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8EF9271-9584-416F-80ED-830EB7AF7B6E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六合彩" sheetId="10" r:id="rId1"/>
    <sheet name="十一選五" sheetId="1" r:id="rId2"/>
    <sheet name="快三" sheetId="4" r:id="rId3"/>
    <sheet name="時時彩" sheetId="6" r:id="rId4"/>
    <sheet name="PK拾" sheetId="7" r:id="rId5"/>
    <sheet name="幸運28" sheetId="8" r:id="rId6"/>
    <sheet name="低頻彩" sheetId="9" r:id="rId7"/>
    <sheet name="返點模板歷史變化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7" l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I58" i="7"/>
  <c r="Q57" i="7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I57" i="7"/>
  <c r="J57" i="7" s="1"/>
  <c r="K57" i="7" s="1"/>
  <c r="L57" i="7" s="1"/>
  <c r="M57" i="7" s="1"/>
  <c r="N57" i="7" s="1"/>
  <c r="O57" i="7" s="1"/>
  <c r="P57" i="7" s="1"/>
  <c r="P56" i="7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I56" i="7"/>
  <c r="J56" i="7" s="1"/>
  <c r="K56" i="7" s="1"/>
  <c r="L56" i="7" s="1"/>
  <c r="M56" i="7" s="1"/>
  <c r="N56" i="7" s="1"/>
  <c r="O56" i="7" s="1"/>
  <c r="O55" i="7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I55" i="7"/>
  <c r="J55" i="7" s="1"/>
  <c r="K55" i="7" s="1"/>
  <c r="L55" i="7" s="1"/>
  <c r="M55" i="7" s="1"/>
  <c r="N55" i="7" s="1"/>
  <c r="V54" i="7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N54" i="7"/>
  <c r="O54" i="7" s="1"/>
  <c r="P54" i="7" s="1"/>
  <c r="Q54" i="7" s="1"/>
  <c r="R54" i="7" s="1"/>
  <c r="S54" i="7" s="1"/>
  <c r="T54" i="7" s="1"/>
  <c r="U54" i="7" s="1"/>
  <c r="I54" i="7"/>
  <c r="J54" i="7" s="1"/>
  <c r="K54" i="7" s="1"/>
  <c r="L54" i="7" s="1"/>
  <c r="M54" i="7" s="1"/>
  <c r="I53" i="7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L52" i="7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I52" i="7"/>
  <c r="J52" i="7" s="1"/>
  <c r="K52" i="7" s="1"/>
  <c r="K51" i="7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I51" i="7"/>
  <c r="J51" i="7" s="1"/>
  <c r="R50" i="7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J50" i="7"/>
  <c r="K50" i="7" s="1"/>
  <c r="L50" i="7" s="1"/>
  <c r="M50" i="7" s="1"/>
  <c r="N50" i="7" s="1"/>
  <c r="O50" i="7" s="1"/>
  <c r="P50" i="7" s="1"/>
  <c r="Q50" i="7" s="1"/>
  <c r="I50" i="7"/>
  <c r="Y49" i="7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Q49" i="7"/>
  <c r="R49" i="7" s="1"/>
  <c r="S49" i="7" s="1"/>
  <c r="T49" i="7" s="1"/>
  <c r="U49" i="7" s="1"/>
  <c r="V49" i="7" s="1"/>
  <c r="W49" i="7" s="1"/>
  <c r="X49" i="7" s="1"/>
  <c r="I49" i="7"/>
  <c r="J49" i="7" s="1"/>
  <c r="K49" i="7" s="1"/>
  <c r="L49" i="7" s="1"/>
  <c r="M49" i="7" s="1"/>
  <c r="N49" i="7" s="1"/>
  <c r="O49" i="7" s="1"/>
  <c r="P49" i="7" s="1"/>
  <c r="P48" i="7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I48" i="7"/>
  <c r="J48" i="7" s="1"/>
  <c r="K48" i="7" s="1"/>
  <c r="L48" i="7" s="1"/>
  <c r="M48" i="7" s="1"/>
  <c r="N48" i="7" s="1"/>
  <c r="O48" i="7" s="1"/>
  <c r="W47" i="7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O47" i="7"/>
  <c r="P47" i="7" s="1"/>
  <c r="Q47" i="7" s="1"/>
  <c r="R47" i="7" s="1"/>
  <c r="S47" i="7" s="1"/>
  <c r="T47" i="7" s="1"/>
  <c r="U47" i="7" s="1"/>
  <c r="V47" i="7" s="1"/>
  <c r="I47" i="7"/>
  <c r="J47" i="7" s="1"/>
  <c r="K47" i="7" s="1"/>
  <c r="L47" i="7" s="1"/>
  <c r="M47" i="7" s="1"/>
  <c r="N47" i="7" s="1"/>
  <c r="I46" i="7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M45" i="7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I45" i="7"/>
  <c r="J45" i="7" s="1"/>
  <c r="K45" i="7" s="1"/>
  <c r="L45" i="7" s="1"/>
  <c r="L44" i="7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AH44" i="7" s="1"/>
  <c r="AI44" i="7" s="1"/>
  <c r="AJ44" i="7" s="1"/>
  <c r="AK44" i="7" s="1"/>
  <c r="AL44" i="7" s="1"/>
  <c r="AM44" i="7" s="1"/>
  <c r="AN44" i="7" s="1"/>
  <c r="AO44" i="7" s="1"/>
  <c r="AP44" i="7" s="1"/>
  <c r="AQ44" i="7" s="1"/>
  <c r="AR44" i="7" s="1"/>
  <c r="AS44" i="7" s="1"/>
  <c r="AT44" i="7" s="1"/>
  <c r="AU44" i="7" s="1"/>
  <c r="I44" i="7"/>
  <c r="J44" i="7" s="1"/>
  <c r="K44" i="7" s="1"/>
  <c r="S43" i="7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K43" i="7"/>
  <c r="L43" i="7" s="1"/>
  <c r="M43" i="7" s="1"/>
  <c r="N43" i="7" s="1"/>
  <c r="O43" i="7" s="1"/>
  <c r="P43" i="7" s="1"/>
  <c r="Q43" i="7" s="1"/>
  <c r="R43" i="7" s="1"/>
  <c r="I43" i="7"/>
  <c r="J43" i="7" s="1"/>
  <c r="Z42" i="7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R42" i="7"/>
  <c r="S42" i="7" s="1"/>
  <c r="T42" i="7" s="1"/>
  <c r="U42" i="7" s="1"/>
  <c r="V42" i="7" s="1"/>
  <c r="W42" i="7" s="1"/>
  <c r="X42" i="7" s="1"/>
  <c r="Y42" i="7" s="1"/>
  <c r="J42" i="7"/>
  <c r="K42" i="7" s="1"/>
  <c r="L42" i="7" s="1"/>
  <c r="M42" i="7" s="1"/>
  <c r="N42" i="7" s="1"/>
  <c r="O42" i="7" s="1"/>
  <c r="P42" i="7" s="1"/>
  <c r="Q42" i="7" s="1"/>
  <c r="I42" i="7"/>
  <c r="K41" i="7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Q41" i="7" s="1"/>
  <c r="AR41" i="7" s="1"/>
  <c r="AS41" i="7" s="1"/>
  <c r="AT41" i="7" s="1"/>
  <c r="AU41" i="7" s="1"/>
  <c r="J41" i="7"/>
  <c r="I41" i="7"/>
  <c r="J40" i="7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I40" i="7"/>
  <c r="I39" i="7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s="1"/>
  <c r="AL39" i="7" s="1"/>
  <c r="AM39" i="7" s="1"/>
  <c r="AN39" i="7" s="1"/>
  <c r="AO39" i="7" s="1"/>
  <c r="AP39" i="7" s="1"/>
  <c r="AQ39" i="7" s="1"/>
  <c r="AR39" i="7" s="1"/>
  <c r="AS39" i="7" s="1"/>
  <c r="AT39" i="7" s="1"/>
  <c r="AU39" i="7" s="1"/>
  <c r="J38" i="7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Q38" i="7" s="1"/>
  <c r="AR38" i="7" s="1"/>
  <c r="AS38" i="7" s="1"/>
  <c r="AT38" i="7" s="1"/>
  <c r="AU38" i="7" s="1"/>
  <c r="I38" i="7"/>
  <c r="I37" i="7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I36" i="7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Q36" i="7" s="1"/>
  <c r="AR36" i="7" s="1"/>
  <c r="AS36" i="7" s="1"/>
  <c r="AT36" i="7" s="1"/>
  <c r="AU36" i="7" s="1"/>
  <c r="J35" i="7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I35" i="7"/>
  <c r="I34" i="7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I33" i="7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I32" i="7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I31" i="7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K95" i="10" l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AV95" i="10" s="1"/>
  <c r="J95" i="10"/>
  <c r="J94" i="10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AV94" i="10" s="1"/>
  <c r="K93" i="10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AV93" i="10" s="1"/>
  <c r="J93" i="10"/>
  <c r="J92" i="10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AV92" i="10" s="1"/>
  <c r="K91" i="10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AV91" i="10" s="1"/>
  <c r="J91" i="10"/>
  <c r="J90" i="10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AV90" i="10" s="1"/>
  <c r="K89" i="10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AV89" i="10" s="1"/>
  <c r="J89" i="10"/>
  <c r="I95" i="10"/>
  <c r="I94" i="10"/>
  <c r="I93" i="10"/>
  <c r="I92" i="10"/>
  <c r="I91" i="10"/>
  <c r="I90" i="10"/>
  <c r="I89" i="10"/>
  <c r="I10" i="10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I18" i="10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AV18" i="10" s="1"/>
  <c r="I26" i="10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AV26" i="10" s="1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AV34" i="10" s="1"/>
  <c r="I38" i="10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AV38" i="10" s="1"/>
  <c r="I42" i="10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AV42" i="10" s="1"/>
  <c r="I44" i="10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AV44" i="10" s="1"/>
  <c r="I50" i="10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AV50" i="10" s="1"/>
  <c r="I56" i="10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AV56" i="10" s="1"/>
  <c r="I58" i="10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AV58" i="10" s="1"/>
  <c r="I59" i="10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AV59" i="10" s="1"/>
  <c r="I66" i="10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AV66" i="10" s="1"/>
  <c r="I79" i="10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AV79" i="10" s="1"/>
  <c r="I80" i="10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AV80" i="10" s="1"/>
  <c r="I82" i="10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AV82" i="10" s="1"/>
  <c r="I84" i="10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AV84" i="10" s="1"/>
  <c r="I98" i="10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AV98" i="10" s="1"/>
  <c r="I24" i="10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AV31" i="10" s="1"/>
  <c r="I36" i="10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AV36" i="10" s="1"/>
  <c r="I48" i="10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AV48" i="10" s="1"/>
  <c r="I51" i="10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AV51" i="10" s="1"/>
  <c r="I52" i="10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AV52" i="10" s="1"/>
  <c r="I64" i="10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AV64" i="10" s="1"/>
  <c r="I74" i="10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AV74" i="10" s="1"/>
  <c r="I75" i="10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AV75" i="10" s="1"/>
  <c r="I76" i="10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AV76" i="10" s="1"/>
  <c r="I88" i="10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AV88" i="10" s="1"/>
  <c r="I47" i="10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AV47" i="10" s="1"/>
  <c r="I68" i="10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AV68" i="10" s="1"/>
  <c r="I87" i="10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AV87" i="10" s="1"/>
  <c r="I20" i="10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I43" i="10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I71" i="10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AV71" i="10" s="1"/>
  <c r="I72" i="10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AV72" i="10" s="1"/>
  <c r="I78" i="10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AV78" i="10" s="1"/>
  <c r="I97" i="10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AV97" i="10" s="1"/>
  <c r="I67" i="10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AV67" i="10" s="1"/>
  <c r="I83" i="10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AV83" i="10" s="1"/>
  <c r="I61" i="10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AV61" i="10" s="1"/>
  <c r="I85" i="10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AV85" i="10" s="1"/>
  <c r="I96" i="10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AV96" i="10" s="1"/>
  <c r="I86" i="10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AV86" i="10" s="1"/>
  <c r="I81" i="10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AV81" i="10" s="1"/>
  <c r="I77" i="10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AV77" i="10" s="1"/>
  <c r="I73" i="10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AV73" i="10" s="1"/>
  <c r="I70" i="10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AV70" i="10" s="1"/>
  <c r="I69" i="10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AV69" i="10" s="1"/>
  <c r="I65" i="10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AV65" i="10" s="1"/>
  <c r="I63" i="10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AV63" i="10" s="1"/>
  <c r="I62" i="10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AV62" i="10" s="1"/>
  <c r="I60" i="10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AV60" i="10" s="1"/>
  <c r="I57" i="10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AV57" i="10" s="1"/>
  <c r="I55" i="10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AV55" i="10" s="1"/>
  <c r="I54" i="10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AV54" i="10" s="1"/>
  <c r="I53" i="10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AV53" i="10" s="1"/>
  <c r="I49" i="10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AV49" i="10" s="1"/>
  <c r="I46" i="10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I45" i="10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I41" i="10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AV41" i="10" s="1"/>
  <c r="I40" i="10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AV40" i="10" s="1"/>
  <c r="I39" i="10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AV39" i="10" s="1"/>
  <c r="I37" i="10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AV37" i="10" s="1"/>
  <c r="I35" i="10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AV35" i="10" s="1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AV33" i="10" s="1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AV32" i="10" s="1"/>
  <c r="I30" i="10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AV30" i="10" s="1"/>
  <c r="I29" i="10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AV29" i="10" s="1"/>
  <c r="I28" i="10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I27" i="10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AV27" i="10" s="1"/>
  <c r="I25" i="10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I23" i="10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AV23" i="10" s="1"/>
  <c r="I22" i="10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I21" i="10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AV21" i="10" s="1"/>
  <c r="I19" i="10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I17" i="10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AV17" i="10" s="1"/>
  <c r="I16" i="10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I15" i="10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AV15" i="10" s="1"/>
  <c r="I14" i="10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AV14" i="10" s="1"/>
  <c r="I13" i="10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I12" i="10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I11" i="10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I9" i="10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I8" i="10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I7" i="10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I6" i="10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I5" i="10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I4" i="10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I3" i="10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U38" i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I37" i="1"/>
  <c r="J37" i="1" s="1"/>
  <c r="K37" i="1" s="1"/>
  <c r="L37" i="1" s="1"/>
  <c r="M37" i="1" s="1"/>
  <c r="M36" i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I36" i="1"/>
  <c r="J36" i="1" s="1"/>
  <c r="K36" i="1" s="1"/>
  <c r="L36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J34" i="1"/>
  <c r="I34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J33" i="1"/>
  <c r="K33" i="1" s="1"/>
  <c r="L33" i="1" s="1"/>
  <c r="M33" i="1" s="1"/>
  <c r="N33" i="1" s="1"/>
  <c r="O33" i="1" s="1"/>
  <c r="P33" i="1" s="1"/>
  <c r="Q33" i="1" s="1"/>
  <c r="I33" i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I32" i="1"/>
  <c r="J32" i="1" s="1"/>
  <c r="K32" i="1" s="1"/>
  <c r="L32" i="1" s="1"/>
  <c r="M32" i="1" s="1"/>
  <c r="N32" i="1" s="1"/>
  <c r="O32" i="1" s="1"/>
  <c r="P32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W30" i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O30" i="1"/>
  <c r="P30" i="1" s="1"/>
  <c r="Q30" i="1" s="1"/>
  <c r="R30" i="1" s="1"/>
  <c r="S30" i="1" s="1"/>
  <c r="T30" i="1" s="1"/>
  <c r="U30" i="1" s="1"/>
  <c r="V30" i="1" s="1"/>
  <c r="I30" i="1"/>
  <c r="J30" i="1" s="1"/>
  <c r="K30" i="1" s="1"/>
  <c r="L30" i="1" s="1"/>
  <c r="M30" i="1" s="1"/>
  <c r="N30" i="1" s="1"/>
  <c r="V29" i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S26" i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K26" i="1"/>
  <c r="L26" i="1" s="1"/>
  <c r="M26" i="1" s="1"/>
  <c r="N26" i="1" s="1"/>
  <c r="O26" i="1" s="1"/>
  <c r="P26" i="1" s="1"/>
  <c r="Q26" i="1" s="1"/>
  <c r="R26" i="1" s="1"/>
  <c r="I26" i="1"/>
  <c r="J26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S25" i="1"/>
  <c r="T25" i="1" s="1"/>
  <c r="U25" i="1" s="1"/>
  <c r="V25" i="1" s="1"/>
  <c r="W25" i="1" s="1"/>
  <c r="X25" i="1" s="1"/>
  <c r="Y25" i="1" s="1"/>
  <c r="Z25" i="1" s="1"/>
  <c r="R25" i="1"/>
  <c r="K25" i="1"/>
  <c r="L25" i="1" s="1"/>
  <c r="M25" i="1" s="1"/>
  <c r="N25" i="1" s="1"/>
  <c r="O25" i="1" s="1"/>
  <c r="P25" i="1" s="1"/>
  <c r="Q25" i="1" s="1"/>
  <c r="J25" i="1"/>
  <c r="I25" i="1"/>
  <c r="AO24" i="1"/>
  <c r="AP24" i="1" s="1"/>
  <c r="AQ24" i="1" s="1"/>
  <c r="AR24" i="1" s="1"/>
  <c r="AS24" i="1" s="1"/>
  <c r="AT24" i="1" s="1"/>
  <c r="AU24" i="1" s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P23" i="1"/>
  <c r="Q23" i="1" s="1"/>
  <c r="J23" i="1"/>
  <c r="K23" i="1" s="1"/>
  <c r="L23" i="1" s="1"/>
  <c r="M23" i="1" s="1"/>
  <c r="N23" i="1" s="1"/>
  <c r="O23" i="1" s="1"/>
  <c r="I23" i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I22" i="1"/>
  <c r="J22" i="1" s="1"/>
  <c r="K22" i="1" s="1"/>
  <c r="L22" i="1" s="1"/>
  <c r="M22" i="1" s="1"/>
  <c r="N22" i="1" s="1"/>
  <c r="O22" i="1" s="1"/>
  <c r="P22" i="1" s="1"/>
  <c r="I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O20" i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I20" i="1"/>
  <c r="J20" i="1" s="1"/>
  <c r="K20" i="1" s="1"/>
  <c r="L20" i="1" s="1"/>
  <c r="M20" i="1" s="1"/>
  <c r="N20" i="1" s="1"/>
  <c r="V19" i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N19" i="1"/>
  <c r="O19" i="1" s="1"/>
  <c r="P19" i="1" s="1"/>
  <c r="Q19" i="1" s="1"/>
  <c r="R19" i="1" s="1"/>
  <c r="S19" i="1" s="1"/>
  <c r="T19" i="1" s="1"/>
  <c r="U19" i="1" s="1"/>
  <c r="I19" i="1"/>
  <c r="J19" i="1" s="1"/>
  <c r="K19" i="1" s="1"/>
  <c r="L19" i="1" s="1"/>
  <c r="M19" i="1" s="1"/>
  <c r="I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I17" i="1"/>
  <c r="S16" i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K16" i="1"/>
  <c r="L16" i="1" s="1"/>
  <c r="M16" i="1" s="1"/>
  <c r="N16" i="1" s="1"/>
  <c r="O16" i="1" s="1"/>
  <c r="P16" i="1" s="1"/>
  <c r="Q16" i="1" s="1"/>
  <c r="R16" i="1" s="1"/>
  <c r="I16" i="1"/>
  <c r="J16" i="1" s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R15" i="1"/>
  <c r="S15" i="1" s="1"/>
  <c r="T15" i="1" s="1"/>
  <c r="U15" i="1" s="1"/>
  <c r="V15" i="1" s="1"/>
  <c r="W15" i="1" s="1"/>
  <c r="X15" i="1" s="1"/>
  <c r="Y15" i="1" s="1"/>
  <c r="J15" i="1"/>
  <c r="K15" i="1" s="1"/>
  <c r="L15" i="1" s="1"/>
  <c r="M15" i="1" s="1"/>
  <c r="N15" i="1" s="1"/>
  <c r="O15" i="1" s="1"/>
  <c r="P15" i="1" s="1"/>
  <c r="Q15" i="1" s="1"/>
  <c r="I15" i="1"/>
  <c r="I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P13" i="1"/>
  <c r="Q13" i="1" s="1"/>
  <c r="R13" i="1" s="1"/>
  <c r="S13" i="1" s="1"/>
  <c r="T13" i="1" s="1"/>
  <c r="U13" i="1" s="1"/>
  <c r="V13" i="1" s="1"/>
  <c r="W13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I11" i="1"/>
  <c r="J11" i="1" s="1"/>
  <c r="K11" i="1" s="1"/>
  <c r="L11" i="1" s="1"/>
  <c r="M11" i="1" s="1"/>
  <c r="M10" i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J10" i="1"/>
  <c r="K10" i="1" s="1"/>
  <c r="L10" i="1" s="1"/>
  <c r="I10" i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I8" i="1"/>
  <c r="J8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J7" i="1"/>
  <c r="I7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I6" i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J4" i="1"/>
  <c r="I4" i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I3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122" i="6"/>
  <c r="Q122" i="6" s="1"/>
  <c r="R122" i="6" s="1"/>
  <c r="S122" i="6" s="1"/>
  <c r="T122" i="6" s="1"/>
  <c r="U122" i="6" s="1"/>
  <c r="V122" i="6" s="1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J122" i="6"/>
  <c r="K122" i="6" s="1"/>
  <c r="L122" i="6" s="1"/>
  <c r="M122" i="6" s="1"/>
  <c r="N122" i="6" s="1"/>
  <c r="O122" i="6" s="1"/>
  <c r="J121" i="6"/>
  <c r="K121" i="6" s="1"/>
  <c r="L121" i="6" s="1"/>
  <c r="M121" i="6" s="1"/>
  <c r="N121" i="6" s="1"/>
  <c r="O121" i="6" s="1"/>
  <c r="P121" i="6" s="1"/>
  <c r="Q121" i="6" s="1"/>
  <c r="R121" i="6" s="1"/>
  <c r="S121" i="6" s="1"/>
  <c r="T121" i="6" s="1"/>
  <c r="U121" i="6" s="1"/>
  <c r="V121" i="6" s="1"/>
  <c r="W121" i="6" s="1"/>
  <c r="X121" i="6" s="1"/>
  <c r="Y121" i="6" s="1"/>
  <c r="Z121" i="6" s="1"/>
  <c r="AA121" i="6" s="1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AO121" i="6" s="1"/>
  <c r="AP121" i="6" s="1"/>
  <c r="AQ121" i="6" s="1"/>
  <c r="AR121" i="6" s="1"/>
  <c r="AS121" i="6" s="1"/>
  <c r="AT121" i="6" s="1"/>
  <c r="AU121" i="6" s="1"/>
  <c r="T120" i="6"/>
  <c r="U120" i="6" s="1"/>
  <c r="V120" i="6" s="1"/>
  <c r="W120" i="6" s="1"/>
  <c r="X120" i="6" s="1"/>
  <c r="Y120" i="6" s="1"/>
  <c r="Z120" i="6" s="1"/>
  <c r="AA120" i="6" s="1"/>
  <c r="AB120" i="6" s="1"/>
  <c r="AC120" i="6" s="1"/>
  <c r="AD120" i="6" s="1"/>
  <c r="AE120" i="6" s="1"/>
  <c r="AF120" i="6" s="1"/>
  <c r="AG120" i="6" s="1"/>
  <c r="AH120" i="6" s="1"/>
  <c r="AI120" i="6" s="1"/>
  <c r="AJ120" i="6" s="1"/>
  <c r="AK120" i="6" s="1"/>
  <c r="AL120" i="6" s="1"/>
  <c r="AM120" i="6" s="1"/>
  <c r="AN120" i="6" s="1"/>
  <c r="AO120" i="6" s="1"/>
  <c r="AP120" i="6" s="1"/>
  <c r="AQ120" i="6" s="1"/>
  <c r="AR120" i="6" s="1"/>
  <c r="AS120" i="6" s="1"/>
  <c r="AT120" i="6" s="1"/>
  <c r="AU120" i="6" s="1"/>
  <c r="L120" i="6"/>
  <c r="M120" i="6" s="1"/>
  <c r="N120" i="6" s="1"/>
  <c r="O120" i="6" s="1"/>
  <c r="P120" i="6" s="1"/>
  <c r="Q120" i="6" s="1"/>
  <c r="R120" i="6" s="1"/>
  <c r="S120" i="6" s="1"/>
  <c r="J120" i="6"/>
  <c r="K120" i="6" s="1"/>
  <c r="J119" i="6"/>
  <c r="K119" i="6" s="1"/>
  <c r="L119" i="6" s="1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AG119" i="6" s="1"/>
  <c r="AH119" i="6" s="1"/>
  <c r="AI119" i="6" s="1"/>
  <c r="AJ119" i="6" s="1"/>
  <c r="AK119" i="6" s="1"/>
  <c r="AL119" i="6" s="1"/>
  <c r="AM119" i="6" s="1"/>
  <c r="AN119" i="6" s="1"/>
  <c r="AO119" i="6" s="1"/>
  <c r="AP119" i="6" s="1"/>
  <c r="AQ119" i="6" s="1"/>
  <c r="AR119" i="6" s="1"/>
  <c r="AS119" i="6" s="1"/>
  <c r="AT119" i="6" s="1"/>
  <c r="AU119" i="6" s="1"/>
  <c r="J118" i="6"/>
  <c r="K118" i="6" s="1"/>
  <c r="L118" i="6" s="1"/>
  <c r="M118" i="6" s="1"/>
  <c r="N118" i="6" s="1"/>
  <c r="O118" i="6" s="1"/>
  <c r="P118" i="6" s="1"/>
  <c r="Q118" i="6" s="1"/>
  <c r="R118" i="6" s="1"/>
  <c r="S118" i="6" s="1"/>
  <c r="T118" i="6" s="1"/>
  <c r="U118" i="6" s="1"/>
  <c r="V118" i="6" s="1"/>
  <c r="W118" i="6" s="1"/>
  <c r="X118" i="6" s="1"/>
  <c r="Y118" i="6" s="1"/>
  <c r="Z118" i="6" s="1"/>
  <c r="AA118" i="6" s="1"/>
  <c r="AB118" i="6" s="1"/>
  <c r="AC118" i="6" s="1"/>
  <c r="AD118" i="6" s="1"/>
  <c r="AE118" i="6" s="1"/>
  <c r="AF118" i="6" s="1"/>
  <c r="AG118" i="6" s="1"/>
  <c r="AH118" i="6" s="1"/>
  <c r="AI118" i="6" s="1"/>
  <c r="AJ118" i="6" s="1"/>
  <c r="AK118" i="6" s="1"/>
  <c r="AL118" i="6" s="1"/>
  <c r="AM118" i="6" s="1"/>
  <c r="AN118" i="6" s="1"/>
  <c r="AO118" i="6" s="1"/>
  <c r="AP118" i="6" s="1"/>
  <c r="AQ118" i="6" s="1"/>
  <c r="AR118" i="6" s="1"/>
  <c r="AS118" i="6" s="1"/>
  <c r="AT118" i="6" s="1"/>
  <c r="AU118" i="6" s="1"/>
  <c r="V117" i="6"/>
  <c r="W117" i="6" s="1"/>
  <c r="X117" i="6" s="1"/>
  <c r="Y117" i="6" s="1"/>
  <c r="Z117" i="6" s="1"/>
  <c r="AA117" i="6" s="1"/>
  <c r="AB117" i="6" s="1"/>
  <c r="AC117" i="6" s="1"/>
  <c r="AD117" i="6" s="1"/>
  <c r="AE117" i="6" s="1"/>
  <c r="AF117" i="6" s="1"/>
  <c r="AG117" i="6" s="1"/>
  <c r="AH117" i="6" s="1"/>
  <c r="AI117" i="6" s="1"/>
  <c r="AJ117" i="6" s="1"/>
  <c r="AK117" i="6" s="1"/>
  <c r="AL117" i="6" s="1"/>
  <c r="AM117" i="6" s="1"/>
  <c r="AN117" i="6" s="1"/>
  <c r="AO117" i="6" s="1"/>
  <c r="AP117" i="6" s="1"/>
  <c r="AQ117" i="6" s="1"/>
  <c r="AR117" i="6" s="1"/>
  <c r="AS117" i="6" s="1"/>
  <c r="AT117" i="6" s="1"/>
  <c r="AU117" i="6" s="1"/>
  <c r="N117" i="6"/>
  <c r="O117" i="6" s="1"/>
  <c r="P117" i="6" s="1"/>
  <c r="Q117" i="6" s="1"/>
  <c r="R117" i="6" s="1"/>
  <c r="S117" i="6" s="1"/>
  <c r="T117" i="6" s="1"/>
  <c r="U117" i="6" s="1"/>
  <c r="J117" i="6"/>
  <c r="K117" i="6" s="1"/>
  <c r="L117" i="6" s="1"/>
  <c r="M117" i="6" s="1"/>
  <c r="L116" i="6"/>
  <c r="M116" i="6" s="1"/>
  <c r="N116" i="6" s="1"/>
  <c r="O116" i="6" s="1"/>
  <c r="P116" i="6" s="1"/>
  <c r="Q116" i="6" s="1"/>
  <c r="R116" i="6" s="1"/>
  <c r="S116" i="6" s="1"/>
  <c r="T116" i="6" s="1"/>
  <c r="U116" i="6" s="1"/>
  <c r="V116" i="6" s="1"/>
  <c r="W116" i="6" s="1"/>
  <c r="X116" i="6" s="1"/>
  <c r="Y116" i="6" s="1"/>
  <c r="Z116" i="6" s="1"/>
  <c r="AA116" i="6" s="1"/>
  <c r="AB116" i="6" s="1"/>
  <c r="AC116" i="6" s="1"/>
  <c r="AD116" i="6" s="1"/>
  <c r="AE116" i="6" s="1"/>
  <c r="AF116" i="6" s="1"/>
  <c r="AG116" i="6" s="1"/>
  <c r="AH116" i="6" s="1"/>
  <c r="AI116" i="6" s="1"/>
  <c r="AJ116" i="6" s="1"/>
  <c r="AK116" i="6" s="1"/>
  <c r="AL116" i="6" s="1"/>
  <c r="AM116" i="6" s="1"/>
  <c r="AN116" i="6" s="1"/>
  <c r="AO116" i="6" s="1"/>
  <c r="AP116" i="6" s="1"/>
  <c r="AQ116" i="6" s="1"/>
  <c r="AR116" i="6" s="1"/>
  <c r="AS116" i="6" s="1"/>
  <c r="AT116" i="6" s="1"/>
  <c r="AU116" i="6" s="1"/>
  <c r="J116" i="6"/>
  <c r="K116" i="6" s="1"/>
  <c r="J115" i="6"/>
  <c r="K115" i="6" s="1"/>
  <c r="L115" i="6" s="1"/>
  <c r="M115" i="6" s="1"/>
  <c r="N115" i="6" s="1"/>
  <c r="O115" i="6" s="1"/>
  <c r="P115" i="6" s="1"/>
  <c r="Q115" i="6" s="1"/>
  <c r="R115" i="6" s="1"/>
  <c r="S115" i="6" s="1"/>
  <c r="T115" i="6" s="1"/>
  <c r="U115" i="6" s="1"/>
  <c r="V115" i="6" s="1"/>
  <c r="W115" i="6" s="1"/>
  <c r="X115" i="6" s="1"/>
  <c r="Y115" i="6" s="1"/>
  <c r="Z115" i="6" s="1"/>
  <c r="AA115" i="6" s="1"/>
  <c r="AB115" i="6" s="1"/>
  <c r="AC115" i="6" s="1"/>
  <c r="AD115" i="6" s="1"/>
  <c r="AE115" i="6" s="1"/>
  <c r="AF115" i="6" s="1"/>
  <c r="AG115" i="6" s="1"/>
  <c r="AH115" i="6" s="1"/>
  <c r="AI115" i="6" s="1"/>
  <c r="AJ115" i="6" s="1"/>
  <c r="AK115" i="6" s="1"/>
  <c r="AL115" i="6" s="1"/>
  <c r="AM115" i="6" s="1"/>
  <c r="AN115" i="6" s="1"/>
  <c r="AO115" i="6" s="1"/>
  <c r="AP115" i="6" s="1"/>
  <c r="AQ115" i="6" s="1"/>
  <c r="AR115" i="6" s="1"/>
  <c r="AS115" i="6" s="1"/>
  <c r="AT115" i="6" s="1"/>
  <c r="AU115" i="6" s="1"/>
  <c r="X114" i="6"/>
  <c r="Y114" i="6" s="1"/>
  <c r="Z114" i="6" s="1"/>
  <c r="AA114" i="6" s="1"/>
  <c r="AB114" i="6" s="1"/>
  <c r="AC114" i="6" s="1"/>
  <c r="AD114" i="6" s="1"/>
  <c r="AE114" i="6" s="1"/>
  <c r="AF114" i="6" s="1"/>
  <c r="AG114" i="6" s="1"/>
  <c r="AH114" i="6" s="1"/>
  <c r="AI114" i="6" s="1"/>
  <c r="AJ114" i="6" s="1"/>
  <c r="AK114" i="6" s="1"/>
  <c r="AL114" i="6" s="1"/>
  <c r="AM114" i="6" s="1"/>
  <c r="AN114" i="6" s="1"/>
  <c r="AO114" i="6" s="1"/>
  <c r="AP114" i="6" s="1"/>
  <c r="AQ114" i="6" s="1"/>
  <c r="AR114" i="6" s="1"/>
  <c r="AS114" i="6" s="1"/>
  <c r="AT114" i="6" s="1"/>
  <c r="AU114" i="6" s="1"/>
  <c r="P114" i="6"/>
  <c r="Q114" i="6" s="1"/>
  <c r="R114" i="6" s="1"/>
  <c r="S114" i="6" s="1"/>
  <c r="T114" i="6" s="1"/>
  <c r="U114" i="6" s="1"/>
  <c r="V114" i="6" s="1"/>
  <c r="W114" i="6" s="1"/>
  <c r="J114" i="6"/>
  <c r="K114" i="6" s="1"/>
  <c r="L114" i="6" s="1"/>
  <c r="M114" i="6" s="1"/>
  <c r="N114" i="6" s="1"/>
  <c r="O114" i="6" s="1"/>
  <c r="N113" i="6"/>
  <c r="O113" i="6" s="1"/>
  <c r="P113" i="6" s="1"/>
  <c r="Q113" i="6" s="1"/>
  <c r="R113" i="6" s="1"/>
  <c r="S113" i="6" s="1"/>
  <c r="T113" i="6" s="1"/>
  <c r="U113" i="6" s="1"/>
  <c r="V113" i="6" s="1"/>
  <c r="W113" i="6" s="1"/>
  <c r="X113" i="6" s="1"/>
  <c r="Y113" i="6" s="1"/>
  <c r="Z113" i="6" s="1"/>
  <c r="AA113" i="6" s="1"/>
  <c r="AB113" i="6" s="1"/>
  <c r="AC113" i="6" s="1"/>
  <c r="AD113" i="6" s="1"/>
  <c r="AE113" i="6" s="1"/>
  <c r="AF113" i="6" s="1"/>
  <c r="AG113" i="6" s="1"/>
  <c r="AH113" i="6" s="1"/>
  <c r="AI113" i="6" s="1"/>
  <c r="AJ113" i="6" s="1"/>
  <c r="AK113" i="6" s="1"/>
  <c r="AL113" i="6" s="1"/>
  <c r="AM113" i="6" s="1"/>
  <c r="AN113" i="6" s="1"/>
  <c r="AO113" i="6" s="1"/>
  <c r="AP113" i="6" s="1"/>
  <c r="AQ113" i="6" s="1"/>
  <c r="AR113" i="6" s="1"/>
  <c r="AS113" i="6" s="1"/>
  <c r="AT113" i="6" s="1"/>
  <c r="AU113" i="6" s="1"/>
  <c r="J113" i="6"/>
  <c r="K113" i="6" s="1"/>
  <c r="L113" i="6" s="1"/>
  <c r="M113" i="6" s="1"/>
  <c r="L112" i="6"/>
  <c r="M112" i="6" s="1"/>
  <c r="N112" i="6" s="1"/>
  <c r="O112" i="6" s="1"/>
  <c r="P112" i="6" s="1"/>
  <c r="Q112" i="6" s="1"/>
  <c r="R112" i="6" s="1"/>
  <c r="S112" i="6" s="1"/>
  <c r="T112" i="6" s="1"/>
  <c r="U112" i="6" s="1"/>
  <c r="V112" i="6" s="1"/>
  <c r="W112" i="6" s="1"/>
  <c r="X112" i="6" s="1"/>
  <c r="Y112" i="6" s="1"/>
  <c r="Z112" i="6" s="1"/>
  <c r="AA112" i="6" s="1"/>
  <c r="AB112" i="6" s="1"/>
  <c r="AC112" i="6" s="1"/>
  <c r="AD112" i="6" s="1"/>
  <c r="AE112" i="6" s="1"/>
  <c r="AF112" i="6" s="1"/>
  <c r="AG112" i="6" s="1"/>
  <c r="AH112" i="6" s="1"/>
  <c r="AI112" i="6" s="1"/>
  <c r="AJ112" i="6" s="1"/>
  <c r="AK112" i="6" s="1"/>
  <c r="AL112" i="6" s="1"/>
  <c r="AM112" i="6" s="1"/>
  <c r="AN112" i="6" s="1"/>
  <c r="AO112" i="6" s="1"/>
  <c r="AP112" i="6" s="1"/>
  <c r="AQ112" i="6" s="1"/>
  <c r="AR112" i="6" s="1"/>
  <c r="AS112" i="6" s="1"/>
  <c r="AT112" i="6" s="1"/>
  <c r="AU112" i="6" s="1"/>
  <c r="J112" i="6"/>
  <c r="K112" i="6" s="1"/>
  <c r="AP111" i="6"/>
  <c r="AQ111" i="6" s="1"/>
  <c r="AR111" i="6" s="1"/>
  <c r="AS111" i="6" s="1"/>
  <c r="AT111" i="6" s="1"/>
  <c r="AU111" i="6" s="1"/>
  <c r="AH111" i="6"/>
  <c r="AI111" i="6" s="1"/>
  <c r="AJ111" i="6" s="1"/>
  <c r="AK111" i="6" s="1"/>
  <c r="AL111" i="6" s="1"/>
  <c r="AM111" i="6" s="1"/>
  <c r="AN111" i="6" s="1"/>
  <c r="AO111" i="6" s="1"/>
  <c r="Z111" i="6"/>
  <c r="AA111" i="6" s="1"/>
  <c r="AB111" i="6" s="1"/>
  <c r="AC111" i="6" s="1"/>
  <c r="AD111" i="6" s="1"/>
  <c r="AE111" i="6" s="1"/>
  <c r="AF111" i="6" s="1"/>
  <c r="AG111" i="6" s="1"/>
  <c r="R111" i="6"/>
  <c r="S111" i="6" s="1"/>
  <c r="T111" i="6" s="1"/>
  <c r="U111" i="6" s="1"/>
  <c r="V111" i="6" s="1"/>
  <c r="W111" i="6" s="1"/>
  <c r="X111" i="6" s="1"/>
  <c r="Y111" i="6" s="1"/>
  <c r="J111" i="6"/>
  <c r="K111" i="6" s="1"/>
  <c r="L111" i="6" s="1"/>
  <c r="M111" i="6" s="1"/>
  <c r="N111" i="6" s="1"/>
  <c r="O111" i="6" s="1"/>
  <c r="P111" i="6" s="1"/>
  <c r="Q111" i="6" s="1"/>
  <c r="J110" i="6"/>
  <c r="K110" i="6" s="1"/>
  <c r="L110" i="6" s="1"/>
  <c r="M110" i="6" s="1"/>
  <c r="N110" i="6" s="1"/>
  <c r="O110" i="6" s="1"/>
  <c r="P110" i="6" s="1"/>
  <c r="Q110" i="6" s="1"/>
  <c r="R110" i="6" s="1"/>
  <c r="S110" i="6" s="1"/>
  <c r="T110" i="6" s="1"/>
  <c r="U110" i="6" s="1"/>
  <c r="V110" i="6" s="1"/>
  <c r="W110" i="6" s="1"/>
  <c r="X110" i="6" s="1"/>
  <c r="Y110" i="6" s="1"/>
  <c r="Z110" i="6" s="1"/>
  <c r="AA110" i="6" s="1"/>
  <c r="AB110" i="6" s="1"/>
  <c r="AC110" i="6" s="1"/>
  <c r="AD110" i="6" s="1"/>
  <c r="AE110" i="6" s="1"/>
  <c r="AF110" i="6" s="1"/>
  <c r="AG110" i="6" s="1"/>
  <c r="AH110" i="6" s="1"/>
  <c r="AI110" i="6" s="1"/>
  <c r="AJ110" i="6" s="1"/>
  <c r="AK110" i="6" s="1"/>
  <c r="AL110" i="6" s="1"/>
  <c r="AM110" i="6" s="1"/>
  <c r="AN110" i="6" s="1"/>
  <c r="AO110" i="6" s="1"/>
  <c r="AP110" i="6" s="1"/>
  <c r="AQ110" i="6" s="1"/>
  <c r="AR110" i="6" s="1"/>
  <c r="AS110" i="6" s="1"/>
  <c r="AT110" i="6" s="1"/>
  <c r="AU110" i="6" s="1"/>
  <c r="N109" i="6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AL109" i="6" s="1"/>
  <c r="AM109" i="6" s="1"/>
  <c r="AN109" i="6" s="1"/>
  <c r="AO109" i="6" s="1"/>
  <c r="AP109" i="6" s="1"/>
  <c r="AQ109" i="6" s="1"/>
  <c r="AR109" i="6" s="1"/>
  <c r="AS109" i="6" s="1"/>
  <c r="AT109" i="6" s="1"/>
  <c r="AU109" i="6" s="1"/>
  <c r="J109" i="6"/>
  <c r="K109" i="6" s="1"/>
  <c r="L109" i="6" s="1"/>
  <c r="M109" i="6" s="1"/>
  <c r="AJ108" i="6"/>
  <c r="AK108" i="6" s="1"/>
  <c r="AL108" i="6" s="1"/>
  <c r="AM108" i="6" s="1"/>
  <c r="AN108" i="6" s="1"/>
  <c r="AO108" i="6" s="1"/>
  <c r="AP108" i="6" s="1"/>
  <c r="AQ108" i="6" s="1"/>
  <c r="AR108" i="6" s="1"/>
  <c r="AS108" i="6" s="1"/>
  <c r="AT108" i="6" s="1"/>
  <c r="AU108" i="6" s="1"/>
  <c r="J108" i="6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U108" i="6" s="1"/>
  <c r="V108" i="6" s="1"/>
  <c r="W108" i="6" s="1"/>
  <c r="X108" i="6" s="1"/>
  <c r="Y108" i="6" s="1"/>
  <c r="Z108" i="6" s="1"/>
  <c r="AA108" i="6" s="1"/>
  <c r="AB108" i="6" s="1"/>
  <c r="AC108" i="6" s="1"/>
  <c r="AD108" i="6" s="1"/>
  <c r="AE108" i="6" s="1"/>
  <c r="AF108" i="6" s="1"/>
  <c r="AG108" i="6" s="1"/>
  <c r="AH108" i="6" s="1"/>
  <c r="AI108" i="6" s="1"/>
  <c r="Z107" i="6"/>
  <c r="AA107" i="6" s="1"/>
  <c r="AB107" i="6" s="1"/>
  <c r="AC107" i="6" s="1"/>
  <c r="AD107" i="6" s="1"/>
  <c r="AE107" i="6" s="1"/>
  <c r="AF107" i="6" s="1"/>
  <c r="AG107" i="6" s="1"/>
  <c r="AH107" i="6" s="1"/>
  <c r="AI107" i="6" s="1"/>
  <c r="AJ107" i="6" s="1"/>
  <c r="AK107" i="6" s="1"/>
  <c r="AL107" i="6" s="1"/>
  <c r="AM107" i="6" s="1"/>
  <c r="AN107" i="6" s="1"/>
  <c r="AO107" i="6" s="1"/>
  <c r="AP107" i="6" s="1"/>
  <c r="AQ107" i="6" s="1"/>
  <c r="AR107" i="6" s="1"/>
  <c r="AS107" i="6" s="1"/>
  <c r="AT107" i="6" s="1"/>
  <c r="AU107" i="6" s="1"/>
  <c r="J107" i="6"/>
  <c r="K107" i="6" s="1"/>
  <c r="L107" i="6" s="1"/>
  <c r="M107" i="6" s="1"/>
  <c r="N107" i="6" s="1"/>
  <c r="O107" i="6" s="1"/>
  <c r="P107" i="6" s="1"/>
  <c r="Q107" i="6" s="1"/>
  <c r="R107" i="6" s="1"/>
  <c r="S107" i="6" s="1"/>
  <c r="T107" i="6" s="1"/>
  <c r="U107" i="6" s="1"/>
  <c r="V107" i="6" s="1"/>
  <c r="W107" i="6" s="1"/>
  <c r="X107" i="6" s="1"/>
  <c r="Y107" i="6" s="1"/>
  <c r="J106" i="6"/>
  <c r="K106" i="6" s="1"/>
  <c r="L106" i="6" s="1"/>
  <c r="M106" i="6" s="1"/>
  <c r="N106" i="6" s="1"/>
  <c r="O106" i="6" s="1"/>
  <c r="P106" i="6" s="1"/>
  <c r="Q106" i="6" s="1"/>
  <c r="R106" i="6" s="1"/>
  <c r="S106" i="6" s="1"/>
  <c r="T106" i="6" s="1"/>
  <c r="U106" i="6" s="1"/>
  <c r="V106" i="6" s="1"/>
  <c r="W106" i="6" s="1"/>
  <c r="X106" i="6" s="1"/>
  <c r="Y106" i="6" s="1"/>
  <c r="Z106" i="6" s="1"/>
  <c r="AA106" i="6" s="1"/>
  <c r="AB106" i="6" s="1"/>
  <c r="AC106" i="6" s="1"/>
  <c r="AD106" i="6" s="1"/>
  <c r="AE106" i="6" s="1"/>
  <c r="AF106" i="6" s="1"/>
  <c r="AG106" i="6" s="1"/>
  <c r="AH106" i="6" s="1"/>
  <c r="AI106" i="6" s="1"/>
  <c r="AJ106" i="6" s="1"/>
  <c r="AK106" i="6" s="1"/>
  <c r="AL106" i="6" s="1"/>
  <c r="AM106" i="6" s="1"/>
  <c r="AN106" i="6" s="1"/>
  <c r="AO106" i="6" s="1"/>
  <c r="AP106" i="6" s="1"/>
  <c r="AQ106" i="6" s="1"/>
  <c r="AR106" i="6" s="1"/>
  <c r="AS106" i="6" s="1"/>
  <c r="AT106" i="6" s="1"/>
  <c r="AU106" i="6" s="1"/>
  <c r="P105" i="6"/>
  <c r="Q105" i="6" s="1"/>
  <c r="R105" i="6" s="1"/>
  <c r="S105" i="6" s="1"/>
  <c r="T105" i="6" s="1"/>
  <c r="U105" i="6" s="1"/>
  <c r="V105" i="6" s="1"/>
  <c r="W105" i="6" s="1"/>
  <c r="X105" i="6" s="1"/>
  <c r="Y105" i="6" s="1"/>
  <c r="Z105" i="6" s="1"/>
  <c r="AA105" i="6" s="1"/>
  <c r="AB105" i="6" s="1"/>
  <c r="AC105" i="6" s="1"/>
  <c r="AD105" i="6" s="1"/>
  <c r="AE105" i="6" s="1"/>
  <c r="AF105" i="6" s="1"/>
  <c r="AG105" i="6" s="1"/>
  <c r="AH105" i="6" s="1"/>
  <c r="AI105" i="6" s="1"/>
  <c r="AJ105" i="6" s="1"/>
  <c r="AK105" i="6" s="1"/>
  <c r="AL105" i="6" s="1"/>
  <c r="AM105" i="6" s="1"/>
  <c r="AN105" i="6" s="1"/>
  <c r="AO105" i="6" s="1"/>
  <c r="AP105" i="6" s="1"/>
  <c r="AQ105" i="6" s="1"/>
  <c r="AR105" i="6" s="1"/>
  <c r="AS105" i="6" s="1"/>
  <c r="AT105" i="6" s="1"/>
  <c r="AU105" i="6" s="1"/>
  <c r="K105" i="6"/>
  <c r="L105" i="6" s="1"/>
  <c r="M105" i="6" s="1"/>
  <c r="N105" i="6" s="1"/>
  <c r="O105" i="6" s="1"/>
  <c r="J105" i="6"/>
  <c r="AS104" i="6"/>
  <c r="AT104" i="6" s="1"/>
  <c r="AU104" i="6" s="1"/>
  <c r="M104" i="6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X104" i="6" s="1"/>
  <c r="Y104" i="6" s="1"/>
  <c r="Z104" i="6" s="1"/>
  <c r="AA104" i="6" s="1"/>
  <c r="AB104" i="6" s="1"/>
  <c r="AC104" i="6" s="1"/>
  <c r="AD104" i="6" s="1"/>
  <c r="AE104" i="6" s="1"/>
  <c r="AF104" i="6" s="1"/>
  <c r="AG104" i="6" s="1"/>
  <c r="AH104" i="6" s="1"/>
  <c r="AI104" i="6" s="1"/>
  <c r="AJ104" i="6" s="1"/>
  <c r="AK104" i="6" s="1"/>
  <c r="AL104" i="6" s="1"/>
  <c r="AM104" i="6" s="1"/>
  <c r="AN104" i="6" s="1"/>
  <c r="AO104" i="6" s="1"/>
  <c r="AP104" i="6" s="1"/>
  <c r="AQ104" i="6" s="1"/>
  <c r="AR104" i="6" s="1"/>
  <c r="L104" i="6"/>
  <c r="K104" i="6"/>
  <c r="J104" i="6"/>
  <c r="J103" i="6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U103" i="6" s="1"/>
  <c r="V103" i="6" s="1"/>
  <c r="W103" i="6" s="1"/>
  <c r="X103" i="6" s="1"/>
  <c r="Y103" i="6" s="1"/>
  <c r="Z103" i="6" s="1"/>
  <c r="AA103" i="6" s="1"/>
  <c r="AB103" i="6" s="1"/>
  <c r="AC103" i="6" s="1"/>
  <c r="AD103" i="6" s="1"/>
  <c r="AE103" i="6" s="1"/>
  <c r="AF103" i="6" s="1"/>
  <c r="AG103" i="6" s="1"/>
  <c r="AH103" i="6" s="1"/>
  <c r="AI103" i="6" s="1"/>
  <c r="AJ103" i="6" s="1"/>
  <c r="AK103" i="6" s="1"/>
  <c r="AL103" i="6" s="1"/>
  <c r="AM103" i="6" s="1"/>
  <c r="AN103" i="6" s="1"/>
  <c r="AO103" i="6" s="1"/>
  <c r="AP103" i="6" s="1"/>
  <c r="AQ103" i="6" s="1"/>
  <c r="AR103" i="6" s="1"/>
  <c r="AS103" i="6" s="1"/>
  <c r="AT103" i="6" s="1"/>
  <c r="AU103" i="6" s="1"/>
  <c r="J102" i="6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U102" i="6" s="1"/>
  <c r="V102" i="6" s="1"/>
  <c r="W102" i="6" s="1"/>
  <c r="X102" i="6" s="1"/>
  <c r="Y102" i="6" s="1"/>
  <c r="Z102" i="6" s="1"/>
  <c r="AA102" i="6" s="1"/>
  <c r="AB102" i="6" s="1"/>
  <c r="AC102" i="6" s="1"/>
  <c r="AD102" i="6" s="1"/>
  <c r="AE102" i="6" s="1"/>
  <c r="AF102" i="6" s="1"/>
  <c r="AG102" i="6" s="1"/>
  <c r="AH102" i="6" s="1"/>
  <c r="AI102" i="6" s="1"/>
  <c r="AJ102" i="6" s="1"/>
  <c r="AK102" i="6" s="1"/>
  <c r="AL102" i="6" s="1"/>
  <c r="AM102" i="6" s="1"/>
  <c r="AN102" i="6" s="1"/>
  <c r="AO102" i="6" s="1"/>
  <c r="AP102" i="6" s="1"/>
  <c r="AQ102" i="6" s="1"/>
  <c r="AR102" i="6" s="1"/>
  <c r="AS102" i="6" s="1"/>
  <c r="AT102" i="6" s="1"/>
  <c r="AU102" i="6" s="1"/>
  <c r="N101" i="6"/>
  <c r="O101" i="6" s="1"/>
  <c r="P101" i="6" s="1"/>
  <c r="Q101" i="6" s="1"/>
  <c r="R101" i="6" s="1"/>
  <c r="S101" i="6" s="1"/>
  <c r="T101" i="6" s="1"/>
  <c r="U101" i="6" s="1"/>
  <c r="V101" i="6" s="1"/>
  <c r="W101" i="6" s="1"/>
  <c r="X101" i="6" s="1"/>
  <c r="Y101" i="6" s="1"/>
  <c r="Z101" i="6" s="1"/>
  <c r="AA101" i="6" s="1"/>
  <c r="AB101" i="6" s="1"/>
  <c r="AC101" i="6" s="1"/>
  <c r="AD101" i="6" s="1"/>
  <c r="AE101" i="6" s="1"/>
  <c r="AF101" i="6" s="1"/>
  <c r="AG101" i="6" s="1"/>
  <c r="AH101" i="6" s="1"/>
  <c r="AI101" i="6" s="1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J101" i="6"/>
  <c r="K101" i="6" s="1"/>
  <c r="L101" i="6" s="1"/>
  <c r="M101" i="6" s="1"/>
  <c r="T100" i="6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AH100" i="6" s="1"/>
  <c r="AI100" i="6" s="1"/>
  <c r="AJ100" i="6" s="1"/>
  <c r="AK100" i="6" s="1"/>
  <c r="AL100" i="6" s="1"/>
  <c r="AM100" i="6" s="1"/>
  <c r="AN100" i="6" s="1"/>
  <c r="AO100" i="6" s="1"/>
  <c r="AP100" i="6" s="1"/>
  <c r="AQ100" i="6" s="1"/>
  <c r="AR100" i="6" s="1"/>
  <c r="AS100" i="6" s="1"/>
  <c r="AT100" i="6" s="1"/>
  <c r="AU100" i="6" s="1"/>
  <c r="L100" i="6"/>
  <c r="M100" i="6" s="1"/>
  <c r="N100" i="6" s="1"/>
  <c r="O100" i="6" s="1"/>
  <c r="P100" i="6" s="1"/>
  <c r="Q100" i="6" s="1"/>
  <c r="R100" i="6" s="1"/>
  <c r="S100" i="6" s="1"/>
  <c r="J100" i="6"/>
  <c r="K100" i="6" s="1"/>
  <c r="J99" i="6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U99" i="6" s="1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G98" i="6"/>
  <c r="AH98" i="6" s="1"/>
  <c r="AI98" i="6" s="1"/>
  <c r="AJ98" i="6" s="1"/>
  <c r="AK98" i="6" s="1"/>
  <c r="AL98" i="6" s="1"/>
  <c r="AM98" i="6" s="1"/>
  <c r="AN98" i="6" s="1"/>
  <c r="AO98" i="6" s="1"/>
  <c r="AP98" i="6" s="1"/>
  <c r="AQ98" i="6" s="1"/>
  <c r="AR98" i="6" s="1"/>
  <c r="AS98" i="6" s="1"/>
  <c r="AT98" i="6" s="1"/>
  <c r="AU98" i="6" s="1"/>
  <c r="Q98" i="6"/>
  <c r="R98" i="6" s="1"/>
  <c r="S98" i="6" s="1"/>
  <c r="T98" i="6" s="1"/>
  <c r="U98" i="6" s="1"/>
  <c r="V98" i="6" s="1"/>
  <c r="W98" i="6" s="1"/>
  <c r="X98" i="6" s="1"/>
  <c r="Y98" i="6" s="1"/>
  <c r="Z98" i="6" s="1"/>
  <c r="AA98" i="6" s="1"/>
  <c r="AB98" i="6" s="1"/>
  <c r="AC98" i="6" s="1"/>
  <c r="AD98" i="6" s="1"/>
  <c r="AE98" i="6" s="1"/>
  <c r="AF98" i="6" s="1"/>
  <c r="J98" i="6"/>
  <c r="K98" i="6" s="1"/>
  <c r="L98" i="6" s="1"/>
  <c r="M98" i="6" s="1"/>
  <c r="N98" i="6" s="1"/>
  <c r="O98" i="6" s="1"/>
  <c r="P98" i="6" s="1"/>
  <c r="N97" i="6"/>
  <c r="O97" i="6" s="1"/>
  <c r="P97" i="6" s="1"/>
  <c r="Q97" i="6" s="1"/>
  <c r="R97" i="6" s="1"/>
  <c r="S97" i="6" s="1"/>
  <c r="T97" i="6" s="1"/>
  <c r="U97" i="6" s="1"/>
  <c r="V97" i="6" s="1"/>
  <c r="W97" i="6" s="1"/>
  <c r="X97" i="6" s="1"/>
  <c r="Y97" i="6" s="1"/>
  <c r="Z97" i="6" s="1"/>
  <c r="AA97" i="6" s="1"/>
  <c r="AB97" i="6" s="1"/>
  <c r="AC97" i="6" s="1"/>
  <c r="AD97" i="6" s="1"/>
  <c r="AE97" i="6" s="1"/>
  <c r="AF97" i="6" s="1"/>
  <c r="AG97" i="6" s="1"/>
  <c r="AH97" i="6" s="1"/>
  <c r="AI97" i="6" s="1"/>
  <c r="AJ97" i="6" s="1"/>
  <c r="AK97" i="6" s="1"/>
  <c r="AL97" i="6" s="1"/>
  <c r="AM97" i="6" s="1"/>
  <c r="AN97" i="6" s="1"/>
  <c r="AO97" i="6" s="1"/>
  <c r="AP97" i="6" s="1"/>
  <c r="AQ97" i="6" s="1"/>
  <c r="AR97" i="6" s="1"/>
  <c r="AS97" i="6" s="1"/>
  <c r="AT97" i="6" s="1"/>
  <c r="AU97" i="6" s="1"/>
  <c r="J97" i="6"/>
  <c r="K97" i="6" s="1"/>
  <c r="L97" i="6" s="1"/>
  <c r="M97" i="6" s="1"/>
  <c r="AT96" i="6"/>
  <c r="AU96" i="6" s="1"/>
  <c r="T96" i="6"/>
  <c r="U96" i="6" s="1"/>
  <c r="V96" i="6" s="1"/>
  <c r="W96" i="6" s="1"/>
  <c r="X96" i="6" s="1"/>
  <c r="Y96" i="6" s="1"/>
  <c r="Z96" i="6" s="1"/>
  <c r="AA96" i="6" s="1"/>
  <c r="AB96" i="6" s="1"/>
  <c r="AC96" i="6" s="1"/>
  <c r="AD96" i="6" s="1"/>
  <c r="AE96" i="6" s="1"/>
  <c r="AF96" i="6" s="1"/>
  <c r="AG96" i="6" s="1"/>
  <c r="AH96" i="6" s="1"/>
  <c r="AI96" i="6" s="1"/>
  <c r="AJ96" i="6" s="1"/>
  <c r="AK96" i="6" s="1"/>
  <c r="AL96" i="6" s="1"/>
  <c r="AM96" i="6" s="1"/>
  <c r="AN96" i="6" s="1"/>
  <c r="AO96" i="6" s="1"/>
  <c r="AP96" i="6" s="1"/>
  <c r="AQ96" i="6" s="1"/>
  <c r="AR96" i="6" s="1"/>
  <c r="AS96" i="6" s="1"/>
  <c r="L96" i="6"/>
  <c r="M96" i="6" s="1"/>
  <c r="N96" i="6" s="1"/>
  <c r="O96" i="6" s="1"/>
  <c r="P96" i="6" s="1"/>
  <c r="Q96" i="6" s="1"/>
  <c r="R96" i="6" s="1"/>
  <c r="S96" i="6" s="1"/>
  <c r="J96" i="6"/>
  <c r="K96" i="6" s="1"/>
  <c r="J95" i="6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U95" i="6" s="1"/>
  <c r="V95" i="6" s="1"/>
  <c r="W95" i="6" s="1"/>
  <c r="X95" i="6" s="1"/>
  <c r="Y95" i="6" s="1"/>
  <c r="Z95" i="6" s="1"/>
  <c r="AA95" i="6" s="1"/>
  <c r="AB95" i="6" s="1"/>
  <c r="AC95" i="6" s="1"/>
  <c r="AD95" i="6" s="1"/>
  <c r="AE95" i="6" s="1"/>
  <c r="AF95" i="6" s="1"/>
  <c r="AG95" i="6" s="1"/>
  <c r="AH95" i="6" s="1"/>
  <c r="AI95" i="6" s="1"/>
  <c r="AJ95" i="6" s="1"/>
  <c r="AK95" i="6" s="1"/>
  <c r="AL95" i="6" s="1"/>
  <c r="AM95" i="6" s="1"/>
  <c r="AN95" i="6" s="1"/>
  <c r="AO95" i="6" s="1"/>
  <c r="AP95" i="6" s="1"/>
  <c r="AQ95" i="6" s="1"/>
  <c r="AR95" i="6" s="1"/>
  <c r="AS95" i="6" s="1"/>
  <c r="AT95" i="6" s="1"/>
  <c r="AU95" i="6" s="1"/>
  <c r="Y94" i="6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AQ94" i="6" s="1"/>
  <c r="AR94" i="6" s="1"/>
  <c r="AS94" i="6" s="1"/>
  <c r="AT94" i="6" s="1"/>
  <c r="AU94" i="6" s="1"/>
  <c r="L94" i="6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J94" i="6"/>
  <c r="K94" i="6" s="1"/>
  <c r="AH93" i="6"/>
  <c r="AI93" i="6" s="1"/>
  <c r="AJ93" i="6" s="1"/>
  <c r="AK93" i="6" s="1"/>
  <c r="AL93" i="6" s="1"/>
  <c r="AM93" i="6" s="1"/>
  <c r="AN93" i="6" s="1"/>
  <c r="AO93" i="6" s="1"/>
  <c r="AP93" i="6" s="1"/>
  <c r="AQ93" i="6" s="1"/>
  <c r="AR93" i="6" s="1"/>
  <c r="AS93" i="6" s="1"/>
  <c r="AT93" i="6" s="1"/>
  <c r="AU93" i="6" s="1"/>
  <c r="X93" i="6"/>
  <c r="Y93" i="6" s="1"/>
  <c r="Z93" i="6" s="1"/>
  <c r="AA93" i="6" s="1"/>
  <c r="AB93" i="6" s="1"/>
  <c r="AC93" i="6" s="1"/>
  <c r="AD93" i="6" s="1"/>
  <c r="AE93" i="6" s="1"/>
  <c r="AF93" i="6" s="1"/>
  <c r="AG93" i="6" s="1"/>
  <c r="O93" i="6"/>
  <c r="P93" i="6" s="1"/>
  <c r="Q93" i="6" s="1"/>
  <c r="R93" i="6" s="1"/>
  <c r="S93" i="6" s="1"/>
  <c r="T93" i="6" s="1"/>
  <c r="U93" i="6" s="1"/>
  <c r="V93" i="6" s="1"/>
  <c r="W93" i="6" s="1"/>
  <c r="N93" i="6"/>
  <c r="J93" i="6"/>
  <c r="K93" i="6" s="1"/>
  <c r="L93" i="6" s="1"/>
  <c r="M93" i="6" s="1"/>
  <c r="AN92" i="6"/>
  <c r="AO92" i="6" s="1"/>
  <c r="AP92" i="6" s="1"/>
  <c r="AQ92" i="6" s="1"/>
  <c r="AR92" i="6" s="1"/>
  <c r="AS92" i="6" s="1"/>
  <c r="AT92" i="6" s="1"/>
  <c r="AU92" i="6" s="1"/>
  <c r="AD92" i="6"/>
  <c r="AE92" i="6" s="1"/>
  <c r="AF92" i="6" s="1"/>
  <c r="AG92" i="6" s="1"/>
  <c r="AH92" i="6" s="1"/>
  <c r="AI92" i="6" s="1"/>
  <c r="AJ92" i="6" s="1"/>
  <c r="AK92" i="6" s="1"/>
  <c r="AL92" i="6" s="1"/>
  <c r="AM92" i="6" s="1"/>
  <c r="J92" i="6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U92" i="6" s="1"/>
  <c r="V92" i="6" s="1"/>
  <c r="W92" i="6" s="1"/>
  <c r="X92" i="6" s="1"/>
  <c r="Y92" i="6" s="1"/>
  <c r="Z92" i="6" s="1"/>
  <c r="AA92" i="6" s="1"/>
  <c r="AB92" i="6" s="1"/>
  <c r="AC92" i="6" s="1"/>
  <c r="AL91" i="6"/>
  <c r="AM91" i="6" s="1"/>
  <c r="AN91" i="6" s="1"/>
  <c r="AO91" i="6" s="1"/>
  <c r="AP91" i="6" s="1"/>
  <c r="AQ91" i="6" s="1"/>
  <c r="AR91" i="6" s="1"/>
  <c r="AS91" i="6" s="1"/>
  <c r="AT91" i="6" s="1"/>
  <c r="AU91" i="6" s="1"/>
  <c r="AB91" i="6"/>
  <c r="AC91" i="6" s="1"/>
  <c r="AD91" i="6" s="1"/>
  <c r="AE91" i="6" s="1"/>
  <c r="AF91" i="6" s="1"/>
  <c r="AG91" i="6" s="1"/>
  <c r="AH91" i="6" s="1"/>
  <c r="AI91" i="6" s="1"/>
  <c r="AJ91" i="6" s="1"/>
  <c r="AK91" i="6" s="1"/>
  <c r="L91" i="6"/>
  <c r="M91" i="6" s="1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X91" i="6" s="1"/>
  <c r="Y91" i="6" s="1"/>
  <c r="Z91" i="6" s="1"/>
  <c r="AA91" i="6" s="1"/>
  <c r="K91" i="6"/>
  <c r="J91" i="6"/>
  <c r="AR90" i="6"/>
  <c r="AS90" i="6" s="1"/>
  <c r="AT90" i="6" s="1"/>
  <c r="AU90" i="6" s="1"/>
  <c r="AH90" i="6"/>
  <c r="AI90" i="6" s="1"/>
  <c r="AJ90" i="6" s="1"/>
  <c r="AK90" i="6" s="1"/>
  <c r="AL90" i="6" s="1"/>
  <c r="AM90" i="6" s="1"/>
  <c r="AN90" i="6" s="1"/>
  <c r="AO90" i="6" s="1"/>
  <c r="AP90" i="6" s="1"/>
  <c r="AQ90" i="6" s="1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J90" i="6"/>
  <c r="K90" i="6" s="1"/>
  <c r="J89" i="6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W89" i="6" s="1"/>
  <c r="X89" i="6" s="1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AN89" i="6" s="1"/>
  <c r="AO89" i="6" s="1"/>
  <c r="AP89" i="6" s="1"/>
  <c r="AQ89" i="6" s="1"/>
  <c r="AR89" i="6" s="1"/>
  <c r="AS89" i="6" s="1"/>
  <c r="AT89" i="6" s="1"/>
  <c r="AU89" i="6" s="1"/>
  <c r="S88" i="6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P88" i="6" s="1"/>
  <c r="AQ88" i="6" s="1"/>
  <c r="AR88" i="6" s="1"/>
  <c r="AS88" i="6" s="1"/>
  <c r="AT88" i="6" s="1"/>
  <c r="AU88" i="6" s="1"/>
  <c r="K88" i="6"/>
  <c r="L88" i="6" s="1"/>
  <c r="M88" i="6" s="1"/>
  <c r="N88" i="6" s="1"/>
  <c r="O88" i="6" s="1"/>
  <c r="P88" i="6" s="1"/>
  <c r="Q88" i="6" s="1"/>
  <c r="R88" i="6" s="1"/>
  <c r="J88" i="6"/>
  <c r="J87" i="6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V87" i="6" s="1"/>
  <c r="W87" i="6" s="1"/>
  <c r="X87" i="6" s="1"/>
  <c r="Y87" i="6" s="1"/>
  <c r="Z87" i="6" s="1"/>
  <c r="AA87" i="6" s="1"/>
  <c r="AB87" i="6" s="1"/>
  <c r="AC87" i="6" s="1"/>
  <c r="AD87" i="6" s="1"/>
  <c r="AE87" i="6" s="1"/>
  <c r="AF87" i="6" s="1"/>
  <c r="AG87" i="6" s="1"/>
  <c r="AH87" i="6" s="1"/>
  <c r="AI87" i="6" s="1"/>
  <c r="AJ87" i="6" s="1"/>
  <c r="AK87" i="6" s="1"/>
  <c r="AL87" i="6" s="1"/>
  <c r="AM87" i="6" s="1"/>
  <c r="AN87" i="6" s="1"/>
  <c r="AO87" i="6" s="1"/>
  <c r="AP87" i="6" s="1"/>
  <c r="AQ87" i="6" s="1"/>
  <c r="AR87" i="6" s="1"/>
  <c r="AS87" i="6" s="1"/>
  <c r="AT87" i="6" s="1"/>
  <c r="AU87" i="6" s="1"/>
  <c r="O86" i="6"/>
  <c r="P86" i="6" s="1"/>
  <c r="Q86" i="6" s="1"/>
  <c r="R86" i="6" s="1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AC86" i="6" s="1"/>
  <c r="AD86" i="6" s="1"/>
  <c r="AE86" i="6" s="1"/>
  <c r="AF86" i="6" s="1"/>
  <c r="AG86" i="6" s="1"/>
  <c r="AH86" i="6" s="1"/>
  <c r="AI86" i="6" s="1"/>
  <c r="AJ86" i="6" s="1"/>
  <c r="AK86" i="6" s="1"/>
  <c r="AL86" i="6" s="1"/>
  <c r="AM86" i="6" s="1"/>
  <c r="AN86" i="6" s="1"/>
  <c r="AO86" i="6" s="1"/>
  <c r="AP86" i="6" s="1"/>
  <c r="AQ86" i="6" s="1"/>
  <c r="AR86" i="6" s="1"/>
  <c r="AS86" i="6" s="1"/>
  <c r="AT86" i="6" s="1"/>
  <c r="AU86" i="6" s="1"/>
  <c r="J86" i="6"/>
  <c r="K86" i="6" s="1"/>
  <c r="L86" i="6" s="1"/>
  <c r="M86" i="6" s="1"/>
  <c r="N86" i="6" s="1"/>
  <c r="AQ85" i="6"/>
  <c r="AR85" i="6" s="1"/>
  <c r="AS85" i="6" s="1"/>
  <c r="AT85" i="6" s="1"/>
  <c r="AU85" i="6" s="1"/>
  <c r="K85" i="6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AC85" i="6" s="1"/>
  <c r="AD85" i="6" s="1"/>
  <c r="AE85" i="6" s="1"/>
  <c r="AF85" i="6" s="1"/>
  <c r="AG85" i="6" s="1"/>
  <c r="AH85" i="6" s="1"/>
  <c r="AI85" i="6" s="1"/>
  <c r="AJ85" i="6" s="1"/>
  <c r="AK85" i="6" s="1"/>
  <c r="AL85" i="6" s="1"/>
  <c r="AM85" i="6" s="1"/>
  <c r="AN85" i="6" s="1"/>
  <c r="AO85" i="6" s="1"/>
  <c r="AP85" i="6" s="1"/>
  <c r="J85" i="6"/>
  <c r="K84" i="6"/>
  <c r="L84" i="6" s="1"/>
  <c r="M84" i="6" s="1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AL84" i="6" s="1"/>
  <c r="AM84" i="6" s="1"/>
  <c r="AN84" i="6" s="1"/>
  <c r="AO84" i="6" s="1"/>
  <c r="AP84" i="6" s="1"/>
  <c r="AQ84" i="6" s="1"/>
  <c r="AR84" i="6" s="1"/>
  <c r="AS84" i="6" s="1"/>
  <c r="AT84" i="6" s="1"/>
  <c r="AU84" i="6" s="1"/>
  <c r="J84" i="6"/>
  <c r="J83" i="6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W83" i="6" s="1"/>
  <c r="X83" i="6" s="1"/>
  <c r="Y83" i="6" s="1"/>
  <c r="Z83" i="6" s="1"/>
  <c r="AA83" i="6" s="1"/>
  <c r="AB83" i="6" s="1"/>
  <c r="AC83" i="6" s="1"/>
  <c r="AD83" i="6" s="1"/>
  <c r="AE83" i="6" s="1"/>
  <c r="AF83" i="6" s="1"/>
  <c r="AG83" i="6" s="1"/>
  <c r="AH83" i="6" s="1"/>
  <c r="AI83" i="6" s="1"/>
  <c r="AJ83" i="6" s="1"/>
  <c r="AK83" i="6" s="1"/>
  <c r="AL83" i="6" s="1"/>
  <c r="AM83" i="6" s="1"/>
  <c r="AN83" i="6" s="1"/>
  <c r="AO83" i="6" s="1"/>
  <c r="AP83" i="6" s="1"/>
  <c r="AQ83" i="6" s="1"/>
  <c r="AR83" i="6" s="1"/>
  <c r="AS83" i="6" s="1"/>
  <c r="AT83" i="6" s="1"/>
  <c r="AU83" i="6" s="1"/>
  <c r="AK82" i="6"/>
  <c r="AL82" i="6" s="1"/>
  <c r="AM82" i="6" s="1"/>
  <c r="AN82" i="6" s="1"/>
  <c r="AO82" i="6" s="1"/>
  <c r="AP82" i="6" s="1"/>
  <c r="AQ82" i="6" s="1"/>
  <c r="AR82" i="6" s="1"/>
  <c r="AS82" i="6" s="1"/>
  <c r="AT82" i="6" s="1"/>
  <c r="AU82" i="6" s="1"/>
  <c r="R82" i="6"/>
  <c r="S82" i="6" s="1"/>
  <c r="T82" i="6" s="1"/>
  <c r="U82" i="6" s="1"/>
  <c r="V82" i="6" s="1"/>
  <c r="W82" i="6" s="1"/>
  <c r="X82" i="6" s="1"/>
  <c r="Y82" i="6" s="1"/>
  <c r="Z82" i="6" s="1"/>
  <c r="AA82" i="6" s="1"/>
  <c r="AB82" i="6" s="1"/>
  <c r="AC82" i="6" s="1"/>
  <c r="AD82" i="6" s="1"/>
  <c r="AE82" i="6" s="1"/>
  <c r="AF82" i="6" s="1"/>
  <c r="AG82" i="6" s="1"/>
  <c r="AH82" i="6" s="1"/>
  <c r="AI82" i="6" s="1"/>
  <c r="AJ82" i="6" s="1"/>
  <c r="L82" i="6"/>
  <c r="M82" i="6" s="1"/>
  <c r="N82" i="6" s="1"/>
  <c r="O82" i="6" s="1"/>
  <c r="P82" i="6" s="1"/>
  <c r="Q82" i="6" s="1"/>
  <c r="J82" i="6"/>
  <c r="K82" i="6" s="1"/>
  <c r="K81" i="6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W81" i="6" s="1"/>
  <c r="X81" i="6" s="1"/>
  <c r="Y81" i="6" s="1"/>
  <c r="Z81" i="6" s="1"/>
  <c r="AA81" i="6" s="1"/>
  <c r="AB81" i="6" s="1"/>
  <c r="AC81" i="6" s="1"/>
  <c r="AD81" i="6" s="1"/>
  <c r="AE81" i="6" s="1"/>
  <c r="AF81" i="6" s="1"/>
  <c r="AG81" i="6" s="1"/>
  <c r="AH81" i="6" s="1"/>
  <c r="AI81" i="6" s="1"/>
  <c r="AJ81" i="6" s="1"/>
  <c r="AK81" i="6" s="1"/>
  <c r="AL81" i="6" s="1"/>
  <c r="AM81" i="6" s="1"/>
  <c r="AN81" i="6" s="1"/>
  <c r="AO81" i="6" s="1"/>
  <c r="AP81" i="6" s="1"/>
  <c r="AQ81" i="6" s="1"/>
  <c r="AR81" i="6" s="1"/>
  <c r="AS81" i="6" s="1"/>
  <c r="AT81" i="6" s="1"/>
  <c r="AU81" i="6" s="1"/>
  <c r="J81" i="6"/>
  <c r="V80" i="6"/>
  <c r="W80" i="6" s="1"/>
  <c r="X80" i="6" s="1"/>
  <c r="Y80" i="6" s="1"/>
  <c r="Z80" i="6" s="1"/>
  <c r="AA80" i="6" s="1"/>
  <c r="AB80" i="6" s="1"/>
  <c r="AC80" i="6" s="1"/>
  <c r="AD80" i="6" s="1"/>
  <c r="AE80" i="6" s="1"/>
  <c r="AF80" i="6" s="1"/>
  <c r="AG80" i="6" s="1"/>
  <c r="AH80" i="6" s="1"/>
  <c r="AI80" i="6" s="1"/>
  <c r="AJ80" i="6" s="1"/>
  <c r="AK80" i="6" s="1"/>
  <c r="AL80" i="6" s="1"/>
  <c r="AM80" i="6" s="1"/>
  <c r="AN80" i="6" s="1"/>
  <c r="AO80" i="6" s="1"/>
  <c r="AP80" i="6" s="1"/>
  <c r="AQ80" i="6" s="1"/>
  <c r="AR80" i="6" s="1"/>
  <c r="AS80" i="6" s="1"/>
  <c r="AT80" i="6" s="1"/>
  <c r="AU80" i="6" s="1"/>
  <c r="Q80" i="6"/>
  <c r="R80" i="6" s="1"/>
  <c r="S80" i="6" s="1"/>
  <c r="T80" i="6" s="1"/>
  <c r="U80" i="6" s="1"/>
  <c r="N80" i="6"/>
  <c r="O80" i="6" s="1"/>
  <c r="P80" i="6" s="1"/>
  <c r="K80" i="6"/>
  <c r="L80" i="6" s="1"/>
  <c r="M80" i="6" s="1"/>
  <c r="J80" i="6"/>
  <c r="N79" i="6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AL79" i="6" s="1"/>
  <c r="AM79" i="6" s="1"/>
  <c r="AN79" i="6" s="1"/>
  <c r="AO79" i="6" s="1"/>
  <c r="AP79" i="6" s="1"/>
  <c r="AQ79" i="6" s="1"/>
  <c r="AR79" i="6" s="1"/>
  <c r="AS79" i="6" s="1"/>
  <c r="AT79" i="6" s="1"/>
  <c r="AU79" i="6" s="1"/>
  <c r="J79" i="6"/>
  <c r="K79" i="6" s="1"/>
  <c r="L79" i="6" s="1"/>
  <c r="M79" i="6" s="1"/>
  <c r="X78" i="6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W78" i="6"/>
  <c r="Q78" i="6"/>
  <c r="R78" i="6" s="1"/>
  <c r="S78" i="6" s="1"/>
  <c r="T78" i="6" s="1"/>
  <c r="U78" i="6" s="1"/>
  <c r="V78" i="6" s="1"/>
  <c r="N78" i="6"/>
  <c r="O78" i="6" s="1"/>
  <c r="P78" i="6" s="1"/>
  <c r="M78" i="6"/>
  <c r="K78" i="6"/>
  <c r="L78" i="6" s="1"/>
  <c r="J78" i="6"/>
  <c r="O77" i="6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N77" i="6" s="1"/>
  <c r="AO77" i="6" s="1"/>
  <c r="AP77" i="6" s="1"/>
  <c r="AQ77" i="6" s="1"/>
  <c r="AR77" i="6" s="1"/>
  <c r="AS77" i="6" s="1"/>
  <c r="AT77" i="6" s="1"/>
  <c r="AU77" i="6" s="1"/>
  <c r="L77" i="6"/>
  <c r="M77" i="6" s="1"/>
  <c r="N77" i="6" s="1"/>
  <c r="K77" i="6"/>
  <c r="J77" i="6"/>
  <c r="U76" i="6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Q76" i="6"/>
  <c r="R76" i="6" s="1"/>
  <c r="S76" i="6" s="1"/>
  <c r="T76" i="6" s="1"/>
  <c r="O76" i="6"/>
  <c r="P76" i="6" s="1"/>
  <c r="M76" i="6"/>
  <c r="N76" i="6" s="1"/>
  <c r="J76" i="6"/>
  <c r="K76" i="6" s="1"/>
  <c r="L76" i="6" s="1"/>
  <c r="S75" i="6"/>
  <c r="T75" i="6" s="1"/>
  <c r="U75" i="6" s="1"/>
  <c r="V75" i="6" s="1"/>
  <c r="W75" i="6" s="1"/>
  <c r="X75" i="6" s="1"/>
  <c r="Y75" i="6" s="1"/>
  <c r="Z75" i="6" s="1"/>
  <c r="AA75" i="6" s="1"/>
  <c r="AB75" i="6" s="1"/>
  <c r="AC75" i="6" s="1"/>
  <c r="AD75" i="6" s="1"/>
  <c r="AE75" i="6" s="1"/>
  <c r="AF75" i="6" s="1"/>
  <c r="AG75" i="6" s="1"/>
  <c r="AH75" i="6" s="1"/>
  <c r="AI75" i="6" s="1"/>
  <c r="AJ75" i="6" s="1"/>
  <c r="AK75" i="6" s="1"/>
  <c r="AL75" i="6" s="1"/>
  <c r="AM75" i="6" s="1"/>
  <c r="AN75" i="6" s="1"/>
  <c r="AO75" i="6" s="1"/>
  <c r="AP75" i="6" s="1"/>
  <c r="AQ75" i="6" s="1"/>
  <c r="AR75" i="6" s="1"/>
  <c r="AS75" i="6" s="1"/>
  <c r="AT75" i="6" s="1"/>
  <c r="AU75" i="6" s="1"/>
  <c r="P75" i="6"/>
  <c r="Q75" i="6" s="1"/>
  <c r="R75" i="6" s="1"/>
  <c r="M75" i="6"/>
  <c r="N75" i="6" s="1"/>
  <c r="O75" i="6" s="1"/>
  <c r="L75" i="6"/>
  <c r="K75" i="6"/>
  <c r="J75" i="6"/>
  <c r="R74" i="6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AG74" i="6" s="1"/>
  <c r="AH74" i="6" s="1"/>
  <c r="AI74" i="6" s="1"/>
  <c r="AJ74" i="6" s="1"/>
  <c r="AK74" i="6" s="1"/>
  <c r="AL74" i="6" s="1"/>
  <c r="AM74" i="6" s="1"/>
  <c r="AN74" i="6" s="1"/>
  <c r="AO74" i="6" s="1"/>
  <c r="AP74" i="6" s="1"/>
  <c r="AQ74" i="6" s="1"/>
  <c r="AR74" i="6" s="1"/>
  <c r="AS74" i="6" s="1"/>
  <c r="AT74" i="6" s="1"/>
  <c r="AU74" i="6" s="1"/>
  <c r="N74" i="6"/>
  <c r="O74" i="6" s="1"/>
  <c r="P74" i="6" s="1"/>
  <c r="Q74" i="6" s="1"/>
  <c r="M74" i="6"/>
  <c r="K74" i="6"/>
  <c r="L74" i="6" s="1"/>
  <c r="J74" i="6"/>
  <c r="S73" i="6"/>
  <c r="T73" i="6" s="1"/>
  <c r="U73" i="6" s="1"/>
  <c r="V73" i="6" s="1"/>
  <c r="W73" i="6" s="1"/>
  <c r="X73" i="6" s="1"/>
  <c r="Y73" i="6" s="1"/>
  <c r="Z73" i="6" s="1"/>
  <c r="AA73" i="6" s="1"/>
  <c r="AB73" i="6" s="1"/>
  <c r="AC73" i="6" s="1"/>
  <c r="AD73" i="6" s="1"/>
  <c r="AE73" i="6" s="1"/>
  <c r="AF73" i="6" s="1"/>
  <c r="AG73" i="6" s="1"/>
  <c r="AH73" i="6" s="1"/>
  <c r="AI73" i="6" s="1"/>
  <c r="AJ73" i="6" s="1"/>
  <c r="AK73" i="6" s="1"/>
  <c r="AL73" i="6" s="1"/>
  <c r="AM73" i="6" s="1"/>
  <c r="AN73" i="6" s="1"/>
  <c r="AO73" i="6" s="1"/>
  <c r="AP73" i="6" s="1"/>
  <c r="AQ73" i="6" s="1"/>
  <c r="AR73" i="6" s="1"/>
  <c r="AS73" i="6" s="1"/>
  <c r="AT73" i="6" s="1"/>
  <c r="AU73" i="6" s="1"/>
  <c r="Q73" i="6"/>
  <c r="R73" i="6" s="1"/>
  <c r="O73" i="6"/>
  <c r="P73" i="6" s="1"/>
  <c r="L73" i="6"/>
  <c r="M73" i="6" s="1"/>
  <c r="N73" i="6" s="1"/>
  <c r="K73" i="6"/>
  <c r="J73" i="6"/>
  <c r="R72" i="6"/>
  <c r="S72" i="6" s="1"/>
  <c r="T72" i="6" s="1"/>
  <c r="U72" i="6" s="1"/>
  <c r="V72" i="6" s="1"/>
  <c r="W72" i="6" s="1"/>
  <c r="X72" i="6" s="1"/>
  <c r="Y72" i="6" s="1"/>
  <c r="Z72" i="6" s="1"/>
  <c r="AA72" i="6" s="1"/>
  <c r="AB72" i="6" s="1"/>
  <c r="AC72" i="6" s="1"/>
  <c r="AD72" i="6" s="1"/>
  <c r="AE72" i="6" s="1"/>
  <c r="AF72" i="6" s="1"/>
  <c r="AG72" i="6" s="1"/>
  <c r="AH72" i="6" s="1"/>
  <c r="AI72" i="6" s="1"/>
  <c r="AJ72" i="6" s="1"/>
  <c r="AK72" i="6" s="1"/>
  <c r="AL72" i="6" s="1"/>
  <c r="AM72" i="6" s="1"/>
  <c r="AN72" i="6" s="1"/>
  <c r="AO72" i="6" s="1"/>
  <c r="AP72" i="6" s="1"/>
  <c r="AQ72" i="6" s="1"/>
  <c r="AR72" i="6" s="1"/>
  <c r="AS72" i="6" s="1"/>
  <c r="AT72" i="6" s="1"/>
  <c r="AU72" i="6" s="1"/>
  <c r="O72" i="6"/>
  <c r="P72" i="6" s="1"/>
  <c r="Q72" i="6" s="1"/>
  <c r="N72" i="6"/>
  <c r="M72" i="6"/>
  <c r="J72" i="6"/>
  <c r="K72" i="6" s="1"/>
  <c r="L72" i="6" s="1"/>
  <c r="AB71" i="6"/>
  <c r="AC71" i="6" s="1"/>
  <c r="AD71" i="6" s="1"/>
  <c r="AE71" i="6" s="1"/>
  <c r="AF71" i="6" s="1"/>
  <c r="AG71" i="6" s="1"/>
  <c r="AH71" i="6" s="1"/>
  <c r="AI71" i="6" s="1"/>
  <c r="AJ71" i="6" s="1"/>
  <c r="AK71" i="6" s="1"/>
  <c r="AL71" i="6" s="1"/>
  <c r="AM71" i="6" s="1"/>
  <c r="AN71" i="6" s="1"/>
  <c r="AO71" i="6" s="1"/>
  <c r="AP71" i="6" s="1"/>
  <c r="AQ71" i="6" s="1"/>
  <c r="AR71" i="6" s="1"/>
  <c r="AS71" i="6" s="1"/>
  <c r="AT71" i="6" s="1"/>
  <c r="AU71" i="6" s="1"/>
  <c r="T71" i="6"/>
  <c r="U71" i="6" s="1"/>
  <c r="V71" i="6" s="1"/>
  <c r="W71" i="6" s="1"/>
  <c r="X71" i="6" s="1"/>
  <c r="Y71" i="6" s="1"/>
  <c r="Z71" i="6" s="1"/>
  <c r="AA71" i="6" s="1"/>
  <c r="S71" i="6"/>
  <c r="O71" i="6"/>
  <c r="P71" i="6" s="1"/>
  <c r="Q71" i="6" s="1"/>
  <c r="R71" i="6" s="1"/>
  <c r="M71" i="6"/>
  <c r="N71" i="6" s="1"/>
  <c r="L71" i="6"/>
  <c r="K71" i="6"/>
  <c r="J71" i="6"/>
  <c r="J70" i="6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AB70" i="6" s="1"/>
  <c r="AC70" i="6" s="1"/>
  <c r="AD70" i="6" s="1"/>
  <c r="AE70" i="6" s="1"/>
  <c r="AF70" i="6" s="1"/>
  <c r="AG70" i="6" s="1"/>
  <c r="AH70" i="6" s="1"/>
  <c r="AI70" i="6" s="1"/>
  <c r="AJ70" i="6" s="1"/>
  <c r="AK70" i="6" s="1"/>
  <c r="AL70" i="6" s="1"/>
  <c r="AM70" i="6" s="1"/>
  <c r="AN70" i="6" s="1"/>
  <c r="AO70" i="6" s="1"/>
  <c r="AP70" i="6" s="1"/>
  <c r="AQ70" i="6" s="1"/>
  <c r="AR70" i="6" s="1"/>
  <c r="AS70" i="6" s="1"/>
  <c r="AT70" i="6" s="1"/>
  <c r="AU70" i="6" s="1"/>
  <c r="S69" i="6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AQ69" i="6" s="1"/>
  <c r="AR69" i="6" s="1"/>
  <c r="AS69" i="6" s="1"/>
  <c r="AT69" i="6" s="1"/>
  <c r="AU69" i="6" s="1"/>
  <c r="P69" i="6"/>
  <c r="Q69" i="6" s="1"/>
  <c r="R69" i="6" s="1"/>
  <c r="O69" i="6"/>
  <c r="L69" i="6"/>
  <c r="M69" i="6" s="1"/>
  <c r="N69" i="6" s="1"/>
  <c r="K69" i="6"/>
  <c r="J69" i="6"/>
  <c r="J68" i="6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AB68" i="6" s="1"/>
  <c r="AC68" i="6" s="1"/>
  <c r="AD68" i="6" s="1"/>
  <c r="AE68" i="6" s="1"/>
  <c r="AF68" i="6" s="1"/>
  <c r="AG68" i="6" s="1"/>
  <c r="AH68" i="6" s="1"/>
  <c r="AI68" i="6" s="1"/>
  <c r="AJ68" i="6" s="1"/>
  <c r="AK68" i="6" s="1"/>
  <c r="AL68" i="6" s="1"/>
  <c r="AM68" i="6" s="1"/>
  <c r="AN68" i="6" s="1"/>
  <c r="AO68" i="6" s="1"/>
  <c r="AP68" i="6" s="1"/>
  <c r="AQ68" i="6" s="1"/>
  <c r="AR68" i="6" s="1"/>
  <c r="AS68" i="6" s="1"/>
  <c r="AT68" i="6" s="1"/>
  <c r="AU68" i="6" s="1"/>
  <c r="R67" i="6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Q67" i="6" s="1"/>
  <c r="AR67" i="6" s="1"/>
  <c r="AS67" i="6" s="1"/>
  <c r="AT67" i="6" s="1"/>
  <c r="AU67" i="6" s="1"/>
  <c r="L67" i="6"/>
  <c r="M67" i="6" s="1"/>
  <c r="N67" i="6" s="1"/>
  <c r="O67" i="6" s="1"/>
  <c r="P67" i="6" s="1"/>
  <c r="Q67" i="6" s="1"/>
  <c r="K67" i="6"/>
  <c r="J67" i="6"/>
  <c r="M66" i="6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P66" i="6" s="1"/>
  <c r="AQ66" i="6" s="1"/>
  <c r="AR66" i="6" s="1"/>
  <c r="AS66" i="6" s="1"/>
  <c r="AT66" i="6" s="1"/>
  <c r="AU66" i="6" s="1"/>
  <c r="J66" i="6"/>
  <c r="K66" i="6" s="1"/>
  <c r="L66" i="6" s="1"/>
  <c r="W65" i="6"/>
  <c r="X65" i="6" s="1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Q65" i="6" s="1"/>
  <c r="AR65" i="6" s="1"/>
  <c r="AS65" i="6" s="1"/>
  <c r="AT65" i="6" s="1"/>
  <c r="AU65" i="6" s="1"/>
  <c r="L65" i="6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K65" i="6"/>
  <c r="J65" i="6"/>
  <c r="R64" i="6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AL64" i="6" s="1"/>
  <c r="AM64" i="6" s="1"/>
  <c r="AN64" i="6" s="1"/>
  <c r="AO64" i="6" s="1"/>
  <c r="AP64" i="6" s="1"/>
  <c r="AQ64" i="6" s="1"/>
  <c r="AR64" i="6" s="1"/>
  <c r="AS64" i="6" s="1"/>
  <c r="AT64" i="6" s="1"/>
  <c r="AU64" i="6" s="1"/>
  <c r="Q64" i="6"/>
  <c r="O64" i="6"/>
  <c r="P64" i="6" s="1"/>
  <c r="J64" i="6"/>
  <c r="K64" i="6" s="1"/>
  <c r="L64" i="6" s="1"/>
  <c r="M64" i="6" s="1"/>
  <c r="N64" i="6" s="1"/>
  <c r="M63" i="6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AE63" i="6" s="1"/>
  <c r="AF63" i="6" s="1"/>
  <c r="AG63" i="6" s="1"/>
  <c r="AH63" i="6" s="1"/>
  <c r="AI63" i="6" s="1"/>
  <c r="AJ63" i="6" s="1"/>
  <c r="AK63" i="6" s="1"/>
  <c r="AL63" i="6" s="1"/>
  <c r="AM63" i="6" s="1"/>
  <c r="AN63" i="6" s="1"/>
  <c r="AO63" i="6" s="1"/>
  <c r="AP63" i="6" s="1"/>
  <c r="AQ63" i="6" s="1"/>
  <c r="AR63" i="6" s="1"/>
  <c r="AS63" i="6" s="1"/>
  <c r="AT63" i="6" s="1"/>
  <c r="AU63" i="6" s="1"/>
  <c r="L63" i="6"/>
  <c r="K63" i="6"/>
  <c r="J63" i="6"/>
  <c r="J62" i="6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AE62" i="6" s="1"/>
  <c r="AF62" i="6" s="1"/>
  <c r="AG62" i="6" s="1"/>
  <c r="AH62" i="6" s="1"/>
  <c r="AI62" i="6" s="1"/>
  <c r="AJ62" i="6" s="1"/>
  <c r="AK62" i="6" s="1"/>
  <c r="AL62" i="6" s="1"/>
  <c r="AM62" i="6" s="1"/>
  <c r="AN62" i="6" s="1"/>
  <c r="AO62" i="6" s="1"/>
  <c r="AP62" i="6" s="1"/>
  <c r="AQ62" i="6" s="1"/>
  <c r="AR62" i="6" s="1"/>
  <c r="AS62" i="6" s="1"/>
  <c r="AT62" i="6" s="1"/>
  <c r="AU62" i="6" s="1"/>
  <c r="X61" i="6"/>
  <c r="Y61" i="6" s="1"/>
  <c r="Z61" i="6" s="1"/>
  <c r="AA61" i="6" s="1"/>
  <c r="AB61" i="6" s="1"/>
  <c r="AC61" i="6" s="1"/>
  <c r="AD61" i="6" s="1"/>
  <c r="AE61" i="6" s="1"/>
  <c r="AF61" i="6" s="1"/>
  <c r="AG61" i="6" s="1"/>
  <c r="AH61" i="6" s="1"/>
  <c r="AI61" i="6" s="1"/>
  <c r="AJ61" i="6" s="1"/>
  <c r="AK61" i="6" s="1"/>
  <c r="AL61" i="6" s="1"/>
  <c r="AM61" i="6" s="1"/>
  <c r="AN61" i="6" s="1"/>
  <c r="AO61" i="6" s="1"/>
  <c r="AP61" i="6" s="1"/>
  <c r="AQ61" i="6" s="1"/>
  <c r="AR61" i="6" s="1"/>
  <c r="AS61" i="6" s="1"/>
  <c r="AT61" i="6" s="1"/>
  <c r="AU61" i="6" s="1"/>
  <c r="L61" i="6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K61" i="6"/>
  <c r="J61" i="6"/>
  <c r="O60" i="6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AE60" i="6" s="1"/>
  <c r="AF60" i="6" s="1"/>
  <c r="AG60" i="6" s="1"/>
  <c r="AH60" i="6" s="1"/>
  <c r="AI60" i="6" s="1"/>
  <c r="AJ60" i="6" s="1"/>
  <c r="AK60" i="6" s="1"/>
  <c r="AL60" i="6" s="1"/>
  <c r="AM60" i="6" s="1"/>
  <c r="AN60" i="6" s="1"/>
  <c r="AO60" i="6" s="1"/>
  <c r="AP60" i="6" s="1"/>
  <c r="AQ60" i="6" s="1"/>
  <c r="AR60" i="6" s="1"/>
  <c r="AS60" i="6" s="1"/>
  <c r="AT60" i="6" s="1"/>
  <c r="AU60" i="6" s="1"/>
  <c r="N60" i="6"/>
  <c r="J60" i="6"/>
  <c r="K60" i="6" s="1"/>
  <c r="L60" i="6" s="1"/>
  <c r="M60" i="6" s="1"/>
  <c r="L59" i="6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AQ59" i="6" s="1"/>
  <c r="AR59" i="6" s="1"/>
  <c r="AS59" i="6" s="1"/>
  <c r="AT59" i="6" s="1"/>
  <c r="AU59" i="6" s="1"/>
  <c r="K59" i="6"/>
  <c r="J59" i="6"/>
  <c r="L58" i="6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Q58" i="6" s="1"/>
  <c r="AR58" i="6" s="1"/>
  <c r="AS58" i="6" s="1"/>
  <c r="AT58" i="6" s="1"/>
  <c r="AU58" i="6" s="1"/>
  <c r="J58" i="6"/>
  <c r="K58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AL57" i="6" s="1"/>
  <c r="AM57" i="6" s="1"/>
  <c r="AN57" i="6" s="1"/>
  <c r="AO57" i="6" s="1"/>
  <c r="AP57" i="6" s="1"/>
  <c r="AQ57" i="6" s="1"/>
  <c r="AR57" i="6" s="1"/>
  <c r="AS57" i="6" s="1"/>
  <c r="AT57" i="6" s="1"/>
  <c r="AU57" i="6" s="1"/>
  <c r="M57" i="6"/>
  <c r="N57" i="6" s="1"/>
  <c r="O57" i="6" s="1"/>
  <c r="L57" i="6"/>
  <c r="K57" i="6"/>
  <c r="J57" i="6"/>
  <c r="N56" i="6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AL56" i="6" s="1"/>
  <c r="AM56" i="6" s="1"/>
  <c r="AN56" i="6" s="1"/>
  <c r="AO56" i="6" s="1"/>
  <c r="AP56" i="6" s="1"/>
  <c r="AQ56" i="6" s="1"/>
  <c r="AR56" i="6" s="1"/>
  <c r="AS56" i="6" s="1"/>
  <c r="AT56" i="6" s="1"/>
  <c r="AU56" i="6" s="1"/>
  <c r="J56" i="6"/>
  <c r="K56" i="6" s="1"/>
  <c r="L56" i="6" s="1"/>
  <c r="M56" i="6" s="1"/>
  <c r="K55" i="6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J55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AQ54" i="6" s="1"/>
  <c r="AR54" i="6" s="1"/>
  <c r="AS54" i="6" s="1"/>
  <c r="AT54" i="6" s="1"/>
  <c r="AU54" i="6" s="1"/>
  <c r="K54" i="6"/>
  <c r="J54" i="6"/>
  <c r="J53" i="6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J52" i="6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Q52" i="6" s="1"/>
  <c r="AR52" i="6" s="1"/>
  <c r="AS52" i="6" s="1"/>
  <c r="AT52" i="6" s="1"/>
  <c r="AU52" i="6" s="1"/>
  <c r="J51" i="6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AI51" i="6" s="1"/>
  <c r="AJ51" i="6" s="1"/>
  <c r="AK51" i="6" s="1"/>
  <c r="AL51" i="6" s="1"/>
  <c r="AM51" i="6" s="1"/>
  <c r="AN51" i="6" s="1"/>
  <c r="AO51" i="6" s="1"/>
  <c r="AP51" i="6" s="1"/>
  <c r="AQ51" i="6" s="1"/>
  <c r="AR51" i="6" s="1"/>
  <c r="AS51" i="6" s="1"/>
  <c r="AT51" i="6" s="1"/>
  <c r="AU51" i="6" s="1"/>
  <c r="L50" i="6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K50" i="6"/>
  <c r="J50" i="6"/>
  <c r="J49" i="6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Q49" i="6" s="1"/>
  <c r="AR49" i="6" s="1"/>
  <c r="AS49" i="6" s="1"/>
  <c r="AT49" i="6" s="1"/>
  <c r="AU49" i="6" s="1"/>
  <c r="J48" i="6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T48" i="6" s="1"/>
  <c r="AU48" i="6" s="1"/>
  <c r="N47" i="6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AL47" i="6" s="1"/>
  <c r="AM47" i="6" s="1"/>
  <c r="AN47" i="6" s="1"/>
  <c r="AO47" i="6" s="1"/>
  <c r="AP47" i="6" s="1"/>
  <c r="AQ47" i="6" s="1"/>
  <c r="AR47" i="6" s="1"/>
  <c r="AS47" i="6" s="1"/>
  <c r="AT47" i="6" s="1"/>
  <c r="AU47" i="6" s="1"/>
  <c r="J47" i="6"/>
  <c r="K47" i="6" s="1"/>
  <c r="L47" i="6" s="1"/>
  <c r="M47" i="6" s="1"/>
  <c r="M46" i="6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L46" i="6"/>
  <c r="K46" i="6"/>
  <c r="J46" i="6"/>
  <c r="J45" i="6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AQ45" i="6" s="1"/>
  <c r="AR45" i="6" s="1"/>
  <c r="AS45" i="6" s="1"/>
  <c r="AT45" i="6" s="1"/>
  <c r="AU45" i="6" s="1"/>
  <c r="J44" i="6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K43" i="6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AF43" i="6" s="1"/>
  <c r="AG43" i="6" s="1"/>
  <c r="AH43" i="6" s="1"/>
  <c r="AI43" i="6" s="1"/>
  <c r="AJ43" i="6" s="1"/>
  <c r="AK43" i="6" s="1"/>
  <c r="AL43" i="6" s="1"/>
  <c r="AM43" i="6" s="1"/>
  <c r="AN43" i="6" s="1"/>
  <c r="AO43" i="6" s="1"/>
  <c r="AP43" i="6" s="1"/>
  <c r="AQ43" i="6" s="1"/>
  <c r="AR43" i="6" s="1"/>
  <c r="AS43" i="6" s="1"/>
  <c r="AT43" i="6" s="1"/>
  <c r="AU43" i="6" s="1"/>
  <c r="J43" i="6"/>
  <c r="K42" i="6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J42" i="6"/>
  <c r="J41" i="6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AL41" i="6" s="1"/>
  <c r="AM41" i="6" s="1"/>
  <c r="AN41" i="6" s="1"/>
  <c r="AO41" i="6" s="1"/>
  <c r="AP41" i="6" s="1"/>
  <c r="AQ41" i="6" s="1"/>
  <c r="AR41" i="6" s="1"/>
  <c r="AS41" i="6" s="1"/>
  <c r="AT41" i="6" s="1"/>
  <c r="AU41" i="6" s="1"/>
  <c r="J40" i="6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K39" i="6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J39" i="6"/>
  <c r="K38" i="6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J38" i="6"/>
  <c r="K37" i="6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J37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Z34" i="6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Y34" i="6"/>
  <c r="X34" i="6"/>
  <c r="Z33" i="6"/>
  <c r="AA33" i="6" s="1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Y33" i="6"/>
  <c r="X33" i="6"/>
  <c r="Z32" i="6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Y32" i="6"/>
  <c r="X32" i="6"/>
  <c r="X31" i="6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X30" i="6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X29" i="6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X28" i="6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X27" i="6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AP27" i="6" s="1"/>
  <c r="AQ27" i="6" s="1"/>
  <c r="AR27" i="6" s="1"/>
  <c r="AS27" i="6" s="1"/>
  <c r="AT27" i="6" s="1"/>
  <c r="AU27" i="6" s="1"/>
  <c r="X26" i="6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X25" i="6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X24" i="6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X23" i="6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X22" i="6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X21" i="6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X20" i="6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X19" i="6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X18" i="6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X17" i="6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X16" i="6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X15" i="6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X14" i="6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X13" i="6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X12" i="6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X11" i="6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X10" i="6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X9" i="6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X8" i="6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X7" i="6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X6" i="6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X5" i="6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X4" i="6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X3" i="6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J34" i="6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I34" i="6"/>
  <c r="I33" i="6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J32" i="6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I32" i="6"/>
  <c r="I31" i="6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J30" i="6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I30" i="6"/>
  <c r="I29" i="6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J28" i="6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I28" i="6"/>
  <c r="I27" i="6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J26" i="6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I26" i="6"/>
  <c r="I25" i="6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J24" i="6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I24" i="6"/>
  <c r="I23" i="6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J22" i="6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I22" i="6"/>
  <c r="I21" i="6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J20" i="6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I20" i="6"/>
  <c r="I19" i="6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J18" i="6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I18" i="6"/>
  <c r="I17" i="6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J16" i="6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I16" i="6"/>
  <c r="I15" i="6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I14" i="6"/>
  <c r="I13" i="6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J12" i="6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I12" i="6"/>
  <c r="I11" i="6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J10" i="6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I10" i="6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J8" i="6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I8" i="6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J6" i="6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I6" i="6"/>
  <c r="I5" i="6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J4" i="6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I4" i="6"/>
  <c r="I3" i="6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J67" i="7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I67" i="7"/>
  <c r="I66" i="7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I65" i="7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I64" i="7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I63" i="7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I62" i="7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J61" i="7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I61" i="7"/>
  <c r="I60" i="7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J59" i="7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I59" i="7"/>
  <c r="H67" i="7"/>
  <c r="H66" i="7"/>
  <c r="H65" i="7"/>
  <c r="H64" i="7"/>
  <c r="H63" i="7"/>
  <c r="H62" i="7"/>
  <c r="H61" i="7"/>
  <c r="H60" i="7"/>
  <c r="H59" i="7"/>
  <c r="N30" i="7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J30" i="7"/>
  <c r="K30" i="7" s="1"/>
  <c r="L30" i="7" s="1"/>
  <c r="M30" i="7" s="1"/>
  <c r="I30" i="7"/>
  <c r="I29" i="7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I28" i="7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L27" i="7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I27" i="7"/>
  <c r="J27" i="7" s="1"/>
  <c r="K27" i="7" s="1"/>
  <c r="J26" i="7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I26" i="7"/>
  <c r="I25" i="7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M24" i="7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I24" i="7"/>
  <c r="J24" i="7" s="1"/>
  <c r="K24" i="7" s="1"/>
  <c r="L24" i="7" s="1"/>
  <c r="I23" i="7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J22" i="7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I22" i="7"/>
  <c r="Q21" i="7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N21" i="7"/>
  <c r="O21" i="7" s="1"/>
  <c r="P21" i="7" s="1"/>
  <c r="I21" i="7"/>
  <c r="J21" i="7" s="1"/>
  <c r="K21" i="7" s="1"/>
  <c r="L21" i="7" s="1"/>
  <c r="M21" i="7" s="1"/>
  <c r="I20" i="7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I19" i="7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O18" i="7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N18" i="7"/>
  <c r="J18" i="7"/>
  <c r="K18" i="7" s="1"/>
  <c r="L18" i="7" s="1"/>
  <c r="M18" i="7" s="1"/>
  <c r="I18" i="7"/>
  <c r="N17" i="7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I17" i="7"/>
  <c r="J17" i="7" s="1"/>
  <c r="K17" i="7" s="1"/>
  <c r="L17" i="7" s="1"/>
  <c r="M17" i="7" s="1"/>
  <c r="I16" i="7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O15" i="7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L15" i="7"/>
  <c r="M15" i="7" s="1"/>
  <c r="N15" i="7" s="1"/>
  <c r="I15" i="7"/>
  <c r="J15" i="7" s="1"/>
  <c r="K15" i="7" s="1"/>
  <c r="N14" i="7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J14" i="7"/>
  <c r="K14" i="7" s="1"/>
  <c r="L14" i="7" s="1"/>
  <c r="M14" i="7" s="1"/>
  <c r="I14" i="7"/>
  <c r="L13" i="7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K13" i="7"/>
  <c r="I13" i="7"/>
  <c r="J13" i="7" s="1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K12" i="7"/>
  <c r="L12" i="7" s="1"/>
  <c r="M12" i="7" s="1"/>
  <c r="J12" i="7"/>
  <c r="I12" i="7"/>
  <c r="I11" i="7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I10" i="7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J8" i="7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I8" i="7"/>
  <c r="Q7" i="7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K7" i="7"/>
  <c r="L7" i="7" s="1"/>
  <c r="M7" i="7" s="1"/>
  <c r="N7" i="7" s="1"/>
  <c r="O7" i="7" s="1"/>
  <c r="P7" i="7" s="1"/>
  <c r="J7" i="7"/>
  <c r="I7" i="7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O5" i="7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I5" i="7"/>
  <c r="J5" i="7" s="1"/>
  <c r="K5" i="7" s="1"/>
  <c r="L5" i="7" s="1"/>
  <c r="M5" i="7" s="1"/>
  <c r="N5" i="7" s="1"/>
  <c r="I4" i="7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L3" i="7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I3" i="7"/>
  <c r="J3" i="7" s="1"/>
  <c r="K3" i="7" s="1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J45" i="8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I45" i="8"/>
  <c r="I44" i="8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I43" i="8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I42" i="8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L41" i="8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K41" i="8"/>
  <c r="J41" i="8"/>
  <c r="I41" i="8"/>
  <c r="K40" i="8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J40" i="8"/>
  <c r="I40" i="8"/>
  <c r="J39" i="8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I39" i="8"/>
  <c r="I38" i="8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J37" i="8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I37" i="8"/>
  <c r="I36" i="8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J31" i="8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I31" i="8"/>
  <c r="I30" i="8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J29" i="8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I29" i="8"/>
  <c r="I28" i="8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I27" i="8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I26" i="8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L25" i="8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K25" i="8"/>
  <c r="J25" i="8"/>
  <c r="I25" i="8"/>
  <c r="K24" i="8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J24" i="8"/>
  <c r="I24" i="8"/>
  <c r="J23" i="8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I23" i="8"/>
  <c r="I22" i="8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P21" i="8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J21" i="8"/>
  <c r="K21" i="8" s="1"/>
  <c r="L21" i="8" s="1"/>
  <c r="M21" i="8" s="1"/>
  <c r="N21" i="8" s="1"/>
  <c r="O21" i="8" s="1"/>
  <c r="I21" i="8"/>
  <c r="O20" i="8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I20" i="8"/>
  <c r="J20" i="8" s="1"/>
  <c r="K20" i="8" s="1"/>
  <c r="L20" i="8" s="1"/>
  <c r="M20" i="8" s="1"/>
  <c r="N20" i="8" s="1"/>
  <c r="I19" i="8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I18" i="8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T17" i="8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L17" i="8"/>
  <c r="M17" i="8" s="1"/>
  <c r="N17" i="8" s="1"/>
  <c r="O17" i="8" s="1"/>
  <c r="P17" i="8" s="1"/>
  <c r="Q17" i="8" s="1"/>
  <c r="R17" i="8" s="1"/>
  <c r="S17" i="8" s="1"/>
  <c r="K17" i="8"/>
  <c r="J17" i="8"/>
  <c r="I17" i="8"/>
  <c r="S16" i="8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K16" i="8"/>
  <c r="L16" i="8" s="1"/>
  <c r="M16" i="8" s="1"/>
  <c r="N16" i="8" s="1"/>
  <c r="O16" i="8" s="1"/>
  <c r="P16" i="8" s="1"/>
  <c r="Q16" i="8" s="1"/>
  <c r="R16" i="8" s="1"/>
  <c r="J16" i="8"/>
  <c r="I16" i="8"/>
  <c r="J15" i="8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I15" i="8"/>
  <c r="Q14" i="8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I14" i="8"/>
  <c r="J14" i="8" s="1"/>
  <c r="K14" i="8" s="1"/>
  <c r="L14" i="8" s="1"/>
  <c r="M14" i="8" s="1"/>
  <c r="N14" i="8" s="1"/>
  <c r="O14" i="8" s="1"/>
  <c r="P14" i="8" s="1"/>
  <c r="J13" i="8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I13" i="8"/>
  <c r="I12" i="8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V11" i="8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N11" i="8"/>
  <c r="O11" i="8" s="1"/>
  <c r="P11" i="8" s="1"/>
  <c r="Q11" i="8" s="1"/>
  <c r="R11" i="8" s="1"/>
  <c r="S11" i="8" s="1"/>
  <c r="T11" i="8" s="1"/>
  <c r="U11" i="8" s="1"/>
  <c r="I11" i="8"/>
  <c r="J11" i="8" s="1"/>
  <c r="K11" i="8" s="1"/>
  <c r="L11" i="8" s="1"/>
  <c r="M11" i="8" s="1"/>
  <c r="M10" i="8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I10" i="8"/>
  <c r="J10" i="8" s="1"/>
  <c r="K10" i="8" s="1"/>
  <c r="L10" i="8" s="1"/>
  <c r="L9" i="8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K9" i="8"/>
  <c r="J9" i="8"/>
  <c r="I9" i="8"/>
  <c r="K8" i="8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J8" i="8"/>
  <c r="I8" i="8"/>
  <c r="J7" i="8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I7" i="8"/>
  <c r="I6" i="8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P5" i="8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J5" i="8"/>
  <c r="K5" i="8" s="1"/>
  <c r="L5" i="8" s="1"/>
  <c r="M5" i="8" s="1"/>
  <c r="N5" i="8" s="1"/>
  <c r="O5" i="8" s="1"/>
  <c r="I5" i="8"/>
  <c r="O4" i="8"/>
  <c r="P4" i="8" s="1"/>
  <c r="Q4" i="8" s="1"/>
  <c r="R4" i="8" s="1"/>
  <c r="S4" i="8" s="1"/>
  <c r="T4" i="8" s="1"/>
  <c r="U4" i="8" s="1"/>
  <c r="V4" i="8" s="1"/>
  <c r="W4" i="8" s="1"/>
  <c r="I4" i="8"/>
  <c r="J4" i="8" s="1"/>
  <c r="K4" i="8" s="1"/>
  <c r="L4" i="8" s="1"/>
  <c r="M4" i="8" s="1"/>
  <c r="N4" i="8" s="1"/>
  <c r="I3" i="8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26" i="8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X43" i="8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AU43" i="8" s="1"/>
  <c r="H45" i="8"/>
  <c r="H44" i="8"/>
  <c r="H43" i="8"/>
  <c r="H42" i="8"/>
  <c r="H41" i="8"/>
  <c r="H40" i="8"/>
  <c r="H39" i="8"/>
  <c r="H38" i="8"/>
  <c r="H37" i="8"/>
  <c r="H36" i="8"/>
  <c r="H35" i="8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H34" i="8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H33" i="8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H32" i="8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J20" i="9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I20" i="9"/>
  <c r="I19" i="9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I18" i="9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I17" i="9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L16" i="9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J16" i="9"/>
  <c r="K16" i="9" s="1"/>
  <c r="I16" i="9"/>
  <c r="I15" i="9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J14" i="9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I14" i="9"/>
  <c r="I13" i="9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J12" i="9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I12" i="9"/>
  <c r="I11" i="9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I10" i="9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I9" i="9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L7" i="9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J7" i="9"/>
  <c r="K7" i="9" s="1"/>
  <c r="I7" i="9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J5" i="9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I5" i="9"/>
  <c r="I4" i="9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I3" i="9"/>
  <c r="H20" i="9"/>
  <c r="H19" i="9"/>
  <c r="H18" i="9"/>
  <c r="H17" i="9"/>
  <c r="H16" i="9"/>
  <c r="H15" i="9"/>
  <c r="H14" i="9"/>
  <c r="H13" i="9"/>
  <c r="H12" i="9"/>
  <c r="H11" i="9"/>
  <c r="H10" i="9"/>
  <c r="H9" i="9"/>
  <c r="H7" i="9"/>
  <c r="H6" i="9"/>
  <c r="H5" i="9"/>
  <c r="H4" i="9"/>
  <c r="H3" i="9"/>
  <c r="I23" i="4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I22" i="4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I21" i="4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I20" i="4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I19" i="4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I17" i="4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I15" i="4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I14" i="4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I13" i="4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I12" i="4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I10" i="4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I9" i="4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I8" i="4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I6" i="4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I5" i="4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I3" i="4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X4" i="8" l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X6" i="8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X9" i="8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W4" i="1"/>
  <c r="AW3" i="1"/>
  <c r="AX23" i="4" l="1"/>
  <c r="AX22" i="4"/>
  <c r="AX21" i="4"/>
  <c r="AX20" i="4"/>
  <c r="AX19" i="4"/>
  <c r="AX17" i="4"/>
  <c r="AX16" i="4"/>
  <c r="AX12" i="4"/>
  <c r="AX9" i="4"/>
  <c r="AX7" i="4"/>
  <c r="AX6" i="4"/>
  <c r="AX5" i="4"/>
  <c r="AX4" i="4"/>
  <c r="AX3" i="4"/>
  <c r="A44" i="8" l="1"/>
  <c r="A42" i="8"/>
  <c r="A43" i="8"/>
  <c r="A81" i="6" l="1"/>
  <c r="A5" i="4" l="1"/>
  <c r="F31" i="7" l="1"/>
  <c r="F35" i="7"/>
  <c r="D58" i="6" l="1"/>
  <c r="D57" i="6"/>
  <c r="D46" i="6"/>
  <c r="D44" i="6"/>
  <c r="D45" i="6"/>
  <c r="A23" i="1" l="1"/>
  <c r="A5" i="10" l="1"/>
  <c r="A21" i="9" l="1"/>
  <c r="AV20" i="9"/>
  <c r="AV19" i="9"/>
  <c r="AV18" i="9"/>
  <c r="AV17" i="9"/>
  <c r="AV16" i="9"/>
  <c r="AV15" i="9"/>
  <c r="AV14" i="9"/>
  <c r="AV13" i="9"/>
  <c r="AV12" i="9"/>
  <c r="AV11" i="9"/>
  <c r="AV10" i="9"/>
  <c r="AV9" i="9"/>
  <c r="AV7" i="9"/>
  <c r="AV6" i="9"/>
  <c r="AV5" i="9"/>
  <c r="AV4" i="9"/>
  <c r="AV3" i="9"/>
  <c r="A22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77" i="6"/>
  <c r="AW76" i="6"/>
  <c r="AW68" i="6"/>
  <c r="AW67" i="6"/>
  <c r="A25" i="6" l="1"/>
  <c r="A21" i="4"/>
  <c r="A21" i="8" l="1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E3" i="10" l="1"/>
  <c r="H2" i="10" l="1"/>
  <c r="I2" i="10" l="1"/>
  <c r="A5" i="9"/>
  <c r="J2" i="10" l="1"/>
  <c r="G2" i="9"/>
  <c r="H2" i="9" s="1"/>
  <c r="F3" i="9"/>
  <c r="F19" i="9"/>
  <c r="F11" i="9"/>
  <c r="F9" i="9"/>
  <c r="F7" i="9"/>
  <c r="F6" i="9"/>
  <c r="F5" i="9"/>
  <c r="F13" i="9"/>
  <c r="F20" i="9"/>
  <c r="F18" i="9"/>
  <c r="F10" i="9"/>
  <c r="F17" i="9"/>
  <c r="F15" i="9"/>
  <c r="F14" i="9"/>
  <c r="F12" i="9"/>
  <c r="F16" i="9"/>
  <c r="F4" i="9"/>
  <c r="K2" i="10" l="1"/>
  <c r="I2" i="9"/>
  <c r="L2" i="10" l="1"/>
  <c r="J2" i="9"/>
  <c r="M2" i="10" l="1"/>
  <c r="K2" i="9"/>
  <c r="N2" i="10" l="1"/>
  <c r="L2" i="9"/>
  <c r="O2" i="10" l="1"/>
  <c r="M2" i="9"/>
  <c r="P2" i="10" l="1"/>
  <c r="N2" i="9"/>
  <c r="Q2" i="10" l="1"/>
  <c r="O2" i="9"/>
  <c r="R2" i="10" l="1"/>
  <c r="P2" i="9"/>
  <c r="S2" i="10" l="1"/>
  <c r="Q2" i="9"/>
  <c r="T2" i="10" l="1"/>
  <c r="R2" i="9"/>
  <c r="U2" i="10" l="1"/>
  <c r="S2" i="9"/>
  <c r="V2" i="10" l="1"/>
  <c r="T2" i="9"/>
  <c r="W2" i="10" l="1"/>
  <c r="U2" i="9"/>
  <c r="X2" i="10" l="1"/>
  <c r="V2" i="9"/>
  <c r="Y2" i="10" l="1"/>
  <c r="W2" i="9"/>
  <c r="Z2" i="10" l="1"/>
  <c r="X2" i="9"/>
  <c r="AA2" i="10" l="1"/>
  <c r="Y2" i="9"/>
  <c r="AB2" i="10" l="1"/>
  <c r="Z2" i="9"/>
  <c r="G2" i="8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C2" i="10" l="1"/>
  <c r="AA2" i="9"/>
  <c r="AD2" i="10" l="1"/>
  <c r="AB2" i="9"/>
  <c r="G2" i="7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5" i="7"/>
  <c r="F28" i="7" l="1"/>
  <c r="F20" i="7"/>
  <c r="F12" i="7"/>
  <c r="F4" i="7"/>
  <c r="F27" i="7"/>
  <c r="F19" i="7"/>
  <c r="F11" i="7"/>
  <c r="F3" i="7"/>
  <c r="F26" i="7"/>
  <c r="F18" i="7"/>
  <c r="F10" i="7"/>
  <c r="F25" i="7"/>
  <c r="F17" i="7"/>
  <c r="F9" i="7"/>
  <c r="F24" i="7"/>
  <c r="F16" i="7"/>
  <c r="F8" i="7"/>
  <c r="F13" i="7"/>
  <c r="F23" i="7"/>
  <c r="F15" i="7"/>
  <c r="F7" i="7"/>
  <c r="F5" i="7"/>
  <c r="F22" i="7"/>
  <c r="F14" i="7"/>
  <c r="F6" i="7"/>
  <c r="F21" i="7"/>
  <c r="AE2" i="10"/>
  <c r="F29" i="7"/>
  <c r="F30" i="7"/>
  <c r="AC2" i="9"/>
  <c r="F65" i="7"/>
  <c r="F66" i="7"/>
  <c r="F67" i="7"/>
  <c r="F59" i="7"/>
  <c r="F60" i="7"/>
  <c r="F61" i="7"/>
  <c r="F63" i="7"/>
  <c r="F64" i="7"/>
  <c r="F62" i="7"/>
  <c r="AF2" i="10" l="1"/>
  <c r="AD2" i="9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G36" i="6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5" i="6"/>
  <c r="F13" i="4" l="1"/>
  <c r="F16" i="4"/>
  <c r="F23" i="4"/>
  <c r="F15" i="4"/>
  <c r="F6" i="4"/>
  <c r="F4" i="4"/>
  <c r="F3" i="4"/>
  <c r="F10" i="4"/>
  <c r="F22" i="4"/>
  <c r="F14" i="4"/>
  <c r="F5" i="4"/>
  <c r="F20" i="4"/>
  <c r="F19" i="4"/>
  <c r="F21" i="4"/>
  <c r="F12" i="4"/>
  <c r="F11" i="4"/>
  <c r="F18" i="4"/>
  <c r="F9" i="4"/>
  <c r="F17" i="4"/>
  <c r="F8" i="4"/>
  <c r="F7" i="4"/>
  <c r="AG2" i="10"/>
  <c r="BK40" i="7"/>
  <c r="BA40" i="7"/>
  <c r="CD40" i="7"/>
  <c r="AZ40" i="7"/>
  <c r="CK40" i="7"/>
  <c r="BM40" i="7"/>
  <c r="BJ40" i="7"/>
  <c r="BC40" i="7"/>
  <c r="BG40" i="7"/>
  <c r="BD40" i="7"/>
  <c r="BI40" i="7"/>
  <c r="AY40" i="7"/>
  <c r="CE40" i="7"/>
  <c r="BE40" i="7"/>
  <c r="BL40" i="7"/>
  <c r="AX40" i="7"/>
  <c r="BS40" i="7"/>
  <c r="BN40" i="7"/>
  <c r="BW40" i="7"/>
  <c r="BH40" i="7"/>
  <c r="BF40" i="7"/>
  <c r="CJ40" i="7"/>
  <c r="BZ40" i="7"/>
  <c r="BB40" i="7"/>
  <c r="CB40" i="7"/>
  <c r="CI40" i="7"/>
  <c r="BO40" i="7"/>
  <c r="CF40" i="7"/>
  <c r="BX40" i="7"/>
  <c r="CG40" i="7"/>
  <c r="BP40" i="7"/>
  <c r="CA40" i="7"/>
  <c r="BQ40" i="7"/>
  <c r="BT40" i="7"/>
  <c r="BV40" i="7"/>
  <c r="BY40" i="7"/>
  <c r="CH40" i="7"/>
  <c r="CC40" i="7"/>
  <c r="BU40" i="7"/>
  <c r="BR40" i="7"/>
  <c r="AW40" i="7"/>
  <c r="AE2" i="9"/>
  <c r="F121" i="6"/>
  <c r="F113" i="6"/>
  <c r="F105" i="6"/>
  <c r="F97" i="6"/>
  <c r="F89" i="6"/>
  <c r="F81" i="6"/>
  <c r="F73" i="6"/>
  <c r="F65" i="6"/>
  <c r="F57" i="6"/>
  <c r="F49" i="6"/>
  <c r="F41" i="6"/>
  <c r="F31" i="6"/>
  <c r="F23" i="6"/>
  <c r="F15" i="6"/>
  <c r="F7" i="6"/>
  <c r="F111" i="6"/>
  <c r="F103" i="6"/>
  <c r="F87" i="6"/>
  <c r="F71" i="6"/>
  <c r="F55" i="6"/>
  <c r="F39" i="6"/>
  <c r="F21" i="6"/>
  <c r="F5" i="6"/>
  <c r="F118" i="6"/>
  <c r="F102" i="6"/>
  <c r="F86" i="6"/>
  <c r="F54" i="6"/>
  <c r="F28" i="6"/>
  <c r="F12" i="6"/>
  <c r="F120" i="6"/>
  <c r="F112" i="6"/>
  <c r="F104" i="6"/>
  <c r="F96" i="6"/>
  <c r="F88" i="6"/>
  <c r="F80" i="6"/>
  <c r="F72" i="6"/>
  <c r="F64" i="6"/>
  <c r="F56" i="6"/>
  <c r="F48" i="6"/>
  <c r="F40" i="6"/>
  <c r="F30" i="6"/>
  <c r="F22" i="6"/>
  <c r="F14" i="6"/>
  <c r="F6" i="6"/>
  <c r="F119" i="6"/>
  <c r="F95" i="6"/>
  <c r="F79" i="6"/>
  <c r="F63" i="6"/>
  <c r="F47" i="6"/>
  <c r="F29" i="6"/>
  <c r="F13" i="6"/>
  <c r="F110" i="6"/>
  <c r="F94" i="6"/>
  <c r="F78" i="6"/>
  <c r="F70" i="6"/>
  <c r="F62" i="6"/>
  <c r="F46" i="6"/>
  <c r="F38" i="6"/>
  <c r="F20" i="6"/>
  <c r="F4" i="6"/>
  <c r="F117" i="6"/>
  <c r="F109" i="6"/>
  <c r="F101" i="6"/>
  <c r="F93" i="6"/>
  <c r="F85" i="6"/>
  <c r="F77" i="6"/>
  <c r="F69" i="6"/>
  <c r="F61" i="6"/>
  <c r="F53" i="6"/>
  <c r="F45" i="6"/>
  <c r="F37" i="6"/>
  <c r="F27" i="6"/>
  <c r="F19" i="6"/>
  <c r="F11" i="6"/>
  <c r="F3" i="6"/>
  <c r="F115" i="6"/>
  <c r="F107" i="6"/>
  <c r="F91" i="6"/>
  <c r="F75" i="6"/>
  <c r="F59" i="6"/>
  <c r="F33" i="6"/>
  <c r="F17" i="6"/>
  <c r="F114" i="6"/>
  <c r="F106" i="6"/>
  <c r="F98" i="6"/>
  <c r="F82" i="6"/>
  <c r="F66" i="6"/>
  <c r="F42" i="6"/>
  <c r="F24" i="6"/>
  <c r="F8" i="6"/>
  <c r="F116" i="6"/>
  <c r="F108" i="6"/>
  <c r="F100" i="6"/>
  <c r="F92" i="6"/>
  <c r="F84" i="6"/>
  <c r="F76" i="6"/>
  <c r="F68" i="6"/>
  <c r="F60" i="6"/>
  <c r="F52" i="6"/>
  <c r="F44" i="6"/>
  <c r="F34" i="6"/>
  <c r="F26" i="6"/>
  <c r="F18" i="6"/>
  <c r="F10" i="6"/>
  <c r="F99" i="6"/>
  <c r="F83" i="6"/>
  <c r="F67" i="6"/>
  <c r="F51" i="6"/>
  <c r="F43" i="6"/>
  <c r="F25" i="6"/>
  <c r="F9" i="6"/>
  <c r="F122" i="6"/>
  <c r="F90" i="6"/>
  <c r="F74" i="6"/>
  <c r="F58" i="6"/>
  <c r="F50" i="6"/>
  <c r="F32" i="6"/>
  <c r="F16" i="6"/>
  <c r="G2" i="4"/>
  <c r="H2" i="4" s="1"/>
  <c r="G2" i="1"/>
  <c r="H2" i="1" s="1"/>
  <c r="A5" i="1"/>
  <c r="F11" i="1" l="1"/>
  <c r="F32" i="1"/>
  <c r="F33" i="1"/>
  <c r="F25" i="1"/>
  <c r="F17" i="1"/>
  <c r="F9" i="1"/>
  <c r="F18" i="1"/>
  <c r="F16" i="1"/>
  <c r="F8" i="1"/>
  <c r="F26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F5" i="1"/>
  <c r="F10" i="1"/>
  <c r="F36" i="1"/>
  <c r="F28" i="1"/>
  <c r="F20" i="1"/>
  <c r="F12" i="1"/>
  <c r="F4" i="1"/>
  <c r="F35" i="1"/>
  <c r="F27" i="1"/>
  <c r="F19" i="1"/>
  <c r="F3" i="1"/>
  <c r="F34" i="1"/>
  <c r="AH2" i="10"/>
  <c r="AF2" i="9"/>
  <c r="I2" i="4"/>
  <c r="I2" i="1"/>
  <c r="AI2" i="10" l="1"/>
  <c r="AG2" i="9"/>
  <c r="J2" i="4"/>
  <c r="J2" i="1"/>
  <c r="D20" i="9"/>
  <c r="D18" i="9"/>
  <c r="D13" i="9"/>
  <c r="D9" i="9"/>
  <c r="D7" i="9"/>
  <c r="D6" i="9"/>
  <c r="D5" i="9"/>
  <c r="D4" i="9"/>
  <c r="D3" i="9"/>
  <c r="D66" i="7"/>
  <c r="D65" i="7"/>
  <c r="D50" i="7"/>
  <c r="D49" i="7"/>
  <c r="F49" i="7" s="1"/>
  <c r="D42" i="7"/>
  <c r="D41" i="7"/>
  <c r="F41" i="7" s="1"/>
  <c r="D109" i="6"/>
  <c r="D108" i="6"/>
  <c r="D107" i="6"/>
  <c r="D99" i="6"/>
  <c r="D98" i="6"/>
  <c r="D97" i="6"/>
  <c r="D96" i="6"/>
  <c r="D95" i="6"/>
  <c r="D94" i="6"/>
  <c r="D93" i="6"/>
  <c r="D92" i="6"/>
  <c r="D91" i="6"/>
  <c r="D74" i="6"/>
  <c r="D72" i="6"/>
  <c r="D65" i="6"/>
  <c r="D63" i="6"/>
  <c r="D59" i="6"/>
  <c r="D51" i="6"/>
  <c r="D50" i="6"/>
  <c r="D49" i="6"/>
  <c r="D48" i="6"/>
  <c r="D47" i="6"/>
  <c r="D38" i="6"/>
  <c r="D37" i="6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6" i="1"/>
  <c r="D28" i="1"/>
  <c r="D13" i="1"/>
  <c r="D12" i="1"/>
  <c r="D11" i="1"/>
  <c r="D10" i="1"/>
  <c r="D9" i="1"/>
  <c r="D8" i="1"/>
  <c r="D7" i="1"/>
  <c r="D5" i="1"/>
  <c r="D4" i="1"/>
  <c r="D3" i="1"/>
  <c r="CD48" i="7" l="1"/>
  <c r="BM48" i="7"/>
  <c r="CJ48" i="7"/>
  <c r="BR48" i="7"/>
  <c r="CB48" i="7"/>
  <c r="CH48" i="7"/>
  <c r="AX48" i="7"/>
  <c r="BY48" i="7"/>
  <c r="BP48" i="7"/>
  <c r="BT48" i="7"/>
  <c r="BB48" i="7"/>
  <c r="BJ48" i="7"/>
  <c r="CF48" i="7"/>
  <c r="CA48" i="7"/>
  <c r="BC48" i="7"/>
  <c r="BN48" i="7"/>
  <c r="BX48" i="7"/>
  <c r="AW48" i="7"/>
  <c r="CI48" i="7"/>
  <c r="AZ48" i="7"/>
  <c r="BU48" i="7"/>
  <c r="CG48" i="7"/>
  <c r="BO48" i="7"/>
  <c r="BK48" i="7"/>
  <c r="BL48" i="7"/>
  <c r="BE48" i="7"/>
  <c r="BQ48" i="7"/>
  <c r="BG48" i="7"/>
  <c r="CE48" i="7"/>
  <c r="BF48" i="7"/>
  <c r="CK48" i="7"/>
  <c r="CC48" i="7"/>
  <c r="BA48" i="7"/>
  <c r="AY48" i="7"/>
  <c r="BD48" i="7"/>
  <c r="BH48" i="7"/>
  <c r="BI48" i="7"/>
  <c r="BW48" i="7"/>
  <c r="BZ48" i="7"/>
  <c r="BV48" i="7"/>
  <c r="BS48" i="7"/>
  <c r="AJ2" i="10"/>
  <c r="AH2" i="9"/>
  <c r="K2" i="4"/>
  <c r="K2" i="1"/>
  <c r="AK2" i="10" l="1"/>
  <c r="AI2" i="9"/>
  <c r="L2" i="4"/>
  <c r="L2" i="1"/>
  <c r="AL2" i="10" l="1"/>
  <c r="AJ2" i="9"/>
  <c r="M2" i="4"/>
  <c r="M2" i="1"/>
  <c r="AM2" i="10" l="1"/>
  <c r="AK2" i="9"/>
  <c r="N2" i="4"/>
  <c r="N2" i="1"/>
  <c r="AN2" i="10" l="1"/>
  <c r="AL2" i="9"/>
  <c r="O2" i="4"/>
  <c r="O2" i="1"/>
  <c r="AO2" i="10" l="1"/>
  <c r="AM2" i="9"/>
  <c r="P2" i="4"/>
  <c r="P2" i="1"/>
  <c r="AP2" i="10" l="1"/>
  <c r="AN2" i="9"/>
  <c r="Q2" i="4"/>
  <c r="Q2" i="1"/>
  <c r="AQ2" i="10" l="1"/>
  <c r="AO2" i="9"/>
  <c r="R2" i="4"/>
  <c r="R2" i="1"/>
  <c r="AR2" i="10" l="1"/>
  <c r="AP2" i="9"/>
  <c r="S2" i="4"/>
  <c r="S2" i="1"/>
  <c r="AS2" i="10" l="1"/>
  <c r="AQ2" i="9"/>
  <c r="T2" i="4"/>
  <c r="T2" i="1"/>
  <c r="AT2" i="10" l="1"/>
  <c r="AR2" i="9"/>
  <c r="U2" i="4"/>
  <c r="U2" i="1"/>
  <c r="AU2" i="10" l="1"/>
  <c r="AS2" i="9"/>
  <c r="V2" i="4"/>
  <c r="V2" i="1"/>
  <c r="AV2" i="10" l="1"/>
  <c r="AT2" i="9"/>
  <c r="W2" i="4"/>
  <c r="W2" i="1"/>
  <c r="AU2" i="9" l="1"/>
  <c r="X2" i="4"/>
  <c r="X2" i="1"/>
  <c r="Y2" i="4" l="1"/>
  <c r="Y2" i="1"/>
  <c r="Z2" i="4" l="1"/>
  <c r="Z2" i="1"/>
  <c r="AA2" i="4" l="1"/>
  <c r="AA2" i="1"/>
  <c r="AB2" i="4" l="1"/>
  <c r="AB2" i="1"/>
  <c r="AC2" i="4" l="1"/>
  <c r="AC2" i="1"/>
  <c r="AD2" i="4" l="1"/>
  <c r="AD2" i="1"/>
  <c r="AE2" i="4" l="1"/>
  <c r="AE2" i="1"/>
  <c r="AF2" i="4" l="1"/>
  <c r="AF2" i="1"/>
  <c r="AG2" i="4" l="1"/>
  <c r="AG2" i="1"/>
  <c r="AH2" i="4" l="1"/>
  <c r="AH2" i="1"/>
  <c r="AI2" i="4" l="1"/>
  <c r="AI2" i="1"/>
  <c r="AJ2" i="4" l="1"/>
  <c r="AJ2" i="1"/>
  <c r="AK2" i="4" l="1"/>
  <c r="AK2" i="1"/>
  <c r="AL2" i="4" l="1"/>
  <c r="AL2" i="1"/>
  <c r="AM2" i="4" l="1"/>
  <c r="AM2" i="1"/>
  <c r="AN2" i="4" l="1"/>
  <c r="AN2" i="1"/>
  <c r="AO2" i="4" l="1"/>
  <c r="AO2" i="1"/>
  <c r="AP2" i="4" l="1"/>
  <c r="AP2" i="1"/>
  <c r="AQ2" i="4" l="1"/>
  <c r="AQ2" i="1"/>
  <c r="AR2" i="4" l="1"/>
  <c r="AR2" i="1"/>
  <c r="AS2" i="4" l="1"/>
  <c r="AS2" i="1"/>
  <c r="AT2" i="4" l="1"/>
  <c r="AT2" i="1"/>
  <c r="AU2" i="4" l="1"/>
  <c r="AU2" i="1"/>
  <c r="A5" i="8" l="1"/>
  <c r="F36" i="8" l="1"/>
  <c r="F42" i="8"/>
  <c r="F3" i="8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F11" i="8"/>
  <c r="F19" i="8"/>
  <c r="F27" i="8"/>
  <c r="F28" i="8"/>
  <c r="F5" i="8"/>
  <c r="F29" i="8"/>
  <c r="F14" i="8"/>
  <c r="F30" i="8"/>
  <c r="F15" i="8"/>
  <c r="F16" i="8"/>
  <c r="F17" i="8"/>
  <c r="F26" i="8"/>
  <c r="F4" i="8"/>
  <c r="F12" i="8"/>
  <c r="F20" i="8"/>
  <c r="F21" i="8"/>
  <c r="F6" i="8"/>
  <c r="F22" i="8"/>
  <c r="F7" i="8"/>
  <c r="F23" i="8"/>
  <c r="F24" i="8"/>
  <c r="F9" i="8"/>
  <c r="F18" i="8"/>
  <c r="F13" i="8"/>
  <c r="F8" i="8"/>
  <c r="F25" i="8"/>
  <c r="F10" i="8"/>
  <c r="F43" i="8"/>
  <c r="F35" i="8"/>
  <c r="F33" i="8"/>
  <c r="F40" i="8"/>
  <c r="F34" i="8"/>
  <c r="F41" i="8"/>
  <c r="F32" i="8"/>
  <c r="F39" i="8"/>
  <c r="F31" i="8"/>
  <c r="F38" i="8"/>
  <c r="F45" i="8"/>
  <c r="F37" i="8"/>
  <c r="F44" i="8"/>
  <c r="Y8" i="4" l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Y22" i="4" l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Y6" i="4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Y12" i="4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Y9" i="4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Y19" i="4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Y21" i="4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Y10" i="4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Y4" i="4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Y17" i="4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Y15" i="4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Y7" i="4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Y14" i="4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Y20" i="4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Y3" i="4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Y16" i="4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Y5" i="4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Y23" i="4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Y18" i="4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Y11" i="4" l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Y13" i="4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</calcChain>
</file>

<file path=xl/sharedStrings.xml><?xml version="1.0" encoding="utf-8"?>
<sst xmlns="http://schemas.openxmlformats.org/spreadsheetml/2006/main" count="801" uniqueCount="391">
  <si>
    <r>
      <rPr>
        <sz val="11"/>
        <color theme="1"/>
        <rFont val="新細明體"/>
        <family val="1"/>
        <charset val="136"/>
      </rPr>
      <t>中獎率</t>
    </r>
    <phoneticPr fontId="1" type="noConversion"/>
  </si>
  <si>
    <r>
      <rPr>
        <sz val="11"/>
        <color rgb="FF000000"/>
        <rFont val="新細明體"/>
        <family val="1"/>
        <charset val="136"/>
      </rPr>
      <t>三碼直選</t>
    </r>
  </si>
  <si>
    <r>
      <rPr>
        <sz val="11"/>
        <color rgb="FF000000"/>
        <rFont val="新細明體"/>
        <family val="1"/>
        <charset val="136"/>
      </rPr>
      <t>前三複式</t>
    </r>
  </si>
  <si>
    <r>
      <rPr>
        <sz val="11"/>
        <color rgb="FF000000"/>
        <rFont val="新細明體"/>
        <family val="1"/>
        <charset val="136"/>
      </rPr>
      <t>前三單式</t>
    </r>
  </si>
  <si>
    <r>
      <rPr>
        <sz val="11"/>
        <color rgb="FF000000"/>
        <rFont val="新細明體"/>
        <family val="1"/>
        <charset val="136"/>
      </rPr>
      <t>三碼組選</t>
    </r>
  </si>
  <si>
    <r>
      <rPr>
        <sz val="11"/>
        <color rgb="FF000000"/>
        <rFont val="新細明體"/>
        <family val="1"/>
        <charset val="136"/>
      </rPr>
      <t>二碼直選</t>
    </r>
  </si>
  <si>
    <r>
      <rPr>
        <sz val="11"/>
        <color rgb="FF000000"/>
        <rFont val="新細明體"/>
        <family val="1"/>
        <charset val="136"/>
      </rPr>
      <t>前二複式</t>
    </r>
  </si>
  <si>
    <r>
      <rPr>
        <sz val="11"/>
        <color rgb="FF000000"/>
        <rFont val="新細明體"/>
        <family val="1"/>
        <charset val="136"/>
      </rPr>
      <t>前二單式</t>
    </r>
  </si>
  <si>
    <r>
      <rPr>
        <sz val="11"/>
        <color rgb="FF000000"/>
        <rFont val="新細明體"/>
        <family val="1"/>
        <charset val="136"/>
      </rPr>
      <t>二碼組選</t>
    </r>
  </si>
  <si>
    <r>
      <rPr>
        <sz val="11"/>
        <color rgb="FF000000"/>
        <rFont val="新細明體"/>
        <family val="1"/>
        <charset val="136"/>
      </rPr>
      <t>不定膽</t>
    </r>
  </si>
  <si>
    <r>
      <rPr>
        <sz val="11"/>
        <color rgb="FF000000"/>
        <rFont val="新細明體"/>
        <family val="1"/>
        <charset val="136"/>
      </rPr>
      <t>前三一碼不定位</t>
    </r>
  </si>
  <si>
    <r>
      <rPr>
        <sz val="11"/>
        <color rgb="FF000000"/>
        <rFont val="新細明體"/>
        <family val="1"/>
        <charset val="136"/>
      </rPr>
      <t>定位膽</t>
    </r>
  </si>
  <si>
    <r>
      <rPr>
        <sz val="11"/>
        <color rgb="FF000000"/>
        <rFont val="新細明體"/>
        <family val="1"/>
        <charset val="136"/>
      </rPr>
      <t>複式</t>
    </r>
  </si>
  <si>
    <r>
      <rPr>
        <sz val="11"/>
        <color rgb="FF000000"/>
        <rFont val="新細明體"/>
        <family val="1"/>
        <charset val="136"/>
      </rPr>
      <t>百位千位萬位</t>
    </r>
  </si>
  <si>
    <r>
      <rPr>
        <sz val="11"/>
        <color rgb="FF000000"/>
        <rFont val="新細明體"/>
        <family val="1"/>
        <charset val="136"/>
      </rPr>
      <t>趣味定單雙</t>
    </r>
  </si>
  <si>
    <r>
      <t>3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2</t>
    </r>
    <r>
      <rPr>
        <sz val="11"/>
        <color rgb="FF000000"/>
        <rFont val="新細明體"/>
        <family val="1"/>
        <charset val="136"/>
      </rPr>
      <t>雙</t>
    </r>
  </si>
  <si>
    <r>
      <t>2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3</t>
    </r>
    <r>
      <rPr>
        <sz val="11"/>
        <color rgb="FF000000"/>
        <rFont val="新細明體"/>
        <family val="1"/>
        <charset val="136"/>
      </rPr>
      <t>雙</t>
    </r>
  </si>
  <si>
    <r>
      <t>4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1</t>
    </r>
    <r>
      <rPr>
        <sz val="11"/>
        <color rgb="FF000000"/>
        <rFont val="新細明體"/>
        <family val="1"/>
        <charset val="136"/>
      </rPr>
      <t>雙</t>
    </r>
  </si>
  <si>
    <r>
      <t>1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4</t>
    </r>
    <r>
      <rPr>
        <sz val="11"/>
        <color rgb="FF000000"/>
        <rFont val="新細明體"/>
        <family val="1"/>
        <charset val="136"/>
      </rPr>
      <t>雙</t>
    </r>
  </si>
  <si>
    <r>
      <t>5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0</t>
    </r>
    <r>
      <rPr>
        <sz val="11"/>
        <color rgb="FF000000"/>
        <rFont val="新細明體"/>
        <family val="1"/>
        <charset val="136"/>
      </rPr>
      <t>雙</t>
    </r>
  </si>
  <si>
    <r>
      <t>0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5</t>
    </r>
    <r>
      <rPr>
        <sz val="11"/>
        <color rgb="FF000000"/>
        <rFont val="新細明體"/>
        <family val="1"/>
        <charset val="136"/>
      </rPr>
      <t>雙</t>
    </r>
  </si>
  <si>
    <r>
      <rPr>
        <sz val="11"/>
        <color rgb="FF000000"/>
        <rFont val="新細明體"/>
        <family val="1"/>
        <charset val="136"/>
      </rPr>
      <t>趣味猜中位</t>
    </r>
  </si>
  <si>
    <t>5 or 7</t>
  </si>
  <si>
    <t>4 or 8</t>
  </si>
  <si>
    <t>3 or 9</t>
  </si>
  <si>
    <r>
      <rPr>
        <sz val="11"/>
        <color rgb="FF000000"/>
        <rFont val="新細明體"/>
        <family val="1"/>
        <charset val="136"/>
      </rPr>
      <t>任選複式</t>
    </r>
  </si>
  <si>
    <r>
      <rPr>
        <sz val="11"/>
        <color rgb="FF000000"/>
        <rFont val="新細明體"/>
        <family val="1"/>
        <charset val="136"/>
      </rPr>
      <t>一中一</t>
    </r>
  </si>
  <si>
    <r>
      <rPr>
        <sz val="11"/>
        <color rgb="FF000000"/>
        <rFont val="新細明體"/>
        <family val="1"/>
        <charset val="136"/>
      </rPr>
      <t>二中二</t>
    </r>
  </si>
  <si>
    <r>
      <rPr>
        <sz val="11"/>
        <color rgb="FF000000"/>
        <rFont val="新細明體"/>
        <family val="1"/>
        <charset val="136"/>
      </rPr>
      <t>三中三</t>
    </r>
  </si>
  <si>
    <r>
      <rPr>
        <sz val="11"/>
        <color rgb="FF000000"/>
        <rFont val="新細明體"/>
        <family val="1"/>
        <charset val="136"/>
      </rPr>
      <t>四中四</t>
    </r>
  </si>
  <si>
    <r>
      <rPr>
        <sz val="11"/>
        <color rgb="FF000000"/>
        <rFont val="新細明體"/>
        <family val="1"/>
        <charset val="136"/>
      </rPr>
      <t>五中五</t>
    </r>
  </si>
  <si>
    <r>
      <rPr>
        <sz val="11"/>
        <color rgb="FF000000"/>
        <rFont val="新細明體"/>
        <family val="1"/>
        <charset val="136"/>
      </rPr>
      <t>六中五</t>
    </r>
  </si>
  <si>
    <r>
      <rPr>
        <sz val="11"/>
        <color rgb="FF000000"/>
        <rFont val="新細明體"/>
        <family val="1"/>
        <charset val="136"/>
      </rPr>
      <t>七中五</t>
    </r>
  </si>
  <si>
    <r>
      <rPr>
        <sz val="11"/>
        <color rgb="FF000000"/>
        <rFont val="新細明體"/>
        <family val="1"/>
        <charset val="136"/>
      </rPr>
      <t>八中五</t>
    </r>
  </si>
  <si>
    <r>
      <rPr>
        <sz val="11"/>
        <color rgb="FF000000"/>
        <rFont val="新細明體"/>
        <family val="1"/>
        <charset val="136"/>
      </rPr>
      <t>任選單式</t>
    </r>
  </si>
  <si>
    <r>
      <rPr>
        <sz val="11"/>
        <color theme="1"/>
        <rFont val="新細明體"/>
        <family val="1"/>
        <charset val="136"/>
      </rPr>
      <t>和值</t>
    </r>
  </si>
  <si>
    <r>
      <rPr>
        <sz val="11"/>
        <color theme="1"/>
        <rFont val="新細明體"/>
        <family val="1"/>
        <charset val="136"/>
      </rPr>
      <t>大小</t>
    </r>
  </si>
  <si>
    <r>
      <rPr>
        <sz val="11"/>
        <color theme="1"/>
        <rFont val="新細明體"/>
        <family val="1"/>
        <charset val="136"/>
      </rPr>
      <t>單雙</t>
    </r>
  </si>
  <si>
    <r>
      <t>3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18</t>
    </r>
  </si>
  <si>
    <r>
      <t>4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17</t>
    </r>
  </si>
  <si>
    <r>
      <t>5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16</t>
    </r>
  </si>
  <si>
    <r>
      <t>6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15</t>
    </r>
  </si>
  <si>
    <r>
      <t>7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14</t>
    </r>
  </si>
  <si>
    <r>
      <t>8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13</t>
    </r>
  </si>
  <si>
    <r>
      <t>9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12</t>
    </r>
  </si>
  <si>
    <r>
      <t>10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11</t>
    </r>
  </si>
  <si>
    <t>二不同號</t>
    <phoneticPr fontId="1" type="noConversion"/>
  </si>
  <si>
    <r>
      <rPr>
        <sz val="11"/>
        <color theme="1"/>
        <rFont val="新細明體"/>
        <family val="1"/>
        <charset val="136"/>
      </rPr>
      <t>標準選號</t>
    </r>
  </si>
  <si>
    <r>
      <rPr>
        <sz val="11"/>
        <color theme="1"/>
        <rFont val="新細明體"/>
        <family val="1"/>
        <charset val="136"/>
      </rPr>
      <t>手動選號</t>
    </r>
  </si>
  <si>
    <r>
      <rPr>
        <sz val="11"/>
        <color theme="1"/>
        <rFont val="新細明體"/>
        <family val="1"/>
        <charset val="136"/>
      </rPr>
      <t>膽拖選號</t>
    </r>
  </si>
  <si>
    <r>
      <rPr>
        <sz val="11"/>
        <color theme="1"/>
        <rFont val="新細明體"/>
        <family val="1"/>
        <charset val="136"/>
      </rPr>
      <t>二同號</t>
    </r>
  </si>
  <si>
    <r>
      <rPr>
        <sz val="11"/>
        <color theme="1"/>
        <rFont val="新細明體"/>
        <family val="1"/>
        <charset val="136"/>
      </rPr>
      <t>單選標準選號</t>
    </r>
  </si>
  <si>
    <r>
      <rPr>
        <sz val="11"/>
        <color theme="1"/>
        <rFont val="新細明體"/>
        <family val="1"/>
        <charset val="136"/>
      </rPr>
      <t>單選手動選號</t>
    </r>
  </si>
  <si>
    <r>
      <rPr>
        <sz val="11"/>
        <color theme="1"/>
        <rFont val="新細明體"/>
        <family val="1"/>
        <charset val="136"/>
      </rPr>
      <t>二同號複選</t>
    </r>
  </si>
  <si>
    <r>
      <rPr>
        <sz val="11"/>
        <color theme="1"/>
        <rFont val="新細明體"/>
        <family val="1"/>
        <charset val="136"/>
      </rPr>
      <t>三不同號</t>
    </r>
  </si>
  <si>
    <r>
      <rPr>
        <sz val="11"/>
        <color theme="1"/>
        <rFont val="新細明體"/>
        <family val="1"/>
        <charset val="136"/>
      </rPr>
      <t>三同號</t>
    </r>
    <phoneticPr fontId="1" type="noConversion"/>
  </si>
  <si>
    <r>
      <rPr>
        <sz val="11"/>
        <color theme="1"/>
        <rFont val="新細明體"/>
        <family val="1"/>
        <charset val="136"/>
      </rPr>
      <t>三同號單選</t>
    </r>
  </si>
  <si>
    <r>
      <rPr>
        <sz val="11"/>
        <color theme="1"/>
        <rFont val="新細明體"/>
        <family val="1"/>
        <charset val="136"/>
      </rPr>
      <t>三同號通選</t>
    </r>
  </si>
  <si>
    <r>
      <rPr>
        <sz val="11"/>
        <color theme="1"/>
        <rFont val="新細明體"/>
        <family val="1"/>
        <charset val="136"/>
      </rPr>
      <t>三連號</t>
    </r>
  </si>
  <si>
    <r>
      <rPr>
        <sz val="11"/>
        <color theme="1"/>
        <rFont val="新細明體"/>
        <family val="1"/>
        <charset val="136"/>
      </rPr>
      <t>三連號通選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</si>
  <si>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</si>
  <si>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</si>
  <si>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</si>
  <si>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24</t>
    </r>
  </si>
  <si>
    <r>
      <rPr>
        <sz val="12"/>
        <color rgb="FF000000"/>
        <rFont val="PMingLiu"/>
        <family val="1"/>
      </rPr>
      <t>任四組選</t>
    </r>
  </si>
  <si>
    <r>
      <rPr>
        <sz val="12"/>
        <color rgb="FF000000"/>
        <rFont val="PMingLiu"/>
        <family val="1"/>
      </rPr>
      <t>單式</t>
    </r>
  </si>
  <si>
    <r>
      <rPr>
        <sz val="12"/>
        <color rgb="FF000000"/>
        <rFont val="PMingLiu"/>
        <family val="1"/>
      </rPr>
      <t>複式</t>
    </r>
  </si>
  <si>
    <r>
      <rPr>
        <sz val="12"/>
        <color rgb="FF000000"/>
        <rFont val="PMingLiu"/>
        <family val="1"/>
      </rPr>
      <t>任四直選</t>
    </r>
  </si>
  <si>
    <r>
      <rPr>
        <sz val="12"/>
        <color rgb="FF000000"/>
        <rFont val="PMingLiu"/>
        <family val="1"/>
      </rPr>
      <t>混合組選</t>
    </r>
  </si>
  <si>
    <r>
      <rPr>
        <sz val="12"/>
        <color rgb="FF000000"/>
        <rFont val="PMingLiu"/>
        <family val="1"/>
      </rPr>
      <t>組選和值</t>
    </r>
  </si>
  <si>
    <r>
      <rPr>
        <sz val="12"/>
        <color rgb="FF000000"/>
        <rFont val="PMingLiu"/>
        <family val="1"/>
      </rPr>
      <t>組六</t>
    </r>
  </si>
  <si>
    <r>
      <rPr>
        <sz val="12"/>
        <color rgb="FF000000"/>
        <rFont val="PMingLiu"/>
        <family val="1"/>
      </rPr>
      <t>組三</t>
    </r>
  </si>
  <si>
    <r>
      <rPr>
        <sz val="12"/>
        <color rgb="FF000000"/>
        <rFont val="PMingLiu"/>
        <family val="1"/>
      </rPr>
      <t>任三組選</t>
    </r>
  </si>
  <si>
    <r>
      <rPr>
        <sz val="12"/>
        <color rgb="FF000000"/>
        <rFont val="PMingLiu"/>
        <family val="1"/>
      </rPr>
      <t>直選和值</t>
    </r>
  </si>
  <si>
    <r>
      <rPr>
        <sz val="12"/>
        <color rgb="FF000000"/>
        <rFont val="PMingLiu"/>
        <family val="1"/>
      </rPr>
      <t>任三直選</t>
    </r>
  </si>
  <si>
    <r>
      <rPr>
        <sz val="12"/>
        <color rgb="FF000000"/>
        <rFont val="PMingLiu"/>
        <family val="1"/>
      </rPr>
      <t>任二組選</t>
    </r>
  </si>
  <si>
    <r>
      <rPr>
        <sz val="12"/>
        <color rgb="FF000000"/>
        <rFont val="PMingLiu"/>
        <family val="1"/>
      </rPr>
      <t>任二直選</t>
    </r>
  </si>
  <si>
    <r>
      <rPr>
        <sz val="12"/>
        <color rgb="FF000000"/>
        <rFont val="PMingLiu"/>
        <family val="1"/>
      </rPr>
      <t>四季發財</t>
    </r>
  </si>
  <si>
    <r>
      <rPr>
        <sz val="12"/>
        <color rgb="FF000000"/>
        <rFont val="PMingLiu"/>
        <family val="1"/>
      </rPr>
      <t>三星報喜</t>
    </r>
  </si>
  <si>
    <r>
      <rPr>
        <sz val="12"/>
        <color rgb="FF000000"/>
        <rFont val="PMingLiu"/>
        <family val="1"/>
      </rPr>
      <t>好事成雙</t>
    </r>
  </si>
  <si>
    <r>
      <rPr>
        <sz val="12"/>
        <color rgb="FF000000"/>
        <rFont val="PMingLiu"/>
        <family val="1"/>
      </rPr>
      <t>一帆風順</t>
    </r>
  </si>
  <si>
    <r>
      <rPr>
        <sz val="12"/>
        <color rgb="FF000000"/>
        <rFont val="PMingLiu"/>
        <family val="1"/>
      </rPr>
      <t>趣味特殊</t>
    </r>
  </si>
  <si>
    <r>
      <rPr>
        <sz val="12"/>
        <color rgb="FF000000"/>
        <rFont val="PMingLiu"/>
        <family val="1"/>
      </rPr>
      <t>前二</t>
    </r>
  </si>
  <si>
    <r>
      <rPr>
        <sz val="12"/>
        <color rgb="FF000000"/>
        <rFont val="PMingLiu"/>
        <family val="1"/>
      </rPr>
      <t>後二</t>
    </r>
  </si>
  <si>
    <r>
      <rPr>
        <sz val="12"/>
        <color rgb="FF000000"/>
        <rFont val="PMingLiu"/>
        <family val="1"/>
      </rPr>
      <t>大小單雙</t>
    </r>
  </si>
  <si>
    <r>
      <rPr>
        <sz val="12"/>
        <color rgb="FF000000"/>
        <rFont val="PMingLiu"/>
        <family val="1"/>
      </rPr>
      <t>一星定位膽</t>
    </r>
  </si>
  <si>
    <r>
      <rPr>
        <sz val="12"/>
        <color rgb="FF000000"/>
        <rFont val="PMingLiu"/>
        <family val="1"/>
      </rPr>
      <t>和值</t>
    </r>
  </si>
  <si>
    <r>
      <rPr>
        <sz val="12"/>
        <color rgb="FF000000"/>
        <rFont val="PMingLiu"/>
        <family val="1"/>
      </rPr>
      <t>前二組選</t>
    </r>
  </si>
  <si>
    <r>
      <rPr>
        <sz val="12"/>
        <color rgb="FF000000"/>
        <rFont val="PMingLiu"/>
        <family val="1"/>
      </rPr>
      <t>前二直選</t>
    </r>
  </si>
  <si>
    <r>
      <rPr>
        <sz val="12"/>
        <color rgb="FF000000"/>
        <rFont val="PMingLiu"/>
        <family val="1"/>
      </rPr>
      <t>後二組選</t>
    </r>
    <phoneticPr fontId="13" type="noConversion"/>
  </si>
  <si>
    <r>
      <rPr>
        <sz val="12"/>
        <color rgb="FF000000"/>
        <rFont val="PMingLiu"/>
        <family val="1"/>
      </rPr>
      <t>複式</t>
    </r>
    <phoneticPr fontId="13" type="noConversion"/>
  </si>
  <si>
    <r>
      <rPr>
        <sz val="12"/>
        <color rgb="FF000000"/>
        <rFont val="PMingLiu"/>
        <family val="1"/>
      </rPr>
      <t>後二直選</t>
    </r>
  </si>
  <si>
    <r>
      <rPr>
        <sz val="12"/>
        <color rgb="FF000000"/>
        <rFont val="PMingLiu"/>
        <family val="1"/>
      </rPr>
      <t>中三組選</t>
    </r>
  </si>
  <si>
    <t>中三直選</t>
    <phoneticPr fontId="1" type="noConversion"/>
  </si>
  <si>
    <r>
      <rPr>
        <sz val="12"/>
        <color rgb="FF000000"/>
        <rFont val="PMingLiu"/>
        <family val="1"/>
      </rPr>
      <t>二碼不定膽</t>
    </r>
  </si>
  <si>
    <r>
      <rPr>
        <sz val="12"/>
        <color rgb="FF000000"/>
        <rFont val="PMingLiu"/>
        <family val="1"/>
      </rPr>
      <t>一碼不定膽</t>
    </r>
  </si>
  <si>
    <r>
      <rPr>
        <sz val="12"/>
        <color rgb="FF000000"/>
        <rFont val="PMingLiu"/>
        <family val="1"/>
      </rPr>
      <t>前三不定膽</t>
    </r>
    <phoneticPr fontId="13" type="noConversion"/>
  </si>
  <si>
    <r>
      <rPr>
        <sz val="12"/>
        <color rgb="FF000000"/>
        <rFont val="PMingLiu"/>
        <family val="1"/>
      </rPr>
      <t>前三組選</t>
    </r>
  </si>
  <si>
    <r>
      <rPr>
        <sz val="12"/>
        <color rgb="FF000000"/>
        <rFont val="PMingLiu"/>
        <family val="1"/>
      </rPr>
      <t>前三直選</t>
    </r>
  </si>
  <si>
    <r>
      <rPr>
        <sz val="12"/>
        <color rgb="FF000000"/>
        <rFont val="PMingLiu"/>
        <family val="1"/>
      </rPr>
      <t>後三不定膽</t>
    </r>
  </si>
  <si>
    <r>
      <rPr>
        <sz val="12"/>
        <color rgb="FF000000"/>
        <rFont val="PMingLiu"/>
        <family val="1"/>
      </rPr>
      <t>後三組選</t>
    </r>
  </si>
  <si>
    <r>
      <rPr>
        <sz val="12"/>
        <color rgb="FF000000"/>
        <rFont val="PMingLiu"/>
        <family val="1"/>
      </rPr>
      <t>後三直選</t>
    </r>
  </si>
  <si>
    <r>
      <rPr>
        <sz val="12"/>
        <color rgb="FF000000"/>
        <rFont val="PMingLiu"/>
        <family val="1"/>
      </rPr>
      <t>四星組選</t>
    </r>
  </si>
  <si>
    <r>
      <rPr>
        <sz val="12"/>
        <color rgb="FF000000"/>
        <rFont val="PMingLiu"/>
        <family val="1"/>
      </rPr>
      <t>組合一星</t>
    </r>
    <phoneticPr fontId="13" type="noConversion"/>
  </si>
  <si>
    <r>
      <rPr>
        <sz val="12"/>
        <color rgb="FF000000"/>
        <rFont val="PMingLiu"/>
        <family val="1"/>
      </rPr>
      <t>組合二星</t>
    </r>
    <phoneticPr fontId="13" type="noConversion"/>
  </si>
  <si>
    <r>
      <rPr>
        <sz val="12"/>
        <color rgb="FF000000"/>
        <rFont val="PMingLiu"/>
        <family val="1"/>
      </rPr>
      <t>組合三星</t>
    </r>
    <phoneticPr fontId="13" type="noConversion"/>
  </si>
  <si>
    <r>
      <rPr>
        <sz val="12"/>
        <color rgb="FF000000"/>
        <rFont val="PMingLiu"/>
        <family val="1"/>
      </rPr>
      <t>組合四星</t>
    </r>
    <phoneticPr fontId="13" type="noConversion"/>
  </si>
  <si>
    <r>
      <rPr>
        <sz val="12"/>
        <color rgb="FF000000"/>
        <rFont val="PMingLiu"/>
        <family val="1"/>
      </rPr>
      <t>四星直選</t>
    </r>
    <phoneticPr fontId="13" type="noConversion"/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</si>
  <si>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</si>
  <si>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</si>
  <si>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</si>
  <si>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30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</si>
  <si>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</si>
  <si>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120</t>
    </r>
  </si>
  <si>
    <r>
      <rPr>
        <sz val="12"/>
        <color rgb="FF000000"/>
        <rFont val="PMingLiu"/>
        <family val="1"/>
      </rPr>
      <t>五星組選</t>
    </r>
  </si>
  <si>
    <r>
      <rPr>
        <sz val="12"/>
        <color rgb="FF000000"/>
        <rFont val="PMingLiu"/>
        <family val="1"/>
      </rPr>
      <t>組合一星</t>
    </r>
  </si>
  <si>
    <r>
      <rPr>
        <sz val="12"/>
        <color rgb="FF000000"/>
        <rFont val="PMingLiu"/>
        <family val="1"/>
      </rPr>
      <t>組合二星</t>
    </r>
  </si>
  <si>
    <r>
      <rPr>
        <sz val="12"/>
        <color rgb="FF000000"/>
        <rFont val="PMingLiu"/>
        <family val="1"/>
      </rPr>
      <t>組合三星</t>
    </r>
  </si>
  <si>
    <r>
      <rPr>
        <sz val="12"/>
        <color rgb="FF000000"/>
        <rFont val="PMingLiu"/>
        <family val="1"/>
      </rPr>
      <t>組合四星</t>
    </r>
  </si>
  <si>
    <r>
      <rPr>
        <sz val="12"/>
        <color rgb="FF000000"/>
        <rFont val="PMingLiu"/>
        <family val="1"/>
      </rPr>
      <t>組合五星</t>
    </r>
  </si>
  <si>
    <r>
      <rPr>
        <sz val="12"/>
        <color rgb="FF000000"/>
        <rFont val="PMingLiu"/>
        <family val="1"/>
      </rPr>
      <t>五星直選</t>
    </r>
  </si>
  <si>
    <r>
      <rPr>
        <sz val="12"/>
        <color rgb="FF000000"/>
        <rFont val="PMingLiu"/>
        <family val="1"/>
      </rPr>
      <t>中獎機率</t>
    </r>
  </si>
  <si>
    <r>
      <rPr>
        <sz val="12"/>
        <color rgb="FF000000"/>
        <rFont val="PMingLiu"/>
        <family val="1"/>
        <charset val="136"/>
      </rPr>
      <t>萬位</t>
    </r>
  </si>
  <si>
    <r>
      <rPr>
        <sz val="12"/>
        <color rgb="FF000000"/>
        <rFont val="PMingLiu"/>
        <family val="1"/>
        <charset val="136"/>
      </rPr>
      <t>千位</t>
    </r>
  </si>
  <si>
    <r>
      <rPr>
        <sz val="12"/>
        <color rgb="FF000000"/>
        <rFont val="PMingLiu"/>
        <family val="1"/>
        <charset val="136"/>
      </rPr>
      <t>百位</t>
    </r>
  </si>
  <si>
    <r>
      <rPr>
        <sz val="12"/>
        <color rgb="FF000000"/>
        <rFont val="PMingLiu"/>
        <family val="1"/>
        <charset val="136"/>
      </rPr>
      <t>十位</t>
    </r>
  </si>
  <si>
    <r>
      <rPr>
        <sz val="12"/>
        <color rgb="FF000000"/>
        <rFont val="PMingLiu"/>
        <family val="1"/>
        <charset val="136"/>
      </rPr>
      <t>個位</t>
    </r>
  </si>
  <si>
    <r>
      <rPr>
        <sz val="12"/>
        <color rgb="FF000000"/>
        <rFont val="PMingLiu"/>
        <family val="1"/>
        <charset val="136"/>
      </rPr>
      <t>定位膽</t>
    </r>
  </si>
  <si>
    <r>
      <rPr>
        <sz val="12"/>
        <color rgb="FF000000"/>
        <rFont val="PMingLiu"/>
        <family val="1"/>
        <charset val="136"/>
      </rPr>
      <t>前二</t>
    </r>
  </si>
  <si>
    <r>
      <rPr>
        <sz val="12"/>
        <color rgb="FF000000"/>
        <rFont val="PMingLiu"/>
        <family val="1"/>
        <charset val="136"/>
      </rPr>
      <t>後二</t>
    </r>
  </si>
  <si>
    <r>
      <rPr>
        <sz val="12"/>
        <color rgb="FF000000"/>
        <rFont val="PMingLiu"/>
        <family val="1"/>
        <charset val="136"/>
      </rPr>
      <t>大小單雙</t>
    </r>
  </si>
  <si>
    <r>
      <rPr>
        <sz val="12"/>
        <color rgb="FF000000"/>
        <rFont val="PMingLiu"/>
        <family val="1"/>
        <charset val="136"/>
      </rPr>
      <t>五位</t>
    </r>
    <r>
      <rPr>
        <sz val="12"/>
        <color rgb="FF000000"/>
        <rFont val="Calibri Light"/>
        <family val="2"/>
      </rPr>
      <t>/</t>
    </r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</si>
  <si>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一星</t>
    </r>
  </si>
  <si>
    <r>
      <rPr>
        <sz val="12"/>
        <color rgb="FF000000"/>
        <rFont val="PMingLiu"/>
        <family val="1"/>
        <charset val="136"/>
      </rPr>
      <t>組選單式</t>
    </r>
  </si>
  <si>
    <r>
      <rPr>
        <sz val="12"/>
        <color rgb="FF000000"/>
        <rFont val="PMingLiu"/>
        <family val="1"/>
        <charset val="136"/>
      </rPr>
      <t>組選複式</t>
    </r>
  </si>
  <si>
    <r>
      <rPr>
        <sz val="12"/>
        <color rgb="FF000000"/>
        <rFont val="PMingLiu"/>
        <family val="1"/>
        <charset val="136"/>
      </rPr>
      <t>直選單式</t>
    </r>
  </si>
  <si>
    <r>
      <rPr>
        <sz val="12"/>
        <color rgb="FF000000"/>
        <rFont val="PMingLiu"/>
        <family val="1"/>
        <charset val="136"/>
      </rPr>
      <t>直選複式</t>
    </r>
  </si>
  <si>
    <r>
      <rPr>
        <sz val="12"/>
        <color rgb="FF000000"/>
        <rFont val="PMingLiu"/>
        <family val="1"/>
        <charset val="136"/>
      </rPr>
      <t>混合組選</t>
    </r>
  </si>
  <si>
    <r>
      <rPr>
        <sz val="12"/>
        <color rgb="FF000000"/>
        <rFont val="PMingLiu"/>
        <family val="1"/>
        <charset val="136"/>
      </rPr>
      <t>組選和值</t>
    </r>
  </si>
  <si>
    <r>
      <rPr>
        <sz val="12"/>
        <color rgb="FF000000"/>
        <rFont val="PMingLiu"/>
        <family val="1"/>
        <charset val="136"/>
      </rPr>
      <t>組選組六</t>
    </r>
  </si>
  <si>
    <r>
      <rPr>
        <sz val="12"/>
        <color rgb="FF000000"/>
        <rFont val="PMingLiu"/>
        <family val="1"/>
        <charset val="136"/>
      </rPr>
      <t>組選組三</t>
    </r>
  </si>
  <si>
    <r>
      <rPr>
        <sz val="12"/>
        <color rgb="FF000000"/>
        <rFont val="PMingLiu"/>
        <family val="1"/>
        <charset val="136"/>
      </rPr>
      <t>直選和值</t>
    </r>
  </si>
  <si>
    <r>
      <rPr>
        <sz val="12"/>
        <color rgb="FF000000"/>
        <rFont val="PMingLiu"/>
        <family val="1"/>
        <charset val="136"/>
      </rPr>
      <t>前三</t>
    </r>
  </si>
  <si>
    <r>
      <rPr>
        <sz val="12"/>
        <color rgb="FF000000"/>
        <rFont val="PMingLiu"/>
        <family val="1"/>
        <charset val="136"/>
      </rPr>
      <t>二碼不定膽</t>
    </r>
  </si>
  <si>
    <r>
      <rPr>
        <sz val="12"/>
        <color rgb="FF000000"/>
        <rFont val="PMingLiu"/>
        <family val="1"/>
        <charset val="136"/>
      </rPr>
      <t>一碼不定膽</t>
    </r>
  </si>
  <si>
    <r>
      <rPr>
        <sz val="12"/>
        <color rgb="FF000000"/>
        <rFont val="PMingLiu"/>
        <family val="1"/>
        <charset val="136"/>
      </rPr>
      <t>後三</t>
    </r>
  </si>
  <si>
    <r>
      <rPr>
        <sz val="12"/>
        <color theme="1"/>
        <rFont val="新細明體"/>
        <family val="1"/>
        <charset val="136"/>
      </rPr>
      <t>中獎率</t>
    </r>
    <phoneticPr fontId="1" type="noConversion"/>
  </si>
  <si>
    <r>
      <rPr>
        <sz val="12"/>
        <color rgb="FF000000"/>
        <rFont val="新細明體"/>
        <family val="1"/>
        <charset val="136"/>
      </rPr>
      <t>定位膽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</si>
  <si>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1~5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</si>
  <si>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6~10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</si>
  <si>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冠亞總合</t>
    </r>
  </si>
  <si>
    <r>
      <rPr>
        <sz val="12"/>
        <color rgb="FF000000"/>
        <rFont val="新細明體"/>
        <family val="1"/>
        <charset val="136"/>
      </rPr>
      <t>大</t>
    </r>
  </si>
  <si>
    <r>
      <rPr>
        <sz val="12"/>
        <color rgb="FF000000"/>
        <rFont val="新細明體"/>
        <family val="1"/>
        <charset val="136"/>
      </rPr>
      <t>小</t>
    </r>
  </si>
  <si>
    <r>
      <rPr>
        <sz val="12"/>
        <color rgb="FF000000"/>
        <rFont val="新細明體"/>
        <family val="1"/>
        <charset val="136"/>
      </rPr>
      <t>單</t>
    </r>
  </si>
  <si>
    <r>
      <rPr>
        <sz val="12"/>
        <color rgb="FF000000"/>
        <rFont val="新細明體"/>
        <family val="1"/>
        <charset val="136"/>
      </rPr>
      <t>雙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</si>
  <si>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</si>
  <si>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</si>
  <si>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</si>
  <si>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</si>
  <si>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</si>
  <si>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</si>
  <si>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9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</si>
  <si>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</si>
  <si>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11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</si>
  <si>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</si>
  <si>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</si>
  <si>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</si>
  <si>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</si>
  <si>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</si>
  <si>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</si>
  <si>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</si>
  <si>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19</t>
    </r>
  </si>
  <si>
    <r>
      <rPr>
        <sz val="12"/>
        <color rgb="FF000000"/>
        <rFont val="新細明體"/>
        <family val="1"/>
        <charset val="136"/>
      </rPr>
      <t>大小</t>
    </r>
  </si>
  <si>
    <r>
      <rPr>
        <sz val="12"/>
        <color rgb="FF000000"/>
        <rFont val="新細明體"/>
        <family val="1"/>
        <charset val="136"/>
      </rPr>
      <t>第</t>
    </r>
    <r>
      <rPr>
        <sz val="12"/>
        <color rgb="FF000000"/>
        <rFont val="Calibri Light"/>
        <family val="2"/>
      </rPr>
      <t>1~10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</si>
  <si>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單雙</t>
    </r>
  </si>
  <si>
    <r>
      <rPr>
        <sz val="12"/>
        <color rgb="FF000000"/>
        <rFont val="新細明體"/>
        <family val="1"/>
        <charset val="136"/>
      </rPr>
      <t>龍虎</t>
    </r>
  </si>
  <si>
    <t>1 vs 10 ~ 5 vs 6</t>
  </si>
  <si>
    <r>
      <rPr>
        <sz val="12"/>
        <color rgb="FF000000"/>
        <rFont val="新細明體"/>
        <family val="1"/>
        <charset val="136"/>
      </rPr>
      <t>前一直選</t>
    </r>
  </si>
  <si>
    <r>
      <rPr>
        <sz val="12"/>
        <color rgb="FF000000"/>
        <rFont val="新細明體"/>
        <family val="1"/>
        <charset val="136"/>
      </rPr>
      <t>複式</t>
    </r>
  </si>
  <si>
    <r>
      <rPr>
        <sz val="12"/>
        <color rgb="FF000000"/>
        <rFont val="新細明體"/>
        <family val="1"/>
        <charset val="136"/>
      </rPr>
      <t>單式</t>
    </r>
  </si>
  <si>
    <r>
      <rPr>
        <sz val="12"/>
        <color rgb="FF000000"/>
        <rFont val="新細明體"/>
        <family val="1"/>
        <charset val="136"/>
      </rPr>
      <t>前二直選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</si>
  <si>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</si>
  <si>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</si>
  <si>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</si>
  <si>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</si>
  <si>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前三直選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</si>
  <si>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</si>
  <si>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</si>
  <si>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前四直選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</si>
  <si>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</si>
  <si>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</si>
  <si>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前五直選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</si>
  <si>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</si>
  <si>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</si>
  <si>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精確前二</t>
    </r>
  </si>
  <si>
    <r>
      <rPr>
        <sz val="12"/>
        <color rgb="FF000000"/>
        <rFont val="新細明體"/>
        <family val="1"/>
        <charset val="136"/>
      </rPr>
      <t>前二複式</t>
    </r>
  </si>
  <si>
    <r>
      <rPr>
        <sz val="12"/>
        <color rgb="FF000000"/>
        <rFont val="新細明體"/>
        <family val="1"/>
        <charset val="136"/>
      </rPr>
      <t>前二單式</t>
    </r>
  </si>
  <si>
    <r>
      <rPr>
        <sz val="12"/>
        <color rgb="FF000000"/>
        <rFont val="新細明體"/>
        <family val="1"/>
        <charset val="136"/>
      </rPr>
      <t>組選二</t>
    </r>
  </si>
  <si>
    <r>
      <rPr>
        <sz val="12"/>
        <color rgb="FF000000"/>
        <rFont val="新細明體"/>
        <family val="1"/>
        <charset val="136"/>
      </rPr>
      <t>精確前三</t>
    </r>
  </si>
  <si>
    <r>
      <rPr>
        <sz val="12"/>
        <color rgb="FF000000"/>
        <rFont val="新細明體"/>
        <family val="1"/>
        <charset val="136"/>
      </rPr>
      <t>前三複式</t>
    </r>
  </si>
  <si>
    <r>
      <rPr>
        <sz val="12"/>
        <color rgb="FF000000"/>
        <rFont val="新細明體"/>
        <family val="1"/>
        <charset val="136"/>
      </rPr>
      <t>前三單式</t>
    </r>
  </si>
  <si>
    <r>
      <rPr>
        <sz val="12"/>
        <color rgb="FF000000"/>
        <rFont val="新細明體"/>
        <family val="1"/>
        <charset val="136"/>
      </rPr>
      <t>組選三</t>
    </r>
  </si>
  <si>
    <r>
      <rPr>
        <sz val="12"/>
        <color rgb="FF000000"/>
        <rFont val="新細明體"/>
        <family val="1"/>
        <charset val="136"/>
      </rPr>
      <t>精確前四</t>
    </r>
  </si>
  <si>
    <r>
      <rPr>
        <sz val="12"/>
        <color rgb="FF000000"/>
        <rFont val="新細明體"/>
        <family val="1"/>
        <charset val="136"/>
      </rPr>
      <t>前四複式</t>
    </r>
  </si>
  <si>
    <r>
      <rPr>
        <sz val="12"/>
        <color rgb="FF000000"/>
        <rFont val="新細明體"/>
        <family val="1"/>
        <charset val="136"/>
      </rPr>
      <t>前四單式</t>
    </r>
  </si>
  <si>
    <r>
      <rPr>
        <sz val="12"/>
        <color rgb="FF000000"/>
        <rFont val="新細明體"/>
        <family val="1"/>
        <charset val="136"/>
      </rPr>
      <t>組選四</t>
    </r>
  </si>
  <si>
    <r>
      <rPr>
        <sz val="12"/>
        <color rgb="FF000000"/>
        <rFont val="PMingLiu"/>
        <family val="1"/>
        <charset val="136"/>
      </rPr>
      <t>特碼</t>
    </r>
  </si>
  <si>
    <r>
      <rPr>
        <sz val="12"/>
        <color rgb="FF000000"/>
        <rFont val="PMingLiu"/>
        <family val="1"/>
        <charset val="136"/>
      </rPr>
      <t>特碼包三</t>
    </r>
  </si>
  <si>
    <r>
      <rPr>
        <sz val="12"/>
        <color rgb="FF000000"/>
        <rFont val="PMingLiu"/>
        <family val="1"/>
        <charset val="136"/>
      </rPr>
      <t>混合</t>
    </r>
  </si>
  <si>
    <r>
      <rPr>
        <sz val="12"/>
        <color rgb="FF000000"/>
        <rFont val="PMingLiu"/>
        <family val="1"/>
        <charset val="136"/>
      </rPr>
      <t>大</t>
    </r>
  </si>
  <si>
    <r>
      <rPr>
        <sz val="12"/>
        <color rgb="FF000000"/>
        <rFont val="PMingLiu"/>
        <family val="1"/>
        <charset val="136"/>
      </rPr>
      <t>小</t>
    </r>
  </si>
  <si>
    <r>
      <rPr>
        <sz val="12"/>
        <color rgb="FF000000"/>
        <rFont val="PMingLiu"/>
        <family val="1"/>
        <charset val="136"/>
      </rPr>
      <t>單</t>
    </r>
  </si>
  <si>
    <r>
      <rPr>
        <sz val="12"/>
        <color rgb="FF000000"/>
        <rFont val="PMingLiu"/>
        <family val="1"/>
        <charset val="136"/>
      </rPr>
      <t>雙</t>
    </r>
  </si>
  <si>
    <r>
      <rPr>
        <sz val="12"/>
        <color rgb="FF000000"/>
        <rFont val="PMingLiu"/>
        <family val="1"/>
        <charset val="136"/>
      </rPr>
      <t>大單</t>
    </r>
  </si>
  <si>
    <r>
      <rPr>
        <sz val="12"/>
        <color rgb="FF000000"/>
        <rFont val="PMingLiu"/>
        <family val="1"/>
        <charset val="136"/>
      </rPr>
      <t>大雙</t>
    </r>
  </si>
  <si>
    <r>
      <rPr>
        <sz val="12"/>
        <color rgb="FF000000"/>
        <rFont val="PMingLiu"/>
        <family val="1"/>
        <charset val="136"/>
      </rPr>
      <t>小單</t>
    </r>
  </si>
  <si>
    <r>
      <rPr>
        <sz val="12"/>
        <color rgb="FF000000"/>
        <rFont val="PMingLiu"/>
        <family val="1"/>
        <charset val="136"/>
      </rPr>
      <t>小雙</t>
    </r>
  </si>
  <si>
    <r>
      <rPr>
        <sz val="12"/>
        <color rgb="FF000000"/>
        <rFont val="PMingLiu"/>
        <family val="1"/>
        <charset val="136"/>
      </rPr>
      <t>極大</t>
    </r>
  </si>
  <si>
    <r>
      <rPr>
        <sz val="12"/>
        <color rgb="FF000000"/>
        <rFont val="PMingLiu"/>
        <family val="1"/>
        <charset val="136"/>
      </rPr>
      <t>極小</t>
    </r>
  </si>
  <si>
    <r>
      <rPr>
        <sz val="12"/>
        <color rgb="FF000000"/>
        <rFont val="PMingLiu"/>
        <family val="1"/>
        <charset val="136"/>
      </rPr>
      <t>波色</t>
    </r>
  </si>
  <si>
    <r>
      <rPr>
        <sz val="12"/>
        <color rgb="FF000000"/>
        <rFont val="PMingLiu"/>
        <family val="1"/>
        <charset val="136"/>
      </rPr>
      <t>紅波</t>
    </r>
  </si>
  <si>
    <r>
      <rPr>
        <sz val="12"/>
        <color rgb="FF000000"/>
        <rFont val="PMingLiu"/>
        <family val="1"/>
        <charset val="136"/>
      </rPr>
      <t>綠波</t>
    </r>
  </si>
  <si>
    <r>
      <rPr>
        <sz val="12"/>
        <color rgb="FF000000"/>
        <rFont val="PMingLiu"/>
        <family val="1"/>
        <charset val="136"/>
      </rPr>
      <t>藍波</t>
    </r>
  </si>
  <si>
    <r>
      <rPr>
        <sz val="12"/>
        <color rgb="FF000000"/>
        <rFont val="PMingLiu"/>
        <family val="1"/>
        <charset val="136"/>
      </rPr>
      <t>豹子</t>
    </r>
  </si>
  <si>
    <r>
      <rPr>
        <sz val="12"/>
        <color rgb="FF000000"/>
        <rFont val="PMingLiu"/>
        <family val="1"/>
        <charset val="136"/>
      </rPr>
      <t>玩法群</t>
    </r>
  </si>
  <si>
    <r>
      <rPr>
        <sz val="12"/>
        <color rgb="FF000000"/>
        <rFont val="PMingLiu"/>
        <family val="1"/>
        <charset val="136"/>
      </rPr>
      <t>玩法組</t>
    </r>
  </si>
  <si>
    <r>
      <rPr>
        <sz val="12"/>
        <color rgb="FF000000"/>
        <rFont val="PMingLiu"/>
        <family val="1"/>
        <charset val="136"/>
      </rPr>
      <t>三星直選</t>
    </r>
  </si>
  <si>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</si>
  <si>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單式</t>
    </r>
  </si>
  <si>
    <r>
      <rPr>
        <sz val="12"/>
        <color rgb="FF000000"/>
        <rFont val="PMingLiu"/>
        <family val="1"/>
        <charset val="136"/>
      </rPr>
      <t>和值</t>
    </r>
  </si>
  <si>
    <r>
      <rPr>
        <sz val="12"/>
        <color rgb="FF000000"/>
        <rFont val="PMingLiu"/>
        <family val="1"/>
        <charset val="136"/>
      </rPr>
      <t>三星組選</t>
    </r>
  </si>
  <si>
    <r>
      <rPr>
        <sz val="12"/>
        <color rgb="FF000000"/>
        <rFont val="PMingLiu"/>
        <family val="1"/>
        <charset val="136"/>
      </rPr>
      <t>組三</t>
    </r>
  </si>
  <si>
    <r>
      <rPr>
        <sz val="12"/>
        <color rgb="FF000000"/>
        <rFont val="PMingLiu"/>
        <family val="1"/>
        <charset val="136"/>
      </rPr>
      <t>組六</t>
    </r>
  </si>
  <si>
    <r>
      <rPr>
        <sz val="12"/>
        <color rgb="FF000000"/>
        <rFont val="PMingLiu"/>
        <family val="1"/>
        <charset val="136"/>
      </rPr>
      <t>三星不定膽</t>
    </r>
  </si>
  <si>
    <r>
      <rPr>
        <sz val="12"/>
        <color rgb="FF000000"/>
        <rFont val="PMingLiu"/>
        <family val="1"/>
        <charset val="136"/>
      </rPr>
      <t>前二直選</t>
    </r>
  </si>
  <si>
    <r>
      <rPr>
        <sz val="12"/>
        <color rgb="FF000000"/>
        <rFont val="PMingLiu"/>
        <family val="1"/>
        <charset val="136"/>
      </rPr>
      <t>前二組選</t>
    </r>
  </si>
  <si>
    <r>
      <rPr>
        <sz val="12"/>
        <color rgb="FF000000"/>
        <rFont val="PMingLiu"/>
        <family val="1"/>
        <charset val="136"/>
      </rPr>
      <t>後二直選</t>
    </r>
  </si>
  <si>
    <r>
      <rPr>
        <sz val="12"/>
        <color rgb="FF000000"/>
        <rFont val="PMingLiu"/>
        <family val="1"/>
        <charset val="136"/>
      </rPr>
      <t>後二組選</t>
    </r>
  </si>
  <si>
    <t>(N-0.5)%=</t>
    <phoneticPr fontId="1" type="noConversion"/>
  </si>
  <si>
    <t>(N-1)%=</t>
    <phoneticPr fontId="1" type="noConversion"/>
  </si>
  <si>
    <t>(N-1.5)%=</t>
    <phoneticPr fontId="1" type="noConversion"/>
  </si>
  <si>
    <t>(N-2)%=</t>
    <phoneticPr fontId="1" type="noConversion"/>
  </si>
  <si>
    <t>(N-2.5)%=</t>
    <phoneticPr fontId="1" type="noConversion"/>
  </si>
  <si>
    <t>(N-3)%=</t>
    <phoneticPr fontId="1" type="noConversion"/>
  </si>
  <si>
    <t>(N-3.5)%=</t>
    <phoneticPr fontId="1" type="noConversion"/>
  </si>
  <si>
    <t>(N-4)%=</t>
    <phoneticPr fontId="1" type="noConversion"/>
  </si>
  <si>
    <t>(N-4.5)%=</t>
    <phoneticPr fontId="1" type="noConversion"/>
  </si>
  <si>
    <t>(N-5)%=</t>
    <phoneticPr fontId="1" type="noConversion"/>
  </si>
  <si>
    <t>(N-5.5)%=</t>
    <phoneticPr fontId="1" type="noConversion"/>
  </si>
  <si>
    <t>(N-6)%=</t>
    <phoneticPr fontId="1" type="noConversion"/>
  </si>
  <si>
    <t>(N-6.5)%=</t>
    <phoneticPr fontId="1" type="noConversion"/>
  </si>
  <si>
    <t>(N-7)%=</t>
    <phoneticPr fontId="1" type="noConversion"/>
  </si>
  <si>
    <t>(N-7.5)%=</t>
    <phoneticPr fontId="1" type="noConversion"/>
  </si>
  <si>
    <t>(N-8)%=</t>
    <phoneticPr fontId="1" type="noConversion"/>
  </si>
  <si>
    <t>(N-8.5)%=</t>
    <phoneticPr fontId="1" type="noConversion"/>
  </si>
  <si>
    <t>(N-9)%=</t>
    <phoneticPr fontId="1" type="noConversion"/>
  </si>
  <si>
    <t>(N-9.5)%=</t>
    <phoneticPr fontId="1" type="noConversion"/>
  </si>
  <si>
    <t>(N-10)%=</t>
    <phoneticPr fontId="1" type="noConversion"/>
  </si>
  <si>
    <t>(N-10.5)%=</t>
    <phoneticPr fontId="1" type="noConversion"/>
  </si>
  <si>
    <t>(N-11)%=</t>
    <phoneticPr fontId="1" type="noConversion"/>
  </si>
  <si>
    <t>(N-11.5)%=</t>
    <phoneticPr fontId="1" type="noConversion"/>
  </si>
  <si>
    <t>(N-12)%=</t>
    <phoneticPr fontId="1" type="noConversion"/>
  </si>
  <si>
    <r>
      <rPr>
        <sz val="11"/>
        <color theme="1"/>
        <rFont val="細明體"/>
        <family val="3"/>
        <charset val="136"/>
      </rPr>
      <t>返點</t>
    </r>
    <r>
      <rPr>
        <sz val="11"/>
        <color theme="1"/>
        <rFont val="Calibri Light"/>
        <family val="2"/>
      </rPr>
      <t>N%=</t>
    </r>
    <phoneticPr fontId="1" type="noConversion"/>
  </si>
  <si>
    <t>最高返點</t>
    <phoneticPr fontId="1" type="noConversion"/>
  </si>
  <si>
    <t>(N-12.5)%=</t>
    <phoneticPr fontId="1" type="noConversion"/>
  </si>
  <si>
    <t>(N-13)%=</t>
    <phoneticPr fontId="1" type="noConversion"/>
  </si>
  <si>
    <t>(N-14)%=</t>
    <phoneticPr fontId="1" type="noConversion"/>
  </si>
  <si>
    <t>(N-13.5)%=</t>
    <phoneticPr fontId="1" type="noConversion"/>
  </si>
  <si>
    <t>(N-14.5)%=</t>
    <phoneticPr fontId="1" type="noConversion"/>
  </si>
  <si>
    <t>(N-15)%=</t>
    <phoneticPr fontId="1" type="noConversion"/>
  </si>
  <si>
    <t>(N-15.5)%=</t>
    <phoneticPr fontId="1" type="noConversion"/>
  </si>
  <si>
    <t>(N-16)%=</t>
    <phoneticPr fontId="1" type="noConversion"/>
  </si>
  <si>
    <t>(N-16.5)%=</t>
    <phoneticPr fontId="1" type="noConversion"/>
  </si>
  <si>
    <t>(N-17)%=</t>
    <phoneticPr fontId="1" type="noConversion"/>
  </si>
  <si>
    <t>(N-17.5)%=</t>
    <phoneticPr fontId="1" type="noConversion"/>
  </si>
  <si>
    <t>(N-18)%=</t>
    <phoneticPr fontId="1" type="noConversion"/>
  </si>
  <si>
    <t>(N-18.5)%=</t>
    <phoneticPr fontId="1" type="noConversion"/>
  </si>
  <si>
    <t>(N-19)%=</t>
    <phoneticPr fontId="1" type="noConversion"/>
  </si>
  <si>
    <t>(N-19.5)%=</t>
    <phoneticPr fontId="1" type="noConversion"/>
  </si>
  <si>
    <t>(N-20)%=</t>
    <phoneticPr fontId="1" type="noConversion"/>
  </si>
  <si>
    <t>利潤</t>
    <phoneticPr fontId="1" type="noConversion"/>
  </si>
  <si>
    <t>調整後利潤</t>
    <phoneticPr fontId="1" type="noConversion"/>
  </si>
  <si>
    <r>
      <rPr>
        <sz val="11"/>
        <color theme="1"/>
        <rFont val="新細明體"/>
        <family val="1"/>
        <charset val="136"/>
      </rPr>
      <t>特碼</t>
    </r>
  </si>
  <si>
    <r>
      <rPr>
        <sz val="11"/>
        <color rgb="FF000000"/>
        <rFont val="新細明體"/>
        <family val="1"/>
        <charset val="136"/>
      </rPr>
      <t>直選</t>
    </r>
  </si>
  <si>
    <r>
      <rPr>
        <sz val="12"/>
        <color rgb="FF000000"/>
        <rFont val="PMingLiu"/>
        <family val="1"/>
        <charset val="136"/>
      </rPr>
      <t>大小</t>
    </r>
  </si>
  <si>
    <r>
      <rPr>
        <sz val="12"/>
        <color rgb="FF000000"/>
        <rFont val="PMingLiu"/>
        <family val="1"/>
        <charset val="136"/>
      </rPr>
      <t>單雙</t>
    </r>
  </si>
  <si>
    <r>
      <rPr>
        <sz val="12"/>
        <color rgb="FF000000"/>
        <rFont val="PMingLiu"/>
        <family val="1"/>
        <charset val="136"/>
      </rPr>
      <t>大單大雙</t>
    </r>
  </si>
  <si>
    <r>
      <rPr>
        <sz val="12"/>
        <color rgb="FF000000"/>
        <rFont val="PMingLiu"/>
        <family val="1"/>
        <charset val="136"/>
      </rPr>
      <t>小單小雙</t>
    </r>
  </si>
  <si>
    <r>
      <rPr>
        <sz val="12"/>
        <color rgb="FF000000"/>
        <rFont val="PMingLiu"/>
        <family val="1"/>
        <charset val="136"/>
      </rPr>
      <t>合大合小</t>
    </r>
  </si>
  <si>
    <r>
      <rPr>
        <sz val="12"/>
        <color rgb="FF000000"/>
        <rFont val="PMingLiu"/>
        <family val="1"/>
        <charset val="136"/>
      </rPr>
      <t>合單合雙</t>
    </r>
  </si>
  <si>
    <r>
      <rPr>
        <sz val="12"/>
        <color rgb="FF000000"/>
        <rFont val="PMingLiu"/>
        <family val="1"/>
        <charset val="136"/>
      </rPr>
      <t>尾大尾小</t>
    </r>
  </si>
  <si>
    <r>
      <rPr>
        <sz val="12"/>
        <color rgb="FF000000"/>
        <rFont val="PMingLiu"/>
        <family val="1"/>
        <charset val="136"/>
      </rPr>
      <t>家禽</t>
    </r>
  </si>
  <si>
    <r>
      <rPr>
        <sz val="12"/>
        <color rgb="FF000000"/>
        <rFont val="PMingLiu"/>
        <family val="1"/>
        <charset val="136"/>
      </rPr>
      <t>野獸</t>
    </r>
  </si>
  <si>
    <r>
      <rPr>
        <sz val="12"/>
        <color rgb="FF000000"/>
        <rFont val="PMingLiu"/>
        <family val="1"/>
        <charset val="136"/>
      </rPr>
      <t>正碼</t>
    </r>
    <phoneticPr fontId="13" type="noConversion"/>
  </si>
  <si>
    <r>
      <rPr>
        <sz val="12"/>
        <color rgb="FF000000"/>
        <rFont val="細明體"/>
        <family val="3"/>
        <charset val="136"/>
      </rPr>
      <t>任選</t>
    </r>
    <phoneticPr fontId="13" type="noConversion"/>
  </si>
  <si>
    <r>
      <rPr>
        <sz val="12"/>
        <color rgb="FF000000"/>
        <rFont val="細明體"/>
        <family val="3"/>
        <charset val="136"/>
      </rPr>
      <t>號碼</t>
    </r>
    <r>
      <rPr>
        <sz val="12"/>
        <color rgb="FF000000"/>
        <rFont val="Calibri Light"/>
        <family val="2"/>
      </rPr>
      <t>1~49</t>
    </r>
    <phoneticPr fontId="13" type="noConversion"/>
  </si>
  <si>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1</t>
    </r>
    <r>
      <rPr>
        <sz val="12"/>
        <color rgb="FF000000"/>
        <rFont val="細明體"/>
        <family val="3"/>
        <charset val="136"/>
      </rPr>
      <t>特</t>
    </r>
    <r>
      <rPr>
        <sz val="12"/>
        <color rgb="FF000000"/>
        <rFont val="Calibri Light"/>
        <family val="2"/>
      </rPr>
      <t>~</t>
    </r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6</t>
    </r>
    <r>
      <rPr>
        <sz val="12"/>
        <color rgb="FF000000"/>
        <rFont val="細明體"/>
        <family val="3"/>
        <charset val="136"/>
      </rPr>
      <t>特</t>
    </r>
    <phoneticPr fontId="13" type="noConversion"/>
  </si>
  <si>
    <r>
      <rPr>
        <sz val="11"/>
        <color theme="1"/>
        <rFont val="新細明體"/>
        <family val="1"/>
        <charset val="136"/>
      </rPr>
      <t>生肖</t>
    </r>
  </si>
  <si>
    <r>
      <rPr>
        <sz val="11"/>
        <color rgb="FF000000"/>
        <rFont val="新細明體"/>
        <family val="1"/>
        <charset val="136"/>
      </rPr>
      <t>特肖本命</t>
    </r>
  </si>
  <si>
    <r>
      <rPr>
        <sz val="11"/>
        <color rgb="FF000000"/>
        <rFont val="新細明體"/>
        <family val="1"/>
        <charset val="136"/>
      </rPr>
      <t>特肖非本命</t>
    </r>
  </si>
  <si>
    <r>
      <rPr>
        <sz val="11"/>
        <color rgb="FF000000"/>
        <rFont val="新細明體"/>
        <family val="1"/>
        <charset val="136"/>
      </rPr>
      <t>一肖本命</t>
    </r>
  </si>
  <si>
    <r>
      <rPr>
        <sz val="11"/>
        <color rgb="FF000000"/>
        <rFont val="新細明體"/>
        <family val="1"/>
        <charset val="136"/>
      </rPr>
      <t>一肖非本命</t>
    </r>
  </si>
  <si>
    <r>
      <rPr>
        <sz val="12"/>
        <color rgb="FF000000"/>
        <rFont val="細明體"/>
        <family val="3"/>
        <charset val="136"/>
      </rPr>
      <t>二連肖</t>
    </r>
    <phoneticPr fontId="13" type="noConversion"/>
  </si>
  <si>
    <r>
      <rPr>
        <sz val="12"/>
        <color rgb="FF000000"/>
        <rFont val="細明體"/>
        <family val="3"/>
        <charset val="136"/>
      </rPr>
      <t>本命</t>
    </r>
    <phoneticPr fontId="13" type="noConversion"/>
  </si>
  <si>
    <r>
      <rPr>
        <sz val="12"/>
        <color rgb="FF000000"/>
        <rFont val="細明體"/>
        <family val="3"/>
        <charset val="136"/>
      </rPr>
      <t>非本命</t>
    </r>
    <phoneticPr fontId="13" type="noConversion"/>
  </si>
  <si>
    <r>
      <rPr>
        <sz val="12"/>
        <color rgb="FF000000"/>
        <rFont val="細明體"/>
        <family val="3"/>
        <charset val="136"/>
      </rPr>
      <t>三連肖</t>
    </r>
    <phoneticPr fontId="13" type="noConversion"/>
  </si>
  <si>
    <r>
      <rPr>
        <sz val="12"/>
        <color rgb="FF000000"/>
        <rFont val="細明體"/>
        <family val="3"/>
        <charset val="136"/>
      </rPr>
      <t>四連肖</t>
    </r>
    <phoneticPr fontId="13" type="noConversion"/>
  </si>
  <si>
    <r>
      <rPr>
        <sz val="12"/>
        <color rgb="FF000000"/>
        <rFont val="細明體"/>
        <family val="3"/>
        <charset val="136"/>
      </rPr>
      <t>總肖</t>
    </r>
    <phoneticPr fontId="13" type="noConversion"/>
  </si>
  <si>
    <r>
      <t>234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</si>
  <si>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5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</si>
  <si>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6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</si>
  <si>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7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</si>
  <si>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rPr>
        <sz val="12"/>
        <color rgb="FF000000"/>
        <rFont val="細明體"/>
        <family val="3"/>
        <charset val="136"/>
      </rPr>
      <t>總肖單</t>
    </r>
    <phoneticPr fontId="13" type="noConversion"/>
  </si>
  <si>
    <r>
      <rPr>
        <sz val="12"/>
        <color rgb="FF000000"/>
        <rFont val="細明體"/>
        <family val="3"/>
        <charset val="136"/>
      </rPr>
      <t>總肖雙</t>
    </r>
    <phoneticPr fontId="13" type="noConversion"/>
  </si>
  <si>
    <r>
      <rPr>
        <sz val="12"/>
        <color rgb="FF000000"/>
        <rFont val="細明體"/>
        <family val="3"/>
        <charset val="136"/>
      </rPr>
      <t>合肖中</t>
    </r>
    <phoneticPr fontId="13" type="noConversion"/>
  </si>
  <si>
    <r>
      <rPr>
        <sz val="12"/>
        <color rgb="FF000000"/>
        <rFont val="細明體"/>
        <family val="3"/>
        <charset val="136"/>
      </rPr>
      <t>選二</t>
    </r>
    <phoneticPr fontId="13" type="noConversion"/>
  </si>
  <si>
    <r>
      <rPr>
        <sz val="12"/>
        <color rgb="FF000000"/>
        <rFont val="細明體"/>
        <family val="3"/>
        <charset val="136"/>
      </rPr>
      <t>選三</t>
    </r>
    <phoneticPr fontId="13" type="noConversion"/>
  </si>
  <si>
    <r>
      <rPr>
        <sz val="12"/>
        <color rgb="FF000000"/>
        <rFont val="細明體"/>
        <family val="3"/>
        <charset val="136"/>
      </rPr>
      <t>選四</t>
    </r>
    <phoneticPr fontId="13" type="noConversion"/>
  </si>
  <si>
    <r>
      <rPr>
        <sz val="12"/>
        <color rgb="FF000000"/>
        <rFont val="細明體"/>
        <family val="3"/>
        <charset val="136"/>
      </rPr>
      <t>選五</t>
    </r>
    <phoneticPr fontId="13" type="noConversion"/>
  </si>
  <si>
    <r>
      <rPr>
        <sz val="12"/>
        <color rgb="FF000000"/>
        <rFont val="細明體"/>
        <family val="3"/>
        <charset val="136"/>
      </rPr>
      <t>選六</t>
    </r>
    <phoneticPr fontId="13" type="noConversion"/>
  </si>
  <si>
    <r>
      <rPr>
        <sz val="12"/>
        <color rgb="FF000000"/>
        <rFont val="細明體"/>
        <family val="3"/>
        <charset val="136"/>
      </rPr>
      <t>選七</t>
    </r>
    <phoneticPr fontId="13" type="noConversion"/>
  </si>
  <si>
    <r>
      <rPr>
        <sz val="12"/>
        <color rgb="FF000000"/>
        <rFont val="細明體"/>
        <family val="3"/>
        <charset val="136"/>
      </rPr>
      <t>選八</t>
    </r>
    <phoneticPr fontId="13" type="noConversion"/>
  </si>
  <si>
    <r>
      <rPr>
        <sz val="12"/>
        <color rgb="FF000000"/>
        <rFont val="細明體"/>
        <family val="3"/>
        <charset val="136"/>
      </rPr>
      <t>選九</t>
    </r>
    <phoneticPr fontId="13" type="noConversion"/>
  </si>
  <si>
    <r>
      <rPr>
        <sz val="12"/>
        <color rgb="FF000000"/>
        <rFont val="細明體"/>
        <family val="3"/>
        <charset val="136"/>
      </rPr>
      <t>選十</t>
    </r>
    <phoneticPr fontId="13" type="noConversion"/>
  </si>
  <si>
    <r>
      <rPr>
        <sz val="12"/>
        <color rgb="FF000000"/>
        <rFont val="細明體"/>
        <family val="3"/>
        <charset val="136"/>
      </rPr>
      <t>合肖不中</t>
    </r>
    <phoneticPr fontId="13" type="noConversion"/>
  </si>
  <si>
    <r>
      <rPr>
        <sz val="12"/>
        <color rgb="FF000000"/>
        <rFont val="細明體"/>
        <family val="3"/>
        <charset val="136"/>
      </rPr>
      <t>正肖</t>
    </r>
    <phoneticPr fontId="13" type="noConversion"/>
  </si>
  <si>
    <r>
      <rPr>
        <sz val="12"/>
        <color theme="1"/>
        <rFont val="新細明體"/>
        <family val="2"/>
        <charset val="136"/>
      </rPr>
      <t>特码半波</t>
    </r>
    <phoneticPr fontId="1" type="noConversion"/>
  </si>
  <si>
    <r>
      <rPr>
        <sz val="12"/>
        <color theme="1"/>
        <rFont val="PMingLiu"/>
        <family val="1"/>
        <charset val="136"/>
      </rPr>
      <t>红大</t>
    </r>
    <phoneticPr fontId="25" type="noConversion"/>
  </si>
  <si>
    <r>
      <rPr>
        <sz val="12"/>
        <color theme="1"/>
        <rFont val="PMingLiu"/>
        <family val="1"/>
        <charset val="136"/>
      </rPr>
      <t>红小</t>
    </r>
    <phoneticPr fontId="25" type="noConversion"/>
  </si>
  <si>
    <r>
      <rPr>
        <sz val="12"/>
        <color theme="1"/>
        <rFont val="PMingLiu"/>
        <family val="1"/>
        <charset val="136"/>
      </rPr>
      <t>红单</t>
    </r>
    <phoneticPr fontId="25" type="noConversion"/>
  </si>
  <si>
    <r>
      <rPr>
        <sz val="12"/>
        <color theme="1"/>
        <rFont val="PMingLiu"/>
        <family val="1"/>
        <charset val="136"/>
      </rPr>
      <t>红双</t>
    </r>
    <phoneticPr fontId="25" type="noConversion"/>
  </si>
  <si>
    <r>
      <rPr>
        <sz val="12"/>
        <color theme="1"/>
        <rFont val="PMingLiu"/>
        <family val="1"/>
        <charset val="136"/>
      </rPr>
      <t>红合单</t>
    </r>
    <phoneticPr fontId="25" type="noConversion"/>
  </si>
  <si>
    <r>
      <rPr>
        <sz val="12"/>
        <color theme="1"/>
        <rFont val="PMingLiu"/>
        <family val="1"/>
        <charset val="136"/>
      </rPr>
      <t>红合双</t>
    </r>
    <phoneticPr fontId="25" type="noConversion"/>
  </si>
  <si>
    <r>
      <rPr>
        <sz val="12"/>
        <color theme="1"/>
        <rFont val="PMingLiu"/>
        <family val="1"/>
        <charset val="136"/>
      </rPr>
      <t>绿大</t>
    </r>
    <phoneticPr fontId="25" type="noConversion"/>
  </si>
  <si>
    <r>
      <rPr>
        <sz val="12"/>
        <color theme="1"/>
        <rFont val="PMingLiu"/>
        <family val="1"/>
        <charset val="136"/>
      </rPr>
      <t>绿小</t>
    </r>
    <phoneticPr fontId="25" type="noConversion"/>
  </si>
  <si>
    <r>
      <rPr>
        <sz val="12"/>
        <color theme="1"/>
        <rFont val="PMingLiu"/>
        <family val="1"/>
        <charset val="136"/>
      </rPr>
      <t>绿单</t>
    </r>
    <phoneticPr fontId="25" type="noConversion"/>
  </si>
  <si>
    <r>
      <rPr>
        <sz val="12"/>
        <color theme="1"/>
        <rFont val="PMingLiu"/>
        <family val="1"/>
        <charset val="136"/>
      </rPr>
      <t>绿双</t>
    </r>
    <phoneticPr fontId="25" type="noConversion"/>
  </si>
  <si>
    <r>
      <rPr>
        <sz val="12"/>
        <color theme="1"/>
        <rFont val="PMingLiu"/>
        <family val="1"/>
        <charset val="136"/>
      </rPr>
      <t>绿合单</t>
    </r>
    <phoneticPr fontId="25" type="noConversion"/>
  </si>
  <si>
    <r>
      <rPr>
        <sz val="12"/>
        <color theme="1"/>
        <rFont val="PMingLiu"/>
        <family val="1"/>
        <charset val="136"/>
      </rPr>
      <t>绿合双</t>
    </r>
    <phoneticPr fontId="25" type="noConversion"/>
  </si>
  <si>
    <r>
      <rPr>
        <sz val="12"/>
        <color theme="1"/>
        <rFont val="PMingLiu"/>
        <family val="1"/>
        <charset val="136"/>
      </rPr>
      <t>蓝大</t>
    </r>
    <phoneticPr fontId="25" type="noConversion"/>
  </si>
  <si>
    <r>
      <rPr>
        <sz val="12"/>
        <color theme="1"/>
        <rFont val="PMingLiu"/>
        <family val="1"/>
        <charset val="136"/>
      </rPr>
      <t>蓝小</t>
    </r>
    <phoneticPr fontId="25" type="noConversion"/>
  </si>
  <si>
    <r>
      <rPr>
        <sz val="12"/>
        <color theme="1"/>
        <rFont val="PMingLiu"/>
        <family val="1"/>
        <charset val="136"/>
      </rPr>
      <t>蓝单</t>
    </r>
    <phoneticPr fontId="25" type="noConversion"/>
  </si>
  <si>
    <r>
      <rPr>
        <sz val="12"/>
        <color theme="1"/>
        <rFont val="PMingLiu"/>
        <family val="1"/>
        <charset val="136"/>
      </rPr>
      <t>蓝双</t>
    </r>
    <phoneticPr fontId="25" type="noConversion"/>
  </si>
  <si>
    <r>
      <rPr>
        <sz val="12"/>
        <color theme="1"/>
        <rFont val="PMingLiu"/>
        <family val="1"/>
        <charset val="136"/>
      </rPr>
      <t>蓝合单</t>
    </r>
    <phoneticPr fontId="25" type="noConversion"/>
  </si>
  <si>
    <r>
      <rPr>
        <sz val="12"/>
        <color theme="1"/>
        <rFont val="PMingLiu"/>
        <family val="1"/>
        <charset val="136"/>
      </rPr>
      <t>蓝合双</t>
    </r>
    <phoneticPr fontId="25" type="noConversion"/>
  </si>
  <si>
    <r>
      <rPr>
        <sz val="12"/>
        <color theme="1"/>
        <rFont val="新細明體"/>
        <family val="2"/>
        <charset val="136"/>
      </rPr>
      <t>特碼頭尾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</si>
  <si>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</si>
  <si>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1~4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</si>
  <si>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</si>
  <si>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t>1~9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</si>
  <si>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rPr>
        <sz val="12"/>
        <color theme="1"/>
        <rFont val="新細明體"/>
        <family val="2"/>
        <charset val="136"/>
      </rPr>
      <t>二連尾</t>
    </r>
    <phoneticPr fontId="13" type="noConversion"/>
  </si>
  <si>
    <r>
      <rPr>
        <sz val="12"/>
        <color theme="1"/>
        <rFont val="新細明體"/>
        <family val="2"/>
        <charset val="136"/>
      </rPr>
      <t>三連尾</t>
    </r>
    <phoneticPr fontId="13" type="noConversion"/>
  </si>
  <si>
    <r>
      <rPr>
        <sz val="12"/>
        <color theme="1"/>
        <rFont val="新細明體"/>
        <family val="2"/>
        <charset val="136"/>
      </rPr>
      <t>四連尾</t>
    </r>
    <phoneticPr fontId="13" type="noConversion"/>
  </si>
  <si>
    <r>
      <rPr>
        <sz val="12"/>
        <color rgb="FF000000"/>
        <rFont val="細明體"/>
        <family val="3"/>
        <charset val="136"/>
      </rPr>
      <t>五不中</t>
    </r>
    <phoneticPr fontId="13" type="noConversion"/>
  </si>
  <si>
    <r>
      <rPr>
        <sz val="11"/>
        <color theme="1"/>
        <rFont val="PMingLiu"/>
        <family val="1"/>
        <charset val="136"/>
      </rPr>
      <t>五不中</t>
    </r>
    <phoneticPr fontId="13" type="noConversion"/>
  </si>
  <si>
    <r>
      <rPr>
        <sz val="12"/>
        <color rgb="FF000000"/>
        <rFont val="細明體"/>
        <family val="3"/>
        <charset val="136"/>
      </rPr>
      <t>六不中</t>
    </r>
    <phoneticPr fontId="13" type="noConversion"/>
  </si>
  <si>
    <r>
      <rPr>
        <sz val="11"/>
        <color theme="1"/>
        <rFont val="PMingLiu"/>
        <family val="1"/>
        <charset val="136"/>
      </rPr>
      <t>六不中</t>
    </r>
    <phoneticPr fontId="13" type="noConversion"/>
  </si>
  <si>
    <r>
      <rPr>
        <sz val="12"/>
        <color rgb="FF000000"/>
        <rFont val="細明體"/>
        <family val="3"/>
        <charset val="136"/>
      </rPr>
      <t>七不中</t>
    </r>
    <phoneticPr fontId="13" type="noConversion"/>
  </si>
  <si>
    <r>
      <rPr>
        <sz val="11"/>
        <color theme="1"/>
        <rFont val="PMingLiu"/>
        <family val="1"/>
        <charset val="136"/>
      </rPr>
      <t>七不中</t>
    </r>
    <phoneticPr fontId="13" type="noConversion"/>
  </si>
  <si>
    <r>
      <rPr>
        <sz val="12"/>
        <color rgb="FF000000"/>
        <rFont val="細明體"/>
        <family val="3"/>
        <charset val="136"/>
      </rPr>
      <t>八不中</t>
    </r>
    <phoneticPr fontId="13" type="noConversion"/>
  </si>
  <si>
    <r>
      <rPr>
        <sz val="11"/>
        <color theme="1"/>
        <rFont val="PMingLiu"/>
        <family val="1"/>
        <charset val="136"/>
      </rPr>
      <t>八不中</t>
    </r>
    <phoneticPr fontId="13" type="noConversion"/>
  </si>
  <si>
    <r>
      <rPr>
        <sz val="12"/>
        <color rgb="FF000000"/>
        <rFont val="細明體"/>
        <family val="3"/>
        <charset val="136"/>
      </rPr>
      <t>九不中</t>
    </r>
    <phoneticPr fontId="13" type="noConversion"/>
  </si>
  <si>
    <r>
      <rPr>
        <sz val="11"/>
        <color theme="1"/>
        <rFont val="PMingLiu"/>
        <family val="1"/>
        <charset val="136"/>
      </rPr>
      <t>九不中</t>
    </r>
    <phoneticPr fontId="13" type="noConversion"/>
  </si>
  <si>
    <r>
      <rPr>
        <sz val="12"/>
        <color rgb="FF000000"/>
        <rFont val="細明體"/>
        <family val="3"/>
        <charset val="136"/>
      </rPr>
      <t>十不中</t>
    </r>
    <phoneticPr fontId="13" type="noConversion"/>
  </si>
  <si>
    <r>
      <rPr>
        <sz val="11"/>
        <color theme="1"/>
        <rFont val="PMingLiu"/>
        <family val="1"/>
        <charset val="136"/>
      </rPr>
      <t>十不中</t>
    </r>
    <phoneticPr fontId="13" type="noConversion"/>
  </si>
  <si>
    <r>
      <rPr>
        <sz val="12"/>
        <color rgb="FF000000"/>
        <rFont val="細明體"/>
        <family val="3"/>
        <charset val="136"/>
      </rPr>
      <t>七色波</t>
    </r>
    <phoneticPr fontId="13" type="noConversion"/>
  </si>
  <si>
    <r>
      <rPr>
        <sz val="11"/>
        <color theme="1"/>
        <rFont val="PMingLiu"/>
        <family val="1"/>
        <charset val="136"/>
      </rPr>
      <t>紅</t>
    </r>
    <phoneticPr fontId="13" type="noConversion"/>
  </si>
  <si>
    <r>
      <rPr>
        <sz val="11"/>
        <color theme="1"/>
        <rFont val="PMingLiu"/>
        <family val="1"/>
        <charset val="136"/>
      </rPr>
      <t>綠</t>
    </r>
    <phoneticPr fontId="13" type="noConversion"/>
  </si>
  <si>
    <r>
      <rPr>
        <sz val="11"/>
        <color theme="1"/>
        <rFont val="PMingLiu"/>
        <family val="1"/>
        <charset val="136"/>
      </rPr>
      <t>藍</t>
    </r>
    <phoneticPr fontId="13" type="noConversion"/>
  </si>
  <si>
    <r>
      <rPr>
        <sz val="12"/>
        <color rgb="FF000000"/>
        <rFont val="細明體"/>
        <family val="3"/>
        <charset val="136"/>
      </rPr>
      <t>和</t>
    </r>
    <phoneticPr fontId="13" type="noConversion"/>
  </si>
  <si>
    <r>
      <rPr>
        <sz val="11"/>
        <color theme="1"/>
        <rFont val="新細明體"/>
        <family val="1"/>
        <charset val="136"/>
      </rPr>
      <t>連碼</t>
    </r>
  </si>
  <si>
    <r>
      <rPr>
        <sz val="11"/>
        <color rgb="FF000000"/>
        <rFont val="新細明體"/>
        <family val="1"/>
        <charset val="136"/>
      </rPr>
      <t>三全中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</si>
  <si>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</si>
  <si>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中三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</si>
  <si>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二全中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</si>
  <si>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</si>
  <si>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中特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</si>
  <si>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特串</t>
    </r>
  </si>
  <si>
    <r>
      <rPr>
        <sz val="11"/>
        <color theme="1"/>
        <rFont val="新細明體"/>
        <family val="1"/>
        <charset val="136"/>
      </rPr>
      <t>色波</t>
    </r>
  </si>
  <si>
    <r>
      <rPr>
        <sz val="11"/>
        <color rgb="FF000000"/>
        <rFont val="新細明體"/>
        <family val="1"/>
        <charset val="136"/>
      </rPr>
      <t>紅波</t>
    </r>
  </si>
  <si>
    <r>
      <rPr>
        <sz val="11"/>
        <color rgb="FF000000"/>
        <rFont val="新細明體"/>
        <family val="1"/>
        <charset val="136"/>
      </rPr>
      <t>藍波</t>
    </r>
  </si>
  <si>
    <r>
      <rPr>
        <sz val="11"/>
        <color rgb="FF000000"/>
        <rFont val="新細明體"/>
        <family val="1"/>
        <charset val="136"/>
      </rPr>
      <t>綠波</t>
    </r>
  </si>
  <si>
    <t>利潤調整</t>
    <phoneticPr fontId="1" type="noConversion"/>
  </si>
  <si>
    <t>快三</t>
    <phoneticPr fontId="1" type="noConversion"/>
  </si>
  <si>
    <t>時時彩</t>
    <phoneticPr fontId="1" type="noConversion"/>
  </si>
  <si>
    <t>幸運28</t>
    <phoneticPr fontId="1" type="noConversion"/>
  </si>
  <si>
    <t>低頻</t>
    <phoneticPr fontId="1" type="noConversion"/>
  </si>
  <si>
    <t>PK10</t>
    <phoneticPr fontId="1" type="noConversion"/>
  </si>
  <si>
    <t>六合</t>
    <phoneticPr fontId="1" type="noConversion"/>
  </si>
  <si>
    <t>十一選五</t>
    <phoneticPr fontId="1" type="noConversion"/>
  </si>
  <si>
    <t>原始賠率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</si>
</sst>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0%"/>
    <numFmt numFmtId="177" formatCode="0.0000_);[Red]\(0.0000\)"/>
    <numFmt numFmtId="178" formatCode="0.000000000_ "/>
    <numFmt numFmtId="179" formatCode="0.000_);[Red]\(0.000\)"/>
    <numFmt numFmtId="180" formatCode=";;"/>
    <numFmt numFmtId="181" formatCode="0.00000_ "/>
    <numFmt numFmtId="182" formatCode="0.000_ "/>
    <numFmt numFmtId="183" formatCode="0.0%"/>
    <numFmt numFmtId="184" formatCode="0.00000000_);[Red]\(0.00000000\)"/>
    <numFmt numFmtId="185" formatCode="0.000000000_);[Red]\(0.000000000\)"/>
    <numFmt numFmtId="186" formatCode="0.0000%"/>
    <numFmt numFmtId="187" formatCode="0.00000_);[Red]\(0.00000\)"/>
  </numFmts>
  <fonts count="2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 Light"/>
      <family val="2"/>
    </font>
    <font>
      <sz val="11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1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2"/>
    </font>
    <font>
      <sz val="11"/>
      <color theme="1"/>
      <name val="Calibri Light"/>
      <family val="3"/>
      <charset val="136"/>
    </font>
    <font>
      <sz val="11"/>
      <color theme="1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color rgb="FF000000"/>
      <name val="PMingLiu"/>
      <family val="1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name val="Calibri Light"/>
      <family val="2"/>
    </font>
    <font>
      <sz val="12"/>
      <color rgb="FF000000"/>
      <name val="新細明體"/>
      <family val="1"/>
      <charset val="136"/>
    </font>
    <font>
      <sz val="11"/>
      <name val="細明體"/>
      <family val="3"/>
      <charset val="136"/>
    </font>
    <font>
      <sz val="16"/>
      <color theme="1"/>
      <name val="Calibri Light"/>
      <family val="2"/>
    </font>
    <font>
      <sz val="14"/>
      <color rgb="FF000000"/>
      <name val="Calibri Light"/>
      <family val="2"/>
    </font>
    <font>
      <sz val="11"/>
      <color theme="1"/>
      <name val="新細明體"/>
      <family val="2"/>
      <scheme val="minor"/>
    </font>
    <font>
      <sz val="12"/>
      <color rgb="FF3F3F76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1"/>
      <color theme="1"/>
      <name val="PMingLiu"/>
      <family val="1"/>
      <charset val="136"/>
    </font>
    <font>
      <sz val="12"/>
      <color theme="1"/>
      <name val="細明體"/>
      <family val="3"/>
      <charset val="136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59999389629810485"/>
        <bgColor rgb="FFB4C6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BDD6EE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BDD6EE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9CC2E5"/>
        <bgColor rgb="FF9CC2E5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6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>
      <alignment vertical="center"/>
    </xf>
    <xf numFmtId="0" fontId="21" fillId="20" borderId="1" applyNumberFormat="0" applyAlignment="0" applyProtection="0">
      <alignment vertical="center"/>
    </xf>
  </cellStyleXfs>
  <cellXfs count="156">
    <xf numFmtId="0" fontId="0" fillId="0" borderId="0" xfId="0"/>
    <xf numFmtId="0" fontId="5" fillId="3" borderId="0" xfId="0" applyFont="1" applyFill="1" applyBorder="1"/>
    <xf numFmtId="0" fontId="6" fillId="4" borderId="0" xfId="0" applyFont="1" applyFill="1" applyBorder="1" applyAlignment="1">
      <alignment vertical="center"/>
    </xf>
    <xf numFmtId="176" fontId="6" fillId="5" borderId="0" xfId="0" applyNumberFormat="1" applyFont="1" applyFill="1" applyBorder="1"/>
    <xf numFmtId="0" fontId="6" fillId="8" borderId="0" xfId="0" applyFont="1" applyFill="1" applyBorder="1"/>
    <xf numFmtId="0" fontId="6" fillId="4" borderId="0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9" borderId="0" xfId="0" applyFont="1" applyFill="1" applyBorder="1"/>
    <xf numFmtId="0" fontId="5" fillId="9" borderId="0" xfId="0" applyFont="1" applyFill="1" applyBorder="1" applyAlignment="1">
      <alignment horizontal="left"/>
    </xf>
    <xf numFmtId="0" fontId="6" fillId="12" borderId="0" xfId="0" applyFont="1" applyFill="1" applyBorder="1"/>
    <xf numFmtId="0" fontId="2" fillId="0" borderId="0" xfId="0" applyFont="1"/>
    <xf numFmtId="0" fontId="2" fillId="11" borderId="0" xfId="0" applyFont="1" applyFill="1" applyBorder="1"/>
    <xf numFmtId="178" fontId="5" fillId="4" borderId="0" xfId="0" applyNumberFormat="1" applyFont="1" applyFill="1" applyBorder="1"/>
    <xf numFmtId="0" fontId="2" fillId="11" borderId="0" xfId="0" applyFont="1" applyFill="1" applyBorder="1" applyAlignment="1">
      <alignment horizontal="left" vertical="top"/>
    </xf>
    <xf numFmtId="178" fontId="5" fillId="4" borderId="0" xfId="0" applyNumberFormat="1" applyFont="1" applyFill="1" applyBorder="1" applyAlignment="1">
      <alignment vertical="center"/>
    </xf>
    <xf numFmtId="178" fontId="5" fillId="8" borderId="0" xfId="0" applyNumberFormat="1" applyFont="1" applyFill="1" applyBorder="1" applyAlignment="1">
      <alignment vertical="center"/>
    </xf>
    <xf numFmtId="178" fontId="5" fillId="8" borderId="0" xfId="0" applyNumberFormat="1" applyFont="1" applyFill="1" applyBorder="1"/>
    <xf numFmtId="0" fontId="2" fillId="9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6" fillId="13" borderId="0" xfId="0" applyFont="1" applyFill="1" applyBorder="1" applyAlignment="1">
      <alignment wrapText="1"/>
    </xf>
    <xf numFmtId="0" fontId="6" fillId="14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vertical="center"/>
    </xf>
    <xf numFmtId="0" fontId="6" fillId="12" borderId="0" xfId="0" applyFont="1" applyFill="1" applyBorder="1" applyAlignment="1">
      <alignment vertical="center"/>
    </xf>
    <xf numFmtId="0" fontId="6" fillId="13" borderId="0" xfId="0" applyFont="1" applyFill="1" applyBorder="1" applyAlignment="1">
      <alignment vertical="center" wrapText="1"/>
    </xf>
    <xf numFmtId="0" fontId="6" fillId="15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2" fillId="6" borderId="0" xfId="0" applyFont="1" applyFill="1"/>
    <xf numFmtId="182" fontId="2" fillId="7" borderId="0" xfId="0" applyNumberFormat="1" applyFont="1" applyFill="1"/>
    <xf numFmtId="0" fontId="6" fillId="16" borderId="0" xfId="0" applyFont="1" applyFill="1" applyBorder="1" applyAlignment="1"/>
    <xf numFmtId="0" fontId="6" fillId="16" borderId="0" xfId="0" applyFont="1" applyFill="1" applyBorder="1"/>
    <xf numFmtId="0" fontId="6" fillId="9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/>
    <xf numFmtId="11" fontId="2" fillId="6" borderId="0" xfId="0" applyNumberFormat="1" applyFont="1" applyFill="1"/>
    <xf numFmtId="0" fontId="6" fillId="15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center" vertical="center"/>
    </xf>
    <xf numFmtId="10" fontId="6" fillId="5" borderId="0" xfId="0" applyNumberFormat="1" applyFont="1" applyFill="1" applyBorder="1"/>
    <xf numFmtId="0" fontId="0" fillId="0" borderId="0" xfId="0" applyFill="1" applyAlignment="1"/>
    <xf numFmtId="10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80" fontId="0" fillId="0" borderId="0" xfId="0" applyNumberForma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0" fillId="2" borderId="0" xfId="0" applyFill="1"/>
    <xf numFmtId="0" fontId="2" fillId="0" borderId="0" xfId="0" applyFont="1" applyFill="1" applyAlignment="1">
      <alignment vertical="center"/>
    </xf>
    <xf numFmtId="183" fontId="18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79" fontId="7" fillId="19" borderId="0" xfId="0" applyNumberFormat="1" applyFont="1" applyFill="1"/>
    <xf numFmtId="179" fontId="7" fillId="7" borderId="0" xfId="0" applyNumberFormat="1" applyFont="1" applyFill="1"/>
    <xf numFmtId="0" fontId="15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2" borderId="0" xfId="0" applyFill="1" applyAlignment="1"/>
    <xf numFmtId="0" fontId="1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9" fontId="2" fillId="7" borderId="0" xfId="0" applyNumberFormat="1" applyFont="1" applyFill="1"/>
    <xf numFmtId="179" fontId="2" fillId="0" borderId="0" xfId="0" applyNumberFormat="1" applyFont="1"/>
    <xf numFmtId="0" fontId="0" fillId="0" borderId="0" xfId="0" applyNumberFormat="1" applyAlignment="1">
      <alignment horizontal="center"/>
    </xf>
    <xf numFmtId="10" fontId="0" fillId="0" borderId="0" xfId="0" applyNumberFormat="1"/>
    <xf numFmtId="10" fontId="2" fillId="0" borderId="0" xfId="0" applyNumberFormat="1" applyFont="1"/>
    <xf numFmtId="0" fontId="2" fillId="21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horizontal="center"/>
    </xf>
    <xf numFmtId="184" fontId="6" fillId="22" borderId="0" xfId="0" applyNumberFormat="1" applyFont="1" applyFill="1" applyBorder="1"/>
    <xf numFmtId="0" fontId="8" fillId="23" borderId="0" xfId="0" applyFont="1" applyFill="1" applyBorder="1" applyAlignment="1"/>
    <xf numFmtId="0" fontId="6" fillId="12" borderId="0" xfId="0" applyFont="1" applyFill="1" applyBorder="1" applyAlignment="1">
      <alignment horizontal="center"/>
    </xf>
    <xf numFmtId="0" fontId="6" fillId="25" borderId="0" xfId="0" applyFont="1" applyFill="1" applyBorder="1" applyAlignment="1">
      <alignment horizontal="center" vertical="center"/>
    </xf>
    <xf numFmtId="0" fontId="6" fillId="18" borderId="0" xfId="0" applyFont="1" applyFill="1" applyBorder="1"/>
    <xf numFmtId="0" fontId="2" fillId="23" borderId="0" xfId="0" applyFont="1" applyFill="1"/>
    <xf numFmtId="184" fontId="5" fillId="18" borderId="0" xfId="1" applyNumberFormat="1" applyFont="1" applyFill="1">
      <alignment vertical="center"/>
    </xf>
    <xf numFmtId="184" fontId="6" fillId="18" borderId="0" xfId="0" applyNumberFormat="1" applyFont="1" applyFill="1" applyBorder="1"/>
    <xf numFmtId="0" fontId="7" fillId="13" borderId="0" xfId="0" applyFont="1" applyFill="1" applyBorder="1" applyAlignment="1">
      <alignment horizontal="center" vertical="center"/>
    </xf>
    <xf numFmtId="185" fontId="6" fillId="18" borderId="0" xfId="0" applyNumberFormat="1" applyFont="1" applyFill="1"/>
    <xf numFmtId="0" fontId="0" fillId="23" borderId="0" xfId="0" applyFill="1"/>
    <xf numFmtId="0" fontId="2" fillId="13" borderId="0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185" fontId="6" fillId="22" borderId="0" xfId="0" applyNumberFormat="1" applyFont="1" applyFill="1" applyBorder="1"/>
    <xf numFmtId="185" fontId="6" fillId="22" borderId="0" xfId="0" applyNumberFormat="1" applyFont="1" applyFill="1" applyBorder="1" applyAlignment="1">
      <alignment vertical="center"/>
    </xf>
    <xf numFmtId="176" fontId="6" fillId="26" borderId="0" xfId="0" applyNumberFormat="1" applyFont="1" applyFill="1" applyBorder="1"/>
    <xf numFmtId="176" fontId="2" fillId="7" borderId="0" xfId="0" applyNumberFormat="1" applyFont="1" applyFill="1"/>
    <xf numFmtId="10" fontId="0" fillId="0" borderId="0" xfId="0" applyNumberFormat="1" applyFill="1"/>
    <xf numFmtId="181" fontId="0" fillId="0" borderId="0" xfId="0" applyNumberFormat="1" applyFill="1"/>
    <xf numFmtId="176" fontId="0" fillId="0" borderId="0" xfId="0" applyNumberFormat="1"/>
    <xf numFmtId="186" fontId="0" fillId="0" borderId="0" xfId="0" applyNumberFormat="1"/>
    <xf numFmtId="179" fontId="2" fillId="6" borderId="0" xfId="0" applyNumberFormat="1" applyFont="1" applyFill="1"/>
    <xf numFmtId="176" fontId="2" fillId="6" borderId="0" xfId="0" applyNumberFormat="1" applyFont="1" applyFill="1"/>
    <xf numFmtId="177" fontId="7" fillId="0" borderId="0" xfId="0" applyNumberFormat="1" applyFont="1" applyFill="1"/>
    <xf numFmtId="0" fontId="7" fillId="0" borderId="0" xfId="0" applyFont="1"/>
    <xf numFmtId="0" fontId="0" fillId="0" borderId="0" xfId="0" applyFill="1" applyBorder="1"/>
    <xf numFmtId="177" fontId="7" fillId="0" borderId="0" xfId="0" applyNumberFormat="1" applyFont="1" applyFill="1" applyBorder="1"/>
    <xf numFmtId="0" fontId="0" fillId="0" borderId="0" xfId="0" applyNumberFormat="1"/>
    <xf numFmtId="10" fontId="6" fillId="27" borderId="0" xfId="0" applyNumberFormat="1" applyFont="1" applyFill="1" applyBorder="1"/>
    <xf numFmtId="187" fontId="7" fillId="7" borderId="0" xfId="0" applyNumberFormat="1" applyFont="1" applyFill="1"/>
    <xf numFmtId="0" fontId="6" fillId="2" borderId="0" xfId="0" applyFont="1" applyFill="1" applyBorder="1" applyAlignment="1">
      <alignment horizontal="center" vertical="center"/>
    </xf>
    <xf numFmtId="182" fontId="7" fillId="7" borderId="0" xfId="0" applyNumberFormat="1" applyFont="1" applyFill="1"/>
    <xf numFmtId="0" fontId="0" fillId="28" borderId="0" xfId="0" applyFill="1"/>
    <xf numFmtId="0" fontId="0" fillId="7" borderId="0" xfId="0" applyFill="1"/>
    <xf numFmtId="182" fontId="5" fillId="4" borderId="0" xfId="0" applyNumberFormat="1" applyFont="1" applyFill="1" applyBorder="1"/>
    <xf numFmtId="187" fontId="7" fillId="19" borderId="0" xfId="0" applyNumberFormat="1" applyFont="1" applyFill="1"/>
    <xf numFmtId="187" fontId="7" fillId="29" borderId="0" xfId="0" applyNumberFormat="1" applyFont="1" applyFill="1"/>
    <xf numFmtId="179" fontId="6" fillId="22" borderId="0" xfId="0" applyNumberFormat="1" applyFont="1" applyFill="1" applyBorder="1"/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7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83" fontId="2" fillId="6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10" borderId="0" xfId="2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6" fillId="2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8" fillId="10" borderId="0" xfId="0" applyFont="1" applyFill="1" applyBorder="1"/>
    <xf numFmtId="183" fontId="7" fillId="6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183" fontId="8" fillId="6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0" fontId="7" fillId="6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6" fillId="10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 wrapText="1"/>
    </xf>
    <xf numFmtId="176" fontId="19" fillId="5" borderId="0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15" fillId="10" borderId="0" xfId="0" applyFont="1" applyFill="1" applyBorder="1"/>
    <xf numFmtId="0" fontId="2" fillId="2" borderId="0" xfId="0" applyFont="1" applyFill="1" applyAlignment="1">
      <alignment horizontal="center"/>
    </xf>
    <xf numFmtId="9" fontId="8" fillId="6" borderId="0" xfId="0" applyNumberFormat="1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15" fillId="2" borderId="0" xfId="0" applyFont="1" applyFill="1" applyBorder="1"/>
    <xf numFmtId="187" fontId="2" fillId="0" borderId="0" xfId="0" applyNumberFormat="1" applyFont="1"/>
    <xf numFmtId="187" fontId="7" fillId="0" borderId="0" xfId="0" applyNumberFormat="1" applyFont="1" applyFill="1"/>
    <xf numFmtId="187" fontId="2" fillId="0" borderId="0" xfId="0" applyNumberFormat="1" applyFont="1" applyFill="1"/>
    <xf numFmtId="187" fontId="9" fillId="0" borderId="0" xfId="0" applyNumberFormat="1" applyFont="1" applyFill="1"/>
    <xf numFmtId="187" fontId="0" fillId="0" borderId="0" xfId="0" applyNumberFormat="1"/>
  </cellXfs>
  <cellStyles count="3">
    <cellStyle name="一般" xfId="0" builtinId="0"/>
    <cellStyle name="百分比" xfId="1" builtinId="5"/>
    <cellStyle name="輸入" xfId="2" builtinId="20"/>
  </cellStyles>
  <dxfs count="10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A$9" inc="5" max="200" page="10" val="100"/>
</file>

<file path=xl/ctrlProps/ctrlProp10.xml><?xml version="1.0" encoding="utf-8"?>
<formControlPr xmlns="http://schemas.microsoft.com/office/spreadsheetml/2009/9/main" objectType="Scroll" dx="22" fmlaLink="$A$8" max="100" page="10" val="30"/>
</file>

<file path=xl/ctrlProps/ctrlProp11.xml><?xml version="1.0" encoding="utf-8"?>
<formControlPr xmlns="http://schemas.microsoft.com/office/spreadsheetml/2009/9/main" objectType="Scroll" dx="22" fmlaLink="$A$24" max="20" page="10" val="8"/>
</file>

<file path=xl/ctrlProps/ctrlProp12.xml><?xml version="1.0" encoding="utf-8"?>
<formControlPr xmlns="http://schemas.microsoft.com/office/spreadsheetml/2009/9/main" objectType="Scroll" dx="22" fmlaLink="$A$8" max="100" page="10" val="25"/>
</file>

<file path=xl/ctrlProps/ctrlProp13.xml><?xml version="1.0" encoding="utf-8"?>
<formControlPr xmlns="http://schemas.microsoft.com/office/spreadsheetml/2009/9/main" objectType="Scroll" dx="22" fmlaLink="$A$25" inc="5" max="200" page="10" val="75"/>
</file>

<file path=xl/ctrlProps/ctrlProp2.xml><?xml version="1.0" encoding="utf-8"?>
<formControlPr xmlns="http://schemas.microsoft.com/office/spreadsheetml/2009/9/main" objectType="Scroll" dx="22" fmlaLink="$E$42" max="100" page="10" val="25"/>
</file>

<file path=xl/ctrlProps/ctrlProp3.xml><?xml version="1.0" encoding="utf-8"?>
<formControlPr xmlns="http://schemas.microsoft.com/office/spreadsheetml/2009/9/main" objectType="Scroll" dx="22" fmlaLink="$A$26" inc="5" max="200" page="10" val="75"/>
</file>

<file path=xl/ctrlProps/ctrlProp4.xml><?xml version="1.0" encoding="utf-8"?>
<formControlPr xmlns="http://schemas.microsoft.com/office/spreadsheetml/2009/9/main" objectType="Scroll" dx="22" fmlaLink="$A$8" max="1000" page="10" val="150"/>
</file>

<file path=xl/ctrlProps/ctrlProp5.xml><?xml version="1.0" encoding="utf-8"?>
<formControlPr xmlns="http://schemas.microsoft.com/office/spreadsheetml/2009/9/main" objectType="Scroll" dx="22" fmlaLink="$A$24" max="200" page="10" val="85"/>
</file>

<file path=xl/ctrlProps/ctrlProp6.xml><?xml version="1.0" encoding="utf-8"?>
<formControlPr xmlns="http://schemas.microsoft.com/office/spreadsheetml/2009/9/main" objectType="Scroll" dx="22" fmlaLink="$A$8" max="100" page="10" val="20"/>
</file>

<file path=xl/ctrlProps/ctrlProp7.xml><?xml version="1.0" encoding="utf-8"?>
<formControlPr xmlns="http://schemas.microsoft.com/office/spreadsheetml/2009/9/main" objectType="Scroll" dx="22" fmlaLink="$A$28" max="200" page="10" val="80"/>
</file>

<file path=xl/ctrlProps/ctrlProp8.xml><?xml version="1.0" encoding="utf-8"?>
<formControlPr xmlns="http://schemas.microsoft.com/office/spreadsheetml/2009/9/main" objectType="Scroll" dx="22" fmlaLink="$A$8" max="100" page="10" val="20"/>
</file>

<file path=xl/ctrlProps/ctrlProp9.xml><?xml version="1.0" encoding="utf-8"?>
<formControlPr xmlns="http://schemas.microsoft.com/office/spreadsheetml/2009/9/main" objectType="Scroll" dx="22" fmlaLink="$A$25" inc="5" max="200" page="10" val="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6</xdr:row>
          <xdr:rowOff>161925</xdr:rowOff>
        </xdr:from>
        <xdr:to>
          <xdr:col>0</xdr:col>
          <xdr:colOff>771525</xdr:colOff>
          <xdr:row>22</xdr:row>
          <xdr:rowOff>123825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</xdr:row>
          <xdr:rowOff>190500</xdr:rowOff>
        </xdr:from>
        <xdr:to>
          <xdr:col>0</xdr:col>
          <xdr:colOff>838200</xdr:colOff>
          <xdr:row>18</xdr:row>
          <xdr:rowOff>152400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24</xdr:row>
          <xdr:rowOff>28575</xdr:rowOff>
        </xdr:from>
        <xdr:to>
          <xdr:col>0</xdr:col>
          <xdr:colOff>762000</xdr:colOff>
          <xdr:row>37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28575</xdr:rowOff>
        </xdr:from>
        <xdr:to>
          <xdr:col>0</xdr:col>
          <xdr:colOff>704850</xdr:colOff>
          <xdr:row>16</xdr:row>
          <xdr:rowOff>190500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22</xdr:row>
          <xdr:rowOff>47625</xdr:rowOff>
        </xdr:from>
        <xdr:to>
          <xdr:col>0</xdr:col>
          <xdr:colOff>714375</xdr:colOff>
          <xdr:row>34</xdr:row>
          <xdr:rowOff>114300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</xdr:row>
          <xdr:rowOff>114300</xdr:rowOff>
        </xdr:from>
        <xdr:to>
          <xdr:col>0</xdr:col>
          <xdr:colOff>771525</xdr:colOff>
          <xdr:row>20</xdr:row>
          <xdr:rowOff>123825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26</xdr:row>
          <xdr:rowOff>66675</xdr:rowOff>
        </xdr:from>
        <xdr:to>
          <xdr:col>0</xdr:col>
          <xdr:colOff>723900</xdr:colOff>
          <xdr:row>40</xdr:row>
          <xdr:rowOff>142875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</xdr:row>
          <xdr:rowOff>76200</xdr:rowOff>
        </xdr:from>
        <xdr:to>
          <xdr:col>0</xdr:col>
          <xdr:colOff>714375</xdr:colOff>
          <xdr:row>18</xdr:row>
          <xdr:rowOff>47625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23</xdr:row>
          <xdr:rowOff>57150</xdr:rowOff>
        </xdr:from>
        <xdr:to>
          <xdr:col>0</xdr:col>
          <xdr:colOff>752475</xdr:colOff>
          <xdr:row>36</xdr:row>
          <xdr:rowOff>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28575</xdr:rowOff>
        </xdr:from>
        <xdr:to>
          <xdr:col>0</xdr:col>
          <xdr:colOff>666750</xdr:colOff>
          <xdr:row>16</xdr:row>
          <xdr:rowOff>180975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66675</xdr:rowOff>
        </xdr:from>
        <xdr:to>
          <xdr:col>0</xdr:col>
          <xdr:colOff>685800</xdr:colOff>
          <xdr:row>33</xdr:row>
          <xdr:rowOff>104775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</xdr:row>
          <xdr:rowOff>9525</xdr:rowOff>
        </xdr:from>
        <xdr:to>
          <xdr:col>0</xdr:col>
          <xdr:colOff>676275</xdr:colOff>
          <xdr:row>16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22</xdr:row>
          <xdr:rowOff>38100</xdr:rowOff>
        </xdr:from>
        <xdr:to>
          <xdr:col>0</xdr:col>
          <xdr:colOff>704850</xdr:colOff>
          <xdr:row>32</xdr:row>
          <xdr:rowOff>95250</xdr:rowOff>
        </xdr:to>
        <xdr:sp macro="" textlink="">
          <xdr:nvSpPr>
            <xdr:cNvPr id="6146" name="Scroll Ba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3A06-A4C3-4CF5-A760-E6DA81785382}">
  <dimension ref="A1:BG137"/>
  <sheetViews>
    <sheetView zoomScale="70" zoomScaleNormal="70" workbookViewId="0">
      <selection activeCell="P10" sqref="P10"/>
    </sheetView>
  </sheetViews>
  <sheetFormatPr defaultRowHeight="15.75"/>
  <cols>
    <col min="1" max="2" width="15.7109375" customWidth="1"/>
    <col min="3" max="3" width="15.42578125" customWidth="1"/>
    <col min="4" max="4" width="16.5703125" customWidth="1"/>
    <col min="5" max="5" width="15.140625" customWidth="1"/>
    <col min="6" max="6" width="15" customWidth="1"/>
    <col min="7" max="7" width="12.85546875" customWidth="1"/>
    <col min="8" max="8" width="14.140625" customWidth="1"/>
    <col min="9" max="9" width="12.5703125" customWidth="1"/>
    <col min="10" max="10" width="14" customWidth="1"/>
    <col min="11" max="11" width="11.5703125" customWidth="1"/>
    <col min="12" max="12" width="13.28515625" customWidth="1"/>
    <col min="13" max="13" width="13.7109375" customWidth="1"/>
    <col min="14" max="14" width="12.85546875" customWidth="1"/>
    <col min="15" max="15" width="14" customWidth="1"/>
    <col min="16" max="16" width="12.28515625" customWidth="1"/>
    <col min="17" max="17" width="12.42578125" customWidth="1"/>
    <col min="18" max="18" width="12.5703125" customWidth="1"/>
    <col min="19" max="19" width="14.7109375" customWidth="1"/>
    <col min="20" max="20" width="13.5703125" customWidth="1"/>
    <col min="21" max="21" width="13.28515625" customWidth="1"/>
    <col min="22" max="22" width="11.7109375" customWidth="1"/>
    <col min="23" max="23" width="12.28515625" customWidth="1"/>
    <col min="24" max="24" width="12.42578125" customWidth="1"/>
    <col min="25" max="25" width="11.5703125" customWidth="1"/>
    <col min="26" max="27" width="11.42578125" customWidth="1"/>
    <col min="28" max="28" width="13.140625" customWidth="1"/>
    <col min="29" max="29" width="12.7109375" customWidth="1"/>
    <col min="30" max="30" width="12.28515625" customWidth="1"/>
    <col min="31" max="31" width="11.5703125" customWidth="1"/>
    <col min="32" max="32" width="11" customWidth="1"/>
    <col min="33" max="33" width="12" customWidth="1"/>
    <col min="34" max="34" width="11.42578125" customWidth="1"/>
    <col min="35" max="35" width="12.28515625" customWidth="1"/>
    <col min="36" max="36" width="11.5703125" customWidth="1"/>
    <col min="37" max="37" width="13.7109375" customWidth="1"/>
    <col min="38" max="38" width="12" customWidth="1"/>
    <col min="39" max="39" width="11" customWidth="1"/>
    <col min="40" max="40" width="12.28515625" customWidth="1"/>
    <col min="41" max="41" width="11.28515625" customWidth="1"/>
    <col min="42" max="42" width="11.140625" customWidth="1"/>
    <col min="43" max="43" width="11.5703125" customWidth="1"/>
    <col min="44" max="44" width="12.42578125" customWidth="1"/>
    <col min="45" max="45" width="10.7109375" customWidth="1"/>
    <col min="46" max="46" width="11.140625" customWidth="1"/>
    <col min="47" max="47" width="11.85546875" customWidth="1"/>
    <col min="48" max="48" width="12.42578125" bestFit="1" customWidth="1"/>
  </cols>
  <sheetData>
    <row r="1" spans="1:48" ht="15.75" customHeight="1">
      <c r="B1" s="111"/>
      <c r="C1" s="111"/>
      <c r="D1" s="111"/>
      <c r="E1" s="107" t="s">
        <v>0</v>
      </c>
      <c r="F1" s="106" t="s">
        <v>390</v>
      </c>
      <c r="G1" s="112" t="s">
        <v>281</v>
      </c>
      <c r="H1" s="42" t="s">
        <v>262</v>
      </c>
      <c r="I1" s="41" t="s">
        <v>238</v>
      </c>
      <c r="J1" s="41" t="s">
        <v>239</v>
      </c>
      <c r="K1" s="41" t="s">
        <v>240</v>
      </c>
      <c r="L1" s="41" t="s">
        <v>241</v>
      </c>
      <c r="M1" s="41" t="s">
        <v>242</v>
      </c>
      <c r="N1" s="41" t="s">
        <v>243</v>
      </c>
      <c r="O1" s="41" t="s">
        <v>244</v>
      </c>
      <c r="P1" s="41" t="s">
        <v>245</v>
      </c>
      <c r="Q1" s="41" t="s">
        <v>246</v>
      </c>
      <c r="R1" s="41" t="s">
        <v>247</v>
      </c>
      <c r="S1" s="41" t="s">
        <v>248</v>
      </c>
      <c r="T1" s="41" t="s">
        <v>249</v>
      </c>
      <c r="U1" s="41" t="s">
        <v>250</v>
      </c>
      <c r="V1" s="41" t="s">
        <v>251</v>
      </c>
      <c r="W1" s="41" t="s">
        <v>252</v>
      </c>
      <c r="X1" s="41" t="s">
        <v>253</v>
      </c>
      <c r="Y1" s="41" t="s">
        <v>254</v>
      </c>
      <c r="Z1" s="41" t="s">
        <v>255</v>
      </c>
      <c r="AA1" s="41" t="s">
        <v>256</v>
      </c>
      <c r="AB1" s="41" t="s">
        <v>257</v>
      </c>
      <c r="AC1" s="41" t="s">
        <v>258</v>
      </c>
      <c r="AD1" s="41" t="s">
        <v>259</v>
      </c>
      <c r="AE1" s="41" t="s">
        <v>260</v>
      </c>
      <c r="AF1" s="41" t="s">
        <v>261</v>
      </c>
      <c r="AG1" s="41" t="s">
        <v>264</v>
      </c>
      <c r="AH1" s="41" t="s">
        <v>265</v>
      </c>
      <c r="AI1" s="41" t="s">
        <v>267</v>
      </c>
      <c r="AJ1" s="41" t="s">
        <v>266</v>
      </c>
      <c r="AK1" s="41" t="s">
        <v>268</v>
      </c>
      <c r="AL1" s="41" t="s">
        <v>269</v>
      </c>
      <c r="AM1" s="41" t="s">
        <v>270</v>
      </c>
      <c r="AN1" s="41" t="s">
        <v>271</v>
      </c>
      <c r="AO1" s="41" t="s">
        <v>272</v>
      </c>
      <c r="AP1" s="41" t="s">
        <v>273</v>
      </c>
      <c r="AQ1" s="41" t="s">
        <v>274</v>
      </c>
      <c r="AR1" s="41" t="s">
        <v>275</v>
      </c>
      <c r="AS1" s="41" t="s">
        <v>276</v>
      </c>
      <c r="AT1" s="41" t="s">
        <v>277</v>
      </c>
      <c r="AU1" s="41" t="s">
        <v>278</v>
      </c>
      <c r="AV1" s="41" t="s">
        <v>279</v>
      </c>
    </row>
    <row r="2" spans="1:48" ht="21">
      <c r="B2" s="111"/>
      <c r="C2" s="111"/>
      <c r="D2" s="111"/>
      <c r="E2" s="107"/>
      <c r="F2" s="107"/>
      <c r="G2" s="113"/>
      <c r="H2" s="48">
        <f>A5</f>
        <v>0.1</v>
      </c>
      <c r="I2" s="48">
        <f t="shared" ref="I2:AV2" si="0">H2-0.5%</f>
        <v>9.5000000000000001E-2</v>
      </c>
      <c r="J2" s="48">
        <f t="shared" si="0"/>
        <v>0.09</v>
      </c>
      <c r="K2" s="48">
        <f t="shared" si="0"/>
        <v>8.4999999999999992E-2</v>
      </c>
      <c r="L2" s="48">
        <f t="shared" si="0"/>
        <v>7.9999999999999988E-2</v>
      </c>
      <c r="M2" s="48">
        <f t="shared" si="0"/>
        <v>7.4999999999999983E-2</v>
      </c>
      <c r="N2" s="48">
        <f t="shared" si="0"/>
        <v>6.9999999999999979E-2</v>
      </c>
      <c r="O2" s="48">
        <f t="shared" si="0"/>
        <v>6.4999999999999974E-2</v>
      </c>
      <c r="P2" s="48">
        <f t="shared" si="0"/>
        <v>5.9999999999999977E-2</v>
      </c>
      <c r="Q2" s="48">
        <f t="shared" si="0"/>
        <v>5.4999999999999979E-2</v>
      </c>
      <c r="R2" s="48">
        <f t="shared" si="0"/>
        <v>4.9999999999999982E-2</v>
      </c>
      <c r="S2" s="48">
        <f t="shared" si="0"/>
        <v>4.4999999999999984E-2</v>
      </c>
      <c r="T2" s="48">
        <f t="shared" si="0"/>
        <v>3.9999999999999987E-2</v>
      </c>
      <c r="U2" s="48">
        <f t="shared" si="0"/>
        <v>3.4999999999999989E-2</v>
      </c>
      <c r="V2" s="48">
        <f t="shared" si="0"/>
        <v>2.9999999999999988E-2</v>
      </c>
      <c r="W2" s="48">
        <f t="shared" si="0"/>
        <v>2.4999999999999988E-2</v>
      </c>
      <c r="X2" s="48">
        <f t="shared" si="0"/>
        <v>1.9999999999999987E-2</v>
      </c>
      <c r="Y2" s="48">
        <f t="shared" si="0"/>
        <v>1.4999999999999986E-2</v>
      </c>
      <c r="Z2" s="48">
        <f t="shared" si="0"/>
        <v>9.9999999999999846E-3</v>
      </c>
      <c r="AA2" s="48">
        <f t="shared" si="0"/>
        <v>4.9999999999999845E-3</v>
      </c>
      <c r="AB2" s="48">
        <f t="shared" si="0"/>
        <v>-1.5612511283791264E-17</v>
      </c>
      <c r="AC2" s="48">
        <f t="shared" si="0"/>
        <v>-5.0000000000000157E-3</v>
      </c>
      <c r="AD2" s="48">
        <f t="shared" si="0"/>
        <v>-1.0000000000000016E-2</v>
      </c>
      <c r="AE2" s="48">
        <f t="shared" si="0"/>
        <v>-1.5000000000000017E-2</v>
      </c>
      <c r="AF2" s="48">
        <f t="shared" si="0"/>
        <v>-2.0000000000000018E-2</v>
      </c>
      <c r="AG2" s="48">
        <f t="shared" si="0"/>
        <v>-2.5000000000000019E-2</v>
      </c>
      <c r="AH2" s="48">
        <f t="shared" si="0"/>
        <v>-3.000000000000002E-2</v>
      </c>
      <c r="AI2" s="48">
        <f t="shared" si="0"/>
        <v>-3.5000000000000017E-2</v>
      </c>
      <c r="AJ2" s="48">
        <f t="shared" si="0"/>
        <v>-4.0000000000000015E-2</v>
      </c>
      <c r="AK2" s="48">
        <f t="shared" si="0"/>
        <v>-4.5000000000000012E-2</v>
      </c>
      <c r="AL2" s="48">
        <f t="shared" si="0"/>
        <v>-5.000000000000001E-2</v>
      </c>
      <c r="AM2" s="48">
        <f t="shared" si="0"/>
        <v>-5.5000000000000007E-2</v>
      </c>
      <c r="AN2" s="48">
        <f t="shared" si="0"/>
        <v>-6.0000000000000005E-2</v>
      </c>
      <c r="AO2" s="48">
        <f t="shared" si="0"/>
        <v>-6.5000000000000002E-2</v>
      </c>
      <c r="AP2" s="48">
        <f t="shared" si="0"/>
        <v>-7.0000000000000007E-2</v>
      </c>
      <c r="AQ2" s="48">
        <f t="shared" si="0"/>
        <v>-7.5000000000000011E-2</v>
      </c>
      <c r="AR2" s="48">
        <f t="shared" si="0"/>
        <v>-8.0000000000000016E-2</v>
      </c>
      <c r="AS2" s="48">
        <f t="shared" si="0"/>
        <v>-8.500000000000002E-2</v>
      </c>
      <c r="AT2" s="48">
        <f t="shared" si="0"/>
        <v>-9.0000000000000024E-2</v>
      </c>
      <c r="AU2" s="48">
        <f t="shared" si="0"/>
        <v>-9.5000000000000029E-2</v>
      </c>
      <c r="AV2" s="48">
        <f t="shared" si="0"/>
        <v>-0.10000000000000003</v>
      </c>
    </row>
    <row r="3" spans="1:48">
      <c r="A3" s="109" t="s">
        <v>263</v>
      </c>
      <c r="B3" s="64"/>
      <c r="C3" s="117" t="s">
        <v>282</v>
      </c>
      <c r="D3" s="65" t="s">
        <v>283</v>
      </c>
      <c r="E3" s="66">
        <f>1/49</f>
        <v>2.0408163265306121E-2</v>
      </c>
      <c r="F3" s="105">
        <v>49</v>
      </c>
      <c r="G3" s="84">
        <v>0.01</v>
      </c>
      <c r="H3" s="51">
        <v>48.51</v>
      </c>
      <c r="I3" s="97">
        <f>H3-0.005*$F3</f>
        <v>48.265000000000001</v>
      </c>
      <c r="J3" s="97">
        <f t="shared" ref="J3:AV3" si="1">I3-0.005*$F3</f>
        <v>48.02</v>
      </c>
      <c r="K3" s="97">
        <f t="shared" si="1"/>
        <v>47.775000000000006</v>
      </c>
      <c r="L3" s="97">
        <f t="shared" si="1"/>
        <v>47.530000000000008</v>
      </c>
      <c r="M3" s="97">
        <f t="shared" si="1"/>
        <v>47.285000000000011</v>
      </c>
      <c r="N3" s="97">
        <f t="shared" si="1"/>
        <v>47.040000000000013</v>
      </c>
      <c r="O3" s="97">
        <f t="shared" si="1"/>
        <v>46.795000000000016</v>
      </c>
      <c r="P3" s="97">
        <f t="shared" si="1"/>
        <v>46.550000000000018</v>
      </c>
      <c r="Q3" s="104">
        <f t="shared" si="1"/>
        <v>46.305000000000021</v>
      </c>
      <c r="R3" s="97">
        <f t="shared" si="1"/>
        <v>46.060000000000024</v>
      </c>
      <c r="S3" s="97">
        <f t="shared" si="1"/>
        <v>45.815000000000026</v>
      </c>
      <c r="T3" s="97">
        <f t="shared" si="1"/>
        <v>45.570000000000029</v>
      </c>
      <c r="U3" s="97">
        <f t="shared" si="1"/>
        <v>45.325000000000031</v>
      </c>
      <c r="V3" s="97">
        <f t="shared" si="1"/>
        <v>45.080000000000034</v>
      </c>
      <c r="W3" s="97">
        <f t="shared" si="1"/>
        <v>44.835000000000036</v>
      </c>
      <c r="X3" s="97">
        <f t="shared" si="1"/>
        <v>44.590000000000039</v>
      </c>
      <c r="Y3" s="97">
        <f t="shared" si="1"/>
        <v>44.345000000000041</v>
      </c>
      <c r="Z3" s="97">
        <f t="shared" si="1"/>
        <v>44.100000000000044</v>
      </c>
      <c r="AA3" s="97">
        <f t="shared" si="1"/>
        <v>43.855000000000047</v>
      </c>
      <c r="AB3" s="97">
        <f t="shared" si="1"/>
        <v>43.610000000000049</v>
      </c>
      <c r="AC3" s="97">
        <f t="shared" si="1"/>
        <v>43.365000000000052</v>
      </c>
      <c r="AD3" s="97">
        <f t="shared" si="1"/>
        <v>43.120000000000054</v>
      </c>
      <c r="AE3" s="97">
        <f t="shared" si="1"/>
        <v>42.875000000000057</v>
      </c>
      <c r="AF3" s="97">
        <f t="shared" si="1"/>
        <v>42.630000000000059</v>
      </c>
      <c r="AG3" s="97">
        <f t="shared" si="1"/>
        <v>42.385000000000062</v>
      </c>
      <c r="AH3" s="97">
        <f t="shared" si="1"/>
        <v>42.140000000000065</v>
      </c>
      <c r="AI3" s="97">
        <f t="shared" si="1"/>
        <v>41.895000000000067</v>
      </c>
      <c r="AJ3" s="97">
        <f t="shared" si="1"/>
        <v>41.65000000000007</v>
      </c>
      <c r="AK3" s="97">
        <f t="shared" si="1"/>
        <v>41.405000000000072</v>
      </c>
      <c r="AL3" s="97">
        <f t="shared" si="1"/>
        <v>41.160000000000075</v>
      </c>
      <c r="AM3" s="97">
        <f t="shared" si="1"/>
        <v>40.915000000000077</v>
      </c>
      <c r="AN3" s="97">
        <f t="shared" si="1"/>
        <v>40.67000000000008</v>
      </c>
      <c r="AO3" s="97">
        <f t="shared" si="1"/>
        <v>40.425000000000082</v>
      </c>
      <c r="AP3" s="97">
        <f t="shared" si="1"/>
        <v>40.180000000000085</v>
      </c>
      <c r="AQ3" s="97">
        <f t="shared" si="1"/>
        <v>39.935000000000088</v>
      </c>
      <c r="AR3" s="97">
        <f t="shared" si="1"/>
        <v>39.69000000000009</v>
      </c>
      <c r="AS3" s="97">
        <f t="shared" si="1"/>
        <v>39.445000000000093</v>
      </c>
      <c r="AT3" s="97">
        <f t="shared" si="1"/>
        <v>39.200000000000095</v>
      </c>
      <c r="AU3" s="97">
        <f t="shared" si="1"/>
        <v>38.955000000000098</v>
      </c>
      <c r="AV3" s="97">
        <f t="shared" si="1"/>
        <v>38.7100000000001</v>
      </c>
    </row>
    <row r="4" spans="1:48" ht="16.5">
      <c r="A4" s="109"/>
      <c r="B4" s="67"/>
      <c r="C4" s="117"/>
      <c r="D4" s="68" t="s">
        <v>284</v>
      </c>
      <c r="E4" s="66">
        <v>0.5</v>
      </c>
      <c r="F4" s="105">
        <v>2</v>
      </c>
      <c r="G4" s="84">
        <v>0.01</v>
      </c>
      <c r="H4" s="51">
        <v>1.98</v>
      </c>
      <c r="I4" s="97">
        <f t="shared" ref="I4:AV4" si="2">H4-0.005*$F4</f>
        <v>1.97</v>
      </c>
      <c r="J4" s="97">
        <f t="shared" si="2"/>
        <v>1.96</v>
      </c>
      <c r="K4" s="97">
        <f t="shared" si="2"/>
        <v>1.95</v>
      </c>
      <c r="L4" s="97">
        <f t="shared" si="2"/>
        <v>1.94</v>
      </c>
      <c r="M4" s="97">
        <f t="shared" si="2"/>
        <v>1.93</v>
      </c>
      <c r="N4" s="97">
        <f t="shared" si="2"/>
        <v>1.92</v>
      </c>
      <c r="O4" s="97">
        <f t="shared" si="2"/>
        <v>1.91</v>
      </c>
      <c r="P4" s="97">
        <f t="shared" si="2"/>
        <v>1.9</v>
      </c>
      <c r="Q4" s="104">
        <f t="shared" si="2"/>
        <v>1.89</v>
      </c>
      <c r="R4" s="97">
        <f t="shared" si="2"/>
        <v>1.88</v>
      </c>
      <c r="S4" s="97">
        <f t="shared" si="2"/>
        <v>1.8699999999999999</v>
      </c>
      <c r="T4" s="97">
        <f t="shared" si="2"/>
        <v>1.8599999999999999</v>
      </c>
      <c r="U4" s="97">
        <f t="shared" si="2"/>
        <v>1.8499999999999999</v>
      </c>
      <c r="V4" s="97">
        <f t="shared" si="2"/>
        <v>1.8399999999999999</v>
      </c>
      <c r="W4" s="97">
        <f t="shared" si="2"/>
        <v>1.8299999999999998</v>
      </c>
      <c r="X4" s="97">
        <f t="shared" si="2"/>
        <v>1.8199999999999998</v>
      </c>
      <c r="Y4" s="97">
        <f t="shared" si="2"/>
        <v>1.8099999999999998</v>
      </c>
      <c r="Z4" s="97">
        <f t="shared" si="2"/>
        <v>1.7999999999999998</v>
      </c>
      <c r="AA4" s="97">
        <f t="shared" si="2"/>
        <v>1.7899999999999998</v>
      </c>
      <c r="AB4" s="97">
        <f t="shared" si="2"/>
        <v>1.7799999999999998</v>
      </c>
      <c r="AC4" s="97">
        <f t="shared" si="2"/>
        <v>1.7699999999999998</v>
      </c>
      <c r="AD4" s="97">
        <f t="shared" si="2"/>
        <v>1.7599999999999998</v>
      </c>
      <c r="AE4" s="97">
        <f t="shared" si="2"/>
        <v>1.7499999999999998</v>
      </c>
      <c r="AF4" s="97">
        <f t="shared" si="2"/>
        <v>1.7399999999999998</v>
      </c>
      <c r="AG4" s="97">
        <f t="shared" si="2"/>
        <v>1.7299999999999998</v>
      </c>
      <c r="AH4" s="97">
        <f t="shared" si="2"/>
        <v>1.7199999999999998</v>
      </c>
      <c r="AI4" s="97">
        <f t="shared" si="2"/>
        <v>1.7099999999999997</v>
      </c>
      <c r="AJ4" s="97">
        <f t="shared" si="2"/>
        <v>1.6999999999999997</v>
      </c>
      <c r="AK4" s="97">
        <f t="shared" si="2"/>
        <v>1.6899999999999997</v>
      </c>
      <c r="AL4" s="97">
        <f t="shared" si="2"/>
        <v>1.6799999999999997</v>
      </c>
      <c r="AM4" s="97">
        <f t="shared" si="2"/>
        <v>1.6699999999999997</v>
      </c>
      <c r="AN4" s="97">
        <f t="shared" si="2"/>
        <v>1.6599999999999997</v>
      </c>
      <c r="AO4" s="97">
        <f t="shared" si="2"/>
        <v>1.6499999999999997</v>
      </c>
      <c r="AP4" s="97">
        <f t="shared" si="2"/>
        <v>1.6399999999999997</v>
      </c>
      <c r="AQ4" s="97">
        <f t="shared" si="2"/>
        <v>1.6299999999999997</v>
      </c>
      <c r="AR4" s="97">
        <f t="shared" si="2"/>
        <v>1.6199999999999997</v>
      </c>
      <c r="AS4" s="97">
        <f t="shared" si="2"/>
        <v>1.6099999999999997</v>
      </c>
      <c r="AT4" s="97">
        <f t="shared" si="2"/>
        <v>1.5999999999999996</v>
      </c>
      <c r="AU4" s="97">
        <f t="shared" si="2"/>
        <v>1.5899999999999996</v>
      </c>
      <c r="AV4" s="97">
        <f t="shared" si="2"/>
        <v>1.5799999999999996</v>
      </c>
    </row>
    <row r="5" spans="1:48" ht="16.5">
      <c r="A5" s="110">
        <f>A9/1000</f>
        <v>0.1</v>
      </c>
      <c r="B5" s="67"/>
      <c r="C5" s="117"/>
      <c r="D5" s="68" t="s">
        <v>285</v>
      </c>
      <c r="E5" s="66">
        <v>0.5</v>
      </c>
      <c r="F5" s="105">
        <v>2</v>
      </c>
      <c r="G5" s="84">
        <v>0.01</v>
      </c>
      <c r="H5" s="51">
        <v>1.98</v>
      </c>
      <c r="I5" s="97">
        <f t="shared" ref="I5:AV5" si="3">H5-0.005*$F5</f>
        <v>1.97</v>
      </c>
      <c r="J5" s="97">
        <f t="shared" si="3"/>
        <v>1.96</v>
      </c>
      <c r="K5" s="97">
        <f t="shared" si="3"/>
        <v>1.95</v>
      </c>
      <c r="L5" s="97">
        <f t="shared" si="3"/>
        <v>1.94</v>
      </c>
      <c r="M5" s="97">
        <f t="shared" si="3"/>
        <v>1.93</v>
      </c>
      <c r="N5" s="97">
        <f t="shared" si="3"/>
        <v>1.92</v>
      </c>
      <c r="O5" s="97">
        <f t="shared" si="3"/>
        <v>1.91</v>
      </c>
      <c r="P5" s="97">
        <f t="shared" si="3"/>
        <v>1.9</v>
      </c>
      <c r="Q5" s="104">
        <f t="shared" si="3"/>
        <v>1.89</v>
      </c>
      <c r="R5" s="97">
        <f t="shared" si="3"/>
        <v>1.88</v>
      </c>
      <c r="S5" s="97">
        <f t="shared" si="3"/>
        <v>1.8699999999999999</v>
      </c>
      <c r="T5" s="97">
        <f t="shared" si="3"/>
        <v>1.8599999999999999</v>
      </c>
      <c r="U5" s="97">
        <f t="shared" si="3"/>
        <v>1.8499999999999999</v>
      </c>
      <c r="V5" s="97">
        <f t="shared" si="3"/>
        <v>1.8399999999999999</v>
      </c>
      <c r="W5" s="97">
        <f t="shared" si="3"/>
        <v>1.8299999999999998</v>
      </c>
      <c r="X5" s="97">
        <f t="shared" si="3"/>
        <v>1.8199999999999998</v>
      </c>
      <c r="Y5" s="97">
        <f t="shared" si="3"/>
        <v>1.8099999999999998</v>
      </c>
      <c r="Z5" s="97">
        <f t="shared" si="3"/>
        <v>1.7999999999999998</v>
      </c>
      <c r="AA5" s="97">
        <f t="shared" si="3"/>
        <v>1.7899999999999998</v>
      </c>
      <c r="AB5" s="97">
        <f t="shared" si="3"/>
        <v>1.7799999999999998</v>
      </c>
      <c r="AC5" s="97">
        <f t="shared" si="3"/>
        <v>1.7699999999999998</v>
      </c>
      <c r="AD5" s="97">
        <f t="shared" si="3"/>
        <v>1.7599999999999998</v>
      </c>
      <c r="AE5" s="97">
        <f t="shared" si="3"/>
        <v>1.7499999999999998</v>
      </c>
      <c r="AF5" s="97">
        <f t="shared" si="3"/>
        <v>1.7399999999999998</v>
      </c>
      <c r="AG5" s="97">
        <f t="shared" si="3"/>
        <v>1.7299999999999998</v>
      </c>
      <c r="AH5" s="97">
        <f t="shared" si="3"/>
        <v>1.7199999999999998</v>
      </c>
      <c r="AI5" s="97">
        <f t="shared" si="3"/>
        <v>1.7099999999999997</v>
      </c>
      <c r="AJ5" s="97">
        <f t="shared" si="3"/>
        <v>1.6999999999999997</v>
      </c>
      <c r="AK5" s="97">
        <f t="shared" si="3"/>
        <v>1.6899999999999997</v>
      </c>
      <c r="AL5" s="97">
        <f t="shared" si="3"/>
        <v>1.6799999999999997</v>
      </c>
      <c r="AM5" s="97">
        <f t="shared" si="3"/>
        <v>1.6699999999999997</v>
      </c>
      <c r="AN5" s="97">
        <f t="shared" si="3"/>
        <v>1.6599999999999997</v>
      </c>
      <c r="AO5" s="97">
        <f t="shared" si="3"/>
        <v>1.6499999999999997</v>
      </c>
      <c r="AP5" s="97">
        <f t="shared" si="3"/>
        <v>1.6399999999999997</v>
      </c>
      <c r="AQ5" s="97">
        <f t="shared" si="3"/>
        <v>1.6299999999999997</v>
      </c>
      <c r="AR5" s="97">
        <f t="shared" si="3"/>
        <v>1.6199999999999997</v>
      </c>
      <c r="AS5" s="97">
        <f t="shared" si="3"/>
        <v>1.6099999999999997</v>
      </c>
      <c r="AT5" s="97">
        <f t="shared" si="3"/>
        <v>1.5999999999999996</v>
      </c>
      <c r="AU5" s="97">
        <f t="shared" si="3"/>
        <v>1.5899999999999996</v>
      </c>
      <c r="AV5" s="97">
        <f t="shared" si="3"/>
        <v>1.5799999999999996</v>
      </c>
    </row>
    <row r="6" spans="1:48" ht="16.5">
      <c r="A6" s="110"/>
      <c r="B6" s="67"/>
      <c r="C6" s="117"/>
      <c r="D6" s="68" t="s">
        <v>286</v>
      </c>
      <c r="E6" s="66">
        <v>0.25</v>
      </c>
      <c r="F6" s="105">
        <v>4</v>
      </c>
      <c r="G6" s="84">
        <v>0.01</v>
      </c>
      <c r="H6" s="51">
        <v>3.96</v>
      </c>
      <c r="I6" s="97">
        <f t="shared" ref="I6:AV6" si="4">H6-0.005*$F6</f>
        <v>3.94</v>
      </c>
      <c r="J6" s="97">
        <f t="shared" si="4"/>
        <v>3.92</v>
      </c>
      <c r="K6" s="97">
        <f t="shared" si="4"/>
        <v>3.9</v>
      </c>
      <c r="L6" s="97">
        <f t="shared" si="4"/>
        <v>3.88</v>
      </c>
      <c r="M6" s="97">
        <f t="shared" si="4"/>
        <v>3.86</v>
      </c>
      <c r="N6" s="97">
        <f t="shared" si="4"/>
        <v>3.84</v>
      </c>
      <c r="O6" s="97">
        <f t="shared" si="4"/>
        <v>3.82</v>
      </c>
      <c r="P6" s="97">
        <f t="shared" si="4"/>
        <v>3.8</v>
      </c>
      <c r="Q6" s="104">
        <f t="shared" si="4"/>
        <v>3.78</v>
      </c>
      <c r="R6" s="97">
        <f t="shared" si="4"/>
        <v>3.76</v>
      </c>
      <c r="S6" s="97">
        <f t="shared" si="4"/>
        <v>3.7399999999999998</v>
      </c>
      <c r="T6" s="97">
        <f t="shared" si="4"/>
        <v>3.7199999999999998</v>
      </c>
      <c r="U6" s="97">
        <f t="shared" si="4"/>
        <v>3.6999999999999997</v>
      </c>
      <c r="V6" s="97">
        <f t="shared" si="4"/>
        <v>3.6799999999999997</v>
      </c>
      <c r="W6" s="97">
        <f t="shared" si="4"/>
        <v>3.6599999999999997</v>
      </c>
      <c r="X6" s="97">
        <f t="shared" si="4"/>
        <v>3.6399999999999997</v>
      </c>
      <c r="Y6" s="97">
        <f t="shared" si="4"/>
        <v>3.6199999999999997</v>
      </c>
      <c r="Z6" s="97">
        <f t="shared" si="4"/>
        <v>3.5999999999999996</v>
      </c>
      <c r="AA6" s="97">
        <f t="shared" si="4"/>
        <v>3.5799999999999996</v>
      </c>
      <c r="AB6" s="97">
        <f t="shared" si="4"/>
        <v>3.5599999999999996</v>
      </c>
      <c r="AC6" s="97">
        <f t="shared" si="4"/>
        <v>3.5399999999999996</v>
      </c>
      <c r="AD6" s="97">
        <f t="shared" si="4"/>
        <v>3.5199999999999996</v>
      </c>
      <c r="AE6" s="97">
        <f t="shared" si="4"/>
        <v>3.4999999999999996</v>
      </c>
      <c r="AF6" s="97">
        <f t="shared" si="4"/>
        <v>3.4799999999999995</v>
      </c>
      <c r="AG6" s="97">
        <f t="shared" si="4"/>
        <v>3.4599999999999995</v>
      </c>
      <c r="AH6" s="97">
        <f t="shared" si="4"/>
        <v>3.4399999999999995</v>
      </c>
      <c r="AI6" s="97">
        <f t="shared" si="4"/>
        <v>3.4199999999999995</v>
      </c>
      <c r="AJ6" s="97">
        <f t="shared" si="4"/>
        <v>3.3999999999999995</v>
      </c>
      <c r="AK6" s="97">
        <f t="shared" si="4"/>
        <v>3.3799999999999994</v>
      </c>
      <c r="AL6" s="97">
        <f t="shared" si="4"/>
        <v>3.3599999999999994</v>
      </c>
      <c r="AM6" s="97">
        <f t="shared" si="4"/>
        <v>3.3399999999999994</v>
      </c>
      <c r="AN6" s="97">
        <f t="shared" si="4"/>
        <v>3.3199999999999994</v>
      </c>
      <c r="AO6" s="97">
        <f t="shared" si="4"/>
        <v>3.2999999999999994</v>
      </c>
      <c r="AP6" s="97">
        <f t="shared" si="4"/>
        <v>3.2799999999999994</v>
      </c>
      <c r="AQ6" s="97">
        <f t="shared" si="4"/>
        <v>3.2599999999999993</v>
      </c>
      <c r="AR6" s="97">
        <f t="shared" si="4"/>
        <v>3.2399999999999993</v>
      </c>
      <c r="AS6" s="97">
        <f t="shared" si="4"/>
        <v>3.2199999999999993</v>
      </c>
      <c r="AT6" s="97">
        <f t="shared" si="4"/>
        <v>3.1999999999999993</v>
      </c>
      <c r="AU6" s="97">
        <f t="shared" si="4"/>
        <v>3.1799999999999993</v>
      </c>
      <c r="AV6" s="97">
        <f t="shared" si="4"/>
        <v>3.1599999999999993</v>
      </c>
    </row>
    <row r="7" spans="1:48" ht="16.5">
      <c r="B7" s="67"/>
      <c r="C7" s="117"/>
      <c r="D7" s="68" t="s">
        <v>287</v>
      </c>
      <c r="E7" s="66">
        <v>0.25</v>
      </c>
      <c r="F7" s="105">
        <v>4</v>
      </c>
      <c r="G7" s="84">
        <v>0.01</v>
      </c>
      <c r="H7" s="51">
        <v>3.96</v>
      </c>
      <c r="I7" s="97">
        <f t="shared" ref="I7:AV7" si="5">H7-0.005*$F7</f>
        <v>3.94</v>
      </c>
      <c r="J7" s="97">
        <f t="shared" si="5"/>
        <v>3.92</v>
      </c>
      <c r="K7" s="97">
        <f t="shared" si="5"/>
        <v>3.9</v>
      </c>
      <c r="L7" s="97">
        <f t="shared" si="5"/>
        <v>3.88</v>
      </c>
      <c r="M7" s="97">
        <f t="shared" si="5"/>
        <v>3.86</v>
      </c>
      <c r="N7" s="97">
        <f t="shared" si="5"/>
        <v>3.84</v>
      </c>
      <c r="O7" s="97">
        <f t="shared" si="5"/>
        <v>3.82</v>
      </c>
      <c r="P7" s="97">
        <f t="shared" si="5"/>
        <v>3.8</v>
      </c>
      <c r="Q7" s="104">
        <f t="shared" si="5"/>
        <v>3.78</v>
      </c>
      <c r="R7" s="97">
        <f t="shared" si="5"/>
        <v>3.76</v>
      </c>
      <c r="S7" s="97">
        <f t="shared" si="5"/>
        <v>3.7399999999999998</v>
      </c>
      <c r="T7" s="97">
        <f t="shared" si="5"/>
        <v>3.7199999999999998</v>
      </c>
      <c r="U7" s="97">
        <f t="shared" si="5"/>
        <v>3.6999999999999997</v>
      </c>
      <c r="V7" s="97">
        <f t="shared" si="5"/>
        <v>3.6799999999999997</v>
      </c>
      <c r="W7" s="97">
        <f t="shared" si="5"/>
        <v>3.6599999999999997</v>
      </c>
      <c r="X7" s="97">
        <f t="shared" si="5"/>
        <v>3.6399999999999997</v>
      </c>
      <c r="Y7" s="97">
        <f t="shared" si="5"/>
        <v>3.6199999999999997</v>
      </c>
      <c r="Z7" s="97">
        <f t="shared" si="5"/>
        <v>3.5999999999999996</v>
      </c>
      <c r="AA7" s="97">
        <f t="shared" si="5"/>
        <v>3.5799999999999996</v>
      </c>
      <c r="AB7" s="97">
        <f t="shared" si="5"/>
        <v>3.5599999999999996</v>
      </c>
      <c r="AC7" s="97">
        <f t="shared" si="5"/>
        <v>3.5399999999999996</v>
      </c>
      <c r="AD7" s="97">
        <f t="shared" si="5"/>
        <v>3.5199999999999996</v>
      </c>
      <c r="AE7" s="97">
        <f t="shared" si="5"/>
        <v>3.4999999999999996</v>
      </c>
      <c r="AF7" s="97">
        <f t="shared" si="5"/>
        <v>3.4799999999999995</v>
      </c>
      <c r="AG7" s="97">
        <f t="shared" si="5"/>
        <v>3.4599999999999995</v>
      </c>
      <c r="AH7" s="97">
        <f t="shared" si="5"/>
        <v>3.4399999999999995</v>
      </c>
      <c r="AI7" s="97">
        <f t="shared" si="5"/>
        <v>3.4199999999999995</v>
      </c>
      <c r="AJ7" s="97">
        <f t="shared" si="5"/>
        <v>3.3999999999999995</v>
      </c>
      <c r="AK7" s="97">
        <f t="shared" si="5"/>
        <v>3.3799999999999994</v>
      </c>
      <c r="AL7" s="97">
        <f t="shared" si="5"/>
        <v>3.3599999999999994</v>
      </c>
      <c r="AM7" s="97">
        <f t="shared" si="5"/>
        <v>3.3399999999999994</v>
      </c>
      <c r="AN7" s="97">
        <f t="shared" si="5"/>
        <v>3.3199999999999994</v>
      </c>
      <c r="AO7" s="97">
        <f t="shared" si="5"/>
        <v>3.2999999999999994</v>
      </c>
      <c r="AP7" s="97">
        <f t="shared" si="5"/>
        <v>3.2799999999999994</v>
      </c>
      <c r="AQ7" s="97">
        <f t="shared" si="5"/>
        <v>3.2599999999999993</v>
      </c>
      <c r="AR7" s="97">
        <f t="shared" si="5"/>
        <v>3.2399999999999993</v>
      </c>
      <c r="AS7" s="97">
        <f t="shared" si="5"/>
        <v>3.2199999999999993</v>
      </c>
      <c r="AT7" s="97">
        <f t="shared" si="5"/>
        <v>3.1999999999999993</v>
      </c>
      <c r="AU7" s="97">
        <f t="shared" si="5"/>
        <v>3.1799999999999993</v>
      </c>
      <c r="AV7" s="97">
        <f t="shared" si="5"/>
        <v>3.1599999999999993</v>
      </c>
    </row>
    <row r="8" spans="1:48" ht="16.5">
      <c r="B8" s="67"/>
      <c r="C8" s="117"/>
      <c r="D8" s="68" t="s">
        <v>288</v>
      </c>
      <c r="E8" s="66">
        <v>0.5</v>
      </c>
      <c r="F8" s="105">
        <v>2</v>
      </c>
      <c r="G8" s="84">
        <v>0.01</v>
      </c>
      <c r="H8" s="51">
        <v>1.98</v>
      </c>
      <c r="I8" s="97">
        <f t="shared" ref="I8:AV8" si="6">H8-0.005*$F8</f>
        <v>1.97</v>
      </c>
      <c r="J8" s="97">
        <f t="shared" si="6"/>
        <v>1.96</v>
      </c>
      <c r="K8" s="97">
        <f t="shared" si="6"/>
        <v>1.95</v>
      </c>
      <c r="L8" s="97">
        <f t="shared" si="6"/>
        <v>1.94</v>
      </c>
      <c r="M8" s="97">
        <f t="shared" si="6"/>
        <v>1.93</v>
      </c>
      <c r="N8" s="97">
        <f t="shared" si="6"/>
        <v>1.92</v>
      </c>
      <c r="O8" s="97">
        <f t="shared" si="6"/>
        <v>1.91</v>
      </c>
      <c r="P8" s="97">
        <f t="shared" si="6"/>
        <v>1.9</v>
      </c>
      <c r="Q8" s="104">
        <f t="shared" si="6"/>
        <v>1.89</v>
      </c>
      <c r="R8" s="97">
        <f t="shared" si="6"/>
        <v>1.88</v>
      </c>
      <c r="S8" s="97">
        <f t="shared" si="6"/>
        <v>1.8699999999999999</v>
      </c>
      <c r="T8" s="97">
        <f t="shared" si="6"/>
        <v>1.8599999999999999</v>
      </c>
      <c r="U8" s="97">
        <f t="shared" si="6"/>
        <v>1.8499999999999999</v>
      </c>
      <c r="V8" s="97">
        <f t="shared" si="6"/>
        <v>1.8399999999999999</v>
      </c>
      <c r="W8" s="97">
        <f t="shared" si="6"/>
        <v>1.8299999999999998</v>
      </c>
      <c r="X8" s="97">
        <f t="shared" si="6"/>
        <v>1.8199999999999998</v>
      </c>
      <c r="Y8" s="97">
        <f t="shared" si="6"/>
        <v>1.8099999999999998</v>
      </c>
      <c r="Z8" s="97">
        <f t="shared" si="6"/>
        <v>1.7999999999999998</v>
      </c>
      <c r="AA8" s="97">
        <f t="shared" si="6"/>
        <v>1.7899999999999998</v>
      </c>
      <c r="AB8" s="97">
        <f t="shared" si="6"/>
        <v>1.7799999999999998</v>
      </c>
      <c r="AC8" s="97">
        <f t="shared" si="6"/>
        <v>1.7699999999999998</v>
      </c>
      <c r="AD8" s="97">
        <f t="shared" si="6"/>
        <v>1.7599999999999998</v>
      </c>
      <c r="AE8" s="97">
        <f t="shared" si="6"/>
        <v>1.7499999999999998</v>
      </c>
      <c r="AF8" s="97">
        <f t="shared" si="6"/>
        <v>1.7399999999999998</v>
      </c>
      <c r="AG8" s="97">
        <f t="shared" si="6"/>
        <v>1.7299999999999998</v>
      </c>
      <c r="AH8" s="97">
        <f t="shared" si="6"/>
        <v>1.7199999999999998</v>
      </c>
      <c r="AI8" s="97">
        <f t="shared" si="6"/>
        <v>1.7099999999999997</v>
      </c>
      <c r="AJ8" s="97">
        <f t="shared" si="6"/>
        <v>1.6999999999999997</v>
      </c>
      <c r="AK8" s="97">
        <f t="shared" si="6"/>
        <v>1.6899999999999997</v>
      </c>
      <c r="AL8" s="97">
        <f t="shared" si="6"/>
        <v>1.6799999999999997</v>
      </c>
      <c r="AM8" s="97">
        <f t="shared" si="6"/>
        <v>1.6699999999999997</v>
      </c>
      <c r="AN8" s="97">
        <f t="shared" si="6"/>
        <v>1.6599999999999997</v>
      </c>
      <c r="AO8" s="97">
        <f t="shared" si="6"/>
        <v>1.6499999999999997</v>
      </c>
      <c r="AP8" s="97">
        <f t="shared" si="6"/>
        <v>1.6399999999999997</v>
      </c>
      <c r="AQ8" s="97">
        <f t="shared" si="6"/>
        <v>1.6299999999999997</v>
      </c>
      <c r="AR8" s="97">
        <f t="shared" si="6"/>
        <v>1.6199999999999997</v>
      </c>
      <c r="AS8" s="97">
        <f t="shared" si="6"/>
        <v>1.6099999999999997</v>
      </c>
      <c r="AT8" s="97">
        <f t="shared" si="6"/>
        <v>1.5999999999999996</v>
      </c>
      <c r="AU8" s="97">
        <f t="shared" si="6"/>
        <v>1.5899999999999996</v>
      </c>
      <c r="AV8" s="97">
        <f t="shared" si="6"/>
        <v>1.5799999999999996</v>
      </c>
    </row>
    <row r="9" spans="1:48" ht="16.5">
      <c r="A9" s="49">
        <v>100</v>
      </c>
      <c r="B9" s="67"/>
      <c r="C9" s="117"/>
      <c r="D9" s="68" t="s">
        <v>289</v>
      </c>
      <c r="E9" s="66">
        <v>0.5</v>
      </c>
      <c r="F9" s="105">
        <v>2</v>
      </c>
      <c r="G9" s="84">
        <v>0.01</v>
      </c>
      <c r="H9" s="51">
        <v>1.98</v>
      </c>
      <c r="I9" s="97">
        <f t="shared" ref="I9:AV9" si="7">H9-0.005*$F9</f>
        <v>1.97</v>
      </c>
      <c r="J9" s="97">
        <f t="shared" si="7"/>
        <v>1.96</v>
      </c>
      <c r="K9" s="97">
        <f t="shared" si="7"/>
        <v>1.95</v>
      </c>
      <c r="L9" s="97">
        <f t="shared" si="7"/>
        <v>1.94</v>
      </c>
      <c r="M9" s="97">
        <f t="shared" si="7"/>
        <v>1.93</v>
      </c>
      <c r="N9" s="97">
        <f t="shared" si="7"/>
        <v>1.92</v>
      </c>
      <c r="O9" s="97">
        <f t="shared" si="7"/>
        <v>1.91</v>
      </c>
      <c r="P9" s="97">
        <f t="shared" si="7"/>
        <v>1.9</v>
      </c>
      <c r="Q9" s="104">
        <f t="shared" si="7"/>
        <v>1.89</v>
      </c>
      <c r="R9" s="97">
        <f t="shared" si="7"/>
        <v>1.88</v>
      </c>
      <c r="S9" s="97">
        <f t="shared" si="7"/>
        <v>1.8699999999999999</v>
      </c>
      <c r="T9" s="97">
        <f t="shared" si="7"/>
        <v>1.8599999999999999</v>
      </c>
      <c r="U9" s="97">
        <f t="shared" si="7"/>
        <v>1.8499999999999999</v>
      </c>
      <c r="V9" s="97">
        <f t="shared" si="7"/>
        <v>1.8399999999999999</v>
      </c>
      <c r="W9" s="97">
        <f t="shared" si="7"/>
        <v>1.8299999999999998</v>
      </c>
      <c r="X9" s="97">
        <f t="shared" si="7"/>
        <v>1.8199999999999998</v>
      </c>
      <c r="Y9" s="97">
        <f t="shared" si="7"/>
        <v>1.8099999999999998</v>
      </c>
      <c r="Z9" s="97">
        <f t="shared" si="7"/>
        <v>1.7999999999999998</v>
      </c>
      <c r="AA9" s="97">
        <f t="shared" si="7"/>
        <v>1.7899999999999998</v>
      </c>
      <c r="AB9" s="97">
        <f t="shared" si="7"/>
        <v>1.7799999999999998</v>
      </c>
      <c r="AC9" s="97">
        <f t="shared" si="7"/>
        <v>1.7699999999999998</v>
      </c>
      <c r="AD9" s="97">
        <f t="shared" si="7"/>
        <v>1.7599999999999998</v>
      </c>
      <c r="AE9" s="97">
        <f t="shared" si="7"/>
        <v>1.7499999999999998</v>
      </c>
      <c r="AF9" s="97">
        <f t="shared" si="7"/>
        <v>1.7399999999999998</v>
      </c>
      <c r="AG9" s="97">
        <f t="shared" si="7"/>
        <v>1.7299999999999998</v>
      </c>
      <c r="AH9" s="97">
        <f t="shared" si="7"/>
        <v>1.7199999999999998</v>
      </c>
      <c r="AI9" s="97">
        <f t="shared" si="7"/>
        <v>1.7099999999999997</v>
      </c>
      <c r="AJ9" s="97">
        <f t="shared" si="7"/>
        <v>1.6999999999999997</v>
      </c>
      <c r="AK9" s="97">
        <f t="shared" si="7"/>
        <v>1.6899999999999997</v>
      </c>
      <c r="AL9" s="97">
        <f t="shared" si="7"/>
        <v>1.6799999999999997</v>
      </c>
      <c r="AM9" s="97">
        <f t="shared" si="7"/>
        <v>1.6699999999999997</v>
      </c>
      <c r="AN9" s="97">
        <f t="shared" si="7"/>
        <v>1.6599999999999997</v>
      </c>
      <c r="AO9" s="97">
        <f t="shared" si="7"/>
        <v>1.6499999999999997</v>
      </c>
      <c r="AP9" s="97">
        <f t="shared" si="7"/>
        <v>1.6399999999999997</v>
      </c>
      <c r="AQ9" s="97">
        <f t="shared" si="7"/>
        <v>1.6299999999999997</v>
      </c>
      <c r="AR9" s="97">
        <f t="shared" si="7"/>
        <v>1.6199999999999997</v>
      </c>
      <c r="AS9" s="97">
        <f t="shared" si="7"/>
        <v>1.6099999999999997</v>
      </c>
      <c r="AT9" s="97">
        <f t="shared" si="7"/>
        <v>1.5999999999999996</v>
      </c>
      <c r="AU9" s="97">
        <f t="shared" si="7"/>
        <v>1.5899999999999996</v>
      </c>
      <c r="AV9" s="97">
        <f t="shared" si="7"/>
        <v>1.5799999999999996</v>
      </c>
    </row>
    <row r="10" spans="1:48" ht="16.5">
      <c r="B10" s="67"/>
      <c r="C10" s="117"/>
      <c r="D10" s="68" t="s">
        <v>290</v>
      </c>
      <c r="E10" s="66">
        <v>0.5</v>
      </c>
      <c r="F10" s="105">
        <v>2</v>
      </c>
      <c r="G10" s="84">
        <v>0.01</v>
      </c>
      <c r="H10" s="51">
        <v>1.98</v>
      </c>
      <c r="I10" s="97">
        <f t="shared" ref="I10:AV10" si="8">H10-0.005*$F10</f>
        <v>1.97</v>
      </c>
      <c r="J10" s="97">
        <f t="shared" si="8"/>
        <v>1.96</v>
      </c>
      <c r="K10" s="97">
        <f t="shared" si="8"/>
        <v>1.95</v>
      </c>
      <c r="L10" s="97">
        <f t="shared" si="8"/>
        <v>1.94</v>
      </c>
      <c r="M10" s="97">
        <f t="shared" si="8"/>
        <v>1.93</v>
      </c>
      <c r="N10" s="97">
        <f t="shared" si="8"/>
        <v>1.92</v>
      </c>
      <c r="O10" s="97">
        <f t="shared" si="8"/>
        <v>1.91</v>
      </c>
      <c r="P10" s="97">
        <f t="shared" si="8"/>
        <v>1.9</v>
      </c>
      <c r="Q10" s="104">
        <f t="shared" si="8"/>
        <v>1.89</v>
      </c>
      <c r="R10" s="97">
        <f t="shared" si="8"/>
        <v>1.88</v>
      </c>
      <c r="S10" s="97">
        <f t="shared" si="8"/>
        <v>1.8699999999999999</v>
      </c>
      <c r="T10" s="97">
        <f t="shared" si="8"/>
        <v>1.8599999999999999</v>
      </c>
      <c r="U10" s="97">
        <f t="shared" si="8"/>
        <v>1.8499999999999999</v>
      </c>
      <c r="V10" s="97">
        <f t="shared" si="8"/>
        <v>1.8399999999999999</v>
      </c>
      <c r="W10" s="97">
        <f t="shared" si="8"/>
        <v>1.8299999999999998</v>
      </c>
      <c r="X10" s="97">
        <f t="shared" si="8"/>
        <v>1.8199999999999998</v>
      </c>
      <c r="Y10" s="97">
        <f t="shared" si="8"/>
        <v>1.8099999999999998</v>
      </c>
      <c r="Z10" s="97">
        <f t="shared" si="8"/>
        <v>1.7999999999999998</v>
      </c>
      <c r="AA10" s="97">
        <f t="shared" si="8"/>
        <v>1.7899999999999998</v>
      </c>
      <c r="AB10" s="97">
        <f t="shared" si="8"/>
        <v>1.7799999999999998</v>
      </c>
      <c r="AC10" s="97">
        <f t="shared" si="8"/>
        <v>1.7699999999999998</v>
      </c>
      <c r="AD10" s="97">
        <f t="shared" si="8"/>
        <v>1.7599999999999998</v>
      </c>
      <c r="AE10" s="97">
        <f t="shared" si="8"/>
        <v>1.7499999999999998</v>
      </c>
      <c r="AF10" s="97">
        <f t="shared" si="8"/>
        <v>1.7399999999999998</v>
      </c>
      <c r="AG10" s="97">
        <f t="shared" si="8"/>
        <v>1.7299999999999998</v>
      </c>
      <c r="AH10" s="97">
        <f t="shared" si="8"/>
        <v>1.7199999999999998</v>
      </c>
      <c r="AI10" s="97">
        <f t="shared" si="8"/>
        <v>1.7099999999999997</v>
      </c>
      <c r="AJ10" s="97">
        <f t="shared" si="8"/>
        <v>1.6999999999999997</v>
      </c>
      <c r="AK10" s="97">
        <f t="shared" si="8"/>
        <v>1.6899999999999997</v>
      </c>
      <c r="AL10" s="97">
        <f t="shared" si="8"/>
        <v>1.6799999999999997</v>
      </c>
      <c r="AM10" s="97">
        <f t="shared" si="8"/>
        <v>1.6699999999999997</v>
      </c>
      <c r="AN10" s="97">
        <f t="shared" si="8"/>
        <v>1.6599999999999997</v>
      </c>
      <c r="AO10" s="97">
        <f t="shared" si="8"/>
        <v>1.6499999999999997</v>
      </c>
      <c r="AP10" s="97">
        <f t="shared" si="8"/>
        <v>1.6399999999999997</v>
      </c>
      <c r="AQ10" s="97">
        <f t="shared" si="8"/>
        <v>1.6299999999999997</v>
      </c>
      <c r="AR10" s="97">
        <f t="shared" si="8"/>
        <v>1.6199999999999997</v>
      </c>
      <c r="AS10" s="97">
        <f t="shared" si="8"/>
        <v>1.6099999999999997</v>
      </c>
      <c r="AT10" s="97">
        <f t="shared" si="8"/>
        <v>1.5999999999999996</v>
      </c>
      <c r="AU10" s="97">
        <f t="shared" si="8"/>
        <v>1.5899999999999996</v>
      </c>
      <c r="AV10" s="97">
        <f t="shared" si="8"/>
        <v>1.5799999999999996</v>
      </c>
    </row>
    <row r="11" spans="1:48" ht="16.5">
      <c r="B11" s="67"/>
      <c r="C11" s="117"/>
      <c r="D11" s="68" t="s">
        <v>291</v>
      </c>
      <c r="E11" s="66">
        <v>0.51020408159999997</v>
      </c>
      <c r="F11" s="105">
        <v>1.96</v>
      </c>
      <c r="G11" s="84">
        <v>3.0102E-2</v>
      </c>
      <c r="H11" s="51">
        <v>1.901</v>
      </c>
      <c r="I11" s="97">
        <f t="shared" ref="I11:AV11" si="9">H11-0.005*$F11</f>
        <v>1.8912</v>
      </c>
      <c r="J11" s="97">
        <f t="shared" si="9"/>
        <v>1.8814</v>
      </c>
      <c r="K11" s="97">
        <f t="shared" si="9"/>
        <v>1.8715999999999999</v>
      </c>
      <c r="L11" s="97">
        <f t="shared" si="9"/>
        <v>1.8617999999999999</v>
      </c>
      <c r="M11" s="97">
        <f t="shared" si="9"/>
        <v>1.8519999999999999</v>
      </c>
      <c r="N11" s="97">
        <f t="shared" si="9"/>
        <v>1.8421999999999998</v>
      </c>
      <c r="O11" s="97">
        <f t="shared" si="9"/>
        <v>1.8323999999999998</v>
      </c>
      <c r="P11" s="97">
        <f t="shared" si="9"/>
        <v>1.8225999999999998</v>
      </c>
      <c r="Q11" s="104">
        <f t="shared" si="9"/>
        <v>1.8127999999999997</v>
      </c>
      <c r="R11" s="97">
        <f t="shared" si="9"/>
        <v>1.8029999999999997</v>
      </c>
      <c r="S11" s="97">
        <f t="shared" si="9"/>
        <v>1.7931999999999997</v>
      </c>
      <c r="T11" s="97">
        <f t="shared" si="9"/>
        <v>1.7833999999999997</v>
      </c>
      <c r="U11" s="97">
        <f t="shared" si="9"/>
        <v>1.7735999999999996</v>
      </c>
      <c r="V11" s="97">
        <f t="shared" si="9"/>
        <v>1.7637999999999996</v>
      </c>
      <c r="W11" s="97">
        <f t="shared" si="9"/>
        <v>1.7539999999999996</v>
      </c>
      <c r="X11" s="97">
        <f t="shared" si="9"/>
        <v>1.7441999999999995</v>
      </c>
      <c r="Y11" s="97">
        <f t="shared" si="9"/>
        <v>1.7343999999999995</v>
      </c>
      <c r="Z11" s="97">
        <f t="shared" si="9"/>
        <v>1.7245999999999995</v>
      </c>
      <c r="AA11" s="97">
        <f t="shared" si="9"/>
        <v>1.7147999999999994</v>
      </c>
      <c r="AB11" s="97">
        <f t="shared" si="9"/>
        <v>1.7049999999999994</v>
      </c>
      <c r="AC11" s="97">
        <f t="shared" si="9"/>
        <v>1.6951999999999994</v>
      </c>
      <c r="AD11" s="97">
        <f t="shared" si="9"/>
        <v>1.6853999999999993</v>
      </c>
      <c r="AE11" s="97">
        <f t="shared" si="9"/>
        <v>1.6755999999999993</v>
      </c>
      <c r="AF11" s="97">
        <f t="shared" si="9"/>
        <v>1.6657999999999993</v>
      </c>
      <c r="AG11" s="97">
        <f t="shared" si="9"/>
        <v>1.6559999999999993</v>
      </c>
      <c r="AH11" s="97">
        <f t="shared" si="9"/>
        <v>1.6461999999999992</v>
      </c>
      <c r="AI11" s="97">
        <f t="shared" si="9"/>
        <v>1.6363999999999992</v>
      </c>
      <c r="AJ11" s="97">
        <f t="shared" si="9"/>
        <v>1.6265999999999992</v>
      </c>
      <c r="AK11" s="97">
        <f t="shared" si="9"/>
        <v>1.6167999999999991</v>
      </c>
      <c r="AL11" s="97">
        <f t="shared" si="9"/>
        <v>1.6069999999999991</v>
      </c>
      <c r="AM11" s="97">
        <f t="shared" si="9"/>
        <v>1.5971999999999991</v>
      </c>
      <c r="AN11" s="97">
        <f t="shared" si="9"/>
        <v>1.587399999999999</v>
      </c>
      <c r="AO11" s="97">
        <f t="shared" si="9"/>
        <v>1.577599999999999</v>
      </c>
      <c r="AP11" s="97">
        <f t="shared" si="9"/>
        <v>1.567799999999999</v>
      </c>
      <c r="AQ11" s="97">
        <f t="shared" si="9"/>
        <v>1.5579999999999989</v>
      </c>
      <c r="AR11" s="97">
        <f t="shared" si="9"/>
        <v>1.5481999999999989</v>
      </c>
      <c r="AS11" s="97">
        <f t="shared" si="9"/>
        <v>1.5383999999999989</v>
      </c>
      <c r="AT11" s="97">
        <f t="shared" si="9"/>
        <v>1.5285999999999988</v>
      </c>
      <c r="AU11" s="97">
        <f t="shared" si="9"/>
        <v>1.5187999999999988</v>
      </c>
      <c r="AV11" s="97">
        <f t="shared" si="9"/>
        <v>1.5089999999999988</v>
      </c>
    </row>
    <row r="12" spans="1:48" ht="16.5">
      <c r="B12" s="67"/>
      <c r="C12" s="117"/>
      <c r="D12" s="68" t="s">
        <v>292</v>
      </c>
      <c r="E12" s="66">
        <v>0.48979591839999997</v>
      </c>
      <c r="F12" s="105">
        <v>2.0409999999999999</v>
      </c>
      <c r="G12" s="84">
        <v>3.0200000000000001E-2</v>
      </c>
      <c r="H12" s="51">
        <v>1.98</v>
      </c>
      <c r="I12" s="97">
        <f t="shared" ref="I12:AV12" si="10">H12-0.005*$F12</f>
        <v>1.969795</v>
      </c>
      <c r="J12" s="97">
        <f t="shared" si="10"/>
        <v>1.9595899999999999</v>
      </c>
      <c r="K12" s="97">
        <f t="shared" si="10"/>
        <v>1.9493849999999999</v>
      </c>
      <c r="L12" s="97">
        <f t="shared" si="10"/>
        <v>1.9391799999999999</v>
      </c>
      <c r="M12" s="97">
        <f t="shared" si="10"/>
        <v>1.9289749999999999</v>
      </c>
      <c r="N12" s="97">
        <f t="shared" si="10"/>
        <v>1.9187699999999999</v>
      </c>
      <c r="O12" s="97">
        <f t="shared" si="10"/>
        <v>1.9085649999999998</v>
      </c>
      <c r="P12" s="97">
        <f t="shared" si="10"/>
        <v>1.8983599999999998</v>
      </c>
      <c r="Q12" s="104">
        <f t="shared" si="10"/>
        <v>1.8881549999999998</v>
      </c>
      <c r="R12" s="97">
        <f t="shared" si="10"/>
        <v>1.8779499999999998</v>
      </c>
      <c r="S12" s="97">
        <f t="shared" si="10"/>
        <v>1.8677449999999998</v>
      </c>
      <c r="T12" s="97">
        <f t="shared" si="10"/>
        <v>1.8575399999999997</v>
      </c>
      <c r="U12" s="97">
        <f t="shared" si="10"/>
        <v>1.8473349999999997</v>
      </c>
      <c r="V12" s="97">
        <f t="shared" si="10"/>
        <v>1.8371299999999997</v>
      </c>
      <c r="W12" s="97">
        <f t="shared" si="10"/>
        <v>1.8269249999999997</v>
      </c>
      <c r="X12" s="97">
        <f t="shared" si="10"/>
        <v>1.8167199999999997</v>
      </c>
      <c r="Y12" s="97">
        <f t="shared" si="10"/>
        <v>1.8065149999999996</v>
      </c>
      <c r="Z12" s="97">
        <f t="shared" si="10"/>
        <v>1.7963099999999996</v>
      </c>
      <c r="AA12" s="97">
        <f t="shared" si="10"/>
        <v>1.7861049999999996</v>
      </c>
      <c r="AB12" s="97">
        <f t="shared" si="10"/>
        <v>1.7758999999999996</v>
      </c>
      <c r="AC12" s="97">
        <f t="shared" si="10"/>
        <v>1.7656949999999996</v>
      </c>
      <c r="AD12" s="97">
        <f t="shared" si="10"/>
        <v>1.7554899999999996</v>
      </c>
      <c r="AE12" s="97">
        <f t="shared" si="10"/>
        <v>1.7452849999999995</v>
      </c>
      <c r="AF12" s="97">
        <f t="shared" si="10"/>
        <v>1.7350799999999995</v>
      </c>
      <c r="AG12" s="97">
        <f t="shared" si="10"/>
        <v>1.7248749999999995</v>
      </c>
      <c r="AH12" s="97">
        <f t="shared" si="10"/>
        <v>1.7146699999999995</v>
      </c>
      <c r="AI12" s="97">
        <f t="shared" si="10"/>
        <v>1.7044649999999995</v>
      </c>
      <c r="AJ12" s="97">
        <f t="shared" si="10"/>
        <v>1.6942599999999994</v>
      </c>
      <c r="AK12" s="97">
        <f t="shared" si="10"/>
        <v>1.6840549999999994</v>
      </c>
      <c r="AL12" s="97">
        <f t="shared" si="10"/>
        <v>1.6738499999999994</v>
      </c>
      <c r="AM12" s="97">
        <f t="shared" si="10"/>
        <v>1.6636449999999994</v>
      </c>
      <c r="AN12" s="97">
        <f t="shared" si="10"/>
        <v>1.6534399999999994</v>
      </c>
      <c r="AO12" s="97">
        <f t="shared" si="10"/>
        <v>1.6432349999999993</v>
      </c>
      <c r="AP12" s="97">
        <f t="shared" si="10"/>
        <v>1.6330299999999993</v>
      </c>
      <c r="AQ12" s="97">
        <f t="shared" si="10"/>
        <v>1.6228249999999993</v>
      </c>
      <c r="AR12" s="97">
        <f t="shared" si="10"/>
        <v>1.6126199999999993</v>
      </c>
      <c r="AS12" s="97">
        <f t="shared" si="10"/>
        <v>1.6024149999999993</v>
      </c>
      <c r="AT12" s="97">
        <f t="shared" si="10"/>
        <v>1.5922099999999992</v>
      </c>
      <c r="AU12" s="97">
        <f t="shared" si="10"/>
        <v>1.5820049999999992</v>
      </c>
      <c r="AV12" s="97">
        <f t="shared" si="10"/>
        <v>1.5717999999999992</v>
      </c>
    </row>
    <row r="13" spans="1:48" ht="16.5">
      <c r="B13" s="118" t="s">
        <v>293</v>
      </c>
      <c r="C13" s="69" t="s">
        <v>294</v>
      </c>
      <c r="D13" s="68" t="s">
        <v>295</v>
      </c>
      <c r="E13" s="66">
        <v>0.12244897959999999</v>
      </c>
      <c r="F13" s="105">
        <v>8.1660000000000004</v>
      </c>
      <c r="G13" s="84">
        <v>2.0407999999999999E-2</v>
      </c>
      <c r="H13" s="51">
        <v>8</v>
      </c>
      <c r="I13" s="97">
        <f t="shared" ref="I13:AV13" si="11">H13-0.005*$F13</f>
        <v>7.9591700000000003</v>
      </c>
      <c r="J13" s="97">
        <f t="shared" si="11"/>
        <v>7.9183400000000006</v>
      </c>
      <c r="K13" s="97">
        <f t="shared" si="11"/>
        <v>7.8775100000000009</v>
      </c>
      <c r="L13" s="97">
        <f t="shared" si="11"/>
        <v>7.8366800000000012</v>
      </c>
      <c r="M13" s="97">
        <f t="shared" si="11"/>
        <v>7.7958500000000015</v>
      </c>
      <c r="N13" s="97">
        <f t="shared" si="11"/>
        <v>7.7550200000000018</v>
      </c>
      <c r="O13" s="97">
        <f t="shared" si="11"/>
        <v>7.7141900000000021</v>
      </c>
      <c r="P13" s="97">
        <f t="shared" si="11"/>
        <v>7.6733600000000024</v>
      </c>
      <c r="Q13" s="104">
        <f t="shared" si="11"/>
        <v>7.6325300000000027</v>
      </c>
      <c r="R13" s="97">
        <f t="shared" si="11"/>
        <v>7.591700000000003</v>
      </c>
      <c r="S13" s="97">
        <f t="shared" si="11"/>
        <v>7.5508700000000033</v>
      </c>
      <c r="T13" s="97">
        <f t="shared" si="11"/>
        <v>7.5100400000000036</v>
      </c>
      <c r="U13" s="97">
        <f t="shared" si="11"/>
        <v>7.4692100000000039</v>
      </c>
      <c r="V13" s="97">
        <f t="shared" si="11"/>
        <v>7.4283800000000042</v>
      </c>
      <c r="W13" s="97">
        <f t="shared" si="11"/>
        <v>7.3875500000000045</v>
      </c>
      <c r="X13" s="97">
        <f t="shared" si="11"/>
        <v>7.3467200000000048</v>
      </c>
      <c r="Y13" s="97">
        <f t="shared" si="11"/>
        <v>7.3058900000000051</v>
      </c>
      <c r="Z13" s="97">
        <f t="shared" si="11"/>
        <v>7.2650600000000054</v>
      </c>
      <c r="AA13" s="97">
        <f t="shared" si="11"/>
        <v>7.2242300000000057</v>
      </c>
      <c r="AB13" s="97">
        <f t="shared" si="11"/>
        <v>7.183400000000006</v>
      </c>
      <c r="AC13" s="97">
        <f t="shared" si="11"/>
        <v>7.1425700000000063</v>
      </c>
      <c r="AD13" s="97">
        <f t="shared" si="11"/>
        <v>7.1017400000000066</v>
      </c>
      <c r="AE13" s="97">
        <f t="shared" si="11"/>
        <v>7.0609100000000069</v>
      </c>
      <c r="AF13" s="97">
        <f t="shared" si="11"/>
        <v>7.0200800000000072</v>
      </c>
      <c r="AG13" s="97">
        <f t="shared" si="11"/>
        <v>6.9792500000000075</v>
      </c>
      <c r="AH13" s="97">
        <f t="shared" si="11"/>
        <v>6.9384200000000078</v>
      </c>
      <c r="AI13" s="97">
        <f t="shared" si="11"/>
        <v>6.8975900000000081</v>
      </c>
      <c r="AJ13" s="97">
        <f t="shared" si="11"/>
        <v>6.8567600000000084</v>
      </c>
      <c r="AK13" s="97">
        <f t="shared" si="11"/>
        <v>6.8159300000000087</v>
      </c>
      <c r="AL13" s="97">
        <f t="shared" si="11"/>
        <v>6.775100000000009</v>
      </c>
      <c r="AM13" s="97">
        <f t="shared" si="11"/>
        <v>6.7342700000000093</v>
      </c>
      <c r="AN13" s="97">
        <f t="shared" si="11"/>
        <v>6.6934400000000096</v>
      </c>
      <c r="AO13" s="97">
        <f t="shared" si="11"/>
        <v>6.6526100000000099</v>
      </c>
      <c r="AP13" s="97">
        <f t="shared" si="11"/>
        <v>6.6117800000000102</v>
      </c>
      <c r="AQ13" s="97">
        <f t="shared" si="11"/>
        <v>6.5709500000000105</v>
      </c>
      <c r="AR13" s="97">
        <f t="shared" si="11"/>
        <v>6.5301200000000108</v>
      </c>
      <c r="AS13" s="97">
        <f t="shared" si="11"/>
        <v>6.4892900000000111</v>
      </c>
      <c r="AT13" s="97">
        <f t="shared" si="11"/>
        <v>6.4484600000000114</v>
      </c>
      <c r="AU13" s="97">
        <f t="shared" si="11"/>
        <v>6.4076300000000117</v>
      </c>
      <c r="AV13" s="97">
        <f t="shared" si="11"/>
        <v>6.366800000000012</v>
      </c>
    </row>
    <row r="14" spans="1:48" ht="16.5">
      <c r="B14" s="118"/>
      <c r="C14" s="69" t="s">
        <v>296</v>
      </c>
      <c r="D14" s="68" t="s">
        <v>295</v>
      </c>
      <c r="E14" s="66">
        <v>2.0408163300000001E-2</v>
      </c>
      <c r="F14" s="105">
        <v>49</v>
      </c>
      <c r="G14" s="84">
        <v>0.04</v>
      </c>
      <c r="H14" s="51">
        <v>47.04</v>
      </c>
      <c r="I14" s="97">
        <f t="shared" ref="I14:AV14" si="12">H14-0.005*$F14</f>
        <v>46.795000000000002</v>
      </c>
      <c r="J14" s="97">
        <f t="shared" si="12"/>
        <v>46.550000000000004</v>
      </c>
      <c r="K14" s="97">
        <f t="shared" si="12"/>
        <v>46.305000000000007</v>
      </c>
      <c r="L14" s="97">
        <f t="shared" si="12"/>
        <v>46.060000000000009</v>
      </c>
      <c r="M14" s="97">
        <f t="shared" si="12"/>
        <v>45.815000000000012</v>
      </c>
      <c r="N14" s="97">
        <f t="shared" si="12"/>
        <v>45.570000000000014</v>
      </c>
      <c r="O14" s="97">
        <f t="shared" si="12"/>
        <v>45.325000000000017</v>
      </c>
      <c r="P14" s="97">
        <f t="shared" si="12"/>
        <v>45.08000000000002</v>
      </c>
      <c r="Q14" s="104">
        <f t="shared" si="12"/>
        <v>44.835000000000022</v>
      </c>
      <c r="R14" s="97">
        <f t="shared" si="12"/>
        <v>44.590000000000025</v>
      </c>
      <c r="S14" s="97">
        <f t="shared" si="12"/>
        <v>44.345000000000027</v>
      </c>
      <c r="T14" s="97">
        <f t="shared" si="12"/>
        <v>44.10000000000003</v>
      </c>
      <c r="U14" s="97">
        <f t="shared" si="12"/>
        <v>43.855000000000032</v>
      </c>
      <c r="V14" s="97">
        <f t="shared" si="12"/>
        <v>43.610000000000035</v>
      </c>
      <c r="W14" s="97">
        <f t="shared" si="12"/>
        <v>43.365000000000038</v>
      </c>
      <c r="X14" s="97">
        <f t="shared" si="12"/>
        <v>43.12000000000004</v>
      </c>
      <c r="Y14" s="97">
        <f t="shared" si="12"/>
        <v>42.875000000000043</v>
      </c>
      <c r="Z14" s="97">
        <f t="shared" si="12"/>
        <v>42.630000000000045</v>
      </c>
      <c r="AA14" s="97">
        <f t="shared" si="12"/>
        <v>42.385000000000048</v>
      </c>
      <c r="AB14" s="97">
        <f t="shared" si="12"/>
        <v>42.14000000000005</v>
      </c>
      <c r="AC14" s="97">
        <f t="shared" si="12"/>
        <v>41.895000000000053</v>
      </c>
      <c r="AD14" s="97">
        <f t="shared" si="12"/>
        <v>41.650000000000055</v>
      </c>
      <c r="AE14" s="97">
        <f t="shared" si="12"/>
        <v>41.405000000000058</v>
      </c>
      <c r="AF14" s="97">
        <f t="shared" si="12"/>
        <v>41.160000000000061</v>
      </c>
      <c r="AG14" s="97">
        <f t="shared" si="12"/>
        <v>40.915000000000063</v>
      </c>
      <c r="AH14" s="97">
        <f t="shared" si="12"/>
        <v>40.670000000000066</v>
      </c>
      <c r="AI14" s="97">
        <f t="shared" si="12"/>
        <v>40.425000000000068</v>
      </c>
      <c r="AJ14" s="97">
        <f t="shared" si="12"/>
        <v>40.180000000000071</v>
      </c>
      <c r="AK14" s="97">
        <f t="shared" si="12"/>
        <v>39.935000000000073</v>
      </c>
      <c r="AL14" s="97">
        <f t="shared" si="12"/>
        <v>39.690000000000076</v>
      </c>
      <c r="AM14" s="97">
        <f t="shared" si="12"/>
        <v>39.445000000000078</v>
      </c>
      <c r="AN14" s="97">
        <f t="shared" si="12"/>
        <v>39.200000000000081</v>
      </c>
      <c r="AO14" s="97">
        <f t="shared" si="12"/>
        <v>38.955000000000084</v>
      </c>
      <c r="AP14" s="97">
        <f t="shared" si="12"/>
        <v>38.710000000000086</v>
      </c>
      <c r="AQ14" s="97">
        <f t="shared" si="12"/>
        <v>38.465000000000089</v>
      </c>
      <c r="AR14" s="97">
        <f t="shared" si="12"/>
        <v>38.220000000000091</v>
      </c>
      <c r="AS14" s="97">
        <f t="shared" si="12"/>
        <v>37.975000000000094</v>
      </c>
      <c r="AT14" s="97">
        <f t="shared" si="12"/>
        <v>37.730000000000096</v>
      </c>
      <c r="AU14" s="97">
        <f t="shared" si="12"/>
        <v>37.485000000000099</v>
      </c>
      <c r="AV14" s="97">
        <f t="shared" si="12"/>
        <v>37.240000000000101</v>
      </c>
    </row>
    <row r="15" spans="1:48">
      <c r="B15" s="67"/>
      <c r="C15" s="119" t="s">
        <v>297</v>
      </c>
      <c r="D15" s="65" t="s">
        <v>298</v>
      </c>
      <c r="E15" s="66">
        <v>0.10204081600000001</v>
      </c>
      <c r="F15" s="105">
        <v>9.8000000000000007</v>
      </c>
      <c r="G15" s="84">
        <v>0.05</v>
      </c>
      <c r="H15" s="51">
        <v>9.31</v>
      </c>
      <c r="I15" s="97">
        <f t="shared" ref="I15:AV15" si="13">H15-0.005*$F15</f>
        <v>9.261000000000001</v>
      </c>
      <c r="J15" s="97">
        <f t="shared" si="13"/>
        <v>9.2120000000000015</v>
      </c>
      <c r="K15" s="97">
        <f t="shared" si="13"/>
        <v>9.163000000000002</v>
      </c>
      <c r="L15" s="97">
        <f t="shared" si="13"/>
        <v>9.1140000000000025</v>
      </c>
      <c r="M15" s="97">
        <f t="shared" si="13"/>
        <v>9.0650000000000031</v>
      </c>
      <c r="N15" s="97">
        <f t="shared" si="13"/>
        <v>9.0160000000000036</v>
      </c>
      <c r="O15" s="97">
        <f t="shared" si="13"/>
        <v>8.9670000000000041</v>
      </c>
      <c r="P15" s="97">
        <f t="shared" si="13"/>
        <v>8.9180000000000046</v>
      </c>
      <c r="Q15" s="104">
        <f t="shared" si="13"/>
        <v>8.8690000000000051</v>
      </c>
      <c r="R15" s="97">
        <f t="shared" si="13"/>
        <v>8.8200000000000056</v>
      </c>
      <c r="S15" s="97">
        <f t="shared" si="13"/>
        <v>8.7710000000000061</v>
      </c>
      <c r="T15" s="97">
        <f t="shared" si="13"/>
        <v>8.7220000000000066</v>
      </c>
      <c r="U15" s="97">
        <f t="shared" si="13"/>
        <v>8.6730000000000071</v>
      </c>
      <c r="V15" s="97">
        <f t="shared" si="13"/>
        <v>8.6240000000000077</v>
      </c>
      <c r="W15" s="97">
        <f t="shared" si="13"/>
        <v>8.5750000000000082</v>
      </c>
      <c r="X15" s="97">
        <f t="shared" si="13"/>
        <v>8.5260000000000087</v>
      </c>
      <c r="Y15" s="97">
        <f t="shared" si="13"/>
        <v>8.4770000000000092</v>
      </c>
      <c r="Z15" s="97">
        <f t="shared" si="13"/>
        <v>8.4280000000000097</v>
      </c>
      <c r="AA15" s="97">
        <f t="shared" si="13"/>
        <v>8.3790000000000102</v>
      </c>
      <c r="AB15" s="97">
        <f t="shared" si="13"/>
        <v>8.3300000000000107</v>
      </c>
      <c r="AC15" s="97">
        <f t="shared" si="13"/>
        <v>8.2810000000000112</v>
      </c>
      <c r="AD15" s="97">
        <f t="shared" si="13"/>
        <v>8.2320000000000118</v>
      </c>
      <c r="AE15" s="97">
        <f t="shared" si="13"/>
        <v>8.1830000000000123</v>
      </c>
      <c r="AF15" s="97">
        <f t="shared" si="13"/>
        <v>8.1340000000000128</v>
      </c>
      <c r="AG15" s="97">
        <f t="shared" si="13"/>
        <v>8.0850000000000133</v>
      </c>
      <c r="AH15" s="97">
        <f t="shared" si="13"/>
        <v>8.0360000000000138</v>
      </c>
      <c r="AI15" s="97">
        <f t="shared" si="13"/>
        <v>7.9870000000000134</v>
      </c>
      <c r="AJ15" s="97">
        <f t="shared" si="13"/>
        <v>7.938000000000013</v>
      </c>
      <c r="AK15" s="97">
        <f t="shared" si="13"/>
        <v>7.8890000000000127</v>
      </c>
      <c r="AL15" s="97">
        <f t="shared" si="13"/>
        <v>7.8400000000000123</v>
      </c>
      <c r="AM15" s="97">
        <f t="shared" si="13"/>
        <v>7.7910000000000119</v>
      </c>
      <c r="AN15" s="97">
        <f t="shared" si="13"/>
        <v>7.7420000000000115</v>
      </c>
      <c r="AO15" s="97">
        <f t="shared" si="13"/>
        <v>7.6930000000000112</v>
      </c>
      <c r="AP15" s="97">
        <f t="shared" si="13"/>
        <v>7.6440000000000108</v>
      </c>
      <c r="AQ15" s="97">
        <f t="shared" si="13"/>
        <v>7.5950000000000104</v>
      </c>
      <c r="AR15" s="97">
        <f t="shared" si="13"/>
        <v>7.54600000000001</v>
      </c>
      <c r="AS15" s="97">
        <f t="shared" si="13"/>
        <v>7.4970000000000097</v>
      </c>
      <c r="AT15" s="97">
        <f t="shared" si="13"/>
        <v>7.4480000000000093</v>
      </c>
      <c r="AU15" s="97">
        <f t="shared" si="13"/>
        <v>7.3990000000000089</v>
      </c>
      <c r="AV15" s="97">
        <f t="shared" si="13"/>
        <v>7.3500000000000085</v>
      </c>
    </row>
    <row r="16" spans="1:48">
      <c r="B16" s="67"/>
      <c r="C16" s="120"/>
      <c r="D16" s="65" t="s">
        <v>299</v>
      </c>
      <c r="E16" s="66">
        <v>8.1632652999999999E-2</v>
      </c>
      <c r="F16" s="105">
        <v>12.25</v>
      </c>
      <c r="G16" s="84">
        <v>5.0611999999999997E-2</v>
      </c>
      <c r="H16" s="51">
        <v>11.63</v>
      </c>
      <c r="I16" s="97">
        <f t="shared" ref="I16:AV16" si="14">H16-0.005*$F16</f>
        <v>11.568750000000001</v>
      </c>
      <c r="J16" s="97">
        <f t="shared" si="14"/>
        <v>11.507500000000002</v>
      </c>
      <c r="K16" s="97">
        <f t="shared" si="14"/>
        <v>11.446250000000003</v>
      </c>
      <c r="L16" s="97">
        <f t="shared" si="14"/>
        <v>11.385000000000003</v>
      </c>
      <c r="M16" s="97">
        <f t="shared" si="14"/>
        <v>11.323750000000004</v>
      </c>
      <c r="N16" s="97">
        <f t="shared" si="14"/>
        <v>11.262500000000005</v>
      </c>
      <c r="O16" s="97">
        <f t="shared" si="14"/>
        <v>11.201250000000005</v>
      </c>
      <c r="P16" s="97">
        <f t="shared" si="14"/>
        <v>11.140000000000006</v>
      </c>
      <c r="Q16" s="104">
        <f t="shared" si="14"/>
        <v>11.078750000000007</v>
      </c>
      <c r="R16" s="97">
        <f t="shared" si="14"/>
        <v>11.017500000000007</v>
      </c>
      <c r="S16" s="97">
        <f t="shared" si="14"/>
        <v>10.956250000000008</v>
      </c>
      <c r="T16" s="97">
        <f t="shared" si="14"/>
        <v>10.895000000000008</v>
      </c>
      <c r="U16" s="97">
        <f t="shared" si="14"/>
        <v>10.833750000000009</v>
      </c>
      <c r="V16" s="97">
        <f t="shared" si="14"/>
        <v>10.77250000000001</v>
      </c>
      <c r="W16" s="97">
        <f t="shared" si="14"/>
        <v>10.71125000000001</v>
      </c>
      <c r="X16" s="97">
        <f t="shared" si="14"/>
        <v>10.650000000000011</v>
      </c>
      <c r="Y16" s="97">
        <f t="shared" si="14"/>
        <v>10.588750000000012</v>
      </c>
      <c r="Z16" s="97">
        <f t="shared" si="14"/>
        <v>10.527500000000012</v>
      </c>
      <c r="AA16" s="97">
        <f t="shared" si="14"/>
        <v>10.466250000000013</v>
      </c>
      <c r="AB16" s="97">
        <f t="shared" si="14"/>
        <v>10.405000000000014</v>
      </c>
      <c r="AC16" s="97">
        <f t="shared" si="14"/>
        <v>10.343750000000014</v>
      </c>
      <c r="AD16" s="97">
        <f t="shared" si="14"/>
        <v>10.282500000000015</v>
      </c>
      <c r="AE16" s="97">
        <f t="shared" si="14"/>
        <v>10.221250000000015</v>
      </c>
      <c r="AF16" s="97">
        <f t="shared" si="14"/>
        <v>10.160000000000016</v>
      </c>
      <c r="AG16" s="97">
        <f t="shared" si="14"/>
        <v>10.098750000000017</v>
      </c>
      <c r="AH16" s="97">
        <f t="shared" si="14"/>
        <v>10.037500000000017</v>
      </c>
      <c r="AI16" s="97">
        <f t="shared" si="14"/>
        <v>9.976250000000018</v>
      </c>
      <c r="AJ16" s="97">
        <f t="shared" si="14"/>
        <v>9.9150000000000187</v>
      </c>
      <c r="AK16" s="97">
        <f t="shared" si="14"/>
        <v>9.8537500000000193</v>
      </c>
      <c r="AL16" s="97">
        <f t="shared" si="14"/>
        <v>9.79250000000002</v>
      </c>
      <c r="AM16" s="97">
        <f t="shared" si="14"/>
        <v>9.7312500000000206</v>
      </c>
      <c r="AN16" s="97">
        <f t="shared" si="14"/>
        <v>9.6700000000000212</v>
      </c>
      <c r="AO16" s="97">
        <f t="shared" si="14"/>
        <v>9.6087500000000219</v>
      </c>
      <c r="AP16" s="97">
        <f t="shared" si="14"/>
        <v>9.5475000000000225</v>
      </c>
      <c r="AQ16" s="97">
        <f t="shared" si="14"/>
        <v>9.4862500000000232</v>
      </c>
      <c r="AR16" s="97">
        <f t="shared" si="14"/>
        <v>9.4250000000000238</v>
      </c>
      <c r="AS16" s="97">
        <f t="shared" si="14"/>
        <v>9.3637500000000244</v>
      </c>
      <c r="AT16" s="97">
        <f t="shared" si="14"/>
        <v>9.3025000000000251</v>
      </c>
      <c r="AU16" s="97">
        <f t="shared" si="14"/>
        <v>9.2412500000000257</v>
      </c>
      <c r="AV16" s="97">
        <f t="shared" si="14"/>
        <v>9.1800000000000264</v>
      </c>
    </row>
    <row r="17" spans="2:48">
      <c r="B17" s="67"/>
      <c r="C17" s="120"/>
      <c r="D17" s="65" t="s">
        <v>300</v>
      </c>
      <c r="E17" s="66">
        <v>0.55389630400000001</v>
      </c>
      <c r="F17" s="105">
        <v>1.8049999999999999</v>
      </c>
      <c r="G17" s="84">
        <v>5.0067E-2</v>
      </c>
      <c r="H17" s="51">
        <v>1.7150000000000001</v>
      </c>
      <c r="I17" s="97">
        <f t="shared" ref="I17:AV17" si="15">H17-0.005*$F17</f>
        <v>1.705975</v>
      </c>
      <c r="J17" s="97">
        <f t="shared" si="15"/>
        <v>1.69695</v>
      </c>
      <c r="K17" s="97">
        <f t="shared" si="15"/>
        <v>1.6879249999999999</v>
      </c>
      <c r="L17" s="97">
        <f t="shared" si="15"/>
        <v>1.6788999999999998</v>
      </c>
      <c r="M17" s="97">
        <f t="shared" si="15"/>
        <v>1.6698749999999998</v>
      </c>
      <c r="N17" s="97">
        <f t="shared" si="15"/>
        <v>1.6608499999999997</v>
      </c>
      <c r="O17" s="97">
        <f t="shared" si="15"/>
        <v>1.6518249999999997</v>
      </c>
      <c r="P17" s="97">
        <f t="shared" si="15"/>
        <v>1.6427999999999996</v>
      </c>
      <c r="Q17" s="104">
        <f t="shared" si="15"/>
        <v>1.6337749999999995</v>
      </c>
      <c r="R17" s="97">
        <f t="shared" si="15"/>
        <v>1.6247499999999995</v>
      </c>
      <c r="S17" s="97">
        <f t="shared" si="15"/>
        <v>1.6157249999999994</v>
      </c>
      <c r="T17" s="97">
        <f t="shared" si="15"/>
        <v>1.6066999999999994</v>
      </c>
      <c r="U17" s="97">
        <f t="shared" si="15"/>
        <v>1.5976749999999993</v>
      </c>
      <c r="V17" s="97">
        <f t="shared" si="15"/>
        <v>1.5886499999999992</v>
      </c>
      <c r="W17" s="97">
        <f t="shared" si="15"/>
        <v>1.5796249999999992</v>
      </c>
      <c r="X17" s="97">
        <f t="shared" si="15"/>
        <v>1.5705999999999991</v>
      </c>
      <c r="Y17" s="97">
        <f t="shared" si="15"/>
        <v>1.561574999999999</v>
      </c>
      <c r="Z17" s="97">
        <f t="shared" si="15"/>
        <v>1.552549999999999</v>
      </c>
      <c r="AA17" s="97">
        <f t="shared" si="15"/>
        <v>1.5435249999999989</v>
      </c>
      <c r="AB17" s="97">
        <f t="shared" si="15"/>
        <v>1.5344999999999989</v>
      </c>
      <c r="AC17" s="97">
        <f t="shared" si="15"/>
        <v>1.5254749999999988</v>
      </c>
      <c r="AD17" s="97">
        <f t="shared" si="15"/>
        <v>1.5164499999999987</v>
      </c>
      <c r="AE17" s="97">
        <f t="shared" si="15"/>
        <v>1.5074249999999987</v>
      </c>
      <c r="AF17" s="97">
        <f t="shared" si="15"/>
        <v>1.4983999999999986</v>
      </c>
      <c r="AG17" s="97">
        <f t="shared" si="15"/>
        <v>1.4893749999999986</v>
      </c>
      <c r="AH17" s="97">
        <f t="shared" si="15"/>
        <v>1.4803499999999985</v>
      </c>
      <c r="AI17" s="97">
        <f t="shared" si="15"/>
        <v>1.4713249999999984</v>
      </c>
      <c r="AJ17" s="97">
        <f t="shared" si="15"/>
        <v>1.4622999999999984</v>
      </c>
      <c r="AK17" s="97">
        <f t="shared" si="15"/>
        <v>1.4532749999999983</v>
      </c>
      <c r="AL17" s="97">
        <f t="shared" si="15"/>
        <v>1.4442499999999983</v>
      </c>
      <c r="AM17" s="97">
        <f t="shared" si="15"/>
        <v>1.4352249999999982</v>
      </c>
      <c r="AN17" s="97">
        <f t="shared" si="15"/>
        <v>1.4261999999999981</v>
      </c>
      <c r="AO17" s="97">
        <f t="shared" si="15"/>
        <v>1.4171749999999981</v>
      </c>
      <c r="AP17" s="97">
        <f t="shared" si="15"/>
        <v>1.408149999999998</v>
      </c>
      <c r="AQ17" s="97">
        <f t="shared" si="15"/>
        <v>1.399124999999998</v>
      </c>
      <c r="AR17" s="97">
        <f t="shared" si="15"/>
        <v>1.3900999999999979</v>
      </c>
      <c r="AS17" s="97">
        <f t="shared" si="15"/>
        <v>1.3810749999999978</v>
      </c>
      <c r="AT17" s="97">
        <f t="shared" si="15"/>
        <v>1.3720499999999978</v>
      </c>
      <c r="AU17" s="97">
        <f t="shared" si="15"/>
        <v>1.3630249999999977</v>
      </c>
      <c r="AV17" s="97">
        <f t="shared" si="15"/>
        <v>1.3539999999999976</v>
      </c>
    </row>
    <row r="18" spans="2:48">
      <c r="B18" s="67"/>
      <c r="C18" s="120"/>
      <c r="D18" s="65" t="s">
        <v>301</v>
      </c>
      <c r="E18" s="66">
        <v>0.471719308</v>
      </c>
      <c r="F18" s="105">
        <v>2.1190000000000002</v>
      </c>
      <c r="G18" s="84">
        <v>5.0429000000000002E-2</v>
      </c>
      <c r="H18" s="51">
        <v>2.0129999999999999</v>
      </c>
      <c r="I18" s="97">
        <f t="shared" ref="I18:AV18" si="16">H18-0.005*$F18</f>
        <v>2.002405</v>
      </c>
      <c r="J18" s="97">
        <f t="shared" si="16"/>
        <v>1.9918100000000001</v>
      </c>
      <c r="K18" s="97">
        <f t="shared" si="16"/>
        <v>1.9812150000000002</v>
      </c>
      <c r="L18" s="97">
        <f t="shared" si="16"/>
        <v>1.9706200000000003</v>
      </c>
      <c r="M18" s="97">
        <f t="shared" si="16"/>
        <v>1.9600250000000004</v>
      </c>
      <c r="N18" s="97">
        <f t="shared" si="16"/>
        <v>1.9494300000000004</v>
      </c>
      <c r="O18" s="97">
        <f t="shared" si="16"/>
        <v>1.9388350000000005</v>
      </c>
      <c r="P18" s="97">
        <f t="shared" si="16"/>
        <v>1.9282400000000006</v>
      </c>
      <c r="Q18" s="104">
        <f t="shared" si="16"/>
        <v>1.9176450000000007</v>
      </c>
      <c r="R18" s="97">
        <f t="shared" si="16"/>
        <v>1.9070500000000008</v>
      </c>
      <c r="S18" s="97">
        <f t="shared" si="16"/>
        <v>1.8964550000000009</v>
      </c>
      <c r="T18" s="97">
        <f t="shared" si="16"/>
        <v>1.885860000000001</v>
      </c>
      <c r="U18" s="97">
        <f t="shared" si="16"/>
        <v>1.8752650000000011</v>
      </c>
      <c r="V18" s="97">
        <f t="shared" si="16"/>
        <v>1.8646700000000012</v>
      </c>
      <c r="W18" s="97">
        <f t="shared" si="16"/>
        <v>1.8540750000000012</v>
      </c>
      <c r="X18" s="97">
        <f t="shared" si="16"/>
        <v>1.8434800000000013</v>
      </c>
      <c r="Y18" s="97">
        <f t="shared" si="16"/>
        <v>1.8328850000000014</v>
      </c>
      <c r="Z18" s="97">
        <f t="shared" si="16"/>
        <v>1.8222900000000015</v>
      </c>
      <c r="AA18" s="97">
        <f t="shared" si="16"/>
        <v>1.8116950000000016</v>
      </c>
      <c r="AB18" s="97">
        <f t="shared" si="16"/>
        <v>1.8011000000000017</v>
      </c>
      <c r="AC18" s="97">
        <f t="shared" si="16"/>
        <v>1.7905050000000018</v>
      </c>
      <c r="AD18" s="97">
        <f t="shared" si="16"/>
        <v>1.7799100000000019</v>
      </c>
      <c r="AE18" s="97">
        <f t="shared" si="16"/>
        <v>1.769315000000002</v>
      </c>
      <c r="AF18" s="97">
        <f t="shared" si="16"/>
        <v>1.7587200000000021</v>
      </c>
      <c r="AG18" s="97">
        <f t="shared" si="16"/>
        <v>1.7481250000000021</v>
      </c>
      <c r="AH18" s="97">
        <f t="shared" si="16"/>
        <v>1.7375300000000022</v>
      </c>
      <c r="AI18" s="97">
        <f t="shared" si="16"/>
        <v>1.7269350000000023</v>
      </c>
      <c r="AJ18" s="97">
        <f t="shared" si="16"/>
        <v>1.7163400000000024</v>
      </c>
      <c r="AK18" s="97">
        <f t="shared" si="16"/>
        <v>1.7057450000000025</v>
      </c>
      <c r="AL18" s="97">
        <f t="shared" si="16"/>
        <v>1.6951500000000026</v>
      </c>
      <c r="AM18" s="97">
        <f t="shared" si="16"/>
        <v>1.6845550000000027</v>
      </c>
      <c r="AN18" s="97">
        <f t="shared" si="16"/>
        <v>1.6739600000000028</v>
      </c>
      <c r="AO18" s="97">
        <f t="shared" si="16"/>
        <v>1.6633650000000029</v>
      </c>
      <c r="AP18" s="97">
        <f t="shared" si="16"/>
        <v>1.652770000000003</v>
      </c>
      <c r="AQ18" s="97">
        <f t="shared" si="16"/>
        <v>1.642175000000003</v>
      </c>
      <c r="AR18" s="97">
        <f t="shared" si="16"/>
        <v>1.6315800000000031</v>
      </c>
      <c r="AS18" s="97">
        <f t="shared" si="16"/>
        <v>1.6209850000000032</v>
      </c>
      <c r="AT18" s="97">
        <f t="shared" si="16"/>
        <v>1.6103900000000033</v>
      </c>
      <c r="AU18" s="97">
        <f t="shared" si="16"/>
        <v>1.5997950000000034</v>
      </c>
      <c r="AV18" s="97">
        <f t="shared" si="16"/>
        <v>1.5892000000000035</v>
      </c>
    </row>
    <row r="19" spans="2:48" ht="16.5">
      <c r="B19" s="67"/>
      <c r="C19" s="115" t="s">
        <v>302</v>
      </c>
      <c r="D19" s="68" t="s">
        <v>303</v>
      </c>
      <c r="E19" s="70">
        <v>0.24265208699999999</v>
      </c>
      <c r="F19" s="105">
        <v>4.1210000000000004</v>
      </c>
      <c r="G19" s="84">
        <v>0.121599</v>
      </c>
      <c r="H19" s="51">
        <v>3.62</v>
      </c>
      <c r="I19" s="97">
        <f t="shared" ref="I19:AV19" si="17">H19-0.005*$F19</f>
        <v>3.5993949999999999</v>
      </c>
      <c r="J19" s="97">
        <f t="shared" si="17"/>
        <v>3.5787899999999997</v>
      </c>
      <c r="K19" s="97">
        <f t="shared" si="17"/>
        <v>3.5581849999999995</v>
      </c>
      <c r="L19" s="97">
        <f t="shared" si="17"/>
        <v>3.5375799999999993</v>
      </c>
      <c r="M19" s="97">
        <f t="shared" si="17"/>
        <v>3.5169749999999991</v>
      </c>
      <c r="N19" s="97">
        <f t="shared" si="17"/>
        <v>3.4963699999999989</v>
      </c>
      <c r="O19" s="97">
        <f t="shared" si="17"/>
        <v>3.4757649999999987</v>
      </c>
      <c r="P19" s="97">
        <f t="shared" si="17"/>
        <v>3.4551599999999985</v>
      </c>
      <c r="Q19" s="104">
        <f t="shared" si="17"/>
        <v>3.4345549999999982</v>
      </c>
      <c r="R19" s="97">
        <f t="shared" si="17"/>
        <v>3.413949999999998</v>
      </c>
      <c r="S19" s="97">
        <f t="shared" si="17"/>
        <v>3.3933449999999978</v>
      </c>
      <c r="T19" s="97">
        <f t="shared" si="17"/>
        <v>3.3727399999999976</v>
      </c>
      <c r="U19" s="97">
        <f t="shared" si="17"/>
        <v>3.3521349999999974</v>
      </c>
      <c r="V19" s="97">
        <f t="shared" si="17"/>
        <v>3.3315299999999972</v>
      </c>
      <c r="W19" s="97">
        <f t="shared" si="17"/>
        <v>3.310924999999997</v>
      </c>
      <c r="X19" s="97">
        <f t="shared" si="17"/>
        <v>3.2903199999999968</v>
      </c>
      <c r="Y19" s="97">
        <f t="shared" si="17"/>
        <v>3.2697149999999966</v>
      </c>
      <c r="Z19" s="97">
        <f t="shared" si="17"/>
        <v>3.2491099999999964</v>
      </c>
      <c r="AA19" s="97">
        <f t="shared" si="17"/>
        <v>3.2285049999999962</v>
      </c>
      <c r="AB19" s="97">
        <f t="shared" si="17"/>
        <v>3.207899999999996</v>
      </c>
      <c r="AC19" s="97">
        <f t="shared" si="17"/>
        <v>3.1872949999999958</v>
      </c>
      <c r="AD19" s="97">
        <f t="shared" si="17"/>
        <v>3.1666899999999956</v>
      </c>
      <c r="AE19" s="97">
        <f t="shared" si="17"/>
        <v>3.1460849999999954</v>
      </c>
      <c r="AF19" s="97">
        <f t="shared" si="17"/>
        <v>3.1254799999999952</v>
      </c>
      <c r="AG19" s="97">
        <f t="shared" si="17"/>
        <v>3.1048749999999949</v>
      </c>
      <c r="AH19" s="97">
        <f t="shared" si="17"/>
        <v>3.0842699999999947</v>
      </c>
      <c r="AI19" s="97">
        <f t="shared" si="17"/>
        <v>3.0636649999999945</v>
      </c>
      <c r="AJ19" s="97">
        <f t="shared" si="17"/>
        <v>3.0430599999999943</v>
      </c>
      <c r="AK19" s="97">
        <f t="shared" si="17"/>
        <v>3.0224549999999941</v>
      </c>
      <c r="AL19" s="97">
        <f t="shared" si="17"/>
        <v>3.0018499999999939</v>
      </c>
      <c r="AM19" s="97">
        <f t="shared" si="17"/>
        <v>2.9812449999999937</v>
      </c>
      <c r="AN19" s="97">
        <f t="shared" si="17"/>
        <v>2.9606399999999935</v>
      </c>
      <c r="AO19" s="97">
        <f t="shared" si="17"/>
        <v>2.9400349999999933</v>
      </c>
      <c r="AP19" s="97">
        <f t="shared" si="17"/>
        <v>2.9194299999999931</v>
      </c>
      <c r="AQ19" s="97">
        <f t="shared" si="17"/>
        <v>2.8988249999999929</v>
      </c>
      <c r="AR19" s="97">
        <f t="shared" si="17"/>
        <v>2.8782199999999927</v>
      </c>
      <c r="AS19" s="97">
        <f t="shared" si="17"/>
        <v>2.8576149999999925</v>
      </c>
      <c r="AT19" s="97">
        <f t="shared" si="17"/>
        <v>2.8370099999999923</v>
      </c>
      <c r="AU19" s="97">
        <f t="shared" si="17"/>
        <v>2.8164049999999921</v>
      </c>
      <c r="AV19" s="97">
        <f t="shared" si="17"/>
        <v>2.7957999999999918</v>
      </c>
    </row>
    <row r="20" spans="2:48" ht="16.5">
      <c r="B20" s="67"/>
      <c r="C20" s="115"/>
      <c r="D20" s="68" t="s">
        <v>304</v>
      </c>
      <c r="E20" s="70">
        <v>0.205159071</v>
      </c>
      <c r="F20" s="105">
        <v>4.8739999999999997</v>
      </c>
      <c r="G20" s="84">
        <v>0.121919</v>
      </c>
      <c r="H20" s="51">
        <v>4.28</v>
      </c>
      <c r="I20" s="97">
        <f t="shared" ref="I20:AV20" si="18">H20-0.005*$F20</f>
        <v>4.25563</v>
      </c>
      <c r="J20" s="97">
        <f t="shared" si="18"/>
        <v>4.2312599999999998</v>
      </c>
      <c r="K20" s="97">
        <f t="shared" si="18"/>
        <v>4.2068899999999996</v>
      </c>
      <c r="L20" s="97">
        <f t="shared" si="18"/>
        <v>4.1825199999999993</v>
      </c>
      <c r="M20" s="97">
        <f t="shared" si="18"/>
        <v>4.1581499999999991</v>
      </c>
      <c r="N20" s="97">
        <f t="shared" si="18"/>
        <v>4.1337799999999989</v>
      </c>
      <c r="O20" s="97">
        <f t="shared" si="18"/>
        <v>4.1094099999999987</v>
      </c>
      <c r="P20" s="97">
        <f t="shared" si="18"/>
        <v>4.0850399999999985</v>
      </c>
      <c r="Q20" s="104">
        <f t="shared" si="18"/>
        <v>4.0606699999999982</v>
      </c>
      <c r="R20" s="97">
        <f t="shared" si="18"/>
        <v>4.036299999999998</v>
      </c>
      <c r="S20" s="97">
        <f t="shared" si="18"/>
        <v>4.0119299999999978</v>
      </c>
      <c r="T20" s="97">
        <f t="shared" si="18"/>
        <v>3.987559999999998</v>
      </c>
      <c r="U20" s="97">
        <f t="shared" si="18"/>
        <v>3.9631899999999982</v>
      </c>
      <c r="V20" s="97">
        <f t="shared" si="18"/>
        <v>3.9388199999999984</v>
      </c>
      <c r="W20" s="97">
        <f t="shared" si="18"/>
        <v>3.9144499999999987</v>
      </c>
      <c r="X20" s="97">
        <f t="shared" si="18"/>
        <v>3.8900799999999989</v>
      </c>
      <c r="Y20" s="97">
        <f t="shared" si="18"/>
        <v>3.8657099999999991</v>
      </c>
      <c r="Z20" s="97">
        <f t="shared" si="18"/>
        <v>3.8413399999999993</v>
      </c>
      <c r="AA20" s="97">
        <f t="shared" si="18"/>
        <v>3.8169699999999995</v>
      </c>
      <c r="AB20" s="97">
        <f t="shared" si="18"/>
        <v>3.7925999999999997</v>
      </c>
      <c r="AC20" s="97">
        <f t="shared" si="18"/>
        <v>3.76823</v>
      </c>
      <c r="AD20" s="97">
        <f t="shared" si="18"/>
        <v>3.7438600000000002</v>
      </c>
      <c r="AE20" s="97">
        <f t="shared" si="18"/>
        <v>3.7194900000000004</v>
      </c>
      <c r="AF20" s="97">
        <f t="shared" si="18"/>
        <v>3.6951200000000006</v>
      </c>
      <c r="AG20" s="97">
        <f t="shared" si="18"/>
        <v>3.6707500000000008</v>
      </c>
      <c r="AH20" s="97">
        <f t="shared" si="18"/>
        <v>3.6463800000000011</v>
      </c>
      <c r="AI20" s="97">
        <f t="shared" si="18"/>
        <v>3.6220100000000013</v>
      </c>
      <c r="AJ20" s="97">
        <f t="shared" si="18"/>
        <v>3.5976400000000015</v>
      </c>
      <c r="AK20" s="97">
        <f t="shared" si="18"/>
        <v>3.5732700000000017</v>
      </c>
      <c r="AL20" s="97">
        <f t="shared" si="18"/>
        <v>3.5489000000000019</v>
      </c>
      <c r="AM20" s="97">
        <f t="shared" si="18"/>
        <v>3.5245300000000022</v>
      </c>
      <c r="AN20" s="97">
        <f t="shared" si="18"/>
        <v>3.5001600000000024</v>
      </c>
      <c r="AO20" s="97">
        <f t="shared" si="18"/>
        <v>3.4757900000000026</v>
      </c>
      <c r="AP20" s="97">
        <f t="shared" si="18"/>
        <v>3.4514200000000028</v>
      </c>
      <c r="AQ20" s="97">
        <f t="shared" si="18"/>
        <v>3.427050000000003</v>
      </c>
      <c r="AR20" s="97">
        <f t="shared" si="18"/>
        <v>3.4026800000000033</v>
      </c>
      <c r="AS20" s="97">
        <f t="shared" si="18"/>
        <v>3.3783100000000035</v>
      </c>
      <c r="AT20" s="97">
        <f t="shared" si="18"/>
        <v>3.3539400000000037</v>
      </c>
      <c r="AU20" s="97">
        <f t="shared" si="18"/>
        <v>3.3295700000000039</v>
      </c>
      <c r="AV20" s="97">
        <f t="shared" si="18"/>
        <v>3.3052000000000041</v>
      </c>
    </row>
    <row r="21" spans="2:48" ht="16.5">
      <c r="B21" s="67"/>
      <c r="C21" s="115" t="s">
        <v>305</v>
      </c>
      <c r="D21" s="68" t="s">
        <v>303</v>
      </c>
      <c r="E21" s="70">
        <v>9.5949940999999997E-2</v>
      </c>
      <c r="F21" s="105">
        <v>10.422000000000001</v>
      </c>
      <c r="G21" s="84">
        <v>0.120139</v>
      </c>
      <c r="H21" s="51">
        <v>9.17</v>
      </c>
      <c r="I21" s="97">
        <f t="shared" ref="I21:AV21" si="19">H21-0.005*$F21</f>
        <v>9.1178899999999992</v>
      </c>
      <c r="J21" s="97">
        <f t="shared" si="19"/>
        <v>9.0657799999999984</v>
      </c>
      <c r="K21" s="97">
        <f t="shared" si="19"/>
        <v>9.0136699999999976</v>
      </c>
      <c r="L21" s="97">
        <f t="shared" si="19"/>
        <v>8.9615599999999969</v>
      </c>
      <c r="M21" s="97">
        <f t="shared" si="19"/>
        <v>8.9094499999999961</v>
      </c>
      <c r="N21" s="97">
        <f t="shared" si="19"/>
        <v>8.8573399999999953</v>
      </c>
      <c r="O21" s="97">
        <f t="shared" si="19"/>
        <v>8.8052299999999946</v>
      </c>
      <c r="P21" s="97">
        <f t="shared" si="19"/>
        <v>8.7531199999999938</v>
      </c>
      <c r="Q21" s="104">
        <f t="shared" si="19"/>
        <v>8.701009999999993</v>
      </c>
      <c r="R21" s="97">
        <f t="shared" si="19"/>
        <v>8.6488999999999923</v>
      </c>
      <c r="S21" s="97">
        <f t="shared" si="19"/>
        <v>8.5967899999999915</v>
      </c>
      <c r="T21" s="97">
        <f t="shared" si="19"/>
        <v>8.5446799999999907</v>
      </c>
      <c r="U21" s="97">
        <f t="shared" si="19"/>
        <v>8.49256999999999</v>
      </c>
      <c r="V21" s="97">
        <f t="shared" si="19"/>
        <v>8.4404599999999892</v>
      </c>
      <c r="W21" s="97">
        <f t="shared" si="19"/>
        <v>8.3883499999999884</v>
      </c>
      <c r="X21" s="97">
        <f t="shared" si="19"/>
        <v>8.3362399999999877</v>
      </c>
      <c r="Y21" s="97">
        <f t="shared" si="19"/>
        <v>8.2841299999999869</v>
      </c>
      <c r="Z21" s="97">
        <f t="shared" si="19"/>
        <v>8.2320199999999861</v>
      </c>
      <c r="AA21" s="97">
        <f t="shared" si="19"/>
        <v>8.1799099999999854</v>
      </c>
      <c r="AB21" s="97">
        <f t="shared" si="19"/>
        <v>8.1277999999999846</v>
      </c>
      <c r="AC21" s="97">
        <f t="shared" si="19"/>
        <v>8.0756899999999838</v>
      </c>
      <c r="AD21" s="97">
        <f t="shared" si="19"/>
        <v>8.0235799999999831</v>
      </c>
      <c r="AE21" s="97">
        <f t="shared" si="19"/>
        <v>7.9714699999999832</v>
      </c>
      <c r="AF21" s="97">
        <f t="shared" si="19"/>
        <v>7.9193599999999833</v>
      </c>
      <c r="AG21" s="97">
        <f t="shared" si="19"/>
        <v>7.8672499999999834</v>
      </c>
      <c r="AH21" s="97">
        <f t="shared" si="19"/>
        <v>7.8151399999999835</v>
      </c>
      <c r="AI21" s="97">
        <f t="shared" si="19"/>
        <v>7.7630299999999837</v>
      </c>
      <c r="AJ21" s="97">
        <f t="shared" si="19"/>
        <v>7.7109199999999838</v>
      </c>
      <c r="AK21" s="97">
        <f t="shared" si="19"/>
        <v>7.6588099999999839</v>
      </c>
      <c r="AL21" s="97">
        <f t="shared" si="19"/>
        <v>7.606699999999984</v>
      </c>
      <c r="AM21" s="97">
        <f t="shared" si="19"/>
        <v>7.5545899999999842</v>
      </c>
      <c r="AN21" s="97">
        <f t="shared" si="19"/>
        <v>7.5024799999999843</v>
      </c>
      <c r="AO21" s="97">
        <f t="shared" si="19"/>
        <v>7.4503699999999844</v>
      </c>
      <c r="AP21" s="97">
        <f t="shared" si="19"/>
        <v>7.3982599999999845</v>
      </c>
      <c r="AQ21" s="97">
        <f t="shared" si="19"/>
        <v>7.3461499999999846</v>
      </c>
      <c r="AR21" s="97">
        <f t="shared" si="19"/>
        <v>7.2940399999999848</v>
      </c>
      <c r="AS21" s="97">
        <f t="shared" si="19"/>
        <v>7.2419299999999849</v>
      </c>
      <c r="AT21" s="97">
        <f t="shared" si="19"/>
        <v>7.189819999999985</v>
      </c>
      <c r="AU21" s="97">
        <f t="shared" si="19"/>
        <v>7.1377099999999851</v>
      </c>
      <c r="AV21" s="97">
        <f t="shared" si="19"/>
        <v>7.0855999999999852</v>
      </c>
    </row>
    <row r="22" spans="2:48" ht="16.5">
      <c r="B22" s="67"/>
      <c r="C22" s="115"/>
      <c r="D22" s="68" t="s">
        <v>304</v>
      </c>
      <c r="E22" s="70">
        <v>8.0465948999999995E-2</v>
      </c>
      <c r="F22" s="105">
        <v>12.427</v>
      </c>
      <c r="G22" s="84">
        <v>0.120507</v>
      </c>
      <c r="H22" s="51">
        <v>10.93</v>
      </c>
      <c r="I22" s="97">
        <f t="shared" ref="I22:AV22" si="20">H22-0.005*$F22</f>
        <v>10.867865</v>
      </c>
      <c r="J22" s="97">
        <f t="shared" si="20"/>
        <v>10.805730000000001</v>
      </c>
      <c r="K22" s="97">
        <f t="shared" si="20"/>
        <v>10.743595000000001</v>
      </c>
      <c r="L22" s="97">
        <f t="shared" si="20"/>
        <v>10.681460000000001</v>
      </c>
      <c r="M22" s="97">
        <f t="shared" si="20"/>
        <v>10.619325000000002</v>
      </c>
      <c r="N22" s="97">
        <f t="shared" si="20"/>
        <v>10.557190000000002</v>
      </c>
      <c r="O22" s="97">
        <f t="shared" si="20"/>
        <v>10.495055000000002</v>
      </c>
      <c r="P22" s="97">
        <f t="shared" si="20"/>
        <v>10.432920000000003</v>
      </c>
      <c r="Q22" s="104">
        <f t="shared" si="20"/>
        <v>10.370785000000003</v>
      </c>
      <c r="R22" s="97">
        <f t="shared" si="20"/>
        <v>10.308650000000004</v>
      </c>
      <c r="S22" s="97">
        <f t="shared" si="20"/>
        <v>10.246515000000004</v>
      </c>
      <c r="T22" s="97">
        <f t="shared" si="20"/>
        <v>10.184380000000004</v>
      </c>
      <c r="U22" s="97">
        <f t="shared" si="20"/>
        <v>10.122245000000005</v>
      </c>
      <c r="V22" s="97">
        <f t="shared" si="20"/>
        <v>10.060110000000005</v>
      </c>
      <c r="W22" s="97">
        <f t="shared" si="20"/>
        <v>9.9979750000000056</v>
      </c>
      <c r="X22" s="97">
        <f t="shared" si="20"/>
        <v>9.935840000000006</v>
      </c>
      <c r="Y22" s="97">
        <f t="shared" si="20"/>
        <v>9.8737050000000064</v>
      </c>
      <c r="Z22" s="97">
        <f t="shared" si="20"/>
        <v>9.8115700000000068</v>
      </c>
      <c r="AA22" s="97">
        <f t="shared" si="20"/>
        <v>9.7494350000000072</v>
      </c>
      <c r="AB22" s="97">
        <f t="shared" si="20"/>
        <v>9.6873000000000076</v>
      </c>
      <c r="AC22" s="97">
        <f t="shared" si="20"/>
        <v>9.625165000000008</v>
      </c>
      <c r="AD22" s="97">
        <f t="shared" si="20"/>
        <v>9.5630300000000084</v>
      </c>
      <c r="AE22" s="97">
        <f t="shared" si="20"/>
        <v>9.5008950000000087</v>
      </c>
      <c r="AF22" s="97">
        <f t="shared" si="20"/>
        <v>9.4387600000000091</v>
      </c>
      <c r="AG22" s="97">
        <f t="shared" si="20"/>
        <v>9.3766250000000095</v>
      </c>
      <c r="AH22" s="97">
        <f t="shared" si="20"/>
        <v>9.3144900000000099</v>
      </c>
      <c r="AI22" s="97">
        <f t="shared" si="20"/>
        <v>9.2523550000000103</v>
      </c>
      <c r="AJ22" s="97">
        <f t="shared" si="20"/>
        <v>9.1902200000000107</v>
      </c>
      <c r="AK22" s="97">
        <f t="shared" si="20"/>
        <v>9.1280850000000111</v>
      </c>
      <c r="AL22" s="97">
        <f t="shared" si="20"/>
        <v>9.0659500000000115</v>
      </c>
      <c r="AM22" s="97">
        <f t="shared" si="20"/>
        <v>9.0038150000000119</v>
      </c>
      <c r="AN22" s="97">
        <f t="shared" si="20"/>
        <v>8.9416800000000123</v>
      </c>
      <c r="AO22" s="97">
        <f t="shared" si="20"/>
        <v>8.8795450000000127</v>
      </c>
      <c r="AP22" s="97">
        <f t="shared" si="20"/>
        <v>8.8174100000000131</v>
      </c>
      <c r="AQ22" s="97">
        <f t="shared" si="20"/>
        <v>8.7552750000000135</v>
      </c>
      <c r="AR22" s="97">
        <f t="shared" si="20"/>
        <v>8.6931400000000139</v>
      </c>
      <c r="AS22" s="97">
        <f t="shared" si="20"/>
        <v>8.6310050000000142</v>
      </c>
      <c r="AT22" s="97">
        <f t="shared" si="20"/>
        <v>8.5688700000000146</v>
      </c>
      <c r="AU22" s="97">
        <f t="shared" si="20"/>
        <v>8.506735000000015</v>
      </c>
      <c r="AV22" s="97">
        <f t="shared" si="20"/>
        <v>8.4446000000000154</v>
      </c>
    </row>
    <row r="23" spans="2:48" ht="16.5">
      <c r="B23" s="67"/>
      <c r="C23" s="115" t="s">
        <v>306</v>
      </c>
      <c r="D23" s="68" t="s">
        <v>303</v>
      </c>
      <c r="E23" s="70">
        <v>3.3119681999999998E-2</v>
      </c>
      <c r="F23" s="105">
        <v>30.193000000000001</v>
      </c>
      <c r="G23" s="84">
        <v>0.12001000000000001</v>
      </c>
      <c r="H23" s="51">
        <v>26.57</v>
      </c>
      <c r="I23" s="97">
        <f t="shared" ref="I23:AV23" si="21">H23-0.005*$F23</f>
        <v>26.419035000000001</v>
      </c>
      <c r="J23" s="97">
        <f t="shared" si="21"/>
        <v>26.268070000000002</v>
      </c>
      <c r="K23" s="97">
        <f t="shared" si="21"/>
        <v>26.117105000000002</v>
      </c>
      <c r="L23" s="97">
        <f t="shared" si="21"/>
        <v>25.966140000000003</v>
      </c>
      <c r="M23" s="97">
        <f t="shared" si="21"/>
        <v>25.815175000000004</v>
      </c>
      <c r="N23" s="97">
        <f t="shared" si="21"/>
        <v>25.664210000000004</v>
      </c>
      <c r="O23" s="97">
        <f t="shared" si="21"/>
        <v>25.513245000000005</v>
      </c>
      <c r="P23" s="97">
        <f t="shared" si="21"/>
        <v>25.362280000000005</v>
      </c>
      <c r="Q23" s="104">
        <f t="shared" si="21"/>
        <v>25.211315000000006</v>
      </c>
      <c r="R23" s="97">
        <f t="shared" si="21"/>
        <v>25.060350000000007</v>
      </c>
      <c r="S23" s="97">
        <f t="shared" si="21"/>
        <v>24.909385000000007</v>
      </c>
      <c r="T23" s="97">
        <f t="shared" si="21"/>
        <v>24.758420000000008</v>
      </c>
      <c r="U23" s="97">
        <f t="shared" si="21"/>
        <v>24.607455000000009</v>
      </c>
      <c r="V23" s="97">
        <f t="shared" si="21"/>
        <v>24.456490000000009</v>
      </c>
      <c r="W23" s="97">
        <f t="shared" si="21"/>
        <v>24.30552500000001</v>
      </c>
      <c r="X23" s="97">
        <f t="shared" si="21"/>
        <v>24.154560000000011</v>
      </c>
      <c r="Y23" s="97">
        <f t="shared" si="21"/>
        <v>24.003595000000011</v>
      </c>
      <c r="Z23" s="97">
        <f t="shared" si="21"/>
        <v>23.852630000000012</v>
      </c>
      <c r="AA23" s="97">
        <f t="shared" si="21"/>
        <v>23.701665000000013</v>
      </c>
      <c r="AB23" s="97">
        <f t="shared" si="21"/>
        <v>23.550700000000013</v>
      </c>
      <c r="AC23" s="97">
        <f t="shared" si="21"/>
        <v>23.399735000000014</v>
      </c>
      <c r="AD23" s="97">
        <f t="shared" si="21"/>
        <v>23.248770000000015</v>
      </c>
      <c r="AE23" s="97">
        <f t="shared" si="21"/>
        <v>23.097805000000015</v>
      </c>
      <c r="AF23" s="97">
        <f t="shared" si="21"/>
        <v>22.946840000000016</v>
      </c>
      <c r="AG23" s="97">
        <f t="shared" si="21"/>
        <v>22.795875000000017</v>
      </c>
      <c r="AH23" s="97">
        <f t="shared" si="21"/>
        <v>22.644910000000017</v>
      </c>
      <c r="AI23" s="97">
        <f t="shared" si="21"/>
        <v>22.493945000000018</v>
      </c>
      <c r="AJ23" s="97">
        <f t="shared" si="21"/>
        <v>22.342980000000018</v>
      </c>
      <c r="AK23" s="97">
        <f t="shared" si="21"/>
        <v>22.192015000000019</v>
      </c>
      <c r="AL23" s="97">
        <f t="shared" si="21"/>
        <v>22.04105000000002</v>
      </c>
      <c r="AM23" s="97">
        <f t="shared" si="21"/>
        <v>21.89008500000002</v>
      </c>
      <c r="AN23" s="97">
        <f t="shared" si="21"/>
        <v>21.739120000000021</v>
      </c>
      <c r="AO23" s="97">
        <f t="shared" si="21"/>
        <v>21.588155000000022</v>
      </c>
      <c r="AP23" s="97">
        <f t="shared" si="21"/>
        <v>21.437190000000022</v>
      </c>
      <c r="AQ23" s="97">
        <f t="shared" si="21"/>
        <v>21.286225000000023</v>
      </c>
      <c r="AR23" s="97">
        <f t="shared" si="21"/>
        <v>21.135260000000024</v>
      </c>
      <c r="AS23" s="97">
        <f t="shared" si="21"/>
        <v>20.984295000000024</v>
      </c>
      <c r="AT23" s="97">
        <f t="shared" si="21"/>
        <v>20.833330000000025</v>
      </c>
      <c r="AU23" s="97">
        <f t="shared" si="21"/>
        <v>20.682365000000026</v>
      </c>
      <c r="AV23" s="97">
        <f t="shared" si="21"/>
        <v>20.531400000000026</v>
      </c>
    </row>
    <row r="24" spans="2:48" ht="16.5">
      <c r="B24" s="67"/>
      <c r="C24" s="115"/>
      <c r="D24" s="68" t="s">
        <v>304</v>
      </c>
      <c r="E24" s="70">
        <v>2.7519068000000001E-2</v>
      </c>
      <c r="F24" s="105">
        <v>36.338000000000001</v>
      </c>
      <c r="G24" s="84">
        <v>0.120215</v>
      </c>
      <c r="H24" s="51">
        <v>31.97</v>
      </c>
      <c r="I24" s="97">
        <f t="shared" ref="I24:AV24" si="22">H24-0.005*$F24</f>
        <v>31.788309999999999</v>
      </c>
      <c r="J24" s="97">
        <f t="shared" si="22"/>
        <v>31.606619999999999</v>
      </c>
      <c r="K24" s="97">
        <f t="shared" si="22"/>
        <v>31.42493</v>
      </c>
      <c r="L24" s="97">
        <f t="shared" si="22"/>
        <v>31.24324</v>
      </c>
      <c r="M24" s="97">
        <f t="shared" si="22"/>
        <v>31.06155</v>
      </c>
      <c r="N24" s="97">
        <f t="shared" si="22"/>
        <v>30.879860000000001</v>
      </c>
      <c r="O24" s="97">
        <f t="shared" si="22"/>
        <v>30.698170000000001</v>
      </c>
      <c r="P24" s="97">
        <f t="shared" si="22"/>
        <v>30.516480000000001</v>
      </c>
      <c r="Q24" s="104">
        <f t="shared" si="22"/>
        <v>30.334790000000002</v>
      </c>
      <c r="R24" s="97">
        <f t="shared" si="22"/>
        <v>30.153100000000002</v>
      </c>
      <c r="S24" s="97">
        <f t="shared" si="22"/>
        <v>29.971410000000002</v>
      </c>
      <c r="T24" s="97">
        <f t="shared" si="22"/>
        <v>29.789720000000003</v>
      </c>
      <c r="U24" s="97">
        <f t="shared" si="22"/>
        <v>29.608030000000003</v>
      </c>
      <c r="V24" s="97">
        <f t="shared" si="22"/>
        <v>29.426340000000003</v>
      </c>
      <c r="W24" s="97">
        <f t="shared" si="22"/>
        <v>29.244650000000004</v>
      </c>
      <c r="X24" s="97">
        <f t="shared" si="22"/>
        <v>29.062960000000004</v>
      </c>
      <c r="Y24" s="97">
        <f t="shared" si="22"/>
        <v>28.881270000000004</v>
      </c>
      <c r="Z24" s="97">
        <f t="shared" si="22"/>
        <v>28.699580000000005</v>
      </c>
      <c r="AA24" s="97">
        <f t="shared" si="22"/>
        <v>28.517890000000005</v>
      </c>
      <c r="AB24" s="97">
        <f t="shared" si="22"/>
        <v>28.336200000000005</v>
      </c>
      <c r="AC24" s="97">
        <f t="shared" si="22"/>
        <v>28.154510000000005</v>
      </c>
      <c r="AD24" s="97">
        <f t="shared" si="22"/>
        <v>27.972820000000006</v>
      </c>
      <c r="AE24" s="97">
        <f t="shared" si="22"/>
        <v>27.791130000000006</v>
      </c>
      <c r="AF24" s="97">
        <f t="shared" si="22"/>
        <v>27.609440000000006</v>
      </c>
      <c r="AG24" s="97">
        <f t="shared" si="22"/>
        <v>27.427750000000007</v>
      </c>
      <c r="AH24" s="97">
        <f t="shared" si="22"/>
        <v>27.246060000000007</v>
      </c>
      <c r="AI24" s="97">
        <f t="shared" si="22"/>
        <v>27.064370000000007</v>
      </c>
      <c r="AJ24" s="97">
        <f t="shared" si="22"/>
        <v>26.882680000000008</v>
      </c>
      <c r="AK24" s="97">
        <f t="shared" si="22"/>
        <v>26.700990000000008</v>
      </c>
      <c r="AL24" s="97">
        <f t="shared" si="22"/>
        <v>26.519300000000008</v>
      </c>
      <c r="AM24" s="97">
        <f t="shared" si="22"/>
        <v>26.337610000000009</v>
      </c>
      <c r="AN24" s="97">
        <f t="shared" si="22"/>
        <v>26.155920000000009</v>
      </c>
      <c r="AO24" s="97">
        <f t="shared" si="22"/>
        <v>25.974230000000009</v>
      </c>
      <c r="AP24" s="97">
        <f t="shared" si="22"/>
        <v>25.79254000000001</v>
      </c>
      <c r="AQ24" s="97">
        <f t="shared" si="22"/>
        <v>25.61085000000001</v>
      </c>
      <c r="AR24" s="97">
        <f t="shared" si="22"/>
        <v>25.42916000000001</v>
      </c>
      <c r="AS24" s="97">
        <f t="shared" si="22"/>
        <v>25.247470000000011</v>
      </c>
      <c r="AT24" s="97">
        <f t="shared" si="22"/>
        <v>25.065780000000011</v>
      </c>
      <c r="AU24" s="97">
        <f t="shared" si="22"/>
        <v>24.884090000000011</v>
      </c>
      <c r="AV24" s="97">
        <f t="shared" si="22"/>
        <v>24.702400000000011</v>
      </c>
    </row>
    <row r="25" spans="2:48" ht="16.5">
      <c r="B25" s="71"/>
      <c r="C25" s="115" t="s">
        <v>307</v>
      </c>
      <c r="D25" s="68" t="s">
        <v>308</v>
      </c>
      <c r="E25" s="72">
        <v>6.0695000999999998E-2</v>
      </c>
      <c r="F25" s="105">
        <v>16.475000000000001</v>
      </c>
      <c r="G25" s="90">
        <v>8.3504999999999996E-2</v>
      </c>
      <c r="H25" s="51">
        <v>15.1</v>
      </c>
      <c r="I25" s="97">
        <f t="shared" ref="I25:AV25" si="23">H25-0.005*$F25</f>
        <v>15.017624999999999</v>
      </c>
      <c r="J25" s="97">
        <f t="shared" si="23"/>
        <v>14.935249999999998</v>
      </c>
      <c r="K25" s="97">
        <f t="shared" si="23"/>
        <v>14.852874999999997</v>
      </c>
      <c r="L25" s="97">
        <f t="shared" si="23"/>
        <v>14.770499999999997</v>
      </c>
      <c r="M25" s="97">
        <f t="shared" si="23"/>
        <v>14.688124999999996</v>
      </c>
      <c r="N25" s="97">
        <f t="shared" si="23"/>
        <v>14.605749999999995</v>
      </c>
      <c r="O25" s="97">
        <f t="shared" si="23"/>
        <v>14.523374999999994</v>
      </c>
      <c r="P25" s="97">
        <f t="shared" si="23"/>
        <v>14.440999999999994</v>
      </c>
      <c r="Q25" s="104">
        <f t="shared" si="23"/>
        <v>14.358624999999993</v>
      </c>
      <c r="R25" s="97">
        <f t="shared" si="23"/>
        <v>14.276249999999992</v>
      </c>
      <c r="S25" s="97">
        <f t="shared" si="23"/>
        <v>14.193874999999991</v>
      </c>
      <c r="T25" s="97">
        <f t="shared" si="23"/>
        <v>14.111499999999991</v>
      </c>
      <c r="U25" s="97">
        <f t="shared" si="23"/>
        <v>14.02912499999999</v>
      </c>
      <c r="V25" s="97">
        <f t="shared" si="23"/>
        <v>13.946749999999989</v>
      </c>
      <c r="W25" s="97">
        <f t="shared" si="23"/>
        <v>13.864374999999988</v>
      </c>
      <c r="X25" s="97">
        <f t="shared" si="23"/>
        <v>13.781999999999988</v>
      </c>
      <c r="Y25" s="97">
        <f t="shared" si="23"/>
        <v>13.699624999999987</v>
      </c>
      <c r="Z25" s="97">
        <f t="shared" si="23"/>
        <v>13.617249999999986</v>
      </c>
      <c r="AA25" s="97">
        <f t="shared" si="23"/>
        <v>13.534874999999985</v>
      </c>
      <c r="AB25" s="97">
        <f t="shared" si="23"/>
        <v>13.452499999999985</v>
      </c>
      <c r="AC25" s="97">
        <f t="shared" si="23"/>
        <v>13.370124999999984</v>
      </c>
      <c r="AD25" s="97">
        <f t="shared" si="23"/>
        <v>13.287749999999983</v>
      </c>
      <c r="AE25" s="97">
        <f t="shared" si="23"/>
        <v>13.205374999999982</v>
      </c>
      <c r="AF25" s="97">
        <f t="shared" si="23"/>
        <v>13.122999999999982</v>
      </c>
      <c r="AG25" s="97">
        <f t="shared" si="23"/>
        <v>13.040624999999981</v>
      </c>
      <c r="AH25" s="97">
        <f t="shared" si="23"/>
        <v>12.95824999999998</v>
      </c>
      <c r="AI25" s="97">
        <f t="shared" si="23"/>
        <v>12.875874999999979</v>
      </c>
      <c r="AJ25" s="97">
        <f t="shared" si="23"/>
        <v>12.793499999999979</v>
      </c>
      <c r="AK25" s="97">
        <f t="shared" si="23"/>
        <v>12.711124999999978</v>
      </c>
      <c r="AL25" s="97">
        <f t="shared" si="23"/>
        <v>12.628749999999977</v>
      </c>
      <c r="AM25" s="97">
        <f t="shared" si="23"/>
        <v>12.546374999999976</v>
      </c>
      <c r="AN25" s="97">
        <f t="shared" si="23"/>
        <v>12.463999999999976</v>
      </c>
      <c r="AO25" s="97">
        <f t="shared" si="23"/>
        <v>12.381624999999975</v>
      </c>
      <c r="AP25" s="97">
        <f t="shared" si="23"/>
        <v>12.299249999999974</v>
      </c>
      <c r="AQ25" s="97">
        <f t="shared" si="23"/>
        <v>12.216874999999973</v>
      </c>
      <c r="AR25" s="97">
        <f t="shared" si="23"/>
        <v>12.134499999999973</v>
      </c>
      <c r="AS25" s="97">
        <f t="shared" si="23"/>
        <v>12.052124999999972</v>
      </c>
      <c r="AT25" s="97">
        <f t="shared" si="23"/>
        <v>11.969749999999971</v>
      </c>
      <c r="AU25" s="97">
        <f t="shared" si="23"/>
        <v>11.88737499999997</v>
      </c>
      <c r="AV25" s="97">
        <f t="shared" si="23"/>
        <v>11.80499999999997</v>
      </c>
    </row>
    <row r="26" spans="2:48" ht="16.5">
      <c r="B26" s="71"/>
      <c r="C26" s="115"/>
      <c r="D26" s="68" t="s">
        <v>309</v>
      </c>
      <c r="E26" s="72">
        <v>0.30634855799999999</v>
      </c>
      <c r="F26" s="105">
        <v>3.2639999999999998</v>
      </c>
      <c r="G26" s="90">
        <v>5.0319000000000003E-2</v>
      </c>
      <c r="H26" s="51">
        <v>3.1</v>
      </c>
      <c r="I26" s="97">
        <f t="shared" ref="I26:AV26" si="24">H26-0.005*$F26</f>
        <v>3.0836800000000002</v>
      </c>
      <c r="J26" s="97">
        <f t="shared" si="24"/>
        <v>3.0673600000000003</v>
      </c>
      <c r="K26" s="97">
        <f t="shared" si="24"/>
        <v>3.0510400000000004</v>
      </c>
      <c r="L26" s="97">
        <f t="shared" si="24"/>
        <v>3.0347200000000005</v>
      </c>
      <c r="M26" s="97">
        <f t="shared" si="24"/>
        <v>3.0184000000000006</v>
      </c>
      <c r="N26" s="97">
        <f t="shared" si="24"/>
        <v>3.0020800000000007</v>
      </c>
      <c r="O26" s="97">
        <f t="shared" si="24"/>
        <v>2.9857600000000009</v>
      </c>
      <c r="P26" s="97">
        <f t="shared" si="24"/>
        <v>2.969440000000001</v>
      </c>
      <c r="Q26" s="104">
        <f t="shared" si="24"/>
        <v>2.9531200000000011</v>
      </c>
      <c r="R26" s="97">
        <f t="shared" si="24"/>
        <v>2.9368000000000012</v>
      </c>
      <c r="S26" s="97">
        <f t="shared" si="24"/>
        <v>2.9204800000000013</v>
      </c>
      <c r="T26" s="97">
        <f t="shared" si="24"/>
        <v>2.9041600000000014</v>
      </c>
      <c r="U26" s="97">
        <f t="shared" si="24"/>
        <v>2.8878400000000015</v>
      </c>
      <c r="V26" s="97">
        <f t="shared" si="24"/>
        <v>2.8715200000000016</v>
      </c>
      <c r="W26" s="97">
        <f t="shared" si="24"/>
        <v>2.8552000000000017</v>
      </c>
      <c r="X26" s="97">
        <f t="shared" si="24"/>
        <v>2.8388800000000018</v>
      </c>
      <c r="Y26" s="97">
        <f t="shared" si="24"/>
        <v>2.822560000000002</v>
      </c>
      <c r="Z26" s="97">
        <f t="shared" si="24"/>
        <v>2.8062400000000021</v>
      </c>
      <c r="AA26" s="97">
        <f t="shared" si="24"/>
        <v>2.7899200000000022</v>
      </c>
      <c r="AB26" s="97">
        <f t="shared" si="24"/>
        <v>2.7736000000000023</v>
      </c>
      <c r="AC26" s="97">
        <f t="shared" si="24"/>
        <v>2.7572800000000024</v>
      </c>
      <c r="AD26" s="97">
        <f t="shared" si="24"/>
        <v>2.7409600000000025</v>
      </c>
      <c r="AE26" s="97">
        <f t="shared" si="24"/>
        <v>2.7246400000000026</v>
      </c>
      <c r="AF26" s="97">
        <f t="shared" si="24"/>
        <v>2.7083200000000027</v>
      </c>
      <c r="AG26" s="97">
        <f t="shared" si="24"/>
        <v>2.6920000000000028</v>
      </c>
      <c r="AH26" s="97">
        <f t="shared" si="24"/>
        <v>2.6756800000000029</v>
      </c>
      <c r="AI26" s="97">
        <f t="shared" si="24"/>
        <v>2.6593600000000031</v>
      </c>
      <c r="AJ26" s="97">
        <f t="shared" si="24"/>
        <v>2.6430400000000032</v>
      </c>
      <c r="AK26" s="97">
        <f t="shared" si="24"/>
        <v>2.6267200000000033</v>
      </c>
      <c r="AL26" s="97">
        <f t="shared" si="24"/>
        <v>2.6104000000000034</v>
      </c>
      <c r="AM26" s="97">
        <f t="shared" si="24"/>
        <v>2.5940800000000035</v>
      </c>
      <c r="AN26" s="97">
        <f t="shared" si="24"/>
        <v>2.5777600000000036</v>
      </c>
      <c r="AO26" s="97">
        <f t="shared" si="24"/>
        <v>2.5614400000000037</v>
      </c>
      <c r="AP26" s="97">
        <f t="shared" si="24"/>
        <v>2.5451200000000038</v>
      </c>
      <c r="AQ26" s="97">
        <f t="shared" si="24"/>
        <v>2.5288000000000039</v>
      </c>
      <c r="AR26" s="97">
        <f t="shared" si="24"/>
        <v>2.512480000000004</v>
      </c>
      <c r="AS26" s="97">
        <f t="shared" si="24"/>
        <v>2.4961600000000042</v>
      </c>
      <c r="AT26" s="97">
        <f t="shared" si="24"/>
        <v>2.4798400000000043</v>
      </c>
      <c r="AU26" s="97">
        <f t="shared" si="24"/>
        <v>2.4635200000000044</v>
      </c>
      <c r="AV26" s="97">
        <f t="shared" si="24"/>
        <v>2.4472000000000045</v>
      </c>
    </row>
    <row r="27" spans="2:48" ht="16.5">
      <c r="B27" s="71"/>
      <c r="C27" s="115"/>
      <c r="D27" s="68" t="s">
        <v>310</v>
      </c>
      <c r="E27" s="72">
        <v>0.459867048</v>
      </c>
      <c r="F27" s="105">
        <v>2.1739999999999999</v>
      </c>
      <c r="G27" s="90">
        <v>8.0266000000000004E-2</v>
      </c>
      <c r="H27" s="51">
        <v>2</v>
      </c>
      <c r="I27" s="97">
        <f t="shared" ref="I27:AV27" si="25">H27-0.005*$F27</f>
        <v>1.9891300000000001</v>
      </c>
      <c r="J27" s="97">
        <f t="shared" si="25"/>
        <v>1.9782600000000001</v>
      </c>
      <c r="K27" s="97">
        <f t="shared" si="25"/>
        <v>1.9673900000000002</v>
      </c>
      <c r="L27" s="97">
        <f t="shared" si="25"/>
        <v>1.9565200000000003</v>
      </c>
      <c r="M27" s="97">
        <f t="shared" si="25"/>
        <v>1.9456500000000003</v>
      </c>
      <c r="N27" s="97">
        <f t="shared" si="25"/>
        <v>1.9347800000000004</v>
      </c>
      <c r="O27" s="97">
        <f t="shared" si="25"/>
        <v>1.9239100000000005</v>
      </c>
      <c r="P27" s="97">
        <f t="shared" si="25"/>
        <v>1.9130400000000005</v>
      </c>
      <c r="Q27" s="104">
        <f t="shared" si="25"/>
        <v>1.9021700000000006</v>
      </c>
      <c r="R27" s="97">
        <f t="shared" si="25"/>
        <v>1.8913000000000006</v>
      </c>
      <c r="S27" s="97">
        <f t="shared" si="25"/>
        <v>1.8804300000000007</v>
      </c>
      <c r="T27" s="97">
        <f t="shared" si="25"/>
        <v>1.8695600000000008</v>
      </c>
      <c r="U27" s="97">
        <f t="shared" si="25"/>
        <v>1.8586900000000008</v>
      </c>
      <c r="V27" s="97">
        <f t="shared" si="25"/>
        <v>1.8478200000000009</v>
      </c>
      <c r="W27" s="97">
        <f t="shared" si="25"/>
        <v>1.836950000000001</v>
      </c>
      <c r="X27" s="97">
        <f t="shared" si="25"/>
        <v>1.826080000000001</v>
      </c>
      <c r="Y27" s="97">
        <f t="shared" si="25"/>
        <v>1.8152100000000011</v>
      </c>
      <c r="Z27" s="97">
        <f t="shared" si="25"/>
        <v>1.8043400000000012</v>
      </c>
      <c r="AA27" s="97">
        <f t="shared" si="25"/>
        <v>1.7934700000000012</v>
      </c>
      <c r="AB27" s="97">
        <f t="shared" si="25"/>
        <v>1.7826000000000013</v>
      </c>
      <c r="AC27" s="97">
        <f t="shared" si="25"/>
        <v>1.7717300000000014</v>
      </c>
      <c r="AD27" s="97">
        <f t="shared" si="25"/>
        <v>1.7608600000000014</v>
      </c>
      <c r="AE27" s="97">
        <f t="shared" si="25"/>
        <v>1.7499900000000015</v>
      </c>
      <c r="AF27" s="97">
        <f t="shared" si="25"/>
        <v>1.7391200000000016</v>
      </c>
      <c r="AG27" s="97">
        <f t="shared" si="25"/>
        <v>1.7282500000000016</v>
      </c>
      <c r="AH27" s="97">
        <f t="shared" si="25"/>
        <v>1.7173800000000017</v>
      </c>
      <c r="AI27" s="97">
        <f t="shared" si="25"/>
        <v>1.7065100000000017</v>
      </c>
      <c r="AJ27" s="97">
        <f t="shared" si="25"/>
        <v>1.6956400000000018</v>
      </c>
      <c r="AK27" s="97">
        <f t="shared" si="25"/>
        <v>1.6847700000000019</v>
      </c>
      <c r="AL27" s="97">
        <f t="shared" si="25"/>
        <v>1.6739000000000019</v>
      </c>
      <c r="AM27" s="97">
        <f t="shared" si="25"/>
        <v>1.663030000000002</v>
      </c>
      <c r="AN27" s="97">
        <f t="shared" si="25"/>
        <v>1.6521600000000021</v>
      </c>
      <c r="AO27" s="97">
        <f t="shared" si="25"/>
        <v>1.6412900000000021</v>
      </c>
      <c r="AP27" s="97">
        <f t="shared" si="25"/>
        <v>1.6304200000000022</v>
      </c>
      <c r="AQ27" s="97">
        <f t="shared" si="25"/>
        <v>1.6195500000000023</v>
      </c>
      <c r="AR27" s="97">
        <f t="shared" si="25"/>
        <v>1.6086800000000023</v>
      </c>
      <c r="AS27" s="97">
        <f t="shared" si="25"/>
        <v>1.5978100000000024</v>
      </c>
      <c r="AT27" s="97">
        <f t="shared" si="25"/>
        <v>1.5869400000000025</v>
      </c>
      <c r="AU27" s="97">
        <f t="shared" si="25"/>
        <v>1.5760700000000025</v>
      </c>
      <c r="AV27" s="97">
        <f t="shared" si="25"/>
        <v>1.5652000000000026</v>
      </c>
    </row>
    <row r="28" spans="2:48" ht="16.5">
      <c r="B28" s="71"/>
      <c r="C28" s="115"/>
      <c r="D28" s="68" t="s">
        <v>311</v>
      </c>
      <c r="E28" s="72">
        <v>0.17308939400000001</v>
      </c>
      <c r="F28" s="105">
        <v>5.7770000000000001</v>
      </c>
      <c r="G28" s="90">
        <v>5.6662999999999998E-2</v>
      </c>
      <c r="H28" s="51">
        <v>5.45</v>
      </c>
      <c r="I28" s="97">
        <f t="shared" ref="I28:AV28" si="26">H28-0.005*$F28</f>
        <v>5.4211150000000004</v>
      </c>
      <c r="J28" s="97">
        <f t="shared" si="26"/>
        <v>5.3922300000000005</v>
      </c>
      <c r="K28" s="97">
        <f t="shared" si="26"/>
        <v>5.3633450000000007</v>
      </c>
      <c r="L28" s="97">
        <f t="shared" si="26"/>
        <v>5.3344600000000009</v>
      </c>
      <c r="M28" s="97">
        <f t="shared" si="26"/>
        <v>5.305575000000001</v>
      </c>
      <c r="N28" s="97">
        <f t="shared" si="26"/>
        <v>5.2766900000000012</v>
      </c>
      <c r="O28" s="97">
        <f t="shared" si="26"/>
        <v>5.2478050000000014</v>
      </c>
      <c r="P28" s="97">
        <f t="shared" si="26"/>
        <v>5.2189200000000016</v>
      </c>
      <c r="Q28" s="104">
        <f t="shared" si="26"/>
        <v>5.1900350000000017</v>
      </c>
      <c r="R28" s="97">
        <f t="shared" si="26"/>
        <v>5.1611500000000019</v>
      </c>
      <c r="S28" s="97">
        <f t="shared" si="26"/>
        <v>5.1322650000000021</v>
      </c>
      <c r="T28" s="97">
        <f t="shared" si="26"/>
        <v>5.1033800000000022</v>
      </c>
      <c r="U28" s="97">
        <f t="shared" si="26"/>
        <v>5.0744950000000024</v>
      </c>
      <c r="V28" s="97">
        <f t="shared" si="26"/>
        <v>5.0456100000000026</v>
      </c>
      <c r="W28" s="97">
        <f t="shared" si="26"/>
        <v>5.0167250000000028</v>
      </c>
      <c r="X28" s="97">
        <f t="shared" si="26"/>
        <v>4.9878400000000029</v>
      </c>
      <c r="Y28" s="97">
        <f t="shared" si="26"/>
        <v>4.9589550000000031</v>
      </c>
      <c r="Z28" s="97">
        <f t="shared" si="26"/>
        <v>4.9300700000000033</v>
      </c>
      <c r="AA28" s="97">
        <f t="shared" si="26"/>
        <v>4.9011850000000035</v>
      </c>
      <c r="AB28" s="97">
        <f t="shared" si="26"/>
        <v>4.8723000000000036</v>
      </c>
      <c r="AC28" s="97">
        <f t="shared" si="26"/>
        <v>4.8434150000000038</v>
      </c>
      <c r="AD28" s="97">
        <f t="shared" si="26"/>
        <v>4.814530000000004</v>
      </c>
      <c r="AE28" s="97">
        <f t="shared" si="26"/>
        <v>4.7856450000000041</v>
      </c>
      <c r="AF28" s="97">
        <f t="shared" si="26"/>
        <v>4.7567600000000043</v>
      </c>
      <c r="AG28" s="97">
        <f t="shared" si="26"/>
        <v>4.7278750000000045</v>
      </c>
      <c r="AH28" s="97">
        <f t="shared" si="26"/>
        <v>4.6989900000000047</v>
      </c>
      <c r="AI28" s="97">
        <f t="shared" si="26"/>
        <v>4.6701050000000048</v>
      </c>
      <c r="AJ28" s="97">
        <f t="shared" si="26"/>
        <v>4.641220000000005</v>
      </c>
      <c r="AK28" s="97">
        <f t="shared" si="26"/>
        <v>4.6123350000000052</v>
      </c>
      <c r="AL28" s="97">
        <f t="shared" si="26"/>
        <v>4.5834500000000054</v>
      </c>
      <c r="AM28" s="97">
        <f t="shared" si="26"/>
        <v>4.5545650000000055</v>
      </c>
      <c r="AN28" s="97">
        <f t="shared" si="26"/>
        <v>4.5256800000000057</v>
      </c>
      <c r="AO28" s="97">
        <f t="shared" si="26"/>
        <v>4.4967950000000059</v>
      </c>
      <c r="AP28" s="97">
        <f t="shared" si="26"/>
        <v>4.467910000000006</v>
      </c>
      <c r="AQ28" s="97">
        <f t="shared" si="26"/>
        <v>4.4390250000000062</v>
      </c>
      <c r="AR28" s="97">
        <f t="shared" si="26"/>
        <v>4.4101400000000064</v>
      </c>
      <c r="AS28" s="97">
        <f t="shared" si="26"/>
        <v>4.3812550000000066</v>
      </c>
      <c r="AT28" s="97">
        <f t="shared" si="26"/>
        <v>4.3523700000000067</v>
      </c>
      <c r="AU28" s="97">
        <f t="shared" si="26"/>
        <v>4.3234850000000069</v>
      </c>
      <c r="AV28" s="97">
        <f t="shared" si="26"/>
        <v>4.2946000000000071</v>
      </c>
    </row>
    <row r="29" spans="2:48" ht="16.5">
      <c r="B29" s="71"/>
      <c r="C29" s="115"/>
      <c r="D29" s="68" t="s">
        <v>312</v>
      </c>
      <c r="E29" s="72">
        <v>0.48196063500000003</v>
      </c>
      <c r="F29" s="105">
        <v>2.0739999999999998</v>
      </c>
      <c r="G29" s="90">
        <v>3.6079E-2</v>
      </c>
      <c r="H29" s="51">
        <v>2</v>
      </c>
      <c r="I29" s="97">
        <f t="shared" ref="I29:AV29" si="27">H29-0.005*$F29</f>
        <v>1.98963</v>
      </c>
      <c r="J29" s="97">
        <f t="shared" si="27"/>
        <v>1.97926</v>
      </c>
      <c r="K29" s="97">
        <f t="shared" si="27"/>
        <v>1.96889</v>
      </c>
      <c r="L29" s="97">
        <f t="shared" si="27"/>
        <v>1.95852</v>
      </c>
      <c r="M29" s="97">
        <f t="shared" si="27"/>
        <v>1.94815</v>
      </c>
      <c r="N29" s="97">
        <f t="shared" si="27"/>
        <v>1.9377800000000001</v>
      </c>
      <c r="O29" s="97">
        <f t="shared" si="27"/>
        <v>1.9274100000000001</v>
      </c>
      <c r="P29" s="97">
        <f t="shared" si="27"/>
        <v>1.9170400000000001</v>
      </c>
      <c r="Q29" s="104">
        <f t="shared" si="27"/>
        <v>1.9066700000000001</v>
      </c>
      <c r="R29" s="97">
        <f t="shared" si="27"/>
        <v>1.8963000000000001</v>
      </c>
      <c r="S29" s="97">
        <f t="shared" si="27"/>
        <v>1.8859300000000001</v>
      </c>
      <c r="T29" s="97">
        <f t="shared" si="27"/>
        <v>1.8755600000000001</v>
      </c>
      <c r="U29" s="97">
        <f t="shared" si="27"/>
        <v>1.8651900000000001</v>
      </c>
      <c r="V29" s="97">
        <f t="shared" si="27"/>
        <v>1.8548200000000001</v>
      </c>
      <c r="W29" s="97">
        <f t="shared" si="27"/>
        <v>1.8444500000000001</v>
      </c>
      <c r="X29" s="97">
        <f t="shared" si="27"/>
        <v>1.8340800000000002</v>
      </c>
      <c r="Y29" s="97">
        <f t="shared" si="27"/>
        <v>1.8237100000000002</v>
      </c>
      <c r="Z29" s="97">
        <f t="shared" si="27"/>
        <v>1.8133400000000002</v>
      </c>
      <c r="AA29" s="97">
        <f t="shared" si="27"/>
        <v>1.8029700000000002</v>
      </c>
      <c r="AB29" s="97">
        <f t="shared" si="27"/>
        <v>1.7926000000000002</v>
      </c>
      <c r="AC29" s="97">
        <f t="shared" si="27"/>
        <v>1.7822300000000002</v>
      </c>
      <c r="AD29" s="97">
        <f t="shared" si="27"/>
        <v>1.7718600000000002</v>
      </c>
      <c r="AE29" s="97">
        <f t="shared" si="27"/>
        <v>1.7614900000000002</v>
      </c>
      <c r="AF29" s="97">
        <f t="shared" si="27"/>
        <v>1.7511200000000002</v>
      </c>
      <c r="AG29" s="97">
        <f t="shared" si="27"/>
        <v>1.7407500000000002</v>
      </c>
      <c r="AH29" s="97">
        <f t="shared" si="27"/>
        <v>1.7303800000000003</v>
      </c>
      <c r="AI29" s="97">
        <f t="shared" si="27"/>
        <v>1.7200100000000003</v>
      </c>
      <c r="AJ29" s="97">
        <f t="shared" si="27"/>
        <v>1.7096400000000003</v>
      </c>
      <c r="AK29" s="97">
        <f t="shared" si="27"/>
        <v>1.6992700000000003</v>
      </c>
      <c r="AL29" s="97">
        <f t="shared" si="27"/>
        <v>1.6889000000000003</v>
      </c>
      <c r="AM29" s="97">
        <f t="shared" si="27"/>
        <v>1.6785300000000003</v>
      </c>
      <c r="AN29" s="97">
        <f t="shared" si="27"/>
        <v>1.6681600000000003</v>
      </c>
      <c r="AO29" s="97">
        <f t="shared" si="27"/>
        <v>1.6577900000000003</v>
      </c>
      <c r="AP29" s="97">
        <f t="shared" si="27"/>
        <v>1.6474200000000003</v>
      </c>
      <c r="AQ29" s="97">
        <f t="shared" si="27"/>
        <v>1.6370500000000003</v>
      </c>
      <c r="AR29" s="97">
        <f t="shared" si="27"/>
        <v>1.6266800000000003</v>
      </c>
      <c r="AS29" s="97">
        <f t="shared" si="27"/>
        <v>1.6163100000000004</v>
      </c>
      <c r="AT29" s="97">
        <f t="shared" si="27"/>
        <v>1.6059400000000004</v>
      </c>
      <c r="AU29" s="97">
        <f t="shared" si="27"/>
        <v>1.5955700000000004</v>
      </c>
      <c r="AV29" s="97">
        <f t="shared" si="27"/>
        <v>1.5852000000000004</v>
      </c>
    </row>
    <row r="30" spans="2:48" ht="16.5">
      <c r="B30" s="71"/>
      <c r="C30" s="115"/>
      <c r="D30" s="68" t="s">
        <v>313</v>
      </c>
      <c r="E30" s="72">
        <v>0.51803936500000003</v>
      </c>
      <c r="F30" s="105">
        <v>1.93</v>
      </c>
      <c r="G30" s="90">
        <v>1.5724999999999999E-2</v>
      </c>
      <c r="H30" s="51">
        <v>1.9</v>
      </c>
      <c r="I30" s="97">
        <f t="shared" ref="I30:AV30" si="28">H30-0.005*$F30</f>
        <v>1.89035</v>
      </c>
      <c r="J30" s="97">
        <f t="shared" si="28"/>
        <v>1.8807</v>
      </c>
      <c r="K30" s="97">
        <f t="shared" si="28"/>
        <v>1.8710500000000001</v>
      </c>
      <c r="L30" s="97">
        <f t="shared" si="28"/>
        <v>1.8614000000000002</v>
      </c>
      <c r="M30" s="97">
        <f t="shared" si="28"/>
        <v>1.8517500000000002</v>
      </c>
      <c r="N30" s="97">
        <f t="shared" si="28"/>
        <v>1.8421000000000003</v>
      </c>
      <c r="O30" s="97">
        <f t="shared" si="28"/>
        <v>1.8324500000000004</v>
      </c>
      <c r="P30" s="97">
        <f t="shared" si="28"/>
        <v>1.8228000000000004</v>
      </c>
      <c r="Q30" s="104">
        <f t="shared" si="28"/>
        <v>1.8131500000000005</v>
      </c>
      <c r="R30" s="97">
        <f t="shared" si="28"/>
        <v>1.8035000000000005</v>
      </c>
      <c r="S30" s="97">
        <f t="shared" si="28"/>
        <v>1.7938500000000006</v>
      </c>
      <c r="T30" s="97">
        <f t="shared" si="28"/>
        <v>1.7842000000000007</v>
      </c>
      <c r="U30" s="97">
        <f t="shared" si="28"/>
        <v>1.7745500000000007</v>
      </c>
      <c r="V30" s="97">
        <f t="shared" si="28"/>
        <v>1.7649000000000008</v>
      </c>
      <c r="W30" s="97">
        <f t="shared" si="28"/>
        <v>1.7552500000000009</v>
      </c>
      <c r="X30" s="97">
        <f t="shared" si="28"/>
        <v>1.7456000000000009</v>
      </c>
      <c r="Y30" s="97">
        <f t="shared" si="28"/>
        <v>1.735950000000001</v>
      </c>
      <c r="Z30" s="97">
        <f t="shared" si="28"/>
        <v>1.7263000000000011</v>
      </c>
      <c r="AA30" s="97">
        <f t="shared" si="28"/>
        <v>1.7166500000000011</v>
      </c>
      <c r="AB30" s="97">
        <f t="shared" si="28"/>
        <v>1.7070000000000012</v>
      </c>
      <c r="AC30" s="97">
        <f t="shared" si="28"/>
        <v>1.6973500000000012</v>
      </c>
      <c r="AD30" s="97">
        <f t="shared" si="28"/>
        <v>1.6877000000000013</v>
      </c>
      <c r="AE30" s="97">
        <f t="shared" si="28"/>
        <v>1.6780500000000014</v>
      </c>
      <c r="AF30" s="97">
        <f t="shared" si="28"/>
        <v>1.6684000000000014</v>
      </c>
      <c r="AG30" s="97">
        <f t="shared" si="28"/>
        <v>1.6587500000000015</v>
      </c>
      <c r="AH30" s="97">
        <f t="shared" si="28"/>
        <v>1.6491000000000016</v>
      </c>
      <c r="AI30" s="97">
        <f t="shared" si="28"/>
        <v>1.6394500000000016</v>
      </c>
      <c r="AJ30" s="97">
        <f t="shared" si="28"/>
        <v>1.6298000000000017</v>
      </c>
      <c r="AK30" s="97">
        <f t="shared" si="28"/>
        <v>1.6201500000000018</v>
      </c>
      <c r="AL30" s="97">
        <f t="shared" si="28"/>
        <v>1.6105000000000018</v>
      </c>
      <c r="AM30" s="97">
        <f t="shared" si="28"/>
        <v>1.6008500000000019</v>
      </c>
      <c r="AN30" s="97">
        <f t="shared" si="28"/>
        <v>1.5912000000000019</v>
      </c>
      <c r="AO30" s="97">
        <f t="shared" si="28"/>
        <v>1.581550000000002</v>
      </c>
      <c r="AP30" s="97">
        <f t="shared" si="28"/>
        <v>1.5719000000000021</v>
      </c>
      <c r="AQ30" s="97">
        <f t="shared" si="28"/>
        <v>1.5622500000000021</v>
      </c>
      <c r="AR30" s="97">
        <f t="shared" si="28"/>
        <v>1.5526000000000022</v>
      </c>
      <c r="AS30" s="97">
        <f t="shared" si="28"/>
        <v>1.5429500000000023</v>
      </c>
      <c r="AT30" s="97">
        <f t="shared" si="28"/>
        <v>1.5333000000000023</v>
      </c>
      <c r="AU30" s="97">
        <f t="shared" si="28"/>
        <v>1.5236500000000024</v>
      </c>
      <c r="AV30" s="97">
        <f t="shared" si="28"/>
        <v>1.5140000000000025</v>
      </c>
    </row>
    <row r="31" spans="2:48" ht="16.5">
      <c r="B31" s="71"/>
      <c r="C31" s="115" t="s">
        <v>314</v>
      </c>
      <c r="D31" s="68" t="s">
        <v>315</v>
      </c>
      <c r="E31" s="73">
        <v>0.16666666699999999</v>
      </c>
      <c r="F31" s="105">
        <v>6</v>
      </c>
      <c r="G31" s="90">
        <v>2.75E-2</v>
      </c>
      <c r="H31" s="51">
        <v>5.835</v>
      </c>
      <c r="I31" s="97">
        <f t="shared" ref="I31:AV31" si="29">H31-0.005*$F31</f>
        <v>5.8049999999999997</v>
      </c>
      <c r="J31" s="97">
        <f t="shared" si="29"/>
        <v>5.7749999999999995</v>
      </c>
      <c r="K31" s="97">
        <f t="shared" si="29"/>
        <v>5.7449999999999992</v>
      </c>
      <c r="L31" s="97">
        <f t="shared" si="29"/>
        <v>5.714999999999999</v>
      </c>
      <c r="M31" s="97">
        <f t="shared" si="29"/>
        <v>5.6849999999999987</v>
      </c>
      <c r="N31" s="97">
        <f t="shared" si="29"/>
        <v>5.6549999999999985</v>
      </c>
      <c r="O31" s="97">
        <f t="shared" si="29"/>
        <v>5.6249999999999982</v>
      </c>
      <c r="P31" s="97">
        <f t="shared" si="29"/>
        <v>5.594999999999998</v>
      </c>
      <c r="Q31" s="104">
        <f t="shared" si="29"/>
        <v>5.5649999999999977</v>
      </c>
      <c r="R31" s="97">
        <f t="shared" si="29"/>
        <v>5.5349999999999975</v>
      </c>
      <c r="S31" s="97">
        <f t="shared" si="29"/>
        <v>5.5049999999999972</v>
      </c>
      <c r="T31" s="97">
        <f t="shared" si="29"/>
        <v>5.474999999999997</v>
      </c>
      <c r="U31" s="97">
        <f t="shared" si="29"/>
        <v>5.4449999999999967</v>
      </c>
      <c r="V31" s="97">
        <f t="shared" si="29"/>
        <v>5.4149999999999965</v>
      </c>
      <c r="W31" s="97">
        <f t="shared" si="29"/>
        <v>5.3849999999999962</v>
      </c>
      <c r="X31" s="97">
        <f t="shared" si="29"/>
        <v>5.354999999999996</v>
      </c>
      <c r="Y31" s="97">
        <f t="shared" si="29"/>
        <v>5.3249999999999957</v>
      </c>
      <c r="Z31" s="97">
        <f t="shared" si="29"/>
        <v>5.2949999999999955</v>
      </c>
      <c r="AA31" s="97">
        <f t="shared" si="29"/>
        <v>5.2649999999999952</v>
      </c>
      <c r="AB31" s="97">
        <f t="shared" si="29"/>
        <v>5.234999999999995</v>
      </c>
      <c r="AC31" s="97">
        <f t="shared" si="29"/>
        <v>5.2049999999999947</v>
      </c>
      <c r="AD31" s="97">
        <f t="shared" si="29"/>
        <v>5.1749999999999945</v>
      </c>
      <c r="AE31" s="97">
        <f t="shared" si="29"/>
        <v>5.1449999999999942</v>
      </c>
      <c r="AF31" s="97">
        <f t="shared" si="29"/>
        <v>5.114999999999994</v>
      </c>
      <c r="AG31" s="97">
        <f t="shared" si="29"/>
        <v>5.0849999999999937</v>
      </c>
      <c r="AH31" s="97">
        <f t="shared" si="29"/>
        <v>5.0549999999999935</v>
      </c>
      <c r="AI31" s="97">
        <f t="shared" si="29"/>
        <v>5.0249999999999932</v>
      </c>
      <c r="AJ31" s="97">
        <f t="shared" si="29"/>
        <v>4.994999999999993</v>
      </c>
      <c r="AK31" s="97">
        <f t="shared" si="29"/>
        <v>4.9649999999999928</v>
      </c>
      <c r="AL31" s="97">
        <f t="shared" si="29"/>
        <v>4.9349999999999925</v>
      </c>
      <c r="AM31" s="97">
        <f t="shared" si="29"/>
        <v>4.9049999999999923</v>
      </c>
      <c r="AN31" s="97">
        <f t="shared" si="29"/>
        <v>4.874999999999992</v>
      </c>
      <c r="AO31" s="97">
        <f t="shared" si="29"/>
        <v>4.8449999999999918</v>
      </c>
      <c r="AP31" s="97">
        <f t="shared" si="29"/>
        <v>4.8149999999999915</v>
      </c>
      <c r="AQ31" s="97">
        <f t="shared" si="29"/>
        <v>4.7849999999999913</v>
      </c>
      <c r="AR31" s="97">
        <f t="shared" si="29"/>
        <v>4.754999999999991</v>
      </c>
      <c r="AS31" s="97">
        <f t="shared" si="29"/>
        <v>4.7249999999999908</v>
      </c>
      <c r="AT31" s="97">
        <f t="shared" si="29"/>
        <v>4.6949999999999905</v>
      </c>
      <c r="AU31" s="97">
        <f t="shared" si="29"/>
        <v>4.6649999999999903</v>
      </c>
      <c r="AV31" s="97">
        <f t="shared" si="29"/>
        <v>4.63499999999999</v>
      </c>
    </row>
    <row r="32" spans="2:48" ht="16.5">
      <c r="B32" s="71"/>
      <c r="C32" s="115"/>
      <c r="D32" s="68" t="s">
        <v>316</v>
      </c>
      <c r="E32" s="73">
        <v>0.25</v>
      </c>
      <c r="F32" s="105">
        <v>4</v>
      </c>
      <c r="G32" s="90">
        <v>2.5000000000000001E-2</v>
      </c>
      <c r="H32" s="51">
        <v>3.9</v>
      </c>
      <c r="I32" s="97">
        <f t="shared" ref="I32:AV32" si="30">H32-0.005*$F32</f>
        <v>3.88</v>
      </c>
      <c r="J32" s="97">
        <f t="shared" si="30"/>
        <v>3.86</v>
      </c>
      <c r="K32" s="97">
        <f t="shared" si="30"/>
        <v>3.84</v>
      </c>
      <c r="L32" s="97">
        <f t="shared" si="30"/>
        <v>3.82</v>
      </c>
      <c r="M32" s="97">
        <f t="shared" si="30"/>
        <v>3.8</v>
      </c>
      <c r="N32" s="97">
        <f t="shared" si="30"/>
        <v>3.78</v>
      </c>
      <c r="O32" s="97">
        <f t="shared" si="30"/>
        <v>3.76</v>
      </c>
      <c r="P32" s="97">
        <f t="shared" si="30"/>
        <v>3.7399999999999998</v>
      </c>
      <c r="Q32" s="104">
        <f t="shared" si="30"/>
        <v>3.7199999999999998</v>
      </c>
      <c r="R32" s="97">
        <f t="shared" si="30"/>
        <v>3.6999999999999997</v>
      </c>
      <c r="S32" s="97">
        <f t="shared" si="30"/>
        <v>3.6799999999999997</v>
      </c>
      <c r="T32" s="97">
        <f t="shared" si="30"/>
        <v>3.6599999999999997</v>
      </c>
      <c r="U32" s="97">
        <f t="shared" si="30"/>
        <v>3.6399999999999997</v>
      </c>
      <c r="V32" s="97">
        <f t="shared" si="30"/>
        <v>3.6199999999999997</v>
      </c>
      <c r="W32" s="97">
        <f t="shared" si="30"/>
        <v>3.5999999999999996</v>
      </c>
      <c r="X32" s="97">
        <f t="shared" si="30"/>
        <v>3.5799999999999996</v>
      </c>
      <c r="Y32" s="97">
        <f t="shared" si="30"/>
        <v>3.5599999999999996</v>
      </c>
      <c r="Z32" s="97">
        <f t="shared" si="30"/>
        <v>3.5399999999999996</v>
      </c>
      <c r="AA32" s="97">
        <f t="shared" si="30"/>
        <v>3.5199999999999996</v>
      </c>
      <c r="AB32" s="97">
        <f t="shared" si="30"/>
        <v>3.4999999999999996</v>
      </c>
      <c r="AC32" s="97">
        <f t="shared" si="30"/>
        <v>3.4799999999999995</v>
      </c>
      <c r="AD32" s="97">
        <f t="shared" si="30"/>
        <v>3.4599999999999995</v>
      </c>
      <c r="AE32" s="97">
        <f t="shared" si="30"/>
        <v>3.4399999999999995</v>
      </c>
      <c r="AF32" s="97">
        <f t="shared" si="30"/>
        <v>3.4199999999999995</v>
      </c>
      <c r="AG32" s="97">
        <f t="shared" si="30"/>
        <v>3.3999999999999995</v>
      </c>
      <c r="AH32" s="97">
        <f t="shared" si="30"/>
        <v>3.3799999999999994</v>
      </c>
      <c r="AI32" s="97">
        <f t="shared" si="30"/>
        <v>3.3599999999999994</v>
      </c>
      <c r="AJ32" s="97">
        <f t="shared" si="30"/>
        <v>3.3399999999999994</v>
      </c>
      <c r="AK32" s="97">
        <f t="shared" si="30"/>
        <v>3.3199999999999994</v>
      </c>
      <c r="AL32" s="97">
        <f t="shared" si="30"/>
        <v>3.2999999999999994</v>
      </c>
      <c r="AM32" s="97">
        <f t="shared" si="30"/>
        <v>3.2799999999999994</v>
      </c>
      <c r="AN32" s="97">
        <f t="shared" si="30"/>
        <v>3.2599999999999993</v>
      </c>
      <c r="AO32" s="97">
        <f t="shared" si="30"/>
        <v>3.2399999999999993</v>
      </c>
      <c r="AP32" s="97">
        <f t="shared" si="30"/>
        <v>3.2199999999999993</v>
      </c>
      <c r="AQ32" s="97">
        <f t="shared" si="30"/>
        <v>3.1999999999999993</v>
      </c>
      <c r="AR32" s="97">
        <f t="shared" si="30"/>
        <v>3.1799999999999993</v>
      </c>
      <c r="AS32" s="97">
        <f t="shared" si="30"/>
        <v>3.1599999999999993</v>
      </c>
      <c r="AT32" s="97">
        <f t="shared" si="30"/>
        <v>3.1399999999999992</v>
      </c>
      <c r="AU32" s="97">
        <f t="shared" si="30"/>
        <v>3.1199999999999992</v>
      </c>
      <c r="AV32" s="97">
        <f t="shared" si="30"/>
        <v>3.0999999999999992</v>
      </c>
    </row>
    <row r="33" spans="2:48" ht="16.5">
      <c r="B33" s="71"/>
      <c r="C33" s="115"/>
      <c r="D33" s="68" t="s">
        <v>317</v>
      </c>
      <c r="E33" s="73">
        <v>0.33333333300000001</v>
      </c>
      <c r="F33" s="105">
        <v>3</v>
      </c>
      <c r="G33" s="90">
        <v>2.2667E-2</v>
      </c>
      <c r="H33" s="51">
        <v>2.9319999999999999</v>
      </c>
      <c r="I33" s="97">
        <f t="shared" ref="I33:AV33" si="31">H33-0.005*$F33</f>
        <v>2.9169999999999998</v>
      </c>
      <c r="J33" s="97">
        <f t="shared" si="31"/>
        <v>2.9019999999999997</v>
      </c>
      <c r="K33" s="97">
        <f t="shared" si="31"/>
        <v>2.8869999999999996</v>
      </c>
      <c r="L33" s="97">
        <f t="shared" si="31"/>
        <v>2.8719999999999994</v>
      </c>
      <c r="M33" s="97">
        <f t="shared" si="31"/>
        <v>2.8569999999999993</v>
      </c>
      <c r="N33" s="97">
        <f t="shared" si="31"/>
        <v>2.8419999999999992</v>
      </c>
      <c r="O33" s="97">
        <f t="shared" si="31"/>
        <v>2.8269999999999991</v>
      </c>
      <c r="P33" s="97">
        <f t="shared" si="31"/>
        <v>2.8119999999999989</v>
      </c>
      <c r="Q33" s="104">
        <f t="shared" si="31"/>
        <v>2.7969999999999988</v>
      </c>
      <c r="R33" s="97">
        <f t="shared" si="31"/>
        <v>2.7819999999999987</v>
      </c>
      <c r="S33" s="97">
        <f t="shared" si="31"/>
        <v>2.7669999999999986</v>
      </c>
      <c r="T33" s="97">
        <f t="shared" si="31"/>
        <v>2.7519999999999984</v>
      </c>
      <c r="U33" s="97">
        <f t="shared" si="31"/>
        <v>2.7369999999999983</v>
      </c>
      <c r="V33" s="97">
        <f t="shared" si="31"/>
        <v>2.7219999999999982</v>
      </c>
      <c r="W33" s="97">
        <f t="shared" si="31"/>
        <v>2.7069999999999981</v>
      </c>
      <c r="X33" s="97">
        <f t="shared" si="31"/>
        <v>2.691999999999998</v>
      </c>
      <c r="Y33" s="97">
        <f t="shared" si="31"/>
        <v>2.6769999999999978</v>
      </c>
      <c r="Z33" s="97">
        <f t="shared" si="31"/>
        <v>2.6619999999999977</v>
      </c>
      <c r="AA33" s="97">
        <f t="shared" si="31"/>
        <v>2.6469999999999976</v>
      </c>
      <c r="AB33" s="97">
        <f t="shared" si="31"/>
        <v>2.6319999999999975</v>
      </c>
      <c r="AC33" s="97">
        <f t="shared" si="31"/>
        <v>2.6169999999999973</v>
      </c>
      <c r="AD33" s="97">
        <f t="shared" si="31"/>
        <v>2.6019999999999972</v>
      </c>
      <c r="AE33" s="97">
        <f t="shared" si="31"/>
        <v>2.5869999999999971</v>
      </c>
      <c r="AF33" s="97">
        <f t="shared" si="31"/>
        <v>2.571999999999997</v>
      </c>
      <c r="AG33" s="97">
        <f t="shared" si="31"/>
        <v>2.5569999999999968</v>
      </c>
      <c r="AH33" s="97">
        <f t="shared" si="31"/>
        <v>2.5419999999999967</v>
      </c>
      <c r="AI33" s="97">
        <f t="shared" si="31"/>
        <v>2.5269999999999966</v>
      </c>
      <c r="AJ33" s="97">
        <f t="shared" si="31"/>
        <v>2.5119999999999965</v>
      </c>
      <c r="AK33" s="97">
        <f t="shared" si="31"/>
        <v>2.4969999999999963</v>
      </c>
      <c r="AL33" s="97">
        <f t="shared" si="31"/>
        <v>2.4819999999999962</v>
      </c>
      <c r="AM33" s="97">
        <f t="shared" si="31"/>
        <v>2.4669999999999961</v>
      </c>
      <c r="AN33" s="97">
        <f t="shared" si="31"/>
        <v>2.451999999999996</v>
      </c>
      <c r="AO33" s="97">
        <f t="shared" si="31"/>
        <v>2.4369999999999958</v>
      </c>
      <c r="AP33" s="97">
        <f t="shared" si="31"/>
        <v>2.4219999999999957</v>
      </c>
      <c r="AQ33" s="97">
        <f t="shared" si="31"/>
        <v>2.4069999999999956</v>
      </c>
      <c r="AR33" s="97">
        <f t="shared" si="31"/>
        <v>2.3919999999999955</v>
      </c>
      <c r="AS33" s="97">
        <f t="shared" si="31"/>
        <v>2.3769999999999953</v>
      </c>
      <c r="AT33" s="97">
        <f t="shared" si="31"/>
        <v>2.3619999999999952</v>
      </c>
      <c r="AU33" s="97">
        <f t="shared" si="31"/>
        <v>2.3469999999999951</v>
      </c>
      <c r="AV33" s="97">
        <f t="shared" si="31"/>
        <v>2.331999999999995</v>
      </c>
    </row>
    <row r="34" spans="2:48" ht="16.5">
      <c r="B34" s="71"/>
      <c r="C34" s="115"/>
      <c r="D34" s="68" t="s">
        <v>318</v>
      </c>
      <c r="E34" s="73">
        <v>0.41666666699999999</v>
      </c>
      <c r="F34" s="105">
        <v>2.4</v>
      </c>
      <c r="G34" s="90">
        <v>0.02</v>
      </c>
      <c r="H34" s="51">
        <v>2.3519999999999999</v>
      </c>
      <c r="I34" s="97">
        <f t="shared" ref="I34:AV34" si="32">H34-0.005*$F34</f>
        <v>2.34</v>
      </c>
      <c r="J34" s="97">
        <f t="shared" si="32"/>
        <v>2.3279999999999998</v>
      </c>
      <c r="K34" s="97">
        <f t="shared" si="32"/>
        <v>2.3159999999999998</v>
      </c>
      <c r="L34" s="97">
        <f t="shared" si="32"/>
        <v>2.3039999999999998</v>
      </c>
      <c r="M34" s="97">
        <f t="shared" si="32"/>
        <v>2.2919999999999998</v>
      </c>
      <c r="N34" s="97">
        <f t="shared" si="32"/>
        <v>2.2799999999999998</v>
      </c>
      <c r="O34" s="97">
        <f t="shared" si="32"/>
        <v>2.2679999999999998</v>
      </c>
      <c r="P34" s="97">
        <f t="shared" si="32"/>
        <v>2.2559999999999998</v>
      </c>
      <c r="Q34" s="104">
        <f t="shared" si="32"/>
        <v>2.2439999999999998</v>
      </c>
      <c r="R34" s="97">
        <f t="shared" si="32"/>
        <v>2.2319999999999998</v>
      </c>
      <c r="S34" s="97">
        <f t="shared" si="32"/>
        <v>2.2199999999999998</v>
      </c>
      <c r="T34" s="97">
        <f t="shared" si="32"/>
        <v>2.2079999999999997</v>
      </c>
      <c r="U34" s="97">
        <f t="shared" si="32"/>
        <v>2.1959999999999997</v>
      </c>
      <c r="V34" s="97">
        <f t="shared" si="32"/>
        <v>2.1839999999999997</v>
      </c>
      <c r="W34" s="97">
        <f t="shared" si="32"/>
        <v>2.1719999999999997</v>
      </c>
      <c r="X34" s="97">
        <f t="shared" si="32"/>
        <v>2.1599999999999997</v>
      </c>
      <c r="Y34" s="97">
        <f t="shared" si="32"/>
        <v>2.1479999999999997</v>
      </c>
      <c r="Z34" s="97">
        <f t="shared" si="32"/>
        <v>2.1359999999999997</v>
      </c>
      <c r="AA34" s="97">
        <f t="shared" si="32"/>
        <v>2.1239999999999997</v>
      </c>
      <c r="AB34" s="97">
        <f t="shared" si="32"/>
        <v>2.1119999999999997</v>
      </c>
      <c r="AC34" s="97">
        <f t="shared" si="32"/>
        <v>2.0999999999999996</v>
      </c>
      <c r="AD34" s="97">
        <f t="shared" si="32"/>
        <v>2.0879999999999996</v>
      </c>
      <c r="AE34" s="97">
        <f t="shared" si="32"/>
        <v>2.0759999999999996</v>
      </c>
      <c r="AF34" s="97">
        <f t="shared" si="32"/>
        <v>2.0639999999999996</v>
      </c>
      <c r="AG34" s="97">
        <f t="shared" si="32"/>
        <v>2.0519999999999996</v>
      </c>
      <c r="AH34" s="97">
        <f t="shared" si="32"/>
        <v>2.0399999999999996</v>
      </c>
      <c r="AI34" s="97">
        <f t="shared" si="32"/>
        <v>2.0279999999999996</v>
      </c>
      <c r="AJ34" s="97">
        <f t="shared" si="32"/>
        <v>2.0159999999999996</v>
      </c>
      <c r="AK34" s="97">
        <f t="shared" si="32"/>
        <v>2.0039999999999996</v>
      </c>
      <c r="AL34" s="97">
        <f t="shared" si="32"/>
        <v>1.9919999999999995</v>
      </c>
      <c r="AM34" s="97">
        <f t="shared" si="32"/>
        <v>1.9799999999999995</v>
      </c>
      <c r="AN34" s="97">
        <f t="shared" si="32"/>
        <v>1.9679999999999995</v>
      </c>
      <c r="AO34" s="97">
        <f t="shared" si="32"/>
        <v>1.9559999999999995</v>
      </c>
      <c r="AP34" s="97">
        <f t="shared" si="32"/>
        <v>1.9439999999999995</v>
      </c>
      <c r="AQ34" s="97">
        <f t="shared" si="32"/>
        <v>1.9319999999999995</v>
      </c>
      <c r="AR34" s="97">
        <f t="shared" si="32"/>
        <v>1.9199999999999995</v>
      </c>
      <c r="AS34" s="97">
        <f t="shared" si="32"/>
        <v>1.9079999999999995</v>
      </c>
      <c r="AT34" s="97">
        <f t="shared" si="32"/>
        <v>1.8959999999999995</v>
      </c>
      <c r="AU34" s="97">
        <f t="shared" si="32"/>
        <v>1.8839999999999995</v>
      </c>
      <c r="AV34" s="97">
        <f t="shared" si="32"/>
        <v>1.8719999999999994</v>
      </c>
    </row>
    <row r="35" spans="2:48" ht="16.5">
      <c r="B35" s="71"/>
      <c r="C35" s="115"/>
      <c r="D35" s="68" t="s">
        <v>319</v>
      </c>
      <c r="E35" s="73">
        <v>0.5</v>
      </c>
      <c r="F35" s="105">
        <v>2</v>
      </c>
      <c r="G35" s="90">
        <v>4.8000000000000001E-2</v>
      </c>
      <c r="H35" s="51">
        <v>1.9039999999999999</v>
      </c>
      <c r="I35" s="97">
        <f t="shared" ref="I35:AV35" si="33">H35-0.005*$F35</f>
        <v>1.8939999999999999</v>
      </c>
      <c r="J35" s="97">
        <f t="shared" si="33"/>
        <v>1.8839999999999999</v>
      </c>
      <c r="K35" s="97">
        <f t="shared" si="33"/>
        <v>1.8739999999999999</v>
      </c>
      <c r="L35" s="97">
        <f t="shared" si="33"/>
        <v>1.8639999999999999</v>
      </c>
      <c r="M35" s="97">
        <f t="shared" si="33"/>
        <v>1.8539999999999999</v>
      </c>
      <c r="N35" s="97">
        <f t="shared" si="33"/>
        <v>1.8439999999999999</v>
      </c>
      <c r="O35" s="97">
        <f t="shared" si="33"/>
        <v>1.8339999999999999</v>
      </c>
      <c r="P35" s="97">
        <f t="shared" si="33"/>
        <v>1.8239999999999998</v>
      </c>
      <c r="Q35" s="104">
        <f t="shared" si="33"/>
        <v>1.8139999999999998</v>
      </c>
      <c r="R35" s="97">
        <f t="shared" si="33"/>
        <v>1.8039999999999998</v>
      </c>
      <c r="S35" s="97">
        <f t="shared" si="33"/>
        <v>1.7939999999999998</v>
      </c>
      <c r="T35" s="97">
        <f t="shared" si="33"/>
        <v>1.7839999999999998</v>
      </c>
      <c r="U35" s="97">
        <f t="shared" si="33"/>
        <v>1.7739999999999998</v>
      </c>
      <c r="V35" s="97">
        <f t="shared" si="33"/>
        <v>1.7639999999999998</v>
      </c>
      <c r="W35" s="97">
        <f t="shared" si="33"/>
        <v>1.7539999999999998</v>
      </c>
      <c r="X35" s="97">
        <f t="shared" si="33"/>
        <v>1.7439999999999998</v>
      </c>
      <c r="Y35" s="97">
        <f t="shared" si="33"/>
        <v>1.7339999999999998</v>
      </c>
      <c r="Z35" s="97">
        <f t="shared" si="33"/>
        <v>1.7239999999999998</v>
      </c>
      <c r="AA35" s="97">
        <f t="shared" si="33"/>
        <v>1.7139999999999997</v>
      </c>
      <c r="AB35" s="97">
        <f t="shared" si="33"/>
        <v>1.7039999999999997</v>
      </c>
      <c r="AC35" s="97">
        <f t="shared" si="33"/>
        <v>1.6939999999999997</v>
      </c>
      <c r="AD35" s="97">
        <f t="shared" si="33"/>
        <v>1.6839999999999997</v>
      </c>
      <c r="AE35" s="97">
        <f t="shared" si="33"/>
        <v>1.6739999999999997</v>
      </c>
      <c r="AF35" s="97">
        <f t="shared" si="33"/>
        <v>1.6639999999999997</v>
      </c>
      <c r="AG35" s="97">
        <f t="shared" si="33"/>
        <v>1.6539999999999997</v>
      </c>
      <c r="AH35" s="97">
        <f t="shared" si="33"/>
        <v>1.6439999999999997</v>
      </c>
      <c r="AI35" s="97">
        <f t="shared" si="33"/>
        <v>1.6339999999999997</v>
      </c>
      <c r="AJ35" s="97">
        <f t="shared" si="33"/>
        <v>1.6239999999999997</v>
      </c>
      <c r="AK35" s="97">
        <f t="shared" si="33"/>
        <v>1.6139999999999997</v>
      </c>
      <c r="AL35" s="97">
        <f t="shared" si="33"/>
        <v>1.6039999999999996</v>
      </c>
      <c r="AM35" s="97">
        <f t="shared" si="33"/>
        <v>1.5939999999999996</v>
      </c>
      <c r="AN35" s="97">
        <f t="shared" si="33"/>
        <v>1.5839999999999996</v>
      </c>
      <c r="AO35" s="97">
        <f t="shared" si="33"/>
        <v>1.5739999999999996</v>
      </c>
      <c r="AP35" s="97">
        <f t="shared" si="33"/>
        <v>1.5639999999999996</v>
      </c>
      <c r="AQ35" s="97">
        <f t="shared" si="33"/>
        <v>1.5539999999999996</v>
      </c>
      <c r="AR35" s="97">
        <f t="shared" si="33"/>
        <v>1.5439999999999996</v>
      </c>
      <c r="AS35" s="97">
        <f t="shared" si="33"/>
        <v>1.5339999999999996</v>
      </c>
      <c r="AT35" s="97">
        <f t="shared" si="33"/>
        <v>1.5239999999999996</v>
      </c>
      <c r="AU35" s="97">
        <f t="shared" si="33"/>
        <v>1.5139999999999996</v>
      </c>
      <c r="AV35" s="97">
        <f t="shared" si="33"/>
        <v>1.5039999999999996</v>
      </c>
    </row>
    <row r="36" spans="2:48" ht="16.5">
      <c r="B36" s="71"/>
      <c r="C36" s="115"/>
      <c r="D36" s="68" t="s">
        <v>320</v>
      </c>
      <c r="E36" s="73">
        <v>0.58333333300000001</v>
      </c>
      <c r="F36" s="105">
        <v>1.714</v>
      </c>
      <c r="G36" s="90">
        <v>4.1000000000000002E-2</v>
      </c>
      <c r="H36" s="51">
        <v>1.6439999999999999</v>
      </c>
      <c r="I36" s="97">
        <f t="shared" ref="I36:AV36" si="34">H36-0.005*$F36</f>
        <v>1.6354299999999999</v>
      </c>
      <c r="J36" s="97">
        <f t="shared" si="34"/>
        <v>1.62686</v>
      </c>
      <c r="K36" s="97">
        <f t="shared" si="34"/>
        <v>1.61829</v>
      </c>
      <c r="L36" s="97">
        <f t="shared" si="34"/>
        <v>1.60972</v>
      </c>
      <c r="M36" s="97">
        <f t="shared" si="34"/>
        <v>1.6011500000000001</v>
      </c>
      <c r="N36" s="97">
        <f t="shared" si="34"/>
        <v>1.5925800000000001</v>
      </c>
      <c r="O36" s="97">
        <f t="shared" si="34"/>
        <v>1.5840100000000001</v>
      </c>
      <c r="P36" s="97">
        <f t="shared" si="34"/>
        <v>1.5754400000000002</v>
      </c>
      <c r="Q36" s="104">
        <f t="shared" si="34"/>
        <v>1.5668700000000002</v>
      </c>
      <c r="R36" s="97">
        <f t="shared" si="34"/>
        <v>1.5583000000000002</v>
      </c>
      <c r="S36" s="97">
        <f t="shared" si="34"/>
        <v>1.5497300000000003</v>
      </c>
      <c r="T36" s="97">
        <f t="shared" si="34"/>
        <v>1.5411600000000003</v>
      </c>
      <c r="U36" s="97">
        <f t="shared" si="34"/>
        <v>1.5325900000000003</v>
      </c>
      <c r="V36" s="97">
        <f t="shared" si="34"/>
        <v>1.5240200000000004</v>
      </c>
      <c r="W36" s="97">
        <f t="shared" si="34"/>
        <v>1.5154500000000004</v>
      </c>
      <c r="X36" s="97">
        <f t="shared" si="34"/>
        <v>1.5068800000000004</v>
      </c>
      <c r="Y36" s="97">
        <f t="shared" si="34"/>
        <v>1.4983100000000005</v>
      </c>
      <c r="Z36" s="97">
        <f t="shared" si="34"/>
        <v>1.4897400000000005</v>
      </c>
      <c r="AA36" s="97">
        <f t="shared" si="34"/>
        <v>1.4811700000000005</v>
      </c>
      <c r="AB36" s="97">
        <f t="shared" si="34"/>
        <v>1.4726000000000006</v>
      </c>
      <c r="AC36" s="97">
        <f t="shared" si="34"/>
        <v>1.4640300000000006</v>
      </c>
      <c r="AD36" s="97">
        <f t="shared" si="34"/>
        <v>1.4554600000000006</v>
      </c>
      <c r="AE36" s="97">
        <f t="shared" si="34"/>
        <v>1.4468900000000007</v>
      </c>
      <c r="AF36" s="97">
        <f t="shared" si="34"/>
        <v>1.4383200000000007</v>
      </c>
      <c r="AG36" s="97">
        <f t="shared" si="34"/>
        <v>1.4297500000000007</v>
      </c>
      <c r="AH36" s="97">
        <f t="shared" si="34"/>
        <v>1.4211800000000008</v>
      </c>
      <c r="AI36" s="97">
        <f t="shared" si="34"/>
        <v>1.4126100000000008</v>
      </c>
      <c r="AJ36" s="97">
        <f t="shared" si="34"/>
        <v>1.4040400000000008</v>
      </c>
      <c r="AK36" s="97">
        <f t="shared" si="34"/>
        <v>1.3954700000000009</v>
      </c>
      <c r="AL36" s="97">
        <f t="shared" si="34"/>
        <v>1.3869000000000009</v>
      </c>
      <c r="AM36" s="97">
        <f t="shared" si="34"/>
        <v>1.3783300000000009</v>
      </c>
      <c r="AN36" s="97">
        <f t="shared" si="34"/>
        <v>1.369760000000001</v>
      </c>
      <c r="AO36" s="97">
        <f t="shared" si="34"/>
        <v>1.361190000000001</v>
      </c>
      <c r="AP36" s="97">
        <f t="shared" si="34"/>
        <v>1.352620000000001</v>
      </c>
      <c r="AQ36" s="97">
        <f t="shared" si="34"/>
        <v>1.3440500000000011</v>
      </c>
      <c r="AR36" s="97">
        <f t="shared" si="34"/>
        <v>1.3354800000000011</v>
      </c>
      <c r="AS36" s="97">
        <f t="shared" si="34"/>
        <v>1.3269100000000011</v>
      </c>
      <c r="AT36" s="97">
        <f t="shared" si="34"/>
        <v>1.3183400000000012</v>
      </c>
      <c r="AU36" s="97">
        <f t="shared" si="34"/>
        <v>1.3097700000000012</v>
      </c>
      <c r="AV36" s="97">
        <f t="shared" si="34"/>
        <v>1.3012000000000012</v>
      </c>
    </row>
    <row r="37" spans="2:48" ht="16.5">
      <c r="B37" s="71"/>
      <c r="C37" s="115"/>
      <c r="D37" s="68" t="s">
        <v>321</v>
      </c>
      <c r="E37" s="73">
        <v>0.66666666699999999</v>
      </c>
      <c r="F37" s="105">
        <v>1.5</v>
      </c>
      <c r="G37" s="90">
        <v>3.5333000000000003E-2</v>
      </c>
      <c r="H37" s="51">
        <v>1.4470000000000001</v>
      </c>
      <c r="I37" s="97">
        <f t="shared" ref="I37:AV37" si="35">H37-0.005*$F37</f>
        <v>1.4395</v>
      </c>
      <c r="J37" s="97">
        <f t="shared" si="35"/>
        <v>1.4319999999999999</v>
      </c>
      <c r="K37" s="97">
        <f t="shared" si="35"/>
        <v>1.4244999999999999</v>
      </c>
      <c r="L37" s="97">
        <f t="shared" si="35"/>
        <v>1.4169999999999998</v>
      </c>
      <c r="M37" s="97">
        <f t="shared" si="35"/>
        <v>1.4094999999999998</v>
      </c>
      <c r="N37" s="97">
        <f t="shared" si="35"/>
        <v>1.4019999999999997</v>
      </c>
      <c r="O37" s="97">
        <f t="shared" si="35"/>
        <v>1.3944999999999996</v>
      </c>
      <c r="P37" s="97">
        <f t="shared" si="35"/>
        <v>1.3869999999999996</v>
      </c>
      <c r="Q37" s="104">
        <f t="shared" si="35"/>
        <v>1.3794999999999995</v>
      </c>
      <c r="R37" s="97">
        <f t="shared" si="35"/>
        <v>1.3719999999999994</v>
      </c>
      <c r="S37" s="97">
        <f t="shared" si="35"/>
        <v>1.3644999999999994</v>
      </c>
      <c r="T37" s="97">
        <f t="shared" si="35"/>
        <v>1.3569999999999993</v>
      </c>
      <c r="U37" s="97">
        <f t="shared" si="35"/>
        <v>1.3494999999999993</v>
      </c>
      <c r="V37" s="97">
        <f t="shared" si="35"/>
        <v>1.3419999999999992</v>
      </c>
      <c r="W37" s="97">
        <f t="shared" si="35"/>
        <v>1.3344999999999991</v>
      </c>
      <c r="X37" s="97">
        <f t="shared" si="35"/>
        <v>1.3269999999999991</v>
      </c>
      <c r="Y37" s="97">
        <f t="shared" si="35"/>
        <v>1.319499999999999</v>
      </c>
      <c r="Z37" s="97">
        <f t="shared" si="35"/>
        <v>1.3119999999999989</v>
      </c>
      <c r="AA37" s="97">
        <f t="shared" si="35"/>
        <v>1.3044999999999989</v>
      </c>
      <c r="AB37" s="97">
        <f t="shared" si="35"/>
        <v>1.2969999999999988</v>
      </c>
      <c r="AC37" s="97">
        <f t="shared" si="35"/>
        <v>1.2894999999999988</v>
      </c>
      <c r="AD37" s="97">
        <f t="shared" si="35"/>
        <v>1.2819999999999987</v>
      </c>
      <c r="AE37" s="97">
        <f t="shared" si="35"/>
        <v>1.2744999999999986</v>
      </c>
      <c r="AF37" s="97">
        <f t="shared" si="35"/>
        <v>1.2669999999999986</v>
      </c>
      <c r="AG37" s="97">
        <f t="shared" si="35"/>
        <v>1.2594999999999985</v>
      </c>
      <c r="AH37" s="97">
        <f t="shared" si="35"/>
        <v>1.2519999999999984</v>
      </c>
      <c r="AI37" s="97">
        <f t="shared" si="35"/>
        <v>1.2444999999999984</v>
      </c>
      <c r="AJ37" s="97">
        <f t="shared" si="35"/>
        <v>1.2369999999999983</v>
      </c>
      <c r="AK37" s="97">
        <f t="shared" si="35"/>
        <v>1.2294999999999983</v>
      </c>
      <c r="AL37" s="97">
        <f t="shared" si="35"/>
        <v>1.2219999999999982</v>
      </c>
      <c r="AM37" s="97">
        <f t="shared" si="35"/>
        <v>1.2144999999999981</v>
      </c>
      <c r="AN37" s="97">
        <f t="shared" si="35"/>
        <v>1.2069999999999981</v>
      </c>
      <c r="AO37" s="97">
        <f t="shared" si="35"/>
        <v>1.199499999999998</v>
      </c>
      <c r="AP37" s="97">
        <f t="shared" si="35"/>
        <v>1.191999999999998</v>
      </c>
      <c r="AQ37" s="97">
        <f t="shared" si="35"/>
        <v>1.1844999999999979</v>
      </c>
      <c r="AR37" s="97">
        <f t="shared" si="35"/>
        <v>1.1769999999999978</v>
      </c>
      <c r="AS37" s="97">
        <f t="shared" si="35"/>
        <v>1.1694999999999978</v>
      </c>
      <c r="AT37" s="97">
        <f t="shared" si="35"/>
        <v>1.1619999999999977</v>
      </c>
      <c r="AU37" s="97">
        <f t="shared" si="35"/>
        <v>1.1544999999999976</v>
      </c>
      <c r="AV37" s="97">
        <f t="shared" si="35"/>
        <v>1.1469999999999976</v>
      </c>
    </row>
    <row r="38" spans="2:48" ht="16.5">
      <c r="B38" s="71"/>
      <c r="C38" s="115"/>
      <c r="D38" s="68" t="s">
        <v>322</v>
      </c>
      <c r="E38" s="73">
        <v>0.75</v>
      </c>
      <c r="F38" s="105">
        <v>1.333</v>
      </c>
      <c r="G38" s="90">
        <v>3.0249999999999999E-2</v>
      </c>
      <c r="H38" s="51">
        <v>1.2929999999999999</v>
      </c>
      <c r="I38" s="97">
        <f t="shared" ref="I38:AV38" si="36">H38-0.005*$F38</f>
        <v>1.286335</v>
      </c>
      <c r="J38" s="97">
        <f t="shared" si="36"/>
        <v>1.2796700000000001</v>
      </c>
      <c r="K38" s="97">
        <f t="shared" si="36"/>
        <v>1.2730050000000002</v>
      </c>
      <c r="L38" s="97">
        <f t="shared" si="36"/>
        <v>1.2663400000000002</v>
      </c>
      <c r="M38" s="97">
        <f t="shared" si="36"/>
        <v>1.2596750000000003</v>
      </c>
      <c r="N38" s="97">
        <f t="shared" si="36"/>
        <v>1.2530100000000004</v>
      </c>
      <c r="O38" s="97">
        <f t="shared" si="36"/>
        <v>1.2463450000000005</v>
      </c>
      <c r="P38" s="97">
        <f t="shared" si="36"/>
        <v>1.2396800000000006</v>
      </c>
      <c r="Q38" s="104">
        <f t="shared" si="36"/>
        <v>1.2330150000000006</v>
      </c>
      <c r="R38" s="97">
        <f t="shared" si="36"/>
        <v>1.2263500000000007</v>
      </c>
      <c r="S38" s="97">
        <f t="shared" si="36"/>
        <v>1.2196850000000008</v>
      </c>
      <c r="T38" s="97">
        <f t="shared" si="36"/>
        <v>1.2130200000000009</v>
      </c>
      <c r="U38" s="97">
        <f t="shared" si="36"/>
        <v>1.206355000000001</v>
      </c>
      <c r="V38" s="97">
        <f t="shared" si="36"/>
        <v>1.199690000000001</v>
      </c>
      <c r="W38" s="97">
        <f t="shared" si="36"/>
        <v>1.1930250000000011</v>
      </c>
      <c r="X38" s="97">
        <f t="shared" si="36"/>
        <v>1.1863600000000012</v>
      </c>
      <c r="Y38" s="97">
        <f t="shared" si="36"/>
        <v>1.1796950000000013</v>
      </c>
      <c r="Z38" s="97">
        <f t="shared" si="36"/>
        <v>1.1730300000000013</v>
      </c>
      <c r="AA38" s="97">
        <f t="shared" si="36"/>
        <v>1.1663650000000014</v>
      </c>
      <c r="AB38" s="97">
        <f t="shared" si="36"/>
        <v>1.1597000000000015</v>
      </c>
      <c r="AC38" s="97">
        <f t="shared" si="36"/>
        <v>1.1530350000000016</v>
      </c>
      <c r="AD38" s="97">
        <f t="shared" si="36"/>
        <v>1.1463700000000017</v>
      </c>
      <c r="AE38" s="97">
        <f t="shared" si="36"/>
        <v>1.1397050000000017</v>
      </c>
      <c r="AF38" s="97">
        <f t="shared" si="36"/>
        <v>1.1330400000000018</v>
      </c>
      <c r="AG38" s="97">
        <f t="shared" si="36"/>
        <v>1.1263750000000019</v>
      </c>
      <c r="AH38" s="97">
        <f t="shared" si="36"/>
        <v>1.119710000000002</v>
      </c>
      <c r="AI38" s="97">
        <f t="shared" si="36"/>
        <v>1.1130450000000021</v>
      </c>
      <c r="AJ38" s="97">
        <f t="shared" si="36"/>
        <v>1.1063800000000021</v>
      </c>
      <c r="AK38" s="97">
        <f t="shared" si="36"/>
        <v>1.0997150000000022</v>
      </c>
      <c r="AL38" s="97">
        <f t="shared" si="36"/>
        <v>1.0930500000000023</v>
      </c>
      <c r="AM38" s="97">
        <f t="shared" si="36"/>
        <v>1.0863850000000024</v>
      </c>
      <c r="AN38" s="97">
        <f t="shared" si="36"/>
        <v>1.0797200000000025</v>
      </c>
      <c r="AO38" s="97">
        <f t="shared" si="36"/>
        <v>1.0730550000000025</v>
      </c>
      <c r="AP38" s="97">
        <f t="shared" si="36"/>
        <v>1.0663900000000026</v>
      </c>
      <c r="AQ38" s="97">
        <f t="shared" si="36"/>
        <v>1.0597250000000027</v>
      </c>
      <c r="AR38" s="97">
        <f t="shared" si="36"/>
        <v>1.0530600000000028</v>
      </c>
      <c r="AS38" s="97">
        <f t="shared" si="36"/>
        <v>1.0463950000000029</v>
      </c>
      <c r="AT38" s="97">
        <f t="shared" si="36"/>
        <v>1.0397300000000029</v>
      </c>
      <c r="AU38" s="97">
        <f t="shared" si="36"/>
        <v>1.033065000000003</v>
      </c>
      <c r="AV38" s="97">
        <f t="shared" si="36"/>
        <v>1.0264000000000031</v>
      </c>
    </row>
    <row r="39" spans="2:48" ht="16.5">
      <c r="B39" s="71"/>
      <c r="C39" s="115"/>
      <c r="D39" s="68" t="s">
        <v>323</v>
      </c>
      <c r="E39" s="73">
        <v>0.83333333300000001</v>
      </c>
      <c r="F39" s="105">
        <v>1.2</v>
      </c>
      <c r="G39" s="90">
        <v>2.5832999999999998E-2</v>
      </c>
      <c r="H39" s="51">
        <v>1.169</v>
      </c>
      <c r="I39" s="97">
        <f t="shared" ref="I39:AV39" si="37">H39-0.005*$F39</f>
        <v>1.163</v>
      </c>
      <c r="J39" s="97">
        <f t="shared" si="37"/>
        <v>1.157</v>
      </c>
      <c r="K39" s="97">
        <f t="shared" si="37"/>
        <v>1.151</v>
      </c>
      <c r="L39" s="97">
        <f t="shared" si="37"/>
        <v>1.145</v>
      </c>
      <c r="M39" s="97">
        <f t="shared" si="37"/>
        <v>1.139</v>
      </c>
      <c r="N39" s="97">
        <f t="shared" si="37"/>
        <v>1.133</v>
      </c>
      <c r="O39" s="97">
        <f t="shared" si="37"/>
        <v>1.127</v>
      </c>
      <c r="P39" s="97">
        <f t="shared" si="37"/>
        <v>1.121</v>
      </c>
      <c r="Q39" s="104">
        <f t="shared" si="37"/>
        <v>1.115</v>
      </c>
      <c r="R39" s="97">
        <f t="shared" si="37"/>
        <v>1.109</v>
      </c>
      <c r="S39" s="97">
        <f t="shared" si="37"/>
        <v>1.103</v>
      </c>
      <c r="T39" s="97">
        <f t="shared" si="37"/>
        <v>1.097</v>
      </c>
      <c r="U39" s="97">
        <f t="shared" si="37"/>
        <v>1.091</v>
      </c>
      <c r="V39" s="97">
        <f t="shared" si="37"/>
        <v>1.085</v>
      </c>
      <c r="W39" s="97">
        <f t="shared" si="37"/>
        <v>1.079</v>
      </c>
      <c r="X39" s="97">
        <f t="shared" si="37"/>
        <v>1.073</v>
      </c>
      <c r="Y39" s="97">
        <f t="shared" si="37"/>
        <v>1.0669999999999999</v>
      </c>
      <c r="Z39" s="97">
        <f t="shared" si="37"/>
        <v>1.0609999999999999</v>
      </c>
      <c r="AA39" s="97">
        <f t="shared" si="37"/>
        <v>1.0549999999999999</v>
      </c>
      <c r="AB39" s="97">
        <f t="shared" si="37"/>
        <v>1.0489999999999999</v>
      </c>
      <c r="AC39" s="97">
        <f t="shared" si="37"/>
        <v>1.0429999999999999</v>
      </c>
      <c r="AD39" s="97">
        <f t="shared" si="37"/>
        <v>1.0369999999999999</v>
      </c>
      <c r="AE39" s="97">
        <f t="shared" si="37"/>
        <v>1.0309999999999999</v>
      </c>
      <c r="AF39" s="97">
        <f t="shared" si="37"/>
        <v>1.0249999999999999</v>
      </c>
      <c r="AG39" s="97">
        <f t="shared" si="37"/>
        <v>1.0189999999999999</v>
      </c>
      <c r="AH39" s="97">
        <f t="shared" si="37"/>
        <v>1.0129999999999999</v>
      </c>
      <c r="AI39" s="97">
        <f t="shared" si="37"/>
        <v>1.0069999999999999</v>
      </c>
      <c r="AJ39" s="97">
        <f t="shared" si="37"/>
        <v>1.0009999999999999</v>
      </c>
      <c r="AK39" s="97">
        <f t="shared" si="37"/>
        <v>0.99499999999999988</v>
      </c>
      <c r="AL39" s="97">
        <f t="shared" si="37"/>
        <v>0.98899999999999988</v>
      </c>
      <c r="AM39" s="97">
        <f t="shared" si="37"/>
        <v>0.98299999999999987</v>
      </c>
      <c r="AN39" s="97">
        <f t="shared" si="37"/>
        <v>0.97699999999999987</v>
      </c>
      <c r="AO39" s="97">
        <f t="shared" si="37"/>
        <v>0.97099999999999986</v>
      </c>
      <c r="AP39" s="97">
        <f t="shared" si="37"/>
        <v>0.96499999999999986</v>
      </c>
      <c r="AQ39" s="97">
        <f t="shared" si="37"/>
        <v>0.95899999999999985</v>
      </c>
      <c r="AR39" s="97">
        <f t="shared" si="37"/>
        <v>0.95299999999999985</v>
      </c>
      <c r="AS39" s="97">
        <f t="shared" si="37"/>
        <v>0.94699999999999984</v>
      </c>
      <c r="AT39" s="97">
        <f t="shared" si="37"/>
        <v>0.94099999999999984</v>
      </c>
      <c r="AU39" s="97">
        <f t="shared" si="37"/>
        <v>0.93499999999999983</v>
      </c>
      <c r="AV39" s="97">
        <f t="shared" si="37"/>
        <v>0.92899999999999983</v>
      </c>
    </row>
    <row r="40" spans="2:48" ht="16.5">
      <c r="B40" s="71"/>
      <c r="C40" s="115" t="s">
        <v>324</v>
      </c>
      <c r="D40" s="68" t="s">
        <v>315</v>
      </c>
      <c r="E40" s="73">
        <v>0.83333333300000001</v>
      </c>
      <c r="F40" s="105">
        <v>1.2</v>
      </c>
      <c r="G40" s="90">
        <v>2.5832999999999998E-2</v>
      </c>
      <c r="H40" s="51">
        <v>1.169</v>
      </c>
      <c r="I40" s="97">
        <f t="shared" ref="I40:AV40" si="38">H40-0.005*$F40</f>
        <v>1.163</v>
      </c>
      <c r="J40" s="97">
        <f t="shared" si="38"/>
        <v>1.157</v>
      </c>
      <c r="K40" s="97">
        <f t="shared" si="38"/>
        <v>1.151</v>
      </c>
      <c r="L40" s="97">
        <f t="shared" si="38"/>
        <v>1.145</v>
      </c>
      <c r="M40" s="97">
        <f t="shared" si="38"/>
        <v>1.139</v>
      </c>
      <c r="N40" s="97">
        <f t="shared" si="38"/>
        <v>1.133</v>
      </c>
      <c r="O40" s="97">
        <f t="shared" si="38"/>
        <v>1.127</v>
      </c>
      <c r="P40" s="97">
        <f t="shared" si="38"/>
        <v>1.121</v>
      </c>
      <c r="Q40" s="104">
        <f t="shared" si="38"/>
        <v>1.115</v>
      </c>
      <c r="R40" s="97">
        <f t="shared" si="38"/>
        <v>1.109</v>
      </c>
      <c r="S40" s="97">
        <f t="shared" si="38"/>
        <v>1.103</v>
      </c>
      <c r="T40" s="97">
        <f t="shared" si="38"/>
        <v>1.097</v>
      </c>
      <c r="U40" s="97">
        <f t="shared" si="38"/>
        <v>1.091</v>
      </c>
      <c r="V40" s="97">
        <f t="shared" si="38"/>
        <v>1.085</v>
      </c>
      <c r="W40" s="97">
        <f t="shared" si="38"/>
        <v>1.079</v>
      </c>
      <c r="X40" s="97">
        <f t="shared" si="38"/>
        <v>1.073</v>
      </c>
      <c r="Y40" s="97">
        <f t="shared" si="38"/>
        <v>1.0669999999999999</v>
      </c>
      <c r="Z40" s="97">
        <f t="shared" si="38"/>
        <v>1.0609999999999999</v>
      </c>
      <c r="AA40" s="97">
        <f t="shared" si="38"/>
        <v>1.0549999999999999</v>
      </c>
      <c r="AB40" s="97">
        <f t="shared" si="38"/>
        <v>1.0489999999999999</v>
      </c>
      <c r="AC40" s="97">
        <f t="shared" si="38"/>
        <v>1.0429999999999999</v>
      </c>
      <c r="AD40" s="97">
        <f t="shared" si="38"/>
        <v>1.0369999999999999</v>
      </c>
      <c r="AE40" s="97">
        <f t="shared" si="38"/>
        <v>1.0309999999999999</v>
      </c>
      <c r="AF40" s="97">
        <f t="shared" si="38"/>
        <v>1.0249999999999999</v>
      </c>
      <c r="AG40" s="97">
        <f t="shared" si="38"/>
        <v>1.0189999999999999</v>
      </c>
      <c r="AH40" s="97">
        <f t="shared" si="38"/>
        <v>1.0129999999999999</v>
      </c>
      <c r="AI40" s="97">
        <f t="shared" si="38"/>
        <v>1.0069999999999999</v>
      </c>
      <c r="AJ40" s="97">
        <f t="shared" si="38"/>
        <v>1.0009999999999999</v>
      </c>
      <c r="AK40" s="97">
        <f t="shared" si="38"/>
        <v>0.99499999999999988</v>
      </c>
      <c r="AL40" s="97">
        <f t="shared" si="38"/>
        <v>0.98899999999999988</v>
      </c>
      <c r="AM40" s="97">
        <f t="shared" si="38"/>
        <v>0.98299999999999987</v>
      </c>
      <c r="AN40" s="97">
        <f t="shared" si="38"/>
        <v>0.97699999999999987</v>
      </c>
      <c r="AO40" s="97">
        <f t="shared" si="38"/>
        <v>0.97099999999999986</v>
      </c>
      <c r="AP40" s="97">
        <f t="shared" si="38"/>
        <v>0.96499999999999986</v>
      </c>
      <c r="AQ40" s="97">
        <f t="shared" si="38"/>
        <v>0.95899999999999985</v>
      </c>
      <c r="AR40" s="97">
        <f t="shared" si="38"/>
        <v>0.95299999999999985</v>
      </c>
      <c r="AS40" s="97">
        <f t="shared" si="38"/>
        <v>0.94699999999999984</v>
      </c>
      <c r="AT40" s="97">
        <f t="shared" si="38"/>
        <v>0.94099999999999984</v>
      </c>
      <c r="AU40" s="97">
        <f t="shared" si="38"/>
        <v>0.93499999999999983</v>
      </c>
      <c r="AV40" s="97">
        <f t="shared" si="38"/>
        <v>0.92899999999999983</v>
      </c>
    </row>
    <row r="41" spans="2:48" ht="16.5">
      <c r="B41" s="71"/>
      <c r="C41" s="115"/>
      <c r="D41" s="68" t="s">
        <v>316</v>
      </c>
      <c r="E41" s="73">
        <v>0.75</v>
      </c>
      <c r="F41" s="105">
        <v>1.333</v>
      </c>
      <c r="G41" s="90">
        <v>3.0249999999999999E-2</v>
      </c>
      <c r="H41" s="51">
        <v>1.2929999999999999</v>
      </c>
      <c r="I41" s="97">
        <f t="shared" ref="I41:AV41" si="39">H41-0.005*$F41</f>
        <v>1.286335</v>
      </c>
      <c r="J41" s="97">
        <f t="shared" si="39"/>
        <v>1.2796700000000001</v>
      </c>
      <c r="K41" s="97">
        <f t="shared" si="39"/>
        <v>1.2730050000000002</v>
      </c>
      <c r="L41" s="97">
        <f t="shared" si="39"/>
        <v>1.2663400000000002</v>
      </c>
      <c r="M41" s="97">
        <f t="shared" si="39"/>
        <v>1.2596750000000003</v>
      </c>
      <c r="N41" s="97">
        <f t="shared" si="39"/>
        <v>1.2530100000000004</v>
      </c>
      <c r="O41" s="97">
        <f t="shared" si="39"/>
        <v>1.2463450000000005</v>
      </c>
      <c r="P41" s="97">
        <f t="shared" si="39"/>
        <v>1.2396800000000006</v>
      </c>
      <c r="Q41" s="104">
        <f t="shared" si="39"/>
        <v>1.2330150000000006</v>
      </c>
      <c r="R41" s="97">
        <f t="shared" si="39"/>
        <v>1.2263500000000007</v>
      </c>
      <c r="S41" s="97">
        <f t="shared" si="39"/>
        <v>1.2196850000000008</v>
      </c>
      <c r="T41" s="97">
        <f t="shared" si="39"/>
        <v>1.2130200000000009</v>
      </c>
      <c r="U41" s="97">
        <f t="shared" si="39"/>
        <v>1.206355000000001</v>
      </c>
      <c r="V41" s="97">
        <f t="shared" si="39"/>
        <v>1.199690000000001</v>
      </c>
      <c r="W41" s="97">
        <f t="shared" si="39"/>
        <v>1.1930250000000011</v>
      </c>
      <c r="X41" s="97">
        <f t="shared" si="39"/>
        <v>1.1863600000000012</v>
      </c>
      <c r="Y41" s="97">
        <f t="shared" si="39"/>
        <v>1.1796950000000013</v>
      </c>
      <c r="Z41" s="97">
        <f t="shared" si="39"/>
        <v>1.1730300000000013</v>
      </c>
      <c r="AA41" s="97">
        <f t="shared" si="39"/>
        <v>1.1663650000000014</v>
      </c>
      <c r="AB41" s="97">
        <f t="shared" si="39"/>
        <v>1.1597000000000015</v>
      </c>
      <c r="AC41" s="97">
        <f t="shared" si="39"/>
        <v>1.1530350000000016</v>
      </c>
      <c r="AD41" s="97">
        <f t="shared" si="39"/>
        <v>1.1463700000000017</v>
      </c>
      <c r="AE41" s="97">
        <f t="shared" si="39"/>
        <v>1.1397050000000017</v>
      </c>
      <c r="AF41" s="97">
        <f t="shared" si="39"/>
        <v>1.1330400000000018</v>
      </c>
      <c r="AG41" s="97">
        <f t="shared" si="39"/>
        <v>1.1263750000000019</v>
      </c>
      <c r="AH41" s="97">
        <f t="shared" si="39"/>
        <v>1.119710000000002</v>
      </c>
      <c r="AI41" s="97">
        <f t="shared" si="39"/>
        <v>1.1130450000000021</v>
      </c>
      <c r="AJ41" s="97">
        <f t="shared" si="39"/>
        <v>1.1063800000000021</v>
      </c>
      <c r="AK41" s="97">
        <f t="shared" si="39"/>
        <v>1.0997150000000022</v>
      </c>
      <c r="AL41" s="97">
        <f t="shared" si="39"/>
        <v>1.0930500000000023</v>
      </c>
      <c r="AM41" s="97">
        <f t="shared" si="39"/>
        <v>1.0863850000000024</v>
      </c>
      <c r="AN41" s="97">
        <f t="shared" si="39"/>
        <v>1.0797200000000025</v>
      </c>
      <c r="AO41" s="97">
        <f t="shared" si="39"/>
        <v>1.0730550000000025</v>
      </c>
      <c r="AP41" s="97">
        <f t="shared" si="39"/>
        <v>1.0663900000000026</v>
      </c>
      <c r="AQ41" s="97">
        <f t="shared" si="39"/>
        <v>1.0597250000000027</v>
      </c>
      <c r="AR41" s="97">
        <f t="shared" si="39"/>
        <v>1.0530600000000028</v>
      </c>
      <c r="AS41" s="97">
        <f t="shared" si="39"/>
        <v>1.0463950000000029</v>
      </c>
      <c r="AT41" s="97">
        <f t="shared" si="39"/>
        <v>1.0397300000000029</v>
      </c>
      <c r="AU41" s="97">
        <f t="shared" si="39"/>
        <v>1.033065000000003</v>
      </c>
      <c r="AV41" s="97">
        <f t="shared" si="39"/>
        <v>1.0264000000000031</v>
      </c>
    </row>
    <row r="42" spans="2:48" ht="16.5">
      <c r="B42" s="71"/>
      <c r="C42" s="115"/>
      <c r="D42" s="68" t="s">
        <v>317</v>
      </c>
      <c r="E42" s="73">
        <v>0.66666666699999999</v>
      </c>
      <c r="F42" s="105">
        <v>1.5</v>
      </c>
      <c r="G42" s="90">
        <v>3.5333000000000003E-2</v>
      </c>
      <c r="H42" s="51">
        <v>1.4470000000000001</v>
      </c>
      <c r="I42" s="97">
        <f t="shared" ref="I42:AV42" si="40">H42-0.005*$F42</f>
        <v>1.4395</v>
      </c>
      <c r="J42" s="97">
        <f t="shared" si="40"/>
        <v>1.4319999999999999</v>
      </c>
      <c r="K42" s="97">
        <f t="shared" si="40"/>
        <v>1.4244999999999999</v>
      </c>
      <c r="L42" s="97">
        <f t="shared" si="40"/>
        <v>1.4169999999999998</v>
      </c>
      <c r="M42" s="97">
        <f t="shared" si="40"/>
        <v>1.4094999999999998</v>
      </c>
      <c r="N42" s="97">
        <f t="shared" si="40"/>
        <v>1.4019999999999997</v>
      </c>
      <c r="O42" s="97">
        <f t="shared" si="40"/>
        <v>1.3944999999999996</v>
      </c>
      <c r="P42" s="97">
        <f t="shared" si="40"/>
        <v>1.3869999999999996</v>
      </c>
      <c r="Q42" s="104">
        <f t="shared" si="40"/>
        <v>1.3794999999999995</v>
      </c>
      <c r="R42" s="97">
        <f t="shared" si="40"/>
        <v>1.3719999999999994</v>
      </c>
      <c r="S42" s="97">
        <f t="shared" si="40"/>
        <v>1.3644999999999994</v>
      </c>
      <c r="T42" s="97">
        <f t="shared" si="40"/>
        <v>1.3569999999999993</v>
      </c>
      <c r="U42" s="97">
        <f t="shared" si="40"/>
        <v>1.3494999999999993</v>
      </c>
      <c r="V42" s="97">
        <f t="shared" si="40"/>
        <v>1.3419999999999992</v>
      </c>
      <c r="W42" s="97">
        <f t="shared" si="40"/>
        <v>1.3344999999999991</v>
      </c>
      <c r="X42" s="97">
        <f t="shared" si="40"/>
        <v>1.3269999999999991</v>
      </c>
      <c r="Y42" s="97">
        <f t="shared" si="40"/>
        <v>1.319499999999999</v>
      </c>
      <c r="Z42" s="97">
        <f t="shared" si="40"/>
        <v>1.3119999999999989</v>
      </c>
      <c r="AA42" s="97">
        <f t="shared" si="40"/>
        <v>1.3044999999999989</v>
      </c>
      <c r="AB42" s="97">
        <f t="shared" si="40"/>
        <v>1.2969999999999988</v>
      </c>
      <c r="AC42" s="97">
        <f t="shared" si="40"/>
        <v>1.2894999999999988</v>
      </c>
      <c r="AD42" s="97">
        <f t="shared" si="40"/>
        <v>1.2819999999999987</v>
      </c>
      <c r="AE42" s="97">
        <f t="shared" si="40"/>
        <v>1.2744999999999986</v>
      </c>
      <c r="AF42" s="97">
        <f t="shared" si="40"/>
        <v>1.2669999999999986</v>
      </c>
      <c r="AG42" s="97">
        <f t="shared" si="40"/>
        <v>1.2594999999999985</v>
      </c>
      <c r="AH42" s="97">
        <f t="shared" si="40"/>
        <v>1.2519999999999984</v>
      </c>
      <c r="AI42" s="97">
        <f t="shared" si="40"/>
        <v>1.2444999999999984</v>
      </c>
      <c r="AJ42" s="97">
        <f t="shared" si="40"/>
        <v>1.2369999999999983</v>
      </c>
      <c r="AK42" s="97">
        <f t="shared" si="40"/>
        <v>1.2294999999999983</v>
      </c>
      <c r="AL42" s="97">
        <f t="shared" si="40"/>
        <v>1.2219999999999982</v>
      </c>
      <c r="AM42" s="97">
        <f t="shared" si="40"/>
        <v>1.2144999999999981</v>
      </c>
      <c r="AN42" s="97">
        <f t="shared" si="40"/>
        <v>1.2069999999999981</v>
      </c>
      <c r="AO42" s="97">
        <f t="shared" si="40"/>
        <v>1.199499999999998</v>
      </c>
      <c r="AP42" s="97">
        <f t="shared" si="40"/>
        <v>1.191999999999998</v>
      </c>
      <c r="AQ42" s="97">
        <f t="shared" si="40"/>
        <v>1.1844999999999979</v>
      </c>
      <c r="AR42" s="97">
        <f t="shared" si="40"/>
        <v>1.1769999999999978</v>
      </c>
      <c r="AS42" s="97">
        <f t="shared" si="40"/>
        <v>1.1694999999999978</v>
      </c>
      <c r="AT42" s="97">
        <f t="shared" si="40"/>
        <v>1.1619999999999977</v>
      </c>
      <c r="AU42" s="97">
        <f t="shared" si="40"/>
        <v>1.1544999999999976</v>
      </c>
      <c r="AV42" s="97">
        <f t="shared" si="40"/>
        <v>1.1469999999999976</v>
      </c>
    </row>
    <row r="43" spans="2:48" ht="16.5">
      <c r="B43" s="71"/>
      <c r="C43" s="115"/>
      <c r="D43" s="68" t="s">
        <v>318</v>
      </c>
      <c r="E43" s="73">
        <v>0.58333333300000001</v>
      </c>
      <c r="F43" s="105">
        <v>1.714</v>
      </c>
      <c r="G43" s="90">
        <v>4.1000000000000002E-2</v>
      </c>
      <c r="H43" s="51">
        <v>1.6439999999999999</v>
      </c>
      <c r="I43" s="97">
        <f t="shared" ref="I43:AV43" si="41">H43-0.005*$F43</f>
        <v>1.6354299999999999</v>
      </c>
      <c r="J43" s="97">
        <f t="shared" si="41"/>
        <v>1.62686</v>
      </c>
      <c r="K43" s="97">
        <f t="shared" si="41"/>
        <v>1.61829</v>
      </c>
      <c r="L43" s="97">
        <f t="shared" si="41"/>
        <v>1.60972</v>
      </c>
      <c r="M43" s="97">
        <f t="shared" si="41"/>
        <v>1.6011500000000001</v>
      </c>
      <c r="N43" s="97">
        <f t="shared" si="41"/>
        <v>1.5925800000000001</v>
      </c>
      <c r="O43" s="97">
        <f t="shared" si="41"/>
        <v>1.5840100000000001</v>
      </c>
      <c r="P43" s="97">
        <f t="shared" si="41"/>
        <v>1.5754400000000002</v>
      </c>
      <c r="Q43" s="104">
        <f t="shared" si="41"/>
        <v>1.5668700000000002</v>
      </c>
      <c r="R43" s="97">
        <f t="shared" si="41"/>
        <v>1.5583000000000002</v>
      </c>
      <c r="S43" s="97">
        <f t="shared" si="41"/>
        <v>1.5497300000000003</v>
      </c>
      <c r="T43" s="97">
        <f t="shared" si="41"/>
        <v>1.5411600000000003</v>
      </c>
      <c r="U43" s="97">
        <f t="shared" si="41"/>
        <v>1.5325900000000003</v>
      </c>
      <c r="V43" s="97">
        <f t="shared" si="41"/>
        <v>1.5240200000000004</v>
      </c>
      <c r="W43" s="97">
        <f t="shared" si="41"/>
        <v>1.5154500000000004</v>
      </c>
      <c r="X43" s="97">
        <f t="shared" si="41"/>
        <v>1.5068800000000004</v>
      </c>
      <c r="Y43" s="97">
        <f t="shared" si="41"/>
        <v>1.4983100000000005</v>
      </c>
      <c r="Z43" s="97">
        <f t="shared" si="41"/>
        <v>1.4897400000000005</v>
      </c>
      <c r="AA43" s="97">
        <f t="shared" si="41"/>
        <v>1.4811700000000005</v>
      </c>
      <c r="AB43" s="97">
        <f t="shared" si="41"/>
        <v>1.4726000000000006</v>
      </c>
      <c r="AC43" s="97">
        <f t="shared" si="41"/>
        <v>1.4640300000000006</v>
      </c>
      <c r="AD43" s="97">
        <f t="shared" si="41"/>
        <v>1.4554600000000006</v>
      </c>
      <c r="AE43" s="97">
        <f t="shared" si="41"/>
        <v>1.4468900000000007</v>
      </c>
      <c r="AF43" s="97">
        <f t="shared" si="41"/>
        <v>1.4383200000000007</v>
      </c>
      <c r="AG43" s="97">
        <f t="shared" si="41"/>
        <v>1.4297500000000007</v>
      </c>
      <c r="AH43" s="97">
        <f t="shared" si="41"/>
        <v>1.4211800000000008</v>
      </c>
      <c r="AI43" s="97">
        <f t="shared" si="41"/>
        <v>1.4126100000000008</v>
      </c>
      <c r="AJ43" s="97">
        <f t="shared" si="41"/>
        <v>1.4040400000000008</v>
      </c>
      <c r="AK43" s="97">
        <f t="shared" si="41"/>
        <v>1.3954700000000009</v>
      </c>
      <c r="AL43" s="97">
        <f t="shared" si="41"/>
        <v>1.3869000000000009</v>
      </c>
      <c r="AM43" s="97">
        <f t="shared" si="41"/>
        <v>1.3783300000000009</v>
      </c>
      <c r="AN43" s="97">
        <f t="shared" si="41"/>
        <v>1.369760000000001</v>
      </c>
      <c r="AO43" s="97">
        <f t="shared" si="41"/>
        <v>1.361190000000001</v>
      </c>
      <c r="AP43" s="97">
        <f t="shared" si="41"/>
        <v>1.352620000000001</v>
      </c>
      <c r="AQ43" s="97">
        <f t="shared" si="41"/>
        <v>1.3440500000000011</v>
      </c>
      <c r="AR43" s="97">
        <f t="shared" si="41"/>
        <v>1.3354800000000011</v>
      </c>
      <c r="AS43" s="97">
        <f t="shared" si="41"/>
        <v>1.3269100000000011</v>
      </c>
      <c r="AT43" s="97">
        <f t="shared" si="41"/>
        <v>1.3183400000000012</v>
      </c>
      <c r="AU43" s="97">
        <f t="shared" si="41"/>
        <v>1.3097700000000012</v>
      </c>
      <c r="AV43" s="97">
        <f t="shared" si="41"/>
        <v>1.3012000000000012</v>
      </c>
    </row>
    <row r="44" spans="2:48" ht="16.5">
      <c r="B44" s="71"/>
      <c r="C44" s="115"/>
      <c r="D44" s="68" t="s">
        <v>319</v>
      </c>
      <c r="E44" s="73">
        <v>0.5</v>
      </c>
      <c r="F44" s="105">
        <v>2</v>
      </c>
      <c r="G44" s="90">
        <v>4.8000000000000001E-2</v>
      </c>
      <c r="H44" s="51">
        <v>1.9039999999999999</v>
      </c>
      <c r="I44" s="97">
        <f t="shared" ref="I44:AV44" si="42">H44-0.005*$F44</f>
        <v>1.8939999999999999</v>
      </c>
      <c r="J44" s="97">
        <f t="shared" si="42"/>
        <v>1.8839999999999999</v>
      </c>
      <c r="K44" s="97">
        <f t="shared" si="42"/>
        <v>1.8739999999999999</v>
      </c>
      <c r="L44" s="97">
        <f t="shared" si="42"/>
        <v>1.8639999999999999</v>
      </c>
      <c r="M44" s="97">
        <f t="shared" si="42"/>
        <v>1.8539999999999999</v>
      </c>
      <c r="N44" s="97">
        <f t="shared" si="42"/>
        <v>1.8439999999999999</v>
      </c>
      <c r="O44" s="97">
        <f t="shared" si="42"/>
        <v>1.8339999999999999</v>
      </c>
      <c r="P44" s="97">
        <f t="shared" si="42"/>
        <v>1.8239999999999998</v>
      </c>
      <c r="Q44" s="104">
        <f t="shared" si="42"/>
        <v>1.8139999999999998</v>
      </c>
      <c r="R44" s="97">
        <f t="shared" si="42"/>
        <v>1.8039999999999998</v>
      </c>
      <c r="S44" s="97">
        <f t="shared" si="42"/>
        <v>1.7939999999999998</v>
      </c>
      <c r="T44" s="97">
        <f t="shared" si="42"/>
        <v>1.7839999999999998</v>
      </c>
      <c r="U44" s="97">
        <f t="shared" si="42"/>
        <v>1.7739999999999998</v>
      </c>
      <c r="V44" s="97">
        <f t="shared" si="42"/>
        <v>1.7639999999999998</v>
      </c>
      <c r="W44" s="97">
        <f t="shared" si="42"/>
        <v>1.7539999999999998</v>
      </c>
      <c r="X44" s="97">
        <f t="shared" si="42"/>
        <v>1.7439999999999998</v>
      </c>
      <c r="Y44" s="97">
        <f t="shared" si="42"/>
        <v>1.7339999999999998</v>
      </c>
      <c r="Z44" s="97">
        <f t="shared" si="42"/>
        <v>1.7239999999999998</v>
      </c>
      <c r="AA44" s="97">
        <f t="shared" si="42"/>
        <v>1.7139999999999997</v>
      </c>
      <c r="AB44" s="97">
        <f t="shared" si="42"/>
        <v>1.7039999999999997</v>
      </c>
      <c r="AC44" s="97">
        <f t="shared" si="42"/>
        <v>1.6939999999999997</v>
      </c>
      <c r="AD44" s="97">
        <f t="shared" si="42"/>
        <v>1.6839999999999997</v>
      </c>
      <c r="AE44" s="97">
        <f t="shared" si="42"/>
        <v>1.6739999999999997</v>
      </c>
      <c r="AF44" s="97">
        <f t="shared" si="42"/>
        <v>1.6639999999999997</v>
      </c>
      <c r="AG44" s="97">
        <f t="shared" si="42"/>
        <v>1.6539999999999997</v>
      </c>
      <c r="AH44" s="97">
        <f t="shared" si="42"/>
        <v>1.6439999999999997</v>
      </c>
      <c r="AI44" s="97">
        <f t="shared" si="42"/>
        <v>1.6339999999999997</v>
      </c>
      <c r="AJ44" s="97">
        <f t="shared" si="42"/>
        <v>1.6239999999999997</v>
      </c>
      <c r="AK44" s="97">
        <f t="shared" si="42"/>
        <v>1.6139999999999997</v>
      </c>
      <c r="AL44" s="97">
        <f t="shared" si="42"/>
        <v>1.6039999999999996</v>
      </c>
      <c r="AM44" s="97">
        <f t="shared" si="42"/>
        <v>1.5939999999999996</v>
      </c>
      <c r="AN44" s="97">
        <f t="shared" si="42"/>
        <v>1.5839999999999996</v>
      </c>
      <c r="AO44" s="97">
        <f t="shared" si="42"/>
        <v>1.5739999999999996</v>
      </c>
      <c r="AP44" s="97">
        <f t="shared" si="42"/>
        <v>1.5639999999999996</v>
      </c>
      <c r="AQ44" s="97">
        <f t="shared" si="42"/>
        <v>1.5539999999999996</v>
      </c>
      <c r="AR44" s="97">
        <f t="shared" si="42"/>
        <v>1.5439999999999996</v>
      </c>
      <c r="AS44" s="97">
        <f t="shared" si="42"/>
        <v>1.5339999999999996</v>
      </c>
      <c r="AT44" s="97">
        <f t="shared" si="42"/>
        <v>1.5239999999999996</v>
      </c>
      <c r="AU44" s="97">
        <f t="shared" si="42"/>
        <v>1.5139999999999996</v>
      </c>
      <c r="AV44" s="97">
        <f t="shared" si="42"/>
        <v>1.5039999999999996</v>
      </c>
    </row>
    <row r="45" spans="2:48" ht="16.5">
      <c r="B45" s="71"/>
      <c r="C45" s="115"/>
      <c r="D45" s="68" t="s">
        <v>320</v>
      </c>
      <c r="E45" s="73">
        <v>0.41666666699999999</v>
      </c>
      <c r="F45" s="105">
        <v>2.4</v>
      </c>
      <c r="G45" s="90">
        <v>0.02</v>
      </c>
      <c r="H45" s="51">
        <v>2.3519999999999999</v>
      </c>
      <c r="I45" s="97">
        <f t="shared" ref="I45:AV45" si="43">H45-0.005*$F45</f>
        <v>2.34</v>
      </c>
      <c r="J45" s="97">
        <f t="shared" si="43"/>
        <v>2.3279999999999998</v>
      </c>
      <c r="K45" s="97">
        <f t="shared" si="43"/>
        <v>2.3159999999999998</v>
      </c>
      <c r="L45" s="97">
        <f t="shared" si="43"/>
        <v>2.3039999999999998</v>
      </c>
      <c r="M45" s="97">
        <f t="shared" si="43"/>
        <v>2.2919999999999998</v>
      </c>
      <c r="N45" s="97">
        <f t="shared" si="43"/>
        <v>2.2799999999999998</v>
      </c>
      <c r="O45" s="97">
        <f t="shared" si="43"/>
        <v>2.2679999999999998</v>
      </c>
      <c r="P45" s="97">
        <f t="shared" si="43"/>
        <v>2.2559999999999998</v>
      </c>
      <c r="Q45" s="104">
        <f t="shared" si="43"/>
        <v>2.2439999999999998</v>
      </c>
      <c r="R45" s="97">
        <f t="shared" si="43"/>
        <v>2.2319999999999998</v>
      </c>
      <c r="S45" s="97">
        <f t="shared" si="43"/>
        <v>2.2199999999999998</v>
      </c>
      <c r="T45" s="97">
        <f t="shared" si="43"/>
        <v>2.2079999999999997</v>
      </c>
      <c r="U45" s="97">
        <f t="shared" si="43"/>
        <v>2.1959999999999997</v>
      </c>
      <c r="V45" s="97">
        <f t="shared" si="43"/>
        <v>2.1839999999999997</v>
      </c>
      <c r="W45" s="97">
        <f t="shared" si="43"/>
        <v>2.1719999999999997</v>
      </c>
      <c r="X45" s="97">
        <f t="shared" si="43"/>
        <v>2.1599999999999997</v>
      </c>
      <c r="Y45" s="97">
        <f t="shared" si="43"/>
        <v>2.1479999999999997</v>
      </c>
      <c r="Z45" s="97">
        <f t="shared" si="43"/>
        <v>2.1359999999999997</v>
      </c>
      <c r="AA45" s="97">
        <f t="shared" si="43"/>
        <v>2.1239999999999997</v>
      </c>
      <c r="AB45" s="97">
        <f t="shared" si="43"/>
        <v>2.1119999999999997</v>
      </c>
      <c r="AC45" s="97">
        <f t="shared" si="43"/>
        <v>2.0999999999999996</v>
      </c>
      <c r="AD45" s="97">
        <f t="shared" si="43"/>
        <v>2.0879999999999996</v>
      </c>
      <c r="AE45" s="97">
        <f t="shared" si="43"/>
        <v>2.0759999999999996</v>
      </c>
      <c r="AF45" s="97">
        <f t="shared" si="43"/>
        <v>2.0639999999999996</v>
      </c>
      <c r="AG45" s="97">
        <f t="shared" si="43"/>
        <v>2.0519999999999996</v>
      </c>
      <c r="AH45" s="97">
        <f t="shared" si="43"/>
        <v>2.0399999999999996</v>
      </c>
      <c r="AI45" s="97">
        <f t="shared" si="43"/>
        <v>2.0279999999999996</v>
      </c>
      <c r="AJ45" s="97">
        <f t="shared" si="43"/>
        <v>2.0159999999999996</v>
      </c>
      <c r="AK45" s="97">
        <f t="shared" si="43"/>
        <v>2.0039999999999996</v>
      </c>
      <c r="AL45" s="97">
        <f t="shared" si="43"/>
        <v>1.9919999999999995</v>
      </c>
      <c r="AM45" s="97">
        <f t="shared" si="43"/>
        <v>1.9799999999999995</v>
      </c>
      <c r="AN45" s="97">
        <f t="shared" si="43"/>
        <v>1.9679999999999995</v>
      </c>
      <c r="AO45" s="97">
        <f t="shared" si="43"/>
        <v>1.9559999999999995</v>
      </c>
      <c r="AP45" s="97">
        <f t="shared" si="43"/>
        <v>1.9439999999999995</v>
      </c>
      <c r="AQ45" s="97">
        <f t="shared" si="43"/>
        <v>1.9319999999999995</v>
      </c>
      <c r="AR45" s="97">
        <f t="shared" si="43"/>
        <v>1.9199999999999995</v>
      </c>
      <c r="AS45" s="97">
        <f t="shared" si="43"/>
        <v>1.9079999999999995</v>
      </c>
      <c r="AT45" s="97">
        <f t="shared" si="43"/>
        <v>1.8959999999999995</v>
      </c>
      <c r="AU45" s="97">
        <f t="shared" si="43"/>
        <v>1.8839999999999995</v>
      </c>
      <c r="AV45" s="97">
        <f t="shared" si="43"/>
        <v>1.8719999999999994</v>
      </c>
    </row>
    <row r="46" spans="2:48" ht="16.5">
      <c r="B46" s="71"/>
      <c r="C46" s="115"/>
      <c r="D46" s="68" t="s">
        <v>321</v>
      </c>
      <c r="E46" s="73">
        <v>0.33333333300000001</v>
      </c>
      <c r="F46" s="105">
        <v>3</v>
      </c>
      <c r="G46" s="90">
        <v>2.2667E-2</v>
      </c>
      <c r="H46" s="51">
        <v>2.9319999999999999</v>
      </c>
      <c r="I46" s="97">
        <f t="shared" ref="I46:AV46" si="44">H46-0.005*$F46</f>
        <v>2.9169999999999998</v>
      </c>
      <c r="J46" s="97">
        <f t="shared" si="44"/>
        <v>2.9019999999999997</v>
      </c>
      <c r="K46" s="97">
        <f t="shared" si="44"/>
        <v>2.8869999999999996</v>
      </c>
      <c r="L46" s="97">
        <f t="shared" si="44"/>
        <v>2.8719999999999994</v>
      </c>
      <c r="M46" s="97">
        <f t="shared" si="44"/>
        <v>2.8569999999999993</v>
      </c>
      <c r="N46" s="97">
        <f t="shared" si="44"/>
        <v>2.8419999999999992</v>
      </c>
      <c r="O46" s="97">
        <f t="shared" si="44"/>
        <v>2.8269999999999991</v>
      </c>
      <c r="P46" s="97">
        <f t="shared" si="44"/>
        <v>2.8119999999999989</v>
      </c>
      <c r="Q46" s="104">
        <f t="shared" si="44"/>
        <v>2.7969999999999988</v>
      </c>
      <c r="R46" s="97">
        <f t="shared" si="44"/>
        <v>2.7819999999999987</v>
      </c>
      <c r="S46" s="97">
        <f t="shared" si="44"/>
        <v>2.7669999999999986</v>
      </c>
      <c r="T46" s="97">
        <f t="shared" si="44"/>
        <v>2.7519999999999984</v>
      </c>
      <c r="U46" s="97">
        <f t="shared" si="44"/>
        <v>2.7369999999999983</v>
      </c>
      <c r="V46" s="97">
        <f t="shared" si="44"/>
        <v>2.7219999999999982</v>
      </c>
      <c r="W46" s="97">
        <f t="shared" si="44"/>
        <v>2.7069999999999981</v>
      </c>
      <c r="X46" s="97">
        <f t="shared" si="44"/>
        <v>2.691999999999998</v>
      </c>
      <c r="Y46" s="97">
        <f t="shared" si="44"/>
        <v>2.6769999999999978</v>
      </c>
      <c r="Z46" s="97">
        <f t="shared" si="44"/>
        <v>2.6619999999999977</v>
      </c>
      <c r="AA46" s="97">
        <f t="shared" si="44"/>
        <v>2.6469999999999976</v>
      </c>
      <c r="AB46" s="97">
        <f t="shared" si="44"/>
        <v>2.6319999999999975</v>
      </c>
      <c r="AC46" s="97">
        <f t="shared" si="44"/>
        <v>2.6169999999999973</v>
      </c>
      <c r="AD46" s="97">
        <f t="shared" si="44"/>
        <v>2.6019999999999972</v>
      </c>
      <c r="AE46" s="97">
        <f t="shared" si="44"/>
        <v>2.5869999999999971</v>
      </c>
      <c r="AF46" s="97">
        <f t="shared" si="44"/>
        <v>2.571999999999997</v>
      </c>
      <c r="AG46" s="97">
        <f t="shared" si="44"/>
        <v>2.5569999999999968</v>
      </c>
      <c r="AH46" s="97">
        <f t="shared" si="44"/>
        <v>2.5419999999999967</v>
      </c>
      <c r="AI46" s="97">
        <f t="shared" si="44"/>
        <v>2.5269999999999966</v>
      </c>
      <c r="AJ46" s="97">
        <f t="shared" si="44"/>
        <v>2.5119999999999965</v>
      </c>
      <c r="AK46" s="97">
        <f t="shared" si="44"/>
        <v>2.4969999999999963</v>
      </c>
      <c r="AL46" s="97">
        <f t="shared" si="44"/>
        <v>2.4819999999999962</v>
      </c>
      <c r="AM46" s="97">
        <f t="shared" si="44"/>
        <v>2.4669999999999961</v>
      </c>
      <c r="AN46" s="97">
        <f t="shared" si="44"/>
        <v>2.451999999999996</v>
      </c>
      <c r="AO46" s="97">
        <f t="shared" si="44"/>
        <v>2.4369999999999958</v>
      </c>
      <c r="AP46" s="97">
        <f t="shared" si="44"/>
        <v>2.4219999999999957</v>
      </c>
      <c r="AQ46" s="97">
        <f t="shared" si="44"/>
        <v>2.4069999999999956</v>
      </c>
      <c r="AR46" s="97">
        <f t="shared" si="44"/>
        <v>2.3919999999999955</v>
      </c>
      <c r="AS46" s="97">
        <f t="shared" si="44"/>
        <v>2.3769999999999953</v>
      </c>
      <c r="AT46" s="97">
        <f t="shared" si="44"/>
        <v>2.3619999999999952</v>
      </c>
      <c r="AU46" s="97">
        <f t="shared" si="44"/>
        <v>2.3469999999999951</v>
      </c>
      <c r="AV46" s="97">
        <f t="shared" si="44"/>
        <v>2.331999999999995</v>
      </c>
    </row>
    <row r="47" spans="2:48" ht="16.5">
      <c r="B47" s="71"/>
      <c r="C47" s="115"/>
      <c r="D47" s="68" t="s">
        <v>322</v>
      </c>
      <c r="E47" s="73">
        <v>0.25</v>
      </c>
      <c r="F47" s="105">
        <v>4</v>
      </c>
      <c r="G47" s="90">
        <v>2.5000000000000001E-2</v>
      </c>
      <c r="H47" s="51">
        <v>3.9</v>
      </c>
      <c r="I47" s="97">
        <f t="shared" ref="I47:AV47" si="45">H47-0.005*$F47</f>
        <v>3.88</v>
      </c>
      <c r="J47" s="97">
        <f t="shared" si="45"/>
        <v>3.86</v>
      </c>
      <c r="K47" s="97">
        <f t="shared" si="45"/>
        <v>3.84</v>
      </c>
      <c r="L47" s="97">
        <f t="shared" si="45"/>
        <v>3.82</v>
      </c>
      <c r="M47" s="97">
        <f t="shared" si="45"/>
        <v>3.8</v>
      </c>
      <c r="N47" s="97">
        <f t="shared" si="45"/>
        <v>3.78</v>
      </c>
      <c r="O47" s="97">
        <f t="shared" si="45"/>
        <v>3.76</v>
      </c>
      <c r="P47" s="97">
        <f t="shared" si="45"/>
        <v>3.7399999999999998</v>
      </c>
      <c r="Q47" s="104">
        <f t="shared" si="45"/>
        <v>3.7199999999999998</v>
      </c>
      <c r="R47" s="97">
        <f t="shared" si="45"/>
        <v>3.6999999999999997</v>
      </c>
      <c r="S47" s="97">
        <f t="shared" si="45"/>
        <v>3.6799999999999997</v>
      </c>
      <c r="T47" s="97">
        <f t="shared" si="45"/>
        <v>3.6599999999999997</v>
      </c>
      <c r="U47" s="97">
        <f t="shared" si="45"/>
        <v>3.6399999999999997</v>
      </c>
      <c r="V47" s="97">
        <f t="shared" si="45"/>
        <v>3.6199999999999997</v>
      </c>
      <c r="W47" s="97">
        <f t="shared" si="45"/>
        <v>3.5999999999999996</v>
      </c>
      <c r="X47" s="97">
        <f t="shared" si="45"/>
        <v>3.5799999999999996</v>
      </c>
      <c r="Y47" s="97">
        <f t="shared" si="45"/>
        <v>3.5599999999999996</v>
      </c>
      <c r="Z47" s="97">
        <f t="shared" si="45"/>
        <v>3.5399999999999996</v>
      </c>
      <c r="AA47" s="97">
        <f t="shared" si="45"/>
        <v>3.5199999999999996</v>
      </c>
      <c r="AB47" s="97">
        <f t="shared" si="45"/>
        <v>3.4999999999999996</v>
      </c>
      <c r="AC47" s="97">
        <f t="shared" si="45"/>
        <v>3.4799999999999995</v>
      </c>
      <c r="AD47" s="97">
        <f t="shared" si="45"/>
        <v>3.4599999999999995</v>
      </c>
      <c r="AE47" s="97">
        <f t="shared" si="45"/>
        <v>3.4399999999999995</v>
      </c>
      <c r="AF47" s="97">
        <f t="shared" si="45"/>
        <v>3.4199999999999995</v>
      </c>
      <c r="AG47" s="97">
        <f t="shared" si="45"/>
        <v>3.3999999999999995</v>
      </c>
      <c r="AH47" s="97">
        <f t="shared" si="45"/>
        <v>3.3799999999999994</v>
      </c>
      <c r="AI47" s="97">
        <f t="shared" si="45"/>
        <v>3.3599999999999994</v>
      </c>
      <c r="AJ47" s="97">
        <f t="shared" si="45"/>
        <v>3.3399999999999994</v>
      </c>
      <c r="AK47" s="97">
        <f t="shared" si="45"/>
        <v>3.3199999999999994</v>
      </c>
      <c r="AL47" s="97">
        <f t="shared" si="45"/>
        <v>3.2999999999999994</v>
      </c>
      <c r="AM47" s="97">
        <f t="shared" si="45"/>
        <v>3.2799999999999994</v>
      </c>
      <c r="AN47" s="97">
        <f t="shared" si="45"/>
        <v>3.2599999999999993</v>
      </c>
      <c r="AO47" s="97">
        <f t="shared" si="45"/>
        <v>3.2399999999999993</v>
      </c>
      <c r="AP47" s="97">
        <f t="shared" si="45"/>
        <v>3.2199999999999993</v>
      </c>
      <c r="AQ47" s="97">
        <f t="shared" si="45"/>
        <v>3.1999999999999993</v>
      </c>
      <c r="AR47" s="97">
        <f t="shared" si="45"/>
        <v>3.1799999999999993</v>
      </c>
      <c r="AS47" s="97">
        <f t="shared" si="45"/>
        <v>3.1599999999999993</v>
      </c>
      <c r="AT47" s="97">
        <f t="shared" si="45"/>
        <v>3.1399999999999992</v>
      </c>
      <c r="AU47" s="97">
        <f t="shared" si="45"/>
        <v>3.1199999999999992</v>
      </c>
      <c r="AV47" s="97">
        <f t="shared" si="45"/>
        <v>3.0999999999999992</v>
      </c>
    </row>
    <row r="48" spans="2:48" ht="16.5">
      <c r="B48" s="71"/>
      <c r="C48" s="115"/>
      <c r="D48" s="68" t="s">
        <v>323</v>
      </c>
      <c r="E48" s="73">
        <v>0.16666666699999999</v>
      </c>
      <c r="F48" s="105">
        <v>6</v>
      </c>
      <c r="G48" s="90">
        <v>2.75E-2</v>
      </c>
      <c r="H48" s="51">
        <v>5.835</v>
      </c>
      <c r="I48" s="97">
        <f t="shared" ref="I48:AV48" si="46">H48-0.005*$F48</f>
        <v>5.8049999999999997</v>
      </c>
      <c r="J48" s="97">
        <f t="shared" si="46"/>
        <v>5.7749999999999995</v>
      </c>
      <c r="K48" s="97">
        <f t="shared" si="46"/>
        <v>5.7449999999999992</v>
      </c>
      <c r="L48" s="97">
        <f t="shared" si="46"/>
        <v>5.714999999999999</v>
      </c>
      <c r="M48" s="97">
        <f t="shared" si="46"/>
        <v>5.6849999999999987</v>
      </c>
      <c r="N48" s="97">
        <f t="shared" si="46"/>
        <v>5.6549999999999985</v>
      </c>
      <c r="O48" s="97">
        <f t="shared" si="46"/>
        <v>5.6249999999999982</v>
      </c>
      <c r="P48" s="97">
        <f t="shared" si="46"/>
        <v>5.594999999999998</v>
      </c>
      <c r="Q48" s="104">
        <f t="shared" si="46"/>
        <v>5.5649999999999977</v>
      </c>
      <c r="R48" s="97">
        <f t="shared" si="46"/>
        <v>5.5349999999999975</v>
      </c>
      <c r="S48" s="97">
        <f t="shared" si="46"/>
        <v>5.5049999999999972</v>
      </c>
      <c r="T48" s="97">
        <f t="shared" si="46"/>
        <v>5.474999999999997</v>
      </c>
      <c r="U48" s="97">
        <f t="shared" si="46"/>
        <v>5.4449999999999967</v>
      </c>
      <c r="V48" s="97">
        <f t="shared" si="46"/>
        <v>5.4149999999999965</v>
      </c>
      <c r="W48" s="97">
        <f t="shared" si="46"/>
        <v>5.3849999999999962</v>
      </c>
      <c r="X48" s="97">
        <f t="shared" si="46"/>
        <v>5.354999999999996</v>
      </c>
      <c r="Y48" s="97">
        <f t="shared" si="46"/>
        <v>5.3249999999999957</v>
      </c>
      <c r="Z48" s="97">
        <f t="shared" si="46"/>
        <v>5.2949999999999955</v>
      </c>
      <c r="AA48" s="97">
        <f t="shared" si="46"/>
        <v>5.2649999999999952</v>
      </c>
      <c r="AB48" s="97">
        <f t="shared" si="46"/>
        <v>5.234999999999995</v>
      </c>
      <c r="AC48" s="97">
        <f t="shared" si="46"/>
        <v>5.2049999999999947</v>
      </c>
      <c r="AD48" s="97">
        <f t="shared" si="46"/>
        <v>5.1749999999999945</v>
      </c>
      <c r="AE48" s="97">
        <f t="shared" si="46"/>
        <v>5.1449999999999942</v>
      </c>
      <c r="AF48" s="97">
        <f t="shared" si="46"/>
        <v>5.114999999999994</v>
      </c>
      <c r="AG48" s="97">
        <f t="shared" si="46"/>
        <v>5.0849999999999937</v>
      </c>
      <c r="AH48" s="97">
        <f t="shared" si="46"/>
        <v>5.0549999999999935</v>
      </c>
      <c r="AI48" s="97">
        <f t="shared" si="46"/>
        <v>5.0249999999999932</v>
      </c>
      <c r="AJ48" s="97">
        <f t="shared" si="46"/>
        <v>4.994999999999993</v>
      </c>
      <c r="AK48" s="97">
        <f t="shared" si="46"/>
        <v>4.9649999999999928</v>
      </c>
      <c r="AL48" s="97">
        <f t="shared" si="46"/>
        <v>4.9349999999999925</v>
      </c>
      <c r="AM48" s="97">
        <f t="shared" si="46"/>
        <v>4.9049999999999923</v>
      </c>
      <c r="AN48" s="97">
        <f t="shared" si="46"/>
        <v>4.874999999999992</v>
      </c>
      <c r="AO48" s="97">
        <f t="shared" si="46"/>
        <v>4.8449999999999918</v>
      </c>
      <c r="AP48" s="97">
        <f t="shared" si="46"/>
        <v>4.8149999999999915</v>
      </c>
      <c r="AQ48" s="97">
        <f t="shared" si="46"/>
        <v>4.7849999999999913</v>
      </c>
      <c r="AR48" s="97">
        <f t="shared" si="46"/>
        <v>4.754999999999991</v>
      </c>
      <c r="AS48" s="97">
        <f t="shared" si="46"/>
        <v>4.7249999999999908</v>
      </c>
      <c r="AT48" s="97">
        <f t="shared" si="46"/>
        <v>4.6949999999999905</v>
      </c>
      <c r="AU48" s="97">
        <f t="shared" si="46"/>
        <v>4.6649999999999903</v>
      </c>
      <c r="AV48" s="97">
        <f t="shared" si="46"/>
        <v>4.63499999999999</v>
      </c>
    </row>
    <row r="49" spans="2:59" ht="16.5">
      <c r="B49" s="71"/>
      <c r="C49" s="115" t="s">
        <v>325</v>
      </c>
      <c r="D49" s="68" t="s">
        <v>303</v>
      </c>
      <c r="E49" s="66">
        <v>0.38830888507114197</v>
      </c>
      <c r="F49" s="105">
        <v>2.5750000000000002</v>
      </c>
      <c r="G49" s="90">
        <v>0.28162900000000002</v>
      </c>
      <c r="H49" s="51">
        <v>1.85</v>
      </c>
      <c r="I49" s="97">
        <f t="shared" ref="I49:AV49" si="47">H49-0.005*$F49</f>
        <v>1.8371250000000001</v>
      </c>
      <c r="J49" s="97">
        <f t="shared" si="47"/>
        <v>1.8242500000000001</v>
      </c>
      <c r="K49" s="97">
        <f t="shared" si="47"/>
        <v>1.8113750000000002</v>
      </c>
      <c r="L49" s="97">
        <f t="shared" si="47"/>
        <v>1.7985000000000002</v>
      </c>
      <c r="M49" s="97">
        <f t="shared" si="47"/>
        <v>1.7856250000000002</v>
      </c>
      <c r="N49" s="97">
        <f t="shared" si="47"/>
        <v>1.7727500000000003</v>
      </c>
      <c r="O49" s="97">
        <f t="shared" si="47"/>
        <v>1.7598750000000003</v>
      </c>
      <c r="P49" s="97">
        <f t="shared" si="47"/>
        <v>1.7470000000000003</v>
      </c>
      <c r="Q49" s="104">
        <f t="shared" si="47"/>
        <v>1.7341250000000004</v>
      </c>
      <c r="R49" s="97">
        <f t="shared" si="47"/>
        <v>1.7212500000000004</v>
      </c>
      <c r="S49" s="97">
        <f t="shared" si="47"/>
        <v>1.7083750000000004</v>
      </c>
      <c r="T49" s="97">
        <f t="shared" si="47"/>
        <v>1.6955000000000005</v>
      </c>
      <c r="U49" s="97">
        <f t="shared" si="47"/>
        <v>1.6826250000000005</v>
      </c>
      <c r="V49" s="97">
        <f t="shared" si="47"/>
        <v>1.6697500000000005</v>
      </c>
      <c r="W49" s="97">
        <f t="shared" si="47"/>
        <v>1.6568750000000005</v>
      </c>
      <c r="X49" s="97">
        <f t="shared" si="47"/>
        <v>1.6440000000000006</v>
      </c>
      <c r="Y49" s="97">
        <f t="shared" si="47"/>
        <v>1.6311250000000006</v>
      </c>
      <c r="Z49" s="97">
        <f t="shared" si="47"/>
        <v>1.6182500000000006</v>
      </c>
      <c r="AA49" s="97">
        <f t="shared" si="47"/>
        <v>1.6053750000000007</v>
      </c>
      <c r="AB49" s="97">
        <f t="shared" si="47"/>
        <v>1.5925000000000007</v>
      </c>
      <c r="AC49" s="97">
        <f t="shared" si="47"/>
        <v>1.5796250000000007</v>
      </c>
      <c r="AD49" s="97">
        <f t="shared" si="47"/>
        <v>1.5667500000000008</v>
      </c>
      <c r="AE49" s="97">
        <f t="shared" si="47"/>
        <v>1.5538750000000008</v>
      </c>
      <c r="AF49" s="97">
        <f t="shared" si="47"/>
        <v>1.5410000000000008</v>
      </c>
      <c r="AG49" s="97">
        <f t="shared" si="47"/>
        <v>1.5281250000000008</v>
      </c>
      <c r="AH49" s="97">
        <f t="shared" si="47"/>
        <v>1.5152500000000009</v>
      </c>
      <c r="AI49" s="97">
        <f t="shared" si="47"/>
        <v>1.5023750000000009</v>
      </c>
      <c r="AJ49" s="97">
        <f t="shared" si="47"/>
        <v>1.4895000000000009</v>
      </c>
      <c r="AK49" s="97">
        <f t="shared" si="47"/>
        <v>1.476625000000001</v>
      </c>
      <c r="AL49" s="97">
        <f t="shared" si="47"/>
        <v>1.463750000000001</v>
      </c>
      <c r="AM49" s="97">
        <f t="shared" si="47"/>
        <v>1.450875000000001</v>
      </c>
      <c r="AN49" s="97">
        <f t="shared" si="47"/>
        <v>1.4380000000000011</v>
      </c>
      <c r="AO49" s="97">
        <f t="shared" si="47"/>
        <v>1.4251250000000011</v>
      </c>
      <c r="AP49" s="97">
        <f t="shared" si="47"/>
        <v>1.4122500000000011</v>
      </c>
      <c r="AQ49" s="97">
        <f t="shared" si="47"/>
        <v>1.3993750000000011</v>
      </c>
      <c r="AR49" s="97">
        <f t="shared" si="47"/>
        <v>1.3865000000000012</v>
      </c>
      <c r="AS49" s="97">
        <f t="shared" si="47"/>
        <v>1.3736250000000012</v>
      </c>
      <c r="AT49" s="97">
        <f t="shared" si="47"/>
        <v>1.3607500000000012</v>
      </c>
      <c r="AU49" s="97">
        <f t="shared" si="47"/>
        <v>1.3478750000000013</v>
      </c>
      <c r="AV49" s="97">
        <f t="shared" si="47"/>
        <v>1.3350000000000013</v>
      </c>
    </row>
    <row r="50" spans="2:59" ht="16.5">
      <c r="B50" s="71"/>
      <c r="C50" s="115"/>
      <c r="D50" s="68" t="s">
        <v>304</v>
      </c>
      <c r="E50" s="66">
        <v>0.349477996564028</v>
      </c>
      <c r="F50" s="105">
        <v>2.8610000000000002</v>
      </c>
      <c r="G50" s="90">
        <v>0.29405399999999998</v>
      </c>
      <c r="H50" s="51">
        <v>2.02</v>
      </c>
      <c r="I50" s="97">
        <f t="shared" ref="I50:AV50" si="48">H50-0.005*$F50</f>
        <v>2.0056950000000002</v>
      </c>
      <c r="J50" s="97">
        <f t="shared" si="48"/>
        <v>1.9913900000000002</v>
      </c>
      <c r="K50" s="97">
        <f t="shared" si="48"/>
        <v>1.9770850000000002</v>
      </c>
      <c r="L50" s="97">
        <f t="shared" si="48"/>
        <v>1.9627800000000002</v>
      </c>
      <c r="M50" s="97">
        <f t="shared" si="48"/>
        <v>1.9484750000000002</v>
      </c>
      <c r="N50" s="97">
        <f t="shared" si="48"/>
        <v>1.9341700000000002</v>
      </c>
      <c r="O50" s="97">
        <f t="shared" si="48"/>
        <v>1.9198650000000002</v>
      </c>
      <c r="P50" s="97">
        <f t="shared" si="48"/>
        <v>1.9055600000000001</v>
      </c>
      <c r="Q50" s="104">
        <f t="shared" si="48"/>
        <v>1.8912550000000001</v>
      </c>
      <c r="R50" s="97">
        <f t="shared" si="48"/>
        <v>1.8769500000000001</v>
      </c>
      <c r="S50" s="97">
        <f t="shared" si="48"/>
        <v>1.8626450000000001</v>
      </c>
      <c r="T50" s="97">
        <f t="shared" si="48"/>
        <v>1.8483400000000001</v>
      </c>
      <c r="U50" s="97">
        <f t="shared" si="48"/>
        <v>1.8340350000000001</v>
      </c>
      <c r="V50" s="97">
        <f t="shared" si="48"/>
        <v>1.8197300000000001</v>
      </c>
      <c r="W50" s="97">
        <f t="shared" si="48"/>
        <v>1.8054250000000001</v>
      </c>
      <c r="X50" s="97">
        <f t="shared" si="48"/>
        <v>1.79112</v>
      </c>
      <c r="Y50" s="97">
        <f t="shared" si="48"/>
        <v>1.776815</v>
      </c>
      <c r="Z50" s="97">
        <f t="shared" si="48"/>
        <v>1.76251</v>
      </c>
      <c r="AA50" s="97">
        <f t="shared" si="48"/>
        <v>1.748205</v>
      </c>
      <c r="AB50" s="97">
        <f t="shared" si="48"/>
        <v>1.7339</v>
      </c>
      <c r="AC50" s="97">
        <f t="shared" si="48"/>
        <v>1.719595</v>
      </c>
      <c r="AD50" s="97">
        <f t="shared" si="48"/>
        <v>1.70529</v>
      </c>
      <c r="AE50" s="97">
        <f t="shared" si="48"/>
        <v>1.690985</v>
      </c>
      <c r="AF50" s="97">
        <f t="shared" si="48"/>
        <v>1.6766799999999999</v>
      </c>
      <c r="AG50" s="97">
        <f t="shared" si="48"/>
        <v>1.6623749999999999</v>
      </c>
      <c r="AH50" s="97">
        <f t="shared" si="48"/>
        <v>1.6480699999999999</v>
      </c>
      <c r="AI50" s="97">
        <f t="shared" si="48"/>
        <v>1.6337649999999999</v>
      </c>
      <c r="AJ50" s="97">
        <f t="shared" si="48"/>
        <v>1.6194599999999999</v>
      </c>
      <c r="AK50" s="97">
        <f t="shared" si="48"/>
        <v>1.6051549999999999</v>
      </c>
      <c r="AL50" s="97">
        <f t="shared" si="48"/>
        <v>1.5908499999999999</v>
      </c>
      <c r="AM50" s="97">
        <f t="shared" si="48"/>
        <v>1.5765449999999999</v>
      </c>
      <c r="AN50" s="97">
        <f t="shared" si="48"/>
        <v>1.5622399999999999</v>
      </c>
      <c r="AO50" s="97">
        <f t="shared" si="48"/>
        <v>1.5479349999999998</v>
      </c>
      <c r="AP50" s="97">
        <f t="shared" si="48"/>
        <v>1.5336299999999998</v>
      </c>
      <c r="AQ50" s="97">
        <f t="shared" si="48"/>
        <v>1.5193249999999998</v>
      </c>
      <c r="AR50" s="97">
        <f t="shared" si="48"/>
        <v>1.5050199999999998</v>
      </c>
      <c r="AS50" s="97">
        <f t="shared" si="48"/>
        <v>1.4907149999999998</v>
      </c>
      <c r="AT50" s="97">
        <f t="shared" si="48"/>
        <v>1.4764099999999998</v>
      </c>
      <c r="AU50" s="97">
        <f t="shared" si="48"/>
        <v>1.4621049999999998</v>
      </c>
      <c r="AV50" s="97">
        <f t="shared" si="48"/>
        <v>1.4477999999999998</v>
      </c>
    </row>
    <row r="51" spans="2:59" ht="16.5">
      <c r="B51" s="71"/>
      <c r="C51" s="114" t="s">
        <v>326</v>
      </c>
      <c r="D51" s="74" t="s">
        <v>327</v>
      </c>
      <c r="E51" s="75">
        <v>0.14583333330000001</v>
      </c>
      <c r="F51" s="105">
        <v>6.8570000000000002</v>
      </c>
      <c r="G51" s="84">
        <v>3.0207999999999999E-2</v>
      </c>
      <c r="H51" s="51">
        <v>6.65</v>
      </c>
      <c r="I51" s="97">
        <f t="shared" ref="I51:AV51" si="49">H51-0.005*$F51</f>
        <v>6.6157150000000007</v>
      </c>
      <c r="J51" s="97">
        <f t="shared" si="49"/>
        <v>6.581430000000001</v>
      </c>
      <c r="K51" s="97">
        <f t="shared" si="49"/>
        <v>6.5471450000000013</v>
      </c>
      <c r="L51" s="97">
        <f t="shared" si="49"/>
        <v>6.5128600000000016</v>
      </c>
      <c r="M51" s="97">
        <f t="shared" si="49"/>
        <v>6.478575000000002</v>
      </c>
      <c r="N51" s="97">
        <f t="shared" si="49"/>
        <v>6.4442900000000023</v>
      </c>
      <c r="O51" s="97">
        <f t="shared" si="49"/>
        <v>6.4100050000000026</v>
      </c>
      <c r="P51" s="97">
        <f t="shared" si="49"/>
        <v>6.3757200000000029</v>
      </c>
      <c r="Q51" s="104">
        <f t="shared" si="49"/>
        <v>6.3414350000000033</v>
      </c>
      <c r="R51" s="97">
        <f t="shared" si="49"/>
        <v>6.3071500000000036</v>
      </c>
      <c r="S51" s="97">
        <f t="shared" si="49"/>
        <v>6.2728650000000039</v>
      </c>
      <c r="T51" s="97">
        <f t="shared" si="49"/>
        <v>6.2385800000000042</v>
      </c>
      <c r="U51" s="97">
        <f t="shared" si="49"/>
        <v>6.2042950000000046</v>
      </c>
      <c r="V51" s="97">
        <f t="shared" si="49"/>
        <v>6.1700100000000049</v>
      </c>
      <c r="W51" s="97">
        <f t="shared" si="49"/>
        <v>6.1357250000000052</v>
      </c>
      <c r="X51" s="97">
        <f t="shared" si="49"/>
        <v>6.1014400000000055</v>
      </c>
      <c r="Y51" s="97">
        <f t="shared" si="49"/>
        <v>6.0671550000000058</v>
      </c>
      <c r="Z51" s="97">
        <f t="shared" si="49"/>
        <v>6.0328700000000062</v>
      </c>
      <c r="AA51" s="97">
        <f t="shared" si="49"/>
        <v>5.9985850000000065</v>
      </c>
      <c r="AB51" s="97">
        <f t="shared" si="49"/>
        <v>5.9643000000000068</v>
      </c>
      <c r="AC51" s="97">
        <f t="shared" si="49"/>
        <v>5.9300150000000071</v>
      </c>
      <c r="AD51" s="97">
        <f t="shared" si="49"/>
        <v>5.8957300000000075</v>
      </c>
      <c r="AE51" s="97">
        <f t="shared" si="49"/>
        <v>5.8614450000000078</v>
      </c>
      <c r="AF51" s="97">
        <f t="shared" si="49"/>
        <v>5.8271600000000081</v>
      </c>
      <c r="AG51" s="97">
        <f t="shared" si="49"/>
        <v>5.7928750000000084</v>
      </c>
      <c r="AH51" s="97">
        <f t="shared" si="49"/>
        <v>5.7585900000000088</v>
      </c>
      <c r="AI51" s="97">
        <f t="shared" si="49"/>
        <v>5.7243050000000091</v>
      </c>
      <c r="AJ51" s="97">
        <f t="shared" si="49"/>
        <v>5.6900200000000094</v>
      </c>
      <c r="AK51" s="97">
        <f t="shared" si="49"/>
        <v>5.6557350000000097</v>
      </c>
      <c r="AL51" s="97">
        <f t="shared" si="49"/>
        <v>5.62145000000001</v>
      </c>
      <c r="AM51" s="97">
        <f t="shared" si="49"/>
        <v>5.5871650000000104</v>
      </c>
      <c r="AN51" s="97">
        <f t="shared" si="49"/>
        <v>5.5528800000000107</v>
      </c>
      <c r="AO51" s="97">
        <f t="shared" si="49"/>
        <v>5.518595000000011</v>
      </c>
      <c r="AP51" s="97">
        <f t="shared" si="49"/>
        <v>5.4843100000000113</v>
      </c>
      <c r="AQ51" s="97">
        <f t="shared" si="49"/>
        <v>5.4500250000000117</v>
      </c>
      <c r="AR51" s="97">
        <f t="shared" si="49"/>
        <v>5.415740000000012</v>
      </c>
      <c r="AS51" s="97">
        <f t="shared" si="49"/>
        <v>5.3814550000000123</v>
      </c>
      <c r="AT51" s="97">
        <f t="shared" si="49"/>
        <v>5.3471700000000126</v>
      </c>
      <c r="AU51" s="97">
        <f t="shared" si="49"/>
        <v>5.312885000000013</v>
      </c>
      <c r="AV51" s="97">
        <f t="shared" si="49"/>
        <v>5.2786000000000133</v>
      </c>
    </row>
    <row r="52" spans="2:59" ht="16.5">
      <c r="B52" s="71"/>
      <c r="C52" s="114"/>
      <c r="D52" s="74" t="s">
        <v>328</v>
      </c>
      <c r="E52" s="75">
        <v>0.20833333330000001</v>
      </c>
      <c r="F52" s="105">
        <v>4.8</v>
      </c>
      <c r="G52" s="84">
        <v>3.0207999999999999E-2</v>
      </c>
      <c r="H52" s="51">
        <v>4.6550000000000002</v>
      </c>
      <c r="I52" s="97">
        <f t="shared" ref="I52:AV52" si="50">H52-0.005*$F52</f>
        <v>4.6310000000000002</v>
      </c>
      <c r="J52" s="97">
        <f t="shared" si="50"/>
        <v>4.6070000000000002</v>
      </c>
      <c r="K52" s="97">
        <f t="shared" si="50"/>
        <v>4.5830000000000002</v>
      </c>
      <c r="L52" s="97">
        <f t="shared" si="50"/>
        <v>4.5590000000000002</v>
      </c>
      <c r="M52" s="97">
        <f t="shared" si="50"/>
        <v>4.5350000000000001</v>
      </c>
      <c r="N52" s="97">
        <f t="shared" si="50"/>
        <v>4.5110000000000001</v>
      </c>
      <c r="O52" s="97">
        <f t="shared" si="50"/>
        <v>4.4870000000000001</v>
      </c>
      <c r="P52" s="97">
        <f t="shared" si="50"/>
        <v>4.4630000000000001</v>
      </c>
      <c r="Q52" s="104">
        <f t="shared" si="50"/>
        <v>4.4390000000000001</v>
      </c>
      <c r="R52" s="97">
        <f t="shared" si="50"/>
        <v>4.415</v>
      </c>
      <c r="S52" s="97">
        <f t="shared" si="50"/>
        <v>4.391</v>
      </c>
      <c r="T52" s="97">
        <f t="shared" si="50"/>
        <v>4.367</v>
      </c>
      <c r="U52" s="97">
        <f t="shared" si="50"/>
        <v>4.343</v>
      </c>
      <c r="V52" s="97">
        <f t="shared" si="50"/>
        <v>4.319</v>
      </c>
      <c r="W52" s="97">
        <f t="shared" si="50"/>
        <v>4.2949999999999999</v>
      </c>
      <c r="X52" s="97">
        <f t="shared" si="50"/>
        <v>4.2709999999999999</v>
      </c>
      <c r="Y52" s="97">
        <f t="shared" si="50"/>
        <v>4.2469999999999999</v>
      </c>
      <c r="Z52" s="97">
        <f t="shared" si="50"/>
        <v>4.2229999999999999</v>
      </c>
      <c r="AA52" s="97">
        <f t="shared" si="50"/>
        <v>4.1989999999999998</v>
      </c>
      <c r="AB52" s="97">
        <f t="shared" si="50"/>
        <v>4.1749999999999998</v>
      </c>
      <c r="AC52" s="97">
        <f t="shared" si="50"/>
        <v>4.1509999999999998</v>
      </c>
      <c r="AD52" s="97">
        <f t="shared" si="50"/>
        <v>4.1269999999999998</v>
      </c>
      <c r="AE52" s="97">
        <f t="shared" si="50"/>
        <v>4.1029999999999998</v>
      </c>
      <c r="AF52" s="97">
        <f t="shared" si="50"/>
        <v>4.0789999999999997</v>
      </c>
      <c r="AG52" s="97">
        <f t="shared" si="50"/>
        <v>4.0549999999999997</v>
      </c>
      <c r="AH52" s="97">
        <f t="shared" si="50"/>
        <v>4.0309999999999997</v>
      </c>
      <c r="AI52" s="97">
        <f t="shared" si="50"/>
        <v>4.0069999999999997</v>
      </c>
      <c r="AJ52" s="97">
        <f t="shared" si="50"/>
        <v>3.9829999999999997</v>
      </c>
      <c r="AK52" s="97">
        <f t="shared" si="50"/>
        <v>3.9589999999999996</v>
      </c>
      <c r="AL52" s="97">
        <f t="shared" si="50"/>
        <v>3.9349999999999996</v>
      </c>
      <c r="AM52" s="97">
        <f t="shared" si="50"/>
        <v>3.9109999999999996</v>
      </c>
      <c r="AN52" s="97">
        <f t="shared" si="50"/>
        <v>3.8869999999999996</v>
      </c>
      <c r="AO52" s="97">
        <f t="shared" si="50"/>
        <v>3.8629999999999995</v>
      </c>
      <c r="AP52" s="97">
        <f t="shared" si="50"/>
        <v>3.8389999999999995</v>
      </c>
      <c r="AQ52" s="97">
        <f t="shared" si="50"/>
        <v>3.8149999999999995</v>
      </c>
      <c r="AR52" s="97">
        <f t="shared" si="50"/>
        <v>3.7909999999999995</v>
      </c>
      <c r="AS52" s="97">
        <f t="shared" si="50"/>
        <v>3.7669999999999995</v>
      </c>
      <c r="AT52" s="97">
        <f t="shared" si="50"/>
        <v>3.7429999999999994</v>
      </c>
      <c r="AU52" s="97">
        <f t="shared" si="50"/>
        <v>3.7189999999999994</v>
      </c>
      <c r="AV52" s="97">
        <f t="shared" si="50"/>
        <v>3.6949999999999994</v>
      </c>
    </row>
    <row r="53" spans="2:59" ht="16.5">
      <c r="B53" s="71"/>
      <c r="C53" s="114"/>
      <c r="D53" s="74" t="s">
        <v>329</v>
      </c>
      <c r="E53" s="75">
        <v>0.16666666669999999</v>
      </c>
      <c r="F53" s="105">
        <v>6</v>
      </c>
      <c r="G53" s="84">
        <v>3.0332999999999999E-2</v>
      </c>
      <c r="H53" s="51">
        <v>5.8179999999999996</v>
      </c>
      <c r="I53" s="97">
        <f t="shared" ref="I53:AV53" si="51">H53-0.005*$F53</f>
        <v>5.7879999999999994</v>
      </c>
      <c r="J53" s="97">
        <f t="shared" si="51"/>
        <v>5.7579999999999991</v>
      </c>
      <c r="K53" s="97">
        <f t="shared" si="51"/>
        <v>5.7279999999999989</v>
      </c>
      <c r="L53" s="97">
        <f t="shared" si="51"/>
        <v>5.6979999999999986</v>
      </c>
      <c r="M53" s="97">
        <f t="shared" si="51"/>
        <v>5.6679999999999984</v>
      </c>
      <c r="N53" s="97">
        <f t="shared" si="51"/>
        <v>5.6379999999999981</v>
      </c>
      <c r="O53" s="97">
        <f t="shared" si="51"/>
        <v>5.6079999999999979</v>
      </c>
      <c r="P53" s="97">
        <f t="shared" si="51"/>
        <v>5.5779999999999976</v>
      </c>
      <c r="Q53" s="104">
        <f t="shared" si="51"/>
        <v>5.5479999999999974</v>
      </c>
      <c r="R53" s="97">
        <f t="shared" si="51"/>
        <v>5.5179999999999971</v>
      </c>
      <c r="S53" s="97">
        <f t="shared" si="51"/>
        <v>5.4879999999999969</v>
      </c>
      <c r="T53" s="97">
        <f t="shared" si="51"/>
        <v>5.4579999999999966</v>
      </c>
      <c r="U53" s="97">
        <f t="shared" si="51"/>
        <v>5.4279999999999964</v>
      </c>
      <c r="V53" s="97">
        <f t="shared" si="51"/>
        <v>5.3979999999999961</v>
      </c>
      <c r="W53" s="97">
        <f t="shared" si="51"/>
        <v>5.3679999999999959</v>
      </c>
      <c r="X53" s="97">
        <f t="shared" si="51"/>
        <v>5.3379999999999956</v>
      </c>
      <c r="Y53" s="97">
        <f t="shared" si="51"/>
        <v>5.3079999999999954</v>
      </c>
      <c r="Z53" s="97">
        <f t="shared" si="51"/>
        <v>5.2779999999999951</v>
      </c>
      <c r="AA53" s="97">
        <f t="shared" si="51"/>
        <v>5.2479999999999949</v>
      </c>
      <c r="AB53" s="97">
        <f t="shared" si="51"/>
        <v>5.2179999999999946</v>
      </c>
      <c r="AC53" s="97">
        <f t="shared" si="51"/>
        <v>5.1879999999999944</v>
      </c>
      <c r="AD53" s="97">
        <f t="shared" si="51"/>
        <v>5.1579999999999941</v>
      </c>
      <c r="AE53" s="97">
        <f t="shared" si="51"/>
        <v>5.1279999999999939</v>
      </c>
      <c r="AF53" s="97">
        <f t="shared" si="51"/>
        <v>5.0979999999999936</v>
      </c>
      <c r="AG53" s="97">
        <f t="shared" si="51"/>
        <v>5.0679999999999934</v>
      </c>
      <c r="AH53" s="97">
        <f t="shared" si="51"/>
        <v>5.0379999999999932</v>
      </c>
      <c r="AI53" s="97">
        <f t="shared" si="51"/>
        <v>5.0079999999999929</v>
      </c>
      <c r="AJ53" s="97">
        <f t="shared" si="51"/>
        <v>4.9779999999999927</v>
      </c>
      <c r="AK53" s="97">
        <f t="shared" si="51"/>
        <v>4.9479999999999924</v>
      </c>
      <c r="AL53" s="97">
        <f t="shared" si="51"/>
        <v>4.9179999999999922</v>
      </c>
      <c r="AM53" s="97">
        <f t="shared" si="51"/>
        <v>4.8879999999999919</v>
      </c>
      <c r="AN53" s="97">
        <f t="shared" si="51"/>
        <v>4.8579999999999917</v>
      </c>
      <c r="AO53" s="97">
        <f t="shared" si="51"/>
        <v>4.8279999999999914</v>
      </c>
      <c r="AP53" s="97">
        <f t="shared" si="51"/>
        <v>4.7979999999999912</v>
      </c>
      <c r="AQ53" s="97">
        <f t="shared" si="51"/>
        <v>4.7679999999999909</v>
      </c>
      <c r="AR53" s="97">
        <f t="shared" si="51"/>
        <v>4.7379999999999907</v>
      </c>
      <c r="AS53" s="97">
        <f t="shared" si="51"/>
        <v>4.7079999999999904</v>
      </c>
      <c r="AT53" s="97">
        <f t="shared" si="51"/>
        <v>4.6779999999999902</v>
      </c>
      <c r="AU53" s="97">
        <f t="shared" si="51"/>
        <v>4.6479999999999899</v>
      </c>
      <c r="AV53" s="97">
        <f t="shared" si="51"/>
        <v>4.6179999999999897</v>
      </c>
    </row>
    <row r="54" spans="2:59" ht="16.5">
      <c r="B54" s="71"/>
      <c r="C54" s="114"/>
      <c r="D54" s="74" t="s">
        <v>330</v>
      </c>
      <c r="E54" s="75">
        <v>0.1875</v>
      </c>
      <c r="F54" s="105">
        <v>5.3330000000000002</v>
      </c>
      <c r="G54" s="84">
        <v>3.0249999999999999E-2</v>
      </c>
      <c r="H54" s="51">
        <v>5.1719999999999997</v>
      </c>
      <c r="I54" s="97">
        <f t="shared" ref="I54:AV54" si="52">H54-0.005*$F54</f>
        <v>5.1453349999999993</v>
      </c>
      <c r="J54" s="97">
        <f t="shared" si="52"/>
        <v>5.1186699999999989</v>
      </c>
      <c r="K54" s="97">
        <f t="shared" si="52"/>
        <v>5.0920049999999986</v>
      </c>
      <c r="L54" s="97">
        <f t="shared" si="52"/>
        <v>5.0653399999999982</v>
      </c>
      <c r="M54" s="97">
        <f t="shared" si="52"/>
        <v>5.0386749999999978</v>
      </c>
      <c r="N54" s="97">
        <f t="shared" si="52"/>
        <v>5.0120099999999974</v>
      </c>
      <c r="O54" s="97">
        <f t="shared" si="52"/>
        <v>4.985344999999997</v>
      </c>
      <c r="P54" s="97">
        <f t="shared" si="52"/>
        <v>4.9586799999999966</v>
      </c>
      <c r="Q54" s="104">
        <f t="shared" si="52"/>
        <v>4.9320149999999963</v>
      </c>
      <c r="R54" s="97">
        <f t="shared" si="52"/>
        <v>4.9053499999999959</v>
      </c>
      <c r="S54" s="97">
        <f t="shared" si="52"/>
        <v>4.8786849999999955</v>
      </c>
      <c r="T54" s="97">
        <f t="shared" si="52"/>
        <v>4.8520199999999951</v>
      </c>
      <c r="U54" s="97">
        <f t="shared" si="52"/>
        <v>4.8253549999999947</v>
      </c>
      <c r="V54" s="97">
        <f t="shared" si="52"/>
        <v>4.7986899999999943</v>
      </c>
      <c r="W54" s="97">
        <f t="shared" si="52"/>
        <v>4.772024999999994</v>
      </c>
      <c r="X54" s="97">
        <f t="shared" si="52"/>
        <v>4.7453599999999936</v>
      </c>
      <c r="Y54" s="97">
        <f t="shared" si="52"/>
        <v>4.7186949999999932</v>
      </c>
      <c r="Z54" s="97">
        <f t="shared" si="52"/>
        <v>4.6920299999999928</v>
      </c>
      <c r="AA54" s="97">
        <f t="shared" si="52"/>
        <v>4.6653649999999924</v>
      </c>
      <c r="AB54" s="97">
        <f t="shared" si="52"/>
        <v>4.6386999999999921</v>
      </c>
      <c r="AC54" s="97">
        <f t="shared" si="52"/>
        <v>4.6120349999999917</v>
      </c>
      <c r="AD54" s="97">
        <f t="shared" si="52"/>
        <v>4.5853699999999913</v>
      </c>
      <c r="AE54" s="97">
        <f t="shared" si="52"/>
        <v>4.5587049999999909</v>
      </c>
      <c r="AF54" s="97">
        <f t="shared" si="52"/>
        <v>4.5320399999999905</v>
      </c>
      <c r="AG54" s="97">
        <f t="shared" si="52"/>
        <v>4.5053749999999901</v>
      </c>
      <c r="AH54" s="97">
        <f t="shared" si="52"/>
        <v>4.4787099999999898</v>
      </c>
      <c r="AI54" s="97">
        <f t="shared" si="52"/>
        <v>4.4520449999999894</v>
      </c>
      <c r="AJ54" s="97">
        <f t="shared" si="52"/>
        <v>4.425379999999989</v>
      </c>
      <c r="AK54" s="97">
        <f t="shared" si="52"/>
        <v>4.3987149999999886</v>
      </c>
      <c r="AL54" s="97">
        <f t="shared" si="52"/>
        <v>4.3720499999999882</v>
      </c>
      <c r="AM54" s="97">
        <f t="shared" si="52"/>
        <v>4.3453849999999878</v>
      </c>
      <c r="AN54" s="97">
        <f t="shared" si="52"/>
        <v>4.3187199999999875</v>
      </c>
      <c r="AO54" s="97">
        <f t="shared" si="52"/>
        <v>4.2920549999999871</v>
      </c>
      <c r="AP54" s="97">
        <f t="shared" si="52"/>
        <v>4.2653899999999867</v>
      </c>
      <c r="AQ54" s="97">
        <f t="shared" si="52"/>
        <v>4.2387249999999863</v>
      </c>
      <c r="AR54" s="97">
        <f t="shared" si="52"/>
        <v>4.2120599999999859</v>
      </c>
      <c r="AS54" s="97">
        <f t="shared" si="52"/>
        <v>4.1853949999999855</v>
      </c>
      <c r="AT54" s="97">
        <f t="shared" si="52"/>
        <v>4.1587299999999852</v>
      </c>
      <c r="AU54" s="97">
        <f t="shared" si="52"/>
        <v>4.1320649999999848</v>
      </c>
      <c r="AV54" s="97">
        <f t="shared" si="52"/>
        <v>4.1053999999999844</v>
      </c>
    </row>
    <row r="55" spans="2:59" ht="16.5">
      <c r="B55" s="71"/>
      <c r="C55" s="114"/>
      <c r="D55" s="74" t="s">
        <v>331</v>
      </c>
      <c r="E55" s="75">
        <v>0.1875</v>
      </c>
      <c r="F55" s="105">
        <v>5.3330000000000002</v>
      </c>
      <c r="G55" s="84">
        <v>3.0249999999999999E-2</v>
      </c>
      <c r="H55" s="51">
        <v>5.1719999999999997</v>
      </c>
      <c r="I55" s="97">
        <f t="shared" ref="I55:AV55" si="53">H55-0.005*$F55</f>
        <v>5.1453349999999993</v>
      </c>
      <c r="J55" s="97">
        <f t="shared" si="53"/>
        <v>5.1186699999999989</v>
      </c>
      <c r="K55" s="97">
        <f t="shared" si="53"/>
        <v>5.0920049999999986</v>
      </c>
      <c r="L55" s="97">
        <f t="shared" si="53"/>
        <v>5.0653399999999982</v>
      </c>
      <c r="M55" s="97">
        <f t="shared" si="53"/>
        <v>5.0386749999999978</v>
      </c>
      <c r="N55" s="97">
        <f t="shared" si="53"/>
        <v>5.0120099999999974</v>
      </c>
      <c r="O55" s="97">
        <f t="shared" si="53"/>
        <v>4.985344999999997</v>
      </c>
      <c r="P55" s="97">
        <f t="shared" si="53"/>
        <v>4.9586799999999966</v>
      </c>
      <c r="Q55" s="104">
        <f t="shared" si="53"/>
        <v>4.9320149999999963</v>
      </c>
      <c r="R55" s="97">
        <f t="shared" si="53"/>
        <v>4.9053499999999959</v>
      </c>
      <c r="S55" s="97">
        <f t="shared" si="53"/>
        <v>4.8786849999999955</v>
      </c>
      <c r="T55" s="97">
        <f t="shared" si="53"/>
        <v>4.8520199999999951</v>
      </c>
      <c r="U55" s="97">
        <f t="shared" si="53"/>
        <v>4.8253549999999947</v>
      </c>
      <c r="V55" s="97">
        <f t="shared" si="53"/>
        <v>4.7986899999999943</v>
      </c>
      <c r="W55" s="97">
        <f t="shared" si="53"/>
        <v>4.772024999999994</v>
      </c>
      <c r="X55" s="97">
        <f t="shared" si="53"/>
        <v>4.7453599999999936</v>
      </c>
      <c r="Y55" s="97">
        <f t="shared" si="53"/>
        <v>4.7186949999999932</v>
      </c>
      <c r="Z55" s="97">
        <f t="shared" si="53"/>
        <v>4.6920299999999928</v>
      </c>
      <c r="AA55" s="97">
        <f t="shared" si="53"/>
        <v>4.6653649999999924</v>
      </c>
      <c r="AB55" s="97">
        <f t="shared" si="53"/>
        <v>4.6386999999999921</v>
      </c>
      <c r="AC55" s="97">
        <f t="shared" si="53"/>
        <v>4.6120349999999917</v>
      </c>
      <c r="AD55" s="97">
        <f t="shared" si="53"/>
        <v>4.5853699999999913</v>
      </c>
      <c r="AE55" s="97">
        <f t="shared" si="53"/>
        <v>4.5587049999999909</v>
      </c>
      <c r="AF55" s="97">
        <f t="shared" si="53"/>
        <v>4.5320399999999905</v>
      </c>
      <c r="AG55" s="97">
        <f t="shared" si="53"/>
        <v>4.5053749999999901</v>
      </c>
      <c r="AH55" s="97">
        <f t="shared" si="53"/>
        <v>4.4787099999999898</v>
      </c>
      <c r="AI55" s="97">
        <f t="shared" si="53"/>
        <v>4.4520449999999894</v>
      </c>
      <c r="AJ55" s="97">
        <f t="shared" si="53"/>
        <v>4.425379999999989</v>
      </c>
      <c r="AK55" s="97">
        <f t="shared" si="53"/>
        <v>4.3987149999999886</v>
      </c>
      <c r="AL55" s="97">
        <f t="shared" si="53"/>
        <v>4.3720499999999882</v>
      </c>
      <c r="AM55" s="97">
        <f t="shared" si="53"/>
        <v>4.3453849999999878</v>
      </c>
      <c r="AN55" s="97">
        <f t="shared" si="53"/>
        <v>4.3187199999999875</v>
      </c>
      <c r="AO55" s="97">
        <f t="shared" si="53"/>
        <v>4.2920549999999871</v>
      </c>
      <c r="AP55" s="97">
        <f t="shared" si="53"/>
        <v>4.2653899999999867</v>
      </c>
      <c r="AQ55" s="97">
        <f t="shared" si="53"/>
        <v>4.2387249999999863</v>
      </c>
      <c r="AR55" s="97">
        <f t="shared" si="53"/>
        <v>4.2120599999999859</v>
      </c>
      <c r="AS55" s="97">
        <f t="shared" si="53"/>
        <v>4.1853949999999855</v>
      </c>
      <c r="AT55" s="97">
        <f t="shared" si="53"/>
        <v>4.1587299999999852</v>
      </c>
      <c r="AU55" s="97">
        <f t="shared" si="53"/>
        <v>4.1320649999999848</v>
      </c>
      <c r="AV55" s="97">
        <f t="shared" si="53"/>
        <v>4.1053999999999844</v>
      </c>
    </row>
    <row r="56" spans="2:59" ht="16.5">
      <c r="B56" s="71"/>
      <c r="C56" s="114"/>
      <c r="D56" s="74" t="s">
        <v>332</v>
      </c>
      <c r="E56" s="75">
        <v>0.16666666669999999</v>
      </c>
      <c r="F56" s="105">
        <v>6</v>
      </c>
      <c r="G56" s="84">
        <v>3.0332999999999999E-2</v>
      </c>
      <c r="H56" s="51">
        <v>5.8179999999999996</v>
      </c>
      <c r="I56" s="97">
        <f t="shared" ref="I56:AV56" si="54">H56-0.005*$F56</f>
        <v>5.7879999999999994</v>
      </c>
      <c r="J56" s="97">
        <f t="shared" si="54"/>
        <v>5.7579999999999991</v>
      </c>
      <c r="K56" s="97">
        <f t="shared" si="54"/>
        <v>5.7279999999999989</v>
      </c>
      <c r="L56" s="97">
        <f t="shared" si="54"/>
        <v>5.6979999999999986</v>
      </c>
      <c r="M56" s="97">
        <f t="shared" si="54"/>
        <v>5.6679999999999984</v>
      </c>
      <c r="N56" s="97">
        <f t="shared" si="54"/>
        <v>5.6379999999999981</v>
      </c>
      <c r="O56" s="97">
        <f t="shared" si="54"/>
        <v>5.6079999999999979</v>
      </c>
      <c r="P56" s="97">
        <f t="shared" si="54"/>
        <v>5.5779999999999976</v>
      </c>
      <c r="Q56" s="104">
        <f t="shared" si="54"/>
        <v>5.5479999999999974</v>
      </c>
      <c r="R56" s="97">
        <f t="shared" si="54"/>
        <v>5.5179999999999971</v>
      </c>
      <c r="S56" s="97">
        <f t="shared" si="54"/>
        <v>5.4879999999999969</v>
      </c>
      <c r="T56" s="97">
        <f t="shared" si="54"/>
        <v>5.4579999999999966</v>
      </c>
      <c r="U56" s="97">
        <f t="shared" si="54"/>
        <v>5.4279999999999964</v>
      </c>
      <c r="V56" s="97">
        <f t="shared" si="54"/>
        <v>5.3979999999999961</v>
      </c>
      <c r="W56" s="97">
        <f t="shared" si="54"/>
        <v>5.3679999999999959</v>
      </c>
      <c r="X56" s="97">
        <f t="shared" si="54"/>
        <v>5.3379999999999956</v>
      </c>
      <c r="Y56" s="97">
        <f t="shared" si="54"/>
        <v>5.3079999999999954</v>
      </c>
      <c r="Z56" s="97">
        <f t="shared" si="54"/>
        <v>5.2779999999999951</v>
      </c>
      <c r="AA56" s="97">
        <f t="shared" si="54"/>
        <v>5.2479999999999949</v>
      </c>
      <c r="AB56" s="97">
        <f t="shared" si="54"/>
        <v>5.2179999999999946</v>
      </c>
      <c r="AC56" s="97">
        <f t="shared" si="54"/>
        <v>5.1879999999999944</v>
      </c>
      <c r="AD56" s="97">
        <f t="shared" si="54"/>
        <v>5.1579999999999941</v>
      </c>
      <c r="AE56" s="97">
        <f t="shared" si="54"/>
        <v>5.1279999999999939</v>
      </c>
      <c r="AF56" s="97">
        <f t="shared" si="54"/>
        <v>5.0979999999999936</v>
      </c>
      <c r="AG56" s="97">
        <f t="shared" si="54"/>
        <v>5.0679999999999934</v>
      </c>
      <c r="AH56" s="97">
        <f t="shared" si="54"/>
        <v>5.0379999999999932</v>
      </c>
      <c r="AI56" s="97">
        <f t="shared" si="54"/>
        <v>5.0079999999999929</v>
      </c>
      <c r="AJ56" s="97">
        <f t="shared" si="54"/>
        <v>4.9779999999999927</v>
      </c>
      <c r="AK56" s="97">
        <f t="shared" si="54"/>
        <v>4.9479999999999924</v>
      </c>
      <c r="AL56" s="97">
        <f t="shared" si="54"/>
        <v>4.9179999999999922</v>
      </c>
      <c r="AM56" s="97">
        <f t="shared" si="54"/>
        <v>4.8879999999999919</v>
      </c>
      <c r="AN56" s="97">
        <f t="shared" si="54"/>
        <v>4.8579999999999917</v>
      </c>
      <c r="AO56" s="97">
        <f t="shared" si="54"/>
        <v>4.8279999999999914</v>
      </c>
      <c r="AP56" s="97">
        <f t="shared" si="54"/>
        <v>4.7979999999999912</v>
      </c>
      <c r="AQ56" s="97">
        <f t="shared" si="54"/>
        <v>4.7679999999999909</v>
      </c>
      <c r="AR56" s="97">
        <f t="shared" si="54"/>
        <v>4.7379999999999907</v>
      </c>
      <c r="AS56" s="97">
        <f t="shared" si="54"/>
        <v>4.7079999999999904</v>
      </c>
      <c r="AT56" s="97">
        <f t="shared" si="54"/>
        <v>4.6779999999999902</v>
      </c>
      <c r="AU56" s="97">
        <f t="shared" si="54"/>
        <v>4.6479999999999899</v>
      </c>
      <c r="AV56" s="97">
        <f t="shared" si="54"/>
        <v>4.6179999999999897</v>
      </c>
    </row>
    <row r="57" spans="2:59" ht="16.5">
      <c r="B57" s="71"/>
      <c r="C57" s="114"/>
      <c r="D57" s="74" t="s">
        <v>333</v>
      </c>
      <c r="E57" s="75">
        <v>0.16666666669999999</v>
      </c>
      <c r="F57" s="105">
        <v>6</v>
      </c>
      <c r="G57" s="84">
        <v>3.0332999999999999E-2</v>
      </c>
      <c r="H57" s="51">
        <v>5.8179999999999996</v>
      </c>
      <c r="I57" s="97">
        <f t="shared" ref="I57:AV57" si="55">H57-0.005*$F57</f>
        <v>5.7879999999999994</v>
      </c>
      <c r="J57" s="97">
        <f t="shared" si="55"/>
        <v>5.7579999999999991</v>
      </c>
      <c r="K57" s="97">
        <f t="shared" si="55"/>
        <v>5.7279999999999989</v>
      </c>
      <c r="L57" s="97">
        <f t="shared" si="55"/>
        <v>5.6979999999999986</v>
      </c>
      <c r="M57" s="97">
        <f t="shared" si="55"/>
        <v>5.6679999999999984</v>
      </c>
      <c r="N57" s="97">
        <f t="shared" si="55"/>
        <v>5.6379999999999981</v>
      </c>
      <c r="O57" s="97">
        <f t="shared" si="55"/>
        <v>5.6079999999999979</v>
      </c>
      <c r="P57" s="97">
        <f t="shared" si="55"/>
        <v>5.5779999999999976</v>
      </c>
      <c r="Q57" s="104">
        <f t="shared" si="55"/>
        <v>5.5479999999999974</v>
      </c>
      <c r="R57" s="97">
        <f t="shared" si="55"/>
        <v>5.5179999999999971</v>
      </c>
      <c r="S57" s="97">
        <f t="shared" si="55"/>
        <v>5.4879999999999969</v>
      </c>
      <c r="T57" s="97">
        <f t="shared" si="55"/>
        <v>5.4579999999999966</v>
      </c>
      <c r="U57" s="97">
        <f t="shared" si="55"/>
        <v>5.4279999999999964</v>
      </c>
      <c r="V57" s="97">
        <f t="shared" si="55"/>
        <v>5.3979999999999961</v>
      </c>
      <c r="W57" s="97">
        <f t="shared" si="55"/>
        <v>5.3679999999999959</v>
      </c>
      <c r="X57" s="97">
        <f t="shared" si="55"/>
        <v>5.3379999999999956</v>
      </c>
      <c r="Y57" s="97">
        <f t="shared" si="55"/>
        <v>5.3079999999999954</v>
      </c>
      <c r="Z57" s="97">
        <f t="shared" si="55"/>
        <v>5.2779999999999951</v>
      </c>
      <c r="AA57" s="97">
        <f t="shared" si="55"/>
        <v>5.2479999999999949</v>
      </c>
      <c r="AB57" s="97">
        <f t="shared" si="55"/>
        <v>5.2179999999999946</v>
      </c>
      <c r="AC57" s="97">
        <f t="shared" si="55"/>
        <v>5.1879999999999944</v>
      </c>
      <c r="AD57" s="97">
        <f t="shared" si="55"/>
        <v>5.1579999999999941</v>
      </c>
      <c r="AE57" s="97">
        <f t="shared" si="55"/>
        <v>5.1279999999999939</v>
      </c>
      <c r="AF57" s="97">
        <f t="shared" si="55"/>
        <v>5.0979999999999936</v>
      </c>
      <c r="AG57" s="97">
        <f t="shared" si="55"/>
        <v>5.0679999999999934</v>
      </c>
      <c r="AH57" s="97">
        <f t="shared" si="55"/>
        <v>5.0379999999999932</v>
      </c>
      <c r="AI57" s="97">
        <f t="shared" si="55"/>
        <v>5.0079999999999929</v>
      </c>
      <c r="AJ57" s="97">
        <f t="shared" si="55"/>
        <v>4.9779999999999927</v>
      </c>
      <c r="AK57" s="97">
        <f t="shared" si="55"/>
        <v>4.9479999999999924</v>
      </c>
      <c r="AL57" s="97">
        <f t="shared" si="55"/>
        <v>4.9179999999999922</v>
      </c>
      <c r="AM57" s="97">
        <f t="shared" si="55"/>
        <v>4.8879999999999919</v>
      </c>
      <c r="AN57" s="97">
        <f t="shared" si="55"/>
        <v>4.8579999999999917</v>
      </c>
      <c r="AO57" s="97">
        <f t="shared" si="55"/>
        <v>4.8279999999999914</v>
      </c>
      <c r="AP57" s="97">
        <f t="shared" si="55"/>
        <v>4.7979999999999912</v>
      </c>
      <c r="AQ57" s="97">
        <f t="shared" si="55"/>
        <v>4.7679999999999909</v>
      </c>
      <c r="AR57" s="97">
        <f t="shared" si="55"/>
        <v>4.7379999999999907</v>
      </c>
      <c r="AS57" s="97">
        <f t="shared" si="55"/>
        <v>4.7079999999999904</v>
      </c>
      <c r="AT57" s="97">
        <f t="shared" si="55"/>
        <v>4.6779999999999902</v>
      </c>
      <c r="AU57" s="97">
        <f t="shared" si="55"/>
        <v>4.6479999999999899</v>
      </c>
      <c r="AV57" s="97">
        <f t="shared" si="55"/>
        <v>4.6179999999999897</v>
      </c>
    </row>
    <row r="58" spans="2:59" ht="16.5">
      <c r="B58" s="71"/>
      <c r="C58" s="114"/>
      <c r="D58" s="74" t="s">
        <v>334</v>
      </c>
      <c r="E58" s="75">
        <v>0.14583333330000001</v>
      </c>
      <c r="F58" s="105">
        <v>6.8570000000000002</v>
      </c>
      <c r="G58" s="84">
        <v>3.0207999999999999E-2</v>
      </c>
      <c r="H58" s="51">
        <v>6.65</v>
      </c>
      <c r="I58" s="97">
        <f t="shared" ref="I58:AV58" si="56">H58-0.005*$F58</f>
        <v>6.6157150000000007</v>
      </c>
      <c r="J58" s="97">
        <f t="shared" si="56"/>
        <v>6.581430000000001</v>
      </c>
      <c r="K58" s="97">
        <f t="shared" si="56"/>
        <v>6.5471450000000013</v>
      </c>
      <c r="L58" s="97">
        <f t="shared" si="56"/>
        <v>6.5128600000000016</v>
      </c>
      <c r="M58" s="97">
        <f t="shared" si="56"/>
        <v>6.478575000000002</v>
      </c>
      <c r="N58" s="97">
        <f t="shared" si="56"/>
        <v>6.4442900000000023</v>
      </c>
      <c r="O58" s="97">
        <f t="shared" si="56"/>
        <v>6.4100050000000026</v>
      </c>
      <c r="P58" s="97">
        <f t="shared" si="56"/>
        <v>6.3757200000000029</v>
      </c>
      <c r="Q58" s="104">
        <f t="shared" si="56"/>
        <v>6.3414350000000033</v>
      </c>
      <c r="R58" s="97">
        <f t="shared" si="56"/>
        <v>6.3071500000000036</v>
      </c>
      <c r="S58" s="97">
        <f t="shared" si="56"/>
        <v>6.2728650000000039</v>
      </c>
      <c r="T58" s="97">
        <f t="shared" si="56"/>
        <v>6.2385800000000042</v>
      </c>
      <c r="U58" s="97">
        <f t="shared" si="56"/>
        <v>6.2042950000000046</v>
      </c>
      <c r="V58" s="97">
        <f t="shared" si="56"/>
        <v>6.1700100000000049</v>
      </c>
      <c r="W58" s="97">
        <f t="shared" si="56"/>
        <v>6.1357250000000052</v>
      </c>
      <c r="X58" s="97">
        <f t="shared" si="56"/>
        <v>6.1014400000000055</v>
      </c>
      <c r="Y58" s="97">
        <f t="shared" si="56"/>
        <v>6.0671550000000058</v>
      </c>
      <c r="Z58" s="97">
        <f t="shared" si="56"/>
        <v>6.0328700000000062</v>
      </c>
      <c r="AA58" s="97">
        <f t="shared" si="56"/>
        <v>5.9985850000000065</v>
      </c>
      <c r="AB58" s="97">
        <f t="shared" si="56"/>
        <v>5.9643000000000068</v>
      </c>
      <c r="AC58" s="97">
        <f t="shared" si="56"/>
        <v>5.9300150000000071</v>
      </c>
      <c r="AD58" s="97">
        <f t="shared" si="56"/>
        <v>5.8957300000000075</v>
      </c>
      <c r="AE58" s="97">
        <f t="shared" si="56"/>
        <v>5.8614450000000078</v>
      </c>
      <c r="AF58" s="97">
        <f t="shared" si="56"/>
        <v>5.8271600000000081</v>
      </c>
      <c r="AG58" s="97">
        <f t="shared" si="56"/>
        <v>5.7928750000000084</v>
      </c>
      <c r="AH58" s="97">
        <f t="shared" si="56"/>
        <v>5.7585900000000088</v>
      </c>
      <c r="AI58" s="97">
        <f t="shared" si="56"/>
        <v>5.7243050000000091</v>
      </c>
      <c r="AJ58" s="97">
        <f t="shared" si="56"/>
        <v>5.6900200000000094</v>
      </c>
      <c r="AK58" s="97">
        <f t="shared" si="56"/>
        <v>5.6557350000000097</v>
      </c>
      <c r="AL58" s="97">
        <f t="shared" si="56"/>
        <v>5.62145000000001</v>
      </c>
      <c r="AM58" s="97">
        <f t="shared" si="56"/>
        <v>5.5871650000000104</v>
      </c>
      <c r="AN58" s="97">
        <f t="shared" si="56"/>
        <v>5.5528800000000107</v>
      </c>
      <c r="AO58" s="97">
        <f t="shared" si="56"/>
        <v>5.518595000000011</v>
      </c>
      <c r="AP58" s="97">
        <f t="shared" si="56"/>
        <v>5.4843100000000113</v>
      </c>
      <c r="AQ58" s="97">
        <f t="shared" si="56"/>
        <v>5.4500250000000117</v>
      </c>
      <c r="AR58" s="97">
        <f t="shared" si="56"/>
        <v>5.415740000000012</v>
      </c>
      <c r="AS58" s="97">
        <f t="shared" si="56"/>
        <v>5.3814550000000123</v>
      </c>
      <c r="AT58" s="97">
        <f t="shared" si="56"/>
        <v>5.3471700000000126</v>
      </c>
      <c r="AU58" s="97">
        <f t="shared" si="56"/>
        <v>5.312885000000013</v>
      </c>
      <c r="AV58" s="97">
        <f t="shared" si="56"/>
        <v>5.2786000000000133</v>
      </c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2:59" ht="16.5">
      <c r="B59" s="71"/>
      <c r="C59" s="114"/>
      <c r="D59" s="74" t="s">
        <v>335</v>
      </c>
      <c r="E59" s="75">
        <v>0.16666666669999999</v>
      </c>
      <c r="F59" s="105">
        <v>6</v>
      </c>
      <c r="G59" s="84">
        <v>3.0332999999999999E-2</v>
      </c>
      <c r="H59" s="51">
        <v>5.8179999999999996</v>
      </c>
      <c r="I59" s="97">
        <f t="shared" ref="I59:AV59" si="57">H59-0.005*$F59</f>
        <v>5.7879999999999994</v>
      </c>
      <c r="J59" s="97">
        <f t="shared" si="57"/>
        <v>5.7579999999999991</v>
      </c>
      <c r="K59" s="97">
        <f t="shared" si="57"/>
        <v>5.7279999999999989</v>
      </c>
      <c r="L59" s="97">
        <f t="shared" si="57"/>
        <v>5.6979999999999986</v>
      </c>
      <c r="M59" s="97">
        <f t="shared" si="57"/>
        <v>5.6679999999999984</v>
      </c>
      <c r="N59" s="97">
        <f t="shared" si="57"/>
        <v>5.6379999999999981</v>
      </c>
      <c r="O59" s="97">
        <f t="shared" si="57"/>
        <v>5.6079999999999979</v>
      </c>
      <c r="P59" s="97">
        <f t="shared" si="57"/>
        <v>5.5779999999999976</v>
      </c>
      <c r="Q59" s="104">
        <f t="shared" si="57"/>
        <v>5.5479999999999974</v>
      </c>
      <c r="R59" s="97">
        <f t="shared" si="57"/>
        <v>5.5179999999999971</v>
      </c>
      <c r="S59" s="97">
        <f t="shared" si="57"/>
        <v>5.4879999999999969</v>
      </c>
      <c r="T59" s="97">
        <f t="shared" si="57"/>
        <v>5.4579999999999966</v>
      </c>
      <c r="U59" s="97">
        <f t="shared" si="57"/>
        <v>5.4279999999999964</v>
      </c>
      <c r="V59" s="97">
        <f t="shared" si="57"/>
        <v>5.3979999999999961</v>
      </c>
      <c r="W59" s="97">
        <f t="shared" si="57"/>
        <v>5.3679999999999959</v>
      </c>
      <c r="X59" s="97">
        <f t="shared" si="57"/>
        <v>5.3379999999999956</v>
      </c>
      <c r="Y59" s="97">
        <f t="shared" si="57"/>
        <v>5.3079999999999954</v>
      </c>
      <c r="Z59" s="97">
        <f t="shared" si="57"/>
        <v>5.2779999999999951</v>
      </c>
      <c r="AA59" s="97">
        <f t="shared" si="57"/>
        <v>5.2479999999999949</v>
      </c>
      <c r="AB59" s="97">
        <f t="shared" si="57"/>
        <v>5.2179999999999946</v>
      </c>
      <c r="AC59" s="97">
        <f t="shared" si="57"/>
        <v>5.1879999999999944</v>
      </c>
      <c r="AD59" s="97">
        <f t="shared" si="57"/>
        <v>5.1579999999999941</v>
      </c>
      <c r="AE59" s="97">
        <f t="shared" si="57"/>
        <v>5.1279999999999939</v>
      </c>
      <c r="AF59" s="97">
        <f t="shared" si="57"/>
        <v>5.0979999999999936</v>
      </c>
      <c r="AG59" s="97">
        <f t="shared" si="57"/>
        <v>5.0679999999999934</v>
      </c>
      <c r="AH59" s="97">
        <f t="shared" si="57"/>
        <v>5.0379999999999932</v>
      </c>
      <c r="AI59" s="97">
        <f t="shared" si="57"/>
        <v>5.0079999999999929</v>
      </c>
      <c r="AJ59" s="97">
        <f t="shared" si="57"/>
        <v>4.9779999999999927</v>
      </c>
      <c r="AK59" s="97">
        <f t="shared" si="57"/>
        <v>4.9479999999999924</v>
      </c>
      <c r="AL59" s="97">
        <f t="shared" si="57"/>
        <v>4.9179999999999922</v>
      </c>
      <c r="AM59" s="97">
        <f t="shared" si="57"/>
        <v>4.8879999999999919</v>
      </c>
      <c r="AN59" s="97">
        <f t="shared" si="57"/>
        <v>4.8579999999999917</v>
      </c>
      <c r="AO59" s="97">
        <f t="shared" si="57"/>
        <v>4.8279999999999914</v>
      </c>
      <c r="AP59" s="97">
        <f t="shared" si="57"/>
        <v>4.7979999999999912</v>
      </c>
      <c r="AQ59" s="97">
        <f t="shared" si="57"/>
        <v>4.7679999999999909</v>
      </c>
      <c r="AR59" s="97">
        <f t="shared" si="57"/>
        <v>4.7379999999999907</v>
      </c>
      <c r="AS59" s="97">
        <f t="shared" si="57"/>
        <v>4.7079999999999904</v>
      </c>
      <c r="AT59" s="97">
        <f t="shared" si="57"/>
        <v>4.6779999999999902</v>
      </c>
      <c r="AU59" s="97">
        <f t="shared" si="57"/>
        <v>4.6479999999999899</v>
      </c>
      <c r="AV59" s="97">
        <f t="shared" si="57"/>
        <v>4.6179999999999897</v>
      </c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2:59" ht="16.5">
      <c r="B60" s="71"/>
      <c r="C60" s="114"/>
      <c r="D60" s="74" t="s">
        <v>336</v>
      </c>
      <c r="E60" s="75">
        <v>0.14583333330000001</v>
      </c>
      <c r="F60" s="105">
        <v>6.8570000000000002</v>
      </c>
      <c r="G60" s="84">
        <v>3.0207999999999999E-2</v>
      </c>
      <c r="H60" s="51">
        <v>6.65</v>
      </c>
      <c r="I60" s="97">
        <f t="shared" ref="I60:AV60" si="58">H60-0.005*$F60</f>
        <v>6.6157150000000007</v>
      </c>
      <c r="J60" s="97">
        <f t="shared" si="58"/>
        <v>6.581430000000001</v>
      </c>
      <c r="K60" s="97">
        <f t="shared" si="58"/>
        <v>6.5471450000000013</v>
      </c>
      <c r="L60" s="97">
        <f t="shared" si="58"/>
        <v>6.5128600000000016</v>
      </c>
      <c r="M60" s="97">
        <f t="shared" si="58"/>
        <v>6.478575000000002</v>
      </c>
      <c r="N60" s="97">
        <f t="shared" si="58"/>
        <v>6.4442900000000023</v>
      </c>
      <c r="O60" s="97">
        <f t="shared" si="58"/>
        <v>6.4100050000000026</v>
      </c>
      <c r="P60" s="97">
        <f t="shared" si="58"/>
        <v>6.3757200000000029</v>
      </c>
      <c r="Q60" s="104">
        <f t="shared" si="58"/>
        <v>6.3414350000000033</v>
      </c>
      <c r="R60" s="97">
        <f t="shared" si="58"/>
        <v>6.3071500000000036</v>
      </c>
      <c r="S60" s="97">
        <f t="shared" si="58"/>
        <v>6.2728650000000039</v>
      </c>
      <c r="T60" s="97">
        <f t="shared" si="58"/>
        <v>6.2385800000000042</v>
      </c>
      <c r="U60" s="97">
        <f t="shared" si="58"/>
        <v>6.2042950000000046</v>
      </c>
      <c r="V60" s="97">
        <f t="shared" si="58"/>
        <v>6.1700100000000049</v>
      </c>
      <c r="W60" s="97">
        <f t="shared" si="58"/>
        <v>6.1357250000000052</v>
      </c>
      <c r="X60" s="97">
        <f t="shared" si="58"/>
        <v>6.1014400000000055</v>
      </c>
      <c r="Y60" s="97">
        <f t="shared" si="58"/>
        <v>6.0671550000000058</v>
      </c>
      <c r="Z60" s="97">
        <f t="shared" si="58"/>
        <v>6.0328700000000062</v>
      </c>
      <c r="AA60" s="97">
        <f t="shared" si="58"/>
        <v>5.9985850000000065</v>
      </c>
      <c r="AB60" s="97">
        <f t="shared" si="58"/>
        <v>5.9643000000000068</v>
      </c>
      <c r="AC60" s="97">
        <f t="shared" si="58"/>
        <v>5.9300150000000071</v>
      </c>
      <c r="AD60" s="97">
        <f t="shared" si="58"/>
        <v>5.8957300000000075</v>
      </c>
      <c r="AE60" s="97">
        <f t="shared" si="58"/>
        <v>5.8614450000000078</v>
      </c>
      <c r="AF60" s="97">
        <f t="shared" si="58"/>
        <v>5.8271600000000081</v>
      </c>
      <c r="AG60" s="97">
        <f t="shared" si="58"/>
        <v>5.7928750000000084</v>
      </c>
      <c r="AH60" s="97">
        <f t="shared" si="58"/>
        <v>5.7585900000000088</v>
      </c>
      <c r="AI60" s="97">
        <f t="shared" si="58"/>
        <v>5.7243050000000091</v>
      </c>
      <c r="AJ60" s="97">
        <f t="shared" si="58"/>
        <v>5.6900200000000094</v>
      </c>
      <c r="AK60" s="97">
        <f t="shared" si="58"/>
        <v>5.6557350000000097</v>
      </c>
      <c r="AL60" s="97">
        <f t="shared" si="58"/>
        <v>5.62145000000001</v>
      </c>
      <c r="AM60" s="97">
        <f t="shared" si="58"/>
        <v>5.5871650000000104</v>
      </c>
      <c r="AN60" s="97">
        <f t="shared" si="58"/>
        <v>5.5528800000000107</v>
      </c>
      <c r="AO60" s="97">
        <f t="shared" si="58"/>
        <v>5.518595000000011</v>
      </c>
      <c r="AP60" s="97">
        <f t="shared" si="58"/>
        <v>5.4843100000000113</v>
      </c>
      <c r="AQ60" s="97">
        <f t="shared" si="58"/>
        <v>5.4500250000000117</v>
      </c>
      <c r="AR60" s="97">
        <f t="shared" si="58"/>
        <v>5.415740000000012</v>
      </c>
      <c r="AS60" s="97">
        <f t="shared" si="58"/>
        <v>5.3814550000000123</v>
      </c>
      <c r="AT60" s="97">
        <f t="shared" si="58"/>
        <v>5.3471700000000126</v>
      </c>
      <c r="AU60" s="97">
        <f t="shared" si="58"/>
        <v>5.312885000000013</v>
      </c>
      <c r="AV60" s="97">
        <f t="shared" si="58"/>
        <v>5.2786000000000133</v>
      </c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2:59" ht="16.5">
      <c r="B61" s="71"/>
      <c r="C61" s="114"/>
      <c r="D61" s="74" t="s">
        <v>337</v>
      </c>
      <c r="E61" s="75">
        <v>0.14583333330000001</v>
      </c>
      <c r="F61" s="105">
        <v>6.8570000000000002</v>
      </c>
      <c r="G61" s="84">
        <v>3.0207999999999999E-2</v>
      </c>
      <c r="H61" s="51">
        <v>6.65</v>
      </c>
      <c r="I61" s="97">
        <f t="shared" ref="I61:AV61" si="59">H61-0.005*$F61</f>
        <v>6.6157150000000007</v>
      </c>
      <c r="J61" s="97">
        <f t="shared" si="59"/>
        <v>6.581430000000001</v>
      </c>
      <c r="K61" s="97">
        <f t="shared" si="59"/>
        <v>6.5471450000000013</v>
      </c>
      <c r="L61" s="97">
        <f t="shared" si="59"/>
        <v>6.5128600000000016</v>
      </c>
      <c r="M61" s="97">
        <f t="shared" si="59"/>
        <v>6.478575000000002</v>
      </c>
      <c r="N61" s="97">
        <f t="shared" si="59"/>
        <v>6.4442900000000023</v>
      </c>
      <c r="O61" s="97">
        <f t="shared" si="59"/>
        <v>6.4100050000000026</v>
      </c>
      <c r="P61" s="97">
        <f t="shared" si="59"/>
        <v>6.3757200000000029</v>
      </c>
      <c r="Q61" s="104">
        <f t="shared" si="59"/>
        <v>6.3414350000000033</v>
      </c>
      <c r="R61" s="97">
        <f t="shared" si="59"/>
        <v>6.3071500000000036</v>
      </c>
      <c r="S61" s="97">
        <f t="shared" si="59"/>
        <v>6.2728650000000039</v>
      </c>
      <c r="T61" s="97">
        <f t="shared" si="59"/>
        <v>6.2385800000000042</v>
      </c>
      <c r="U61" s="97">
        <f t="shared" si="59"/>
        <v>6.2042950000000046</v>
      </c>
      <c r="V61" s="97">
        <f t="shared" si="59"/>
        <v>6.1700100000000049</v>
      </c>
      <c r="W61" s="97">
        <f t="shared" si="59"/>
        <v>6.1357250000000052</v>
      </c>
      <c r="X61" s="97">
        <f t="shared" si="59"/>
        <v>6.1014400000000055</v>
      </c>
      <c r="Y61" s="97">
        <f t="shared" si="59"/>
        <v>6.0671550000000058</v>
      </c>
      <c r="Z61" s="97">
        <f t="shared" si="59"/>
        <v>6.0328700000000062</v>
      </c>
      <c r="AA61" s="97">
        <f t="shared" si="59"/>
        <v>5.9985850000000065</v>
      </c>
      <c r="AB61" s="97">
        <f t="shared" si="59"/>
        <v>5.9643000000000068</v>
      </c>
      <c r="AC61" s="97">
        <f t="shared" si="59"/>
        <v>5.9300150000000071</v>
      </c>
      <c r="AD61" s="97">
        <f t="shared" si="59"/>
        <v>5.8957300000000075</v>
      </c>
      <c r="AE61" s="97">
        <f t="shared" si="59"/>
        <v>5.8614450000000078</v>
      </c>
      <c r="AF61" s="97">
        <f t="shared" si="59"/>
        <v>5.8271600000000081</v>
      </c>
      <c r="AG61" s="97">
        <f t="shared" si="59"/>
        <v>5.7928750000000084</v>
      </c>
      <c r="AH61" s="97">
        <f t="shared" si="59"/>
        <v>5.7585900000000088</v>
      </c>
      <c r="AI61" s="97">
        <f t="shared" si="59"/>
        <v>5.7243050000000091</v>
      </c>
      <c r="AJ61" s="97">
        <f t="shared" si="59"/>
        <v>5.6900200000000094</v>
      </c>
      <c r="AK61" s="97">
        <f t="shared" si="59"/>
        <v>5.6557350000000097</v>
      </c>
      <c r="AL61" s="97">
        <f t="shared" si="59"/>
        <v>5.62145000000001</v>
      </c>
      <c r="AM61" s="97">
        <f t="shared" si="59"/>
        <v>5.5871650000000104</v>
      </c>
      <c r="AN61" s="97">
        <f t="shared" si="59"/>
        <v>5.5528800000000107</v>
      </c>
      <c r="AO61" s="97">
        <f t="shared" si="59"/>
        <v>5.518595000000011</v>
      </c>
      <c r="AP61" s="97">
        <f t="shared" si="59"/>
        <v>5.4843100000000113</v>
      </c>
      <c r="AQ61" s="97">
        <f t="shared" si="59"/>
        <v>5.4500250000000117</v>
      </c>
      <c r="AR61" s="97">
        <f t="shared" si="59"/>
        <v>5.415740000000012</v>
      </c>
      <c r="AS61" s="97">
        <f t="shared" si="59"/>
        <v>5.3814550000000123</v>
      </c>
      <c r="AT61" s="97">
        <f t="shared" si="59"/>
        <v>5.3471700000000126</v>
      </c>
      <c r="AU61" s="97">
        <f t="shared" si="59"/>
        <v>5.312885000000013</v>
      </c>
      <c r="AV61" s="97">
        <f t="shared" si="59"/>
        <v>5.2786000000000133</v>
      </c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2:59" ht="16.5">
      <c r="B62" s="71"/>
      <c r="C62" s="114"/>
      <c r="D62" s="74" t="s">
        <v>338</v>
      </c>
      <c r="E62" s="75">
        <v>0.16666666669999999</v>
      </c>
      <c r="F62" s="105">
        <v>6</v>
      </c>
      <c r="G62" s="84">
        <v>3.0332999999999999E-2</v>
      </c>
      <c r="H62" s="51">
        <v>5.8179999999999996</v>
      </c>
      <c r="I62" s="97">
        <f t="shared" ref="I62:AV62" si="60">H62-0.005*$F62</f>
        <v>5.7879999999999994</v>
      </c>
      <c r="J62" s="97">
        <f t="shared" si="60"/>
        <v>5.7579999999999991</v>
      </c>
      <c r="K62" s="97">
        <f t="shared" si="60"/>
        <v>5.7279999999999989</v>
      </c>
      <c r="L62" s="97">
        <f t="shared" si="60"/>
        <v>5.6979999999999986</v>
      </c>
      <c r="M62" s="97">
        <f t="shared" si="60"/>
        <v>5.6679999999999984</v>
      </c>
      <c r="N62" s="97">
        <f t="shared" si="60"/>
        <v>5.6379999999999981</v>
      </c>
      <c r="O62" s="97">
        <f t="shared" si="60"/>
        <v>5.6079999999999979</v>
      </c>
      <c r="P62" s="97">
        <f t="shared" si="60"/>
        <v>5.5779999999999976</v>
      </c>
      <c r="Q62" s="104">
        <f t="shared" si="60"/>
        <v>5.5479999999999974</v>
      </c>
      <c r="R62" s="97">
        <f t="shared" si="60"/>
        <v>5.5179999999999971</v>
      </c>
      <c r="S62" s="97">
        <f t="shared" si="60"/>
        <v>5.4879999999999969</v>
      </c>
      <c r="T62" s="97">
        <f t="shared" si="60"/>
        <v>5.4579999999999966</v>
      </c>
      <c r="U62" s="97">
        <f t="shared" si="60"/>
        <v>5.4279999999999964</v>
      </c>
      <c r="V62" s="97">
        <f t="shared" si="60"/>
        <v>5.3979999999999961</v>
      </c>
      <c r="W62" s="97">
        <f t="shared" si="60"/>
        <v>5.3679999999999959</v>
      </c>
      <c r="X62" s="97">
        <f t="shared" si="60"/>
        <v>5.3379999999999956</v>
      </c>
      <c r="Y62" s="97">
        <f t="shared" si="60"/>
        <v>5.3079999999999954</v>
      </c>
      <c r="Z62" s="97">
        <f t="shared" si="60"/>
        <v>5.2779999999999951</v>
      </c>
      <c r="AA62" s="97">
        <f t="shared" si="60"/>
        <v>5.2479999999999949</v>
      </c>
      <c r="AB62" s="97">
        <f t="shared" si="60"/>
        <v>5.2179999999999946</v>
      </c>
      <c r="AC62" s="97">
        <f t="shared" si="60"/>
        <v>5.1879999999999944</v>
      </c>
      <c r="AD62" s="97">
        <f t="shared" si="60"/>
        <v>5.1579999999999941</v>
      </c>
      <c r="AE62" s="97">
        <f t="shared" si="60"/>
        <v>5.1279999999999939</v>
      </c>
      <c r="AF62" s="97">
        <f t="shared" si="60"/>
        <v>5.0979999999999936</v>
      </c>
      <c r="AG62" s="97">
        <f t="shared" si="60"/>
        <v>5.0679999999999934</v>
      </c>
      <c r="AH62" s="97">
        <f t="shared" si="60"/>
        <v>5.0379999999999932</v>
      </c>
      <c r="AI62" s="97">
        <f t="shared" si="60"/>
        <v>5.0079999999999929</v>
      </c>
      <c r="AJ62" s="97">
        <f t="shared" si="60"/>
        <v>4.9779999999999927</v>
      </c>
      <c r="AK62" s="97">
        <f t="shared" si="60"/>
        <v>4.9479999999999924</v>
      </c>
      <c r="AL62" s="97">
        <f t="shared" si="60"/>
        <v>4.9179999999999922</v>
      </c>
      <c r="AM62" s="97">
        <f t="shared" si="60"/>
        <v>4.8879999999999919</v>
      </c>
      <c r="AN62" s="97">
        <f t="shared" si="60"/>
        <v>4.8579999999999917</v>
      </c>
      <c r="AO62" s="97">
        <f t="shared" si="60"/>
        <v>4.8279999999999914</v>
      </c>
      <c r="AP62" s="97">
        <f t="shared" si="60"/>
        <v>4.7979999999999912</v>
      </c>
      <c r="AQ62" s="97">
        <f t="shared" si="60"/>
        <v>4.7679999999999909</v>
      </c>
      <c r="AR62" s="97">
        <f t="shared" si="60"/>
        <v>4.7379999999999907</v>
      </c>
      <c r="AS62" s="97">
        <f t="shared" si="60"/>
        <v>4.7079999999999904</v>
      </c>
      <c r="AT62" s="97">
        <f t="shared" si="60"/>
        <v>4.6779999999999902</v>
      </c>
      <c r="AU62" s="97">
        <f t="shared" si="60"/>
        <v>4.6479999999999899</v>
      </c>
      <c r="AV62" s="97">
        <f t="shared" si="60"/>
        <v>4.6179999999999897</v>
      </c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2:59" ht="16.5">
      <c r="B63" s="71"/>
      <c r="C63" s="114"/>
      <c r="D63" s="74" t="s">
        <v>339</v>
      </c>
      <c r="E63" s="75">
        <v>0.1875</v>
      </c>
      <c r="F63" s="105">
        <v>5.3330000000000002</v>
      </c>
      <c r="G63" s="84">
        <v>3.0249999999999999E-2</v>
      </c>
      <c r="H63" s="51">
        <v>5.1719999999999997</v>
      </c>
      <c r="I63" s="97">
        <f t="shared" ref="I63:AV63" si="61">H63-0.005*$F63</f>
        <v>5.1453349999999993</v>
      </c>
      <c r="J63" s="97">
        <f t="shared" si="61"/>
        <v>5.1186699999999989</v>
      </c>
      <c r="K63" s="97">
        <f t="shared" si="61"/>
        <v>5.0920049999999986</v>
      </c>
      <c r="L63" s="97">
        <f t="shared" si="61"/>
        <v>5.0653399999999982</v>
      </c>
      <c r="M63" s="97">
        <f t="shared" si="61"/>
        <v>5.0386749999999978</v>
      </c>
      <c r="N63" s="97">
        <f t="shared" si="61"/>
        <v>5.0120099999999974</v>
      </c>
      <c r="O63" s="97">
        <f t="shared" si="61"/>
        <v>4.985344999999997</v>
      </c>
      <c r="P63" s="97">
        <f t="shared" si="61"/>
        <v>4.9586799999999966</v>
      </c>
      <c r="Q63" s="104">
        <f t="shared" si="61"/>
        <v>4.9320149999999963</v>
      </c>
      <c r="R63" s="97">
        <f t="shared" si="61"/>
        <v>4.9053499999999959</v>
      </c>
      <c r="S63" s="97">
        <f t="shared" si="61"/>
        <v>4.8786849999999955</v>
      </c>
      <c r="T63" s="97">
        <f t="shared" si="61"/>
        <v>4.8520199999999951</v>
      </c>
      <c r="U63" s="97">
        <f t="shared" si="61"/>
        <v>4.8253549999999947</v>
      </c>
      <c r="V63" s="97">
        <f t="shared" si="61"/>
        <v>4.7986899999999943</v>
      </c>
      <c r="W63" s="97">
        <f t="shared" si="61"/>
        <v>4.772024999999994</v>
      </c>
      <c r="X63" s="97">
        <f t="shared" si="61"/>
        <v>4.7453599999999936</v>
      </c>
      <c r="Y63" s="97">
        <f t="shared" si="61"/>
        <v>4.7186949999999932</v>
      </c>
      <c r="Z63" s="97">
        <f t="shared" si="61"/>
        <v>4.6920299999999928</v>
      </c>
      <c r="AA63" s="97">
        <f t="shared" si="61"/>
        <v>4.6653649999999924</v>
      </c>
      <c r="AB63" s="97">
        <f t="shared" si="61"/>
        <v>4.6386999999999921</v>
      </c>
      <c r="AC63" s="97">
        <f t="shared" si="61"/>
        <v>4.6120349999999917</v>
      </c>
      <c r="AD63" s="97">
        <f t="shared" si="61"/>
        <v>4.5853699999999913</v>
      </c>
      <c r="AE63" s="97">
        <f t="shared" si="61"/>
        <v>4.5587049999999909</v>
      </c>
      <c r="AF63" s="97">
        <f t="shared" si="61"/>
        <v>4.5320399999999905</v>
      </c>
      <c r="AG63" s="97">
        <f t="shared" si="61"/>
        <v>4.5053749999999901</v>
      </c>
      <c r="AH63" s="97">
        <f t="shared" si="61"/>
        <v>4.4787099999999898</v>
      </c>
      <c r="AI63" s="97">
        <f t="shared" si="61"/>
        <v>4.4520449999999894</v>
      </c>
      <c r="AJ63" s="97">
        <f t="shared" si="61"/>
        <v>4.425379999999989</v>
      </c>
      <c r="AK63" s="97">
        <f t="shared" si="61"/>
        <v>4.3987149999999886</v>
      </c>
      <c r="AL63" s="97">
        <f t="shared" si="61"/>
        <v>4.3720499999999882</v>
      </c>
      <c r="AM63" s="97">
        <f t="shared" si="61"/>
        <v>4.3453849999999878</v>
      </c>
      <c r="AN63" s="97">
        <f t="shared" si="61"/>
        <v>4.3187199999999875</v>
      </c>
      <c r="AO63" s="97">
        <f t="shared" si="61"/>
        <v>4.2920549999999871</v>
      </c>
      <c r="AP63" s="97">
        <f t="shared" si="61"/>
        <v>4.2653899999999867</v>
      </c>
      <c r="AQ63" s="97">
        <f t="shared" si="61"/>
        <v>4.2387249999999863</v>
      </c>
      <c r="AR63" s="97">
        <f t="shared" si="61"/>
        <v>4.2120599999999859</v>
      </c>
      <c r="AS63" s="97">
        <f t="shared" si="61"/>
        <v>4.1853949999999855</v>
      </c>
      <c r="AT63" s="97">
        <f t="shared" si="61"/>
        <v>4.1587299999999852</v>
      </c>
      <c r="AU63" s="97">
        <f t="shared" si="61"/>
        <v>4.1320649999999848</v>
      </c>
      <c r="AV63" s="97">
        <f t="shared" si="61"/>
        <v>4.1053999999999844</v>
      </c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2:59" ht="16.5">
      <c r="B64" s="71"/>
      <c r="C64" s="114"/>
      <c r="D64" s="74" t="s">
        <v>340</v>
      </c>
      <c r="E64" s="75">
        <v>0.14583333330000001</v>
      </c>
      <c r="F64" s="105">
        <v>6.8570000000000002</v>
      </c>
      <c r="G64" s="84">
        <v>3.0207999999999999E-2</v>
      </c>
      <c r="H64" s="51">
        <v>6.65</v>
      </c>
      <c r="I64" s="97">
        <f t="shared" ref="I64:AV64" si="62">H64-0.005*$F64</f>
        <v>6.6157150000000007</v>
      </c>
      <c r="J64" s="97">
        <f t="shared" si="62"/>
        <v>6.581430000000001</v>
      </c>
      <c r="K64" s="97">
        <f t="shared" si="62"/>
        <v>6.5471450000000013</v>
      </c>
      <c r="L64" s="97">
        <f t="shared" si="62"/>
        <v>6.5128600000000016</v>
      </c>
      <c r="M64" s="97">
        <f t="shared" si="62"/>
        <v>6.478575000000002</v>
      </c>
      <c r="N64" s="97">
        <f t="shared" si="62"/>
        <v>6.4442900000000023</v>
      </c>
      <c r="O64" s="97">
        <f t="shared" si="62"/>
        <v>6.4100050000000026</v>
      </c>
      <c r="P64" s="97">
        <f t="shared" si="62"/>
        <v>6.3757200000000029</v>
      </c>
      <c r="Q64" s="104">
        <f t="shared" si="62"/>
        <v>6.3414350000000033</v>
      </c>
      <c r="R64" s="97">
        <f t="shared" si="62"/>
        <v>6.3071500000000036</v>
      </c>
      <c r="S64" s="97">
        <f t="shared" si="62"/>
        <v>6.2728650000000039</v>
      </c>
      <c r="T64" s="97">
        <f t="shared" si="62"/>
        <v>6.2385800000000042</v>
      </c>
      <c r="U64" s="97">
        <f t="shared" si="62"/>
        <v>6.2042950000000046</v>
      </c>
      <c r="V64" s="97">
        <f t="shared" si="62"/>
        <v>6.1700100000000049</v>
      </c>
      <c r="W64" s="97">
        <f t="shared" si="62"/>
        <v>6.1357250000000052</v>
      </c>
      <c r="X64" s="97">
        <f t="shared" si="62"/>
        <v>6.1014400000000055</v>
      </c>
      <c r="Y64" s="97">
        <f t="shared" si="62"/>
        <v>6.0671550000000058</v>
      </c>
      <c r="Z64" s="97">
        <f t="shared" si="62"/>
        <v>6.0328700000000062</v>
      </c>
      <c r="AA64" s="97">
        <f t="shared" si="62"/>
        <v>5.9985850000000065</v>
      </c>
      <c r="AB64" s="97">
        <f t="shared" si="62"/>
        <v>5.9643000000000068</v>
      </c>
      <c r="AC64" s="97">
        <f t="shared" si="62"/>
        <v>5.9300150000000071</v>
      </c>
      <c r="AD64" s="97">
        <f t="shared" si="62"/>
        <v>5.8957300000000075</v>
      </c>
      <c r="AE64" s="97">
        <f t="shared" si="62"/>
        <v>5.8614450000000078</v>
      </c>
      <c r="AF64" s="97">
        <f t="shared" si="62"/>
        <v>5.8271600000000081</v>
      </c>
      <c r="AG64" s="97">
        <f t="shared" si="62"/>
        <v>5.7928750000000084</v>
      </c>
      <c r="AH64" s="97">
        <f t="shared" si="62"/>
        <v>5.7585900000000088</v>
      </c>
      <c r="AI64" s="97">
        <f t="shared" si="62"/>
        <v>5.7243050000000091</v>
      </c>
      <c r="AJ64" s="97">
        <f t="shared" si="62"/>
        <v>5.6900200000000094</v>
      </c>
      <c r="AK64" s="97">
        <f t="shared" si="62"/>
        <v>5.6557350000000097</v>
      </c>
      <c r="AL64" s="97">
        <f t="shared" si="62"/>
        <v>5.62145000000001</v>
      </c>
      <c r="AM64" s="97">
        <f t="shared" si="62"/>
        <v>5.5871650000000104</v>
      </c>
      <c r="AN64" s="97">
        <f t="shared" si="62"/>
        <v>5.5528800000000107</v>
      </c>
      <c r="AO64" s="97">
        <f t="shared" si="62"/>
        <v>5.518595000000011</v>
      </c>
      <c r="AP64" s="97">
        <f t="shared" si="62"/>
        <v>5.4843100000000113</v>
      </c>
      <c r="AQ64" s="97">
        <f t="shared" si="62"/>
        <v>5.4500250000000117</v>
      </c>
      <c r="AR64" s="97">
        <f t="shared" si="62"/>
        <v>5.415740000000012</v>
      </c>
      <c r="AS64" s="97">
        <f t="shared" si="62"/>
        <v>5.3814550000000123</v>
      </c>
      <c r="AT64" s="97">
        <f t="shared" si="62"/>
        <v>5.3471700000000126</v>
      </c>
      <c r="AU64" s="97">
        <f t="shared" si="62"/>
        <v>5.312885000000013</v>
      </c>
      <c r="AV64" s="97">
        <f t="shared" si="62"/>
        <v>5.2786000000000133</v>
      </c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2:59" ht="16.5">
      <c r="B65" s="71"/>
      <c r="C65" s="114"/>
      <c r="D65" s="74" t="s">
        <v>341</v>
      </c>
      <c r="E65" s="75">
        <v>0.16666666669999999</v>
      </c>
      <c r="F65" s="105">
        <v>6</v>
      </c>
      <c r="G65" s="84">
        <v>3.0332999999999999E-2</v>
      </c>
      <c r="H65" s="51">
        <v>5.8179999999999996</v>
      </c>
      <c r="I65" s="97">
        <f t="shared" ref="I65:AV65" si="63">H65-0.005*$F65</f>
        <v>5.7879999999999994</v>
      </c>
      <c r="J65" s="97">
        <f t="shared" si="63"/>
        <v>5.7579999999999991</v>
      </c>
      <c r="K65" s="97">
        <f t="shared" si="63"/>
        <v>5.7279999999999989</v>
      </c>
      <c r="L65" s="97">
        <f t="shared" si="63"/>
        <v>5.6979999999999986</v>
      </c>
      <c r="M65" s="97">
        <f t="shared" si="63"/>
        <v>5.6679999999999984</v>
      </c>
      <c r="N65" s="97">
        <f t="shared" si="63"/>
        <v>5.6379999999999981</v>
      </c>
      <c r="O65" s="97">
        <f t="shared" si="63"/>
        <v>5.6079999999999979</v>
      </c>
      <c r="P65" s="97">
        <f t="shared" si="63"/>
        <v>5.5779999999999976</v>
      </c>
      <c r="Q65" s="104">
        <f t="shared" si="63"/>
        <v>5.5479999999999974</v>
      </c>
      <c r="R65" s="97">
        <f t="shared" si="63"/>
        <v>5.5179999999999971</v>
      </c>
      <c r="S65" s="97">
        <f t="shared" si="63"/>
        <v>5.4879999999999969</v>
      </c>
      <c r="T65" s="97">
        <f t="shared" si="63"/>
        <v>5.4579999999999966</v>
      </c>
      <c r="U65" s="97">
        <f t="shared" si="63"/>
        <v>5.4279999999999964</v>
      </c>
      <c r="V65" s="97">
        <f t="shared" si="63"/>
        <v>5.3979999999999961</v>
      </c>
      <c r="W65" s="97">
        <f t="shared" si="63"/>
        <v>5.3679999999999959</v>
      </c>
      <c r="X65" s="97">
        <f t="shared" si="63"/>
        <v>5.3379999999999956</v>
      </c>
      <c r="Y65" s="97">
        <f t="shared" si="63"/>
        <v>5.3079999999999954</v>
      </c>
      <c r="Z65" s="97">
        <f t="shared" si="63"/>
        <v>5.2779999999999951</v>
      </c>
      <c r="AA65" s="97">
        <f t="shared" si="63"/>
        <v>5.2479999999999949</v>
      </c>
      <c r="AB65" s="97">
        <f t="shared" si="63"/>
        <v>5.2179999999999946</v>
      </c>
      <c r="AC65" s="97">
        <f t="shared" si="63"/>
        <v>5.1879999999999944</v>
      </c>
      <c r="AD65" s="97">
        <f t="shared" si="63"/>
        <v>5.1579999999999941</v>
      </c>
      <c r="AE65" s="97">
        <f t="shared" si="63"/>
        <v>5.1279999999999939</v>
      </c>
      <c r="AF65" s="97">
        <f t="shared" si="63"/>
        <v>5.0979999999999936</v>
      </c>
      <c r="AG65" s="97">
        <f t="shared" si="63"/>
        <v>5.0679999999999934</v>
      </c>
      <c r="AH65" s="97">
        <f t="shared" si="63"/>
        <v>5.0379999999999932</v>
      </c>
      <c r="AI65" s="97">
        <f t="shared" si="63"/>
        <v>5.0079999999999929</v>
      </c>
      <c r="AJ65" s="97">
        <f t="shared" si="63"/>
        <v>4.9779999999999927</v>
      </c>
      <c r="AK65" s="97">
        <f t="shared" si="63"/>
        <v>4.9479999999999924</v>
      </c>
      <c r="AL65" s="97">
        <f t="shared" si="63"/>
        <v>4.9179999999999922</v>
      </c>
      <c r="AM65" s="97">
        <f t="shared" si="63"/>
        <v>4.8879999999999919</v>
      </c>
      <c r="AN65" s="97">
        <f t="shared" si="63"/>
        <v>4.8579999999999917</v>
      </c>
      <c r="AO65" s="97">
        <f t="shared" si="63"/>
        <v>4.8279999999999914</v>
      </c>
      <c r="AP65" s="97">
        <f t="shared" si="63"/>
        <v>4.7979999999999912</v>
      </c>
      <c r="AQ65" s="97">
        <f t="shared" si="63"/>
        <v>4.7679999999999909</v>
      </c>
      <c r="AR65" s="97">
        <f t="shared" si="63"/>
        <v>4.7379999999999907</v>
      </c>
      <c r="AS65" s="97">
        <f t="shared" si="63"/>
        <v>4.7079999999999904</v>
      </c>
      <c r="AT65" s="97">
        <f t="shared" si="63"/>
        <v>4.6779999999999902</v>
      </c>
      <c r="AU65" s="97">
        <f t="shared" si="63"/>
        <v>4.6479999999999899</v>
      </c>
      <c r="AV65" s="97">
        <f t="shared" si="63"/>
        <v>4.6179999999999897</v>
      </c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2:59" ht="16.5">
      <c r="B66" s="71"/>
      <c r="C66" s="114"/>
      <c r="D66" s="74" t="s">
        <v>342</v>
      </c>
      <c r="E66" s="75">
        <v>0.16666666669999999</v>
      </c>
      <c r="F66" s="105">
        <v>6</v>
      </c>
      <c r="G66" s="84">
        <v>3.0332999999999999E-2</v>
      </c>
      <c r="H66" s="51">
        <v>5.8179999999999996</v>
      </c>
      <c r="I66" s="97">
        <f t="shared" ref="I66:AV66" si="64">H66-0.005*$F66</f>
        <v>5.7879999999999994</v>
      </c>
      <c r="J66" s="97">
        <f t="shared" si="64"/>
        <v>5.7579999999999991</v>
      </c>
      <c r="K66" s="97">
        <f t="shared" si="64"/>
        <v>5.7279999999999989</v>
      </c>
      <c r="L66" s="97">
        <f t="shared" si="64"/>
        <v>5.6979999999999986</v>
      </c>
      <c r="M66" s="97">
        <f t="shared" si="64"/>
        <v>5.6679999999999984</v>
      </c>
      <c r="N66" s="97">
        <f t="shared" si="64"/>
        <v>5.6379999999999981</v>
      </c>
      <c r="O66" s="97">
        <f t="shared" si="64"/>
        <v>5.6079999999999979</v>
      </c>
      <c r="P66" s="97">
        <f t="shared" si="64"/>
        <v>5.5779999999999976</v>
      </c>
      <c r="Q66" s="104">
        <f t="shared" si="64"/>
        <v>5.5479999999999974</v>
      </c>
      <c r="R66" s="97">
        <f t="shared" si="64"/>
        <v>5.5179999999999971</v>
      </c>
      <c r="S66" s="97">
        <f t="shared" si="64"/>
        <v>5.4879999999999969</v>
      </c>
      <c r="T66" s="97">
        <f t="shared" si="64"/>
        <v>5.4579999999999966</v>
      </c>
      <c r="U66" s="97">
        <f t="shared" si="64"/>
        <v>5.4279999999999964</v>
      </c>
      <c r="V66" s="97">
        <f t="shared" si="64"/>
        <v>5.3979999999999961</v>
      </c>
      <c r="W66" s="97">
        <f t="shared" si="64"/>
        <v>5.3679999999999959</v>
      </c>
      <c r="X66" s="97">
        <f t="shared" si="64"/>
        <v>5.3379999999999956</v>
      </c>
      <c r="Y66" s="97">
        <f t="shared" si="64"/>
        <v>5.3079999999999954</v>
      </c>
      <c r="Z66" s="97">
        <f t="shared" si="64"/>
        <v>5.2779999999999951</v>
      </c>
      <c r="AA66" s="97">
        <f t="shared" si="64"/>
        <v>5.2479999999999949</v>
      </c>
      <c r="AB66" s="97">
        <f t="shared" si="64"/>
        <v>5.2179999999999946</v>
      </c>
      <c r="AC66" s="97">
        <f t="shared" si="64"/>
        <v>5.1879999999999944</v>
      </c>
      <c r="AD66" s="97">
        <f t="shared" si="64"/>
        <v>5.1579999999999941</v>
      </c>
      <c r="AE66" s="97">
        <f t="shared" si="64"/>
        <v>5.1279999999999939</v>
      </c>
      <c r="AF66" s="97">
        <f t="shared" si="64"/>
        <v>5.0979999999999936</v>
      </c>
      <c r="AG66" s="97">
        <f t="shared" si="64"/>
        <v>5.0679999999999934</v>
      </c>
      <c r="AH66" s="97">
        <f t="shared" si="64"/>
        <v>5.0379999999999932</v>
      </c>
      <c r="AI66" s="97">
        <f t="shared" si="64"/>
        <v>5.0079999999999929</v>
      </c>
      <c r="AJ66" s="97">
        <f t="shared" si="64"/>
        <v>4.9779999999999927</v>
      </c>
      <c r="AK66" s="97">
        <f t="shared" si="64"/>
        <v>4.9479999999999924</v>
      </c>
      <c r="AL66" s="97">
        <f t="shared" si="64"/>
        <v>4.9179999999999922</v>
      </c>
      <c r="AM66" s="97">
        <f t="shared" si="64"/>
        <v>4.8879999999999919</v>
      </c>
      <c r="AN66" s="97">
        <f t="shared" si="64"/>
        <v>4.8579999999999917</v>
      </c>
      <c r="AO66" s="97">
        <f t="shared" si="64"/>
        <v>4.8279999999999914</v>
      </c>
      <c r="AP66" s="97">
        <f t="shared" si="64"/>
        <v>4.7979999999999912</v>
      </c>
      <c r="AQ66" s="97">
        <f t="shared" si="64"/>
        <v>4.7679999999999909</v>
      </c>
      <c r="AR66" s="97">
        <f t="shared" si="64"/>
        <v>4.7379999999999907</v>
      </c>
      <c r="AS66" s="97">
        <f t="shared" si="64"/>
        <v>4.7079999999999904</v>
      </c>
      <c r="AT66" s="97">
        <f t="shared" si="64"/>
        <v>4.6779999999999902</v>
      </c>
      <c r="AU66" s="97">
        <f t="shared" si="64"/>
        <v>4.6479999999999899</v>
      </c>
      <c r="AV66" s="97">
        <f t="shared" si="64"/>
        <v>4.6179999999999897</v>
      </c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2:59" ht="16.5">
      <c r="B67" s="71"/>
      <c r="C67" s="114"/>
      <c r="D67" s="74" t="s">
        <v>343</v>
      </c>
      <c r="E67" s="75">
        <v>0.16666666669999999</v>
      </c>
      <c r="F67" s="105">
        <v>6</v>
      </c>
      <c r="G67" s="84">
        <v>3.0332999999999999E-2</v>
      </c>
      <c r="H67" s="51">
        <v>5.8179999999999996</v>
      </c>
      <c r="I67" s="97">
        <f t="shared" ref="I67:AV67" si="65">H67-0.005*$F67</f>
        <v>5.7879999999999994</v>
      </c>
      <c r="J67" s="97">
        <f t="shared" si="65"/>
        <v>5.7579999999999991</v>
      </c>
      <c r="K67" s="97">
        <f t="shared" si="65"/>
        <v>5.7279999999999989</v>
      </c>
      <c r="L67" s="97">
        <f t="shared" si="65"/>
        <v>5.6979999999999986</v>
      </c>
      <c r="M67" s="97">
        <f t="shared" si="65"/>
        <v>5.6679999999999984</v>
      </c>
      <c r="N67" s="97">
        <f t="shared" si="65"/>
        <v>5.6379999999999981</v>
      </c>
      <c r="O67" s="97">
        <f t="shared" si="65"/>
        <v>5.6079999999999979</v>
      </c>
      <c r="P67" s="97">
        <f t="shared" si="65"/>
        <v>5.5779999999999976</v>
      </c>
      <c r="Q67" s="104">
        <f t="shared" si="65"/>
        <v>5.5479999999999974</v>
      </c>
      <c r="R67" s="97">
        <f t="shared" si="65"/>
        <v>5.5179999999999971</v>
      </c>
      <c r="S67" s="97">
        <f t="shared" si="65"/>
        <v>5.4879999999999969</v>
      </c>
      <c r="T67" s="97">
        <f t="shared" si="65"/>
        <v>5.4579999999999966</v>
      </c>
      <c r="U67" s="97">
        <f t="shared" si="65"/>
        <v>5.4279999999999964</v>
      </c>
      <c r="V67" s="97">
        <f t="shared" si="65"/>
        <v>5.3979999999999961</v>
      </c>
      <c r="W67" s="97">
        <f t="shared" si="65"/>
        <v>5.3679999999999959</v>
      </c>
      <c r="X67" s="97">
        <f t="shared" si="65"/>
        <v>5.3379999999999956</v>
      </c>
      <c r="Y67" s="97">
        <f t="shared" si="65"/>
        <v>5.3079999999999954</v>
      </c>
      <c r="Z67" s="97">
        <f t="shared" si="65"/>
        <v>5.2779999999999951</v>
      </c>
      <c r="AA67" s="97">
        <f t="shared" si="65"/>
        <v>5.2479999999999949</v>
      </c>
      <c r="AB67" s="97">
        <f t="shared" si="65"/>
        <v>5.2179999999999946</v>
      </c>
      <c r="AC67" s="97">
        <f t="shared" si="65"/>
        <v>5.1879999999999944</v>
      </c>
      <c r="AD67" s="97">
        <f t="shared" si="65"/>
        <v>5.1579999999999941</v>
      </c>
      <c r="AE67" s="97">
        <f t="shared" si="65"/>
        <v>5.1279999999999939</v>
      </c>
      <c r="AF67" s="97">
        <f t="shared" si="65"/>
        <v>5.0979999999999936</v>
      </c>
      <c r="AG67" s="97">
        <f t="shared" si="65"/>
        <v>5.0679999999999934</v>
      </c>
      <c r="AH67" s="97">
        <f t="shared" si="65"/>
        <v>5.0379999999999932</v>
      </c>
      <c r="AI67" s="97">
        <f t="shared" si="65"/>
        <v>5.0079999999999929</v>
      </c>
      <c r="AJ67" s="97">
        <f t="shared" si="65"/>
        <v>4.9779999999999927</v>
      </c>
      <c r="AK67" s="97">
        <f t="shared" si="65"/>
        <v>4.9479999999999924</v>
      </c>
      <c r="AL67" s="97">
        <f t="shared" si="65"/>
        <v>4.9179999999999922</v>
      </c>
      <c r="AM67" s="97">
        <f t="shared" si="65"/>
        <v>4.8879999999999919</v>
      </c>
      <c r="AN67" s="97">
        <f t="shared" si="65"/>
        <v>4.8579999999999917</v>
      </c>
      <c r="AO67" s="97">
        <f t="shared" si="65"/>
        <v>4.8279999999999914</v>
      </c>
      <c r="AP67" s="97">
        <f t="shared" si="65"/>
        <v>4.7979999999999912</v>
      </c>
      <c r="AQ67" s="97">
        <f t="shared" si="65"/>
        <v>4.7679999999999909</v>
      </c>
      <c r="AR67" s="97">
        <f t="shared" si="65"/>
        <v>4.7379999999999907</v>
      </c>
      <c r="AS67" s="97">
        <f t="shared" si="65"/>
        <v>4.7079999999999904</v>
      </c>
      <c r="AT67" s="97">
        <f t="shared" si="65"/>
        <v>4.6779999999999902</v>
      </c>
      <c r="AU67" s="97">
        <f t="shared" si="65"/>
        <v>4.6479999999999899</v>
      </c>
      <c r="AV67" s="97">
        <f t="shared" si="65"/>
        <v>4.6179999999999897</v>
      </c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2:59" ht="16.5">
      <c r="B68" s="71"/>
      <c r="C68" s="114"/>
      <c r="D68" s="74" t="s">
        <v>344</v>
      </c>
      <c r="E68" s="75">
        <v>0.16666666669999999</v>
      </c>
      <c r="F68" s="105">
        <v>6</v>
      </c>
      <c r="G68" s="84">
        <v>3.0332999999999999E-2</v>
      </c>
      <c r="H68" s="51">
        <v>5.8179999999999996</v>
      </c>
      <c r="I68" s="97">
        <f t="shared" ref="I68:AV68" si="66">H68-0.005*$F68</f>
        <v>5.7879999999999994</v>
      </c>
      <c r="J68" s="97">
        <f t="shared" si="66"/>
        <v>5.7579999999999991</v>
      </c>
      <c r="K68" s="97">
        <f t="shared" si="66"/>
        <v>5.7279999999999989</v>
      </c>
      <c r="L68" s="97">
        <f t="shared" si="66"/>
        <v>5.6979999999999986</v>
      </c>
      <c r="M68" s="97">
        <f t="shared" si="66"/>
        <v>5.6679999999999984</v>
      </c>
      <c r="N68" s="97">
        <f t="shared" si="66"/>
        <v>5.6379999999999981</v>
      </c>
      <c r="O68" s="97">
        <f t="shared" si="66"/>
        <v>5.6079999999999979</v>
      </c>
      <c r="P68" s="97">
        <f t="shared" si="66"/>
        <v>5.5779999999999976</v>
      </c>
      <c r="Q68" s="104">
        <f t="shared" si="66"/>
        <v>5.5479999999999974</v>
      </c>
      <c r="R68" s="97">
        <f t="shared" si="66"/>
        <v>5.5179999999999971</v>
      </c>
      <c r="S68" s="97">
        <f t="shared" si="66"/>
        <v>5.4879999999999969</v>
      </c>
      <c r="T68" s="97">
        <f t="shared" si="66"/>
        <v>5.4579999999999966</v>
      </c>
      <c r="U68" s="97">
        <f t="shared" si="66"/>
        <v>5.4279999999999964</v>
      </c>
      <c r="V68" s="97">
        <f t="shared" si="66"/>
        <v>5.3979999999999961</v>
      </c>
      <c r="W68" s="97">
        <f t="shared" si="66"/>
        <v>5.3679999999999959</v>
      </c>
      <c r="X68" s="97">
        <f t="shared" si="66"/>
        <v>5.3379999999999956</v>
      </c>
      <c r="Y68" s="97">
        <f t="shared" si="66"/>
        <v>5.3079999999999954</v>
      </c>
      <c r="Z68" s="97">
        <f t="shared" si="66"/>
        <v>5.2779999999999951</v>
      </c>
      <c r="AA68" s="97">
        <f t="shared" si="66"/>
        <v>5.2479999999999949</v>
      </c>
      <c r="AB68" s="97">
        <f t="shared" si="66"/>
        <v>5.2179999999999946</v>
      </c>
      <c r="AC68" s="97">
        <f t="shared" si="66"/>
        <v>5.1879999999999944</v>
      </c>
      <c r="AD68" s="97">
        <f t="shared" si="66"/>
        <v>5.1579999999999941</v>
      </c>
      <c r="AE68" s="97">
        <f t="shared" si="66"/>
        <v>5.1279999999999939</v>
      </c>
      <c r="AF68" s="97">
        <f t="shared" si="66"/>
        <v>5.0979999999999936</v>
      </c>
      <c r="AG68" s="97">
        <f t="shared" si="66"/>
        <v>5.0679999999999934</v>
      </c>
      <c r="AH68" s="97">
        <f t="shared" si="66"/>
        <v>5.0379999999999932</v>
      </c>
      <c r="AI68" s="97">
        <f t="shared" si="66"/>
        <v>5.0079999999999929</v>
      </c>
      <c r="AJ68" s="97">
        <f t="shared" si="66"/>
        <v>4.9779999999999927</v>
      </c>
      <c r="AK68" s="97">
        <f t="shared" si="66"/>
        <v>4.9479999999999924</v>
      </c>
      <c r="AL68" s="97">
        <f t="shared" si="66"/>
        <v>4.9179999999999922</v>
      </c>
      <c r="AM68" s="97">
        <f t="shared" si="66"/>
        <v>4.8879999999999919</v>
      </c>
      <c r="AN68" s="97">
        <f t="shared" si="66"/>
        <v>4.8579999999999917</v>
      </c>
      <c r="AO68" s="97">
        <f t="shared" si="66"/>
        <v>4.8279999999999914</v>
      </c>
      <c r="AP68" s="97">
        <f t="shared" si="66"/>
        <v>4.7979999999999912</v>
      </c>
      <c r="AQ68" s="97">
        <f t="shared" si="66"/>
        <v>4.7679999999999909</v>
      </c>
      <c r="AR68" s="97">
        <f t="shared" si="66"/>
        <v>4.7379999999999907</v>
      </c>
      <c r="AS68" s="97">
        <f t="shared" si="66"/>
        <v>4.7079999999999904</v>
      </c>
      <c r="AT68" s="97">
        <f t="shared" si="66"/>
        <v>4.6779999999999902</v>
      </c>
      <c r="AU68" s="97">
        <f t="shared" si="66"/>
        <v>4.6479999999999899</v>
      </c>
      <c r="AV68" s="97">
        <f t="shared" si="66"/>
        <v>4.6179999999999897</v>
      </c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2:59">
      <c r="B69" s="76"/>
      <c r="C69" s="114" t="s">
        <v>345</v>
      </c>
      <c r="D69" s="77" t="s">
        <v>346</v>
      </c>
      <c r="E69" s="75">
        <v>0.18367346900000001</v>
      </c>
      <c r="F69" s="105">
        <v>5.444</v>
      </c>
      <c r="G69" s="84">
        <v>5.0408000000000001E-2</v>
      </c>
      <c r="H69" s="51">
        <v>5.17</v>
      </c>
      <c r="I69" s="97">
        <f t="shared" ref="I69:AV69" si="67">H69-0.005*$F69</f>
        <v>5.1427800000000001</v>
      </c>
      <c r="J69" s="97">
        <f t="shared" si="67"/>
        <v>5.1155600000000003</v>
      </c>
      <c r="K69" s="97">
        <f t="shared" si="67"/>
        <v>5.0883400000000005</v>
      </c>
      <c r="L69" s="97">
        <f t="shared" si="67"/>
        <v>5.0611200000000007</v>
      </c>
      <c r="M69" s="97">
        <f t="shared" si="67"/>
        <v>5.0339000000000009</v>
      </c>
      <c r="N69" s="97">
        <f t="shared" si="67"/>
        <v>5.0066800000000011</v>
      </c>
      <c r="O69" s="97">
        <f t="shared" si="67"/>
        <v>4.9794600000000013</v>
      </c>
      <c r="P69" s="97">
        <f t="shared" si="67"/>
        <v>4.9522400000000015</v>
      </c>
      <c r="Q69" s="104">
        <f t="shared" si="67"/>
        <v>4.9250200000000017</v>
      </c>
      <c r="R69" s="97">
        <f t="shared" si="67"/>
        <v>4.8978000000000019</v>
      </c>
      <c r="S69" s="97">
        <f t="shared" si="67"/>
        <v>4.8705800000000021</v>
      </c>
      <c r="T69" s="97">
        <f t="shared" si="67"/>
        <v>4.8433600000000023</v>
      </c>
      <c r="U69" s="97">
        <f t="shared" si="67"/>
        <v>4.8161400000000025</v>
      </c>
      <c r="V69" s="97">
        <f t="shared" si="67"/>
        <v>4.7889200000000027</v>
      </c>
      <c r="W69" s="97">
        <f t="shared" si="67"/>
        <v>4.7617000000000029</v>
      </c>
      <c r="X69" s="97">
        <f t="shared" si="67"/>
        <v>4.7344800000000031</v>
      </c>
      <c r="Y69" s="97">
        <f t="shared" si="67"/>
        <v>4.7072600000000033</v>
      </c>
      <c r="Z69" s="97">
        <f t="shared" si="67"/>
        <v>4.6800400000000035</v>
      </c>
      <c r="AA69" s="97">
        <f t="shared" si="67"/>
        <v>4.6528200000000037</v>
      </c>
      <c r="AB69" s="97">
        <f t="shared" si="67"/>
        <v>4.6256000000000039</v>
      </c>
      <c r="AC69" s="97">
        <f t="shared" si="67"/>
        <v>4.5983800000000041</v>
      </c>
      <c r="AD69" s="97">
        <f t="shared" si="67"/>
        <v>4.5711600000000043</v>
      </c>
      <c r="AE69" s="97">
        <f t="shared" si="67"/>
        <v>4.5439400000000045</v>
      </c>
      <c r="AF69" s="97">
        <f t="shared" si="67"/>
        <v>4.5167200000000047</v>
      </c>
      <c r="AG69" s="97">
        <f t="shared" si="67"/>
        <v>4.4895000000000049</v>
      </c>
      <c r="AH69" s="97">
        <f t="shared" si="67"/>
        <v>4.4622800000000051</v>
      </c>
      <c r="AI69" s="97">
        <f t="shared" si="67"/>
        <v>4.4350600000000053</v>
      </c>
      <c r="AJ69" s="97">
        <f t="shared" si="67"/>
        <v>4.4078400000000055</v>
      </c>
      <c r="AK69" s="97">
        <f t="shared" si="67"/>
        <v>4.3806200000000057</v>
      </c>
      <c r="AL69" s="97">
        <f t="shared" si="67"/>
        <v>4.3534000000000059</v>
      </c>
      <c r="AM69" s="97">
        <f t="shared" si="67"/>
        <v>4.3261800000000061</v>
      </c>
      <c r="AN69" s="97">
        <f t="shared" si="67"/>
        <v>4.2989600000000063</v>
      </c>
      <c r="AO69" s="97">
        <f t="shared" si="67"/>
        <v>4.2717400000000065</v>
      </c>
      <c r="AP69" s="97">
        <f t="shared" si="67"/>
        <v>4.2445200000000067</v>
      </c>
      <c r="AQ69" s="97">
        <f t="shared" si="67"/>
        <v>4.2173000000000069</v>
      </c>
      <c r="AR69" s="97">
        <f t="shared" si="67"/>
        <v>4.1900800000000071</v>
      </c>
      <c r="AS69" s="97">
        <f t="shared" si="67"/>
        <v>4.1628600000000073</v>
      </c>
      <c r="AT69" s="97">
        <f t="shared" si="67"/>
        <v>4.1356400000000075</v>
      </c>
      <c r="AU69" s="97">
        <f t="shared" si="67"/>
        <v>4.1084200000000077</v>
      </c>
      <c r="AV69" s="97">
        <f t="shared" si="67"/>
        <v>4.0812000000000079</v>
      </c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2:59">
      <c r="B70" s="76"/>
      <c r="C70" s="114"/>
      <c r="D70" s="77" t="s">
        <v>347</v>
      </c>
      <c r="E70" s="75">
        <v>0.20408163300000001</v>
      </c>
      <c r="F70" s="105">
        <v>4.9000000000000004</v>
      </c>
      <c r="G70" s="84">
        <v>5.1020000000000003E-2</v>
      </c>
      <c r="H70" s="51">
        <v>4.6500000000000004</v>
      </c>
      <c r="I70" s="97">
        <f t="shared" ref="I70:AV70" si="68">H70-0.005*$F70</f>
        <v>4.6255000000000006</v>
      </c>
      <c r="J70" s="97">
        <f t="shared" si="68"/>
        <v>4.6010000000000009</v>
      </c>
      <c r="K70" s="97">
        <f t="shared" si="68"/>
        <v>4.5765000000000011</v>
      </c>
      <c r="L70" s="97">
        <f t="shared" si="68"/>
        <v>4.5520000000000014</v>
      </c>
      <c r="M70" s="97">
        <f t="shared" si="68"/>
        <v>4.5275000000000016</v>
      </c>
      <c r="N70" s="97">
        <f t="shared" si="68"/>
        <v>4.5030000000000019</v>
      </c>
      <c r="O70" s="97">
        <f t="shared" si="68"/>
        <v>4.4785000000000021</v>
      </c>
      <c r="P70" s="97">
        <f t="shared" si="68"/>
        <v>4.4540000000000024</v>
      </c>
      <c r="Q70" s="104">
        <f t="shared" si="68"/>
        <v>4.4295000000000027</v>
      </c>
      <c r="R70" s="97">
        <f t="shared" si="68"/>
        <v>4.4050000000000029</v>
      </c>
      <c r="S70" s="97">
        <f t="shared" si="68"/>
        <v>4.3805000000000032</v>
      </c>
      <c r="T70" s="97">
        <f t="shared" si="68"/>
        <v>4.3560000000000034</v>
      </c>
      <c r="U70" s="97">
        <f t="shared" si="68"/>
        <v>4.3315000000000037</v>
      </c>
      <c r="V70" s="97">
        <f t="shared" si="68"/>
        <v>4.3070000000000039</v>
      </c>
      <c r="W70" s="97">
        <f t="shared" si="68"/>
        <v>4.2825000000000042</v>
      </c>
      <c r="X70" s="97">
        <f t="shared" si="68"/>
        <v>4.2580000000000044</v>
      </c>
      <c r="Y70" s="97">
        <f t="shared" si="68"/>
        <v>4.2335000000000047</v>
      </c>
      <c r="Z70" s="97">
        <f t="shared" si="68"/>
        <v>4.209000000000005</v>
      </c>
      <c r="AA70" s="97">
        <f t="shared" si="68"/>
        <v>4.1845000000000052</v>
      </c>
      <c r="AB70" s="97">
        <f t="shared" si="68"/>
        <v>4.1600000000000055</v>
      </c>
      <c r="AC70" s="97">
        <f t="shared" si="68"/>
        <v>4.1355000000000057</v>
      </c>
      <c r="AD70" s="97">
        <f t="shared" si="68"/>
        <v>4.111000000000006</v>
      </c>
      <c r="AE70" s="97">
        <f t="shared" si="68"/>
        <v>4.0865000000000062</v>
      </c>
      <c r="AF70" s="97">
        <f t="shared" si="68"/>
        <v>4.0620000000000065</v>
      </c>
      <c r="AG70" s="97">
        <f t="shared" si="68"/>
        <v>4.0375000000000068</v>
      </c>
      <c r="AH70" s="97">
        <f t="shared" si="68"/>
        <v>4.013000000000007</v>
      </c>
      <c r="AI70" s="97">
        <f t="shared" si="68"/>
        <v>3.9885000000000068</v>
      </c>
      <c r="AJ70" s="97">
        <f t="shared" si="68"/>
        <v>3.9640000000000066</v>
      </c>
      <c r="AK70" s="97">
        <f t="shared" si="68"/>
        <v>3.9395000000000064</v>
      </c>
      <c r="AL70" s="97">
        <f t="shared" si="68"/>
        <v>3.9150000000000063</v>
      </c>
      <c r="AM70" s="97">
        <f t="shared" si="68"/>
        <v>3.8905000000000061</v>
      </c>
      <c r="AN70" s="97">
        <f t="shared" si="68"/>
        <v>3.8660000000000059</v>
      </c>
      <c r="AO70" s="97">
        <f t="shared" si="68"/>
        <v>3.8415000000000057</v>
      </c>
      <c r="AP70" s="97">
        <f t="shared" si="68"/>
        <v>3.8170000000000055</v>
      </c>
      <c r="AQ70" s="97">
        <f t="shared" si="68"/>
        <v>3.7925000000000053</v>
      </c>
      <c r="AR70" s="97">
        <f t="shared" si="68"/>
        <v>3.7680000000000051</v>
      </c>
      <c r="AS70" s="97">
        <f t="shared" si="68"/>
        <v>3.7435000000000049</v>
      </c>
      <c r="AT70" s="97">
        <f t="shared" si="68"/>
        <v>3.7190000000000047</v>
      </c>
      <c r="AU70" s="97">
        <f t="shared" si="68"/>
        <v>3.6945000000000046</v>
      </c>
      <c r="AV70" s="97">
        <f t="shared" si="68"/>
        <v>3.6700000000000044</v>
      </c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2:59">
      <c r="B71" s="76"/>
      <c r="C71" s="114"/>
      <c r="D71" s="77" t="s">
        <v>348</v>
      </c>
      <c r="E71" s="75">
        <v>8.1632652999999999E-2</v>
      </c>
      <c r="F71" s="105">
        <v>12.25</v>
      </c>
      <c r="G71" s="84">
        <v>5.0611999999999997E-2</v>
      </c>
      <c r="H71" s="51">
        <v>11.63</v>
      </c>
      <c r="I71" s="97">
        <f t="shared" ref="I71:AV71" si="69">H71-0.005*$F71</f>
        <v>11.568750000000001</v>
      </c>
      <c r="J71" s="97">
        <f t="shared" si="69"/>
        <v>11.507500000000002</v>
      </c>
      <c r="K71" s="97">
        <f t="shared" si="69"/>
        <v>11.446250000000003</v>
      </c>
      <c r="L71" s="97">
        <f t="shared" si="69"/>
        <v>11.385000000000003</v>
      </c>
      <c r="M71" s="97">
        <f t="shared" si="69"/>
        <v>11.323750000000004</v>
      </c>
      <c r="N71" s="97">
        <f t="shared" si="69"/>
        <v>11.262500000000005</v>
      </c>
      <c r="O71" s="97">
        <f t="shared" si="69"/>
        <v>11.201250000000005</v>
      </c>
      <c r="P71" s="97">
        <f t="shared" si="69"/>
        <v>11.140000000000006</v>
      </c>
      <c r="Q71" s="104">
        <f t="shared" si="69"/>
        <v>11.078750000000007</v>
      </c>
      <c r="R71" s="97">
        <f t="shared" si="69"/>
        <v>11.017500000000007</v>
      </c>
      <c r="S71" s="97">
        <f t="shared" si="69"/>
        <v>10.956250000000008</v>
      </c>
      <c r="T71" s="97">
        <f t="shared" si="69"/>
        <v>10.895000000000008</v>
      </c>
      <c r="U71" s="97">
        <f t="shared" si="69"/>
        <v>10.833750000000009</v>
      </c>
      <c r="V71" s="97">
        <f t="shared" si="69"/>
        <v>10.77250000000001</v>
      </c>
      <c r="W71" s="97">
        <f t="shared" si="69"/>
        <v>10.71125000000001</v>
      </c>
      <c r="X71" s="97">
        <f t="shared" si="69"/>
        <v>10.650000000000011</v>
      </c>
      <c r="Y71" s="97">
        <f t="shared" si="69"/>
        <v>10.588750000000012</v>
      </c>
      <c r="Z71" s="97">
        <f t="shared" si="69"/>
        <v>10.527500000000012</v>
      </c>
      <c r="AA71" s="97">
        <f t="shared" si="69"/>
        <v>10.466250000000013</v>
      </c>
      <c r="AB71" s="97">
        <f t="shared" si="69"/>
        <v>10.405000000000014</v>
      </c>
      <c r="AC71" s="97">
        <f t="shared" si="69"/>
        <v>10.343750000000014</v>
      </c>
      <c r="AD71" s="97">
        <f t="shared" si="69"/>
        <v>10.282500000000015</v>
      </c>
      <c r="AE71" s="97">
        <f t="shared" si="69"/>
        <v>10.221250000000015</v>
      </c>
      <c r="AF71" s="97">
        <f t="shared" si="69"/>
        <v>10.160000000000016</v>
      </c>
      <c r="AG71" s="97">
        <f t="shared" si="69"/>
        <v>10.098750000000017</v>
      </c>
      <c r="AH71" s="97">
        <f t="shared" si="69"/>
        <v>10.037500000000017</v>
      </c>
      <c r="AI71" s="97">
        <f t="shared" si="69"/>
        <v>9.976250000000018</v>
      </c>
      <c r="AJ71" s="97">
        <f t="shared" si="69"/>
        <v>9.9150000000000187</v>
      </c>
      <c r="AK71" s="97">
        <f t="shared" si="69"/>
        <v>9.8537500000000193</v>
      </c>
      <c r="AL71" s="97">
        <f t="shared" si="69"/>
        <v>9.79250000000002</v>
      </c>
      <c r="AM71" s="97">
        <f t="shared" si="69"/>
        <v>9.7312500000000206</v>
      </c>
      <c r="AN71" s="97">
        <f t="shared" si="69"/>
        <v>9.6700000000000212</v>
      </c>
      <c r="AO71" s="97">
        <f t="shared" si="69"/>
        <v>9.6087500000000219</v>
      </c>
      <c r="AP71" s="97">
        <f t="shared" si="69"/>
        <v>9.5475000000000225</v>
      </c>
      <c r="AQ71" s="97">
        <f t="shared" si="69"/>
        <v>9.4862500000000232</v>
      </c>
      <c r="AR71" s="97">
        <f t="shared" si="69"/>
        <v>9.4250000000000238</v>
      </c>
      <c r="AS71" s="97">
        <f t="shared" si="69"/>
        <v>9.3637500000000244</v>
      </c>
      <c r="AT71" s="97">
        <f t="shared" si="69"/>
        <v>9.3025000000000251</v>
      </c>
      <c r="AU71" s="97">
        <f t="shared" si="69"/>
        <v>9.2412500000000257</v>
      </c>
      <c r="AV71" s="97">
        <f t="shared" si="69"/>
        <v>9.1800000000000264</v>
      </c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2:59">
      <c r="B72" s="76"/>
      <c r="C72" s="114"/>
      <c r="D72" s="77" t="s">
        <v>349</v>
      </c>
      <c r="E72" s="75">
        <v>0.10204081600000001</v>
      </c>
      <c r="F72" s="105">
        <v>9.8000000000000007</v>
      </c>
      <c r="G72" s="84">
        <v>0.05</v>
      </c>
      <c r="H72" s="51">
        <v>9.31</v>
      </c>
      <c r="I72" s="97">
        <f t="shared" ref="I72:AV72" si="70">H72-0.005*$F72</f>
        <v>9.261000000000001</v>
      </c>
      <c r="J72" s="97">
        <f t="shared" si="70"/>
        <v>9.2120000000000015</v>
      </c>
      <c r="K72" s="97">
        <f t="shared" si="70"/>
        <v>9.163000000000002</v>
      </c>
      <c r="L72" s="97">
        <f t="shared" si="70"/>
        <v>9.1140000000000025</v>
      </c>
      <c r="M72" s="97">
        <f t="shared" si="70"/>
        <v>9.0650000000000031</v>
      </c>
      <c r="N72" s="97">
        <f t="shared" si="70"/>
        <v>9.0160000000000036</v>
      </c>
      <c r="O72" s="97">
        <f t="shared" si="70"/>
        <v>8.9670000000000041</v>
      </c>
      <c r="P72" s="97">
        <f t="shared" si="70"/>
        <v>8.9180000000000046</v>
      </c>
      <c r="Q72" s="104">
        <f t="shared" si="70"/>
        <v>8.8690000000000051</v>
      </c>
      <c r="R72" s="97">
        <f t="shared" si="70"/>
        <v>8.8200000000000056</v>
      </c>
      <c r="S72" s="97">
        <f t="shared" si="70"/>
        <v>8.7710000000000061</v>
      </c>
      <c r="T72" s="97">
        <f t="shared" si="70"/>
        <v>8.7220000000000066</v>
      </c>
      <c r="U72" s="97">
        <f t="shared" si="70"/>
        <v>8.6730000000000071</v>
      </c>
      <c r="V72" s="97">
        <f t="shared" si="70"/>
        <v>8.6240000000000077</v>
      </c>
      <c r="W72" s="97">
        <f t="shared" si="70"/>
        <v>8.5750000000000082</v>
      </c>
      <c r="X72" s="97">
        <f t="shared" si="70"/>
        <v>8.5260000000000087</v>
      </c>
      <c r="Y72" s="97">
        <f t="shared" si="70"/>
        <v>8.4770000000000092</v>
      </c>
      <c r="Z72" s="97">
        <f t="shared" si="70"/>
        <v>8.4280000000000097</v>
      </c>
      <c r="AA72" s="97">
        <f t="shared" si="70"/>
        <v>8.3790000000000102</v>
      </c>
      <c r="AB72" s="97">
        <f t="shared" si="70"/>
        <v>8.3300000000000107</v>
      </c>
      <c r="AC72" s="97">
        <f t="shared" si="70"/>
        <v>8.2810000000000112</v>
      </c>
      <c r="AD72" s="97">
        <f t="shared" si="70"/>
        <v>8.2320000000000118</v>
      </c>
      <c r="AE72" s="97">
        <f t="shared" si="70"/>
        <v>8.1830000000000123</v>
      </c>
      <c r="AF72" s="97">
        <f t="shared" si="70"/>
        <v>8.1340000000000128</v>
      </c>
      <c r="AG72" s="97">
        <f t="shared" si="70"/>
        <v>8.0850000000000133</v>
      </c>
      <c r="AH72" s="97">
        <f t="shared" si="70"/>
        <v>8.0360000000000138</v>
      </c>
      <c r="AI72" s="97">
        <f t="shared" si="70"/>
        <v>7.9870000000000134</v>
      </c>
      <c r="AJ72" s="97">
        <f t="shared" si="70"/>
        <v>7.938000000000013</v>
      </c>
      <c r="AK72" s="97">
        <f t="shared" si="70"/>
        <v>7.8890000000000127</v>
      </c>
      <c r="AL72" s="97">
        <f t="shared" si="70"/>
        <v>7.8400000000000123</v>
      </c>
      <c r="AM72" s="97">
        <f t="shared" si="70"/>
        <v>7.7910000000000119</v>
      </c>
      <c r="AN72" s="97">
        <f t="shared" si="70"/>
        <v>7.7420000000000115</v>
      </c>
      <c r="AO72" s="97">
        <f t="shared" si="70"/>
        <v>7.6930000000000112</v>
      </c>
      <c r="AP72" s="97">
        <f t="shared" si="70"/>
        <v>7.6440000000000108</v>
      </c>
      <c r="AQ72" s="97">
        <f t="shared" si="70"/>
        <v>7.5950000000000104</v>
      </c>
      <c r="AR72" s="97">
        <f t="shared" si="70"/>
        <v>7.54600000000001</v>
      </c>
      <c r="AS72" s="97">
        <f t="shared" si="70"/>
        <v>7.4970000000000097</v>
      </c>
      <c r="AT72" s="97">
        <f t="shared" si="70"/>
        <v>7.4480000000000093</v>
      </c>
      <c r="AU72" s="97">
        <f t="shared" si="70"/>
        <v>7.3990000000000089</v>
      </c>
      <c r="AV72" s="97">
        <f t="shared" si="70"/>
        <v>7.3500000000000085</v>
      </c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</row>
    <row r="73" spans="2:59">
      <c r="B73" s="76"/>
      <c r="C73" s="114" t="s">
        <v>350</v>
      </c>
      <c r="D73" s="77" t="s">
        <v>348</v>
      </c>
      <c r="E73" s="81">
        <v>0.24265208699999999</v>
      </c>
      <c r="F73" s="105">
        <v>4.1210000000000004</v>
      </c>
      <c r="G73" s="84">
        <v>0.121599</v>
      </c>
      <c r="H73" s="51">
        <v>3.62</v>
      </c>
      <c r="I73" s="97">
        <f t="shared" ref="I73:AV73" si="71">H73-0.005*$F73</f>
        <v>3.5993949999999999</v>
      </c>
      <c r="J73" s="97">
        <f t="shared" si="71"/>
        <v>3.5787899999999997</v>
      </c>
      <c r="K73" s="97">
        <f t="shared" si="71"/>
        <v>3.5581849999999995</v>
      </c>
      <c r="L73" s="97">
        <f t="shared" si="71"/>
        <v>3.5375799999999993</v>
      </c>
      <c r="M73" s="97">
        <f t="shared" si="71"/>
        <v>3.5169749999999991</v>
      </c>
      <c r="N73" s="97">
        <f t="shared" si="71"/>
        <v>3.4963699999999989</v>
      </c>
      <c r="O73" s="97">
        <f t="shared" si="71"/>
        <v>3.4757649999999987</v>
      </c>
      <c r="P73" s="97">
        <f t="shared" si="71"/>
        <v>3.4551599999999985</v>
      </c>
      <c r="Q73" s="104">
        <f t="shared" si="71"/>
        <v>3.4345549999999982</v>
      </c>
      <c r="R73" s="97">
        <f t="shared" si="71"/>
        <v>3.413949999999998</v>
      </c>
      <c r="S73" s="97">
        <f t="shared" si="71"/>
        <v>3.3933449999999978</v>
      </c>
      <c r="T73" s="97">
        <f t="shared" si="71"/>
        <v>3.3727399999999976</v>
      </c>
      <c r="U73" s="97">
        <f t="shared" si="71"/>
        <v>3.3521349999999974</v>
      </c>
      <c r="V73" s="97">
        <f t="shared" si="71"/>
        <v>3.3315299999999972</v>
      </c>
      <c r="W73" s="97">
        <f t="shared" si="71"/>
        <v>3.310924999999997</v>
      </c>
      <c r="X73" s="97">
        <f t="shared" si="71"/>
        <v>3.2903199999999968</v>
      </c>
      <c r="Y73" s="97">
        <f t="shared" si="71"/>
        <v>3.2697149999999966</v>
      </c>
      <c r="Z73" s="97">
        <f t="shared" si="71"/>
        <v>3.2491099999999964</v>
      </c>
      <c r="AA73" s="97">
        <f t="shared" si="71"/>
        <v>3.2285049999999962</v>
      </c>
      <c r="AB73" s="97">
        <f t="shared" si="71"/>
        <v>3.207899999999996</v>
      </c>
      <c r="AC73" s="97">
        <f t="shared" si="71"/>
        <v>3.1872949999999958</v>
      </c>
      <c r="AD73" s="97">
        <f t="shared" si="71"/>
        <v>3.1666899999999956</v>
      </c>
      <c r="AE73" s="97">
        <f t="shared" si="71"/>
        <v>3.1460849999999954</v>
      </c>
      <c r="AF73" s="97">
        <f t="shared" si="71"/>
        <v>3.1254799999999952</v>
      </c>
      <c r="AG73" s="97">
        <f t="shared" si="71"/>
        <v>3.1048749999999949</v>
      </c>
      <c r="AH73" s="97">
        <f t="shared" si="71"/>
        <v>3.0842699999999947</v>
      </c>
      <c r="AI73" s="97">
        <f t="shared" si="71"/>
        <v>3.0636649999999945</v>
      </c>
      <c r="AJ73" s="97">
        <f t="shared" si="71"/>
        <v>3.0430599999999943</v>
      </c>
      <c r="AK73" s="97">
        <f t="shared" si="71"/>
        <v>3.0224549999999941</v>
      </c>
      <c r="AL73" s="97">
        <f t="shared" si="71"/>
        <v>3.0018499999999939</v>
      </c>
      <c r="AM73" s="97">
        <f t="shared" si="71"/>
        <v>2.9812449999999937</v>
      </c>
      <c r="AN73" s="97">
        <f t="shared" si="71"/>
        <v>2.9606399999999935</v>
      </c>
      <c r="AO73" s="97">
        <f t="shared" si="71"/>
        <v>2.9400349999999933</v>
      </c>
      <c r="AP73" s="97">
        <f t="shared" si="71"/>
        <v>2.9194299999999931</v>
      </c>
      <c r="AQ73" s="97">
        <f t="shared" si="71"/>
        <v>2.8988249999999929</v>
      </c>
      <c r="AR73" s="97">
        <f t="shared" si="71"/>
        <v>2.8782199999999927</v>
      </c>
      <c r="AS73" s="97">
        <f t="shared" si="71"/>
        <v>2.8576149999999925</v>
      </c>
      <c r="AT73" s="97">
        <f t="shared" si="71"/>
        <v>2.8370099999999923</v>
      </c>
      <c r="AU73" s="97">
        <f t="shared" si="71"/>
        <v>2.8164049999999921</v>
      </c>
      <c r="AV73" s="97">
        <f t="shared" si="71"/>
        <v>2.7957999999999918</v>
      </c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>
      <c r="B74" s="76"/>
      <c r="C74" s="114"/>
      <c r="D74" s="77" t="s">
        <v>349</v>
      </c>
      <c r="E74" s="81">
        <v>0.28684770100000001</v>
      </c>
      <c r="F74" s="105">
        <v>3.4860000000000002</v>
      </c>
      <c r="G74" s="84">
        <v>0.12224599999999999</v>
      </c>
      <c r="H74" s="51">
        <v>3.06</v>
      </c>
      <c r="I74" s="97">
        <f t="shared" ref="I74:AV74" si="72">H74-0.005*$F74</f>
        <v>3.04257</v>
      </c>
      <c r="J74" s="97">
        <f t="shared" si="72"/>
        <v>3.0251399999999999</v>
      </c>
      <c r="K74" s="97">
        <f t="shared" si="72"/>
        <v>3.0077099999999999</v>
      </c>
      <c r="L74" s="97">
        <f t="shared" si="72"/>
        <v>2.9902799999999998</v>
      </c>
      <c r="M74" s="97">
        <f t="shared" si="72"/>
        <v>2.9728499999999998</v>
      </c>
      <c r="N74" s="97">
        <f t="shared" si="72"/>
        <v>2.9554199999999997</v>
      </c>
      <c r="O74" s="97">
        <f t="shared" si="72"/>
        <v>2.9379899999999997</v>
      </c>
      <c r="P74" s="97">
        <f t="shared" si="72"/>
        <v>2.9205599999999996</v>
      </c>
      <c r="Q74" s="104">
        <f t="shared" si="72"/>
        <v>2.9031299999999995</v>
      </c>
      <c r="R74" s="97">
        <f t="shared" si="72"/>
        <v>2.8856999999999995</v>
      </c>
      <c r="S74" s="97">
        <f t="shared" si="72"/>
        <v>2.8682699999999994</v>
      </c>
      <c r="T74" s="97">
        <f t="shared" si="72"/>
        <v>2.8508399999999994</v>
      </c>
      <c r="U74" s="97">
        <f t="shared" si="72"/>
        <v>2.8334099999999993</v>
      </c>
      <c r="V74" s="97">
        <f t="shared" si="72"/>
        <v>2.8159799999999993</v>
      </c>
      <c r="W74" s="97">
        <f t="shared" si="72"/>
        <v>2.7985499999999992</v>
      </c>
      <c r="X74" s="97">
        <f t="shared" si="72"/>
        <v>2.7811199999999991</v>
      </c>
      <c r="Y74" s="97">
        <f t="shared" si="72"/>
        <v>2.7636899999999991</v>
      </c>
      <c r="Z74" s="97">
        <f t="shared" si="72"/>
        <v>2.746259999999999</v>
      </c>
      <c r="AA74" s="97">
        <f t="shared" si="72"/>
        <v>2.728829999999999</v>
      </c>
      <c r="AB74" s="97">
        <f t="shared" si="72"/>
        <v>2.7113999999999989</v>
      </c>
      <c r="AC74" s="97">
        <f t="shared" si="72"/>
        <v>2.6939699999999989</v>
      </c>
      <c r="AD74" s="97">
        <f t="shared" si="72"/>
        <v>2.6765399999999988</v>
      </c>
      <c r="AE74" s="97">
        <f t="shared" si="72"/>
        <v>2.6591099999999988</v>
      </c>
      <c r="AF74" s="97">
        <f t="shared" si="72"/>
        <v>2.6416799999999987</v>
      </c>
      <c r="AG74" s="97">
        <f t="shared" si="72"/>
        <v>2.6242499999999986</v>
      </c>
      <c r="AH74" s="97">
        <f t="shared" si="72"/>
        <v>2.6068199999999986</v>
      </c>
      <c r="AI74" s="97">
        <f t="shared" si="72"/>
        <v>2.5893899999999985</v>
      </c>
      <c r="AJ74" s="97">
        <f t="shared" si="72"/>
        <v>2.5719599999999985</v>
      </c>
      <c r="AK74" s="97">
        <f t="shared" si="72"/>
        <v>2.5545299999999984</v>
      </c>
      <c r="AL74" s="97">
        <f t="shared" si="72"/>
        <v>2.5370999999999984</v>
      </c>
      <c r="AM74" s="97">
        <f t="shared" si="72"/>
        <v>2.5196699999999983</v>
      </c>
      <c r="AN74" s="97">
        <f t="shared" si="72"/>
        <v>2.5022399999999982</v>
      </c>
      <c r="AO74" s="97">
        <f t="shared" si="72"/>
        <v>2.4848099999999982</v>
      </c>
      <c r="AP74" s="97">
        <f t="shared" si="72"/>
        <v>2.4673799999999981</v>
      </c>
      <c r="AQ74" s="97">
        <f t="shared" si="72"/>
        <v>2.4499499999999981</v>
      </c>
      <c r="AR74" s="97">
        <f t="shared" si="72"/>
        <v>2.432519999999998</v>
      </c>
      <c r="AS74" s="97">
        <f t="shared" si="72"/>
        <v>2.415089999999998</v>
      </c>
      <c r="AT74" s="97">
        <f t="shared" si="72"/>
        <v>2.3976599999999979</v>
      </c>
      <c r="AU74" s="97">
        <f t="shared" si="72"/>
        <v>2.3802299999999978</v>
      </c>
      <c r="AV74" s="97">
        <f t="shared" si="72"/>
        <v>2.3627999999999978</v>
      </c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</row>
    <row r="75" spans="2:59">
      <c r="B75" s="76"/>
      <c r="C75" s="114" t="s">
        <v>351</v>
      </c>
      <c r="D75" s="77" t="s">
        <v>348</v>
      </c>
      <c r="E75" s="81">
        <v>0.114357372</v>
      </c>
      <c r="F75" s="105">
        <v>8.7439999999999998</v>
      </c>
      <c r="G75" s="84">
        <v>0.120592</v>
      </c>
      <c r="H75" s="51">
        <v>7.69</v>
      </c>
      <c r="I75" s="97">
        <f t="shared" ref="I75:AV75" si="73">H75-0.005*$F75</f>
        <v>7.64628</v>
      </c>
      <c r="J75" s="97">
        <f t="shared" si="73"/>
        <v>7.6025599999999995</v>
      </c>
      <c r="K75" s="97">
        <f t="shared" si="73"/>
        <v>7.5588399999999991</v>
      </c>
      <c r="L75" s="97">
        <f t="shared" si="73"/>
        <v>7.5151199999999987</v>
      </c>
      <c r="M75" s="97">
        <f t="shared" si="73"/>
        <v>7.4713999999999983</v>
      </c>
      <c r="N75" s="97">
        <f t="shared" si="73"/>
        <v>7.4276799999999978</v>
      </c>
      <c r="O75" s="97">
        <f t="shared" si="73"/>
        <v>7.3839599999999974</v>
      </c>
      <c r="P75" s="97">
        <f t="shared" si="73"/>
        <v>7.340239999999997</v>
      </c>
      <c r="Q75" s="104">
        <f t="shared" si="73"/>
        <v>7.2965199999999966</v>
      </c>
      <c r="R75" s="97">
        <f t="shared" si="73"/>
        <v>7.2527999999999961</v>
      </c>
      <c r="S75" s="97">
        <f t="shared" si="73"/>
        <v>7.2090799999999957</v>
      </c>
      <c r="T75" s="97">
        <f t="shared" si="73"/>
        <v>7.1653599999999953</v>
      </c>
      <c r="U75" s="97">
        <f t="shared" si="73"/>
        <v>7.1216399999999949</v>
      </c>
      <c r="V75" s="97">
        <f t="shared" si="73"/>
        <v>7.0779199999999944</v>
      </c>
      <c r="W75" s="97">
        <f t="shared" si="73"/>
        <v>7.034199999999994</v>
      </c>
      <c r="X75" s="97">
        <f t="shared" si="73"/>
        <v>6.9904799999999936</v>
      </c>
      <c r="Y75" s="97">
        <f t="shared" si="73"/>
        <v>6.9467599999999932</v>
      </c>
      <c r="Z75" s="97">
        <f t="shared" si="73"/>
        <v>6.9030399999999927</v>
      </c>
      <c r="AA75" s="97">
        <f t="shared" si="73"/>
        <v>6.8593199999999923</v>
      </c>
      <c r="AB75" s="97">
        <f t="shared" si="73"/>
        <v>6.8155999999999919</v>
      </c>
      <c r="AC75" s="97">
        <f t="shared" si="73"/>
        <v>6.7718799999999915</v>
      </c>
      <c r="AD75" s="97">
        <f t="shared" si="73"/>
        <v>6.728159999999991</v>
      </c>
      <c r="AE75" s="97">
        <f t="shared" si="73"/>
        <v>6.6844399999999906</v>
      </c>
      <c r="AF75" s="97">
        <f t="shared" si="73"/>
        <v>6.6407199999999902</v>
      </c>
      <c r="AG75" s="97">
        <f t="shared" si="73"/>
        <v>6.5969999999999898</v>
      </c>
      <c r="AH75" s="97">
        <f t="shared" si="73"/>
        <v>6.5532799999999893</v>
      </c>
      <c r="AI75" s="97">
        <f t="shared" si="73"/>
        <v>6.5095599999999889</v>
      </c>
      <c r="AJ75" s="97">
        <f t="shared" si="73"/>
        <v>6.4658399999999885</v>
      </c>
      <c r="AK75" s="97">
        <f t="shared" si="73"/>
        <v>6.4221199999999881</v>
      </c>
      <c r="AL75" s="97">
        <f t="shared" si="73"/>
        <v>6.3783999999999876</v>
      </c>
      <c r="AM75" s="97">
        <f t="shared" si="73"/>
        <v>6.3346799999999872</v>
      </c>
      <c r="AN75" s="97">
        <f t="shared" si="73"/>
        <v>6.2909599999999868</v>
      </c>
      <c r="AO75" s="97">
        <f t="shared" si="73"/>
        <v>6.2472399999999864</v>
      </c>
      <c r="AP75" s="97">
        <f t="shared" si="73"/>
        <v>6.2035199999999859</v>
      </c>
      <c r="AQ75" s="97">
        <f t="shared" si="73"/>
        <v>6.1597999999999855</v>
      </c>
      <c r="AR75" s="97">
        <f t="shared" si="73"/>
        <v>6.1160799999999851</v>
      </c>
      <c r="AS75" s="97">
        <f t="shared" si="73"/>
        <v>6.0723599999999847</v>
      </c>
      <c r="AT75" s="97">
        <f t="shared" si="73"/>
        <v>6.0286399999999842</v>
      </c>
      <c r="AU75" s="97">
        <f t="shared" si="73"/>
        <v>5.9849199999999838</v>
      </c>
      <c r="AV75" s="97">
        <f t="shared" si="73"/>
        <v>5.9411999999999834</v>
      </c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</row>
    <row r="76" spans="2:59">
      <c r="B76" s="76"/>
      <c r="C76" s="114"/>
      <c r="D76" s="77" t="s">
        <v>349</v>
      </c>
      <c r="E76" s="81">
        <v>0.13622811900000001</v>
      </c>
      <c r="F76" s="105">
        <v>7.34</v>
      </c>
      <c r="G76" s="84">
        <v>0.12132900000000001</v>
      </c>
      <c r="H76" s="51">
        <v>6.45</v>
      </c>
      <c r="I76" s="97">
        <f t="shared" ref="I76:AV76" si="74">H76-0.005*$F76</f>
        <v>6.4133000000000004</v>
      </c>
      <c r="J76" s="97">
        <f t="shared" si="74"/>
        <v>6.3766000000000007</v>
      </c>
      <c r="K76" s="97">
        <f t="shared" si="74"/>
        <v>6.339900000000001</v>
      </c>
      <c r="L76" s="97">
        <f t="shared" si="74"/>
        <v>6.3032000000000012</v>
      </c>
      <c r="M76" s="97">
        <f t="shared" si="74"/>
        <v>6.2665000000000015</v>
      </c>
      <c r="N76" s="97">
        <f t="shared" si="74"/>
        <v>6.2298000000000018</v>
      </c>
      <c r="O76" s="97">
        <f t="shared" si="74"/>
        <v>6.193100000000002</v>
      </c>
      <c r="P76" s="97">
        <f t="shared" si="74"/>
        <v>6.1564000000000023</v>
      </c>
      <c r="Q76" s="104">
        <f t="shared" si="74"/>
        <v>6.1197000000000026</v>
      </c>
      <c r="R76" s="97">
        <f t="shared" si="74"/>
        <v>6.0830000000000028</v>
      </c>
      <c r="S76" s="97">
        <f t="shared" si="74"/>
        <v>6.0463000000000031</v>
      </c>
      <c r="T76" s="97">
        <f t="shared" si="74"/>
        <v>6.0096000000000034</v>
      </c>
      <c r="U76" s="97">
        <f t="shared" si="74"/>
        <v>5.9729000000000037</v>
      </c>
      <c r="V76" s="97">
        <f t="shared" si="74"/>
        <v>5.9362000000000039</v>
      </c>
      <c r="W76" s="97">
        <f t="shared" si="74"/>
        <v>5.8995000000000042</v>
      </c>
      <c r="X76" s="97">
        <f t="shared" si="74"/>
        <v>5.8628000000000045</v>
      </c>
      <c r="Y76" s="97">
        <f t="shared" si="74"/>
        <v>5.8261000000000047</v>
      </c>
      <c r="Z76" s="97">
        <f t="shared" si="74"/>
        <v>5.789400000000005</v>
      </c>
      <c r="AA76" s="97">
        <f t="shared" si="74"/>
        <v>5.7527000000000053</v>
      </c>
      <c r="AB76" s="97">
        <f t="shared" si="74"/>
        <v>5.7160000000000055</v>
      </c>
      <c r="AC76" s="97">
        <f t="shared" si="74"/>
        <v>5.6793000000000058</v>
      </c>
      <c r="AD76" s="97">
        <f t="shared" si="74"/>
        <v>5.6426000000000061</v>
      </c>
      <c r="AE76" s="97">
        <f t="shared" si="74"/>
        <v>5.6059000000000063</v>
      </c>
      <c r="AF76" s="97">
        <f t="shared" si="74"/>
        <v>5.5692000000000066</v>
      </c>
      <c r="AG76" s="97">
        <f t="shared" si="74"/>
        <v>5.5325000000000069</v>
      </c>
      <c r="AH76" s="97">
        <f t="shared" si="74"/>
        <v>5.4958000000000071</v>
      </c>
      <c r="AI76" s="97">
        <f t="shared" si="74"/>
        <v>5.4591000000000074</v>
      </c>
      <c r="AJ76" s="97">
        <f t="shared" si="74"/>
        <v>5.4224000000000077</v>
      </c>
      <c r="AK76" s="97">
        <f t="shared" si="74"/>
        <v>5.3857000000000079</v>
      </c>
      <c r="AL76" s="97">
        <f t="shared" si="74"/>
        <v>5.3490000000000082</v>
      </c>
      <c r="AM76" s="97">
        <f t="shared" si="74"/>
        <v>5.3123000000000085</v>
      </c>
      <c r="AN76" s="97">
        <f t="shared" si="74"/>
        <v>5.2756000000000087</v>
      </c>
      <c r="AO76" s="97">
        <f t="shared" si="74"/>
        <v>5.238900000000009</v>
      </c>
      <c r="AP76" s="97">
        <f t="shared" si="74"/>
        <v>5.2022000000000093</v>
      </c>
      <c r="AQ76" s="97">
        <f t="shared" si="74"/>
        <v>5.1655000000000095</v>
      </c>
      <c r="AR76" s="97">
        <f t="shared" si="74"/>
        <v>5.1288000000000098</v>
      </c>
      <c r="AS76" s="97">
        <f t="shared" si="74"/>
        <v>5.0921000000000101</v>
      </c>
      <c r="AT76" s="97">
        <f t="shared" si="74"/>
        <v>5.0554000000000103</v>
      </c>
      <c r="AU76" s="97">
        <f t="shared" si="74"/>
        <v>5.0187000000000106</v>
      </c>
      <c r="AV76" s="97">
        <f t="shared" si="74"/>
        <v>4.9820000000000109</v>
      </c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</row>
    <row r="77" spans="2:59">
      <c r="B77" s="76"/>
      <c r="C77" s="114" t="s">
        <v>352</v>
      </c>
      <c r="D77" s="77" t="s">
        <v>348</v>
      </c>
      <c r="E77" s="81">
        <v>4.7908579999999999E-2</v>
      </c>
      <c r="F77" s="105">
        <v>20.873000000000001</v>
      </c>
      <c r="G77" s="84">
        <v>0.12039800000000001</v>
      </c>
      <c r="H77" s="51">
        <v>18.36</v>
      </c>
      <c r="I77" s="97">
        <f t="shared" ref="I77:AV77" si="75">H77-0.005*$F77</f>
        <v>18.255634999999998</v>
      </c>
      <c r="J77" s="97">
        <f t="shared" si="75"/>
        <v>18.151269999999997</v>
      </c>
      <c r="K77" s="97">
        <f t="shared" si="75"/>
        <v>18.046904999999995</v>
      </c>
      <c r="L77" s="97">
        <f t="shared" si="75"/>
        <v>17.942539999999994</v>
      </c>
      <c r="M77" s="97">
        <f t="shared" si="75"/>
        <v>17.838174999999993</v>
      </c>
      <c r="N77" s="97">
        <f t="shared" si="75"/>
        <v>17.733809999999991</v>
      </c>
      <c r="O77" s="97">
        <f t="shared" si="75"/>
        <v>17.62944499999999</v>
      </c>
      <c r="P77" s="97">
        <f t="shared" si="75"/>
        <v>17.525079999999988</v>
      </c>
      <c r="Q77" s="104">
        <f t="shared" si="75"/>
        <v>17.420714999999987</v>
      </c>
      <c r="R77" s="97">
        <f t="shared" si="75"/>
        <v>17.316349999999986</v>
      </c>
      <c r="S77" s="97">
        <f t="shared" si="75"/>
        <v>17.211984999999984</v>
      </c>
      <c r="T77" s="97">
        <f t="shared" si="75"/>
        <v>17.107619999999983</v>
      </c>
      <c r="U77" s="97">
        <f t="shared" si="75"/>
        <v>17.003254999999982</v>
      </c>
      <c r="V77" s="97">
        <f t="shared" si="75"/>
        <v>16.89888999999998</v>
      </c>
      <c r="W77" s="97">
        <f t="shared" si="75"/>
        <v>16.794524999999979</v>
      </c>
      <c r="X77" s="97">
        <f t="shared" si="75"/>
        <v>16.690159999999977</v>
      </c>
      <c r="Y77" s="97">
        <f t="shared" si="75"/>
        <v>16.585794999999976</v>
      </c>
      <c r="Z77" s="97">
        <f t="shared" si="75"/>
        <v>16.481429999999975</v>
      </c>
      <c r="AA77" s="97">
        <f t="shared" si="75"/>
        <v>16.377064999999973</v>
      </c>
      <c r="AB77" s="97">
        <f t="shared" si="75"/>
        <v>16.272699999999972</v>
      </c>
      <c r="AC77" s="97">
        <f t="shared" si="75"/>
        <v>16.168334999999971</v>
      </c>
      <c r="AD77" s="97">
        <f t="shared" si="75"/>
        <v>16.063969999999969</v>
      </c>
      <c r="AE77" s="97">
        <f t="shared" si="75"/>
        <v>15.95960499999997</v>
      </c>
      <c r="AF77" s="97">
        <f t="shared" si="75"/>
        <v>15.85523999999997</v>
      </c>
      <c r="AG77" s="97">
        <f t="shared" si="75"/>
        <v>15.75087499999997</v>
      </c>
      <c r="AH77" s="97">
        <f t="shared" si="75"/>
        <v>15.646509999999971</v>
      </c>
      <c r="AI77" s="97">
        <f t="shared" si="75"/>
        <v>15.542144999999971</v>
      </c>
      <c r="AJ77" s="97">
        <f t="shared" si="75"/>
        <v>15.437779999999972</v>
      </c>
      <c r="AK77" s="97">
        <f t="shared" si="75"/>
        <v>15.333414999999972</v>
      </c>
      <c r="AL77" s="97">
        <f t="shared" si="75"/>
        <v>15.229049999999972</v>
      </c>
      <c r="AM77" s="97">
        <f t="shared" si="75"/>
        <v>15.124684999999973</v>
      </c>
      <c r="AN77" s="97">
        <f t="shared" si="75"/>
        <v>15.020319999999973</v>
      </c>
      <c r="AO77" s="97">
        <f t="shared" si="75"/>
        <v>14.915954999999974</v>
      </c>
      <c r="AP77" s="97">
        <f t="shared" si="75"/>
        <v>14.811589999999974</v>
      </c>
      <c r="AQ77" s="97">
        <f t="shared" si="75"/>
        <v>14.707224999999974</v>
      </c>
      <c r="AR77" s="97">
        <f t="shared" si="75"/>
        <v>14.602859999999975</v>
      </c>
      <c r="AS77" s="97">
        <f t="shared" si="75"/>
        <v>14.498494999999975</v>
      </c>
      <c r="AT77" s="97">
        <f t="shared" si="75"/>
        <v>14.394129999999976</v>
      </c>
      <c r="AU77" s="97">
        <f t="shared" si="75"/>
        <v>14.289764999999976</v>
      </c>
      <c r="AV77" s="97">
        <f t="shared" si="75"/>
        <v>14.185399999999976</v>
      </c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</row>
    <row r="78" spans="2:59">
      <c r="B78" s="76"/>
      <c r="C78" s="114"/>
      <c r="D78" s="77" t="s">
        <v>349</v>
      </c>
      <c r="E78" s="81">
        <v>5.7581098999999997E-2</v>
      </c>
      <c r="F78" s="105">
        <v>17.366</v>
      </c>
      <c r="G78" s="84">
        <v>0.120161</v>
      </c>
      <c r="H78" s="51">
        <v>15.28</v>
      </c>
      <c r="I78" s="97">
        <f t="shared" ref="I78:AV78" si="76">H78-0.005*$F78</f>
        <v>15.193169999999999</v>
      </c>
      <c r="J78" s="97">
        <f t="shared" si="76"/>
        <v>15.106339999999998</v>
      </c>
      <c r="K78" s="97">
        <f t="shared" si="76"/>
        <v>15.019509999999997</v>
      </c>
      <c r="L78" s="97">
        <f t="shared" si="76"/>
        <v>14.932679999999996</v>
      </c>
      <c r="M78" s="97">
        <f t="shared" si="76"/>
        <v>14.845849999999995</v>
      </c>
      <c r="N78" s="97">
        <f t="shared" si="76"/>
        <v>14.759019999999994</v>
      </c>
      <c r="O78" s="97">
        <f t="shared" si="76"/>
        <v>14.672189999999993</v>
      </c>
      <c r="P78" s="97">
        <f t="shared" si="76"/>
        <v>14.585359999999993</v>
      </c>
      <c r="Q78" s="104">
        <f t="shared" si="76"/>
        <v>14.498529999999992</v>
      </c>
      <c r="R78" s="97">
        <f t="shared" si="76"/>
        <v>14.411699999999991</v>
      </c>
      <c r="S78" s="97">
        <f t="shared" si="76"/>
        <v>14.32486999999999</v>
      </c>
      <c r="T78" s="97">
        <f t="shared" si="76"/>
        <v>14.238039999999989</v>
      </c>
      <c r="U78" s="97">
        <f t="shared" si="76"/>
        <v>14.151209999999988</v>
      </c>
      <c r="V78" s="97">
        <f t="shared" si="76"/>
        <v>14.064379999999987</v>
      </c>
      <c r="W78" s="97">
        <f t="shared" si="76"/>
        <v>13.977549999999987</v>
      </c>
      <c r="X78" s="97">
        <f t="shared" si="76"/>
        <v>13.890719999999986</v>
      </c>
      <c r="Y78" s="97">
        <f t="shared" si="76"/>
        <v>13.803889999999985</v>
      </c>
      <c r="Z78" s="97">
        <f t="shared" si="76"/>
        <v>13.717059999999984</v>
      </c>
      <c r="AA78" s="97">
        <f t="shared" si="76"/>
        <v>13.630229999999983</v>
      </c>
      <c r="AB78" s="97">
        <f t="shared" si="76"/>
        <v>13.543399999999982</v>
      </c>
      <c r="AC78" s="97">
        <f t="shared" si="76"/>
        <v>13.456569999999981</v>
      </c>
      <c r="AD78" s="97">
        <f t="shared" si="76"/>
        <v>13.369739999999981</v>
      </c>
      <c r="AE78" s="97">
        <f t="shared" si="76"/>
        <v>13.28290999999998</v>
      </c>
      <c r="AF78" s="97">
        <f t="shared" si="76"/>
        <v>13.196079999999979</v>
      </c>
      <c r="AG78" s="97">
        <f t="shared" si="76"/>
        <v>13.109249999999978</v>
      </c>
      <c r="AH78" s="97">
        <f t="shared" si="76"/>
        <v>13.022419999999977</v>
      </c>
      <c r="AI78" s="97">
        <f t="shared" si="76"/>
        <v>12.935589999999976</v>
      </c>
      <c r="AJ78" s="97">
        <f t="shared" si="76"/>
        <v>12.848759999999976</v>
      </c>
      <c r="AK78" s="97">
        <f t="shared" si="76"/>
        <v>12.761929999999975</v>
      </c>
      <c r="AL78" s="97">
        <f t="shared" si="76"/>
        <v>12.675099999999974</v>
      </c>
      <c r="AM78" s="97">
        <f t="shared" si="76"/>
        <v>12.588269999999973</v>
      </c>
      <c r="AN78" s="97">
        <f t="shared" si="76"/>
        <v>12.501439999999972</v>
      </c>
      <c r="AO78" s="97">
        <f t="shared" si="76"/>
        <v>12.414609999999971</v>
      </c>
      <c r="AP78" s="97">
        <f t="shared" si="76"/>
        <v>12.32777999999997</v>
      </c>
      <c r="AQ78" s="97">
        <f t="shared" si="76"/>
        <v>12.24094999999997</v>
      </c>
      <c r="AR78" s="97">
        <f t="shared" si="76"/>
        <v>12.154119999999969</v>
      </c>
      <c r="AS78" s="97">
        <f t="shared" si="76"/>
        <v>12.067289999999968</v>
      </c>
      <c r="AT78" s="97">
        <f t="shared" si="76"/>
        <v>11.980459999999967</v>
      </c>
      <c r="AU78" s="97">
        <f t="shared" si="76"/>
        <v>11.893629999999966</v>
      </c>
      <c r="AV78" s="97">
        <f t="shared" si="76"/>
        <v>11.806799999999965</v>
      </c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</row>
    <row r="79" spans="2:59" ht="16.5">
      <c r="B79" s="76"/>
      <c r="C79" s="78" t="s">
        <v>353</v>
      </c>
      <c r="D79" s="77" t="s">
        <v>354</v>
      </c>
      <c r="E79" s="75">
        <v>0.44610369599999999</v>
      </c>
      <c r="F79" s="105">
        <v>2.2410000000000001</v>
      </c>
      <c r="G79" s="84">
        <v>5.4260000000000003E-2</v>
      </c>
      <c r="H79" s="51">
        <v>2.12</v>
      </c>
      <c r="I79" s="97">
        <f t="shared" ref="I79:AV79" si="77">H79-0.005*$F79</f>
        <v>2.1087950000000002</v>
      </c>
      <c r="J79" s="97">
        <f t="shared" si="77"/>
        <v>2.0975900000000003</v>
      </c>
      <c r="K79" s="97">
        <f t="shared" si="77"/>
        <v>2.0863850000000004</v>
      </c>
      <c r="L79" s="97">
        <f t="shared" si="77"/>
        <v>2.0751800000000005</v>
      </c>
      <c r="M79" s="97">
        <f t="shared" si="77"/>
        <v>2.0639750000000006</v>
      </c>
      <c r="N79" s="97">
        <f t="shared" si="77"/>
        <v>2.0527700000000006</v>
      </c>
      <c r="O79" s="97">
        <f t="shared" si="77"/>
        <v>2.0415650000000007</v>
      </c>
      <c r="P79" s="97">
        <f t="shared" si="77"/>
        <v>2.0303600000000008</v>
      </c>
      <c r="Q79" s="104">
        <f t="shared" si="77"/>
        <v>2.0191550000000009</v>
      </c>
      <c r="R79" s="97">
        <f t="shared" si="77"/>
        <v>2.007950000000001</v>
      </c>
      <c r="S79" s="97">
        <f t="shared" si="77"/>
        <v>1.9967450000000011</v>
      </c>
      <c r="T79" s="97">
        <f t="shared" si="77"/>
        <v>1.9855400000000012</v>
      </c>
      <c r="U79" s="97">
        <f t="shared" si="77"/>
        <v>1.9743350000000013</v>
      </c>
      <c r="V79" s="97">
        <f t="shared" si="77"/>
        <v>1.9631300000000014</v>
      </c>
      <c r="W79" s="97">
        <f t="shared" si="77"/>
        <v>1.9519250000000015</v>
      </c>
      <c r="X79" s="97">
        <f t="shared" si="77"/>
        <v>1.9407200000000016</v>
      </c>
      <c r="Y79" s="97">
        <f t="shared" si="77"/>
        <v>1.9295150000000016</v>
      </c>
      <c r="Z79" s="97">
        <f t="shared" si="77"/>
        <v>1.9183100000000017</v>
      </c>
      <c r="AA79" s="97">
        <f t="shared" si="77"/>
        <v>1.9071050000000018</v>
      </c>
      <c r="AB79" s="97">
        <f t="shared" si="77"/>
        <v>1.8959000000000019</v>
      </c>
      <c r="AC79" s="97">
        <f t="shared" si="77"/>
        <v>1.884695000000002</v>
      </c>
      <c r="AD79" s="97">
        <f t="shared" si="77"/>
        <v>1.8734900000000021</v>
      </c>
      <c r="AE79" s="97">
        <f t="shared" si="77"/>
        <v>1.8622850000000022</v>
      </c>
      <c r="AF79" s="97">
        <f t="shared" si="77"/>
        <v>1.8510800000000023</v>
      </c>
      <c r="AG79" s="97">
        <f t="shared" si="77"/>
        <v>1.8398750000000024</v>
      </c>
      <c r="AH79" s="97">
        <f t="shared" si="77"/>
        <v>1.8286700000000025</v>
      </c>
      <c r="AI79" s="97">
        <f t="shared" si="77"/>
        <v>1.8174650000000026</v>
      </c>
      <c r="AJ79" s="97">
        <f t="shared" si="77"/>
        <v>1.8062600000000026</v>
      </c>
      <c r="AK79" s="97">
        <f t="shared" si="77"/>
        <v>1.7950550000000027</v>
      </c>
      <c r="AL79" s="97">
        <f t="shared" si="77"/>
        <v>1.7838500000000028</v>
      </c>
      <c r="AM79" s="97">
        <f t="shared" si="77"/>
        <v>1.7726450000000029</v>
      </c>
      <c r="AN79" s="97">
        <f t="shared" si="77"/>
        <v>1.761440000000003</v>
      </c>
      <c r="AO79" s="97">
        <f t="shared" si="77"/>
        <v>1.7502350000000031</v>
      </c>
      <c r="AP79" s="97">
        <f t="shared" si="77"/>
        <v>1.7390300000000032</v>
      </c>
      <c r="AQ79" s="97">
        <f t="shared" si="77"/>
        <v>1.7278250000000033</v>
      </c>
      <c r="AR79" s="97">
        <f t="shared" si="77"/>
        <v>1.7166200000000034</v>
      </c>
      <c r="AS79" s="97">
        <f t="shared" si="77"/>
        <v>1.7054150000000035</v>
      </c>
      <c r="AT79" s="97">
        <f t="shared" si="77"/>
        <v>1.6942100000000035</v>
      </c>
      <c r="AU79" s="97">
        <f t="shared" si="77"/>
        <v>1.6830050000000036</v>
      </c>
      <c r="AV79" s="97">
        <f t="shared" si="77"/>
        <v>1.6718000000000037</v>
      </c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</row>
    <row r="80" spans="2:59" ht="16.5">
      <c r="B80" s="76"/>
      <c r="C80" s="78" t="s">
        <v>355</v>
      </c>
      <c r="D80" s="77" t="s">
        <v>356</v>
      </c>
      <c r="E80" s="75">
        <v>0.37513265299999998</v>
      </c>
      <c r="F80" s="105">
        <v>2.665</v>
      </c>
      <c r="G80" s="84">
        <v>5.0914000000000001E-2</v>
      </c>
      <c r="H80" s="51">
        <v>2.5299999999999998</v>
      </c>
      <c r="I80" s="97">
        <f t="shared" ref="I80:AV80" si="78">H80-0.005*$F80</f>
        <v>2.5166749999999998</v>
      </c>
      <c r="J80" s="97">
        <f t="shared" si="78"/>
        <v>2.5033499999999997</v>
      </c>
      <c r="K80" s="97">
        <f t="shared" si="78"/>
        <v>2.4900249999999997</v>
      </c>
      <c r="L80" s="97">
        <f t="shared" si="78"/>
        <v>2.4766999999999997</v>
      </c>
      <c r="M80" s="97">
        <f t="shared" si="78"/>
        <v>2.4633749999999996</v>
      </c>
      <c r="N80" s="97">
        <f t="shared" si="78"/>
        <v>2.4500499999999996</v>
      </c>
      <c r="O80" s="97">
        <f t="shared" si="78"/>
        <v>2.4367249999999996</v>
      </c>
      <c r="P80" s="97">
        <f t="shared" si="78"/>
        <v>2.4233999999999996</v>
      </c>
      <c r="Q80" s="104">
        <f t="shared" si="78"/>
        <v>2.4100749999999995</v>
      </c>
      <c r="R80" s="97">
        <f t="shared" si="78"/>
        <v>2.3967499999999995</v>
      </c>
      <c r="S80" s="97">
        <f t="shared" si="78"/>
        <v>2.3834249999999995</v>
      </c>
      <c r="T80" s="97">
        <f t="shared" si="78"/>
        <v>2.3700999999999994</v>
      </c>
      <c r="U80" s="97">
        <f t="shared" si="78"/>
        <v>2.3567749999999994</v>
      </c>
      <c r="V80" s="97">
        <f t="shared" si="78"/>
        <v>2.3434499999999994</v>
      </c>
      <c r="W80" s="97">
        <f t="shared" si="78"/>
        <v>2.3301249999999993</v>
      </c>
      <c r="X80" s="97">
        <f t="shared" si="78"/>
        <v>2.3167999999999993</v>
      </c>
      <c r="Y80" s="97">
        <f t="shared" si="78"/>
        <v>2.3034749999999993</v>
      </c>
      <c r="Z80" s="97">
        <f t="shared" si="78"/>
        <v>2.2901499999999992</v>
      </c>
      <c r="AA80" s="97">
        <f t="shared" si="78"/>
        <v>2.2768249999999992</v>
      </c>
      <c r="AB80" s="97">
        <f t="shared" si="78"/>
        <v>2.2634999999999992</v>
      </c>
      <c r="AC80" s="97">
        <f t="shared" si="78"/>
        <v>2.2501749999999991</v>
      </c>
      <c r="AD80" s="97">
        <f t="shared" si="78"/>
        <v>2.2368499999999991</v>
      </c>
      <c r="AE80" s="97">
        <f t="shared" si="78"/>
        <v>2.2235249999999991</v>
      </c>
      <c r="AF80" s="97">
        <f t="shared" si="78"/>
        <v>2.2101999999999991</v>
      </c>
      <c r="AG80" s="97">
        <f t="shared" si="78"/>
        <v>2.196874999999999</v>
      </c>
      <c r="AH80" s="97">
        <f t="shared" si="78"/>
        <v>2.183549999999999</v>
      </c>
      <c r="AI80" s="97">
        <f t="shared" si="78"/>
        <v>2.170224999999999</v>
      </c>
      <c r="AJ80" s="97">
        <f t="shared" si="78"/>
        <v>2.1568999999999989</v>
      </c>
      <c r="AK80" s="97">
        <f t="shared" si="78"/>
        <v>2.1435749999999989</v>
      </c>
      <c r="AL80" s="97">
        <f t="shared" si="78"/>
        <v>2.1302499999999989</v>
      </c>
      <c r="AM80" s="97">
        <f t="shared" si="78"/>
        <v>2.1169249999999988</v>
      </c>
      <c r="AN80" s="97">
        <f t="shared" si="78"/>
        <v>2.1035999999999988</v>
      </c>
      <c r="AO80" s="97">
        <f t="shared" si="78"/>
        <v>2.0902749999999988</v>
      </c>
      <c r="AP80" s="97">
        <f t="shared" si="78"/>
        <v>2.0769499999999987</v>
      </c>
      <c r="AQ80" s="97">
        <f t="shared" si="78"/>
        <v>2.0636249999999987</v>
      </c>
      <c r="AR80" s="97">
        <f t="shared" si="78"/>
        <v>2.0502999999999987</v>
      </c>
      <c r="AS80" s="97">
        <f t="shared" si="78"/>
        <v>2.0369749999999986</v>
      </c>
      <c r="AT80" s="97">
        <f t="shared" si="78"/>
        <v>2.0236499999999986</v>
      </c>
      <c r="AU80" s="97">
        <f t="shared" si="78"/>
        <v>2.0103249999999986</v>
      </c>
      <c r="AV80" s="97">
        <f t="shared" si="78"/>
        <v>1.9969999999999986</v>
      </c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</row>
    <row r="81" spans="2:59" ht="16.5">
      <c r="B81" s="76"/>
      <c r="C81" s="78" t="s">
        <v>357</v>
      </c>
      <c r="D81" s="77" t="s">
        <v>358</v>
      </c>
      <c r="E81" s="75">
        <v>0.31406454700000003</v>
      </c>
      <c r="F81" s="105">
        <v>3.1840000000000002</v>
      </c>
      <c r="G81" s="84">
        <v>5.1525000000000001E-2</v>
      </c>
      <c r="H81" s="51">
        <v>3.02</v>
      </c>
      <c r="I81" s="97">
        <f t="shared" ref="I81:AV81" si="79">H81-0.005*$F81</f>
        <v>3.0040800000000001</v>
      </c>
      <c r="J81" s="97">
        <f t="shared" si="79"/>
        <v>2.9881600000000001</v>
      </c>
      <c r="K81" s="97">
        <f t="shared" si="79"/>
        <v>2.9722400000000002</v>
      </c>
      <c r="L81" s="97">
        <f t="shared" si="79"/>
        <v>2.9563200000000003</v>
      </c>
      <c r="M81" s="97">
        <f t="shared" si="79"/>
        <v>2.9404000000000003</v>
      </c>
      <c r="N81" s="97">
        <f t="shared" si="79"/>
        <v>2.9244800000000004</v>
      </c>
      <c r="O81" s="97">
        <f t="shared" si="79"/>
        <v>2.9085600000000005</v>
      </c>
      <c r="P81" s="97">
        <f t="shared" si="79"/>
        <v>2.8926400000000005</v>
      </c>
      <c r="Q81" s="104">
        <f t="shared" si="79"/>
        <v>2.8767200000000006</v>
      </c>
      <c r="R81" s="97">
        <f t="shared" si="79"/>
        <v>2.8608000000000007</v>
      </c>
      <c r="S81" s="97">
        <f t="shared" si="79"/>
        <v>2.8448800000000007</v>
      </c>
      <c r="T81" s="97">
        <f t="shared" si="79"/>
        <v>2.8289600000000008</v>
      </c>
      <c r="U81" s="97">
        <f t="shared" si="79"/>
        <v>2.8130400000000009</v>
      </c>
      <c r="V81" s="97">
        <f t="shared" si="79"/>
        <v>2.7971200000000009</v>
      </c>
      <c r="W81" s="97">
        <f t="shared" si="79"/>
        <v>2.781200000000001</v>
      </c>
      <c r="X81" s="97">
        <f t="shared" si="79"/>
        <v>2.7652800000000011</v>
      </c>
      <c r="Y81" s="97">
        <f t="shared" si="79"/>
        <v>2.7493600000000011</v>
      </c>
      <c r="Z81" s="97">
        <f t="shared" si="79"/>
        <v>2.7334400000000012</v>
      </c>
      <c r="AA81" s="97">
        <f t="shared" si="79"/>
        <v>2.7175200000000013</v>
      </c>
      <c r="AB81" s="97">
        <f t="shared" si="79"/>
        <v>2.7016000000000013</v>
      </c>
      <c r="AC81" s="97">
        <f t="shared" si="79"/>
        <v>2.6856800000000014</v>
      </c>
      <c r="AD81" s="97">
        <f t="shared" si="79"/>
        <v>2.6697600000000015</v>
      </c>
      <c r="AE81" s="97">
        <f t="shared" si="79"/>
        <v>2.6538400000000015</v>
      </c>
      <c r="AF81" s="97">
        <f t="shared" si="79"/>
        <v>2.6379200000000016</v>
      </c>
      <c r="AG81" s="97">
        <f t="shared" si="79"/>
        <v>2.6220000000000017</v>
      </c>
      <c r="AH81" s="97">
        <f t="shared" si="79"/>
        <v>2.6060800000000017</v>
      </c>
      <c r="AI81" s="97">
        <f t="shared" si="79"/>
        <v>2.5901600000000018</v>
      </c>
      <c r="AJ81" s="97">
        <f t="shared" si="79"/>
        <v>2.5742400000000019</v>
      </c>
      <c r="AK81" s="97">
        <f t="shared" si="79"/>
        <v>2.5583200000000019</v>
      </c>
      <c r="AL81" s="97">
        <f t="shared" si="79"/>
        <v>2.542400000000002</v>
      </c>
      <c r="AM81" s="97">
        <f t="shared" si="79"/>
        <v>2.5264800000000021</v>
      </c>
      <c r="AN81" s="97">
        <f t="shared" si="79"/>
        <v>2.5105600000000021</v>
      </c>
      <c r="AO81" s="97">
        <f t="shared" si="79"/>
        <v>2.4946400000000022</v>
      </c>
      <c r="AP81" s="97">
        <f t="shared" si="79"/>
        <v>2.4787200000000023</v>
      </c>
      <c r="AQ81" s="97">
        <f t="shared" si="79"/>
        <v>2.4628000000000023</v>
      </c>
      <c r="AR81" s="97">
        <f t="shared" si="79"/>
        <v>2.4468800000000024</v>
      </c>
      <c r="AS81" s="97">
        <f t="shared" si="79"/>
        <v>2.4309600000000025</v>
      </c>
      <c r="AT81" s="97">
        <f t="shared" si="79"/>
        <v>2.4150400000000025</v>
      </c>
      <c r="AU81" s="97">
        <f t="shared" si="79"/>
        <v>2.3991200000000026</v>
      </c>
      <c r="AV81" s="97">
        <f t="shared" si="79"/>
        <v>2.3832000000000026</v>
      </c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</row>
    <row r="82" spans="2:59" ht="16.5">
      <c r="B82" s="76"/>
      <c r="C82" s="78" t="s">
        <v>359</v>
      </c>
      <c r="D82" s="77" t="s">
        <v>360</v>
      </c>
      <c r="E82" s="75">
        <v>0.26172045599999999</v>
      </c>
      <c r="F82" s="105">
        <v>3.82</v>
      </c>
      <c r="G82" s="84">
        <v>5.2572000000000001E-2</v>
      </c>
      <c r="H82" s="51">
        <v>3.62</v>
      </c>
      <c r="I82" s="97">
        <f t="shared" ref="I82:AV82" si="80">H82-0.005*$F82</f>
        <v>3.6009000000000002</v>
      </c>
      <c r="J82" s="97">
        <f t="shared" si="80"/>
        <v>3.5818000000000003</v>
      </c>
      <c r="K82" s="97">
        <f t="shared" si="80"/>
        <v>3.5627000000000004</v>
      </c>
      <c r="L82" s="97">
        <f t="shared" si="80"/>
        <v>3.5436000000000005</v>
      </c>
      <c r="M82" s="97">
        <f t="shared" si="80"/>
        <v>3.5245000000000006</v>
      </c>
      <c r="N82" s="97">
        <f t="shared" si="80"/>
        <v>3.5054000000000007</v>
      </c>
      <c r="O82" s="97">
        <f t="shared" si="80"/>
        <v>3.4863000000000008</v>
      </c>
      <c r="P82" s="97">
        <f t="shared" si="80"/>
        <v>3.4672000000000009</v>
      </c>
      <c r="Q82" s="104">
        <f t="shared" si="80"/>
        <v>3.4481000000000011</v>
      </c>
      <c r="R82" s="97">
        <f t="shared" si="80"/>
        <v>3.4290000000000012</v>
      </c>
      <c r="S82" s="97">
        <f t="shared" si="80"/>
        <v>3.4099000000000013</v>
      </c>
      <c r="T82" s="97">
        <f t="shared" si="80"/>
        <v>3.3908000000000014</v>
      </c>
      <c r="U82" s="97">
        <f t="shared" si="80"/>
        <v>3.3717000000000015</v>
      </c>
      <c r="V82" s="97">
        <f t="shared" si="80"/>
        <v>3.3526000000000016</v>
      </c>
      <c r="W82" s="97">
        <f t="shared" si="80"/>
        <v>3.3335000000000017</v>
      </c>
      <c r="X82" s="97">
        <f t="shared" si="80"/>
        <v>3.3144000000000018</v>
      </c>
      <c r="Y82" s="97">
        <f t="shared" si="80"/>
        <v>3.2953000000000019</v>
      </c>
      <c r="Z82" s="97">
        <f t="shared" si="80"/>
        <v>3.276200000000002</v>
      </c>
      <c r="AA82" s="97">
        <f t="shared" si="80"/>
        <v>3.2571000000000021</v>
      </c>
      <c r="AB82" s="97">
        <f t="shared" si="80"/>
        <v>3.2380000000000022</v>
      </c>
      <c r="AC82" s="97">
        <f t="shared" si="80"/>
        <v>3.2189000000000023</v>
      </c>
      <c r="AD82" s="97">
        <f t="shared" si="80"/>
        <v>3.1998000000000024</v>
      </c>
      <c r="AE82" s="97">
        <f t="shared" si="80"/>
        <v>3.1807000000000025</v>
      </c>
      <c r="AF82" s="97">
        <f t="shared" si="80"/>
        <v>3.1616000000000026</v>
      </c>
      <c r="AG82" s="97">
        <f t="shared" si="80"/>
        <v>3.1425000000000027</v>
      </c>
      <c r="AH82" s="97">
        <f t="shared" si="80"/>
        <v>3.1234000000000028</v>
      </c>
      <c r="AI82" s="97">
        <f t="shared" si="80"/>
        <v>3.1043000000000029</v>
      </c>
      <c r="AJ82" s="97">
        <f t="shared" si="80"/>
        <v>3.0852000000000031</v>
      </c>
      <c r="AK82" s="97">
        <f t="shared" si="80"/>
        <v>3.0661000000000032</v>
      </c>
      <c r="AL82" s="97">
        <f t="shared" si="80"/>
        <v>3.0470000000000033</v>
      </c>
      <c r="AM82" s="97">
        <f t="shared" si="80"/>
        <v>3.0279000000000034</v>
      </c>
      <c r="AN82" s="97">
        <f t="shared" si="80"/>
        <v>3.0088000000000035</v>
      </c>
      <c r="AO82" s="97">
        <f t="shared" si="80"/>
        <v>2.9897000000000036</v>
      </c>
      <c r="AP82" s="97">
        <f t="shared" si="80"/>
        <v>2.9706000000000037</v>
      </c>
      <c r="AQ82" s="97">
        <f t="shared" si="80"/>
        <v>2.9515000000000038</v>
      </c>
      <c r="AR82" s="97">
        <f t="shared" si="80"/>
        <v>2.9324000000000039</v>
      </c>
      <c r="AS82" s="97">
        <f t="shared" si="80"/>
        <v>2.913300000000004</v>
      </c>
      <c r="AT82" s="97">
        <f t="shared" si="80"/>
        <v>2.8942000000000041</v>
      </c>
      <c r="AU82" s="97">
        <f t="shared" si="80"/>
        <v>2.8751000000000042</v>
      </c>
      <c r="AV82" s="97">
        <f t="shared" si="80"/>
        <v>2.8560000000000043</v>
      </c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</row>
    <row r="83" spans="2:59" ht="16.5">
      <c r="B83" s="76"/>
      <c r="C83" s="78" t="s">
        <v>361</v>
      </c>
      <c r="D83" s="77" t="s">
        <v>362</v>
      </c>
      <c r="E83" s="75">
        <v>0.21703647600000001</v>
      </c>
      <c r="F83" s="105">
        <v>4.6070000000000002</v>
      </c>
      <c r="G83" s="84">
        <v>5.1551E-2</v>
      </c>
      <c r="H83" s="51">
        <v>4.37</v>
      </c>
      <c r="I83" s="97">
        <f t="shared" ref="I83:AV83" si="81">H83-0.005*$F83</f>
        <v>4.346965</v>
      </c>
      <c r="J83" s="97">
        <f t="shared" si="81"/>
        <v>4.3239299999999998</v>
      </c>
      <c r="K83" s="97">
        <f t="shared" si="81"/>
        <v>4.3008949999999997</v>
      </c>
      <c r="L83" s="97">
        <f t="shared" si="81"/>
        <v>4.2778599999999996</v>
      </c>
      <c r="M83" s="97">
        <f t="shared" si="81"/>
        <v>4.2548249999999994</v>
      </c>
      <c r="N83" s="97">
        <f t="shared" si="81"/>
        <v>4.2317899999999993</v>
      </c>
      <c r="O83" s="97">
        <f t="shared" si="81"/>
        <v>4.2087549999999991</v>
      </c>
      <c r="P83" s="97">
        <f t="shared" si="81"/>
        <v>4.185719999999999</v>
      </c>
      <c r="Q83" s="104">
        <f t="shared" si="81"/>
        <v>4.1626849999999989</v>
      </c>
      <c r="R83" s="97">
        <f t="shared" si="81"/>
        <v>4.1396499999999987</v>
      </c>
      <c r="S83" s="97">
        <f t="shared" si="81"/>
        <v>4.1166149999999986</v>
      </c>
      <c r="T83" s="97">
        <f t="shared" si="81"/>
        <v>4.0935799999999984</v>
      </c>
      <c r="U83" s="97">
        <f t="shared" si="81"/>
        <v>4.0705449999999983</v>
      </c>
      <c r="V83" s="97">
        <f t="shared" si="81"/>
        <v>4.0475099999999982</v>
      </c>
      <c r="W83" s="97">
        <f t="shared" si="81"/>
        <v>4.024474999999998</v>
      </c>
      <c r="X83" s="97">
        <f t="shared" si="81"/>
        <v>4.0014399999999979</v>
      </c>
      <c r="Y83" s="97">
        <f t="shared" si="81"/>
        <v>3.9784049999999977</v>
      </c>
      <c r="Z83" s="97">
        <f t="shared" si="81"/>
        <v>3.9553699999999976</v>
      </c>
      <c r="AA83" s="97">
        <f t="shared" si="81"/>
        <v>3.9323349999999975</v>
      </c>
      <c r="AB83" s="97">
        <f t="shared" si="81"/>
        <v>3.9092999999999973</v>
      </c>
      <c r="AC83" s="97">
        <f t="shared" si="81"/>
        <v>3.8862649999999972</v>
      </c>
      <c r="AD83" s="97">
        <f t="shared" si="81"/>
        <v>3.8632299999999971</v>
      </c>
      <c r="AE83" s="97">
        <f t="shared" si="81"/>
        <v>3.8401949999999969</v>
      </c>
      <c r="AF83" s="97">
        <f t="shared" si="81"/>
        <v>3.8171599999999968</v>
      </c>
      <c r="AG83" s="97">
        <f t="shared" si="81"/>
        <v>3.7941249999999966</v>
      </c>
      <c r="AH83" s="97">
        <f t="shared" si="81"/>
        <v>3.7710899999999965</v>
      </c>
      <c r="AI83" s="97">
        <f t="shared" si="81"/>
        <v>3.7480549999999964</v>
      </c>
      <c r="AJ83" s="97">
        <f t="shared" si="81"/>
        <v>3.7250199999999962</v>
      </c>
      <c r="AK83" s="97">
        <f t="shared" si="81"/>
        <v>3.7019849999999961</v>
      </c>
      <c r="AL83" s="97">
        <f t="shared" si="81"/>
        <v>3.6789499999999959</v>
      </c>
      <c r="AM83" s="97">
        <f t="shared" si="81"/>
        <v>3.6559149999999958</v>
      </c>
      <c r="AN83" s="97">
        <f t="shared" si="81"/>
        <v>3.6328799999999957</v>
      </c>
      <c r="AO83" s="97">
        <f t="shared" si="81"/>
        <v>3.6098449999999955</v>
      </c>
      <c r="AP83" s="97">
        <f t="shared" si="81"/>
        <v>3.5868099999999954</v>
      </c>
      <c r="AQ83" s="97">
        <f t="shared" si="81"/>
        <v>3.5637749999999953</v>
      </c>
      <c r="AR83" s="97">
        <f t="shared" si="81"/>
        <v>3.5407399999999951</v>
      </c>
      <c r="AS83" s="97">
        <f t="shared" si="81"/>
        <v>3.517704999999995</v>
      </c>
      <c r="AT83" s="97">
        <f t="shared" si="81"/>
        <v>3.4946699999999948</v>
      </c>
      <c r="AU83" s="97">
        <f t="shared" si="81"/>
        <v>3.4716349999999947</v>
      </c>
      <c r="AV83" s="97">
        <f t="shared" si="81"/>
        <v>3.4485999999999946</v>
      </c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</row>
    <row r="84" spans="2:59" ht="16.5">
      <c r="B84" s="76"/>
      <c r="C84" s="78" t="s">
        <v>363</v>
      </c>
      <c r="D84" s="77" t="s">
        <v>364</v>
      </c>
      <c r="E84" s="75">
        <v>0.179055092</v>
      </c>
      <c r="F84" s="105">
        <v>5.5839999999999996</v>
      </c>
      <c r="G84" s="84">
        <v>5.1007999999999998E-2</v>
      </c>
      <c r="H84" s="51">
        <v>5.3</v>
      </c>
      <c r="I84" s="97">
        <f t="shared" ref="I84:AV84" si="82">H84-0.005*$F84</f>
        <v>5.2720799999999999</v>
      </c>
      <c r="J84" s="97">
        <f t="shared" si="82"/>
        <v>5.2441599999999999</v>
      </c>
      <c r="K84" s="97">
        <f t="shared" si="82"/>
        <v>5.21624</v>
      </c>
      <c r="L84" s="97">
        <f t="shared" si="82"/>
        <v>5.18832</v>
      </c>
      <c r="M84" s="97">
        <f t="shared" si="82"/>
        <v>5.1604000000000001</v>
      </c>
      <c r="N84" s="97">
        <f t="shared" si="82"/>
        <v>5.1324800000000002</v>
      </c>
      <c r="O84" s="97">
        <f t="shared" si="82"/>
        <v>5.1045600000000002</v>
      </c>
      <c r="P84" s="97">
        <f t="shared" si="82"/>
        <v>5.0766400000000003</v>
      </c>
      <c r="Q84" s="104">
        <f t="shared" si="82"/>
        <v>5.0487200000000003</v>
      </c>
      <c r="R84" s="97">
        <f t="shared" si="82"/>
        <v>5.0208000000000004</v>
      </c>
      <c r="S84" s="97">
        <f t="shared" si="82"/>
        <v>4.9928800000000004</v>
      </c>
      <c r="T84" s="97">
        <f t="shared" si="82"/>
        <v>4.9649600000000005</v>
      </c>
      <c r="U84" s="97">
        <f t="shared" si="82"/>
        <v>4.9370400000000005</v>
      </c>
      <c r="V84" s="97">
        <f t="shared" si="82"/>
        <v>4.9091200000000006</v>
      </c>
      <c r="W84" s="97">
        <f t="shared" si="82"/>
        <v>4.8812000000000006</v>
      </c>
      <c r="X84" s="97">
        <f t="shared" si="82"/>
        <v>4.8532800000000007</v>
      </c>
      <c r="Y84" s="97">
        <f t="shared" si="82"/>
        <v>4.8253600000000008</v>
      </c>
      <c r="Z84" s="97">
        <f t="shared" si="82"/>
        <v>4.7974400000000008</v>
      </c>
      <c r="AA84" s="97">
        <f t="shared" si="82"/>
        <v>4.7695200000000009</v>
      </c>
      <c r="AB84" s="97">
        <f t="shared" si="82"/>
        <v>4.7416000000000009</v>
      </c>
      <c r="AC84" s="97">
        <f t="shared" si="82"/>
        <v>4.713680000000001</v>
      </c>
      <c r="AD84" s="97">
        <f t="shared" si="82"/>
        <v>4.685760000000001</v>
      </c>
      <c r="AE84" s="97">
        <f t="shared" si="82"/>
        <v>4.6578400000000011</v>
      </c>
      <c r="AF84" s="97">
        <f t="shared" si="82"/>
        <v>4.6299200000000011</v>
      </c>
      <c r="AG84" s="97">
        <f t="shared" si="82"/>
        <v>4.6020000000000012</v>
      </c>
      <c r="AH84" s="97">
        <f t="shared" si="82"/>
        <v>4.5740800000000013</v>
      </c>
      <c r="AI84" s="97">
        <f t="shared" si="82"/>
        <v>4.5461600000000013</v>
      </c>
      <c r="AJ84" s="97">
        <f t="shared" si="82"/>
        <v>4.5182400000000014</v>
      </c>
      <c r="AK84" s="97">
        <f t="shared" si="82"/>
        <v>4.4903200000000014</v>
      </c>
      <c r="AL84" s="97">
        <f t="shared" si="82"/>
        <v>4.4624000000000015</v>
      </c>
      <c r="AM84" s="97">
        <f t="shared" si="82"/>
        <v>4.4344800000000015</v>
      </c>
      <c r="AN84" s="97">
        <f t="shared" si="82"/>
        <v>4.4065600000000016</v>
      </c>
      <c r="AO84" s="97">
        <f t="shared" si="82"/>
        <v>4.3786400000000016</v>
      </c>
      <c r="AP84" s="97">
        <f t="shared" si="82"/>
        <v>4.3507200000000017</v>
      </c>
      <c r="AQ84" s="97">
        <f t="shared" si="82"/>
        <v>4.3228000000000018</v>
      </c>
      <c r="AR84" s="97">
        <f t="shared" si="82"/>
        <v>4.2948800000000018</v>
      </c>
      <c r="AS84" s="97">
        <f t="shared" si="82"/>
        <v>4.2669600000000019</v>
      </c>
      <c r="AT84" s="97">
        <f t="shared" si="82"/>
        <v>4.2390400000000019</v>
      </c>
      <c r="AU84" s="97">
        <f t="shared" si="82"/>
        <v>4.211120000000002</v>
      </c>
      <c r="AV84" s="97">
        <f t="shared" si="82"/>
        <v>4.183200000000002</v>
      </c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</row>
    <row r="85" spans="2:59">
      <c r="B85" s="76"/>
      <c r="C85" s="115" t="s">
        <v>365</v>
      </c>
      <c r="D85" s="77" t="s">
        <v>366</v>
      </c>
      <c r="E85" s="81">
        <v>0.36336436300000002</v>
      </c>
      <c r="F85" s="105">
        <v>2.7519999999999998</v>
      </c>
      <c r="G85" s="90">
        <v>3.3451000000000002E-2</v>
      </c>
      <c r="H85" s="51">
        <v>2.66</v>
      </c>
      <c r="I85" s="97">
        <f t="shared" ref="I85:AV85" si="83">H85-0.005*$F85</f>
        <v>2.6462400000000001</v>
      </c>
      <c r="J85" s="97">
        <f t="shared" si="83"/>
        <v>2.6324800000000002</v>
      </c>
      <c r="K85" s="97">
        <f t="shared" si="83"/>
        <v>2.6187200000000002</v>
      </c>
      <c r="L85" s="97">
        <f t="shared" si="83"/>
        <v>2.6049600000000002</v>
      </c>
      <c r="M85" s="97">
        <f t="shared" si="83"/>
        <v>2.5912000000000002</v>
      </c>
      <c r="N85" s="97">
        <f t="shared" si="83"/>
        <v>2.5774400000000002</v>
      </c>
      <c r="O85" s="97">
        <f t="shared" si="83"/>
        <v>2.5636800000000002</v>
      </c>
      <c r="P85" s="97">
        <f t="shared" si="83"/>
        <v>2.5499200000000002</v>
      </c>
      <c r="Q85" s="104">
        <f t="shared" si="83"/>
        <v>2.5361600000000002</v>
      </c>
      <c r="R85" s="97">
        <f t="shared" si="83"/>
        <v>2.5224000000000002</v>
      </c>
      <c r="S85" s="97">
        <f t="shared" si="83"/>
        <v>2.5086400000000002</v>
      </c>
      <c r="T85" s="97">
        <f t="shared" si="83"/>
        <v>2.4948800000000002</v>
      </c>
      <c r="U85" s="97">
        <f t="shared" si="83"/>
        <v>2.4811200000000002</v>
      </c>
      <c r="V85" s="97">
        <f t="shared" si="83"/>
        <v>2.4673600000000002</v>
      </c>
      <c r="W85" s="97">
        <f t="shared" si="83"/>
        <v>2.4536000000000002</v>
      </c>
      <c r="X85" s="97">
        <f t="shared" si="83"/>
        <v>2.4398400000000002</v>
      </c>
      <c r="Y85" s="97">
        <f t="shared" si="83"/>
        <v>2.4260800000000002</v>
      </c>
      <c r="Z85" s="97">
        <f t="shared" si="83"/>
        <v>2.4123200000000002</v>
      </c>
      <c r="AA85" s="97">
        <f t="shared" si="83"/>
        <v>2.3985600000000002</v>
      </c>
      <c r="AB85" s="97">
        <f t="shared" si="83"/>
        <v>2.3848000000000003</v>
      </c>
      <c r="AC85" s="97">
        <f t="shared" si="83"/>
        <v>2.3710400000000003</v>
      </c>
      <c r="AD85" s="97">
        <f t="shared" si="83"/>
        <v>2.3572800000000003</v>
      </c>
      <c r="AE85" s="97">
        <f t="shared" si="83"/>
        <v>2.3435200000000003</v>
      </c>
      <c r="AF85" s="97">
        <f t="shared" si="83"/>
        <v>2.3297600000000003</v>
      </c>
      <c r="AG85" s="97">
        <f t="shared" si="83"/>
        <v>2.3160000000000003</v>
      </c>
      <c r="AH85" s="97">
        <f t="shared" si="83"/>
        <v>2.3022400000000003</v>
      </c>
      <c r="AI85" s="97">
        <f t="shared" si="83"/>
        <v>2.2884800000000003</v>
      </c>
      <c r="AJ85" s="97">
        <f t="shared" si="83"/>
        <v>2.2747200000000003</v>
      </c>
      <c r="AK85" s="97">
        <f t="shared" si="83"/>
        <v>2.2609600000000003</v>
      </c>
      <c r="AL85" s="97">
        <f t="shared" si="83"/>
        <v>2.2472000000000003</v>
      </c>
      <c r="AM85" s="97">
        <f t="shared" si="83"/>
        <v>2.2334400000000003</v>
      </c>
      <c r="AN85" s="97">
        <f t="shared" si="83"/>
        <v>2.2196800000000003</v>
      </c>
      <c r="AO85" s="97">
        <f t="shared" si="83"/>
        <v>2.2059200000000003</v>
      </c>
      <c r="AP85" s="97">
        <f t="shared" si="83"/>
        <v>2.1921600000000003</v>
      </c>
      <c r="AQ85" s="97">
        <f t="shared" si="83"/>
        <v>2.1784000000000003</v>
      </c>
      <c r="AR85" s="97">
        <f t="shared" si="83"/>
        <v>2.1646400000000003</v>
      </c>
      <c r="AS85" s="97">
        <f t="shared" si="83"/>
        <v>2.1508800000000003</v>
      </c>
      <c r="AT85" s="97">
        <f t="shared" si="83"/>
        <v>2.1371200000000004</v>
      </c>
      <c r="AU85" s="97">
        <f t="shared" si="83"/>
        <v>2.1233600000000004</v>
      </c>
      <c r="AV85" s="97">
        <f t="shared" si="83"/>
        <v>2.1096000000000004</v>
      </c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</row>
    <row r="86" spans="2:59">
      <c r="B86" s="76"/>
      <c r="C86" s="115"/>
      <c r="D86" s="77" t="s">
        <v>367</v>
      </c>
      <c r="E86" s="81">
        <v>0.318317819</v>
      </c>
      <c r="F86" s="105">
        <v>3.141</v>
      </c>
      <c r="G86" s="90">
        <v>4.1862999999999997E-2</v>
      </c>
      <c r="H86" s="51">
        <v>3.01</v>
      </c>
      <c r="I86" s="97">
        <f t="shared" ref="I86:AV86" si="84">H86-0.005*$F86</f>
        <v>2.9942949999999997</v>
      </c>
      <c r="J86" s="97">
        <f t="shared" si="84"/>
        <v>2.9785899999999996</v>
      </c>
      <c r="K86" s="97">
        <f t="shared" si="84"/>
        <v>2.9628849999999995</v>
      </c>
      <c r="L86" s="97">
        <f t="shared" si="84"/>
        <v>2.9471799999999995</v>
      </c>
      <c r="M86" s="97">
        <f t="shared" si="84"/>
        <v>2.9314749999999994</v>
      </c>
      <c r="N86" s="97">
        <f t="shared" si="84"/>
        <v>2.9157699999999993</v>
      </c>
      <c r="O86" s="97">
        <f t="shared" si="84"/>
        <v>2.9000649999999992</v>
      </c>
      <c r="P86" s="97">
        <f t="shared" si="84"/>
        <v>2.8843599999999991</v>
      </c>
      <c r="Q86" s="104">
        <f t="shared" si="84"/>
        <v>2.8686549999999991</v>
      </c>
      <c r="R86" s="97">
        <f t="shared" si="84"/>
        <v>2.852949999999999</v>
      </c>
      <c r="S86" s="97">
        <f t="shared" si="84"/>
        <v>2.8372449999999989</v>
      </c>
      <c r="T86" s="97">
        <f t="shared" si="84"/>
        <v>2.8215399999999988</v>
      </c>
      <c r="U86" s="97">
        <f t="shared" si="84"/>
        <v>2.8058349999999987</v>
      </c>
      <c r="V86" s="97">
        <f t="shared" si="84"/>
        <v>2.7901299999999987</v>
      </c>
      <c r="W86" s="97">
        <f t="shared" si="84"/>
        <v>2.7744249999999986</v>
      </c>
      <c r="X86" s="97">
        <f t="shared" si="84"/>
        <v>2.7587199999999985</v>
      </c>
      <c r="Y86" s="97">
        <f t="shared" si="84"/>
        <v>2.7430149999999984</v>
      </c>
      <c r="Z86" s="97">
        <f t="shared" si="84"/>
        <v>2.7273099999999983</v>
      </c>
      <c r="AA86" s="97">
        <f t="shared" si="84"/>
        <v>2.7116049999999983</v>
      </c>
      <c r="AB86" s="97">
        <f t="shared" si="84"/>
        <v>2.6958999999999982</v>
      </c>
      <c r="AC86" s="97">
        <f t="shared" si="84"/>
        <v>2.6801949999999981</v>
      </c>
      <c r="AD86" s="97">
        <f t="shared" si="84"/>
        <v>2.664489999999998</v>
      </c>
      <c r="AE86" s="97">
        <f t="shared" si="84"/>
        <v>2.6487849999999979</v>
      </c>
      <c r="AF86" s="97">
        <f t="shared" si="84"/>
        <v>2.6330799999999979</v>
      </c>
      <c r="AG86" s="97">
        <f t="shared" si="84"/>
        <v>2.6173749999999978</v>
      </c>
      <c r="AH86" s="97">
        <f t="shared" si="84"/>
        <v>2.6016699999999977</v>
      </c>
      <c r="AI86" s="97">
        <f t="shared" si="84"/>
        <v>2.5859649999999976</v>
      </c>
      <c r="AJ86" s="97">
        <f t="shared" si="84"/>
        <v>2.5702599999999975</v>
      </c>
      <c r="AK86" s="97">
        <f t="shared" si="84"/>
        <v>2.5545549999999975</v>
      </c>
      <c r="AL86" s="97">
        <f t="shared" si="84"/>
        <v>2.5388499999999974</v>
      </c>
      <c r="AM86" s="97">
        <f t="shared" si="84"/>
        <v>2.5231449999999973</v>
      </c>
      <c r="AN86" s="97">
        <f t="shared" si="84"/>
        <v>2.5074399999999972</v>
      </c>
      <c r="AO86" s="97">
        <f t="shared" si="84"/>
        <v>2.4917349999999971</v>
      </c>
      <c r="AP86" s="97">
        <f t="shared" si="84"/>
        <v>2.4760299999999971</v>
      </c>
      <c r="AQ86" s="97">
        <f t="shared" si="84"/>
        <v>2.460324999999997</v>
      </c>
      <c r="AR86" s="97">
        <f t="shared" si="84"/>
        <v>2.4446199999999969</v>
      </c>
      <c r="AS86" s="97">
        <f t="shared" si="84"/>
        <v>2.4289149999999968</v>
      </c>
      <c r="AT86" s="97">
        <f t="shared" si="84"/>
        <v>2.4132099999999967</v>
      </c>
      <c r="AU86" s="97">
        <f t="shared" si="84"/>
        <v>2.3975049999999967</v>
      </c>
      <c r="AV86" s="97">
        <f t="shared" si="84"/>
        <v>2.3817999999999966</v>
      </c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</row>
    <row r="87" spans="2:59">
      <c r="B87" s="76"/>
      <c r="C87" s="115"/>
      <c r="D87" s="77" t="s">
        <v>368</v>
      </c>
      <c r="E87" s="81">
        <v>0.318317819</v>
      </c>
      <c r="F87" s="105">
        <v>3.141</v>
      </c>
      <c r="G87" s="90">
        <v>4.1862999999999997E-2</v>
      </c>
      <c r="H87" s="51">
        <v>3.01</v>
      </c>
      <c r="I87" s="97">
        <f t="shared" ref="I87:AV87" si="85">H87-0.005*$F87</f>
        <v>2.9942949999999997</v>
      </c>
      <c r="J87" s="97">
        <f t="shared" si="85"/>
        <v>2.9785899999999996</v>
      </c>
      <c r="K87" s="97">
        <f t="shared" si="85"/>
        <v>2.9628849999999995</v>
      </c>
      <c r="L87" s="97">
        <f t="shared" si="85"/>
        <v>2.9471799999999995</v>
      </c>
      <c r="M87" s="97">
        <f t="shared" si="85"/>
        <v>2.9314749999999994</v>
      </c>
      <c r="N87" s="97">
        <f t="shared" si="85"/>
        <v>2.9157699999999993</v>
      </c>
      <c r="O87" s="97">
        <f t="shared" si="85"/>
        <v>2.9000649999999992</v>
      </c>
      <c r="P87" s="97">
        <f t="shared" si="85"/>
        <v>2.8843599999999991</v>
      </c>
      <c r="Q87" s="104">
        <f t="shared" si="85"/>
        <v>2.8686549999999991</v>
      </c>
      <c r="R87" s="97">
        <f t="shared" si="85"/>
        <v>2.852949999999999</v>
      </c>
      <c r="S87" s="97">
        <f t="shared" si="85"/>
        <v>2.8372449999999989</v>
      </c>
      <c r="T87" s="97">
        <f t="shared" si="85"/>
        <v>2.8215399999999988</v>
      </c>
      <c r="U87" s="97">
        <f t="shared" si="85"/>
        <v>2.8058349999999987</v>
      </c>
      <c r="V87" s="97">
        <f t="shared" si="85"/>
        <v>2.7901299999999987</v>
      </c>
      <c r="W87" s="97">
        <f t="shared" si="85"/>
        <v>2.7744249999999986</v>
      </c>
      <c r="X87" s="97">
        <f t="shared" si="85"/>
        <v>2.7587199999999985</v>
      </c>
      <c r="Y87" s="97">
        <f t="shared" si="85"/>
        <v>2.7430149999999984</v>
      </c>
      <c r="Z87" s="97">
        <f t="shared" si="85"/>
        <v>2.7273099999999983</v>
      </c>
      <c r="AA87" s="97">
        <f t="shared" si="85"/>
        <v>2.7116049999999983</v>
      </c>
      <c r="AB87" s="97">
        <f t="shared" si="85"/>
        <v>2.6958999999999982</v>
      </c>
      <c r="AC87" s="97">
        <f t="shared" si="85"/>
        <v>2.6801949999999981</v>
      </c>
      <c r="AD87" s="97">
        <f t="shared" si="85"/>
        <v>2.664489999999998</v>
      </c>
      <c r="AE87" s="97">
        <f t="shared" si="85"/>
        <v>2.6487849999999979</v>
      </c>
      <c r="AF87" s="97">
        <f t="shared" si="85"/>
        <v>2.6330799999999979</v>
      </c>
      <c r="AG87" s="97">
        <f t="shared" si="85"/>
        <v>2.6173749999999978</v>
      </c>
      <c r="AH87" s="97">
        <f t="shared" si="85"/>
        <v>2.6016699999999977</v>
      </c>
      <c r="AI87" s="97">
        <f t="shared" si="85"/>
        <v>2.5859649999999976</v>
      </c>
      <c r="AJ87" s="97">
        <f t="shared" si="85"/>
        <v>2.5702599999999975</v>
      </c>
      <c r="AK87" s="97">
        <f t="shared" si="85"/>
        <v>2.5545549999999975</v>
      </c>
      <c r="AL87" s="97">
        <f t="shared" si="85"/>
        <v>2.5388499999999974</v>
      </c>
      <c r="AM87" s="97">
        <f t="shared" si="85"/>
        <v>2.5231449999999973</v>
      </c>
      <c r="AN87" s="97">
        <f t="shared" si="85"/>
        <v>2.5074399999999972</v>
      </c>
      <c r="AO87" s="97">
        <f t="shared" si="85"/>
        <v>2.4917349999999971</v>
      </c>
      <c r="AP87" s="97">
        <f t="shared" si="85"/>
        <v>2.4760299999999971</v>
      </c>
      <c r="AQ87" s="97">
        <f t="shared" si="85"/>
        <v>2.460324999999997</v>
      </c>
      <c r="AR87" s="97">
        <f t="shared" si="85"/>
        <v>2.4446199999999969</v>
      </c>
      <c r="AS87" s="97">
        <f t="shared" si="85"/>
        <v>2.4289149999999968</v>
      </c>
      <c r="AT87" s="97">
        <f t="shared" si="85"/>
        <v>2.4132099999999967</v>
      </c>
      <c r="AU87" s="97">
        <f t="shared" si="85"/>
        <v>2.3975049999999967</v>
      </c>
      <c r="AV87" s="97">
        <f t="shared" si="85"/>
        <v>2.3817999999999966</v>
      </c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</row>
    <row r="88" spans="2:59" ht="16.5">
      <c r="B88" s="76"/>
      <c r="C88" s="115"/>
      <c r="D88" s="79" t="s">
        <v>369</v>
      </c>
      <c r="E88" s="81">
        <v>2.913135E-2</v>
      </c>
      <c r="F88" s="105">
        <v>34.326999999999998</v>
      </c>
      <c r="G88" s="90">
        <v>0.26589000000000002</v>
      </c>
      <c r="H88" s="51">
        <v>25.2</v>
      </c>
      <c r="I88" s="97">
        <f t="shared" ref="I88:AV88" si="86">H88-0.005*$F88</f>
        <v>25.028365000000001</v>
      </c>
      <c r="J88" s="97">
        <f t="shared" si="86"/>
        <v>24.856730000000002</v>
      </c>
      <c r="K88" s="97">
        <f t="shared" si="86"/>
        <v>24.685095000000004</v>
      </c>
      <c r="L88" s="97">
        <f t="shared" si="86"/>
        <v>24.513460000000006</v>
      </c>
      <c r="M88" s="97">
        <f t="shared" si="86"/>
        <v>24.341825000000007</v>
      </c>
      <c r="N88" s="97">
        <f t="shared" si="86"/>
        <v>24.170190000000009</v>
      </c>
      <c r="O88" s="97">
        <f t="shared" si="86"/>
        <v>23.99855500000001</v>
      </c>
      <c r="P88" s="97">
        <f t="shared" si="86"/>
        <v>23.826920000000012</v>
      </c>
      <c r="Q88" s="104">
        <f t="shared" si="86"/>
        <v>23.655285000000013</v>
      </c>
      <c r="R88" s="97">
        <f t="shared" si="86"/>
        <v>23.483650000000015</v>
      </c>
      <c r="S88" s="97">
        <f t="shared" si="86"/>
        <v>23.312015000000017</v>
      </c>
      <c r="T88" s="97">
        <f t="shared" si="86"/>
        <v>23.140380000000018</v>
      </c>
      <c r="U88" s="97">
        <f t="shared" si="86"/>
        <v>22.96874500000002</v>
      </c>
      <c r="V88" s="97">
        <f t="shared" si="86"/>
        <v>22.797110000000021</v>
      </c>
      <c r="W88" s="97">
        <f t="shared" si="86"/>
        <v>22.625475000000023</v>
      </c>
      <c r="X88" s="97">
        <f t="shared" si="86"/>
        <v>22.453840000000024</v>
      </c>
      <c r="Y88" s="97">
        <f t="shared" si="86"/>
        <v>22.282205000000026</v>
      </c>
      <c r="Z88" s="97">
        <f t="shared" si="86"/>
        <v>22.110570000000028</v>
      </c>
      <c r="AA88" s="97">
        <f t="shared" si="86"/>
        <v>21.938935000000029</v>
      </c>
      <c r="AB88" s="97">
        <f t="shared" si="86"/>
        <v>21.767300000000031</v>
      </c>
      <c r="AC88" s="97">
        <f t="shared" si="86"/>
        <v>21.595665000000032</v>
      </c>
      <c r="AD88" s="97">
        <f t="shared" si="86"/>
        <v>21.424030000000034</v>
      </c>
      <c r="AE88" s="97">
        <f t="shared" si="86"/>
        <v>21.252395000000035</v>
      </c>
      <c r="AF88" s="97">
        <f t="shared" si="86"/>
        <v>21.080760000000037</v>
      </c>
      <c r="AG88" s="97">
        <f t="shared" si="86"/>
        <v>20.909125000000039</v>
      </c>
      <c r="AH88" s="97">
        <f t="shared" si="86"/>
        <v>20.73749000000004</v>
      </c>
      <c r="AI88" s="97">
        <f t="shared" si="86"/>
        <v>20.565855000000042</v>
      </c>
      <c r="AJ88" s="97">
        <f t="shared" si="86"/>
        <v>20.394220000000043</v>
      </c>
      <c r="AK88" s="97">
        <f t="shared" si="86"/>
        <v>20.222585000000045</v>
      </c>
      <c r="AL88" s="97">
        <f t="shared" si="86"/>
        <v>20.050950000000046</v>
      </c>
      <c r="AM88" s="97">
        <f t="shared" si="86"/>
        <v>19.879315000000048</v>
      </c>
      <c r="AN88" s="97">
        <f t="shared" si="86"/>
        <v>19.70768000000005</v>
      </c>
      <c r="AO88" s="97">
        <f t="shared" si="86"/>
        <v>19.536045000000051</v>
      </c>
      <c r="AP88" s="97">
        <f t="shared" si="86"/>
        <v>19.364410000000053</v>
      </c>
      <c r="AQ88" s="97">
        <f t="shared" si="86"/>
        <v>19.192775000000054</v>
      </c>
      <c r="AR88" s="97">
        <f t="shared" si="86"/>
        <v>19.021140000000056</v>
      </c>
      <c r="AS88" s="97">
        <f t="shared" si="86"/>
        <v>18.849505000000057</v>
      </c>
      <c r="AT88" s="97">
        <f t="shared" si="86"/>
        <v>18.677870000000059</v>
      </c>
      <c r="AU88" s="97">
        <f t="shared" si="86"/>
        <v>18.506235000000061</v>
      </c>
      <c r="AV88" s="97">
        <f t="shared" si="86"/>
        <v>18.334600000000062</v>
      </c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</row>
    <row r="89" spans="2:59">
      <c r="B89" s="67"/>
      <c r="C89" s="116" t="s">
        <v>370</v>
      </c>
      <c r="D89" s="80" t="s">
        <v>371</v>
      </c>
      <c r="E89" s="82">
        <v>1.0855406000000001E-3</v>
      </c>
      <c r="F89" s="105">
        <v>921.2</v>
      </c>
      <c r="G89" s="84">
        <v>0.28000399999999998</v>
      </c>
      <c r="H89" s="51">
        <v>663.26</v>
      </c>
      <c r="I89" s="97">
        <f t="shared" ref="I89:X95" si="87">H89-0.005*$F89</f>
        <v>658.654</v>
      </c>
      <c r="J89" s="97">
        <f t="shared" si="87"/>
        <v>654.048</v>
      </c>
      <c r="K89" s="97">
        <f t="shared" si="87"/>
        <v>649.44200000000001</v>
      </c>
      <c r="L89" s="97">
        <f t="shared" si="87"/>
        <v>644.83600000000001</v>
      </c>
      <c r="M89" s="97">
        <f t="shared" si="87"/>
        <v>640.23</v>
      </c>
      <c r="N89" s="97">
        <f t="shared" si="87"/>
        <v>635.62400000000002</v>
      </c>
      <c r="O89" s="97">
        <f t="shared" si="87"/>
        <v>631.01800000000003</v>
      </c>
      <c r="P89" s="97">
        <f t="shared" si="87"/>
        <v>626.41200000000003</v>
      </c>
      <c r="Q89" s="104">
        <f t="shared" si="87"/>
        <v>621.80600000000004</v>
      </c>
      <c r="R89" s="97">
        <f t="shared" si="87"/>
        <v>617.20000000000005</v>
      </c>
      <c r="S89" s="97">
        <f t="shared" si="87"/>
        <v>612.59400000000005</v>
      </c>
      <c r="T89" s="97">
        <f t="shared" si="87"/>
        <v>607.98800000000006</v>
      </c>
      <c r="U89" s="97">
        <f t="shared" si="87"/>
        <v>603.38200000000006</v>
      </c>
      <c r="V89" s="97">
        <f t="shared" si="87"/>
        <v>598.77600000000007</v>
      </c>
      <c r="W89" s="97">
        <f t="shared" si="87"/>
        <v>594.17000000000007</v>
      </c>
      <c r="X89" s="97">
        <f t="shared" si="87"/>
        <v>589.56400000000008</v>
      </c>
      <c r="Y89" s="97">
        <f t="shared" ref="Y89:AV89" si="88">X89-0.005*$F89</f>
        <v>584.95800000000008</v>
      </c>
      <c r="Z89" s="97">
        <f t="shared" si="88"/>
        <v>580.35200000000009</v>
      </c>
      <c r="AA89" s="97">
        <f t="shared" si="88"/>
        <v>575.74600000000009</v>
      </c>
      <c r="AB89" s="97">
        <f t="shared" si="88"/>
        <v>571.1400000000001</v>
      </c>
      <c r="AC89" s="97">
        <f t="shared" si="88"/>
        <v>566.53400000000011</v>
      </c>
      <c r="AD89" s="97">
        <f t="shared" si="88"/>
        <v>561.92800000000011</v>
      </c>
      <c r="AE89" s="97">
        <f t="shared" si="88"/>
        <v>557.32200000000012</v>
      </c>
      <c r="AF89" s="97">
        <f t="shared" si="88"/>
        <v>552.71600000000012</v>
      </c>
      <c r="AG89" s="97">
        <f t="shared" si="88"/>
        <v>548.11000000000013</v>
      </c>
      <c r="AH89" s="97">
        <f t="shared" si="88"/>
        <v>543.50400000000013</v>
      </c>
      <c r="AI89" s="97">
        <f t="shared" si="88"/>
        <v>538.89800000000014</v>
      </c>
      <c r="AJ89" s="97">
        <f t="shared" si="88"/>
        <v>534.29200000000014</v>
      </c>
      <c r="AK89" s="97">
        <f t="shared" si="88"/>
        <v>529.68600000000015</v>
      </c>
      <c r="AL89" s="97">
        <f t="shared" si="88"/>
        <v>525.08000000000015</v>
      </c>
      <c r="AM89" s="97">
        <f t="shared" si="88"/>
        <v>520.47400000000016</v>
      </c>
      <c r="AN89" s="97">
        <f t="shared" si="88"/>
        <v>515.86800000000017</v>
      </c>
      <c r="AO89" s="97">
        <f t="shared" si="88"/>
        <v>511.26200000000017</v>
      </c>
      <c r="AP89" s="97">
        <f t="shared" si="88"/>
        <v>506.65600000000018</v>
      </c>
      <c r="AQ89" s="97">
        <f t="shared" si="88"/>
        <v>502.05000000000018</v>
      </c>
      <c r="AR89" s="97">
        <f t="shared" si="88"/>
        <v>497.44400000000019</v>
      </c>
      <c r="AS89" s="97">
        <f t="shared" si="88"/>
        <v>492.83800000000019</v>
      </c>
      <c r="AT89" s="97">
        <f t="shared" si="88"/>
        <v>488.2320000000002</v>
      </c>
      <c r="AU89" s="97">
        <f t="shared" si="88"/>
        <v>483.6260000000002</v>
      </c>
      <c r="AV89" s="97">
        <f t="shared" si="88"/>
        <v>479.02000000000021</v>
      </c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</row>
    <row r="90" spans="2:59">
      <c r="B90" s="67"/>
      <c r="C90" s="116"/>
      <c r="D90" s="80" t="s">
        <v>372</v>
      </c>
      <c r="E90" s="82">
        <v>3.5008684300000002E-2</v>
      </c>
      <c r="F90" s="105">
        <v>24.565000000000001</v>
      </c>
      <c r="G90" s="108">
        <v>0.15001999999999999</v>
      </c>
      <c r="H90" s="51">
        <v>20.88</v>
      </c>
      <c r="I90" s="97">
        <f t="shared" si="87"/>
        <v>20.757175</v>
      </c>
      <c r="J90" s="97">
        <f t="shared" si="87"/>
        <v>20.634350000000001</v>
      </c>
      <c r="K90" s="97">
        <f t="shared" si="87"/>
        <v>20.511525000000002</v>
      </c>
      <c r="L90" s="97">
        <f t="shared" si="87"/>
        <v>20.388700000000004</v>
      </c>
      <c r="M90" s="97">
        <f t="shared" si="87"/>
        <v>20.265875000000005</v>
      </c>
      <c r="N90" s="97">
        <f t="shared" si="87"/>
        <v>20.143050000000006</v>
      </c>
      <c r="O90" s="97">
        <f t="shared" si="87"/>
        <v>20.020225000000007</v>
      </c>
      <c r="P90" s="97">
        <f t="shared" si="87"/>
        <v>19.897400000000008</v>
      </c>
      <c r="Q90" s="104">
        <f t="shared" si="87"/>
        <v>19.774575000000009</v>
      </c>
      <c r="R90" s="97">
        <f t="shared" si="87"/>
        <v>19.65175000000001</v>
      </c>
      <c r="S90" s="97">
        <f t="shared" si="87"/>
        <v>19.528925000000012</v>
      </c>
      <c r="T90" s="97">
        <f t="shared" si="87"/>
        <v>19.406100000000013</v>
      </c>
      <c r="U90" s="97">
        <f t="shared" si="87"/>
        <v>19.283275000000014</v>
      </c>
      <c r="V90" s="97">
        <f t="shared" si="87"/>
        <v>19.160450000000015</v>
      </c>
      <c r="W90" s="97">
        <f t="shared" si="87"/>
        <v>19.037625000000016</v>
      </c>
      <c r="X90" s="97">
        <f t="shared" si="87"/>
        <v>18.914800000000017</v>
      </c>
      <c r="Y90" s="97">
        <f t="shared" ref="Y90:AV90" si="89">X90-0.005*$F90</f>
        <v>18.791975000000019</v>
      </c>
      <c r="Z90" s="97">
        <f t="shared" si="89"/>
        <v>18.66915000000002</v>
      </c>
      <c r="AA90" s="97">
        <f t="shared" si="89"/>
        <v>18.546325000000021</v>
      </c>
      <c r="AB90" s="97">
        <f t="shared" si="89"/>
        <v>18.423500000000022</v>
      </c>
      <c r="AC90" s="97">
        <f t="shared" si="89"/>
        <v>18.300675000000023</v>
      </c>
      <c r="AD90" s="97">
        <f t="shared" si="89"/>
        <v>18.177850000000024</v>
      </c>
      <c r="AE90" s="97">
        <f t="shared" si="89"/>
        <v>18.055025000000025</v>
      </c>
      <c r="AF90" s="97">
        <f t="shared" si="89"/>
        <v>17.932200000000027</v>
      </c>
      <c r="AG90" s="97">
        <f t="shared" si="89"/>
        <v>17.809375000000028</v>
      </c>
      <c r="AH90" s="97">
        <f t="shared" si="89"/>
        <v>17.686550000000029</v>
      </c>
      <c r="AI90" s="97">
        <f t="shared" si="89"/>
        <v>17.56372500000003</v>
      </c>
      <c r="AJ90" s="97">
        <f t="shared" si="89"/>
        <v>17.440900000000031</v>
      </c>
      <c r="AK90" s="97">
        <f t="shared" si="89"/>
        <v>17.318075000000032</v>
      </c>
      <c r="AL90" s="97">
        <f t="shared" si="89"/>
        <v>17.195250000000033</v>
      </c>
      <c r="AM90" s="97">
        <f t="shared" si="89"/>
        <v>17.072425000000035</v>
      </c>
      <c r="AN90" s="97">
        <f t="shared" si="89"/>
        <v>16.949600000000036</v>
      </c>
      <c r="AO90" s="97">
        <f t="shared" si="89"/>
        <v>16.826775000000037</v>
      </c>
      <c r="AP90" s="97">
        <f t="shared" si="89"/>
        <v>16.703950000000038</v>
      </c>
      <c r="AQ90" s="97">
        <f t="shared" si="89"/>
        <v>16.581125000000039</v>
      </c>
      <c r="AR90" s="97">
        <f t="shared" si="89"/>
        <v>16.45830000000004</v>
      </c>
      <c r="AS90" s="97">
        <f t="shared" si="89"/>
        <v>16.335475000000041</v>
      </c>
      <c r="AT90" s="97">
        <f t="shared" si="89"/>
        <v>16.212650000000043</v>
      </c>
      <c r="AU90" s="97">
        <f t="shared" si="89"/>
        <v>16.089825000000044</v>
      </c>
      <c r="AV90" s="97">
        <f t="shared" si="89"/>
        <v>15.967000000000043</v>
      </c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</row>
    <row r="91" spans="2:59">
      <c r="B91" s="67"/>
      <c r="C91" s="116"/>
      <c r="D91" s="80" t="s">
        <v>373</v>
      </c>
      <c r="E91" s="82">
        <v>1.0855406000000001E-3</v>
      </c>
      <c r="F91" s="105">
        <v>129.19999999999999</v>
      </c>
      <c r="G91" s="108"/>
      <c r="H91" s="51">
        <v>109.62</v>
      </c>
      <c r="I91" s="97">
        <f t="shared" si="87"/>
        <v>108.974</v>
      </c>
      <c r="J91" s="97">
        <f t="shared" si="87"/>
        <v>108.328</v>
      </c>
      <c r="K91" s="97">
        <f t="shared" si="87"/>
        <v>107.682</v>
      </c>
      <c r="L91" s="97">
        <f t="shared" si="87"/>
        <v>107.036</v>
      </c>
      <c r="M91" s="97">
        <f t="shared" si="87"/>
        <v>106.39</v>
      </c>
      <c r="N91" s="97">
        <f t="shared" si="87"/>
        <v>105.744</v>
      </c>
      <c r="O91" s="97">
        <f t="shared" si="87"/>
        <v>105.098</v>
      </c>
      <c r="P91" s="97">
        <f t="shared" si="87"/>
        <v>104.452</v>
      </c>
      <c r="Q91" s="104">
        <f t="shared" si="87"/>
        <v>103.806</v>
      </c>
      <c r="R91" s="97">
        <f t="shared" si="87"/>
        <v>103.16</v>
      </c>
      <c r="S91" s="97">
        <f t="shared" si="87"/>
        <v>102.514</v>
      </c>
      <c r="T91" s="97">
        <f t="shared" si="87"/>
        <v>101.86799999999999</v>
      </c>
      <c r="U91" s="97">
        <f t="shared" si="87"/>
        <v>101.22199999999999</v>
      </c>
      <c r="V91" s="97">
        <f t="shared" si="87"/>
        <v>100.57599999999999</v>
      </c>
      <c r="W91" s="97">
        <f t="shared" si="87"/>
        <v>99.929999999999993</v>
      </c>
      <c r="X91" s="97">
        <f t="shared" si="87"/>
        <v>99.283999999999992</v>
      </c>
      <c r="Y91" s="97">
        <f t="shared" ref="Y91:AV91" si="90">X91-0.005*$F91</f>
        <v>98.637999999999991</v>
      </c>
      <c r="Z91" s="97">
        <f t="shared" si="90"/>
        <v>97.99199999999999</v>
      </c>
      <c r="AA91" s="97">
        <f t="shared" si="90"/>
        <v>97.345999999999989</v>
      </c>
      <c r="AB91" s="97">
        <f t="shared" si="90"/>
        <v>96.699999999999989</v>
      </c>
      <c r="AC91" s="97">
        <f t="shared" si="90"/>
        <v>96.053999999999988</v>
      </c>
      <c r="AD91" s="97">
        <f t="shared" si="90"/>
        <v>95.407999999999987</v>
      </c>
      <c r="AE91" s="97">
        <f t="shared" si="90"/>
        <v>94.761999999999986</v>
      </c>
      <c r="AF91" s="97">
        <f t="shared" si="90"/>
        <v>94.115999999999985</v>
      </c>
      <c r="AG91" s="97">
        <f t="shared" si="90"/>
        <v>93.469999999999985</v>
      </c>
      <c r="AH91" s="97">
        <f t="shared" si="90"/>
        <v>92.823999999999984</v>
      </c>
      <c r="AI91" s="97">
        <f t="shared" si="90"/>
        <v>92.177999999999983</v>
      </c>
      <c r="AJ91" s="97">
        <f t="shared" si="90"/>
        <v>91.531999999999982</v>
      </c>
      <c r="AK91" s="97">
        <f t="shared" si="90"/>
        <v>90.885999999999981</v>
      </c>
      <c r="AL91" s="97">
        <f t="shared" si="90"/>
        <v>90.239999999999981</v>
      </c>
      <c r="AM91" s="97">
        <f t="shared" si="90"/>
        <v>89.59399999999998</v>
      </c>
      <c r="AN91" s="97">
        <f t="shared" si="90"/>
        <v>88.947999999999979</v>
      </c>
      <c r="AO91" s="97">
        <f t="shared" si="90"/>
        <v>88.301999999999978</v>
      </c>
      <c r="AP91" s="97">
        <f t="shared" si="90"/>
        <v>87.655999999999977</v>
      </c>
      <c r="AQ91" s="97">
        <f t="shared" si="90"/>
        <v>87.009999999999977</v>
      </c>
      <c r="AR91" s="97">
        <f t="shared" si="90"/>
        <v>86.363999999999976</v>
      </c>
      <c r="AS91" s="97">
        <f t="shared" si="90"/>
        <v>85.717999999999975</v>
      </c>
      <c r="AT91" s="97">
        <f t="shared" si="90"/>
        <v>85.071999999999974</v>
      </c>
      <c r="AU91" s="97">
        <f t="shared" si="90"/>
        <v>84.425999999999974</v>
      </c>
      <c r="AV91" s="97">
        <f t="shared" si="90"/>
        <v>83.779999999999973</v>
      </c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</row>
    <row r="92" spans="2:59">
      <c r="B92" s="67"/>
      <c r="C92" s="116"/>
      <c r="D92" s="80" t="s">
        <v>374</v>
      </c>
      <c r="E92" s="82">
        <v>1.2755102000000001E-2</v>
      </c>
      <c r="F92" s="105">
        <v>78.400000000000006</v>
      </c>
      <c r="G92" s="84">
        <v>0.15</v>
      </c>
      <c r="H92" s="51">
        <v>66.64</v>
      </c>
      <c r="I92" s="97">
        <f t="shared" si="87"/>
        <v>66.248000000000005</v>
      </c>
      <c r="J92" s="97">
        <f t="shared" si="87"/>
        <v>65.856000000000009</v>
      </c>
      <c r="K92" s="97">
        <f t="shared" si="87"/>
        <v>65.464000000000013</v>
      </c>
      <c r="L92" s="97">
        <f t="shared" si="87"/>
        <v>65.072000000000017</v>
      </c>
      <c r="M92" s="97">
        <f t="shared" si="87"/>
        <v>64.680000000000021</v>
      </c>
      <c r="N92" s="97">
        <f t="shared" si="87"/>
        <v>64.288000000000025</v>
      </c>
      <c r="O92" s="97">
        <f t="shared" si="87"/>
        <v>63.896000000000022</v>
      </c>
      <c r="P92" s="97">
        <f t="shared" si="87"/>
        <v>63.504000000000019</v>
      </c>
      <c r="Q92" s="104">
        <f t="shared" si="87"/>
        <v>63.112000000000016</v>
      </c>
      <c r="R92" s="97">
        <f t="shared" si="87"/>
        <v>62.720000000000013</v>
      </c>
      <c r="S92" s="97">
        <f t="shared" si="87"/>
        <v>62.32800000000001</v>
      </c>
      <c r="T92" s="97">
        <f t="shared" si="87"/>
        <v>61.936000000000007</v>
      </c>
      <c r="U92" s="97">
        <f t="shared" si="87"/>
        <v>61.544000000000004</v>
      </c>
      <c r="V92" s="97">
        <f t="shared" si="87"/>
        <v>61.152000000000001</v>
      </c>
      <c r="W92" s="97">
        <f t="shared" si="87"/>
        <v>60.76</v>
      </c>
      <c r="X92" s="97">
        <f t="shared" si="87"/>
        <v>60.367999999999995</v>
      </c>
      <c r="Y92" s="97">
        <f t="shared" ref="Y92:AV92" si="91">X92-0.005*$F92</f>
        <v>59.975999999999992</v>
      </c>
      <c r="Z92" s="97">
        <f t="shared" si="91"/>
        <v>59.583999999999989</v>
      </c>
      <c r="AA92" s="97">
        <f t="shared" si="91"/>
        <v>59.191999999999986</v>
      </c>
      <c r="AB92" s="97">
        <f t="shared" si="91"/>
        <v>58.799999999999983</v>
      </c>
      <c r="AC92" s="97">
        <f t="shared" si="91"/>
        <v>58.40799999999998</v>
      </c>
      <c r="AD92" s="97">
        <f t="shared" si="91"/>
        <v>58.015999999999977</v>
      </c>
      <c r="AE92" s="97">
        <f t="shared" si="91"/>
        <v>57.623999999999974</v>
      </c>
      <c r="AF92" s="97">
        <f t="shared" si="91"/>
        <v>57.231999999999971</v>
      </c>
      <c r="AG92" s="97">
        <f t="shared" si="91"/>
        <v>56.839999999999968</v>
      </c>
      <c r="AH92" s="97">
        <f t="shared" si="91"/>
        <v>56.447999999999965</v>
      </c>
      <c r="AI92" s="97">
        <f t="shared" si="91"/>
        <v>56.055999999999962</v>
      </c>
      <c r="AJ92" s="97">
        <f t="shared" si="91"/>
        <v>55.663999999999959</v>
      </c>
      <c r="AK92" s="97">
        <f t="shared" si="91"/>
        <v>55.271999999999956</v>
      </c>
      <c r="AL92" s="97">
        <f t="shared" si="91"/>
        <v>54.879999999999953</v>
      </c>
      <c r="AM92" s="97">
        <f t="shared" si="91"/>
        <v>54.48799999999995</v>
      </c>
      <c r="AN92" s="97">
        <f t="shared" si="91"/>
        <v>54.095999999999947</v>
      </c>
      <c r="AO92" s="97">
        <f t="shared" si="91"/>
        <v>53.703999999999944</v>
      </c>
      <c r="AP92" s="97">
        <f t="shared" si="91"/>
        <v>53.311999999999941</v>
      </c>
      <c r="AQ92" s="97">
        <f t="shared" si="91"/>
        <v>52.919999999999938</v>
      </c>
      <c r="AR92" s="97">
        <f t="shared" si="91"/>
        <v>52.527999999999935</v>
      </c>
      <c r="AS92" s="97">
        <f t="shared" si="91"/>
        <v>52.135999999999932</v>
      </c>
      <c r="AT92" s="97">
        <f t="shared" si="91"/>
        <v>51.743999999999929</v>
      </c>
      <c r="AU92" s="97">
        <f t="shared" si="91"/>
        <v>51.351999999999926</v>
      </c>
      <c r="AV92" s="97">
        <f t="shared" si="91"/>
        <v>50.959999999999923</v>
      </c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</row>
    <row r="93" spans="2:59">
      <c r="B93" s="67"/>
      <c r="C93" s="116"/>
      <c r="D93" s="80" t="s">
        <v>375</v>
      </c>
      <c r="E93" s="82">
        <v>1.2755102000000001E-2</v>
      </c>
      <c r="F93" s="105">
        <v>62.71</v>
      </c>
      <c r="G93" s="108">
        <v>0.15002499999999999</v>
      </c>
      <c r="H93" s="51">
        <v>53.31</v>
      </c>
      <c r="I93" s="97">
        <f t="shared" si="87"/>
        <v>52.996450000000003</v>
      </c>
      <c r="J93" s="97">
        <f t="shared" si="87"/>
        <v>52.682900000000004</v>
      </c>
      <c r="K93" s="97">
        <f t="shared" si="87"/>
        <v>52.369350000000004</v>
      </c>
      <c r="L93" s="97">
        <f t="shared" si="87"/>
        <v>52.055800000000005</v>
      </c>
      <c r="M93" s="97">
        <f t="shared" si="87"/>
        <v>51.742250000000006</v>
      </c>
      <c r="N93" s="97">
        <f t="shared" si="87"/>
        <v>51.428700000000006</v>
      </c>
      <c r="O93" s="97">
        <f t="shared" si="87"/>
        <v>51.115150000000007</v>
      </c>
      <c r="P93" s="97">
        <f t="shared" si="87"/>
        <v>50.801600000000008</v>
      </c>
      <c r="Q93" s="104">
        <f t="shared" si="87"/>
        <v>50.488050000000008</v>
      </c>
      <c r="R93" s="97">
        <f t="shared" si="87"/>
        <v>50.174500000000009</v>
      </c>
      <c r="S93" s="97">
        <f t="shared" si="87"/>
        <v>49.86095000000001</v>
      </c>
      <c r="T93" s="97">
        <f t="shared" si="87"/>
        <v>49.54740000000001</v>
      </c>
      <c r="U93" s="97">
        <f t="shared" si="87"/>
        <v>49.233850000000011</v>
      </c>
      <c r="V93" s="97">
        <f t="shared" si="87"/>
        <v>48.920300000000012</v>
      </c>
      <c r="W93" s="97">
        <f t="shared" si="87"/>
        <v>48.606750000000012</v>
      </c>
      <c r="X93" s="97">
        <f t="shared" si="87"/>
        <v>48.293200000000013</v>
      </c>
      <c r="Y93" s="97">
        <f t="shared" ref="Y93:AV93" si="92">X93-0.005*$F93</f>
        <v>47.979650000000014</v>
      </c>
      <c r="Z93" s="97">
        <f t="shared" si="92"/>
        <v>47.666100000000014</v>
      </c>
      <c r="AA93" s="97">
        <f t="shared" si="92"/>
        <v>47.352550000000015</v>
      </c>
      <c r="AB93" s="97">
        <f t="shared" si="92"/>
        <v>47.039000000000016</v>
      </c>
      <c r="AC93" s="97">
        <f t="shared" si="92"/>
        <v>46.725450000000016</v>
      </c>
      <c r="AD93" s="97">
        <f t="shared" si="92"/>
        <v>46.411900000000017</v>
      </c>
      <c r="AE93" s="97">
        <f t="shared" si="92"/>
        <v>46.098350000000018</v>
      </c>
      <c r="AF93" s="97">
        <f t="shared" si="92"/>
        <v>45.784800000000018</v>
      </c>
      <c r="AG93" s="97">
        <f t="shared" si="92"/>
        <v>45.471250000000019</v>
      </c>
      <c r="AH93" s="97">
        <f t="shared" si="92"/>
        <v>45.15770000000002</v>
      </c>
      <c r="AI93" s="97">
        <f t="shared" si="92"/>
        <v>44.84415000000002</v>
      </c>
      <c r="AJ93" s="97">
        <f t="shared" si="92"/>
        <v>44.530600000000021</v>
      </c>
      <c r="AK93" s="97">
        <f t="shared" si="92"/>
        <v>44.217050000000022</v>
      </c>
      <c r="AL93" s="97">
        <f t="shared" si="92"/>
        <v>43.903500000000022</v>
      </c>
      <c r="AM93" s="97">
        <f t="shared" si="92"/>
        <v>43.589950000000023</v>
      </c>
      <c r="AN93" s="97">
        <f t="shared" si="92"/>
        <v>43.276400000000024</v>
      </c>
      <c r="AO93" s="97">
        <f t="shared" si="92"/>
        <v>42.962850000000024</v>
      </c>
      <c r="AP93" s="97">
        <f t="shared" si="92"/>
        <v>42.649300000000025</v>
      </c>
      <c r="AQ93" s="97">
        <f t="shared" si="92"/>
        <v>42.335750000000026</v>
      </c>
      <c r="AR93" s="97">
        <f t="shared" si="92"/>
        <v>42.022200000000026</v>
      </c>
      <c r="AS93" s="97">
        <f t="shared" si="92"/>
        <v>41.708650000000027</v>
      </c>
      <c r="AT93" s="97">
        <f t="shared" si="92"/>
        <v>41.395100000000028</v>
      </c>
      <c r="AU93" s="97">
        <f t="shared" si="92"/>
        <v>41.081550000000028</v>
      </c>
      <c r="AV93" s="97">
        <f t="shared" si="92"/>
        <v>40.768000000000029</v>
      </c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</row>
    <row r="94" spans="2:59">
      <c r="B94" s="67"/>
      <c r="C94" s="116"/>
      <c r="D94" s="80" t="s">
        <v>376</v>
      </c>
      <c r="E94" s="82">
        <v>5.1020407999999998E-3</v>
      </c>
      <c r="F94" s="105">
        <v>39.200000000000003</v>
      </c>
      <c r="G94" s="108"/>
      <c r="H94" s="51">
        <v>33.32</v>
      </c>
      <c r="I94" s="97">
        <f t="shared" si="87"/>
        <v>33.124000000000002</v>
      </c>
      <c r="J94" s="97">
        <f t="shared" si="87"/>
        <v>32.928000000000004</v>
      </c>
      <c r="K94" s="97">
        <f t="shared" si="87"/>
        <v>32.732000000000006</v>
      </c>
      <c r="L94" s="97">
        <f t="shared" si="87"/>
        <v>32.536000000000008</v>
      </c>
      <c r="M94" s="97">
        <f t="shared" si="87"/>
        <v>32.340000000000011</v>
      </c>
      <c r="N94" s="97">
        <f t="shared" si="87"/>
        <v>32.144000000000013</v>
      </c>
      <c r="O94" s="97">
        <f t="shared" si="87"/>
        <v>31.948000000000011</v>
      </c>
      <c r="P94" s="97">
        <f t="shared" si="87"/>
        <v>31.75200000000001</v>
      </c>
      <c r="Q94" s="104">
        <f t="shared" si="87"/>
        <v>31.556000000000008</v>
      </c>
      <c r="R94" s="97">
        <f t="shared" si="87"/>
        <v>31.360000000000007</v>
      </c>
      <c r="S94" s="97">
        <f t="shared" si="87"/>
        <v>31.164000000000005</v>
      </c>
      <c r="T94" s="97">
        <f t="shared" si="87"/>
        <v>30.968000000000004</v>
      </c>
      <c r="U94" s="97">
        <f t="shared" si="87"/>
        <v>30.772000000000002</v>
      </c>
      <c r="V94" s="97">
        <f t="shared" si="87"/>
        <v>30.576000000000001</v>
      </c>
      <c r="W94" s="97">
        <f t="shared" si="87"/>
        <v>30.38</v>
      </c>
      <c r="X94" s="97">
        <f t="shared" si="87"/>
        <v>30.183999999999997</v>
      </c>
      <c r="Y94" s="97">
        <f t="shared" ref="Y94:AV94" si="93">X94-0.005*$F94</f>
        <v>29.987999999999996</v>
      </c>
      <c r="Z94" s="97">
        <f t="shared" si="93"/>
        <v>29.791999999999994</v>
      </c>
      <c r="AA94" s="97">
        <f t="shared" si="93"/>
        <v>29.595999999999993</v>
      </c>
      <c r="AB94" s="97">
        <f t="shared" si="93"/>
        <v>29.399999999999991</v>
      </c>
      <c r="AC94" s="97">
        <f t="shared" si="93"/>
        <v>29.20399999999999</v>
      </c>
      <c r="AD94" s="97">
        <f t="shared" si="93"/>
        <v>29.007999999999988</v>
      </c>
      <c r="AE94" s="97">
        <f t="shared" si="93"/>
        <v>28.811999999999987</v>
      </c>
      <c r="AF94" s="97">
        <f t="shared" si="93"/>
        <v>28.615999999999985</v>
      </c>
      <c r="AG94" s="97">
        <f t="shared" si="93"/>
        <v>28.419999999999984</v>
      </c>
      <c r="AH94" s="97">
        <f t="shared" si="93"/>
        <v>28.223999999999982</v>
      </c>
      <c r="AI94" s="97">
        <f t="shared" si="93"/>
        <v>28.027999999999981</v>
      </c>
      <c r="AJ94" s="97">
        <f t="shared" si="93"/>
        <v>27.831999999999979</v>
      </c>
      <c r="AK94" s="97">
        <f t="shared" si="93"/>
        <v>27.635999999999978</v>
      </c>
      <c r="AL94" s="97">
        <f t="shared" si="93"/>
        <v>27.439999999999976</v>
      </c>
      <c r="AM94" s="97">
        <f t="shared" si="93"/>
        <v>27.243999999999975</v>
      </c>
      <c r="AN94" s="97">
        <f t="shared" si="93"/>
        <v>27.047999999999973</v>
      </c>
      <c r="AO94" s="97">
        <f t="shared" si="93"/>
        <v>26.851999999999972</v>
      </c>
      <c r="AP94" s="97">
        <f t="shared" si="93"/>
        <v>26.65599999999997</v>
      </c>
      <c r="AQ94" s="97">
        <f t="shared" si="93"/>
        <v>26.459999999999969</v>
      </c>
      <c r="AR94" s="97">
        <f t="shared" si="93"/>
        <v>26.263999999999967</v>
      </c>
      <c r="AS94" s="97">
        <f t="shared" si="93"/>
        <v>26.067999999999966</v>
      </c>
      <c r="AT94" s="97">
        <f t="shared" si="93"/>
        <v>25.871999999999964</v>
      </c>
      <c r="AU94" s="97">
        <f t="shared" si="93"/>
        <v>25.675999999999963</v>
      </c>
      <c r="AV94" s="97">
        <f t="shared" si="93"/>
        <v>25.479999999999961</v>
      </c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</row>
    <row r="95" spans="2:59">
      <c r="B95" s="67"/>
      <c r="C95" s="116"/>
      <c r="D95" s="80" t="s">
        <v>377</v>
      </c>
      <c r="E95" s="82">
        <v>5.1020407999999998E-3</v>
      </c>
      <c r="F95" s="105">
        <v>196</v>
      </c>
      <c r="G95" s="84">
        <v>0.18</v>
      </c>
      <c r="H95" s="51">
        <v>160.72</v>
      </c>
      <c r="I95" s="97">
        <f t="shared" si="87"/>
        <v>159.74</v>
      </c>
      <c r="J95" s="97">
        <f t="shared" si="87"/>
        <v>158.76000000000002</v>
      </c>
      <c r="K95" s="97">
        <f t="shared" si="87"/>
        <v>157.78000000000003</v>
      </c>
      <c r="L95" s="97">
        <f t="shared" si="87"/>
        <v>156.80000000000004</v>
      </c>
      <c r="M95" s="97">
        <f t="shared" si="87"/>
        <v>155.82000000000005</v>
      </c>
      <c r="N95" s="97">
        <f t="shared" si="87"/>
        <v>154.84000000000006</v>
      </c>
      <c r="O95" s="97">
        <f t="shared" si="87"/>
        <v>153.86000000000007</v>
      </c>
      <c r="P95" s="97">
        <f t="shared" si="87"/>
        <v>152.88000000000008</v>
      </c>
      <c r="Q95" s="104">
        <f t="shared" si="87"/>
        <v>151.90000000000009</v>
      </c>
      <c r="R95" s="97">
        <f t="shared" si="87"/>
        <v>150.9200000000001</v>
      </c>
      <c r="S95" s="97">
        <f t="shared" si="87"/>
        <v>149.94000000000011</v>
      </c>
      <c r="T95" s="97">
        <f t="shared" si="87"/>
        <v>148.96000000000012</v>
      </c>
      <c r="U95" s="97">
        <f t="shared" si="87"/>
        <v>147.98000000000013</v>
      </c>
      <c r="V95" s="97">
        <f t="shared" si="87"/>
        <v>147.00000000000014</v>
      </c>
      <c r="W95" s="97">
        <f t="shared" si="87"/>
        <v>146.02000000000015</v>
      </c>
      <c r="X95" s="97">
        <f t="shared" si="87"/>
        <v>145.04000000000016</v>
      </c>
      <c r="Y95" s="97">
        <f t="shared" ref="Y95:AV95" si="94">X95-0.005*$F95</f>
        <v>144.06000000000017</v>
      </c>
      <c r="Z95" s="97">
        <f t="shared" si="94"/>
        <v>143.08000000000018</v>
      </c>
      <c r="AA95" s="97">
        <f t="shared" si="94"/>
        <v>142.10000000000019</v>
      </c>
      <c r="AB95" s="97">
        <f t="shared" si="94"/>
        <v>141.1200000000002</v>
      </c>
      <c r="AC95" s="97">
        <f t="shared" si="94"/>
        <v>140.14000000000021</v>
      </c>
      <c r="AD95" s="97">
        <f t="shared" si="94"/>
        <v>139.16000000000022</v>
      </c>
      <c r="AE95" s="97">
        <f t="shared" si="94"/>
        <v>138.18000000000023</v>
      </c>
      <c r="AF95" s="97">
        <f t="shared" si="94"/>
        <v>137.20000000000024</v>
      </c>
      <c r="AG95" s="97">
        <f t="shared" si="94"/>
        <v>136.22000000000025</v>
      </c>
      <c r="AH95" s="97">
        <f t="shared" si="94"/>
        <v>135.24000000000026</v>
      </c>
      <c r="AI95" s="97">
        <f t="shared" si="94"/>
        <v>134.26000000000028</v>
      </c>
      <c r="AJ95" s="97">
        <f t="shared" si="94"/>
        <v>133.28000000000029</v>
      </c>
      <c r="AK95" s="97">
        <f t="shared" si="94"/>
        <v>132.3000000000003</v>
      </c>
      <c r="AL95" s="97">
        <f t="shared" si="94"/>
        <v>131.32000000000031</v>
      </c>
      <c r="AM95" s="97">
        <f t="shared" si="94"/>
        <v>130.34000000000032</v>
      </c>
      <c r="AN95" s="97">
        <f t="shared" si="94"/>
        <v>129.36000000000033</v>
      </c>
      <c r="AO95" s="97">
        <f t="shared" si="94"/>
        <v>128.38000000000034</v>
      </c>
      <c r="AP95" s="97">
        <f t="shared" si="94"/>
        <v>127.40000000000033</v>
      </c>
      <c r="AQ95" s="97">
        <f t="shared" si="94"/>
        <v>126.42000000000033</v>
      </c>
      <c r="AR95" s="97">
        <f t="shared" si="94"/>
        <v>125.44000000000032</v>
      </c>
      <c r="AS95" s="97">
        <f t="shared" si="94"/>
        <v>124.46000000000032</v>
      </c>
      <c r="AT95" s="97">
        <f t="shared" si="94"/>
        <v>123.48000000000032</v>
      </c>
      <c r="AU95" s="97">
        <f t="shared" si="94"/>
        <v>122.50000000000031</v>
      </c>
      <c r="AV95" s="97">
        <f t="shared" si="94"/>
        <v>121.52000000000031</v>
      </c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</row>
    <row r="96" spans="2:59">
      <c r="B96" s="67"/>
      <c r="C96" s="116" t="s">
        <v>378</v>
      </c>
      <c r="D96" s="80" t="s">
        <v>379</v>
      </c>
      <c r="E96" s="81">
        <v>0.34693877550000002</v>
      </c>
      <c r="F96" s="105">
        <v>2.8820000000000001</v>
      </c>
      <c r="G96" s="84">
        <v>3.0306E-2</v>
      </c>
      <c r="H96" s="51">
        <v>2.7949999999999999</v>
      </c>
      <c r="I96" s="97">
        <f t="shared" ref="I96:X98" si="95">H96-0.005*$F96</f>
        <v>2.7805900000000001</v>
      </c>
      <c r="J96" s="97">
        <f t="shared" si="95"/>
        <v>2.7661800000000003</v>
      </c>
      <c r="K96" s="97">
        <f t="shared" si="95"/>
        <v>2.7517700000000005</v>
      </c>
      <c r="L96" s="97">
        <f t="shared" si="95"/>
        <v>2.7373600000000007</v>
      </c>
      <c r="M96" s="97">
        <f t="shared" si="95"/>
        <v>2.7229500000000009</v>
      </c>
      <c r="N96" s="97">
        <f t="shared" si="95"/>
        <v>2.7085400000000011</v>
      </c>
      <c r="O96" s="97">
        <f t="shared" si="95"/>
        <v>2.6941300000000012</v>
      </c>
      <c r="P96" s="97">
        <f t="shared" si="95"/>
        <v>2.6797200000000014</v>
      </c>
      <c r="Q96" s="104">
        <f t="shared" si="95"/>
        <v>2.6653100000000016</v>
      </c>
      <c r="R96" s="97">
        <f t="shared" si="95"/>
        <v>2.6509000000000018</v>
      </c>
      <c r="S96" s="97">
        <f t="shared" si="95"/>
        <v>2.636490000000002</v>
      </c>
      <c r="T96" s="97">
        <f t="shared" si="95"/>
        <v>2.6220800000000022</v>
      </c>
      <c r="U96" s="97">
        <f t="shared" si="95"/>
        <v>2.6076700000000024</v>
      </c>
      <c r="V96" s="97">
        <f t="shared" si="95"/>
        <v>2.5932600000000026</v>
      </c>
      <c r="W96" s="97">
        <f t="shared" si="95"/>
        <v>2.5788500000000028</v>
      </c>
      <c r="X96" s="97">
        <f t="shared" si="95"/>
        <v>2.5644400000000029</v>
      </c>
      <c r="Y96" s="97">
        <f t="shared" ref="Y96:AV96" si="96">X96-0.005*$F96</f>
        <v>2.5500300000000031</v>
      </c>
      <c r="Z96" s="97">
        <f t="shared" si="96"/>
        <v>2.5356200000000033</v>
      </c>
      <c r="AA96" s="97">
        <f t="shared" si="96"/>
        <v>2.5212100000000035</v>
      </c>
      <c r="AB96" s="97">
        <f t="shared" si="96"/>
        <v>2.5068000000000037</v>
      </c>
      <c r="AC96" s="97">
        <f t="shared" si="96"/>
        <v>2.4923900000000039</v>
      </c>
      <c r="AD96" s="97">
        <f t="shared" si="96"/>
        <v>2.4779800000000041</v>
      </c>
      <c r="AE96" s="97">
        <f t="shared" si="96"/>
        <v>2.4635700000000043</v>
      </c>
      <c r="AF96" s="97">
        <f t="shared" si="96"/>
        <v>2.4491600000000044</v>
      </c>
      <c r="AG96" s="97">
        <f t="shared" si="96"/>
        <v>2.4347500000000046</v>
      </c>
      <c r="AH96" s="97">
        <f t="shared" si="96"/>
        <v>2.4203400000000048</v>
      </c>
      <c r="AI96" s="97">
        <f t="shared" si="96"/>
        <v>2.405930000000005</v>
      </c>
      <c r="AJ96" s="97">
        <f t="shared" si="96"/>
        <v>2.3915200000000052</v>
      </c>
      <c r="AK96" s="97">
        <f t="shared" si="96"/>
        <v>2.3771100000000054</v>
      </c>
      <c r="AL96" s="97">
        <f t="shared" si="96"/>
        <v>2.3627000000000056</v>
      </c>
      <c r="AM96" s="97">
        <f t="shared" si="96"/>
        <v>2.3482900000000058</v>
      </c>
      <c r="AN96" s="97">
        <f t="shared" si="96"/>
        <v>2.3338800000000059</v>
      </c>
      <c r="AO96" s="97">
        <f t="shared" si="96"/>
        <v>2.3194700000000061</v>
      </c>
      <c r="AP96" s="97">
        <f t="shared" si="96"/>
        <v>2.3050600000000063</v>
      </c>
      <c r="AQ96" s="97">
        <f t="shared" si="96"/>
        <v>2.2906500000000065</v>
      </c>
      <c r="AR96" s="97">
        <f t="shared" si="96"/>
        <v>2.2762400000000067</v>
      </c>
      <c r="AS96" s="97">
        <f t="shared" si="96"/>
        <v>2.2618300000000069</v>
      </c>
      <c r="AT96" s="97">
        <f t="shared" si="96"/>
        <v>2.2474200000000071</v>
      </c>
      <c r="AU96" s="97">
        <f t="shared" si="96"/>
        <v>2.2330100000000073</v>
      </c>
      <c r="AV96" s="97">
        <f t="shared" si="96"/>
        <v>2.2186000000000075</v>
      </c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9">
      <c r="B97" s="67"/>
      <c r="C97" s="121"/>
      <c r="D97" s="80" t="s">
        <v>380</v>
      </c>
      <c r="E97" s="81">
        <v>0.32653061220000001</v>
      </c>
      <c r="F97" s="105">
        <v>3.0619999999999998</v>
      </c>
      <c r="G97" s="84">
        <v>3.0204000000000002E-2</v>
      </c>
      <c r="H97" s="51">
        <v>2.97</v>
      </c>
      <c r="I97" s="97">
        <f t="shared" si="95"/>
        <v>2.9546900000000003</v>
      </c>
      <c r="J97" s="97">
        <f t="shared" si="95"/>
        <v>2.9393800000000003</v>
      </c>
      <c r="K97" s="97">
        <f t="shared" si="95"/>
        <v>2.9240700000000004</v>
      </c>
      <c r="L97" s="97">
        <f t="shared" si="95"/>
        <v>2.9087600000000005</v>
      </c>
      <c r="M97" s="97">
        <f t="shared" si="95"/>
        <v>2.8934500000000005</v>
      </c>
      <c r="N97" s="97">
        <f t="shared" si="95"/>
        <v>2.8781400000000006</v>
      </c>
      <c r="O97" s="97">
        <f t="shared" si="95"/>
        <v>2.8628300000000007</v>
      </c>
      <c r="P97" s="97">
        <f t="shared" si="95"/>
        <v>2.8475200000000007</v>
      </c>
      <c r="Q97" s="104">
        <f t="shared" si="95"/>
        <v>2.8322100000000008</v>
      </c>
      <c r="R97" s="97">
        <f t="shared" si="95"/>
        <v>2.8169000000000008</v>
      </c>
      <c r="S97" s="97">
        <f t="shared" si="95"/>
        <v>2.8015900000000009</v>
      </c>
      <c r="T97" s="97">
        <f t="shared" si="95"/>
        <v>2.786280000000001</v>
      </c>
      <c r="U97" s="97">
        <f t="shared" si="95"/>
        <v>2.770970000000001</v>
      </c>
      <c r="V97" s="97">
        <f t="shared" si="95"/>
        <v>2.7556600000000011</v>
      </c>
      <c r="W97" s="97">
        <f t="shared" si="95"/>
        <v>2.7403500000000012</v>
      </c>
      <c r="X97" s="97">
        <f t="shared" si="95"/>
        <v>2.7250400000000012</v>
      </c>
      <c r="Y97" s="97">
        <f t="shared" ref="Y97:AV97" si="97">X97-0.005*$F97</f>
        <v>2.7097300000000013</v>
      </c>
      <c r="Z97" s="97">
        <f t="shared" si="97"/>
        <v>2.6944200000000014</v>
      </c>
      <c r="AA97" s="97">
        <f t="shared" si="97"/>
        <v>2.6791100000000014</v>
      </c>
      <c r="AB97" s="97">
        <f t="shared" si="97"/>
        <v>2.6638000000000015</v>
      </c>
      <c r="AC97" s="97">
        <f t="shared" si="97"/>
        <v>2.6484900000000016</v>
      </c>
      <c r="AD97" s="97">
        <f t="shared" si="97"/>
        <v>2.6331800000000016</v>
      </c>
      <c r="AE97" s="97">
        <f t="shared" si="97"/>
        <v>2.6178700000000017</v>
      </c>
      <c r="AF97" s="97">
        <f t="shared" si="97"/>
        <v>2.6025600000000018</v>
      </c>
      <c r="AG97" s="97">
        <f t="shared" si="97"/>
        <v>2.5872500000000018</v>
      </c>
      <c r="AH97" s="97">
        <f t="shared" si="97"/>
        <v>2.5719400000000019</v>
      </c>
      <c r="AI97" s="97">
        <f t="shared" si="97"/>
        <v>2.556630000000002</v>
      </c>
      <c r="AJ97" s="97">
        <f t="shared" si="97"/>
        <v>2.541320000000002</v>
      </c>
      <c r="AK97" s="97">
        <f t="shared" si="97"/>
        <v>2.5260100000000021</v>
      </c>
      <c r="AL97" s="97">
        <f t="shared" si="97"/>
        <v>2.5107000000000022</v>
      </c>
      <c r="AM97" s="97">
        <f t="shared" si="97"/>
        <v>2.4953900000000022</v>
      </c>
      <c r="AN97" s="97">
        <f t="shared" si="97"/>
        <v>2.4800800000000023</v>
      </c>
      <c r="AO97" s="97">
        <f t="shared" si="97"/>
        <v>2.4647700000000023</v>
      </c>
      <c r="AP97" s="97">
        <f t="shared" si="97"/>
        <v>2.4494600000000024</v>
      </c>
      <c r="AQ97" s="97">
        <f t="shared" si="97"/>
        <v>2.4341500000000025</v>
      </c>
      <c r="AR97" s="97">
        <f t="shared" si="97"/>
        <v>2.4188400000000025</v>
      </c>
      <c r="AS97" s="97">
        <f t="shared" si="97"/>
        <v>2.4035300000000026</v>
      </c>
      <c r="AT97" s="97">
        <f t="shared" si="97"/>
        <v>2.3882200000000027</v>
      </c>
      <c r="AU97" s="97">
        <f t="shared" si="97"/>
        <v>2.3729100000000027</v>
      </c>
      <c r="AV97" s="97">
        <f t="shared" si="97"/>
        <v>2.3576000000000028</v>
      </c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</row>
    <row r="98" spans="2:59">
      <c r="B98" s="67"/>
      <c r="C98" s="121"/>
      <c r="D98" s="80" t="s">
        <v>381</v>
      </c>
      <c r="E98" s="81">
        <v>0.32653061220000001</v>
      </c>
      <c r="F98" s="105">
        <v>3.0619999999999998</v>
      </c>
      <c r="G98" s="84">
        <v>3.0204000000000002E-2</v>
      </c>
      <c r="H98" s="51">
        <v>2.97</v>
      </c>
      <c r="I98" s="97">
        <f t="shared" si="95"/>
        <v>2.9546900000000003</v>
      </c>
      <c r="J98" s="97">
        <f t="shared" si="95"/>
        <v>2.9393800000000003</v>
      </c>
      <c r="K98" s="97">
        <f t="shared" si="95"/>
        <v>2.9240700000000004</v>
      </c>
      <c r="L98" s="97">
        <f t="shared" si="95"/>
        <v>2.9087600000000005</v>
      </c>
      <c r="M98" s="97">
        <f t="shared" si="95"/>
        <v>2.8934500000000005</v>
      </c>
      <c r="N98" s="97">
        <f t="shared" si="95"/>
        <v>2.8781400000000006</v>
      </c>
      <c r="O98" s="97">
        <f t="shared" si="95"/>
        <v>2.8628300000000007</v>
      </c>
      <c r="P98" s="97">
        <f t="shared" si="95"/>
        <v>2.8475200000000007</v>
      </c>
      <c r="Q98" s="104">
        <f t="shared" si="95"/>
        <v>2.8322100000000008</v>
      </c>
      <c r="R98" s="97">
        <f t="shared" si="95"/>
        <v>2.8169000000000008</v>
      </c>
      <c r="S98" s="97">
        <f t="shared" si="95"/>
        <v>2.8015900000000009</v>
      </c>
      <c r="T98" s="97">
        <f t="shared" si="95"/>
        <v>2.786280000000001</v>
      </c>
      <c r="U98" s="97">
        <f t="shared" si="95"/>
        <v>2.770970000000001</v>
      </c>
      <c r="V98" s="97">
        <f t="shared" si="95"/>
        <v>2.7556600000000011</v>
      </c>
      <c r="W98" s="97">
        <f t="shared" si="95"/>
        <v>2.7403500000000012</v>
      </c>
      <c r="X98" s="97">
        <f t="shared" si="95"/>
        <v>2.7250400000000012</v>
      </c>
      <c r="Y98" s="97">
        <f t="shared" ref="Y98:AV98" si="98">X98-0.005*$F98</f>
        <v>2.7097300000000013</v>
      </c>
      <c r="Z98" s="97">
        <f t="shared" si="98"/>
        <v>2.6944200000000014</v>
      </c>
      <c r="AA98" s="97">
        <f t="shared" si="98"/>
        <v>2.6791100000000014</v>
      </c>
      <c r="AB98" s="97">
        <f t="shared" si="98"/>
        <v>2.6638000000000015</v>
      </c>
      <c r="AC98" s="97">
        <f t="shared" si="98"/>
        <v>2.6484900000000016</v>
      </c>
      <c r="AD98" s="97">
        <f t="shared" si="98"/>
        <v>2.6331800000000016</v>
      </c>
      <c r="AE98" s="97">
        <f t="shared" si="98"/>
        <v>2.6178700000000017</v>
      </c>
      <c r="AF98" s="97">
        <f t="shared" si="98"/>
        <v>2.6025600000000018</v>
      </c>
      <c r="AG98" s="97">
        <f t="shared" si="98"/>
        <v>2.5872500000000018</v>
      </c>
      <c r="AH98" s="97">
        <f t="shared" si="98"/>
        <v>2.5719400000000019</v>
      </c>
      <c r="AI98" s="97">
        <f t="shared" si="98"/>
        <v>2.556630000000002</v>
      </c>
      <c r="AJ98" s="97">
        <f t="shared" si="98"/>
        <v>2.541320000000002</v>
      </c>
      <c r="AK98" s="97">
        <f t="shared" si="98"/>
        <v>2.5260100000000021</v>
      </c>
      <c r="AL98" s="97">
        <f t="shared" si="98"/>
        <v>2.5107000000000022</v>
      </c>
      <c r="AM98" s="97">
        <f t="shared" si="98"/>
        <v>2.4953900000000022</v>
      </c>
      <c r="AN98" s="97">
        <f t="shared" si="98"/>
        <v>2.4800800000000023</v>
      </c>
      <c r="AO98" s="97">
        <f t="shared" si="98"/>
        <v>2.4647700000000023</v>
      </c>
      <c r="AP98" s="97">
        <f t="shared" si="98"/>
        <v>2.4494600000000024</v>
      </c>
      <c r="AQ98" s="97">
        <f t="shared" si="98"/>
        <v>2.4341500000000025</v>
      </c>
      <c r="AR98" s="97">
        <f t="shared" si="98"/>
        <v>2.4188400000000025</v>
      </c>
      <c r="AS98" s="97">
        <f t="shared" si="98"/>
        <v>2.4035300000000026</v>
      </c>
      <c r="AT98" s="97">
        <f t="shared" si="98"/>
        <v>2.3882200000000027</v>
      </c>
      <c r="AU98" s="97">
        <f t="shared" si="98"/>
        <v>2.3729100000000027</v>
      </c>
      <c r="AV98" s="97">
        <f t="shared" si="98"/>
        <v>2.3576000000000028</v>
      </c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</row>
    <row r="99" spans="2:59">
      <c r="G99" s="18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4"/>
      <c r="Y99" s="94"/>
      <c r="Z99" s="94"/>
      <c r="AA99" s="93"/>
      <c r="AC99" s="94"/>
      <c r="AD99" s="93"/>
      <c r="AE99" s="93"/>
      <c r="AF99" s="93"/>
      <c r="AG99" s="93"/>
      <c r="AH99" s="93"/>
      <c r="AI99" s="93"/>
      <c r="AJ99" s="93"/>
      <c r="AK99" s="93"/>
      <c r="AL99" s="93"/>
    </row>
    <row r="100" spans="2:59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93"/>
      <c r="Y100" s="93"/>
      <c r="Z100" s="93"/>
      <c r="AA100" s="93"/>
      <c r="AB100" s="93"/>
      <c r="AC100" s="93"/>
      <c r="AD100" s="93"/>
      <c r="AE100" s="18"/>
      <c r="AF100" s="18"/>
      <c r="AG100" s="18"/>
      <c r="AH100" s="18"/>
      <c r="AI100" s="18"/>
      <c r="AJ100" s="18"/>
      <c r="AK100" s="18"/>
      <c r="AL100" s="18"/>
    </row>
    <row r="101" spans="2:59">
      <c r="B101" s="92"/>
    </row>
    <row r="102" spans="2:59">
      <c r="B102" s="92"/>
    </row>
    <row r="103" spans="2:59">
      <c r="B103" s="92"/>
    </row>
    <row r="104" spans="2:59">
      <c r="B104" s="92"/>
    </row>
    <row r="105" spans="2:59">
      <c r="B105" s="92"/>
    </row>
    <row r="106" spans="2:59">
      <c r="B106" s="92"/>
    </row>
    <row r="107" spans="2:59">
      <c r="B107" s="92"/>
    </row>
    <row r="108" spans="2:59">
      <c r="B108" s="92"/>
    </row>
    <row r="109" spans="2:59">
      <c r="B109" s="92"/>
    </row>
    <row r="110" spans="2:59">
      <c r="B110" s="92"/>
    </row>
    <row r="111" spans="2:59">
      <c r="B111" s="92"/>
    </row>
    <row r="112" spans="2:59">
      <c r="B112" s="92"/>
    </row>
    <row r="113" spans="2:2">
      <c r="B113" s="92"/>
    </row>
    <row r="114" spans="2:2">
      <c r="B114" s="92"/>
    </row>
    <row r="115" spans="2:2">
      <c r="B115" s="92"/>
    </row>
    <row r="116" spans="2:2">
      <c r="B116" s="92"/>
    </row>
    <row r="117" spans="2:2">
      <c r="B117" s="92"/>
    </row>
    <row r="118" spans="2:2">
      <c r="B118" s="92"/>
    </row>
    <row r="119" spans="2:2">
      <c r="B119" s="92"/>
    </row>
    <row r="120" spans="2:2">
      <c r="B120" s="92"/>
    </row>
    <row r="121" spans="2:2">
      <c r="B121" s="92"/>
    </row>
    <row r="122" spans="2:2">
      <c r="B122" s="92"/>
    </row>
    <row r="123" spans="2:2">
      <c r="B123" s="92"/>
    </row>
    <row r="124" spans="2:2">
      <c r="B124" s="92"/>
    </row>
    <row r="125" spans="2:2">
      <c r="B125" s="92"/>
    </row>
    <row r="126" spans="2:2">
      <c r="B126" s="92"/>
    </row>
    <row r="127" spans="2:2">
      <c r="B127" s="92"/>
    </row>
    <row r="128" spans="2:2">
      <c r="B128" s="92"/>
    </row>
    <row r="129" spans="2:2">
      <c r="B129" s="92"/>
    </row>
    <row r="130" spans="2:2">
      <c r="B130" s="92"/>
    </row>
    <row r="131" spans="2:2">
      <c r="B131" s="92"/>
    </row>
    <row r="132" spans="2:2">
      <c r="B132" s="92"/>
    </row>
    <row r="133" spans="2:2">
      <c r="B133" s="92"/>
    </row>
    <row r="134" spans="2:2">
      <c r="B134" s="92"/>
    </row>
    <row r="135" spans="2:2">
      <c r="B135" s="92"/>
    </row>
    <row r="136" spans="2:2">
      <c r="B136" s="92"/>
    </row>
    <row r="137" spans="2:2">
      <c r="B137" s="92"/>
    </row>
  </sheetData>
  <mergeCells count="28">
    <mergeCell ref="C96:C98"/>
    <mergeCell ref="C25:C30"/>
    <mergeCell ref="C31:C39"/>
    <mergeCell ref="C40:C48"/>
    <mergeCell ref="C49:C50"/>
    <mergeCell ref="C51:C68"/>
    <mergeCell ref="C69:C72"/>
    <mergeCell ref="B13:B14"/>
    <mergeCell ref="C15:C18"/>
    <mergeCell ref="C19:C20"/>
    <mergeCell ref="C21:C22"/>
    <mergeCell ref="C23:C24"/>
    <mergeCell ref="F1:F2"/>
    <mergeCell ref="G90:G91"/>
    <mergeCell ref="G93:G94"/>
    <mergeCell ref="A3:A4"/>
    <mergeCell ref="A5:A6"/>
    <mergeCell ref="B1:B2"/>
    <mergeCell ref="C1:C2"/>
    <mergeCell ref="D1:D2"/>
    <mergeCell ref="E1:E2"/>
    <mergeCell ref="G1:G2"/>
    <mergeCell ref="C73:C74"/>
    <mergeCell ref="C75:C76"/>
    <mergeCell ref="C77:C78"/>
    <mergeCell ref="C85:C88"/>
    <mergeCell ref="C89:C95"/>
    <mergeCell ref="C3:C12"/>
  </mergeCells>
  <phoneticPr fontId="1" type="noConversion"/>
  <conditionalFormatting sqref="I2:AV2">
    <cfRule type="expression" dxfId="106" priority="115">
      <formula>I$2&lt;-0.00001</formula>
    </cfRule>
  </conditionalFormatting>
  <conditionalFormatting sqref="I3:AV88">
    <cfRule type="expression" dxfId="105" priority="114">
      <formula>I$2&lt;-0.00001</formula>
    </cfRule>
  </conditionalFormatting>
  <conditionalFormatting sqref="J13:AV14">
    <cfRule type="expression" dxfId="104" priority="113">
      <formula>J$2&lt;-0.00001</formula>
    </cfRule>
  </conditionalFormatting>
  <conditionalFormatting sqref="J13:AV84 J88:O88 AC88 Q88 S88 U88 W88 Y88 AA88 J85:Y87 AA85:AC87 AE85:AV86 AE88 AG88 AU88 AS88 AQ88 AO88 AE87:AG87 AO87:AV87 AM88 AK87:AM87 AK88 AI87:AI88">
    <cfRule type="expression" dxfId="103" priority="112">
      <formula>J$2&lt;-0.00001</formula>
    </cfRule>
  </conditionalFormatting>
  <conditionalFormatting sqref="H90:H91">
    <cfRule type="expression" dxfId="102" priority="108">
      <formula>H$2&lt;-0.00001</formula>
    </cfRule>
  </conditionalFormatting>
  <conditionalFormatting sqref="P88">
    <cfRule type="expression" dxfId="101" priority="104">
      <formula>P$2&lt;-0.00001</formula>
    </cfRule>
  </conditionalFormatting>
  <conditionalFormatting sqref="R88">
    <cfRule type="expression" dxfId="100" priority="100">
      <formula>R$2&lt;-0.00001</formula>
    </cfRule>
  </conditionalFormatting>
  <conditionalFormatting sqref="T88">
    <cfRule type="expression" dxfId="99" priority="99">
      <formula>T$2&lt;-0.00001</formula>
    </cfRule>
  </conditionalFormatting>
  <conditionalFormatting sqref="V88">
    <cfRule type="expression" dxfId="98" priority="98">
      <formula>V$2&lt;-0.00001</formula>
    </cfRule>
  </conditionalFormatting>
  <conditionalFormatting sqref="AB88">
    <cfRule type="expression" dxfId="97" priority="97">
      <formula>AB$2&lt;-0.00001</formula>
    </cfRule>
  </conditionalFormatting>
  <conditionalFormatting sqref="X88">
    <cfRule type="expression" dxfId="96" priority="85">
      <formula>X$2&lt;-0.00001</formula>
    </cfRule>
  </conditionalFormatting>
  <conditionalFormatting sqref="Z85:Z88">
    <cfRule type="expression" dxfId="95" priority="84">
      <formula>Z$2&lt;-0.00001</formula>
    </cfRule>
  </conditionalFormatting>
  <conditionalFormatting sqref="AD85">
    <cfRule type="expression" dxfId="94" priority="81">
      <formula>AD$2&lt;-0.00001</formula>
    </cfRule>
  </conditionalFormatting>
  <conditionalFormatting sqref="AD86:AD88">
    <cfRule type="expression" dxfId="93" priority="80">
      <formula>AD$2&lt;-0.00001</formula>
    </cfRule>
  </conditionalFormatting>
  <conditionalFormatting sqref="AF88">
    <cfRule type="expression" dxfId="92" priority="79">
      <formula>AF$2&lt;-0.00001</formula>
    </cfRule>
  </conditionalFormatting>
  <conditionalFormatting sqref="AV88">
    <cfRule type="expression" dxfId="91" priority="77">
      <formula>AV$2&lt;-0.00001</formula>
    </cfRule>
  </conditionalFormatting>
  <conditionalFormatting sqref="AP88">
    <cfRule type="expression" dxfId="90" priority="71">
      <formula>AP$2&lt;-0.00001</formula>
    </cfRule>
  </conditionalFormatting>
  <conditionalFormatting sqref="AT88">
    <cfRule type="expression" dxfId="89" priority="75">
      <formula>AT$2&lt;-0.00001</formula>
    </cfRule>
  </conditionalFormatting>
  <conditionalFormatting sqref="AR88">
    <cfRule type="expression" dxfId="88" priority="73">
      <formula>AR$2&lt;-0.00001</formula>
    </cfRule>
  </conditionalFormatting>
  <conditionalFormatting sqref="AL88">
    <cfRule type="expression" dxfId="87" priority="67">
      <formula>AL$2&lt;-0.00001</formula>
    </cfRule>
  </conditionalFormatting>
  <conditionalFormatting sqref="AJ87">
    <cfRule type="expression" dxfId="86" priority="65">
      <formula>AJ$2&lt;-0.00001</formula>
    </cfRule>
  </conditionalFormatting>
  <conditionalFormatting sqref="AN87">
    <cfRule type="expression" dxfId="85" priority="69">
      <formula>AN$2&lt;-0.00001</formula>
    </cfRule>
  </conditionalFormatting>
  <conditionalFormatting sqref="AN88">
    <cfRule type="expression" dxfId="84" priority="68">
      <formula>AN$2&lt;-0.00001</formula>
    </cfRule>
  </conditionalFormatting>
  <conditionalFormatting sqref="AJ88">
    <cfRule type="expression" dxfId="83" priority="64">
      <formula>AJ$2&lt;-0.00001</formula>
    </cfRule>
  </conditionalFormatting>
  <conditionalFormatting sqref="AH87">
    <cfRule type="expression" dxfId="82" priority="63">
      <formula>AH$2&lt;-0.00001</formula>
    </cfRule>
  </conditionalFormatting>
  <conditionalFormatting sqref="AH88">
    <cfRule type="expression" dxfId="81" priority="62">
      <formula>AH$2&lt;-0.00001</formula>
    </cfRule>
  </conditionalFormatting>
  <conditionalFormatting sqref="H12">
    <cfRule type="expression" dxfId="80" priority="45">
      <formula>H$2&lt;-0.00001</formula>
    </cfRule>
  </conditionalFormatting>
  <conditionalFormatting sqref="J3:AV3">
    <cfRule type="expression" dxfId="79" priority="47">
      <formula>J$2&lt;-0.00001</formula>
    </cfRule>
  </conditionalFormatting>
  <conditionalFormatting sqref="J4:AV12">
    <cfRule type="expression" dxfId="78" priority="44">
      <formula>J$2&lt;-0.00001</formula>
    </cfRule>
  </conditionalFormatting>
  <conditionalFormatting sqref="AC99">
    <cfRule type="expression" dxfId="77" priority="117">
      <formula>AB$2&lt;-0.00001</formula>
    </cfRule>
  </conditionalFormatting>
  <conditionalFormatting sqref="H3:H11">
    <cfRule type="expression" dxfId="76" priority="32">
      <formula>H$2&lt;-0.00001</formula>
    </cfRule>
  </conditionalFormatting>
  <conditionalFormatting sqref="H13:H89">
    <cfRule type="expression" dxfId="75" priority="31">
      <formula>H$2&lt;-0.00001</formula>
    </cfRule>
  </conditionalFormatting>
  <conditionalFormatting sqref="I4:AV88">
    <cfRule type="expression" dxfId="74" priority="27">
      <formula>I$2&lt;-0.00001</formula>
    </cfRule>
  </conditionalFormatting>
  <conditionalFormatting sqref="H93:H94">
    <cfRule type="expression" dxfId="73" priority="15">
      <formula>H$2&lt;-0.00001</formula>
    </cfRule>
  </conditionalFormatting>
  <conditionalFormatting sqref="H93:H94">
    <cfRule type="expression" dxfId="72" priority="14">
      <formula>H$2&lt;-0.00001</formula>
    </cfRule>
  </conditionalFormatting>
  <conditionalFormatting sqref="H99:Z99">
    <cfRule type="expression" dxfId="71" priority="118">
      <formula>I$2&lt;-0.00001</formula>
    </cfRule>
  </conditionalFormatting>
  <conditionalFormatting sqref="I96:I98">
    <cfRule type="expression" dxfId="70" priority="13">
      <formula>I$2&lt;-0.00001</formula>
    </cfRule>
  </conditionalFormatting>
  <conditionalFormatting sqref="J96:AV98">
    <cfRule type="expression" dxfId="69" priority="12">
      <formula>J$2&lt;-0.00001</formula>
    </cfRule>
  </conditionalFormatting>
  <conditionalFormatting sqref="I89:I95">
    <cfRule type="expression" dxfId="68" priority="2">
      <formula>I$2&lt;-0.00001</formula>
    </cfRule>
  </conditionalFormatting>
  <conditionalFormatting sqref="J89:AV95">
    <cfRule type="expression" dxfId="67" priority="1">
      <formula>J$2&lt;-0.00001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0</xdr:col>
                    <xdr:colOff>219075</xdr:colOff>
                    <xdr:row>6</xdr:row>
                    <xdr:rowOff>161925</xdr:rowOff>
                  </from>
                  <to>
                    <xdr:col>0</xdr:col>
                    <xdr:colOff>771525</xdr:colOff>
                    <xdr:row>22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topLeftCell="V1" zoomScaleNormal="100" workbookViewId="0">
      <selection activeCell="I18" sqref="I18"/>
    </sheetView>
  </sheetViews>
  <sheetFormatPr defaultRowHeight="15.75"/>
  <cols>
    <col min="1" max="1" width="13.85546875" customWidth="1"/>
    <col min="2" max="2" width="15.42578125" customWidth="1"/>
    <col min="3" max="3" width="15.28515625" customWidth="1"/>
    <col min="4" max="4" width="18.140625" customWidth="1"/>
    <col min="5" max="5" width="16.28515625" customWidth="1"/>
    <col min="6" max="6" width="12.28515625" customWidth="1"/>
    <col min="7" max="7" width="12.42578125" customWidth="1"/>
    <col min="8" max="8" width="12.85546875" customWidth="1"/>
    <col min="9" max="9" width="12" customWidth="1"/>
    <col min="10" max="10" width="11.42578125" customWidth="1"/>
    <col min="11" max="11" width="13.28515625" customWidth="1"/>
    <col min="12" max="13" width="13.42578125" customWidth="1"/>
    <col min="14" max="14" width="12.85546875" customWidth="1"/>
    <col min="15" max="15" width="13.5703125" customWidth="1"/>
    <col min="16" max="16" width="12.28515625" customWidth="1"/>
    <col min="17" max="19" width="13.42578125" customWidth="1"/>
    <col min="20" max="20" width="12" customWidth="1"/>
    <col min="21" max="21" width="12.7109375" customWidth="1"/>
    <col min="22" max="22" width="11.5703125" customWidth="1"/>
    <col min="23" max="23" width="12.42578125" customWidth="1"/>
    <col min="24" max="24" width="13.42578125" customWidth="1"/>
    <col min="25" max="25" width="12.7109375" customWidth="1"/>
    <col min="26" max="26" width="12.42578125" customWidth="1"/>
    <col min="27" max="27" width="11.85546875" customWidth="1"/>
    <col min="28" max="28" width="14.140625" customWidth="1"/>
    <col min="29" max="29" width="14.7109375" customWidth="1"/>
    <col min="30" max="30" width="16.140625" customWidth="1"/>
    <col min="31" max="32" width="13.140625" customWidth="1"/>
    <col min="33" max="33" width="12.42578125" customWidth="1"/>
    <col min="34" max="34" width="14.42578125" customWidth="1"/>
    <col min="35" max="35" width="13.7109375" customWidth="1"/>
    <col min="36" max="36" width="14.85546875" customWidth="1"/>
    <col min="37" max="37" width="16.5703125" customWidth="1"/>
    <col min="38" max="38" width="14" customWidth="1"/>
    <col min="39" max="39" width="13.42578125" customWidth="1"/>
    <col min="40" max="40" width="14.42578125" customWidth="1"/>
    <col min="41" max="41" width="12.7109375" customWidth="1"/>
    <col min="42" max="42" width="13.85546875" customWidth="1"/>
    <col min="43" max="43" width="12.7109375" customWidth="1"/>
    <col min="44" max="44" width="12" customWidth="1"/>
    <col min="45" max="45" width="13.5703125" customWidth="1"/>
    <col min="46" max="46" width="12.28515625" customWidth="1"/>
    <col min="47" max="47" width="11.5703125" customWidth="1"/>
  </cols>
  <sheetData>
    <row r="1" spans="1:49">
      <c r="A1" s="111"/>
      <c r="B1" s="111"/>
      <c r="C1" s="111"/>
      <c r="D1" s="107" t="s">
        <v>0</v>
      </c>
      <c r="E1" s="106" t="s">
        <v>390</v>
      </c>
      <c r="F1" s="112" t="s">
        <v>280</v>
      </c>
      <c r="G1" s="42" t="s">
        <v>262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249</v>
      </c>
      <c r="T1" s="41" t="s">
        <v>250</v>
      </c>
      <c r="U1" s="41" t="s">
        <v>251</v>
      </c>
      <c r="V1" s="41" t="s">
        <v>252</v>
      </c>
      <c r="W1" s="41" t="s">
        <v>253</v>
      </c>
      <c r="X1" s="41" t="s">
        <v>254</v>
      </c>
      <c r="Y1" s="41" t="s">
        <v>255</v>
      </c>
      <c r="Z1" s="41" t="s">
        <v>256</v>
      </c>
      <c r="AA1" s="41" t="s">
        <v>257</v>
      </c>
      <c r="AB1" s="41" t="s">
        <v>258</v>
      </c>
      <c r="AC1" s="41" t="s">
        <v>259</v>
      </c>
      <c r="AD1" s="41" t="s">
        <v>260</v>
      </c>
      <c r="AE1" s="41" t="s">
        <v>261</v>
      </c>
      <c r="AF1" s="41" t="s">
        <v>264</v>
      </c>
      <c r="AG1" s="41" t="s">
        <v>265</v>
      </c>
      <c r="AH1" s="41" t="s">
        <v>267</v>
      </c>
      <c r="AI1" s="41" t="s">
        <v>266</v>
      </c>
      <c r="AJ1" s="41" t="s">
        <v>268</v>
      </c>
      <c r="AK1" s="41" t="s">
        <v>269</v>
      </c>
      <c r="AL1" s="41" t="s">
        <v>270</v>
      </c>
      <c r="AM1" s="41" t="s">
        <v>271</v>
      </c>
      <c r="AN1" s="41" t="s">
        <v>272</v>
      </c>
      <c r="AO1" s="41" t="s">
        <v>273</v>
      </c>
      <c r="AP1" s="41" t="s">
        <v>274</v>
      </c>
      <c r="AQ1" s="41" t="s">
        <v>275</v>
      </c>
      <c r="AR1" s="41" t="s">
        <v>276</v>
      </c>
      <c r="AS1" s="41" t="s">
        <v>277</v>
      </c>
      <c r="AT1" s="41" t="s">
        <v>278</v>
      </c>
      <c r="AU1" s="41" t="s">
        <v>279</v>
      </c>
      <c r="AV1" s="47"/>
      <c r="AW1" s="18"/>
    </row>
    <row r="2" spans="1:49" ht="21">
      <c r="A2" s="111"/>
      <c r="B2" s="111"/>
      <c r="C2" s="111"/>
      <c r="D2" s="107"/>
      <c r="E2" s="107"/>
      <c r="F2" s="113"/>
      <c r="G2" s="48">
        <f>A23</f>
        <v>7.4999999999999997E-2</v>
      </c>
      <c r="H2" s="48">
        <f t="shared" ref="H2:AE2" si="0">G2-0.5%</f>
        <v>6.9999999999999993E-2</v>
      </c>
      <c r="I2" s="48">
        <f t="shared" si="0"/>
        <v>6.4999999999999988E-2</v>
      </c>
      <c r="J2" s="48">
        <f t="shared" si="0"/>
        <v>5.9999999999999991E-2</v>
      </c>
      <c r="K2" s="48">
        <f t="shared" si="0"/>
        <v>5.4999999999999993E-2</v>
      </c>
      <c r="L2" s="48">
        <f t="shared" si="0"/>
        <v>4.9999999999999996E-2</v>
      </c>
      <c r="M2" s="48">
        <f t="shared" si="0"/>
        <v>4.4999999999999998E-2</v>
      </c>
      <c r="N2" s="48">
        <f t="shared" si="0"/>
        <v>0.04</v>
      </c>
      <c r="O2" s="48">
        <f t="shared" si="0"/>
        <v>3.5000000000000003E-2</v>
      </c>
      <c r="P2" s="48">
        <f t="shared" si="0"/>
        <v>3.0000000000000002E-2</v>
      </c>
      <c r="Q2" s="48">
        <f t="shared" si="0"/>
        <v>2.5000000000000001E-2</v>
      </c>
      <c r="R2" s="48">
        <f t="shared" si="0"/>
        <v>0.02</v>
      </c>
      <c r="S2" s="48">
        <f t="shared" si="0"/>
        <v>1.4999999999999999E-2</v>
      </c>
      <c r="T2" s="48">
        <f t="shared" si="0"/>
        <v>9.9999999999999985E-3</v>
      </c>
      <c r="U2" s="48">
        <f t="shared" si="0"/>
        <v>4.9999999999999984E-3</v>
      </c>
      <c r="V2" s="48">
        <f t="shared" si="0"/>
        <v>0</v>
      </c>
      <c r="W2" s="48">
        <f t="shared" si="0"/>
        <v>-5.0000000000000001E-3</v>
      </c>
      <c r="X2" s="48">
        <f t="shared" si="0"/>
        <v>-0.01</v>
      </c>
      <c r="Y2" s="48">
        <f t="shared" si="0"/>
        <v>-1.4999999999999999E-2</v>
      </c>
      <c r="Z2" s="48">
        <f t="shared" si="0"/>
        <v>-0.02</v>
      </c>
      <c r="AA2" s="48">
        <f t="shared" si="0"/>
        <v>-2.5000000000000001E-2</v>
      </c>
      <c r="AB2" s="48">
        <f t="shared" si="0"/>
        <v>-3.0000000000000002E-2</v>
      </c>
      <c r="AC2" s="48">
        <f t="shared" si="0"/>
        <v>-3.5000000000000003E-2</v>
      </c>
      <c r="AD2" s="48">
        <f t="shared" si="0"/>
        <v>-0.04</v>
      </c>
      <c r="AE2" s="48">
        <f t="shared" si="0"/>
        <v>-4.4999999999999998E-2</v>
      </c>
      <c r="AF2" s="48">
        <f t="shared" ref="AF2:AU2" si="1">AE2-0.5%</f>
        <v>-4.9999999999999996E-2</v>
      </c>
      <c r="AG2" s="48">
        <f t="shared" si="1"/>
        <v>-5.4999999999999993E-2</v>
      </c>
      <c r="AH2" s="48">
        <f t="shared" si="1"/>
        <v>-5.9999999999999991E-2</v>
      </c>
      <c r="AI2" s="48">
        <f t="shared" si="1"/>
        <v>-6.4999999999999988E-2</v>
      </c>
      <c r="AJ2" s="48">
        <f t="shared" si="1"/>
        <v>-6.9999999999999993E-2</v>
      </c>
      <c r="AK2" s="48">
        <f t="shared" si="1"/>
        <v>-7.4999999999999997E-2</v>
      </c>
      <c r="AL2" s="48">
        <f t="shared" si="1"/>
        <v>-0.08</v>
      </c>
      <c r="AM2" s="48">
        <f t="shared" si="1"/>
        <v>-8.5000000000000006E-2</v>
      </c>
      <c r="AN2" s="48">
        <f t="shared" si="1"/>
        <v>-9.0000000000000011E-2</v>
      </c>
      <c r="AO2" s="48">
        <f t="shared" si="1"/>
        <v>-9.5000000000000015E-2</v>
      </c>
      <c r="AP2" s="48">
        <f t="shared" si="1"/>
        <v>-0.10000000000000002</v>
      </c>
      <c r="AQ2" s="48">
        <f t="shared" si="1"/>
        <v>-0.10500000000000002</v>
      </c>
      <c r="AR2" s="48">
        <f t="shared" si="1"/>
        <v>-0.11000000000000003</v>
      </c>
      <c r="AS2" s="48">
        <f t="shared" si="1"/>
        <v>-0.11500000000000003</v>
      </c>
      <c r="AT2" s="48">
        <f t="shared" si="1"/>
        <v>-0.12000000000000004</v>
      </c>
      <c r="AU2" s="48">
        <f t="shared" si="1"/>
        <v>-0.12500000000000003</v>
      </c>
      <c r="AV2" s="40"/>
      <c r="AW2" s="40"/>
    </row>
    <row r="3" spans="1:49">
      <c r="A3" s="123" t="s">
        <v>382</v>
      </c>
      <c r="B3" s="125" t="s">
        <v>1</v>
      </c>
      <c r="C3" s="1" t="s">
        <v>2</v>
      </c>
      <c r="D3" s="2">
        <f>1/990</f>
        <v>1.0101010101010101E-3</v>
      </c>
      <c r="E3" s="2">
        <v>990</v>
      </c>
      <c r="F3" s="96">
        <f>$A$5+AW3</f>
        <v>2.5000000000000001E-2</v>
      </c>
      <c r="G3" s="50">
        <v>965.25</v>
      </c>
      <c r="H3" s="103">
        <f>G3-0.005*$E3</f>
        <v>960.3</v>
      </c>
      <c r="I3" s="103">
        <f t="shared" ref="I3:AU3" si="2">H3-0.005*$E3</f>
        <v>955.34999999999991</v>
      </c>
      <c r="J3" s="103">
        <f t="shared" si="2"/>
        <v>950.39999999999986</v>
      </c>
      <c r="K3" s="104">
        <f t="shared" si="2"/>
        <v>945.44999999999982</v>
      </c>
      <c r="L3" s="103">
        <f t="shared" si="2"/>
        <v>940.49999999999977</v>
      </c>
      <c r="M3" s="103">
        <f t="shared" si="2"/>
        <v>935.54999999999973</v>
      </c>
      <c r="N3" s="103">
        <f t="shared" si="2"/>
        <v>930.59999999999968</v>
      </c>
      <c r="O3" s="103">
        <f t="shared" si="2"/>
        <v>925.64999999999964</v>
      </c>
      <c r="P3" s="103">
        <f t="shared" si="2"/>
        <v>920.69999999999959</v>
      </c>
      <c r="Q3" s="103">
        <f t="shared" si="2"/>
        <v>915.74999999999955</v>
      </c>
      <c r="R3" s="103">
        <f t="shared" si="2"/>
        <v>910.7999999999995</v>
      </c>
      <c r="S3" s="103">
        <f t="shared" si="2"/>
        <v>905.84999999999945</v>
      </c>
      <c r="T3" s="103">
        <f t="shared" si="2"/>
        <v>900.89999999999941</v>
      </c>
      <c r="U3" s="103">
        <f t="shared" si="2"/>
        <v>895.94999999999936</v>
      </c>
      <c r="V3" s="103">
        <f t="shared" si="2"/>
        <v>890.99999999999932</v>
      </c>
      <c r="W3" s="103">
        <f t="shared" si="2"/>
        <v>886.04999999999927</v>
      </c>
      <c r="X3" s="103">
        <f t="shared" si="2"/>
        <v>881.09999999999923</v>
      </c>
      <c r="Y3" s="103">
        <f t="shared" si="2"/>
        <v>876.14999999999918</v>
      </c>
      <c r="Z3" s="103">
        <f t="shared" si="2"/>
        <v>871.19999999999914</v>
      </c>
      <c r="AA3" s="103">
        <f t="shared" si="2"/>
        <v>866.24999999999909</v>
      </c>
      <c r="AB3" s="103">
        <f t="shared" si="2"/>
        <v>861.29999999999905</v>
      </c>
      <c r="AC3" s="103">
        <f t="shared" si="2"/>
        <v>856.349999999999</v>
      </c>
      <c r="AD3" s="103">
        <f t="shared" si="2"/>
        <v>851.39999999999895</v>
      </c>
      <c r="AE3" s="103">
        <f t="shared" si="2"/>
        <v>846.44999999999891</v>
      </c>
      <c r="AF3" s="103">
        <f t="shared" si="2"/>
        <v>841.49999999999886</v>
      </c>
      <c r="AG3" s="103">
        <f t="shared" si="2"/>
        <v>836.54999999999882</v>
      </c>
      <c r="AH3" s="103">
        <f t="shared" si="2"/>
        <v>831.59999999999877</v>
      </c>
      <c r="AI3" s="103">
        <f t="shared" si="2"/>
        <v>826.64999999999873</v>
      </c>
      <c r="AJ3" s="103">
        <f t="shared" si="2"/>
        <v>821.69999999999868</v>
      </c>
      <c r="AK3" s="103">
        <f t="shared" si="2"/>
        <v>816.74999999999864</v>
      </c>
      <c r="AL3" s="103">
        <f t="shared" si="2"/>
        <v>811.79999999999859</v>
      </c>
      <c r="AM3" s="103">
        <f t="shared" si="2"/>
        <v>806.84999999999854</v>
      </c>
      <c r="AN3" s="103">
        <f t="shared" si="2"/>
        <v>801.8999999999985</v>
      </c>
      <c r="AO3" s="103">
        <f t="shared" si="2"/>
        <v>796.94999999999845</v>
      </c>
      <c r="AP3" s="103">
        <f t="shared" si="2"/>
        <v>791.99999999999841</v>
      </c>
      <c r="AQ3" s="103">
        <f t="shared" si="2"/>
        <v>787.04999999999836</v>
      </c>
      <c r="AR3" s="103">
        <f t="shared" si="2"/>
        <v>782.09999999999832</v>
      </c>
      <c r="AS3" s="103">
        <f t="shared" si="2"/>
        <v>777.14999999999827</v>
      </c>
      <c r="AT3" s="103">
        <f t="shared" si="2"/>
        <v>772.19999999999823</v>
      </c>
      <c r="AU3" s="103">
        <f t="shared" si="2"/>
        <v>767.24999999999818</v>
      </c>
      <c r="AV3" s="85">
        <v>0.03</v>
      </c>
      <c r="AW3" s="86">
        <f>AV3-0.03</f>
        <v>0</v>
      </c>
    </row>
    <row r="4" spans="1:49">
      <c r="A4" s="123"/>
      <c r="B4" s="120"/>
      <c r="C4" s="1" t="s">
        <v>3</v>
      </c>
      <c r="D4" s="2">
        <f>1/990</f>
        <v>1.0101010101010101E-3</v>
      </c>
      <c r="E4" s="2">
        <v>990</v>
      </c>
      <c r="F4" s="96">
        <f t="shared" ref="F4:F39" si="3">$A$5+AW4</f>
        <v>2.5000000000000001E-2</v>
      </c>
      <c r="G4" s="50">
        <v>965.25</v>
      </c>
      <c r="H4" s="103">
        <f t="shared" ref="H4:W39" si="4">G4-0.005*$E4</f>
        <v>960.3</v>
      </c>
      <c r="I4" s="103">
        <f t="shared" si="4"/>
        <v>955.34999999999991</v>
      </c>
      <c r="J4" s="103">
        <f t="shared" si="4"/>
        <v>950.39999999999986</v>
      </c>
      <c r="K4" s="104">
        <f t="shared" si="4"/>
        <v>945.44999999999982</v>
      </c>
      <c r="L4" s="103">
        <f t="shared" si="4"/>
        <v>940.49999999999977</v>
      </c>
      <c r="M4" s="103">
        <f t="shared" si="4"/>
        <v>935.54999999999973</v>
      </c>
      <c r="N4" s="103">
        <f t="shared" si="4"/>
        <v>930.59999999999968</v>
      </c>
      <c r="O4" s="103">
        <f t="shared" si="4"/>
        <v>925.64999999999964</v>
      </c>
      <c r="P4" s="103">
        <f t="shared" si="4"/>
        <v>920.69999999999959</v>
      </c>
      <c r="Q4" s="103">
        <f t="shared" si="4"/>
        <v>915.74999999999955</v>
      </c>
      <c r="R4" s="103">
        <f t="shared" si="4"/>
        <v>910.7999999999995</v>
      </c>
      <c r="S4" s="103">
        <f t="shared" si="4"/>
        <v>905.84999999999945</v>
      </c>
      <c r="T4" s="103">
        <f t="shared" si="4"/>
        <v>900.89999999999941</v>
      </c>
      <c r="U4" s="103">
        <f t="shared" si="4"/>
        <v>895.94999999999936</v>
      </c>
      <c r="V4" s="103">
        <f t="shared" si="4"/>
        <v>890.99999999999932</v>
      </c>
      <c r="W4" s="103">
        <f t="shared" si="4"/>
        <v>886.04999999999927</v>
      </c>
      <c r="X4" s="103">
        <f t="shared" ref="X4:AU4" si="5">W4-0.005*$E4</f>
        <v>881.09999999999923</v>
      </c>
      <c r="Y4" s="103">
        <f t="shared" si="5"/>
        <v>876.14999999999918</v>
      </c>
      <c r="Z4" s="103">
        <f t="shared" si="5"/>
        <v>871.19999999999914</v>
      </c>
      <c r="AA4" s="103">
        <f t="shared" si="5"/>
        <v>866.24999999999909</v>
      </c>
      <c r="AB4" s="103">
        <f t="shared" si="5"/>
        <v>861.29999999999905</v>
      </c>
      <c r="AC4" s="103">
        <f t="shared" si="5"/>
        <v>856.349999999999</v>
      </c>
      <c r="AD4" s="103">
        <f t="shared" si="5"/>
        <v>851.39999999999895</v>
      </c>
      <c r="AE4" s="103">
        <f t="shared" si="5"/>
        <v>846.44999999999891</v>
      </c>
      <c r="AF4" s="103">
        <f t="shared" si="5"/>
        <v>841.49999999999886</v>
      </c>
      <c r="AG4" s="103">
        <f t="shared" si="5"/>
        <v>836.54999999999882</v>
      </c>
      <c r="AH4" s="103">
        <f t="shared" si="5"/>
        <v>831.59999999999877</v>
      </c>
      <c r="AI4" s="103">
        <f t="shared" si="5"/>
        <v>826.64999999999873</v>
      </c>
      <c r="AJ4" s="103">
        <f t="shared" si="5"/>
        <v>821.69999999999868</v>
      </c>
      <c r="AK4" s="103">
        <f t="shared" si="5"/>
        <v>816.74999999999864</v>
      </c>
      <c r="AL4" s="103">
        <f t="shared" si="5"/>
        <v>811.79999999999859</v>
      </c>
      <c r="AM4" s="103">
        <f t="shared" si="5"/>
        <v>806.84999999999854</v>
      </c>
      <c r="AN4" s="103">
        <f t="shared" si="5"/>
        <v>801.8999999999985</v>
      </c>
      <c r="AO4" s="103">
        <f t="shared" si="5"/>
        <v>796.94999999999845</v>
      </c>
      <c r="AP4" s="103">
        <f t="shared" si="5"/>
        <v>791.99999999999841</v>
      </c>
      <c r="AQ4" s="103">
        <f t="shared" si="5"/>
        <v>787.04999999999836</v>
      </c>
      <c r="AR4" s="103">
        <f t="shared" si="5"/>
        <v>782.09999999999832</v>
      </c>
      <c r="AS4" s="103">
        <f t="shared" si="5"/>
        <v>777.14999999999827</v>
      </c>
      <c r="AT4" s="103">
        <f t="shared" si="5"/>
        <v>772.19999999999823</v>
      </c>
      <c r="AU4" s="103">
        <f t="shared" si="5"/>
        <v>767.24999999999818</v>
      </c>
      <c r="AV4" s="62">
        <v>0.03</v>
      </c>
      <c r="AW4" s="86">
        <f t="shared" ref="AW4" si="6">AV4-0.03</f>
        <v>0</v>
      </c>
    </row>
    <row r="5" spans="1:49" ht="15.75" customHeight="1">
      <c r="A5" s="122">
        <f>E42/1000</f>
        <v>2.5000000000000001E-2</v>
      </c>
      <c r="B5" s="126" t="s">
        <v>4</v>
      </c>
      <c r="C5" s="1" t="s">
        <v>2</v>
      </c>
      <c r="D5" s="4">
        <f>1/165</f>
        <v>6.0606060606060606E-3</v>
      </c>
      <c r="E5" s="2">
        <v>165</v>
      </c>
      <c r="F5" s="96">
        <f t="shared" si="3"/>
        <v>2.5000000000000001E-2</v>
      </c>
      <c r="G5" s="50">
        <v>160.875</v>
      </c>
      <c r="H5" s="103">
        <f t="shared" si="4"/>
        <v>160.05000000000001</v>
      </c>
      <c r="I5" s="103">
        <f t="shared" si="4"/>
        <v>159.22500000000002</v>
      </c>
      <c r="J5" s="103">
        <f t="shared" si="4"/>
        <v>158.40000000000003</v>
      </c>
      <c r="K5" s="104">
        <f t="shared" si="4"/>
        <v>157.57500000000005</v>
      </c>
      <c r="L5" s="103">
        <f t="shared" si="4"/>
        <v>156.75000000000006</v>
      </c>
      <c r="M5" s="103">
        <f t="shared" si="4"/>
        <v>155.92500000000007</v>
      </c>
      <c r="N5" s="103">
        <f t="shared" si="4"/>
        <v>155.10000000000008</v>
      </c>
      <c r="O5" s="103">
        <f t="shared" si="4"/>
        <v>154.27500000000009</v>
      </c>
      <c r="P5" s="103">
        <f t="shared" si="4"/>
        <v>153.4500000000001</v>
      </c>
      <c r="Q5" s="103">
        <f t="shared" si="4"/>
        <v>152.62500000000011</v>
      </c>
      <c r="R5" s="103">
        <f t="shared" si="4"/>
        <v>151.80000000000013</v>
      </c>
      <c r="S5" s="103">
        <f t="shared" si="4"/>
        <v>150.97500000000014</v>
      </c>
      <c r="T5" s="103">
        <f t="shared" si="4"/>
        <v>150.15000000000015</v>
      </c>
      <c r="U5" s="103">
        <f t="shared" si="4"/>
        <v>149.32500000000016</v>
      </c>
      <c r="V5" s="103">
        <f t="shared" si="4"/>
        <v>148.50000000000017</v>
      </c>
      <c r="W5" s="103">
        <f t="shared" si="4"/>
        <v>147.67500000000018</v>
      </c>
      <c r="X5" s="103">
        <f t="shared" ref="X5:AU5" si="7">W5-0.005*$E5</f>
        <v>146.85000000000019</v>
      </c>
      <c r="Y5" s="103">
        <f t="shared" si="7"/>
        <v>146.0250000000002</v>
      </c>
      <c r="Z5" s="103">
        <f t="shared" si="7"/>
        <v>145.20000000000022</v>
      </c>
      <c r="AA5" s="103">
        <f t="shared" si="7"/>
        <v>144.37500000000023</v>
      </c>
      <c r="AB5" s="103">
        <f t="shared" si="7"/>
        <v>143.55000000000024</v>
      </c>
      <c r="AC5" s="103">
        <f t="shared" si="7"/>
        <v>142.72500000000025</v>
      </c>
      <c r="AD5" s="103">
        <f t="shared" si="7"/>
        <v>141.90000000000026</v>
      </c>
      <c r="AE5" s="103">
        <f t="shared" si="7"/>
        <v>141.07500000000027</v>
      </c>
      <c r="AF5" s="103">
        <f t="shared" si="7"/>
        <v>140.25000000000028</v>
      </c>
      <c r="AG5" s="103">
        <f t="shared" si="7"/>
        <v>139.4250000000003</v>
      </c>
      <c r="AH5" s="103">
        <f t="shared" si="7"/>
        <v>138.60000000000031</v>
      </c>
      <c r="AI5" s="103">
        <f t="shared" si="7"/>
        <v>137.77500000000032</v>
      </c>
      <c r="AJ5" s="103">
        <f t="shared" si="7"/>
        <v>136.95000000000033</v>
      </c>
      <c r="AK5" s="103">
        <f t="shared" si="7"/>
        <v>136.12500000000034</v>
      </c>
      <c r="AL5" s="103">
        <f t="shared" si="7"/>
        <v>135.30000000000035</v>
      </c>
      <c r="AM5" s="103">
        <f t="shared" si="7"/>
        <v>134.47500000000036</v>
      </c>
      <c r="AN5" s="103">
        <f t="shared" si="7"/>
        <v>133.65000000000038</v>
      </c>
      <c r="AO5" s="103">
        <f t="shared" si="7"/>
        <v>132.82500000000039</v>
      </c>
      <c r="AP5" s="103">
        <f t="shared" si="7"/>
        <v>132.0000000000004</v>
      </c>
      <c r="AQ5" s="103">
        <f t="shared" si="7"/>
        <v>131.17500000000041</v>
      </c>
      <c r="AR5" s="103">
        <f t="shared" si="7"/>
        <v>130.35000000000042</v>
      </c>
      <c r="AS5" s="103">
        <f t="shared" si="7"/>
        <v>129.52500000000043</v>
      </c>
      <c r="AT5" s="103">
        <f t="shared" si="7"/>
        <v>128.70000000000044</v>
      </c>
      <c r="AU5" s="103">
        <f t="shared" si="7"/>
        <v>127.87500000000044</v>
      </c>
      <c r="AV5" s="62">
        <v>3.0030000000000001E-2</v>
      </c>
      <c r="AW5" s="86">
        <v>0</v>
      </c>
    </row>
    <row r="6" spans="1:49" ht="15.75" customHeight="1">
      <c r="A6" s="122"/>
      <c r="B6" s="120"/>
      <c r="C6" s="1" t="s">
        <v>3</v>
      </c>
      <c r="D6" s="4">
        <v>6.0606060600000003E-3</v>
      </c>
      <c r="E6" s="2">
        <v>165</v>
      </c>
      <c r="F6" s="96">
        <f t="shared" si="3"/>
        <v>2.5000000000000001E-2</v>
      </c>
      <c r="G6" s="50">
        <v>160.875</v>
      </c>
      <c r="H6" s="103">
        <f t="shared" si="4"/>
        <v>160.05000000000001</v>
      </c>
      <c r="I6" s="103">
        <f t="shared" si="4"/>
        <v>159.22500000000002</v>
      </c>
      <c r="J6" s="103">
        <f t="shared" si="4"/>
        <v>158.40000000000003</v>
      </c>
      <c r="K6" s="104">
        <f t="shared" si="4"/>
        <v>157.57500000000005</v>
      </c>
      <c r="L6" s="103">
        <f t="shared" si="4"/>
        <v>156.75000000000006</v>
      </c>
      <c r="M6" s="103">
        <f t="shared" si="4"/>
        <v>155.92500000000007</v>
      </c>
      <c r="N6" s="103">
        <f t="shared" si="4"/>
        <v>155.10000000000008</v>
      </c>
      <c r="O6" s="103">
        <f t="shared" si="4"/>
        <v>154.27500000000009</v>
      </c>
      <c r="P6" s="103">
        <f t="shared" si="4"/>
        <v>153.4500000000001</v>
      </c>
      <c r="Q6" s="103">
        <f t="shared" si="4"/>
        <v>152.62500000000011</v>
      </c>
      <c r="R6" s="103">
        <f t="shared" si="4"/>
        <v>151.80000000000013</v>
      </c>
      <c r="S6" s="103">
        <f t="shared" si="4"/>
        <v>150.97500000000014</v>
      </c>
      <c r="T6" s="103">
        <f t="shared" si="4"/>
        <v>150.15000000000015</v>
      </c>
      <c r="U6" s="103">
        <f t="shared" si="4"/>
        <v>149.32500000000016</v>
      </c>
      <c r="V6" s="103">
        <f t="shared" si="4"/>
        <v>148.50000000000017</v>
      </c>
      <c r="W6" s="103">
        <f t="shared" si="4"/>
        <v>147.67500000000018</v>
      </c>
      <c r="X6" s="103">
        <f t="shared" ref="X6:AU6" si="8">W6-0.005*$E6</f>
        <v>146.85000000000019</v>
      </c>
      <c r="Y6" s="103">
        <f t="shared" si="8"/>
        <v>146.0250000000002</v>
      </c>
      <c r="Z6" s="103">
        <f t="shared" si="8"/>
        <v>145.20000000000022</v>
      </c>
      <c r="AA6" s="103">
        <f t="shared" si="8"/>
        <v>144.37500000000023</v>
      </c>
      <c r="AB6" s="103">
        <f t="shared" si="8"/>
        <v>143.55000000000024</v>
      </c>
      <c r="AC6" s="103">
        <f t="shared" si="8"/>
        <v>142.72500000000025</v>
      </c>
      <c r="AD6" s="103">
        <f t="shared" si="8"/>
        <v>141.90000000000026</v>
      </c>
      <c r="AE6" s="103">
        <f t="shared" si="8"/>
        <v>141.07500000000027</v>
      </c>
      <c r="AF6" s="103">
        <f t="shared" si="8"/>
        <v>140.25000000000028</v>
      </c>
      <c r="AG6" s="103">
        <f t="shared" si="8"/>
        <v>139.4250000000003</v>
      </c>
      <c r="AH6" s="103">
        <f t="shared" si="8"/>
        <v>138.60000000000031</v>
      </c>
      <c r="AI6" s="103">
        <f t="shared" si="8"/>
        <v>137.77500000000032</v>
      </c>
      <c r="AJ6" s="103">
        <f t="shared" si="8"/>
        <v>136.95000000000033</v>
      </c>
      <c r="AK6" s="103">
        <f t="shared" si="8"/>
        <v>136.12500000000034</v>
      </c>
      <c r="AL6" s="103">
        <f t="shared" si="8"/>
        <v>135.30000000000035</v>
      </c>
      <c r="AM6" s="103">
        <f t="shared" si="8"/>
        <v>134.47500000000036</v>
      </c>
      <c r="AN6" s="103">
        <f t="shared" si="8"/>
        <v>133.65000000000038</v>
      </c>
      <c r="AO6" s="103">
        <f t="shared" si="8"/>
        <v>132.82500000000039</v>
      </c>
      <c r="AP6" s="103">
        <f t="shared" si="8"/>
        <v>132.0000000000004</v>
      </c>
      <c r="AQ6" s="103">
        <f t="shared" si="8"/>
        <v>131.17500000000041</v>
      </c>
      <c r="AR6" s="103">
        <f t="shared" si="8"/>
        <v>130.35000000000042</v>
      </c>
      <c r="AS6" s="103">
        <f t="shared" si="8"/>
        <v>129.52500000000043</v>
      </c>
      <c r="AT6" s="103">
        <f t="shared" si="8"/>
        <v>128.70000000000044</v>
      </c>
      <c r="AU6" s="103">
        <f t="shared" si="8"/>
        <v>127.87500000000044</v>
      </c>
      <c r="AV6" s="62">
        <v>3.0030000000000001E-2</v>
      </c>
      <c r="AW6" s="86">
        <v>0</v>
      </c>
    </row>
    <row r="7" spans="1:49">
      <c r="A7" s="44"/>
      <c r="B7" s="125" t="s">
        <v>5</v>
      </c>
      <c r="C7" s="1" t="s">
        <v>6</v>
      </c>
      <c r="D7" s="5">
        <f>1/110</f>
        <v>9.0909090909090905E-3</v>
      </c>
      <c r="E7" s="2">
        <v>110</v>
      </c>
      <c r="F7" s="96">
        <f t="shared" si="3"/>
        <v>2.5000000000000001E-2</v>
      </c>
      <c r="G7" s="50">
        <v>107.25</v>
      </c>
      <c r="H7" s="103">
        <f t="shared" si="4"/>
        <v>106.7</v>
      </c>
      <c r="I7" s="103">
        <f t="shared" si="4"/>
        <v>106.15</v>
      </c>
      <c r="J7" s="103">
        <f t="shared" si="4"/>
        <v>105.60000000000001</v>
      </c>
      <c r="K7" s="104">
        <f t="shared" si="4"/>
        <v>105.05000000000001</v>
      </c>
      <c r="L7" s="103">
        <f t="shared" si="4"/>
        <v>104.50000000000001</v>
      </c>
      <c r="M7" s="103">
        <f t="shared" si="4"/>
        <v>103.95000000000002</v>
      </c>
      <c r="N7" s="103">
        <f t="shared" si="4"/>
        <v>103.40000000000002</v>
      </c>
      <c r="O7" s="103">
        <f t="shared" si="4"/>
        <v>102.85000000000002</v>
      </c>
      <c r="P7" s="103">
        <f t="shared" si="4"/>
        <v>102.30000000000003</v>
      </c>
      <c r="Q7" s="103">
        <f t="shared" si="4"/>
        <v>101.75000000000003</v>
      </c>
      <c r="R7" s="103">
        <f t="shared" si="4"/>
        <v>101.20000000000003</v>
      </c>
      <c r="S7" s="103">
        <f t="shared" si="4"/>
        <v>100.65000000000003</v>
      </c>
      <c r="T7" s="103">
        <f t="shared" si="4"/>
        <v>100.10000000000004</v>
      </c>
      <c r="U7" s="103">
        <f t="shared" si="4"/>
        <v>99.55000000000004</v>
      </c>
      <c r="V7" s="103">
        <f t="shared" si="4"/>
        <v>99.000000000000043</v>
      </c>
      <c r="W7" s="103">
        <f t="shared" si="4"/>
        <v>98.450000000000045</v>
      </c>
      <c r="X7" s="103">
        <f t="shared" ref="X7:AU7" si="9">W7-0.005*$E7</f>
        <v>97.900000000000048</v>
      </c>
      <c r="Y7" s="103">
        <f t="shared" si="9"/>
        <v>97.350000000000051</v>
      </c>
      <c r="Z7" s="103">
        <f t="shared" si="9"/>
        <v>96.800000000000054</v>
      </c>
      <c r="AA7" s="103">
        <f t="shared" si="9"/>
        <v>96.250000000000057</v>
      </c>
      <c r="AB7" s="103">
        <f t="shared" si="9"/>
        <v>95.70000000000006</v>
      </c>
      <c r="AC7" s="103">
        <f t="shared" si="9"/>
        <v>95.150000000000063</v>
      </c>
      <c r="AD7" s="103">
        <f t="shared" si="9"/>
        <v>94.600000000000065</v>
      </c>
      <c r="AE7" s="103">
        <f t="shared" si="9"/>
        <v>94.050000000000068</v>
      </c>
      <c r="AF7" s="103">
        <f t="shared" si="9"/>
        <v>93.500000000000071</v>
      </c>
      <c r="AG7" s="103">
        <f t="shared" si="9"/>
        <v>92.950000000000074</v>
      </c>
      <c r="AH7" s="103">
        <f t="shared" si="9"/>
        <v>92.400000000000077</v>
      </c>
      <c r="AI7" s="103">
        <f t="shared" si="9"/>
        <v>91.85000000000008</v>
      </c>
      <c r="AJ7" s="103">
        <f t="shared" si="9"/>
        <v>91.300000000000082</v>
      </c>
      <c r="AK7" s="103">
        <f t="shared" si="9"/>
        <v>90.750000000000085</v>
      </c>
      <c r="AL7" s="103">
        <f t="shared" si="9"/>
        <v>90.200000000000088</v>
      </c>
      <c r="AM7" s="103">
        <f t="shared" si="9"/>
        <v>89.650000000000091</v>
      </c>
      <c r="AN7" s="103">
        <f t="shared" si="9"/>
        <v>89.100000000000094</v>
      </c>
      <c r="AO7" s="103">
        <f t="shared" si="9"/>
        <v>88.550000000000097</v>
      </c>
      <c r="AP7" s="103">
        <f t="shared" si="9"/>
        <v>88.000000000000099</v>
      </c>
      <c r="AQ7" s="103">
        <f t="shared" si="9"/>
        <v>87.450000000000102</v>
      </c>
      <c r="AR7" s="103">
        <f t="shared" si="9"/>
        <v>86.900000000000105</v>
      </c>
      <c r="AS7" s="103">
        <f t="shared" si="9"/>
        <v>86.350000000000108</v>
      </c>
      <c r="AT7" s="103">
        <f t="shared" si="9"/>
        <v>85.800000000000111</v>
      </c>
      <c r="AU7" s="103">
        <f t="shared" si="9"/>
        <v>85.250000000000114</v>
      </c>
      <c r="AV7" s="62">
        <v>0.03</v>
      </c>
      <c r="AW7" s="86">
        <v>0</v>
      </c>
    </row>
    <row r="8" spans="1:49">
      <c r="A8" s="44"/>
      <c r="B8" s="120"/>
      <c r="C8" s="1" t="s">
        <v>7</v>
      </c>
      <c r="D8" s="5">
        <f>1/110</f>
        <v>9.0909090909090905E-3</v>
      </c>
      <c r="E8" s="2">
        <v>110</v>
      </c>
      <c r="F8" s="96">
        <f t="shared" si="3"/>
        <v>2.5000000000000001E-2</v>
      </c>
      <c r="G8" s="50">
        <v>107.25</v>
      </c>
      <c r="H8" s="103">
        <f t="shared" si="4"/>
        <v>106.7</v>
      </c>
      <c r="I8" s="103">
        <f t="shared" si="4"/>
        <v>106.15</v>
      </c>
      <c r="J8" s="103">
        <f t="shared" si="4"/>
        <v>105.60000000000001</v>
      </c>
      <c r="K8" s="104">
        <f t="shared" si="4"/>
        <v>105.05000000000001</v>
      </c>
      <c r="L8" s="103">
        <f t="shared" si="4"/>
        <v>104.50000000000001</v>
      </c>
      <c r="M8" s="103">
        <f t="shared" si="4"/>
        <v>103.95000000000002</v>
      </c>
      <c r="N8" s="103">
        <f t="shared" si="4"/>
        <v>103.40000000000002</v>
      </c>
      <c r="O8" s="103">
        <f t="shared" si="4"/>
        <v>102.85000000000002</v>
      </c>
      <c r="P8" s="103">
        <f t="shared" si="4"/>
        <v>102.30000000000003</v>
      </c>
      <c r="Q8" s="103">
        <f t="shared" si="4"/>
        <v>101.75000000000003</v>
      </c>
      <c r="R8" s="103">
        <f t="shared" si="4"/>
        <v>101.20000000000003</v>
      </c>
      <c r="S8" s="103">
        <f t="shared" si="4"/>
        <v>100.65000000000003</v>
      </c>
      <c r="T8" s="103">
        <f t="shared" si="4"/>
        <v>100.10000000000004</v>
      </c>
      <c r="U8" s="103">
        <f t="shared" si="4"/>
        <v>99.55000000000004</v>
      </c>
      <c r="V8" s="103">
        <f t="shared" si="4"/>
        <v>99.000000000000043</v>
      </c>
      <c r="W8" s="103">
        <f t="shared" si="4"/>
        <v>98.450000000000045</v>
      </c>
      <c r="X8" s="103">
        <f t="shared" ref="X8:AU8" si="10">W8-0.005*$E8</f>
        <v>97.900000000000048</v>
      </c>
      <c r="Y8" s="103">
        <f t="shared" si="10"/>
        <v>97.350000000000051</v>
      </c>
      <c r="Z8" s="103">
        <f t="shared" si="10"/>
        <v>96.800000000000054</v>
      </c>
      <c r="AA8" s="103">
        <f t="shared" si="10"/>
        <v>96.250000000000057</v>
      </c>
      <c r="AB8" s="103">
        <f t="shared" si="10"/>
        <v>95.70000000000006</v>
      </c>
      <c r="AC8" s="103">
        <f t="shared" si="10"/>
        <v>95.150000000000063</v>
      </c>
      <c r="AD8" s="103">
        <f t="shared" si="10"/>
        <v>94.600000000000065</v>
      </c>
      <c r="AE8" s="103">
        <f t="shared" si="10"/>
        <v>94.050000000000068</v>
      </c>
      <c r="AF8" s="103">
        <f t="shared" si="10"/>
        <v>93.500000000000071</v>
      </c>
      <c r="AG8" s="103">
        <f t="shared" si="10"/>
        <v>92.950000000000074</v>
      </c>
      <c r="AH8" s="103">
        <f t="shared" si="10"/>
        <v>92.400000000000077</v>
      </c>
      <c r="AI8" s="103">
        <f t="shared" si="10"/>
        <v>91.85000000000008</v>
      </c>
      <c r="AJ8" s="103">
        <f t="shared" si="10"/>
        <v>91.300000000000082</v>
      </c>
      <c r="AK8" s="103">
        <f t="shared" si="10"/>
        <v>90.750000000000085</v>
      </c>
      <c r="AL8" s="103">
        <f t="shared" si="10"/>
        <v>90.200000000000088</v>
      </c>
      <c r="AM8" s="103">
        <f t="shared" si="10"/>
        <v>89.650000000000091</v>
      </c>
      <c r="AN8" s="103">
        <f t="shared" si="10"/>
        <v>89.100000000000094</v>
      </c>
      <c r="AO8" s="103">
        <f t="shared" si="10"/>
        <v>88.550000000000097</v>
      </c>
      <c r="AP8" s="103">
        <f t="shared" si="10"/>
        <v>88.000000000000099</v>
      </c>
      <c r="AQ8" s="103">
        <f t="shared" si="10"/>
        <v>87.450000000000102</v>
      </c>
      <c r="AR8" s="103">
        <f t="shared" si="10"/>
        <v>86.900000000000105</v>
      </c>
      <c r="AS8" s="103">
        <f t="shared" si="10"/>
        <v>86.350000000000108</v>
      </c>
      <c r="AT8" s="103">
        <f t="shared" si="10"/>
        <v>85.800000000000111</v>
      </c>
      <c r="AU8" s="103">
        <f t="shared" si="10"/>
        <v>85.250000000000114</v>
      </c>
      <c r="AV8" s="62">
        <v>0.03</v>
      </c>
      <c r="AW8" s="86">
        <v>0</v>
      </c>
    </row>
    <row r="9" spans="1:49">
      <c r="A9" s="44"/>
      <c r="B9" s="126" t="s">
        <v>8</v>
      </c>
      <c r="C9" s="1" t="s">
        <v>6</v>
      </c>
      <c r="D9" s="4">
        <f>1/55</f>
        <v>1.8181818181818181E-2</v>
      </c>
      <c r="E9" s="2">
        <v>55</v>
      </c>
      <c r="F9" s="96">
        <f t="shared" si="3"/>
        <v>2.5000000000000001E-2</v>
      </c>
      <c r="G9" s="50">
        <v>53.625</v>
      </c>
      <c r="H9" s="103">
        <f t="shared" si="4"/>
        <v>53.35</v>
      </c>
      <c r="I9" s="103">
        <f t="shared" si="4"/>
        <v>53.075000000000003</v>
      </c>
      <c r="J9" s="103">
        <f t="shared" si="4"/>
        <v>52.800000000000004</v>
      </c>
      <c r="K9" s="104">
        <f t="shared" si="4"/>
        <v>52.525000000000006</v>
      </c>
      <c r="L9" s="103">
        <f t="shared" si="4"/>
        <v>52.250000000000007</v>
      </c>
      <c r="M9" s="103">
        <f t="shared" si="4"/>
        <v>51.975000000000009</v>
      </c>
      <c r="N9" s="103">
        <f t="shared" si="4"/>
        <v>51.70000000000001</v>
      </c>
      <c r="O9" s="103">
        <f t="shared" si="4"/>
        <v>51.425000000000011</v>
      </c>
      <c r="P9" s="103">
        <f t="shared" si="4"/>
        <v>51.150000000000013</v>
      </c>
      <c r="Q9" s="103">
        <f t="shared" si="4"/>
        <v>50.875000000000014</v>
      </c>
      <c r="R9" s="103">
        <f t="shared" si="4"/>
        <v>50.600000000000016</v>
      </c>
      <c r="S9" s="103">
        <f t="shared" si="4"/>
        <v>50.325000000000017</v>
      </c>
      <c r="T9" s="103">
        <f t="shared" si="4"/>
        <v>50.050000000000018</v>
      </c>
      <c r="U9" s="103">
        <f t="shared" si="4"/>
        <v>49.77500000000002</v>
      </c>
      <c r="V9" s="103">
        <f t="shared" si="4"/>
        <v>49.500000000000021</v>
      </c>
      <c r="W9" s="103">
        <f t="shared" si="4"/>
        <v>49.225000000000023</v>
      </c>
      <c r="X9" s="103">
        <f t="shared" ref="X9:AU9" si="11">W9-0.005*$E9</f>
        <v>48.950000000000024</v>
      </c>
      <c r="Y9" s="103">
        <f t="shared" si="11"/>
        <v>48.675000000000026</v>
      </c>
      <c r="Z9" s="103">
        <f t="shared" si="11"/>
        <v>48.400000000000027</v>
      </c>
      <c r="AA9" s="103">
        <f t="shared" si="11"/>
        <v>48.125000000000028</v>
      </c>
      <c r="AB9" s="103">
        <f t="shared" si="11"/>
        <v>47.85000000000003</v>
      </c>
      <c r="AC9" s="103">
        <f t="shared" si="11"/>
        <v>47.575000000000031</v>
      </c>
      <c r="AD9" s="103">
        <f t="shared" si="11"/>
        <v>47.300000000000033</v>
      </c>
      <c r="AE9" s="103">
        <f t="shared" si="11"/>
        <v>47.025000000000034</v>
      </c>
      <c r="AF9" s="103">
        <f t="shared" si="11"/>
        <v>46.750000000000036</v>
      </c>
      <c r="AG9" s="103">
        <f t="shared" si="11"/>
        <v>46.475000000000037</v>
      </c>
      <c r="AH9" s="103">
        <f t="shared" si="11"/>
        <v>46.200000000000038</v>
      </c>
      <c r="AI9" s="103">
        <f t="shared" si="11"/>
        <v>45.92500000000004</v>
      </c>
      <c r="AJ9" s="103">
        <f t="shared" si="11"/>
        <v>45.650000000000041</v>
      </c>
      <c r="AK9" s="103">
        <f t="shared" si="11"/>
        <v>45.375000000000043</v>
      </c>
      <c r="AL9" s="103">
        <f t="shared" si="11"/>
        <v>45.100000000000044</v>
      </c>
      <c r="AM9" s="103">
        <f t="shared" si="11"/>
        <v>44.825000000000045</v>
      </c>
      <c r="AN9" s="103">
        <f t="shared" si="11"/>
        <v>44.550000000000047</v>
      </c>
      <c r="AO9" s="103">
        <f t="shared" si="11"/>
        <v>44.275000000000048</v>
      </c>
      <c r="AP9" s="103">
        <f t="shared" si="11"/>
        <v>44.00000000000005</v>
      </c>
      <c r="AQ9" s="103">
        <f t="shared" si="11"/>
        <v>43.725000000000051</v>
      </c>
      <c r="AR9" s="103">
        <f t="shared" si="11"/>
        <v>43.450000000000053</v>
      </c>
      <c r="AS9" s="103">
        <f t="shared" si="11"/>
        <v>43.175000000000054</v>
      </c>
      <c r="AT9" s="103">
        <f t="shared" si="11"/>
        <v>42.900000000000055</v>
      </c>
      <c r="AU9" s="103">
        <f t="shared" si="11"/>
        <v>42.625000000000057</v>
      </c>
      <c r="AV9" s="62">
        <v>0.03</v>
      </c>
      <c r="AW9" s="86">
        <v>0</v>
      </c>
    </row>
    <row r="10" spans="1:49">
      <c r="A10" s="44"/>
      <c r="B10" s="120"/>
      <c r="C10" s="1" t="s">
        <v>7</v>
      </c>
      <c r="D10" s="4">
        <f>1/55</f>
        <v>1.8181818181818181E-2</v>
      </c>
      <c r="E10" s="2">
        <v>55</v>
      </c>
      <c r="F10" s="96">
        <f t="shared" si="3"/>
        <v>2.5000000000000001E-2</v>
      </c>
      <c r="G10" s="50">
        <v>53.625</v>
      </c>
      <c r="H10" s="103">
        <f t="shared" si="4"/>
        <v>53.35</v>
      </c>
      <c r="I10" s="103">
        <f t="shared" si="4"/>
        <v>53.075000000000003</v>
      </c>
      <c r="J10" s="103">
        <f t="shared" si="4"/>
        <v>52.800000000000004</v>
      </c>
      <c r="K10" s="104">
        <f t="shared" si="4"/>
        <v>52.525000000000006</v>
      </c>
      <c r="L10" s="103">
        <f t="shared" si="4"/>
        <v>52.250000000000007</v>
      </c>
      <c r="M10" s="103">
        <f t="shared" si="4"/>
        <v>51.975000000000009</v>
      </c>
      <c r="N10" s="103">
        <f t="shared" si="4"/>
        <v>51.70000000000001</v>
      </c>
      <c r="O10" s="103">
        <f t="shared" si="4"/>
        <v>51.425000000000011</v>
      </c>
      <c r="P10" s="103">
        <f t="shared" si="4"/>
        <v>51.150000000000013</v>
      </c>
      <c r="Q10" s="103">
        <f t="shared" si="4"/>
        <v>50.875000000000014</v>
      </c>
      <c r="R10" s="103">
        <f t="shared" si="4"/>
        <v>50.600000000000016</v>
      </c>
      <c r="S10" s="103">
        <f t="shared" si="4"/>
        <v>50.325000000000017</v>
      </c>
      <c r="T10" s="103">
        <f t="shared" si="4"/>
        <v>50.050000000000018</v>
      </c>
      <c r="U10" s="103">
        <f t="shared" si="4"/>
        <v>49.77500000000002</v>
      </c>
      <c r="V10" s="103">
        <f t="shared" si="4"/>
        <v>49.500000000000021</v>
      </c>
      <c r="W10" s="103">
        <f t="shared" si="4"/>
        <v>49.225000000000023</v>
      </c>
      <c r="X10" s="103">
        <f t="shared" ref="X10:AU10" si="12">W10-0.005*$E10</f>
        <v>48.950000000000024</v>
      </c>
      <c r="Y10" s="103">
        <f t="shared" si="12"/>
        <v>48.675000000000026</v>
      </c>
      <c r="Z10" s="103">
        <f t="shared" si="12"/>
        <v>48.400000000000027</v>
      </c>
      <c r="AA10" s="103">
        <f t="shared" si="12"/>
        <v>48.125000000000028</v>
      </c>
      <c r="AB10" s="103">
        <f t="shared" si="12"/>
        <v>47.85000000000003</v>
      </c>
      <c r="AC10" s="103">
        <f t="shared" si="12"/>
        <v>47.575000000000031</v>
      </c>
      <c r="AD10" s="103">
        <f t="shared" si="12"/>
        <v>47.300000000000033</v>
      </c>
      <c r="AE10" s="103">
        <f t="shared" si="12"/>
        <v>47.025000000000034</v>
      </c>
      <c r="AF10" s="103">
        <f t="shared" si="12"/>
        <v>46.750000000000036</v>
      </c>
      <c r="AG10" s="103">
        <f t="shared" si="12"/>
        <v>46.475000000000037</v>
      </c>
      <c r="AH10" s="103">
        <f t="shared" si="12"/>
        <v>46.200000000000038</v>
      </c>
      <c r="AI10" s="103">
        <f t="shared" si="12"/>
        <v>45.92500000000004</v>
      </c>
      <c r="AJ10" s="103">
        <f t="shared" si="12"/>
        <v>45.650000000000041</v>
      </c>
      <c r="AK10" s="103">
        <f t="shared" si="12"/>
        <v>45.375000000000043</v>
      </c>
      <c r="AL10" s="103">
        <f t="shared" si="12"/>
        <v>45.100000000000044</v>
      </c>
      <c r="AM10" s="103">
        <f t="shared" si="12"/>
        <v>44.825000000000045</v>
      </c>
      <c r="AN10" s="103">
        <f t="shared" si="12"/>
        <v>44.550000000000047</v>
      </c>
      <c r="AO10" s="103">
        <f t="shared" si="12"/>
        <v>44.275000000000048</v>
      </c>
      <c r="AP10" s="103">
        <f t="shared" si="12"/>
        <v>44.00000000000005</v>
      </c>
      <c r="AQ10" s="103">
        <f t="shared" si="12"/>
        <v>43.725000000000051</v>
      </c>
      <c r="AR10" s="103">
        <f t="shared" si="12"/>
        <v>43.450000000000053</v>
      </c>
      <c r="AS10" s="103">
        <f t="shared" si="12"/>
        <v>43.175000000000054</v>
      </c>
      <c r="AT10" s="103">
        <f t="shared" si="12"/>
        <v>42.900000000000055</v>
      </c>
      <c r="AU10" s="103">
        <f t="shared" si="12"/>
        <v>42.625000000000057</v>
      </c>
      <c r="AV10" s="62">
        <v>0.03</v>
      </c>
      <c r="AW10" s="86">
        <v>0</v>
      </c>
    </row>
    <row r="11" spans="1:49">
      <c r="A11" s="44"/>
      <c r="B11" s="6" t="s">
        <v>9</v>
      </c>
      <c r="C11" s="1" t="s">
        <v>10</v>
      </c>
      <c r="D11" s="5">
        <f>3/11</f>
        <v>0.27272727272727271</v>
      </c>
      <c r="E11" s="2">
        <v>3.6669999999999998</v>
      </c>
      <c r="F11" s="96">
        <f t="shared" si="3"/>
        <v>2.5000000000000001E-2</v>
      </c>
      <c r="G11" s="50">
        <v>3.5739999999999998</v>
      </c>
      <c r="H11" s="103">
        <f t="shared" si="4"/>
        <v>3.5556649999999999</v>
      </c>
      <c r="I11" s="103">
        <f t="shared" si="4"/>
        <v>3.5373299999999999</v>
      </c>
      <c r="J11" s="103">
        <f t="shared" si="4"/>
        <v>3.5189949999999999</v>
      </c>
      <c r="K11" s="104">
        <f t="shared" si="4"/>
        <v>3.5006599999999999</v>
      </c>
      <c r="L11" s="103">
        <f t="shared" si="4"/>
        <v>3.4823249999999999</v>
      </c>
      <c r="M11" s="103">
        <f t="shared" si="4"/>
        <v>3.4639899999999999</v>
      </c>
      <c r="N11" s="103">
        <f t="shared" si="4"/>
        <v>3.4456549999999999</v>
      </c>
      <c r="O11" s="103">
        <f t="shared" si="4"/>
        <v>3.4273199999999999</v>
      </c>
      <c r="P11" s="103">
        <f t="shared" si="4"/>
        <v>3.4089849999999999</v>
      </c>
      <c r="Q11" s="103">
        <f t="shared" si="4"/>
        <v>3.3906499999999999</v>
      </c>
      <c r="R11" s="103">
        <f t="shared" si="4"/>
        <v>3.372315</v>
      </c>
      <c r="S11" s="103">
        <f t="shared" si="4"/>
        <v>3.35398</v>
      </c>
      <c r="T11" s="103">
        <f t="shared" si="4"/>
        <v>3.335645</v>
      </c>
      <c r="U11" s="103">
        <f t="shared" si="4"/>
        <v>3.31731</v>
      </c>
      <c r="V11" s="103">
        <f t="shared" si="4"/>
        <v>3.298975</v>
      </c>
      <c r="W11" s="103">
        <f t="shared" si="4"/>
        <v>3.28064</v>
      </c>
      <c r="X11" s="103">
        <f t="shared" ref="X11:AU11" si="13">W11-0.005*$E11</f>
        <v>3.262305</v>
      </c>
      <c r="Y11" s="103">
        <f t="shared" si="13"/>
        <v>3.24397</v>
      </c>
      <c r="Z11" s="103">
        <f t="shared" si="13"/>
        <v>3.225635</v>
      </c>
      <c r="AA11" s="103">
        <f t="shared" si="13"/>
        <v>3.2073</v>
      </c>
      <c r="AB11" s="103">
        <f t="shared" si="13"/>
        <v>3.188965</v>
      </c>
      <c r="AC11" s="103">
        <f t="shared" si="13"/>
        <v>3.1706300000000001</v>
      </c>
      <c r="AD11" s="103">
        <f t="shared" si="13"/>
        <v>3.1522950000000001</v>
      </c>
      <c r="AE11" s="103">
        <f t="shared" si="13"/>
        <v>3.1339600000000001</v>
      </c>
      <c r="AF11" s="103">
        <f t="shared" si="13"/>
        <v>3.1156250000000001</v>
      </c>
      <c r="AG11" s="103">
        <f t="shared" si="13"/>
        <v>3.0972900000000001</v>
      </c>
      <c r="AH11" s="103">
        <f t="shared" si="13"/>
        <v>3.0789550000000001</v>
      </c>
      <c r="AI11" s="103">
        <f t="shared" si="13"/>
        <v>3.0606200000000001</v>
      </c>
      <c r="AJ11" s="103">
        <f t="shared" si="13"/>
        <v>3.0422850000000001</v>
      </c>
      <c r="AK11" s="103">
        <f t="shared" si="13"/>
        <v>3.0239500000000001</v>
      </c>
      <c r="AL11" s="103">
        <f t="shared" si="13"/>
        <v>3.0056150000000001</v>
      </c>
      <c r="AM11" s="103">
        <f t="shared" si="13"/>
        <v>2.9872800000000002</v>
      </c>
      <c r="AN11" s="103">
        <f t="shared" si="13"/>
        <v>2.9689450000000002</v>
      </c>
      <c r="AO11" s="103">
        <f t="shared" si="13"/>
        <v>2.9506100000000002</v>
      </c>
      <c r="AP11" s="103">
        <f t="shared" si="13"/>
        <v>2.9322750000000002</v>
      </c>
      <c r="AQ11" s="103">
        <f t="shared" si="13"/>
        <v>2.9139400000000002</v>
      </c>
      <c r="AR11" s="103">
        <f t="shared" si="13"/>
        <v>2.8956050000000002</v>
      </c>
      <c r="AS11" s="103">
        <f t="shared" si="13"/>
        <v>2.8772700000000002</v>
      </c>
      <c r="AT11" s="103">
        <f t="shared" si="13"/>
        <v>2.8589350000000002</v>
      </c>
      <c r="AU11" s="103">
        <f t="shared" si="13"/>
        <v>2.8406000000000002</v>
      </c>
      <c r="AV11" s="62">
        <v>3.0450000000000001E-2</v>
      </c>
      <c r="AW11" s="86">
        <v>0</v>
      </c>
    </row>
    <row r="12" spans="1:49">
      <c r="A12" s="44"/>
      <c r="B12" s="126" t="s">
        <v>11</v>
      </c>
      <c r="C12" s="1" t="s">
        <v>12</v>
      </c>
      <c r="D12" s="5">
        <f>1/11</f>
        <v>9.0909090909090912E-2</v>
      </c>
      <c r="E12" s="2">
        <v>11</v>
      </c>
      <c r="F12" s="96">
        <f t="shared" si="3"/>
        <v>2.5000000000000001E-2</v>
      </c>
      <c r="G12" s="50">
        <v>10.725</v>
      </c>
      <c r="H12" s="103">
        <f t="shared" si="4"/>
        <v>10.67</v>
      </c>
      <c r="I12" s="103">
        <f t="shared" si="4"/>
        <v>10.615</v>
      </c>
      <c r="J12" s="103">
        <f t="shared" si="4"/>
        <v>10.56</v>
      </c>
      <c r="K12" s="104">
        <f t="shared" si="4"/>
        <v>10.505000000000001</v>
      </c>
      <c r="L12" s="103">
        <f t="shared" si="4"/>
        <v>10.450000000000001</v>
      </c>
      <c r="M12" s="103">
        <f t="shared" si="4"/>
        <v>10.395000000000001</v>
      </c>
      <c r="N12" s="103">
        <f t="shared" si="4"/>
        <v>10.340000000000002</v>
      </c>
      <c r="O12" s="103">
        <f t="shared" si="4"/>
        <v>10.285000000000002</v>
      </c>
      <c r="P12" s="103">
        <f t="shared" si="4"/>
        <v>10.230000000000002</v>
      </c>
      <c r="Q12" s="103">
        <f t="shared" si="4"/>
        <v>10.175000000000002</v>
      </c>
      <c r="R12" s="103">
        <f t="shared" si="4"/>
        <v>10.120000000000003</v>
      </c>
      <c r="S12" s="103">
        <f t="shared" si="4"/>
        <v>10.065000000000003</v>
      </c>
      <c r="T12" s="103">
        <f t="shared" si="4"/>
        <v>10.010000000000003</v>
      </c>
      <c r="U12" s="103">
        <f t="shared" si="4"/>
        <v>9.9550000000000036</v>
      </c>
      <c r="V12" s="103">
        <f t="shared" si="4"/>
        <v>9.9000000000000039</v>
      </c>
      <c r="W12" s="103">
        <f t="shared" si="4"/>
        <v>9.8450000000000042</v>
      </c>
      <c r="X12" s="103">
        <f t="shared" ref="X12:AU12" si="14">W12-0.005*$E12</f>
        <v>9.7900000000000045</v>
      </c>
      <c r="Y12" s="103">
        <f t="shared" si="14"/>
        <v>9.7350000000000048</v>
      </c>
      <c r="Z12" s="103">
        <f t="shared" si="14"/>
        <v>9.680000000000005</v>
      </c>
      <c r="AA12" s="103">
        <f t="shared" si="14"/>
        <v>9.6250000000000053</v>
      </c>
      <c r="AB12" s="103">
        <f t="shared" si="14"/>
        <v>9.5700000000000056</v>
      </c>
      <c r="AC12" s="103">
        <f t="shared" si="14"/>
        <v>9.5150000000000059</v>
      </c>
      <c r="AD12" s="103">
        <f t="shared" si="14"/>
        <v>9.4600000000000062</v>
      </c>
      <c r="AE12" s="103">
        <f t="shared" si="14"/>
        <v>9.4050000000000065</v>
      </c>
      <c r="AF12" s="103">
        <f t="shared" si="14"/>
        <v>9.3500000000000068</v>
      </c>
      <c r="AG12" s="103">
        <f t="shared" si="14"/>
        <v>9.295000000000007</v>
      </c>
      <c r="AH12" s="103">
        <f t="shared" si="14"/>
        <v>9.2400000000000073</v>
      </c>
      <c r="AI12" s="103">
        <f t="shared" si="14"/>
        <v>9.1850000000000076</v>
      </c>
      <c r="AJ12" s="103">
        <f t="shared" si="14"/>
        <v>9.1300000000000079</v>
      </c>
      <c r="AK12" s="103">
        <f t="shared" si="14"/>
        <v>9.0750000000000082</v>
      </c>
      <c r="AL12" s="103">
        <f t="shared" si="14"/>
        <v>9.0200000000000085</v>
      </c>
      <c r="AM12" s="103">
        <f t="shared" si="14"/>
        <v>8.9650000000000087</v>
      </c>
      <c r="AN12" s="103">
        <f t="shared" si="14"/>
        <v>8.910000000000009</v>
      </c>
      <c r="AO12" s="103">
        <f t="shared" si="14"/>
        <v>8.8550000000000093</v>
      </c>
      <c r="AP12" s="103">
        <f t="shared" si="14"/>
        <v>8.8000000000000096</v>
      </c>
      <c r="AQ12" s="103">
        <f t="shared" si="14"/>
        <v>8.7450000000000099</v>
      </c>
      <c r="AR12" s="103">
        <f t="shared" si="14"/>
        <v>8.6900000000000102</v>
      </c>
      <c r="AS12" s="103">
        <f t="shared" si="14"/>
        <v>8.6350000000000104</v>
      </c>
      <c r="AT12" s="103">
        <f t="shared" si="14"/>
        <v>8.5800000000000107</v>
      </c>
      <c r="AU12" s="103">
        <f t="shared" si="14"/>
        <v>8.525000000000011</v>
      </c>
      <c r="AV12" s="62">
        <v>0.03</v>
      </c>
      <c r="AW12" s="86">
        <v>0</v>
      </c>
    </row>
    <row r="13" spans="1:49">
      <c r="A13" s="44"/>
      <c r="B13" s="120"/>
      <c r="C13" s="1" t="s">
        <v>13</v>
      </c>
      <c r="D13" s="5">
        <f>1/11</f>
        <v>9.0909090909090912E-2</v>
      </c>
      <c r="E13" s="2">
        <v>11</v>
      </c>
      <c r="F13" s="96">
        <f t="shared" si="3"/>
        <v>2.5000000000000001E-2</v>
      </c>
      <c r="G13" s="50">
        <v>10.725</v>
      </c>
      <c r="H13" s="103">
        <f t="shared" si="4"/>
        <v>10.67</v>
      </c>
      <c r="I13" s="103">
        <f t="shared" si="4"/>
        <v>10.615</v>
      </c>
      <c r="J13" s="103">
        <f t="shared" si="4"/>
        <v>10.56</v>
      </c>
      <c r="K13" s="104">
        <f t="shared" si="4"/>
        <v>10.505000000000001</v>
      </c>
      <c r="L13" s="103">
        <f t="shared" si="4"/>
        <v>10.450000000000001</v>
      </c>
      <c r="M13" s="103">
        <f t="shared" si="4"/>
        <v>10.395000000000001</v>
      </c>
      <c r="N13" s="103">
        <f t="shared" si="4"/>
        <v>10.340000000000002</v>
      </c>
      <c r="O13" s="103">
        <f t="shared" si="4"/>
        <v>10.285000000000002</v>
      </c>
      <c r="P13" s="103">
        <f t="shared" si="4"/>
        <v>10.230000000000002</v>
      </c>
      <c r="Q13" s="103">
        <f t="shared" si="4"/>
        <v>10.175000000000002</v>
      </c>
      <c r="R13" s="103">
        <f t="shared" si="4"/>
        <v>10.120000000000003</v>
      </c>
      <c r="S13" s="103">
        <f t="shared" si="4"/>
        <v>10.065000000000003</v>
      </c>
      <c r="T13" s="103">
        <f t="shared" si="4"/>
        <v>10.010000000000003</v>
      </c>
      <c r="U13" s="103">
        <f t="shared" si="4"/>
        <v>9.9550000000000036</v>
      </c>
      <c r="V13" s="103">
        <f t="shared" si="4"/>
        <v>9.9000000000000039</v>
      </c>
      <c r="W13" s="103">
        <f t="shared" si="4"/>
        <v>9.8450000000000042</v>
      </c>
      <c r="X13" s="103">
        <f t="shared" ref="X13:AU13" si="15">W13-0.005*$E13</f>
        <v>9.7900000000000045</v>
      </c>
      <c r="Y13" s="103">
        <f t="shared" si="15"/>
        <v>9.7350000000000048</v>
      </c>
      <c r="Z13" s="103">
        <f t="shared" si="15"/>
        <v>9.680000000000005</v>
      </c>
      <c r="AA13" s="103">
        <f t="shared" si="15"/>
        <v>9.6250000000000053</v>
      </c>
      <c r="AB13" s="103">
        <f t="shared" si="15"/>
        <v>9.5700000000000056</v>
      </c>
      <c r="AC13" s="103">
        <f t="shared" si="15"/>
        <v>9.5150000000000059</v>
      </c>
      <c r="AD13" s="103">
        <f t="shared" si="15"/>
        <v>9.4600000000000062</v>
      </c>
      <c r="AE13" s="103">
        <f t="shared" si="15"/>
        <v>9.4050000000000065</v>
      </c>
      <c r="AF13" s="103">
        <f t="shared" si="15"/>
        <v>9.3500000000000068</v>
      </c>
      <c r="AG13" s="103">
        <f t="shared" si="15"/>
        <v>9.295000000000007</v>
      </c>
      <c r="AH13" s="103">
        <f t="shared" si="15"/>
        <v>9.2400000000000073</v>
      </c>
      <c r="AI13" s="103">
        <f t="shared" si="15"/>
        <v>9.1850000000000076</v>
      </c>
      <c r="AJ13" s="103">
        <f t="shared" si="15"/>
        <v>9.1300000000000079</v>
      </c>
      <c r="AK13" s="103">
        <f t="shared" si="15"/>
        <v>9.0750000000000082</v>
      </c>
      <c r="AL13" s="103">
        <f t="shared" si="15"/>
        <v>9.0200000000000085</v>
      </c>
      <c r="AM13" s="103">
        <f t="shared" si="15"/>
        <v>8.9650000000000087</v>
      </c>
      <c r="AN13" s="103">
        <f t="shared" si="15"/>
        <v>8.910000000000009</v>
      </c>
      <c r="AO13" s="103">
        <f t="shared" si="15"/>
        <v>8.8550000000000093</v>
      </c>
      <c r="AP13" s="103">
        <f t="shared" si="15"/>
        <v>8.8000000000000096</v>
      </c>
      <c r="AQ13" s="103">
        <f t="shared" si="15"/>
        <v>8.7450000000000099</v>
      </c>
      <c r="AR13" s="103">
        <f t="shared" si="15"/>
        <v>8.6900000000000102</v>
      </c>
      <c r="AS13" s="103">
        <f t="shared" si="15"/>
        <v>8.6350000000000104</v>
      </c>
      <c r="AT13" s="103">
        <f t="shared" si="15"/>
        <v>8.5800000000000107</v>
      </c>
      <c r="AU13" s="103">
        <f t="shared" si="15"/>
        <v>8.525000000000011</v>
      </c>
      <c r="AV13" s="62">
        <v>0.03</v>
      </c>
      <c r="AW13" s="86">
        <v>0</v>
      </c>
    </row>
    <row r="14" spans="1:49">
      <c r="A14" s="44"/>
      <c r="B14" s="127" t="s">
        <v>14</v>
      </c>
      <c r="C14" s="7" t="s">
        <v>15</v>
      </c>
      <c r="D14" s="4">
        <v>0.43290043290043201</v>
      </c>
      <c r="E14" s="2">
        <v>2.31</v>
      </c>
      <c r="F14" s="96">
        <f t="shared" si="3"/>
        <v>2.5000000000000001E-2</v>
      </c>
      <c r="G14" s="50">
        <v>2.2519999999999998</v>
      </c>
      <c r="H14" s="103">
        <f t="shared" si="4"/>
        <v>2.2404499999999996</v>
      </c>
      <c r="I14" s="103">
        <f t="shared" si="4"/>
        <v>2.2288999999999994</v>
      </c>
      <c r="J14" s="103">
        <f t="shared" si="4"/>
        <v>2.2173499999999993</v>
      </c>
      <c r="K14" s="104">
        <f t="shared" si="4"/>
        <v>2.2057999999999991</v>
      </c>
      <c r="L14" s="103">
        <f t="shared" si="4"/>
        <v>2.1942499999999989</v>
      </c>
      <c r="M14" s="103">
        <f t="shared" si="4"/>
        <v>2.1826999999999988</v>
      </c>
      <c r="N14" s="103">
        <f t="shared" si="4"/>
        <v>2.1711499999999986</v>
      </c>
      <c r="O14" s="103">
        <f t="shared" si="4"/>
        <v>2.1595999999999984</v>
      </c>
      <c r="P14" s="103">
        <f t="shared" si="4"/>
        <v>2.1480499999999982</v>
      </c>
      <c r="Q14" s="103">
        <f t="shared" si="4"/>
        <v>2.1364999999999981</v>
      </c>
      <c r="R14" s="103">
        <f t="shared" si="4"/>
        <v>2.1249499999999979</v>
      </c>
      <c r="S14" s="103">
        <f t="shared" si="4"/>
        <v>2.1133999999999977</v>
      </c>
      <c r="T14" s="103">
        <f t="shared" si="4"/>
        <v>2.1018499999999976</v>
      </c>
      <c r="U14" s="103">
        <f t="shared" si="4"/>
        <v>2.0902999999999974</v>
      </c>
      <c r="V14" s="103">
        <f t="shared" si="4"/>
        <v>2.0787499999999972</v>
      </c>
      <c r="W14" s="103">
        <f t="shared" si="4"/>
        <v>2.067199999999997</v>
      </c>
      <c r="X14" s="103">
        <f t="shared" ref="X14:AU14" si="16">W14-0.005*$E14</f>
        <v>2.0556499999999969</v>
      </c>
      <c r="Y14" s="103">
        <f t="shared" si="16"/>
        <v>2.0440999999999967</v>
      </c>
      <c r="Z14" s="103">
        <f t="shared" si="16"/>
        <v>2.0325499999999965</v>
      </c>
      <c r="AA14" s="103">
        <f t="shared" si="16"/>
        <v>2.0209999999999964</v>
      </c>
      <c r="AB14" s="103">
        <f t="shared" si="16"/>
        <v>2.0094499999999962</v>
      </c>
      <c r="AC14" s="103">
        <f t="shared" si="16"/>
        <v>1.9978999999999962</v>
      </c>
      <c r="AD14" s="103">
        <f t="shared" si="16"/>
        <v>1.9863499999999963</v>
      </c>
      <c r="AE14" s="103">
        <f t="shared" si="16"/>
        <v>1.9747999999999963</v>
      </c>
      <c r="AF14" s="103">
        <f t="shared" si="16"/>
        <v>1.9632499999999964</v>
      </c>
      <c r="AG14" s="103">
        <f t="shared" si="16"/>
        <v>1.9516999999999964</v>
      </c>
      <c r="AH14" s="103">
        <f t="shared" si="16"/>
        <v>1.9401499999999965</v>
      </c>
      <c r="AI14" s="103">
        <f t="shared" si="16"/>
        <v>1.9285999999999965</v>
      </c>
      <c r="AJ14" s="103">
        <f t="shared" si="16"/>
        <v>1.9170499999999966</v>
      </c>
      <c r="AK14" s="103">
        <f t="shared" si="16"/>
        <v>1.9054999999999966</v>
      </c>
      <c r="AL14" s="103">
        <f t="shared" si="16"/>
        <v>1.8939499999999967</v>
      </c>
      <c r="AM14" s="103">
        <f t="shared" si="16"/>
        <v>1.8823999999999967</v>
      </c>
      <c r="AN14" s="103">
        <f t="shared" si="16"/>
        <v>1.8708499999999968</v>
      </c>
      <c r="AO14" s="103">
        <f t="shared" si="16"/>
        <v>1.8592999999999968</v>
      </c>
      <c r="AP14" s="103">
        <f t="shared" si="16"/>
        <v>1.8477499999999969</v>
      </c>
      <c r="AQ14" s="103">
        <f t="shared" si="16"/>
        <v>1.8361999999999969</v>
      </c>
      <c r="AR14" s="103">
        <f t="shared" si="16"/>
        <v>1.824649999999997</v>
      </c>
      <c r="AS14" s="103">
        <f t="shared" si="16"/>
        <v>1.813099999999997</v>
      </c>
      <c r="AT14" s="103">
        <f t="shared" si="16"/>
        <v>1.8015499999999971</v>
      </c>
      <c r="AU14" s="103">
        <f t="shared" si="16"/>
        <v>1.7899999999999971</v>
      </c>
      <c r="AV14" s="62">
        <v>3.0300000000000001E-2</v>
      </c>
      <c r="AW14" s="86">
        <v>0</v>
      </c>
    </row>
    <row r="15" spans="1:49">
      <c r="A15" s="44"/>
      <c r="B15" s="121"/>
      <c r="C15" s="7" t="s">
        <v>16</v>
      </c>
      <c r="D15" s="4">
        <v>0.32467532467532401</v>
      </c>
      <c r="E15" s="2">
        <v>3.08</v>
      </c>
      <c r="F15" s="96">
        <f t="shared" si="3"/>
        <v>2.5000000000000001E-2</v>
      </c>
      <c r="G15" s="50">
        <v>3.0030000000000001</v>
      </c>
      <c r="H15" s="103">
        <f t="shared" si="4"/>
        <v>2.9876</v>
      </c>
      <c r="I15" s="103">
        <f t="shared" si="4"/>
        <v>2.9722</v>
      </c>
      <c r="J15" s="103">
        <f t="shared" si="4"/>
        <v>2.9567999999999999</v>
      </c>
      <c r="K15" s="104">
        <f t="shared" si="4"/>
        <v>2.9413999999999998</v>
      </c>
      <c r="L15" s="103">
        <f t="shared" si="4"/>
        <v>2.9259999999999997</v>
      </c>
      <c r="M15" s="103">
        <f t="shared" si="4"/>
        <v>2.9105999999999996</v>
      </c>
      <c r="N15" s="103">
        <f t="shared" si="4"/>
        <v>2.8951999999999996</v>
      </c>
      <c r="O15" s="103">
        <f t="shared" si="4"/>
        <v>2.8797999999999995</v>
      </c>
      <c r="P15" s="103">
        <f t="shared" si="4"/>
        <v>2.8643999999999994</v>
      </c>
      <c r="Q15" s="103">
        <f t="shared" si="4"/>
        <v>2.8489999999999993</v>
      </c>
      <c r="R15" s="103">
        <f t="shared" si="4"/>
        <v>2.8335999999999992</v>
      </c>
      <c r="S15" s="103">
        <f t="shared" si="4"/>
        <v>2.8181999999999992</v>
      </c>
      <c r="T15" s="103">
        <f t="shared" si="4"/>
        <v>2.8027999999999991</v>
      </c>
      <c r="U15" s="103">
        <f t="shared" si="4"/>
        <v>2.787399999999999</v>
      </c>
      <c r="V15" s="103">
        <f t="shared" si="4"/>
        <v>2.7719999999999989</v>
      </c>
      <c r="W15" s="103">
        <f t="shared" si="4"/>
        <v>2.7565999999999988</v>
      </c>
      <c r="X15" s="103">
        <f t="shared" ref="X15:AU15" si="17">W15-0.005*$E15</f>
        <v>2.7411999999999987</v>
      </c>
      <c r="Y15" s="103">
        <f t="shared" si="17"/>
        <v>2.7257999999999987</v>
      </c>
      <c r="Z15" s="103">
        <f t="shared" si="17"/>
        <v>2.7103999999999986</v>
      </c>
      <c r="AA15" s="103">
        <f t="shared" si="17"/>
        <v>2.6949999999999985</v>
      </c>
      <c r="AB15" s="103">
        <f t="shared" si="17"/>
        <v>2.6795999999999984</v>
      </c>
      <c r="AC15" s="103">
        <f t="shared" si="17"/>
        <v>2.6641999999999983</v>
      </c>
      <c r="AD15" s="103">
        <f t="shared" si="17"/>
        <v>2.6487999999999983</v>
      </c>
      <c r="AE15" s="103">
        <f t="shared" si="17"/>
        <v>2.6333999999999982</v>
      </c>
      <c r="AF15" s="103">
        <f t="shared" si="17"/>
        <v>2.6179999999999981</v>
      </c>
      <c r="AG15" s="103">
        <f t="shared" si="17"/>
        <v>2.602599999999998</v>
      </c>
      <c r="AH15" s="103">
        <f t="shared" si="17"/>
        <v>2.5871999999999979</v>
      </c>
      <c r="AI15" s="103">
        <f t="shared" si="17"/>
        <v>2.5717999999999979</v>
      </c>
      <c r="AJ15" s="103">
        <f t="shared" si="17"/>
        <v>2.5563999999999978</v>
      </c>
      <c r="AK15" s="103">
        <f t="shared" si="17"/>
        <v>2.5409999999999977</v>
      </c>
      <c r="AL15" s="103">
        <f t="shared" si="17"/>
        <v>2.5255999999999976</v>
      </c>
      <c r="AM15" s="103">
        <f t="shared" si="17"/>
        <v>2.5101999999999975</v>
      </c>
      <c r="AN15" s="103">
        <f t="shared" si="17"/>
        <v>2.4947999999999975</v>
      </c>
      <c r="AO15" s="103">
        <f t="shared" si="17"/>
        <v>2.4793999999999974</v>
      </c>
      <c r="AP15" s="103">
        <f t="shared" si="17"/>
        <v>2.4639999999999973</v>
      </c>
      <c r="AQ15" s="103">
        <f t="shared" si="17"/>
        <v>2.4485999999999972</v>
      </c>
      <c r="AR15" s="103">
        <f t="shared" si="17"/>
        <v>2.4331999999999971</v>
      </c>
      <c r="AS15" s="103">
        <f t="shared" si="17"/>
        <v>2.4177999999999971</v>
      </c>
      <c r="AT15" s="103">
        <f t="shared" si="17"/>
        <v>2.402399999999997</v>
      </c>
      <c r="AU15" s="103">
        <f t="shared" si="17"/>
        <v>2.3869999999999969</v>
      </c>
      <c r="AV15" s="62">
        <v>3.0839999999999999E-2</v>
      </c>
      <c r="AW15" s="86">
        <v>0</v>
      </c>
    </row>
    <row r="16" spans="1:49">
      <c r="A16" s="44"/>
      <c r="B16" s="121"/>
      <c r="C16" s="7" t="s">
        <v>17</v>
      </c>
      <c r="D16" s="4">
        <v>0.162337662337662</v>
      </c>
      <c r="E16" s="2">
        <v>6.16</v>
      </c>
      <c r="F16" s="96">
        <f t="shared" si="3"/>
        <v>2.5000000000000001E-2</v>
      </c>
      <c r="G16" s="50">
        <v>6.0060000000000002</v>
      </c>
      <c r="H16" s="103">
        <f t="shared" si="4"/>
        <v>5.9752000000000001</v>
      </c>
      <c r="I16" s="103">
        <f t="shared" si="4"/>
        <v>5.9443999999999999</v>
      </c>
      <c r="J16" s="103">
        <f t="shared" si="4"/>
        <v>5.9135999999999997</v>
      </c>
      <c r="K16" s="104">
        <f t="shared" si="4"/>
        <v>5.8827999999999996</v>
      </c>
      <c r="L16" s="103">
        <f t="shared" si="4"/>
        <v>5.8519999999999994</v>
      </c>
      <c r="M16" s="103">
        <f t="shared" si="4"/>
        <v>5.8211999999999993</v>
      </c>
      <c r="N16" s="103">
        <f t="shared" si="4"/>
        <v>5.7903999999999991</v>
      </c>
      <c r="O16" s="103">
        <f t="shared" si="4"/>
        <v>5.7595999999999989</v>
      </c>
      <c r="P16" s="103">
        <f t="shared" si="4"/>
        <v>5.7287999999999988</v>
      </c>
      <c r="Q16" s="103">
        <f t="shared" si="4"/>
        <v>5.6979999999999986</v>
      </c>
      <c r="R16" s="103">
        <f t="shared" si="4"/>
        <v>5.6671999999999985</v>
      </c>
      <c r="S16" s="103">
        <f t="shared" si="4"/>
        <v>5.6363999999999983</v>
      </c>
      <c r="T16" s="103">
        <f t="shared" si="4"/>
        <v>5.6055999999999981</v>
      </c>
      <c r="U16" s="103">
        <f t="shared" si="4"/>
        <v>5.574799999999998</v>
      </c>
      <c r="V16" s="103">
        <f t="shared" si="4"/>
        <v>5.5439999999999978</v>
      </c>
      <c r="W16" s="103">
        <f t="shared" si="4"/>
        <v>5.5131999999999977</v>
      </c>
      <c r="X16" s="103">
        <f t="shared" ref="X16:AU16" si="18">W16-0.005*$E16</f>
        <v>5.4823999999999975</v>
      </c>
      <c r="Y16" s="103">
        <f t="shared" si="18"/>
        <v>5.4515999999999973</v>
      </c>
      <c r="Z16" s="103">
        <f t="shared" si="18"/>
        <v>5.4207999999999972</v>
      </c>
      <c r="AA16" s="103">
        <f t="shared" si="18"/>
        <v>5.389999999999997</v>
      </c>
      <c r="AB16" s="103">
        <f t="shared" si="18"/>
        <v>5.3591999999999969</v>
      </c>
      <c r="AC16" s="103">
        <f t="shared" si="18"/>
        <v>5.3283999999999967</v>
      </c>
      <c r="AD16" s="103">
        <f t="shared" si="18"/>
        <v>5.2975999999999965</v>
      </c>
      <c r="AE16" s="103">
        <f t="shared" si="18"/>
        <v>5.2667999999999964</v>
      </c>
      <c r="AF16" s="103">
        <f t="shared" si="18"/>
        <v>5.2359999999999962</v>
      </c>
      <c r="AG16" s="103">
        <f t="shared" si="18"/>
        <v>5.2051999999999961</v>
      </c>
      <c r="AH16" s="103">
        <f t="shared" si="18"/>
        <v>5.1743999999999959</v>
      </c>
      <c r="AI16" s="103">
        <f t="shared" si="18"/>
        <v>5.1435999999999957</v>
      </c>
      <c r="AJ16" s="103">
        <f t="shared" si="18"/>
        <v>5.1127999999999956</v>
      </c>
      <c r="AK16" s="103">
        <f t="shared" si="18"/>
        <v>5.0819999999999954</v>
      </c>
      <c r="AL16" s="103">
        <f t="shared" si="18"/>
        <v>5.0511999999999952</v>
      </c>
      <c r="AM16" s="103">
        <f t="shared" si="18"/>
        <v>5.0203999999999951</v>
      </c>
      <c r="AN16" s="103">
        <f t="shared" si="18"/>
        <v>4.9895999999999949</v>
      </c>
      <c r="AO16" s="103">
        <f t="shared" si="18"/>
        <v>4.9587999999999948</v>
      </c>
      <c r="AP16" s="103">
        <f t="shared" si="18"/>
        <v>4.9279999999999946</v>
      </c>
      <c r="AQ16" s="103">
        <f t="shared" si="18"/>
        <v>4.8971999999999944</v>
      </c>
      <c r="AR16" s="103">
        <f t="shared" si="18"/>
        <v>4.8663999999999943</v>
      </c>
      <c r="AS16" s="103">
        <f t="shared" si="18"/>
        <v>4.8355999999999941</v>
      </c>
      <c r="AT16" s="103">
        <f t="shared" si="18"/>
        <v>4.804799999999994</v>
      </c>
      <c r="AU16" s="103">
        <f t="shared" si="18"/>
        <v>4.7739999999999938</v>
      </c>
      <c r="AV16" s="62">
        <v>3.0030000000000001E-2</v>
      </c>
      <c r="AW16" s="86">
        <v>0</v>
      </c>
    </row>
    <row r="17" spans="1:49">
      <c r="A17" s="44"/>
      <c r="B17" s="121"/>
      <c r="C17" s="7" t="s">
        <v>18</v>
      </c>
      <c r="D17" s="4">
        <v>6.4935064935064901E-2</v>
      </c>
      <c r="E17" s="2">
        <v>15.4</v>
      </c>
      <c r="F17" s="96">
        <f t="shared" si="3"/>
        <v>2.5000000000000001E-2</v>
      </c>
      <c r="G17" s="50">
        <v>15.015000000000001</v>
      </c>
      <c r="H17" s="103">
        <f t="shared" si="4"/>
        <v>14.938000000000001</v>
      </c>
      <c r="I17" s="103">
        <f t="shared" si="4"/>
        <v>14.861000000000001</v>
      </c>
      <c r="J17" s="103">
        <f t="shared" si="4"/>
        <v>14.784000000000001</v>
      </c>
      <c r="K17" s="104">
        <f t="shared" si="4"/>
        <v>14.707000000000001</v>
      </c>
      <c r="L17" s="103">
        <f t="shared" si="4"/>
        <v>14.63</v>
      </c>
      <c r="M17" s="103">
        <f t="shared" si="4"/>
        <v>14.553000000000001</v>
      </c>
      <c r="N17" s="103">
        <f t="shared" si="4"/>
        <v>14.476000000000001</v>
      </c>
      <c r="O17" s="103">
        <f t="shared" si="4"/>
        <v>14.399000000000001</v>
      </c>
      <c r="P17" s="103">
        <f t="shared" si="4"/>
        <v>14.322000000000001</v>
      </c>
      <c r="Q17" s="103">
        <f t="shared" si="4"/>
        <v>14.245000000000001</v>
      </c>
      <c r="R17" s="103">
        <f t="shared" si="4"/>
        <v>14.168000000000001</v>
      </c>
      <c r="S17" s="103">
        <f t="shared" si="4"/>
        <v>14.091000000000001</v>
      </c>
      <c r="T17" s="103">
        <f t="shared" si="4"/>
        <v>14.014000000000001</v>
      </c>
      <c r="U17" s="103">
        <f t="shared" si="4"/>
        <v>13.937000000000001</v>
      </c>
      <c r="V17" s="103">
        <f t="shared" si="4"/>
        <v>13.860000000000001</v>
      </c>
      <c r="W17" s="103">
        <f t="shared" si="4"/>
        <v>13.783000000000001</v>
      </c>
      <c r="X17" s="103">
        <f t="shared" ref="X17:AU17" si="19">W17-0.005*$E17</f>
        <v>13.706000000000001</v>
      </c>
      <c r="Y17" s="103">
        <f t="shared" si="19"/>
        <v>13.629000000000001</v>
      </c>
      <c r="Z17" s="103">
        <f t="shared" si="19"/>
        <v>13.552000000000001</v>
      </c>
      <c r="AA17" s="103">
        <f t="shared" si="19"/>
        <v>13.475000000000001</v>
      </c>
      <c r="AB17" s="103">
        <f t="shared" si="19"/>
        <v>13.398000000000001</v>
      </c>
      <c r="AC17" s="103">
        <f t="shared" si="19"/>
        <v>13.321000000000002</v>
      </c>
      <c r="AD17" s="103">
        <f t="shared" si="19"/>
        <v>13.244000000000002</v>
      </c>
      <c r="AE17" s="103">
        <f t="shared" si="19"/>
        <v>13.167000000000002</v>
      </c>
      <c r="AF17" s="103">
        <f t="shared" si="19"/>
        <v>13.090000000000002</v>
      </c>
      <c r="AG17" s="103">
        <f t="shared" si="19"/>
        <v>13.013000000000002</v>
      </c>
      <c r="AH17" s="103">
        <f t="shared" si="19"/>
        <v>12.936000000000002</v>
      </c>
      <c r="AI17" s="103">
        <f t="shared" si="19"/>
        <v>12.859000000000002</v>
      </c>
      <c r="AJ17" s="103">
        <f t="shared" si="19"/>
        <v>12.782000000000002</v>
      </c>
      <c r="AK17" s="103">
        <f t="shared" si="19"/>
        <v>12.705000000000002</v>
      </c>
      <c r="AL17" s="103">
        <f t="shared" si="19"/>
        <v>12.628000000000002</v>
      </c>
      <c r="AM17" s="103">
        <f t="shared" si="19"/>
        <v>12.551000000000002</v>
      </c>
      <c r="AN17" s="103">
        <f t="shared" si="19"/>
        <v>12.474000000000002</v>
      </c>
      <c r="AO17" s="103">
        <f t="shared" si="19"/>
        <v>12.397000000000002</v>
      </c>
      <c r="AP17" s="103">
        <f t="shared" si="19"/>
        <v>12.320000000000002</v>
      </c>
      <c r="AQ17" s="103">
        <f t="shared" si="19"/>
        <v>12.243000000000002</v>
      </c>
      <c r="AR17" s="103">
        <f t="shared" si="19"/>
        <v>12.166000000000002</v>
      </c>
      <c r="AS17" s="103">
        <f t="shared" si="19"/>
        <v>12.089000000000002</v>
      </c>
      <c r="AT17" s="103">
        <f t="shared" si="19"/>
        <v>12.012000000000002</v>
      </c>
      <c r="AU17" s="103">
        <f t="shared" si="19"/>
        <v>11.935000000000002</v>
      </c>
      <c r="AV17" s="62">
        <v>3.0190000000000002E-2</v>
      </c>
      <c r="AW17" s="86">
        <v>0</v>
      </c>
    </row>
    <row r="18" spans="1:49">
      <c r="A18" s="44"/>
      <c r="B18" s="121"/>
      <c r="C18" s="7" t="s">
        <v>19</v>
      </c>
      <c r="D18" s="4">
        <v>1.298701298E-2</v>
      </c>
      <c r="E18" s="2">
        <v>77</v>
      </c>
      <c r="F18" s="96">
        <f t="shared" si="3"/>
        <v>2.5000000000000001E-2</v>
      </c>
      <c r="G18" s="50">
        <v>75.075000000000003</v>
      </c>
      <c r="H18" s="103">
        <f t="shared" si="4"/>
        <v>74.69</v>
      </c>
      <c r="I18" s="103">
        <f t="shared" si="4"/>
        <v>74.304999999999993</v>
      </c>
      <c r="J18" s="103">
        <f t="shared" si="4"/>
        <v>73.919999999999987</v>
      </c>
      <c r="K18" s="104">
        <f t="shared" si="4"/>
        <v>73.534999999999982</v>
      </c>
      <c r="L18" s="103">
        <f t="shared" si="4"/>
        <v>73.149999999999977</v>
      </c>
      <c r="M18" s="103">
        <f t="shared" si="4"/>
        <v>72.764999999999972</v>
      </c>
      <c r="N18" s="103">
        <f t="shared" si="4"/>
        <v>72.379999999999967</v>
      </c>
      <c r="O18" s="103">
        <f t="shared" si="4"/>
        <v>71.994999999999962</v>
      </c>
      <c r="P18" s="103">
        <f t="shared" si="4"/>
        <v>71.609999999999957</v>
      </c>
      <c r="Q18" s="103">
        <f t="shared" si="4"/>
        <v>71.224999999999952</v>
      </c>
      <c r="R18" s="103">
        <f t="shared" ref="R18:AU18" si="20">Q18-0.005*$E18</f>
        <v>70.839999999999947</v>
      </c>
      <c r="S18" s="103">
        <f t="shared" si="20"/>
        <v>70.454999999999941</v>
      </c>
      <c r="T18" s="103">
        <f t="shared" si="20"/>
        <v>70.069999999999936</v>
      </c>
      <c r="U18" s="103">
        <f t="shared" si="20"/>
        <v>69.684999999999931</v>
      </c>
      <c r="V18" s="103">
        <f t="shared" si="20"/>
        <v>69.299999999999926</v>
      </c>
      <c r="W18" s="103">
        <f t="shared" si="20"/>
        <v>68.914999999999921</v>
      </c>
      <c r="X18" s="103">
        <f t="shared" si="20"/>
        <v>68.529999999999916</v>
      </c>
      <c r="Y18" s="103">
        <f t="shared" si="20"/>
        <v>68.144999999999911</v>
      </c>
      <c r="Z18" s="103">
        <f t="shared" si="20"/>
        <v>67.759999999999906</v>
      </c>
      <c r="AA18" s="103">
        <f t="shared" si="20"/>
        <v>67.374999999999901</v>
      </c>
      <c r="AB18" s="103">
        <f t="shared" si="20"/>
        <v>66.989999999999895</v>
      </c>
      <c r="AC18" s="103">
        <f t="shared" si="20"/>
        <v>66.60499999999989</v>
      </c>
      <c r="AD18" s="103">
        <f t="shared" si="20"/>
        <v>66.219999999999885</v>
      </c>
      <c r="AE18" s="103">
        <f t="shared" si="20"/>
        <v>65.83499999999988</v>
      </c>
      <c r="AF18" s="103">
        <f t="shared" si="20"/>
        <v>65.449999999999875</v>
      </c>
      <c r="AG18" s="103">
        <f t="shared" si="20"/>
        <v>65.06499999999987</v>
      </c>
      <c r="AH18" s="103">
        <f t="shared" si="20"/>
        <v>64.679999999999865</v>
      </c>
      <c r="AI18" s="103">
        <f t="shared" si="20"/>
        <v>64.29499999999986</v>
      </c>
      <c r="AJ18" s="103">
        <f t="shared" si="20"/>
        <v>63.909999999999862</v>
      </c>
      <c r="AK18" s="103">
        <f t="shared" si="20"/>
        <v>63.524999999999864</v>
      </c>
      <c r="AL18" s="103">
        <f t="shared" si="20"/>
        <v>63.139999999999866</v>
      </c>
      <c r="AM18" s="103">
        <f t="shared" si="20"/>
        <v>62.754999999999868</v>
      </c>
      <c r="AN18" s="103">
        <f t="shared" si="20"/>
        <v>62.36999999999987</v>
      </c>
      <c r="AO18" s="103">
        <f t="shared" si="20"/>
        <v>61.984999999999872</v>
      </c>
      <c r="AP18" s="103">
        <f t="shared" si="20"/>
        <v>61.599999999999874</v>
      </c>
      <c r="AQ18" s="103">
        <f t="shared" si="20"/>
        <v>61.214999999999876</v>
      </c>
      <c r="AR18" s="103">
        <f t="shared" si="20"/>
        <v>60.829999999999878</v>
      </c>
      <c r="AS18" s="103">
        <f t="shared" si="20"/>
        <v>60.444999999999879</v>
      </c>
      <c r="AT18" s="103">
        <f t="shared" si="20"/>
        <v>60.059999999999881</v>
      </c>
      <c r="AU18" s="103">
        <f t="shared" si="20"/>
        <v>59.674999999999883</v>
      </c>
      <c r="AV18" s="62">
        <v>0.03</v>
      </c>
      <c r="AW18" s="86">
        <v>0</v>
      </c>
    </row>
    <row r="19" spans="1:49">
      <c r="A19" s="44"/>
      <c r="B19" s="121"/>
      <c r="C19" s="7" t="s">
        <v>20</v>
      </c>
      <c r="D19" s="4">
        <v>2.1645021645021602E-3</v>
      </c>
      <c r="E19" s="2">
        <v>462</v>
      </c>
      <c r="F19" s="96">
        <f t="shared" si="3"/>
        <v>2.5000000000000001E-2</v>
      </c>
      <c r="G19" s="50">
        <v>450.45</v>
      </c>
      <c r="H19" s="103">
        <f t="shared" si="4"/>
        <v>448.14</v>
      </c>
      <c r="I19" s="103">
        <f t="shared" ref="I19:AU19" si="21">H19-0.005*$E19</f>
        <v>445.83</v>
      </c>
      <c r="J19" s="103">
        <f t="shared" si="21"/>
        <v>443.52</v>
      </c>
      <c r="K19" s="104">
        <f t="shared" si="21"/>
        <v>441.21</v>
      </c>
      <c r="L19" s="103">
        <f t="shared" si="21"/>
        <v>438.9</v>
      </c>
      <c r="M19" s="103">
        <f t="shared" si="21"/>
        <v>436.59</v>
      </c>
      <c r="N19" s="103">
        <f t="shared" si="21"/>
        <v>434.28</v>
      </c>
      <c r="O19" s="103">
        <f t="shared" si="21"/>
        <v>431.96999999999997</v>
      </c>
      <c r="P19" s="103">
        <f t="shared" si="21"/>
        <v>429.65999999999997</v>
      </c>
      <c r="Q19" s="103">
        <f t="shared" si="21"/>
        <v>427.34999999999997</v>
      </c>
      <c r="R19" s="103">
        <f t="shared" si="21"/>
        <v>425.03999999999996</v>
      </c>
      <c r="S19" s="103">
        <f t="shared" si="21"/>
        <v>422.72999999999996</v>
      </c>
      <c r="T19" s="103">
        <f t="shared" si="21"/>
        <v>420.41999999999996</v>
      </c>
      <c r="U19" s="103">
        <f t="shared" si="21"/>
        <v>418.10999999999996</v>
      </c>
      <c r="V19" s="103">
        <f t="shared" si="21"/>
        <v>415.79999999999995</v>
      </c>
      <c r="W19" s="103">
        <f t="shared" si="21"/>
        <v>413.48999999999995</v>
      </c>
      <c r="X19" s="103">
        <f t="shared" si="21"/>
        <v>411.17999999999995</v>
      </c>
      <c r="Y19" s="103">
        <f t="shared" si="21"/>
        <v>408.86999999999995</v>
      </c>
      <c r="Z19" s="103">
        <f t="shared" si="21"/>
        <v>406.55999999999995</v>
      </c>
      <c r="AA19" s="103">
        <f t="shared" si="21"/>
        <v>404.24999999999994</v>
      </c>
      <c r="AB19" s="103">
        <f t="shared" si="21"/>
        <v>401.93999999999994</v>
      </c>
      <c r="AC19" s="103">
        <f t="shared" si="21"/>
        <v>399.62999999999994</v>
      </c>
      <c r="AD19" s="103">
        <f t="shared" si="21"/>
        <v>397.31999999999994</v>
      </c>
      <c r="AE19" s="103">
        <f t="shared" si="21"/>
        <v>395.00999999999993</v>
      </c>
      <c r="AF19" s="103">
        <f t="shared" si="21"/>
        <v>392.69999999999993</v>
      </c>
      <c r="AG19" s="103">
        <f t="shared" si="21"/>
        <v>390.38999999999993</v>
      </c>
      <c r="AH19" s="103">
        <f t="shared" si="21"/>
        <v>388.07999999999993</v>
      </c>
      <c r="AI19" s="103">
        <f t="shared" si="21"/>
        <v>385.76999999999992</v>
      </c>
      <c r="AJ19" s="103">
        <f t="shared" si="21"/>
        <v>383.45999999999992</v>
      </c>
      <c r="AK19" s="103">
        <f t="shared" si="21"/>
        <v>381.14999999999992</v>
      </c>
      <c r="AL19" s="103">
        <f t="shared" si="21"/>
        <v>378.83999999999992</v>
      </c>
      <c r="AM19" s="103">
        <f t="shared" si="21"/>
        <v>376.52999999999992</v>
      </c>
      <c r="AN19" s="103">
        <f t="shared" si="21"/>
        <v>374.21999999999991</v>
      </c>
      <c r="AO19" s="103">
        <f t="shared" si="21"/>
        <v>371.90999999999991</v>
      </c>
      <c r="AP19" s="103">
        <f t="shared" si="21"/>
        <v>369.59999999999991</v>
      </c>
      <c r="AQ19" s="103">
        <f t="shared" si="21"/>
        <v>367.28999999999991</v>
      </c>
      <c r="AR19" s="103">
        <f t="shared" si="21"/>
        <v>364.9799999999999</v>
      </c>
      <c r="AS19" s="103">
        <f t="shared" si="21"/>
        <v>362.6699999999999</v>
      </c>
      <c r="AT19" s="103">
        <f t="shared" si="21"/>
        <v>360.3599999999999</v>
      </c>
      <c r="AU19" s="103">
        <f t="shared" si="21"/>
        <v>358.0499999999999</v>
      </c>
      <c r="AV19" s="62">
        <v>0.03</v>
      </c>
      <c r="AW19" s="86">
        <v>0</v>
      </c>
    </row>
    <row r="20" spans="1:49">
      <c r="A20" s="44"/>
      <c r="B20" s="124" t="s">
        <v>21</v>
      </c>
      <c r="C20" s="8">
        <v>6</v>
      </c>
      <c r="D20" s="5">
        <v>0.216450216450216</v>
      </c>
      <c r="E20" s="2">
        <v>4.62</v>
      </c>
      <c r="F20" s="96">
        <f t="shared" si="3"/>
        <v>2.5000000000000001E-2</v>
      </c>
      <c r="G20" s="50">
        <v>4.5049999999999999</v>
      </c>
      <c r="H20" s="103">
        <f t="shared" si="4"/>
        <v>4.4818999999999996</v>
      </c>
      <c r="I20" s="103">
        <f t="shared" ref="I20:AU20" si="22">H20-0.005*$E20</f>
        <v>4.4587999999999992</v>
      </c>
      <c r="J20" s="103">
        <f t="shared" si="22"/>
        <v>4.4356999999999989</v>
      </c>
      <c r="K20" s="104">
        <f t="shared" si="22"/>
        <v>4.4125999999999985</v>
      </c>
      <c r="L20" s="103">
        <f t="shared" si="22"/>
        <v>4.3894999999999982</v>
      </c>
      <c r="M20" s="103">
        <f t="shared" si="22"/>
        <v>4.3663999999999978</v>
      </c>
      <c r="N20" s="103">
        <f t="shared" si="22"/>
        <v>4.3432999999999975</v>
      </c>
      <c r="O20" s="103">
        <f t="shared" si="22"/>
        <v>4.3201999999999972</v>
      </c>
      <c r="P20" s="103">
        <f t="shared" si="22"/>
        <v>4.2970999999999968</v>
      </c>
      <c r="Q20" s="103">
        <f t="shared" si="22"/>
        <v>4.2739999999999965</v>
      </c>
      <c r="R20" s="103">
        <f t="shared" si="22"/>
        <v>4.2508999999999961</v>
      </c>
      <c r="S20" s="103">
        <f t="shared" si="22"/>
        <v>4.2277999999999958</v>
      </c>
      <c r="T20" s="103">
        <f t="shared" si="22"/>
        <v>4.2046999999999954</v>
      </c>
      <c r="U20" s="103">
        <f t="shared" si="22"/>
        <v>4.1815999999999951</v>
      </c>
      <c r="V20" s="103">
        <f t="shared" si="22"/>
        <v>4.1584999999999948</v>
      </c>
      <c r="W20" s="103">
        <f t="shared" si="22"/>
        <v>4.1353999999999944</v>
      </c>
      <c r="X20" s="103">
        <f t="shared" si="22"/>
        <v>4.1122999999999941</v>
      </c>
      <c r="Y20" s="103">
        <f t="shared" si="22"/>
        <v>4.0891999999999937</v>
      </c>
      <c r="Z20" s="103">
        <f t="shared" si="22"/>
        <v>4.0660999999999934</v>
      </c>
      <c r="AA20" s="103">
        <f t="shared" si="22"/>
        <v>4.042999999999993</v>
      </c>
      <c r="AB20" s="103">
        <f t="shared" si="22"/>
        <v>4.0198999999999927</v>
      </c>
      <c r="AC20" s="103">
        <f t="shared" si="22"/>
        <v>3.9967999999999928</v>
      </c>
      <c r="AD20" s="103">
        <f t="shared" si="22"/>
        <v>3.9736999999999929</v>
      </c>
      <c r="AE20" s="103">
        <f t="shared" si="22"/>
        <v>3.950599999999993</v>
      </c>
      <c r="AF20" s="103">
        <f t="shared" si="22"/>
        <v>3.9274999999999931</v>
      </c>
      <c r="AG20" s="103">
        <f t="shared" si="22"/>
        <v>3.9043999999999932</v>
      </c>
      <c r="AH20" s="103">
        <f t="shared" si="22"/>
        <v>3.8812999999999933</v>
      </c>
      <c r="AI20" s="103">
        <f t="shared" si="22"/>
        <v>3.8581999999999934</v>
      </c>
      <c r="AJ20" s="103">
        <f t="shared" si="22"/>
        <v>3.8350999999999935</v>
      </c>
      <c r="AK20" s="103">
        <f t="shared" si="22"/>
        <v>3.8119999999999936</v>
      </c>
      <c r="AL20" s="103">
        <f t="shared" si="22"/>
        <v>3.7888999999999937</v>
      </c>
      <c r="AM20" s="103">
        <f t="shared" si="22"/>
        <v>3.7657999999999938</v>
      </c>
      <c r="AN20" s="103">
        <f t="shared" si="22"/>
        <v>3.7426999999999939</v>
      </c>
      <c r="AO20" s="103">
        <f t="shared" si="22"/>
        <v>3.719599999999994</v>
      </c>
      <c r="AP20" s="103">
        <f t="shared" si="22"/>
        <v>3.6964999999999941</v>
      </c>
      <c r="AQ20" s="103">
        <f t="shared" si="22"/>
        <v>3.6733999999999942</v>
      </c>
      <c r="AR20" s="103">
        <f t="shared" si="22"/>
        <v>3.6502999999999943</v>
      </c>
      <c r="AS20" s="103">
        <f t="shared" si="22"/>
        <v>3.6271999999999944</v>
      </c>
      <c r="AT20" s="103">
        <f t="shared" si="22"/>
        <v>3.6040999999999945</v>
      </c>
      <c r="AU20" s="103">
        <f t="shared" si="22"/>
        <v>3.5809999999999946</v>
      </c>
      <c r="AV20" s="62">
        <v>3.0300000000000001E-2</v>
      </c>
      <c r="AW20" s="86">
        <v>0</v>
      </c>
    </row>
    <row r="21" spans="1:49">
      <c r="A21" s="128" t="s">
        <v>263</v>
      </c>
      <c r="B21" s="121"/>
      <c r="C21" s="7" t="s">
        <v>22</v>
      </c>
      <c r="D21" s="5">
        <v>0.19480519480519401</v>
      </c>
      <c r="E21" s="2">
        <v>5.133</v>
      </c>
      <c r="F21" s="96">
        <f t="shared" si="3"/>
        <v>2.5000000000000001E-2</v>
      </c>
      <c r="G21" s="50">
        <v>5.0049999999999999</v>
      </c>
      <c r="H21" s="103">
        <f t="shared" si="4"/>
        <v>4.9793349999999998</v>
      </c>
      <c r="I21" s="103">
        <f t="shared" ref="I21:AU21" si="23">H21-0.005*$E21</f>
        <v>4.9536699999999998</v>
      </c>
      <c r="J21" s="103">
        <f t="shared" si="23"/>
        <v>4.9280049999999997</v>
      </c>
      <c r="K21" s="104">
        <f t="shared" si="23"/>
        <v>4.9023399999999997</v>
      </c>
      <c r="L21" s="103">
        <f t="shared" si="23"/>
        <v>4.8766749999999996</v>
      </c>
      <c r="M21" s="103">
        <f t="shared" si="23"/>
        <v>4.8510099999999996</v>
      </c>
      <c r="N21" s="103">
        <f t="shared" si="23"/>
        <v>4.8253449999999996</v>
      </c>
      <c r="O21" s="103">
        <f t="shared" si="23"/>
        <v>4.7996799999999995</v>
      </c>
      <c r="P21" s="103">
        <f t="shared" si="23"/>
        <v>4.7740149999999995</v>
      </c>
      <c r="Q21" s="103">
        <f t="shared" si="23"/>
        <v>4.7483499999999994</v>
      </c>
      <c r="R21" s="103">
        <f t="shared" si="23"/>
        <v>4.7226849999999994</v>
      </c>
      <c r="S21" s="103">
        <f t="shared" si="23"/>
        <v>4.6970199999999993</v>
      </c>
      <c r="T21" s="103">
        <f t="shared" si="23"/>
        <v>4.6713549999999993</v>
      </c>
      <c r="U21" s="103">
        <f t="shared" si="23"/>
        <v>4.6456899999999992</v>
      </c>
      <c r="V21" s="103">
        <f t="shared" si="23"/>
        <v>4.6200249999999992</v>
      </c>
      <c r="W21" s="103">
        <f t="shared" si="23"/>
        <v>4.5943599999999991</v>
      </c>
      <c r="X21" s="103">
        <f t="shared" si="23"/>
        <v>4.5686949999999991</v>
      </c>
      <c r="Y21" s="103">
        <f t="shared" si="23"/>
        <v>4.543029999999999</v>
      </c>
      <c r="Z21" s="103">
        <f t="shared" si="23"/>
        <v>4.517364999999999</v>
      </c>
      <c r="AA21" s="103">
        <f t="shared" si="23"/>
        <v>4.4916999999999989</v>
      </c>
      <c r="AB21" s="103">
        <f t="shared" si="23"/>
        <v>4.4660349999999989</v>
      </c>
      <c r="AC21" s="103">
        <f t="shared" si="23"/>
        <v>4.4403699999999988</v>
      </c>
      <c r="AD21" s="103">
        <f t="shared" si="23"/>
        <v>4.4147049999999988</v>
      </c>
      <c r="AE21" s="103">
        <f t="shared" si="23"/>
        <v>4.3890399999999987</v>
      </c>
      <c r="AF21" s="103">
        <f t="shared" si="23"/>
        <v>4.3633749999999987</v>
      </c>
      <c r="AG21" s="103">
        <f t="shared" si="23"/>
        <v>4.3377099999999986</v>
      </c>
      <c r="AH21" s="103">
        <f t="shared" si="23"/>
        <v>4.3120449999999986</v>
      </c>
      <c r="AI21" s="103">
        <f t="shared" si="23"/>
        <v>4.2863799999999985</v>
      </c>
      <c r="AJ21" s="103">
        <f t="shared" si="23"/>
        <v>4.2607149999999985</v>
      </c>
      <c r="AK21" s="103">
        <f t="shared" si="23"/>
        <v>4.2350499999999984</v>
      </c>
      <c r="AL21" s="103">
        <f t="shared" si="23"/>
        <v>4.2093849999999984</v>
      </c>
      <c r="AM21" s="103">
        <f t="shared" si="23"/>
        <v>4.1837199999999983</v>
      </c>
      <c r="AN21" s="103">
        <f t="shared" si="23"/>
        <v>4.1580549999999983</v>
      </c>
      <c r="AO21" s="103">
        <f t="shared" si="23"/>
        <v>4.1323899999999982</v>
      </c>
      <c r="AP21" s="103">
        <f t="shared" si="23"/>
        <v>4.1067249999999982</v>
      </c>
      <c r="AQ21" s="103">
        <f t="shared" si="23"/>
        <v>4.0810599999999981</v>
      </c>
      <c r="AR21" s="103">
        <f t="shared" si="23"/>
        <v>4.0553949999999981</v>
      </c>
      <c r="AS21" s="103">
        <f t="shared" si="23"/>
        <v>4.029729999999998</v>
      </c>
      <c r="AT21" s="103">
        <f t="shared" si="23"/>
        <v>4.004064999999998</v>
      </c>
      <c r="AU21" s="103">
        <f t="shared" si="23"/>
        <v>3.9783999999999979</v>
      </c>
      <c r="AV21" s="62">
        <v>3.0839999999999999E-2</v>
      </c>
      <c r="AW21" s="86">
        <v>0</v>
      </c>
    </row>
    <row r="22" spans="1:49">
      <c r="A22" s="129"/>
      <c r="B22" s="121"/>
      <c r="C22" s="7" t="s">
        <v>23</v>
      </c>
      <c r="D22" s="5">
        <v>0.13636363636363599</v>
      </c>
      <c r="E22" s="2">
        <v>7.3330000000000002</v>
      </c>
      <c r="F22" s="96">
        <f t="shared" si="3"/>
        <v>2.5000000000000001E-2</v>
      </c>
      <c r="G22" s="50">
        <v>7.15</v>
      </c>
      <c r="H22" s="103">
        <f t="shared" si="4"/>
        <v>7.1133350000000002</v>
      </c>
      <c r="I22" s="103">
        <f t="shared" ref="I22:AU22" si="24">H22-0.005*$E22</f>
        <v>7.07667</v>
      </c>
      <c r="J22" s="103">
        <f t="shared" si="24"/>
        <v>7.0400049999999998</v>
      </c>
      <c r="K22" s="104">
        <f t="shared" si="24"/>
        <v>7.0033399999999997</v>
      </c>
      <c r="L22" s="103">
        <f t="shared" si="24"/>
        <v>6.9666749999999995</v>
      </c>
      <c r="M22" s="103">
        <f t="shared" si="24"/>
        <v>6.9300099999999993</v>
      </c>
      <c r="N22" s="103">
        <f t="shared" si="24"/>
        <v>6.8933449999999992</v>
      </c>
      <c r="O22" s="103">
        <f t="shared" si="24"/>
        <v>6.856679999999999</v>
      </c>
      <c r="P22" s="103">
        <f t="shared" si="24"/>
        <v>6.8200149999999988</v>
      </c>
      <c r="Q22" s="103">
        <f t="shared" si="24"/>
        <v>6.7833499999999987</v>
      </c>
      <c r="R22" s="103">
        <f t="shared" si="24"/>
        <v>6.7466849999999985</v>
      </c>
      <c r="S22" s="103">
        <f t="shared" si="24"/>
        <v>6.7100199999999983</v>
      </c>
      <c r="T22" s="103">
        <f t="shared" si="24"/>
        <v>6.6733549999999981</v>
      </c>
      <c r="U22" s="103">
        <f t="shared" si="24"/>
        <v>6.636689999999998</v>
      </c>
      <c r="V22" s="103">
        <f t="shared" si="24"/>
        <v>6.6000249999999978</v>
      </c>
      <c r="W22" s="103">
        <f t="shared" si="24"/>
        <v>6.5633599999999976</v>
      </c>
      <c r="X22" s="103">
        <f t="shared" si="24"/>
        <v>6.5266949999999975</v>
      </c>
      <c r="Y22" s="103">
        <f t="shared" si="24"/>
        <v>6.4900299999999973</v>
      </c>
      <c r="Z22" s="103">
        <f t="shared" si="24"/>
        <v>6.4533649999999971</v>
      </c>
      <c r="AA22" s="103">
        <f t="shared" si="24"/>
        <v>6.416699999999997</v>
      </c>
      <c r="AB22" s="103">
        <f t="shared" si="24"/>
        <v>6.3800349999999968</v>
      </c>
      <c r="AC22" s="103">
        <f t="shared" si="24"/>
        <v>6.3433699999999966</v>
      </c>
      <c r="AD22" s="103">
        <f t="shared" si="24"/>
        <v>6.3067049999999965</v>
      </c>
      <c r="AE22" s="103">
        <f t="shared" si="24"/>
        <v>6.2700399999999963</v>
      </c>
      <c r="AF22" s="103">
        <f t="shared" si="24"/>
        <v>6.2333749999999961</v>
      </c>
      <c r="AG22" s="103">
        <f t="shared" si="24"/>
        <v>6.1967099999999959</v>
      </c>
      <c r="AH22" s="103">
        <f t="shared" si="24"/>
        <v>6.1600449999999958</v>
      </c>
      <c r="AI22" s="103">
        <f t="shared" si="24"/>
        <v>6.1233799999999956</v>
      </c>
      <c r="AJ22" s="103">
        <f t="shared" si="24"/>
        <v>6.0867149999999954</v>
      </c>
      <c r="AK22" s="103">
        <f t="shared" si="24"/>
        <v>6.0500499999999953</v>
      </c>
      <c r="AL22" s="103">
        <f t="shared" si="24"/>
        <v>6.0133849999999951</v>
      </c>
      <c r="AM22" s="103">
        <f t="shared" si="24"/>
        <v>5.9767199999999949</v>
      </c>
      <c r="AN22" s="103">
        <f t="shared" si="24"/>
        <v>5.9400549999999948</v>
      </c>
      <c r="AO22" s="103">
        <f t="shared" si="24"/>
        <v>5.9033899999999946</v>
      </c>
      <c r="AP22" s="103">
        <f t="shared" si="24"/>
        <v>5.8667249999999944</v>
      </c>
      <c r="AQ22" s="103">
        <f t="shared" si="24"/>
        <v>5.8300599999999942</v>
      </c>
      <c r="AR22" s="103">
        <f t="shared" si="24"/>
        <v>5.7933949999999941</v>
      </c>
      <c r="AS22" s="103">
        <f t="shared" si="24"/>
        <v>5.7567299999999939</v>
      </c>
      <c r="AT22" s="103">
        <f t="shared" si="24"/>
        <v>5.7200649999999937</v>
      </c>
      <c r="AU22" s="103">
        <f t="shared" si="24"/>
        <v>5.6833999999999936</v>
      </c>
      <c r="AV22" s="62">
        <v>3.0450000000000001E-2</v>
      </c>
      <c r="AW22" s="86">
        <v>0</v>
      </c>
    </row>
    <row r="23" spans="1:49">
      <c r="A23" s="130">
        <f>A26/1000</f>
        <v>7.4999999999999997E-2</v>
      </c>
      <c r="B23" s="121"/>
      <c r="C23" s="7" t="s">
        <v>24</v>
      </c>
      <c r="D23" s="5">
        <v>6.0606060606060601E-2</v>
      </c>
      <c r="E23" s="2">
        <v>16.5</v>
      </c>
      <c r="F23" s="96">
        <f t="shared" si="3"/>
        <v>2.5000000000000001E-2</v>
      </c>
      <c r="G23" s="50">
        <v>16.088000000000001</v>
      </c>
      <c r="H23" s="103">
        <f t="shared" si="4"/>
        <v>16.005500000000001</v>
      </c>
      <c r="I23" s="103">
        <f t="shared" ref="I23:AU23" si="25">H23-0.005*$E23</f>
        <v>15.923000000000002</v>
      </c>
      <c r="J23" s="103">
        <f t="shared" si="25"/>
        <v>15.840500000000002</v>
      </c>
      <c r="K23" s="104">
        <f t="shared" si="25"/>
        <v>15.758000000000003</v>
      </c>
      <c r="L23" s="103">
        <f t="shared" si="25"/>
        <v>15.675500000000003</v>
      </c>
      <c r="M23" s="103">
        <f t="shared" si="25"/>
        <v>15.593000000000004</v>
      </c>
      <c r="N23" s="103">
        <f t="shared" si="25"/>
        <v>15.510500000000004</v>
      </c>
      <c r="O23" s="103">
        <f t="shared" si="25"/>
        <v>15.428000000000004</v>
      </c>
      <c r="P23" s="103">
        <f t="shared" si="25"/>
        <v>15.345500000000005</v>
      </c>
      <c r="Q23" s="103">
        <f t="shared" si="25"/>
        <v>15.263000000000005</v>
      </c>
      <c r="R23" s="103">
        <f t="shared" si="25"/>
        <v>15.180500000000006</v>
      </c>
      <c r="S23" s="103">
        <f t="shared" si="25"/>
        <v>15.098000000000006</v>
      </c>
      <c r="T23" s="103">
        <f t="shared" si="25"/>
        <v>15.015500000000007</v>
      </c>
      <c r="U23" s="103">
        <f t="shared" si="25"/>
        <v>14.933000000000007</v>
      </c>
      <c r="V23" s="103">
        <f t="shared" si="25"/>
        <v>14.850500000000007</v>
      </c>
      <c r="W23" s="103">
        <f t="shared" si="25"/>
        <v>14.768000000000008</v>
      </c>
      <c r="X23" s="103">
        <f t="shared" si="25"/>
        <v>14.685500000000008</v>
      </c>
      <c r="Y23" s="103">
        <f t="shared" si="25"/>
        <v>14.603000000000009</v>
      </c>
      <c r="Z23" s="103">
        <f t="shared" si="25"/>
        <v>14.520500000000009</v>
      </c>
      <c r="AA23" s="103">
        <f t="shared" si="25"/>
        <v>14.438000000000009</v>
      </c>
      <c r="AB23" s="103">
        <f t="shared" si="25"/>
        <v>14.35550000000001</v>
      </c>
      <c r="AC23" s="103">
        <f t="shared" si="25"/>
        <v>14.27300000000001</v>
      </c>
      <c r="AD23" s="103">
        <f t="shared" si="25"/>
        <v>14.190500000000011</v>
      </c>
      <c r="AE23" s="103">
        <f t="shared" si="25"/>
        <v>14.108000000000011</v>
      </c>
      <c r="AF23" s="103">
        <f t="shared" si="25"/>
        <v>14.025500000000012</v>
      </c>
      <c r="AG23" s="103">
        <f t="shared" si="25"/>
        <v>13.943000000000012</v>
      </c>
      <c r="AH23" s="103">
        <f t="shared" si="25"/>
        <v>13.860500000000012</v>
      </c>
      <c r="AI23" s="103">
        <f t="shared" si="25"/>
        <v>13.778000000000013</v>
      </c>
      <c r="AJ23" s="103">
        <f t="shared" si="25"/>
        <v>13.695500000000013</v>
      </c>
      <c r="AK23" s="103">
        <f t="shared" si="25"/>
        <v>13.613000000000014</v>
      </c>
      <c r="AL23" s="103">
        <f t="shared" si="25"/>
        <v>13.530500000000014</v>
      </c>
      <c r="AM23" s="103">
        <f t="shared" si="25"/>
        <v>13.448000000000015</v>
      </c>
      <c r="AN23" s="103">
        <f t="shared" si="25"/>
        <v>13.365500000000015</v>
      </c>
      <c r="AO23" s="103">
        <f t="shared" si="25"/>
        <v>13.283000000000015</v>
      </c>
      <c r="AP23" s="103">
        <f t="shared" si="25"/>
        <v>13.200500000000016</v>
      </c>
      <c r="AQ23" s="103">
        <f t="shared" si="25"/>
        <v>13.118000000000016</v>
      </c>
      <c r="AR23" s="103">
        <f t="shared" si="25"/>
        <v>13.035500000000017</v>
      </c>
      <c r="AS23" s="103">
        <f t="shared" si="25"/>
        <v>12.953000000000017</v>
      </c>
      <c r="AT23" s="103">
        <f t="shared" si="25"/>
        <v>12.870500000000018</v>
      </c>
      <c r="AU23" s="103">
        <f t="shared" si="25"/>
        <v>12.788000000000018</v>
      </c>
      <c r="AV23" s="62">
        <v>0.03</v>
      </c>
      <c r="AW23" s="86">
        <v>0</v>
      </c>
    </row>
    <row r="24" spans="1:49">
      <c r="A24" s="130"/>
      <c r="B24" s="124" t="s">
        <v>25</v>
      </c>
      <c r="C24" s="7" t="s">
        <v>26</v>
      </c>
      <c r="D24" s="4">
        <v>0.45454545454545398</v>
      </c>
      <c r="E24" s="2">
        <v>2.2000000000000002</v>
      </c>
      <c r="F24" s="96">
        <v>3.1699999999999999E-2</v>
      </c>
      <c r="G24" s="50">
        <v>2.145</v>
      </c>
      <c r="H24" s="103">
        <f t="shared" si="4"/>
        <v>2.1339999999999999</v>
      </c>
      <c r="I24" s="103">
        <f t="shared" ref="I24:AU24" si="26">H24-0.005*$E24</f>
        <v>2.1229999999999998</v>
      </c>
      <c r="J24" s="103">
        <f t="shared" si="26"/>
        <v>2.1119999999999997</v>
      </c>
      <c r="K24" s="104">
        <f t="shared" si="26"/>
        <v>2.1009999999999995</v>
      </c>
      <c r="L24" s="103">
        <f t="shared" si="26"/>
        <v>2.0899999999999994</v>
      </c>
      <c r="M24" s="103">
        <f t="shared" si="26"/>
        <v>2.0789999999999993</v>
      </c>
      <c r="N24" s="103">
        <f t="shared" si="26"/>
        <v>2.0679999999999992</v>
      </c>
      <c r="O24" s="103">
        <f t="shared" si="26"/>
        <v>2.0569999999999991</v>
      </c>
      <c r="P24" s="103">
        <f t="shared" si="26"/>
        <v>2.0459999999999989</v>
      </c>
      <c r="Q24" s="103">
        <f t="shared" si="26"/>
        <v>2.0349999999999988</v>
      </c>
      <c r="R24" s="103">
        <f t="shared" si="26"/>
        <v>2.0239999999999987</v>
      </c>
      <c r="S24" s="103">
        <f t="shared" si="26"/>
        <v>2.0129999999999986</v>
      </c>
      <c r="T24" s="103">
        <f t="shared" si="26"/>
        <v>2.0019999999999984</v>
      </c>
      <c r="U24" s="103">
        <f t="shared" si="26"/>
        <v>1.9909999999999985</v>
      </c>
      <c r="V24" s="103">
        <f t="shared" si="26"/>
        <v>1.9799999999999986</v>
      </c>
      <c r="W24" s="103">
        <f t="shared" si="26"/>
        <v>1.9689999999999988</v>
      </c>
      <c r="X24" s="103">
        <f t="shared" si="26"/>
        <v>1.9579999999999989</v>
      </c>
      <c r="Y24" s="103">
        <f t="shared" si="26"/>
        <v>1.946999999999999</v>
      </c>
      <c r="Z24" s="103">
        <f t="shared" si="26"/>
        <v>1.9359999999999991</v>
      </c>
      <c r="AA24" s="103">
        <f t="shared" si="26"/>
        <v>1.9249999999999992</v>
      </c>
      <c r="AB24" s="103">
        <f t="shared" si="26"/>
        <v>1.9139999999999993</v>
      </c>
      <c r="AC24" s="103">
        <f t="shared" si="26"/>
        <v>1.9029999999999994</v>
      </c>
      <c r="AD24" s="103">
        <f t="shared" si="26"/>
        <v>1.8919999999999995</v>
      </c>
      <c r="AE24" s="103">
        <f t="shared" si="26"/>
        <v>1.8809999999999996</v>
      </c>
      <c r="AF24" s="103">
        <f t="shared" si="26"/>
        <v>1.8699999999999997</v>
      </c>
      <c r="AG24" s="103">
        <f t="shared" si="26"/>
        <v>1.8589999999999998</v>
      </c>
      <c r="AH24" s="103">
        <f t="shared" si="26"/>
        <v>1.8479999999999999</v>
      </c>
      <c r="AI24" s="103">
        <f t="shared" si="26"/>
        <v>1.837</v>
      </c>
      <c r="AJ24" s="103">
        <f t="shared" si="26"/>
        <v>1.8260000000000001</v>
      </c>
      <c r="AK24" s="103">
        <f t="shared" si="26"/>
        <v>1.8150000000000002</v>
      </c>
      <c r="AL24" s="103">
        <f t="shared" si="26"/>
        <v>1.8040000000000003</v>
      </c>
      <c r="AM24" s="103">
        <f t="shared" si="26"/>
        <v>1.7930000000000004</v>
      </c>
      <c r="AN24" s="103">
        <f t="shared" si="26"/>
        <v>1.7820000000000005</v>
      </c>
      <c r="AO24" s="103">
        <f t="shared" si="26"/>
        <v>1.7710000000000006</v>
      </c>
      <c r="AP24" s="103">
        <f t="shared" si="26"/>
        <v>1.7600000000000007</v>
      </c>
      <c r="AQ24" s="103">
        <f t="shared" si="26"/>
        <v>1.7490000000000008</v>
      </c>
      <c r="AR24" s="103">
        <f t="shared" si="26"/>
        <v>1.7380000000000009</v>
      </c>
      <c r="AS24" s="103">
        <f t="shared" si="26"/>
        <v>1.727000000000001</v>
      </c>
      <c r="AT24" s="103">
        <f t="shared" si="26"/>
        <v>1.7160000000000011</v>
      </c>
      <c r="AU24" s="103">
        <f t="shared" si="26"/>
        <v>1.7050000000000012</v>
      </c>
      <c r="AV24" s="62">
        <v>3.1820000000000001E-2</v>
      </c>
      <c r="AW24" s="86">
        <v>0</v>
      </c>
    </row>
    <row r="25" spans="1:49">
      <c r="A25" s="44"/>
      <c r="B25" s="121"/>
      <c r="C25" s="7" t="s">
        <v>27</v>
      </c>
      <c r="D25" s="4">
        <v>0.18181818181818099</v>
      </c>
      <c r="E25" s="2">
        <v>5.5</v>
      </c>
      <c r="F25" s="96">
        <f t="shared" si="3"/>
        <v>2.5000000000000001E-2</v>
      </c>
      <c r="G25" s="50">
        <v>5.3620000000000001</v>
      </c>
      <c r="H25" s="103">
        <f t="shared" si="4"/>
        <v>5.3345000000000002</v>
      </c>
      <c r="I25" s="103">
        <f t="shared" ref="I25:AU25" si="27">H25-0.005*$E25</f>
        <v>5.3070000000000004</v>
      </c>
      <c r="J25" s="103">
        <f t="shared" si="27"/>
        <v>5.2795000000000005</v>
      </c>
      <c r="K25" s="104">
        <f t="shared" si="27"/>
        <v>5.2520000000000007</v>
      </c>
      <c r="L25" s="103">
        <f t="shared" si="27"/>
        <v>5.2245000000000008</v>
      </c>
      <c r="M25" s="103">
        <f t="shared" si="27"/>
        <v>5.197000000000001</v>
      </c>
      <c r="N25" s="103">
        <f t="shared" si="27"/>
        <v>5.1695000000000011</v>
      </c>
      <c r="O25" s="103">
        <f t="shared" si="27"/>
        <v>5.1420000000000012</v>
      </c>
      <c r="P25" s="103">
        <f t="shared" si="27"/>
        <v>5.1145000000000014</v>
      </c>
      <c r="Q25" s="103">
        <f t="shared" si="27"/>
        <v>5.0870000000000015</v>
      </c>
      <c r="R25" s="103">
        <f t="shared" si="27"/>
        <v>5.0595000000000017</v>
      </c>
      <c r="S25" s="103">
        <f t="shared" si="27"/>
        <v>5.0320000000000018</v>
      </c>
      <c r="T25" s="103">
        <f t="shared" si="27"/>
        <v>5.0045000000000019</v>
      </c>
      <c r="U25" s="103">
        <f t="shared" si="27"/>
        <v>4.9770000000000021</v>
      </c>
      <c r="V25" s="103">
        <f t="shared" si="27"/>
        <v>4.9495000000000022</v>
      </c>
      <c r="W25" s="103">
        <f t="shared" si="27"/>
        <v>4.9220000000000024</v>
      </c>
      <c r="X25" s="103">
        <f t="shared" si="27"/>
        <v>4.8945000000000025</v>
      </c>
      <c r="Y25" s="103">
        <f t="shared" si="27"/>
        <v>4.8670000000000027</v>
      </c>
      <c r="Z25" s="103">
        <f t="shared" si="27"/>
        <v>4.8395000000000028</v>
      </c>
      <c r="AA25" s="103">
        <f t="shared" si="27"/>
        <v>4.8120000000000029</v>
      </c>
      <c r="AB25" s="103">
        <f t="shared" si="27"/>
        <v>4.7845000000000031</v>
      </c>
      <c r="AC25" s="103">
        <f t="shared" si="27"/>
        <v>4.7570000000000032</v>
      </c>
      <c r="AD25" s="103">
        <f t="shared" si="27"/>
        <v>4.7295000000000034</v>
      </c>
      <c r="AE25" s="103">
        <f t="shared" si="27"/>
        <v>4.7020000000000035</v>
      </c>
      <c r="AF25" s="103">
        <f t="shared" si="27"/>
        <v>4.6745000000000037</v>
      </c>
      <c r="AG25" s="103">
        <f t="shared" si="27"/>
        <v>4.6470000000000038</v>
      </c>
      <c r="AH25" s="103">
        <f t="shared" si="27"/>
        <v>4.6195000000000039</v>
      </c>
      <c r="AI25" s="103">
        <f t="shared" si="27"/>
        <v>4.5920000000000041</v>
      </c>
      <c r="AJ25" s="103">
        <f t="shared" si="27"/>
        <v>4.5645000000000042</v>
      </c>
      <c r="AK25" s="103">
        <f t="shared" si="27"/>
        <v>4.5370000000000044</v>
      </c>
      <c r="AL25" s="103">
        <f t="shared" si="27"/>
        <v>4.5095000000000045</v>
      </c>
      <c r="AM25" s="103">
        <f t="shared" si="27"/>
        <v>4.4820000000000046</v>
      </c>
      <c r="AN25" s="103">
        <f t="shared" si="27"/>
        <v>4.4545000000000048</v>
      </c>
      <c r="AO25" s="103">
        <f t="shared" si="27"/>
        <v>4.4270000000000049</v>
      </c>
      <c r="AP25" s="103">
        <f t="shared" si="27"/>
        <v>4.3995000000000051</v>
      </c>
      <c r="AQ25" s="103">
        <f t="shared" si="27"/>
        <v>4.3720000000000052</v>
      </c>
      <c r="AR25" s="103">
        <f t="shared" si="27"/>
        <v>4.3445000000000054</v>
      </c>
      <c r="AS25" s="103">
        <f t="shared" si="27"/>
        <v>4.3170000000000055</v>
      </c>
      <c r="AT25" s="103">
        <f t="shared" si="27"/>
        <v>4.2895000000000056</v>
      </c>
      <c r="AU25" s="103">
        <f t="shared" si="27"/>
        <v>4.2620000000000058</v>
      </c>
      <c r="AV25" s="62">
        <v>0.03</v>
      </c>
      <c r="AW25" s="86">
        <v>0</v>
      </c>
    </row>
    <row r="26" spans="1:49">
      <c r="A26" s="45">
        <v>75</v>
      </c>
      <c r="B26" s="121"/>
      <c r="C26" s="7" t="s">
        <v>28</v>
      </c>
      <c r="D26" s="4">
        <v>6.0606060599999997E-2</v>
      </c>
      <c r="E26" s="2">
        <v>16.5</v>
      </c>
      <c r="F26" s="96">
        <f t="shared" si="3"/>
        <v>2.5000000000000001E-2</v>
      </c>
      <c r="G26" s="50">
        <v>16.087</v>
      </c>
      <c r="H26" s="103">
        <f t="shared" si="4"/>
        <v>16.0045</v>
      </c>
      <c r="I26" s="103">
        <f t="shared" ref="I26:AU26" si="28">H26-0.005*$E26</f>
        <v>15.922000000000001</v>
      </c>
      <c r="J26" s="103">
        <f t="shared" si="28"/>
        <v>15.839500000000001</v>
      </c>
      <c r="K26" s="104">
        <f t="shared" si="28"/>
        <v>15.757000000000001</v>
      </c>
      <c r="L26" s="103">
        <f t="shared" si="28"/>
        <v>15.674500000000002</v>
      </c>
      <c r="M26" s="103">
        <f t="shared" si="28"/>
        <v>15.592000000000002</v>
      </c>
      <c r="N26" s="103">
        <f t="shared" si="28"/>
        <v>15.509500000000003</v>
      </c>
      <c r="O26" s="103">
        <f t="shared" si="28"/>
        <v>15.427000000000003</v>
      </c>
      <c r="P26" s="103">
        <f t="shared" si="28"/>
        <v>15.344500000000004</v>
      </c>
      <c r="Q26" s="103">
        <f t="shared" si="28"/>
        <v>15.262000000000004</v>
      </c>
      <c r="R26" s="103">
        <f t="shared" si="28"/>
        <v>15.179500000000004</v>
      </c>
      <c r="S26" s="103">
        <f t="shared" si="28"/>
        <v>15.097000000000005</v>
      </c>
      <c r="T26" s="103">
        <f t="shared" si="28"/>
        <v>15.014500000000005</v>
      </c>
      <c r="U26" s="103">
        <f t="shared" si="28"/>
        <v>14.932000000000006</v>
      </c>
      <c r="V26" s="103">
        <f t="shared" si="28"/>
        <v>14.849500000000006</v>
      </c>
      <c r="W26" s="103">
        <f t="shared" si="28"/>
        <v>14.767000000000007</v>
      </c>
      <c r="X26" s="103">
        <f t="shared" si="28"/>
        <v>14.684500000000007</v>
      </c>
      <c r="Y26" s="103">
        <f t="shared" si="28"/>
        <v>14.602000000000007</v>
      </c>
      <c r="Z26" s="103">
        <f t="shared" si="28"/>
        <v>14.519500000000008</v>
      </c>
      <c r="AA26" s="103">
        <f t="shared" si="28"/>
        <v>14.437000000000008</v>
      </c>
      <c r="AB26" s="103">
        <f t="shared" si="28"/>
        <v>14.354500000000009</v>
      </c>
      <c r="AC26" s="103">
        <f t="shared" si="28"/>
        <v>14.272000000000009</v>
      </c>
      <c r="AD26" s="103">
        <f t="shared" si="28"/>
        <v>14.18950000000001</v>
      </c>
      <c r="AE26" s="103">
        <f t="shared" si="28"/>
        <v>14.10700000000001</v>
      </c>
      <c r="AF26" s="103">
        <f t="shared" si="28"/>
        <v>14.02450000000001</v>
      </c>
      <c r="AG26" s="103">
        <f t="shared" si="28"/>
        <v>13.942000000000011</v>
      </c>
      <c r="AH26" s="103">
        <f t="shared" si="28"/>
        <v>13.859500000000011</v>
      </c>
      <c r="AI26" s="103">
        <f t="shared" si="28"/>
        <v>13.777000000000012</v>
      </c>
      <c r="AJ26" s="103">
        <f t="shared" si="28"/>
        <v>13.694500000000012</v>
      </c>
      <c r="AK26" s="103">
        <f t="shared" si="28"/>
        <v>13.612000000000013</v>
      </c>
      <c r="AL26" s="103">
        <f t="shared" si="28"/>
        <v>13.529500000000013</v>
      </c>
      <c r="AM26" s="103">
        <f t="shared" si="28"/>
        <v>13.447000000000013</v>
      </c>
      <c r="AN26" s="103">
        <f t="shared" si="28"/>
        <v>13.364500000000014</v>
      </c>
      <c r="AO26" s="103">
        <f t="shared" si="28"/>
        <v>13.282000000000014</v>
      </c>
      <c r="AP26" s="103">
        <f t="shared" si="28"/>
        <v>13.199500000000015</v>
      </c>
      <c r="AQ26" s="103">
        <f t="shared" si="28"/>
        <v>13.117000000000015</v>
      </c>
      <c r="AR26" s="103">
        <f t="shared" si="28"/>
        <v>13.034500000000016</v>
      </c>
      <c r="AS26" s="103">
        <f t="shared" si="28"/>
        <v>12.952000000000016</v>
      </c>
      <c r="AT26" s="103">
        <f t="shared" si="28"/>
        <v>12.869500000000016</v>
      </c>
      <c r="AU26" s="103">
        <f t="shared" si="28"/>
        <v>12.787000000000017</v>
      </c>
      <c r="AV26" s="62">
        <v>0.03</v>
      </c>
      <c r="AW26" s="86">
        <v>0</v>
      </c>
    </row>
    <row r="27" spans="1:49">
      <c r="A27" s="44"/>
      <c r="B27" s="121"/>
      <c r="C27" s="7" t="s">
        <v>29</v>
      </c>
      <c r="D27" s="4">
        <v>1.5151515149999999E-2</v>
      </c>
      <c r="E27" s="2">
        <v>66</v>
      </c>
      <c r="F27" s="96">
        <f t="shared" si="3"/>
        <v>2.5000000000000001E-2</v>
      </c>
      <c r="G27" s="50">
        <v>64.349999999999994</v>
      </c>
      <c r="H27" s="103">
        <f t="shared" si="4"/>
        <v>64.02</v>
      </c>
      <c r="I27" s="103">
        <f t="shared" ref="I27:AU27" si="29">H27-0.005*$E27</f>
        <v>63.69</v>
      </c>
      <c r="J27" s="103">
        <f t="shared" si="29"/>
        <v>63.36</v>
      </c>
      <c r="K27" s="104">
        <f t="shared" si="29"/>
        <v>63.03</v>
      </c>
      <c r="L27" s="103">
        <f t="shared" si="29"/>
        <v>62.7</v>
      </c>
      <c r="M27" s="103">
        <f t="shared" si="29"/>
        <v>62.370000000000005</v>
      </c>
      <c r="N27" s="103">
        <f t="shared" si="29"/>
        <v>62.040000000000006</v>
      </c>
      <c r="O27" s="103">
        <f t="shared" si="29"/>
        <v>61.710000000000008</v>
      </c>
      <c r="P27" s="103">
        <f t="shared" si="29"/>
        <v>61.38000000000001</v>
      </c>
      <c r="Q27" s="103">
        <f t="shared" si="29"/>
        <v>61.050000000000011</v>
      </c>
      <c r="R27" s="103">
        <f t="shared" si="29"/>
        <v>60.720000000000013</v>
      </c>
      <c r="S27" s="103">
        <f t="shared" si="29"/>
        <v>60.390000000000015</v>
      </c>
      <c r="T27" s="103">
        <f t="shared" si="29"/>
        <v>60.060000000000016</v>
      </c>
      <c r="U27" s="103">
        <f t="shared" si="29"/>
        <v>59.730000000000018</v>
      </c>
      <c r="V27" s="103">
        <f t="shared" si="29"/>
        <v>59.40000000000002</v>
      </c>
      <c r="W27" s="103">
        <f t="shared" si="29"/>
        <v>59.070000000000022</v>
      </c>
      <c r="X27" s="103">
        <f t="shared" si="29"/>
        <v>58.740000000000023</v>
      </c>
      <c r="Y27" s="103">
        <f t="shared" si="29"/>
        <v>58.410000000000025</v>
      </c>
      <c r="Z27" s="103">
        <f t="shared" si="29"/>
        <v>58.080000000000027</v>
      </c>
      <c r="AA27" s="103">
        <f t="shared" si="29"/>
        <v>57.750000000000028</v>
      </c>
      <c r="AB27" s="103">
        <f t="shared" si="29"/>
        <v>57.42000000000003</v>
      </c>
      <c r="AC27" s="103">
        <f t="shared" si="29"/>
        <v>57.090000000000032</v>
      </c>
      <c r="AD27" s="103">
        <f t="shared" si="29"/>
        <v>56.760000000000034</v>
      </c>
      <c r="AE27" s="103">
        <f t="shared" si="29"/>
        <v>56.430000000000035</v>
      </c>
      <c r="AF27" s="103">
        <f t="shared" si="29"/>
        <v>56.100000000000037</v>
      </c>
      <c r="AG27" s="103">
        <f t="shared" si="29"/>
        <v>55.770000000000039</v>
      </c>
      <c r="AH27" s="103">
        <f t="shared" si="29"/>
        <v>55.44000000000004</v>
      </c>
      <c r="AI27" s="103">
        <f t="shared" si="29"/>
        <v>55.110000000000042</v>
      </c>
      <c r="AJ27" s="103">
        <f t="shared" si="29"/>
        <v>54.780000000000044</v>
      </c>
      <c r="AK27" s="103">
        <f t="shared" si="29"/>
        <v>54.450000000000045</v>
      </c>
      <c r="AL27" s="103">
        <f t="shared" si="29"/>
        <v>54.120000000000047</v>
      </c>
      <c r="AM27" s="103">
        <f t="shared" si="29"/>
        <v>53.790000000000049</v>
      </c>
      <c r="AN27" s="103">
        <f t="shared" si="29"/>
        <v>53.460000000000051</v>
      </c>
      <c r="AO27" s="103">
        <f t="shared" si="29"/>
        <v>53.130000000000052</v>
      </c>
      <c r="AP27" s="103">
        <f t="shared" si="29"/>
        <v>52.800000000000054</v>
      </c>
      <c r="AQ27" s="103">
        <f t="shared" si="29"/>
        <v>52.470000000000056</v>
      </c>
      <c r="AR27" s="103">
        <f t="shared" si="29"/>
        <v>52.140000000000057</v>
      </c>
      <c r="AS27" s="103">
        <f t="shared" si="29"/>
        <v>51.810000000000059</v>
      </c>
      <c r="AT27" s="103">
        <f t="shared" si="29"/>
        <v>51.480000000000061</v>
      </c>
      <c r="AU27" s="103">
        <f t="shared" si="29"/>
        <v>51.150000000000063</v>
      </c>
      <c r="AV27" s="62">
        <v>0.03</v>
      </c>
      <c r="AW27" s="86">
        <v>0</v>
      </c>
    </row>
    <row r="28" spans="1:49">
      <c r="A28" s="44"/>
      <c r="B28" s="121"/>
      <c r="C28" s="7" t="s">
        <v>30</v>
      </c>
      <c r="D28" s="4">
        <f>1/462</f>
        <v>2.1645021645021645E-3</v>
      </c>
      <c r="E28" s="2">
        <v>462</v>
      </c>
      <c r="F28" s="96">
        <f t="shared" si="3"/>
        <v>2.5000000000000001E-2</v>
      </c>
      <c r="G28" s="50">
        <v>450.45</v>
      </c>
      <c r="H28" s="103">
        <f t="shared" si="4"/>
        <v>448.14</v>
      </c>
      <c r="I28" s="103">
        <f t="shared" ref="I28:AU28" si="30">H28-0.005*$E28</f>
        <v>445.83</v>
      </c>
      <c r="J28" s="103">
        <f t="shared" si="30"/>
        <v>443.52</v>
      </c>
      <c r="K28" s="104">
        <f t="shared" si="30"/>
        <v>441.21</v>
      </c>
      <c r="L28" s="103">
        <f t="shared" si="30"/>
        <v>438.9</v>
      </c>
      <c r="M28" s="103">
        <f t="shared" si="30"/>
        <v>436.59</v>
      </c>
      <c r="N28" s="103">
        <f t="shared" si="30"/>
        <v>434.28</v>
      </c>
      <c r="O28" s="103">
        <f t="shared" si="30"/>
        <v>431.96999999999997</v>
      </c>
      <c r="P28" s="103">
        <f t="shared" si="30"/>
        <v>429.65999999999997</v>
      </c>
      <c r="Q28" s="103">
        <f t="shared" si="30"/>
        <v>427.34999999999997</v>
      </c>
      <c r="R28" s="103">
        <f t="shared" si="30"/>
        <v>425.03999999999996</v>
      </c>
      <c r="S28" s="103">
        <f t="shared" si="30"/>
        <v>422.72999999999996</v>
      </c>
      <c r="T28" s="103">
        <f t="shared" si="30"/>
        <v>420.41999999999996</v>
      </c>
      <c r="U28" s="103">
        <f t="shared" si="30"/>
        <v>418.10999999999996</v>
      </c>
      <c r="V28" s="103">
        <f t="shared" si="30"/>
        <v>415.79999999999995</v>
      </c>
      <c r="W28" s="103">
        <f t="shared" si="30"/>
        <v>413.48999999999995</v>
      </c>
      <c r="X28" s="103">
        <f t="shared" si="30"/>
        <v>411.17999999999995</v>
      </c>
      <c r="Y28" s="103">
        <f t="shared" si="30"/>
        <v>408.86999999999995</v>
      </c>
      <c r="Z28" s="103">
        <f t="shared" si="30"/>
        <v>406.55999999999995</v>
      </c>
      <c r="AA28" s="103">
        <f t="shared" si="30"/>
        <v>404.24999999999994</v>
      </c>
      <c r="AB28" s="103">
        <f t="shared" si="30"/>
        <v>401.93999999999994</v>
      </c>
      <c r="AC28" s="103">
        <f t="shared" si="30"/>
        <v>399.62999999999994</v>
      </c>
      <c r="AD28" s="103">
        <f t="shared" si="30"/>
        <v>397.31999999999994</v>
      </c>
      <c r="AE28" s="103">
        <f t="shared" si="30"/>
        <v>395.00999999999993</v>
      </c>
      <c r="AF28" s="103">
        <f t="shared" si="30"/>
        <v>392.69999999999993</v>
      </c>
      <c r="AG28" s="103">
        <f t="shared" si="30"/>
        <v>390.38999999999993</v>
      </c>
      <c r="AH28" s="103">
        <f t="shared" si="30"/>
        <v>388.07999999999993</v>
      </c>
      <c r="AI28" s="103">
        <f t="shared" si="30"/>
        <v>385.76999999999992</v>
      </c>
      <c r="AJ28" s="103">
        <f t="shared" si="30"/>
        <v>383.45999999999992</v>
      </c>
      <c r="AK28" s="103">
        <f t="shared" si="30"/>
        <v>381.14999999999992</v>
      </c>
      <c r="AL28" s="103">
        <f t="shared" si="30"/>
        <v>378.83999999999992</v>
      </c>
      <c r="AM28" s="103">
        <f t="shared" si="30"/>
        <v>376.52999999999992</v>
      </c>
      <c r="AN28" s="103">
        <f t="shared" si="30"/>
        <v>374.21999999999991</v>
      </c>
      <c r="AO28" s="103">
        <f t="shared" si="30"/>
        <v>371.90999999999991</v>
      </c>
      <c r="AP28" s="103">
        <f t="shared" si="30"/>
        <v>369.59999999999991</v>
      </c>
      <c r="AQ28" s="103">
        <f t="shared" si="30"/>
        <v>367.28999999999991</v>
      </c>
      <c r="AR28" s="103">
        <f t="shared" si="30"/>
        <v>364.9799999999999</v>
      </c>
      <c r="AS28" s="103">
        <f t="shared" si="30"/>
        <v>362.6699999999999</v>
      </c>
      <c r="AT28" s="103">
        <f t="shared" si="30"/>
        <v>360.3599999999999</v>
      </c>
      <c r="AU28" s="103">
        <f t="shared" si="30"/>
        <v>358.0499999999999</v>
      </c>
      <c r="AV28" s="62">
        <v>0.03</v>
      </c>
      <c r="AW28" s="86">
        <v>0</v>
      </c>
    </row>
    <row r="29" spans="1:49">
      <c r="A29" s="44"/>
      <c r="B29" s="121"/>
      <c r="C29" s="7" t="s">
        <v>31</v>
      </c>
      <c r="D29" s="4">
        <v>1.2987012987012899E-2</v>
      </c>
      <c r="E29" s="2">
        <v>77</v>
      </c>
      <c r="F29" s="96">
        <f t="shared" si="3"/>
        <v>2.5000000000000001E-2</v>
      </c>
      <c r="G29" s="50">
        <v>75.075000000000003</v>
      </c>
      <c r="H29" s="103">
        <f t="shared" si="4"/>
        <v>74.69</v>
      </c>
      <c r="I29" s="103">
        <f t="shared" ref="I29:AU29" si="31">H29-0.005*$E29</f>
        <v>74.304999999999993</v>
      </c>
      <c r="J29" s="103">
        <f t="shared" si="31"/>
        <v>73.919999999999987</v>
      </c>
      <c r="K29" s="104">
        <f t="shared" si="31"/>
        <v>73.534999999999982</v>
      </c>
      <c r="L29" s="103">
        <f t="shared" si="31"/>
        <v>73.149999999999977</v>
      </c>
      <c r="M29" s="103">
        <f t="shared" si="31"/>
        <v>72.764999999999972</v>
      </c>
      <c r="N29" s="103">
        <f t="shared" si="31"/>
        <v>72.379999999999967</v>
      </c>
      <c r="O29" s="103">
        <f t="shared" si="31"/>
        <v>71.994999999999962</v>
      </c>
      <c r="P29" s="103">
        <f t="shared" si="31"/>
        <v>71.609999999999957</v>
      </c>
      <c r="Q29" s="103">
        <f t="shared" si="31"/>
        <v>71.224999999999952</v>
      </c>
      <c r="R29" s="103">
        <f t="shared" si="31"/>
        <v>70.839999999999947</v>
      </c>
      <c r="S29" s="103">
        <f t="shared" si="31"/>
        <v>70.454999999999941</v>
      </c>
      <c r="T29" s="103">
        <f t="shared" si="31"/>
        <v>70.069999999999936</v>
      </c>
      <c r="U29" s="103">
        <f t="shared" si="31"/>
        <v>69.684999999999931</v>
      </c>
      <c r="V29" s="103">
        <f t="shared" si="31"/>
        <v>69.299999999999926</v>
      </c>
      <c r="W29" s="103">
        <f t="shared" si="31"/>
        <v>68.914999999999921</v>
      </c>
      <c r="X29" s="103">
        <f t="shared" si="31"/>
        <v>68.529999999999916</v>
      </c>
      <c r="Y29" s="103">
        <f t="shared" si="31"/>
        <v>68.144999999999911</v>
      </c>
      <c r="Z29" s="103">
        <f t="shared" si="31"/>
        <v>67.759999999999906</v>
      </c>
      <c r="AA29" s="103">
        <f t="shared" si="31"/>
        <v>67.374999999999901</v>
      </c>
      <c r="AB29" s="103">
        <f t="shared" si="31"/>
        <v>66.989999999999895</v>
      </c>
      <c r="AC29" s="103">
        <f t="shared" si="31"/>
        <v>66.60499999999989</v>
      </c>
      <c r="AD29" s="103">
        <f t="shared" si="31"/>
        <v>66.219999999999885</v>
      </c>
      <c r="AE29" s="103">
        <f t="shared" si="31"/>
        <v>65.83499999999988</v>
      </c>
      <c r="AF29" s="103">
        <f t="shared" si="31"/>
        <v>65.449999999999875</v>
      </c>
      <c r="AG29" s="103">
        <f t="shared" si="31"/>
        <v>65.06499999999987</v>
      </c>
      <c r="AH29" s="103">
        <f t="shared" si="31"/>
        <v>64.679999999999865</v>
      </c>
      <c r="AI29" s="103">
        <f t="shared" si="31"/>
        <v>64.29499999999986</v>
      </c>
      <c r="AJ29" s="103">
        <f t="shared" si="31"/>
        <v>63.909999999999862</v>
      </c>
      <c r="AK29" s="103">
        <f t="shared" si="31"/>
        <v>63.524999999999864</v>
      </c>
      <c r="AL29" s="103">
        <f t="shared" si="31"/>
        <v>63.139999999999866</v>
      </c>
      <c r="AM29" s="103">
        <f t="shared" si="31"/>
        <v>62.754999999999868</v>
      </c>
      <c r="AN29" s="103">
        <f t="shared" si="31"/>
        <v>62.36999999999987</v>
      </c>
      <c r="AO29" s="103">
        <f t="shared" si="31"/>
        <v>61.984999999999872</v>
      </c>
      <c r="AP29" s="103">
        <f t="shared" si="31"/>
        <v>61.599999999999874</v>
      </c>
      <c r="AQ29" s="103">
        <f t="shared" si="31"/>
        <v>61.214999999999876</v>
      </c>
      <c r="AR29" s="103">
        <f t="shared" si="31"/>
        <v>60.829999999999878</v>
      </c>
      <c r="AS29" s="103">
        <f t="shared" si="31"/>
        <v>60.444999999999879</v>
      </c>
      <c r="AT29" s="103">
        <f t="shared" si="31"/>
        <v>60.059999999999881</v>
      </c>
      <c r="AU29" s="103">
        <f t="shared" si="31"/>
        <v>59.674999999999883</v>
      </c>
      <c r="AV29" s="62">
        <v>0.03</v>
      </c>
      <c r="AW29" s="86">
        <v>0</v>
      </c>
    </row>
    <row r="30" spans="1:49">
      <c r="A30" s="44"/>
      <c r="B30" s="121"/>
      <c r="C30" s="7" t="s">
        <v>32</v>
      </c>
      <c r="D30" s="4">
        <v>4.5454545450000002E-2</v>
      </c>
      <c r="E30" s="2">
        <v>22</v>
      </c>
      <c r="F30" s="96">
        <f t="shared" si="3"/>
        <v>2.5000000000000001E-2</v>
      </c>
      <c r="G30" s="50">
        <v>21.45</v>
      </c>
      <c r="H30" s="103">
        <f t="shared" si="4"/>
        <v>21.34</v>
      </c>
      <c r="I30" s="103">
        <f t="shared" ref="I30:AU30" si="32">H30-0.005*$E30</f>
        <v>21.23</v>
      </c>
      <c r="J30" s="103">
        <f t="shared" si="32"/>
        <v>21.12</v>
      </c>
      <c r="K30" s="104">
        <f t="shared" si="32"/>
        <v>21.01</v>
      </c>
      <c r="L30" s="103">
        <f t="shared" si="32"/>
        <v>20.900000000000002</v>
      </c>
      <c r="M30" s="103">
        <f t="shared" si="32"/>
        <v>20.790000000000003</v>
      </c>
      <c r="N30" s="103">
        <f t="shared" si="32"/>
        <v>20.680000000000003</v>
      </c>
      <c r="O30" s="103">
        <f t="shared" si="32"/>
        <v>20.570000000000004</v>
      </c>
      <c r="P30" s="103">
        <f t="shared" si="32"/>
        <v>20.460000000000004</v>
      </c>
      <c r="Q30" s="103">
        <f t="shared" si="32"/>
        <v>20.350000000000005</v>
      </c>
      <c r="R30" s="103">
        <f t="shared" si="32"/>
        <v>20.240000000000006</v>
      </c>
      <c r="S30" s="103">
        <f t="shared" si="32"/>
        <v>20.130000000000006</v>
      </c>
      <c r="T30" s="103">
        <f t="shared" si="32"/>
        <v>20.020000000000007</v>
      </c>
      <c r="U30" s="103">
        <f t="shared" si="32"/>
        <v>19.910000000000007</v>
      </c>
      <c r="V30" s="103">
        <f t="shared" si="32"/>
        <v>19.800000000000008</v>
      </c>
      <c r="W30" s="103">
        <f t="shared" si="32"/>
        <v>19.690000000000008</v>
      </c>
      <c r="X30" s="103">
        <f t="shared" si="32"/>
        <v>19.580000000000009</v>
      </c>
      <c r="Y30" s="103">
        <f t="shared" si="32"/>
        <v>19.47000000000001</v>
      </c>
      <c r="Z30" s="103">
        <f t="shared" si="32"/>
        <v>19.36000000000001</v>
      </c>
      <c r="AA30" s="103">
        <f t="shared" si="32"/>
        <v>19.250000000000011</v>
      </c>
      <c r="AB30" s="103">
        <f t="shared" si="32"/>
        <v>19.140000000000011</v>
      </c>
      <c r="AC30" s="103">
        <f t="shared" si="32"/>
        <v>19.030000000000012</v>
      </c>
      <c r="AD30" s="103">
        <f t="shared" si="32"/>
        <v>18.920000000000012</v>
      </c>
      <c r="AE30" s="103">
        <f t="shared" si="32"/>
        <v>18.810000000000013</v>
      </c>
      <c r="AF30" s="103">
        <f t="shared" si="32"/>
        <v>18.700000000000014</v>
      </c>
      <c r="AG30" s="103">
        <f t="shared" si="32"/>
        <v>18.590000000000014</v>
      </c>
      <c r="AH30" s="103">
        <f t="shared" si="32"/>
        <v>18.480000000000015</v>
      </c>
      <c r="AI30" s="103">
        <f t="shared" si="32"/>
        <v>18.370000000000015</v>
      </c>
      <c r="AJ30" s="103">
        <f t="shared" si="32"/>
        <v>18.260000000000016</v>
      </c>
      <c r="AK30" s="103">
        <f t="shared" si="32"/>
        <v>18.150000000000016</v>
      </c>
      <c r="AL30" s="103">
        <f t="shared" si="32"/>
        <v>18.040000000000017</v>
      </c>
      <c r="AM30" s="103">
        <f t="shared" si="32"/>
        <v>17.930000000000017</v>
      </c>
      <c r="AN30" s="103">
        <f t="shared" si="32"/>
        <v>17.820000000000018</v>
      </c>
      <c r="AO30" s="103">
        <f t="shared" si="32"/>
        <v>17.710000000000019</v>
      </c>
      <c r="AP30" s="103">
        <f t="shared" si="32"/>
        <v>17.600000000000019</v>
      </c>
      <c r="AQ30" s="103">
        <f t="shared" si="32"/>
        <v>17.49000000000002</v>
      </c>
      <c r="AR30" s="103">
        <f t="shared" si="32"/>
        <v>17.38000000000002</v>
      </c>
      <c r="AS30" s="103">
        <f t="shared" si="32"/>
        <v>17.270000000000021</v>
      </c>
      <c r="AT30" s="103">
        <f t="shared" si="32"/>
        <v>17.160000000000021</v>
      </c>
      <c r="AU30" s="103">
        <f t="shared" si="32"/>
        <v>17.050000000000022</v>
      </c>
      <c r="AV30" s="62">
        <v>0.03</v>
      </c>
      <c r="AW30" s="86">
        <v>0</v>
      </c>
    </row>
    <row r="31" spans="1:49">
      <c r="A31" s="44"/>
      <c r="B31" s="121"/>
      <c r="C31" s="7" t="s">
        <v>33</v>
      </c>
      <c r="D31" s="4">
        <v>0.12121212121212099</v>
      </c>
      <c r="E31" s="2">
        <v>8.25</v>
      </c>
      <c r="F31" s="96">
        <f t="shared" si="3"/>
        <v>2.5000000000000001E-2</v>
      </c>
      <c r="G31" s="50">
        <v>8.0429999999999993</v>
      </c>
      <c r="H31" s="103">
        <f t="shared" si="4"/>
        <v>8.0017499999999995</v>
      </c>
      <c r="I31" s="103">
        <f t="shared" ref="I31:AU31" si="33">H31-0.005*$E31</f>
        <v>7.9604999999999997</v>
      </c>
      <c r="J31" s="103">
        <f t="shared" si="33"/>
        <v>7.9192499999999999</v>
      </c>
      <c r="K31" s="104">
        <f t="shared" si="33"/>
        <v>7.8780000000000001</v>
      </c>
      <c r="L31" s="103">
        <f t="shared" si="33"/>
        <v>7.8367500000000003</v>
      </c>
      <c r="M31" s="103">
        <f t="shared" si="33"/>
        <v>7.7955000000000005</v>
      </c>
      <c r="N31" s="103">
        <f t="shared" si="33"/>
        <v>7.7542500000000008</v>
      </c>
      <c r="O31" s="103">
        <f t="shared" si="33"/>
        <v>7.713000000000001</v>
      </c>
      <c r="P31" s="103">
        <f t="shared" si="33"/>
        <v>7.6717500000000012</v>
      </c>
      <c r="Q31" s="103">
        <f t="shared" si="33"/>
        <v>7.6305000000000014</v>
      </c>
      <c r="R31" s="103">
        <f t="shared" si="33"/>
        <v>7.5892500000000016</v>
      </c>
      <c r="S31" s="103">
        <f t="shared" si="33"/>
        <v>7.5480000000000018</v>
      </c>
      <c r="T31" s="103">
        <f t="shared" si="33"/>
        <v>7.506750000000002</v>
      </c>
      <c r="U31" s="103">
        <f t="shared" si="33"/>
        <v>7.4655000000000022</v>
      </c>
      <c r="V31" s="103">
        <f t="shared" si="33"/>
        <v>7.4242500000000025</v>
      </c>
      <c r="W31" s="103">
        <f t="shared" si="33"/>
        <v>7.3830000000000027</v>
      </c>
      <c r="X31" s="103">
        <f t="shared" si="33"/>
        <v>7.3417500000000029</v>
      </c>
      <c r="Y31" s="103">
        <f t="shared" si="33"/>
        <v>7.3005000000000031</v>
      </c>
      <c r="Z31" s="103">
        <f t="shared" si="33"/>
        <v>7.2592500000000033</v>
      </c>
      <c r="AA31" s="103">
        <f t="shared" si="33"/>
        <v>7.2180000000000035</v>
      </c>
      <c r="AB31" s="103">
        <f t="shared" si="33"/>
        <v>7.1767500000000037</v>
      </c>
      <c r="AC31" s="103">
        <f t="shared" si="33"/>
        <v>7.135500000000004</v>
      </c>
      <c r="AD31" s="103">
        <f t="shared" si="33"/>
        <v>7.0942500000000042</v>
      </c>
      <c r="AE31" s="103">
        <f t="shared" si="33"/>
        <v>7.0530000000000044</v>
      </c>
      <c r="AF31" s="103">
        <f t="shared" si="33"/>
        <v>7.0117500000000046</v>
      </c>
      <c r="AG31" s="103">
        <f t="shared" si="33"/>
        <v>6.9705000000000048</v>
      </c>
      <c r="AH31" s="103">
        <f t="shared" si="33"/>
        <v>6.929250000000005</v>
      </c>
      <c r="AI31" s="103">
        <f t="shared" si="33"/>
        <v>6.8880000000000052</v>
      </c>
      <c r="AJ31" s="103">
        <f t="shared" si="33"/>
        <v>6.8467500000000054</v>
      </c>
      <c r="AK31" s="103">
        <f t="shared" si="33"/>
        <v>6.8055000000000057</v>
      </c>
      <c r="AL31" s="103">
        <f t="shared" si="33"/>
        <v>6.7642500000000059</v>
      </c>
      <c r="AM31" s="103">
        <f t="shared" si="33"/>
        <v>6.7230000000000061</v>
      </c>
      <c r="AN31" s="103">
        <f t="shared" si="33"/>
        <v>6.6817500000000063</v>
      </c>
      <c r="AO31" s="103">
        <f t="shared" si="33"/>
        <v>6.6405000000000065</v>
      </c>
      <c r="AP31" s="103">
        <f t="shared" si="33"/>
        <v>6.5992500000000067</v>
      </c>
      <c r="AQ31" s="103">
        <f t="shared" si="33"/>
        <v>6.5580000000000069</v>
      </c>
      <c r="AR31" s="103">
        <f t="shared" si="33"/>
        <v>6.5167500000000071</v>
      </c>
      <c r="AS31" s="103">
        <f t="shared" si="33"/>
        <v>6.4755000000000074</v>
      </c>
      <c r="AT31" s="103">
        <f t="shared" si="33"/>
        <v>6.4342500000000076</v>
      </c>
      <c r="AU31" s="103">
        <f t="shared" si="33"/>
        <v>6.3930000000000078</v>
      </c>
      <c r="AV31" s="62">
        <v>3.0300000000000001E-2</v>
      </c>
      <c r="AW31" s="86">
        <v>0</v>
      </c>
    </row>
    <row r="32" spans="1:49">
      <c r="A32" s="44"/>
      <c r="B32" s="125" t="s">
        <v>34</v>
      </c>
      <c r="C32" s="1" t="s">
        <v>26</v>
      </c>
      <c r="D32" s="5">
        <v>0.45454545454545398</v>
      </c>
      <c r="E32" s="2">
        <v>2.2000000000000002</v>
      </c>
      <c r="F32" s="96">
        <f t="shared" si="3"/>
        <v>2.5000000000000001E-2</v>
      </c>
      <c r="G32" s="50">
        <v>2.145</v>
      </c>
      <c r="H32" s="103">
        <f t="shared" si="4"/>
        <v>2.1339999999999999</v>
      </c>
      <c r="I32" s="103">
        <f t="shared" ref="I32:AU32" si="34">H32-0.005*$E32</f>
        <v>2.1229999999999998</v>
      </c>
      <c r="J32" s="103">
        <f t="shared" si="34"/>
        <v>2.1119999999999997</v>
      </c>
      <c r="K32" s="104">
        <f t="shared" si="34"/>
        <v>2.1009999999999995</v>
      </c>
      <c r="L32" s="103">
        <f t="shared" si="34"/>
        <v>2.0899999999999994</v>
      </c>
      <c r="M32" s="103">
        <f t="shared" si="34"/>
        <v>2.0789999999999993</v>
      </c>
      <c r="N32" s="103">
        <f t="shared" si="34"/>
        <v>2.0679999999999992</v>
      </c>
      <c r="O32" s="103">
        <f t="shared" si="34"/>
        <v>2.0569999999999991</v>
      </c>
      <c r="P32" s="103">
        <f t="shared" si="34"/>
        <v>2.0459999999999989</v>
      </c>
      <c r="Q32" s="103">
        <f t="shared" si="34"/>
        <v>2.0349999999999988</v>
      </c>
      <c r="R32" s="103">
        <f t="shared" si="34"/>
        <v>2.0239999999999987</v>
      </c>
      <c r="S32" s="103">
        <f t="shared" si="34"/>
        <v>2.0129999999999986</v>
      </c>
      <c r="T32" s="103">
        <f t="shared" si="34"/>
        <v>2.0019999999999984</v>
      </c>
      <c r="U32" s="103">
        <f t="shared" si="34"/>
        <v>1.9909999999999985</v>
      </c>
      <c r="V32" s="103">
        <f t="shared" si="34"/>
        <v>1.9799999999999986</v>
      </c>
      <c r="W32" s="103">
        <f t="shared" si="34"/>
        <v>1.9689999999999988</v>
      </c>
      <c r="X32" s="103">
        <f t="shared" si="34"/>
        <v>1.9579999999999989</v>
      </c>
      <c r="Y32" s="103">
        <f t="shared" si="34"/>
        <v>1.946999999999999</v>
      </c>
      <c r="Z32" s="103">
        <f t="shared" si="34"/>
        <v>1.9359999999999991</v>
      </c>
      <c r="AA32" s="103">
        <f t="shared" si="34"/>
        <v>1.9249999999999992</v>
      </c>
      <c r="AB32" s="103">
        <f t="shared" si="34"/>
        <v>1.9139999999999993</v>
      </c>
      <c r="AC32" s="103">
        <f t="shared" si="34"/>
        <v>1.9029999999999994</v>
      </c>
      <c r="AD32" s="103">
        <f t="shared" si="34"/>
        <v>1.8919999999999995</v>
      </c>
      <c r="AE32" s="103">
        <f t="shared" si="34"/>
        <v>1.8809999999999996</v>
      </c>
      <c r="AF32" s="103">
        <f t="shared" si="34"/>
        <v>1.8699999999999997</v>
      </c>
      <c r="AG32" s="103">
        <f t="shared" si="34"/>
        <v>1.8589999999999998</v>
      </c>
      <c r="AH32" s="103">
        <f t="shared" si="34"/>
        <v>1.8479999999999999</v>
      </c>
      <c r="AI32" s="103">
        <f t="shared" si="34"/>
        <v>1.837</v>
      </c>
      <c r="AJ32" s="103">
        <f t="shared" si="34"/>
        <v>1.8260000000000001</v>
      </c>
      <c r="AK32" s="103">
        <f t="shared" si="34"/>
        <v>1.8150000000000002</v>
      </c>
      <c r="AL32" s="103">
        <f t="shared" si="34"/>
        <v>1.8040000000000003</v>
      </c>
      <c r="AM32" s="103">
        <f t="shared" si="34"/>
        <v>1.7930000000000004</v>
      </c>
      <c r="AN32" s="103">
        <f t="shared" si="34"/>
        <v>1.7820000000000005</v>
      </c>
      <c r="AO32" s="103">
        <f t="shared" si="34"/>
        <v>1.7710000000000006</v>
      </c>
      <c r="AP32" s="103">
        <f t="shared" si="34"/>
        <v>1.7600000000000007</v>
      </c>
      <c r="AQ32" s="103">
        <f t="shared" si="34"/>
        <v>1.7490000000000008</v>
      </c>
      <c r="AR32" s="103">
        <f t="shared" si="34"/>
        <v>1.7380000000000009</v>
      </c>
      <c r="AS32" s="103">
        <f t="shared" si="34"/>
        <v>1.727000000000001</v>
      </c>
      <c r="AT32" s="103">
        <f t="shared" si="34"/>
        <v>1.7160000000000011</v>
      </c>
      <c r="AU32" s="103">
        <f t="shared" si="34"/>
        <v>1.7050000000000012</v>
      </c>
      <c r="AV32" s="62">
        <v>3.1820000000000001E-2</v>
      </c>
      <c r="AW32" s="86">
        <v>0</v>
      </c>
    </row>
    <row r="33" spans="1:49">
      <c r="A33" s="44"/>
      <c r="B33" s="120"/>
      <c r="C33" s="1" t="s">
        <v>27</v>
      </c>
      <c r="D33" s="5">
        <v>0.18181818181818099</v>
      </c>
      <c r="E33" s="2">
        <v>5.5</v>
      </c>
      <c r="F33" s="96">
        <f t="shared" si="3"/>
        <v>2.5000000000000001E-2</v>
      </c>
      <c r="G33" s="50">
        <v>5.3620000000000001</v>
      </c>
      <c r="H33" s="103">
        <f t="shared" si="4"/>
        <v>5.3345000000000002</v>
      </c>
      <c r="I33" s="103">
        <f t="shared" ref="I33:AU33" si="35">H33-0.005*$E33</f>
        <v>5.3070000000000004</v>
      </c>
      <c r="J33" s="103">
        <f t="shared" si="35"/>
        <v>5.2795000000000005</v>
      </c>
      <c r="K33" s="104">
        <f t="shared" si="35"/>
        <v>5.2520000000000007</v>
      </c>
      <c r="L33" s="103">
        <f t="shared" si="35"/>
        <v>5.2245000000000008</v>
      </c>
      <c r="M33" s="103">
        <f t="shared" si="35"/>
        <v>5.197000000000001</v>
      </c>
      <c r="N33" s="103">
        <f t="shared" si="35"/>
        <v>5.1695000000000011</v>
      </c>
      <c r="O33" s="103">
        <f t="shared" si="35"/>
        <v>5.1420000000000012</v>
      </c>
      <c r="P33" s="103">
        <f t="shared" si="35"/>
        <v>5.1145000000000014</v>
      </c>
      <c r="Q33" s="103">
        <f t="shared" si="35"/>
        <v>5.0870000000000015</v>
      </c>
      <c r="R33" s="103">
        <f t="shared" si="35"/>
        <v>5.0595000000000017</v>
      </c>
      <c r="S33" s="103">
        <f t="shared" si="35"/>
        <v>5.0320000000000018</v>
      </c>
      <c r="T33" s="103">
        <f t="shared" si="35"/>
        <v>5.0045000000000019</v>
      </c>
      <c r="U33" s="103">
        <f t="shared" si="35"/>
        <v>4.9770000000000021</v>
      </c>
      <c r="V33" s="103">
        <f t="shared" si="35"/>
        <v>4.9495000000000022</v>
      </c>
      <c r="W33" s="103">
        <f t="shared" si="35"/>
        <v>4.9220000000000024</v>
      </c>
      <c r="X33" s="103">
        <f t="shared" si="35"/>
        <v>4.8945000000000025</v>
      </c>
      <c r="Y33" s="103">
        <f t="shared" si="35"/>
        <v>4.8670000000000027</v>
      </c>
      <c r="Z33" s="103">
        <f t="shared" si="35"/>
        <v>4.8395000000000028</v>
      </c>
      <c r="AA33" s="103">
        <f t="shared" si="35"/>
        <v>4.8120000000000029</v>
      </c>
      <c r="AB33" s="103">
        <f t="shared" si="35"/>
        <v>4.7845000000000031</v>
      </c>
      <c r="AC33" s="103">
        <f t="shared" si="35"/>
        <v>4.7570000000000032</v>
      </c>
      <c r="AD33" s="103">
        <f t="shared" si="35"/>
        <v>4.7295000000000034</v>
      </c>
      <c r="AE33" s="103">
        <f t="shared" si="35"/>
        <v>4.7020000000000035</v>
      </c>
      <c r="AF33" s="103">
        <f t="shared" si="35"/>
        <v>4.6745000000000037</v>
      </c>
      <c r="AG33" s="103">
        <f t="shared" si="35"/>
        <v>4.6470000000000038</v>
      </c>
      <c r="AH33" s="103">
        <f t="shared" si="35"/>
        <v>4.6195000000000039</v>
      </c>
      <c r="AI33" s="103">
        <f t="shared" si="35"/>
        <v>4.5920000000000041</v>
      </c>
      <c r="AJ33" s="103">
        <f t="shared" si="35"/>
        <v>4.5645000000000042</v>
      </c>
      <c r="AK33" s="103">
        <f t="shared" si="35"/>
        <v>4.5370000000000044</v>
      </c>
      <c r="AL33" s="103">
        <f t="shared" si="35"/>
        <v>4.5095000000000045</v>
      </c>
      <c r="AM33" s="103">
        <f t="shared" si="35"/>
        <v>4.4820000000000046</v>
      </c>
      <c r="AN33" s="103">
        <f t="shared" si="35"/>
        <v>4.4545000000000048</v>
      </c>
      <c r="AO33" s="103">
        <f t="shared" si="35"/>
        <v>4.4270000000000049</v>
      </c>
      <c r="AP33" s="103">
        <f t="shared" si="35"/>
        <v>4.3995000000000051</v>
      </c>
      <c r="AQ33" s="103">
        <f t="shared" si="35"/>
        <v>4.3720000000000052</v>
      </c>
      <c r="AR33" s="103">
        <f t="shared" si="35"/>
        <v>4.3445000000000054</v>
      </c>
      <c r="AS33" s="103">
        <f t="shared" si="35"/>
        <v>4.3170000000000055</v>
      </c>
      <c r="AT33" s="103">
        <f t="shared" si="35"/>
        <v>4.2895000000000056</v>
      </c>
      <c r="AU33" s="103">
        <f t="shared" si="35"/>
        <v>4.2620000000000058</v>
      </c>
      <c r="AV33" s="62">
        <v>0.03</v>
      </c>
      <c r="AW33" s="86">
        <v>0</v>
      </c>
    </row>
    <row r="34" spans="1:49">
      <c r="A34" s="44"/>
      <c r="B34" s="120"/>
      <c r="C34" s="1" t="s">
        <v>28</v>
      </c>
      <c r="D34" s="5">
        <v>6.0606060599999997E-2</v>
      </c>
      <c r="E34" s="2">
        <v>16.5</v>
      </c>
      <c r="F34" s="96">
        <f t="shared" si="3"/>
        <v>2.5000000000000001E-2</v>
      </c>
      <c r="G34" s="50">
        <v>16.087</v>
      </c>
      <c r="H34" s="103">
        <f t="shared" si="4"/>
        <v>16.0045</v>
      </c>
      <c r="I34" s="103">
        <f t="shared" ref="I34:AU34" si="36">H34-0.005*$E34</f>
        <v>15.922000000000001</v>
      </c>
      <c r="J34" s="103">
        <f t="shared" si="36"/>
        <v>15.839500000000001</v>
      </c>
      <c r="K34" s="104">
        <f t="shared" si="36"/>
        <v>15.757000000000001</v>
      </c>
      <c r="L34" s="103">
        <f t="shared" si="36"/>
        <v>15.674500000000002</v>
      </c>
      <c r="M34" s="103">
        <f t="shared" si="36"/>
        <v>15.592000000000002</v>
      </c>
      <c r="N34" s="103">
        <f t="shared" si="36"/>
        <v>15.509500000000003</v>
      </c>
      <c r="O34" s="103">
        <f t="shared" si="36"/>
        <v>15.427000000000003</v>
      </c>
      <c r="P34" s="103">
        <f t="shared" si="36"/>
        <v>15.344500000000004</v>
      </c>
      <c r="Q34" s="103">
        <f t="shared" si="36"/>
        <v>15.262000000000004</v>
      </c>
      <c r="R34" s="103">
        <f t="shared" si="36"/>
        <v>15.179500000000004</v>
      </c>
      <c r="S34" s="103">
        <f t="shared" si="36"/>
        <v>15.097000000000005</v>
      </c>
      <c r="T34" s="103">
        <f t="shared" si="36"/>
        <v>15.014500000000005</v>
      </c>
      <c r="U34" s="103">
        <f t="shared" si="36"/>
        <v>14.932000000000006</v>
      </c>
      <c r="V34" s="103">
        <f t="shared" si="36"/>
        <v>14.849500000000006</v>
      </c>
      <c r="W34" s="103">
        <f t="shared" si="36"/>
        <v>14.767000000000007</v>
      </c>
      <c r="X34" s="103">
        <f t="shared" si="36"/>
        <v>14.684500000000007</v>
      </c>
      <c r="Y34" s="103">
        <f t="shared" si="36"/>
        <v>14.602000000000007</v>
      </c>
      <c r="Z34" s="103">
        <f t="shared" si="36"/>
        <v>14.519500000000008</v>
      </c>
      <c r="AA34" s="103">
        <f t="shared" si="36"/>
        <v>14.437000000000008</v>
      </c>
      <c r="AB34" s="103">
        <f t="shared" si="36"/>
        <v>14.354500000000009</v>
      </c>
      <c r="AC34" s="103">
        <f t="shared" si="36"/>
        <v>14.272000000000009</v>
      </c>
      <c r="AD34" s="103">
        <f t="shared" si="36"/>
        <v>14.18950000000001</v>
      </c>
      <c r="AE34" s="103">
        <f t="shared" si="36"/>
        <v>14.10700000000001</v>
      </c>
      <c r="AF34" s="103">
        <f t="shared" si="36"/>
        <v>14.02450000000001</v>
      </c>
      <c r="AG34" s="103">
        <f t="shared" si="36"/>
        <v>13.942000000000011</v>
      </c>
      <c r="AH34" s="103">
        <f t="shared" si="36"/>
        <v>13.859500000000011</v>
      </c>
      <c r="AI34" s="103">
        <f t="shared" si="36"/>
        <v>13.777000000000012</v>
      </c>
      <c r="AJ34" s="103">
        <f t="shared" si="36"/>
        <v>13.694500000000012</v>
      </c>
      <c r="AK34" s="103">
        <f t="shared" si="36"/>
        <v>13.612000000000013</v>
      </c>
      <c r="AL34" s="103">
        <f t="shared" si="36"/>
        <v>13.529500000000013</v>
      </c>
      <c r="AM34" s="103">
        <f t="shared" si="36"/>
        <v>13.447000000000013</v>
      </c>
      <c r="AN34" s="103">
        <f t="shared" si="36"/>
        <v>13.364500000000014</v>
      </c>
      <c r="AO34" s="103">
        <f t="shared" si="36"/>
        <v>13.282000000000014</v>
      </c>
      <c r="AP34" s="103">
        <f t="shared" si="36"/>
        <v>13.199500000000015</v>
      </c>
      <c r="AQ34" s="103">
        <f t="shared" si="36"/>
        <v>13.117000000000015</v>
      </c>
      <c r="AR34" s="103">
        <f t="shared" si="36"/>
        <v>13.034500000000016</v>
      </c>
      <c r="AS34" s="103">
        <f t="shared" si="36"/>
        <v>12.952000000000016</v>
      </c>
      <c r="AT34" s="103">
        <f t="shared" si="36"/>
        <v>12.869500000000016</v>
      </c>
      <c r="AU34" s="103">
        <f t="shared" si="36"/>
        <v>12.787000000000017</v>
      </c>
      <c r="AV34" s="62">
        <v>0.03</v>
      </c>
      <c r="AW34" s="86">
        <v>0</v>
      </c>
    </row>
    <row r="35" spans="1:49">
      <c r="A35" s="44"/>
      <c r="B35" s="120"/>
      <c r="C35" s="1" t="s">
        <v>29</v>
      </c>
      <c r="D35" s="5">
        <v>1.5151515149999999E-2</v>
      </c>
      <c r="E35" s="2">
        <v>66</v>
      </c>
      <c r="F35" s="96">
        <f t="shared" si="3"/>
        <v>2.5000000000000001E-2</v>
      </c>
      <c r="G35" s="50">
        <v>64.349999999999994</v>
      </c>
      <c r="H35" s="103">
        <f t="shared" si="4"/>
        <v>64.02</v>
      </c>
      <c r="I35" s="103">
        <f t="shared" ref="I35:AU35" si="37">H35-0.005*$E35</f>
        <v>63.69</v>
      </c>
      <c r="J35" s="103">
        <f t="shared" si="37"/>
        <v>63.36</v>
      </c>
      <c r="K35" s="104">
        <f t="shared" si="37"/>
        <v>63.03</v>
      </c>
      <c r="L35" s="103">
        <f t="shared" si="37"/>
        <v>62.7</v>
      </c>
      <c r="M35" s="103">
        <f t="shared" si="37"/>
        <v>62.370000000000005</v>
      </c>
      <c r="N35" s="103">
        <f t="shared" si="37"/>
        <v>62.040000000000006</v>
      </c>
      <c r="O35" s="103">
        <f t="shared" si="37"/>
        <v>61.710000000000008</v>
      </c>
      <c r="P35" s="103">
        <f t="shared" si="37"/>
        <v>61.38000000000001</v>
      </c>
      <c r="Q35" s="103">
        <f t="shared" si="37"/>
        <v>61.050000000000011</v>
      </c>
      <c r="R35" s="103">
        <f t="shared" si="37"/>
        <v>60.720000000000013</v>
      </c>
      <c r="S35" s="103">
        <f t="shared" si="37"/>
        <v>60.390000000000015</v>
      </c>
      <c r="T35" s="103">
        <f t="shared" si="37"/>
        <v>60.060000000000016</v>
      </c>
      <c r="U35" s="103">
        <f t="shared" si="37"/>
        <v>59.730000000000018</v>
      </c>
      <c r="V35" s="103">
        <f t="shared" si="37"/>
        <v>59.40000000000002</v>
      </c>
      <c r="W35" s="103">
        <f t="shared" si="37"/>
        <v>59.070000000000022</v>
      </c>
      <c r="X35" s="103">
        <f t="shared" si="37"/>
        <v>58.740000000000023</v>
      </c>
      <c r="Y35" s="103">
        <f t="shared" si="37"/>
        <v>58.410000000000025</v>
      </c>
      <c r="Z35" s="103">
        <f t="shared" si="37"/>
        <v>58.080000000000027</v>
      </c>
      <c r="AA35" s="103">
        <f t="shared" si="37"/>
        <v>57.750000000000028</v>
      </c>
      <c r="AB35" s="103">
        <f t="shared" si="37"/>
        <v>57.42000000000003</v>
      </c>
      <c r="AC35" s="103">
        <f t="shared" si="37"/>
        <v>57.090000000000032</v>
      </c>
      <c r="AD35" s="103">
        <f t="shared" si="37"/>
        <v>56.760000000000034</v>
      </c>
      <c r="AE35" s="103">
        <f t="shared" si="37"/>
        <v>56.430000000000035</v>
      </c>
      <c r="AF35" s="103">
        <f t="shared" si="37"/>
        <v>56.100000000000037</v>
      </c>
      <c r="AG35" s="103">
        <f t="shared" si="37"/>
        <v>55.770000000000039</v>
      </c>
      <c r="AH35" s="103">
        <f t="shared" si="37"/>
        <v>55.44000000000004</v>
      </c>
      <c r="AI35" s="103">
        <f t="shared" si="37"/>
        <v>55.110000000000042</v>
      </c>
      <c r="AJ35" s="103">
        <f t="shared" si="37"/>
        <v>54.780000000000044</v>
      </c>
      <c r="AK35" s="103">
        <f t="shared" si="37"/>
        <v>54.450000000000045</v>
      </c>
      <c r="AL35" s="103">
        <f t="shared" si="37"/>
        <v>54.120000000000047</v>
      </c>
      <c r="AM35" s="103">
        <f t="shared" si="37"/>
        <v>53.790000000000049</v>
      </c>
      <c r="AN35" s="103">
        <f t="shared" si="37"/>
        <v>53.460000000000051</v>
      </c>
      <c r="AO35" s="103">
        <f t="shared" si="37"/>
        <v>53.130000000000052</v>
      </c>
      <c r="AP35" s="103">
        <f t="shared" si="37"/>
        <v>52.800000000000054</v>
      </c>
      <c r="AQ35" s="103">
        <f t="shared" si="37"/>
        <v>52.470000000000056</v>
      </c>
      <c r="AR35" s="103">
        <f t="shared" si="37"/>
        <v>52.140000000000057</v>
      </c>
      <c r="AS35" s="103">
        <f t="shared" si="37"/>
        <v>51.810000000000059</v>
      </c>
      <c r="AT35" s="103">
        <f t="shared" si="37"/>
        <v>51.480000000000061</v>
      </c>
      <c r="AU35" s="103">
        <f t="shared" si="37"/>
        <v>51.150000000000063</v>
      </c>
      <c r="AV35" s="62">
        <v>0.03</v>
      </c>
      <c r="AW35" s="86">
        <v>0</v>
      </c>
    </row>
    <row r="36" spans="1:49">
      <c r="A36" s="44"/>
      <c r="B36" s="120"/>
      <c r="C36" s="1" t="s">
        <v>30</v>
      </c>
      <c r="D36" s="5">
        <f>1/462</f>
        <v>2.1645021645021645E-3</v>
      </c>
      <c r="E36" s="2">
        <v>462</v>
      </c>
      <c r="F36" s="96">
        <f t="shared" si="3"/>
        <v>2.5000000000000001E-2</v>
      </c>
      <c r="G36" s="50">
        <v>450.45</v>
      </c>
      <c r="H36" s="103">
        <f t="shared" si="4"/>
        <v>448.14</v>
      </c>
      <c r="I36" s="103">
        <f t="shared" ref="I36:AU36" si="38">H36-0.005*$E36</f>
        <v>445.83</v>
      </c>
      <c r="J36" s="103">
        <f t="shared" si="38"/>
        <v>443.52</v>
      </c>
      <c r="K36" s="104">
        <f t="shared" si="38"/>
        <v>441.21</v>
      </c>
      <c r="L36" s="103">
        <f t="shared" si="38"/>
        <v>438.9</v>
      </c>
      <c r="M36" s="103">
        <f t="shared" si="38"/>
        <v>436.59</v>
      </c>
      <c r="N36" s="103">
        <f t="shared" si="38"/>
        <v>434.28</v>
      </c>
      <c r="O36" s="103">
        <f t="shared" si="38"/>
        <v>431.96999999999997</v>
      </c>
      <c r="P36" s="103">
        <f t="shared" si="38"/>
        <v>429.65999999999997</v>
      </c>
      <c r="Q36" s="103">
        <f t="shared" si="38"/>
        <v>427.34999999999997</v>
      </c>
      <c r="R36" s="103">
        <f t="shared" si="38"/>
        <v>425.03999999999996</v>
      </c>
      <c r="S36" s="103">
        <f t="shared" si="38"/>
        <v>422.72999999999996</v>
      </c>
      <c r="T36" s="103">
        <f t="shared" si="38"/>
        <v>420.41999999999996</v>
      </c>
      <c r="U36" s="103">
        <f t="shared" si="38"/>
        <v>418.10999999999996</v>
      </c>
      <c r="V36" s="103">
        <f t="shared" si="38"/>
        <v>415.79999999999995</v>
      </c>
      <c r="W36" s="103">
        <f t="shared" si="38"/>
        <v>413.48999999999995</v>
      </c>
      <c r="X36" s="103">
        <f t="shared" si="38"/>
        <v>411.17999999999995</v>
      </c>
      <c r="Y36" s="103">
        <f t="shared" si="38"/>
        <v>408.86999999999995</v>
      </c>
      <c r="Z36" s="103">
        <f t="shared" si="38"/>
        <v>406.55999999999995</v>
      </c>
      <c r="AA36" s="103">
        <f t="shared" si="38"/>
        <v>404.24999999999994</v>
      </c>
      <c r="AB36" s="103">
        <f t="shared" si="38"/>
        <v>401.93999999999994</v>
      </c>
      <c r="AC36" s="103">
        <f t="shared" si="38"/>
        <v>399.62999999999994</v>
      </c>
      <c r="AD36" s="103">
        <f t="shared" si="38"/>
        <v>397.31999999999994</v>
      </c>
      <c r="AE36" s="103">
        <f t="shared" si="38"/>
        <v>395.00999999999993</v>
      </c>
      <c r="AF36" s="103">
        <f t="shared" si="38"/>
        <v>392.69999999999993</v>
      </c>
      <c r="AG36" s="103">
        <f t="shared" si="38"/>
        <v>390.38999999999993</v>
      </c>
      <c r="AH36" s="103">
        <f t="shared" si="38"/>
        <v>388.07999999999993</v>
      </c>
      <c r="AI36" s="103">
        <f t="shared" si="38"/>
        <v>385.76999999999992</v>
      </c>
      <c r="AJ36" s="103">
        <f t="shared" si="38"/>
        <v>383.45999999999992</v>
      </c>
      <c r="AK36" s="103">
        <f t="shared" si="38"/>
        <v>381.14999999999992</v>
      </c>
      <c r="AL36" s="103">
        <f t="shared" si="38"/>
        <v>378.83999999999992</v>
      </c>
      <c r="AM36" s="103">
        <f t="shared" si="38"/>
        <v>376.52999999999992</v>
      </c>
      <c r="AN36" s="103">
        <f t="shared" si="38"/>
        <v>374.21999999999991</v>
      </c>
      <c r="AO36" s="103">
        <f t="shared" si="38"/>
        <v>371.90999999999991</v>
      </c>
      <c r="AP36" s="103">
        <f t="shared" si="38"/>
        <v>369.59999999999991</v>
      </c>
      <c r="AQ36" s="103">
        <f t="shared" si="38"/>
        <v>367.28999999999991</v>
      </c>
      <c r="AR36" s="103">
        <f t="shared" si="38"/>
        <v>364.9799999999999</v>
      </c>
      <c r="AS36" s="103">
        <f t="shared" si="38"/>
        <v>362.6699999999999</v>
      </c>
      <c r="AT36" s="103">
        <f t="shared" si="38"/>
        <v>360.3599999999999</v>
      </c>
      <c r="AU36" s="103">
        <f t="shared" si="38"/>
        <v>358.0499999999999</v>
      </c>
      <c r="AV36" s="62">
        <v>0.03</v>
      </c>
      <c r="AW36" s="86">
        <v>0</v>
      </c>
    </row>
    <row r="37" spans="1:49">
      <c r="A37" s="44"/>
      <c r="B37" s="120"/>
      <c r="C37" s="1" t="s">
        <v>31</v>
      </c>
      <c r="D37" s="5">
        <v>1.2987012987012899E-2</v>
      </c>
      <c r="E37" s="2">
        <v>77</v>
      </c>
      <c r="F37" s="96">
        <f t="shared" si="3"/>
        <v>2.5000000000000001E-2</v>
      </c>
      <c r="G37" s="50">
        <v>75.075000000000003</v>
      </c>
      <c r="H37" s="103">
        <f t="shared" si="4"/>
        <v>74.69</v>
      </c>
      <c r="I37" s="103">
        <f t="shared" ref="I37:AU37" si="39">H37-0.005*$E37</f>
        <v>74.304999999999993</v>
      </c>
      <c r="J37" s="103">
        <f t="shared" si="39"/>
        <v>73.919999999999987</v>
      </c>
      <c r="K37" s="104">
        <f t="shared" si="39"/>
        <v>73.534999999999982</v>
      </c>
      <c r="L37" s="103">
        <f t="shared" si="39"/>
        <v>73.149999999999977</v>
      </c>
      <c r="M37" s="103">
        <f t="shared" si="39"/>
        <v>72.764999999999972</v>
      </c>
      <c r="N37" s="103">
        <f t="shared" si="39"/>
        <v>72.379999999999967</v>
      </c>
      <c r="O37" s="103">
        <f t="shared" si="39"/>
        <v>71.994999999999962</v>
      </c>
      <c r="P37" s="103">
        <f t="shared" si="39"/>
        <v>71.609999999999957</v>
      </c>
      <c r="Q37" s="103">
        <f t="shared" si="39"/>
        <v>71.224999999999952</v>
      </c>
      <c r="R37" s="103">
        <f t="shared" si="39"/>
        <v>70.839999999999947</v>
      </c>
      <c r="S37" s="103">
        <f t="shared" si="39"/>
        <v>70.454999999999941</v>
      </c>
      <c r="T37" s="103">
        <f t="shared" si="39"/>
        <v>70.069999999999936</v>
      </c>
      <c r="U37" s="103">
        <f t="shared" si="39"/>
        <v>69.684999999999931</v>
      </c>
      <c r="V37" s="103">
        <f t="shared" si="39"/>
        <v>69.299999999999926</v>
      </c>
      <c r="W37" s="103">
        <f t="shared" si="39"/>
        <v>68.914999999999921</v>
      </c>
      <c r="X37" s="103">
        <f t="shared" si="39"/>
        <v>68.529999999999916</v>
      </c>
      <c r="Y37" s="103">
        <f t="shared" si="39"/>
        <v>68.144999999999911</v>
      </c>
      <c r="Z37" s="103">
        <f t="shared" si="39"/>
        <v>67.759999999999906</v>
      </c>
      <c r="AA37" s="103">
        <f t="shared" si="39"/>
        <v>67.374999999999901</v>
      </c>
      <c r="AB37" s="103">
        <f t="shared" si="39"/>
        <v>66.989999999999895</v>
      </c>
      <c r="AC37" s="103">
        <f t="shared" si="39"/>
        <v>66.60499999999989</v>
      </c>
      <c r="AD37" s="103">
        <f t="shared" si="39"/>
        <v>66.219999999999885</v>
      </c>
      <c r="AE37" s="103">
        <f t="shared" si="39"/>
        <v>65.83499999999988</v>
      </c>
      <c r="AF37" s="103">
        <f t="shared" si="39"/>
        <v>65.449999999999875</v>
      </c>
      <c r="AG37" s="103">
        <f t="shared" si="39"/>
        <v>65.06499999999987</v>
      </c>
      <c r="AH37" s="103">
        <f t="shared" si="39"/>
        <v>64.679999999999865</v>
      </c>
      <c r="AI37" s="103">
        <f t="shared" si="39"/>
        <v>64.29499999999986</v>
      </c>
      <c r="AJ37" s="103">
        <f t="shared" si="39"/>
        <v>63.909999999999862</v>
      </c>
      <c r="AK37" s="103">
        <f t="shared" si="39"/>
        <v>63.524999999999864</v>
      </c>
      <c r="AL37" s="103">
        <f t="shared" si="39"/>
        <v>63.139999999999866</v>
      </c>
      <c r="AM37" s="103">
        <f t="shared" si="39"/>
        <v>62.754999999999868</v>
      </c>
      <c r="AN37" s="103">
        <f t="shared" si="39"/>
        <v>62.36999999999987</v>
      </c>
      <c r="AO37" s="103">
        <f t="shared" si="39"/>
        <v>61.984999999999872</v>
      </c>
      <c r="AP37" s="103">
        <f t="shared" si="39"/>
        <v>61.599999999999874</v>
      </c>
      <c r="AQ37" s="103">
        <f t="shared" si="39"/>
        <v>61.214999999999876</v>
      </c>
      <c r="AR37" s="103">
        <f t="shared" si="39"/>
        <v>60.829999999999878</v>
      </c>
      <c r="AS37" s="103">
        <f t="shared" si="39"/>
        <v>60.444999999999879</v>
      </c>
      <c r="AT37" s="103">
        <f t="shared" si="39"/>
        <v>60.059999999999881</v>
      </c>
      <c r="AU37" s="103">
        <f t="shared" si="39"/>
        <v>59.674999999999883</v>
      </c>
      <c r="AV37" s="62">
        <v>0.03</v>
      </c>
      <c r="AW37" s="86">
        <v>0</v>
      </c>
    </row>
    <row r="38" spans="1:49">
      <c r="A38" s="44"/>
      <c r="B38" s="120"/>
      <c r="C38" s="1" t="s">
        <v>32</v>
      </c>
      <c r="D38" s="5">
        <v>4.5454545450000002E-2</v>
      </c>
      <c r="E38" s="2">
        <v>22</v>
      </c>
      <c r="F38" s="96">
        <f t="shared" si="3"/>
        <v>2.5000000000000001E-2</v>
      </c>
      <c r="G38" s="50">
        <v>21.45</v>
      </c>
      <c r="H38" s="103">
        <f t="shared" si="4"/>
        <v>21.34</v>
      </c>
      <c r="I38" s="103">
        <f t="shared" ref="I38:AU38" si="40">H38-0.005*$E38</f>
        <v>21.23</v>
      </c>
      <c r="J38" s="103">
        <f t="shared" si="40"/>
        <v>21.12</v>
      </c>
      <c r="K38" s="104">
        <f t="shared" si="40"/>
        <v>21.01</v>
      </c>
      <c r="L38" s="103">
        <f t="shared" si="40"/>
        <v>20.900000000000002</v>
      </c>
      <c r="M38" s="103">
        <f t="shared" si="40"/>
        <v>20.790000000000003</v>
      </c>
      <c r="N38" s="103">
        <f t="shared" si="40"/>
        <v>20.680000000000003</v>
      </c>
      <c r="O38" s="103">
        <f t="shared" si="40"/>
        <v>20.570000000000004</v>
      </c>
      <c r="P38" s="103">
        <f t="shared" si="40"/>
        <v>20.460000000000004</v>
      </c>
      <c r="Q38" s="103">
        <f t="shared" si="40"/>
        <v>20.350000000000005</v>
      </c>
      <c r="R38" s="103">
        <f t="shared" si="40"/>
        <v>20.240000000000006</v>
      </c>
      <c r="S38" s="103">
        <f t="shared" si="40"/>
        <v>20.130000000000006</v>
      </c>
      <c r="T38" s="103">
        <f t="shared" si="40"/>
        <v>20.020000000000007</v>
      </c>
      <c r="U38" s="103">
        <f t="shared" si="40"/>
        <v>19.910000000000007</v>
      </c>
      <c r="V38" s="103">
        <f t="shared" si="40"/>
        <v>19.800000000000008</v>
      </c>
      <c r="W38" s="103">
        <f t="shared" si="40"/>
        <v>19.690000000000008</v>
      </c>
      <c r="X38" s="103">
        <f t="shared" si="40"/>
        <v>19.580000000000009</v>
      </c>
      <c r="Y38" s="103">
        <f t="shared" si="40"/>
        <v>19.47000000000001</v>
      </c>
      <c r="Z38" s="103">
        <f t="shared" si="40"/>
        <v>19.36000000000001</v>
      </c>
      <c r="AA38" s="103">
        <f t="shared" si="40"/>
        <v>19.250000000000011</v>
      </c>
      <c r="AB38" s="103">
        <f t="shared" si="40"/>
        <v>19.140000000000011</v>
      </c>
      <c r="AC38" s="103">
        <f t="shared" si="40"/>
        <v>19.030000000000012</v>
      </c>
      <c r="AD38" s="103">
        <f t="shared" si="40"/>
        <v>18.920000000000012</v>
      </c>
      <c r="AE38" s="103">
        <f t="shared" si="40"/>
        <v>18.810000000000013</v>
      </c>
      <c r="AF38" s="103">
        <f t="shared" si="40"/>
        <v>18.700000000000014</v>
      </c>
      <c r="AG38" s="103">
        <f t="shared" si="40"/>
        <v>18.590000000000014</v>
      </c>
      <c r="AH38" s="103">
        <f t="shared" si="40"/>
        <v>18.480000000000015</v>
      </c>
      <c r="AI38" s="103">
        <f t="shared" si="40"/>
        <v>18.370000000000015</v>
      </c>
      <c r="AJ38" s="103">
        <f t="shared" si="40"/>
        <v>18.260000000000016</v>
      </c>
      <c r="AK38" s="103">
        <f t="shared" si="40"/>
        <v>18.150000000000016</v>
      </c>
      <c r="AL38" s="103">
        <f t="shared" si="40"/>
        <v>18.040000000000017</v>
      </c>
      <c r="AM38" s="103">
        <f t="shared" si="40"/>
        <v>17.930000000000017</v>
      </c>
      <c r="AN38" s="103">
        <f t="shared" si="40"/>
        <v>17.820000000000018</v>
      </c>
      <c r="AO38" s="103">
        <f t="shared" si="40"/>
        <v>17.710000000000019</v>
      </c>
      <c r="AP38" s="103">
        <f t="shared" si="40"/>
        <v>17.600000000000019</v>
      </c>
      <c r="AQ38" s="103">
        <f t="shared" si="40"/>
        <v>17.49000000000002</v>
      </c>
      <c r="AR38" s="103">
        <f t="shared" si="40"/>
        <v>17.38000000000002</v>
      </c>
      <c r="AS38" s="103">
        <f t="shared" si="40"/>
        <v>17.270000000000021</v>
      </c>
      <c r="AT38" s="103">
        <f t="shared" si="40"/>
        <v>17.160000000000021</v>
      </c>
      <c r="AU38" s="103">
        <f t="shared" si="40"/>
        <v>17.050000000000022</v>
      </c>
      <c r="AV38" s="62">
        <v>0.03</v>
      </c>
      <c r="AW38" s="86">
        <v>0</v>
      </c>
    </row>
    <row r="39" spans="1:49">
      <c r="A39" s="44"/>
      <c r="B39" s="120"/>
      <c r="C39" s="1" t="s">
        <v>33</v>
      </c>
      <c r="D39" s="5">
        <v>0.12121212121212099</v>
      </c>
      <c r="E39" s="2">
        <v>8.25</v>
      </c>
      <c r="F39" s="96">
        <f t="shared" si="3"/>
        <v>2.5000000000000001E-2</v>
      </c>
      <c r="G39" s="50">
        <v>8.0429999999999993</v>
      </c>
      <c r="H39" s="103">
        <f t="shared" si="4"/>
        <v>8.0017499999999995</v>
      </c>
      <c r="I39" s="103">
        <f t="shared" ref="I39:AU39" si="41">H39-0.005*$E39</f>
        <v>7.9604999999999997</v>
      </c>
      <c r="J39" s="103">
        <f t="shared" si="41"/>
        <v>7.9192499999999999</v>
      </c>
      <c r="K39" s="104">
        <f t="shared" si="41"/>
        <v>7.8780000000000001</v>
      </c>
      <c r="L39" s="103">
        <f t="shared" si="41"/>
        <v>7.8367500000000003</v>
      </c>
      <c r="M39" s="103">
        <f t="shared" si="41"/>
        <v>7.7955000000000005</v>
      </c>
      <c r="N39" s="103">
        <f t="shared" si="41"/>
        <v>7.7542500000000008</v>
      </c>
      <c r="O39" s="103">
        <f t="shared" si="41"/>
        <v>7.713000000000001</v>
      </c>
      <c r="P39" s="103">
        <f t="shared" si="41"/>
        <v>7.6717500000000012</v>
      </c>
      <c r="Q39" s="103">
        <f t="shared" si="41"/>
        <v>7.6305000000000014</v>
      </c>
      <c r="R39" s="103">
        <f t="shared" si="41"/>
        <v>7.5892500000000016</v>
      </c>
      <c r="S39" s="103">
        <f t="shared" si="41"/>
        <v>7.5480000000000018</v>
      </c>
      <c r="T39" s="103">
        <f t="shared" si="41"/>
        <v>7.506750000000002</v>
      </c>
      <c r="U39" s="103">
        <f t="shared" si="41"/>
        <v>7.4655000000000022</v>
      </c>
      <c r="V39" s="103">
        <f t="shared" si="41"/>
        <v>7.4242500000000025</v>
      </c>
      <c r="W39" s="103">
        <f t="shared" si="41"/>
        <v>7.3830000000000027</v>
      </c>
      <c r="X39" s="103">
        <f t="shared" si="41"/>
        <v>7.3417500000000029</v>
      </c>
      <c r="Y39" s="103">
        <f t="shared" si="41"/>
        <v>7.3005000000000031</v>
      </c>
      <c r="Z39" s="103">
        <f t="shared" si="41"/>
        <v>7.2592500000000033</v>
      </c>
      <c r="AA39" s="103">
        <f t="shared" si="41"/>
        <v>7.2180000000000035</v>
      </c>
      <c r="AB39" s="103">
        <f t="shared" si="41"/>
        <v>7.1767500000000037</v>
      </c>
      <c r="AC39" s="103">
        <f t="shared" si="41"/>
        <v>7.135500000000004</v>
      </c>
      <c r="AD39" s="103">
        <f t="shared" si="41"/>
        <v>7.0942500000000042</v>
      </c>
      <c r="AE39" s="103">
        <f t="shared" si="41"/>
        <v>7.0530000000000044</v>
      </c>
      <c r="AF39" s="103">
        <f t="shared" si="41"/>
        <v>7.0117500000000046</v>
      </c>
      <c r="AG39" s="103">
        <f t="shared" si="41"/>
        <v>6.9705000000000048</v>
      </c>
      <c r="AH39" s="103">
        <f t="shared" si="41"/>
        <v>6.929250000000005</v>
      </c>
      <c r="AI39" s="103">
        <f t="shared" si="41"/>
        <v>6.8880000000000052</v>
      </c>
      <c r="AJ39" s="103">
        <f t="shared" si="41"/>
        <v>6.8467500000000054</v>
      </c>
      <c r="AK39" s="103">
        <f t="shared" si="41"/>
        <v>6.8055000000000057</v>
      </c>
      <c r="AL39" s="103">
        <f t="shared" si="41"/>
        <v>6.7642500000000059</v>
      </c>
      <c r="AM39" s="103">
        <f t="shared" si="41"/>
        <v>6.7230000000000061</v>
      </c>
      <c r="AN39" s="103">
        <f t="shared" si="41"/>
        <v>6.6817500000000063</v>
      </c>
      <c r="AO39" s="103">
        <f t="shared" si="41"/>
        <v>6.6405000000000065</v>
      </c>
      <c r="AP39" s="103">
        <f t="shared" si="41"/>
        <v>6.5992500000000067</v>
      </c>
      <c r="AQ39" s="103">
        <f t="shared" si="41"/>
        <v>6.5580000000000069</v>
      </c>
      <c r="AR39" s="103">
        <f t="shared" si="41"/>
        <v>6.5167500000000071</v>
      </c>
      <c r="AS39" s="103">
        <f t="shared" si="41"/>
        <v>6.4755000000000074</v>
      </c>
      <c r="AT39" s="103">
        <f t="shared" si="41"/>
        <v>6.4342500000000076</v>
      </c>
      <c r="AU39" s="103">
        <f t="shared" si="41"/>
        <v>6.3930000000000078</v>
      </c>
      <c r="AV39" s="62">
        <v>3.0300000000000001E-2</v>
      </c>
      <c r="AW39" s="86">
        <v>0</v>
      </c>
    </row>
    <row r="42" spans="1:49">
      <c r="E42" s="43">
        <v>25</v>
      </c>
    </row>
    <row r="47" spans="1:49" ht="16.5" customHeight="1"/>
    <row r="48" spans="1:49" ht="16.5" customHeight="1"/>
  </sheetData>
  <mergeCells count="19">
    <mergeCell ref="A5:A6"/>
    <mergeCell ref="A3:A4"/>
    <mergeCell ref="B20:B23"/>
    <mergeCell ref="B24:B31"/>
    <mergeCell ref="B32:B39"/>
    <mergeCell ref="B3:B4"/>
    <mergeCell ref="B5:B6"/>
    <mergeCell ref="B7:B8"/>
    <mergeCell ref="B9:B10"/>
    <mergeCell ref="B12:B13"/>
    <mergeCell ref="B14:B19"/>
    <mergeCell ref="A21:A22"/>
    <mergeCell ref="A23:A24"/>
    <mergeCell ref="A1:A2"/>
    <mergeCell ref="B1:B2"/>
    <mergeCell ref="C1:C2"/>
    <mergeCell ref="D1:D2"/>
    <mergeCell ref="F1:F2"/>
    <mergeCell ref="E1:E2"/>
  </mergeCells>
  <phoneticPr fontId="1" type="noConversion"/>
  <conditionalFormatting sqref="H2:AU2">
    <cfRule type="expression" dxfId="66" priority="3">
      <formula>H$2&lt;-0.00001</formula>
    </cfRule>
  </conditionalFormatting>
  <conditionalFormatting sqref="H3:AU39">
    <cfRule type="expression" dxfId="65" priority="2">
      <formula>H$2&lt;-0.00001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0</xdr:col>
                    <xdr:colOff>76200</xdr:colOff>
                    <xdr:row>5</xdr:row>
                    <xdr:rowOff>190500</xdr:rowOff>
                  </from>
                  <to>
                    <xdr:col>0</xdr:col>
                    <xdr:colOff>838200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0</xdr:col>
                    <xdr:colOff>123825</xdr:colOff>
                    <xdr:row>24</xdr:row>
                    <xdr:rowOff>28575</xdr:rowOff>
                  </from>
                  <to>
                    <xdr:col>0</xdr:col>
                    <xdr:colOff>762000</xdr:colOff>
                    <xdr:row>37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D558-4B3E-4265-ADED-5F4C87E730BC}">
  <dimension ref="A1:AY24"/>
  <sheetViews>
    <sheetView tabSelected="1" zoomScaleNormal="100" workbookViewId="0">
      <selection activeCell="J9" sqref="J9"/>
    </sheetView>
  </sheetViews>
  <sheetFormatPr defaultRowHeight="15.75"/>
  <cols>
    <col min="1" max="1" width="11.42578125" customWidth="1"/>
    <col min="2" max="2" width="12.7109375" customWidth="1"/>
    <col min="3" max="3" width="15" customWidth="1"/>
    <col min="4" max="4" width="16.42578125" customWidth="1"/>
    <col min="5" max="5" width="16.28515625" customWidth="1"/>
    <col min="6" max="6" width="14.85546875" customWidth="1"/>
    <col min="7" max="7" width="16" customWidth="1"/>
    <col min="8" max="8" width="19.140625" customWidth="1"/>
    <col min="9" max="9" width="14.7109375" customWidth="1"/>
    <col min="10" max="10" width="15.140625" customWidth="1"/>
    <col min="11" max="11" width="13.85546875" customWidth="1"/>
    <col min="12" max="12" width="12.28515625" customWidth="1"/>
    <col min="13" max="13" width="13.42578125" customWidth="1"/>
    <col min="14" max="14" width="14.28515625" customWidth="1"/>
    <col min="15" max="15" width="12.140625" customWidth="1"/>
    <col min="16" max="16" width="11.85546875" customWidth="1"/>
    <col min="17" max="17" width="12.42578125" customWidth="1"/>
    <col min="18" max="18" width="12.7109375" customWidth="1"/>
    <col min="19" max="19" width="10.5703125" customWidth="1"/>
    <col min="20" max="20" width="11.5703125" customWidth="1"/>
    <col min="21" max="21" width="11.42578125" customWidth="1"/>
    <col min="22" max="22" width="15.42578125" customWidth="1"/>
    <col min="23" max="23" width="13.28515625" customWidth="1"/>
    <col min="24" max="24" width="13" customWidth="1"/>
    <col min="25" max="25" width="12.140625" customWidth="1"/>
    <col min="26" max="26" width="12.5703125" customWidth="1"/>
    <col min="27" max="27" width="16.140625" customWidth="1"/>
    <col min="28" max="28" width="14.7109375" customWidth="1"/>
    <col min="29" max="29" width="16.7109375" customWidth="1"/>
    <col min="30" max="30" width="14.7109375" customWidth="1"/>
    <col min="31" max="31" width="13.28515625" customWidth="1"/>
    <col min="32" max="32" width="14" customWidth="1"/>
    <col min="33" max="33" width="13.28515625" customWidth="1"/>
    <col min="34" max="34" width="12.140625" customWidth="1"/>
    <col min="35" max="35" width="12.85546875" customWidth="1"/>
    <col min="36" max="36" width="15.7109375" customWidth="1"/>
    <col min="37" max="37" width="13.42578125" customWidth="1"/>
    <col min="38" max="38" width="14.85546875" customWidth="1"/>
    <col min="39" max="39" width="14.7109375" customWidth="1"/>
    <col min="40" max="40" width="11.85546875" customWidth="1"/>
    <col min="41" max="41" width="12.85546875" customWidth="1"/>
    <col min="42" max="43" width="13.42578125" customWidth="1"/>
    <col min="44" max="44" width="14.7109375" customWidth="1"/>
    <col min="45" max="45" width="12.5703125" customWidth="1"/>
    <col min="46" max="46" width="12.140625" customWidth="1"/>
    <col min="47" max="47" width="12.42578125" bestFit="1" customWidth="1"/>
    <col min="48" max="48" width="9.28515625" bestFit="1" customWidth="1"/>
    <col min="49" max="49" width="9.140625" customWidth="1"/>
    <col min="50" max="50" width="9.28515625" bestFit="1" customWidth="1"/>
  </cols>
  <sheetData>
    <row r="1" spans="1:51" ht="15.75" customHeight="1">
      <c r="A1" s="46"/>
      <c r="B1" s="109"/>
      <c r="C1" s="109"/>
      <c r="D1" s="107" t="s">
        <v>0</v>
      </c>
      <c r="E1" s="106" t="s">
        <v>390</v>
      </c>
      <c r="F1" s="112" t="s">
        <v>280</v>
      </c>
      <c r="G1" s="42" t="s">
        <v>262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249</v>
      </c>
      <c r="T1" s="41" t="s">
        <v>250</v>
      </c>
      <c r="U1" s="41" t="s">
        <v>251</v>
      </c>
      <c r="V1" s="41" t="s">
        <v>252</v>
      </c>
      <c r="W1" s="41" t="s">
        <v>253</v>
      </c>
      <c r="X1" s="41" t="s">
        <v>254</v>
      </c>
      <c r="Y1" s="41" t="s">
        <v>255</v>
      </c>
      <c r="Z1" s="41" t="s">
        <v>256</v>
      </c>
      <c r="AA1" s="41" t="s">
        <v>257</v>
      </c>
      <c r="AB1" s="41" t="s">
        <v>258</v>
      </c>
      <c r="AC1" s="41" t="s">
        <v>259</v>
      </c>
      <c r="AD1" s="41" t="s">
        <v>260</v>
      </c>
      <c r="AE1" s="41" t="s">
        <v>261</v>
      </c>
      <c r="AF1" s="41" t="s">
        <v>264</v>
      </c>
      <c r="AG1" s="41" t="s">
        <v>265</v>
      </c>
      <c r="AH1" s="41" t="s">
        <v>267</v>
      </c>
      <c r="AI1" s="41" t="s">
        <v>266</v>
      </c>
      <c r="AJ1" s="41" t="s">
        <v>268</v>
      </c>
      <c r="AK1" s="41" t="s">
        <v>269</v>
      </c>
      <c r="AL1" s="41" t="s">
        <v>270</v>
      </c>
      <c r="AM1" s="41" t="s">
        <v>271</v>
      </c>
      <c r="AN1" s="41" t="s">
        <v>272</v>
      </c>
      <c r="AO1" s="41" t="s">
        <v>273</v>
      </c>
      <c r="AP1" s="41" t="s">
        <v>274</v>
      </c>
      <c r="AQ1" s="41" t="s">
        <v>275</v>
      </c>
      <c r="AR1" s="41" t="s">
        <v>276</v>
      </c>
      <c r="AS1" s="41" t="s">
        <v>277</v>
      </c>
      <c r="AT1" s="41" t="s">
        <v>278</v>
      </c>
      <c r="AU1" s="41" t="s">
        <v>279</v>
      </c>
    </row>
    <row r="2" spans="1:51" ht="15.75" customHeight="1">
      <c r="A2" s="46"/>
      <c r="B2" s="109"/>
      <c r="C2" s="109"/>
      <c r="D2" s="107"/>
      <c r="E2" s="107"/>
      <c r="F2" s="113"/>
      <c r="G2" s="48">
        <f>A21</f>
        <v>8.5000000000000006E-2</v>
      </c>
      <c r="H2" s="48">
        <f t="shared" ref="H2:AE2" si="0">G2-0.5%</f>
        <v>0.08</v>
      </c>
      <c r="I2" s="48">
        <f t="shared" si="0"/>
        <v>7.4999999999999997E-2</v>
      </c>
      <c r="J2" s="48">
        <f t="shared" si="0"/>
        <v>6.9999999999999993E-2</v>
      </c>
      <c r="K2" s="48">
        <f t="shared" si="0"/>
        <v>6.4999999999999988E-2</v>
      </c>
      <c r="L2" s="48">
        <f t="shared" si="0"/>
        <v>5.9999999999999991E-2</v>
      </c>
      <c r="M2" s="48">
        <f t="shared" si="0"/>
        <v>5.4999999999999993E-2</v>
      </c>
      <c r="N2" s="48">
        <f t="shared" si="0"/>
        <v>4.9999999999999996E-2</v>
      </c>
      <c r="O2" s="48">
        <f t="shared" si="0"/>
        <v>4.4999999999999998E-2</v>
      </c>
      <c r="P2" s="48">
        <f t="shared" si="0"/>
        <v>0.04</v>
      </c>
      <c r="Q2" s="48">
        <f t="shared" si="0"/>
        <v>3.5000000000000003E-2</v>
      </c>
      <c r="R2" s="48">
        <f t="shared" si="0"/>
        <v>3.0000000000000002E-2</v>
      </c>
      <c r="S2" s="48">
        <f t="shared" si="0"/>
        <v>2.5000000000000001E-2</v>
      </c>
      <c r="T2" s="48">
        <f t="shared" si="0"/>
        <v>0.02</v>
      </c>
      <c r="U2" s="48">
        <f t="shared" si="0"/>
        <v>1.4999999999999999E-2</v>
      </c>
      <c r="V2" s="48">
        <f t="shared" si="0"/>
        <v>9.9999999999999985E-3</v>
      </c>
      <c r="W2" s="48">
        <f t="shared" si="0"/>
        <v>4.9999999999999984E-3</v>
      </c>
      <c r="X2" s="48">
        <f t="shared" si="0"/>
        <v>0</v>
      </c>
      <c r="Y2" s="48">
        <f t="shared" si="0"/>
        <v>-5.0000000000000001E-3</v>
      </c>
      <c r="Z2" s="48">
        <f t="shared" si="0"/>
        <v>-0.01</v>
      </c>
      <c r="AA2" s="48">
        <f t="shared" si="0"/>
        <v>-1.4999999999999999E-2</v>
      </c>
      <c r="AB2" s="48">
        <f t="shared" si="0"/>
        <v>-0.02</v>
      </c>
      <c r="AC2" s="48">
        <f t="shared" si="0"/>
        <v>-2.5000000000000001E-2</v>
      </c>
      <c r="AD2" s="48">
        <f t="shared" si="0"/>
        <v>-3.0000000000000002E-2</v>
      </c>
      <c r="AE2" s="48">
        <f t="shared" si="0"/>
        <v>-3.5000000000000003E-2</v>
      </c>
      <c r="AF2" s="48">
        <f t="shared" ref="AF2:AU2" si="1">AE2-0.5%</f>
        <v>-0.04</v>
      </c>
      <c r="AG2" s="48">
        <f t="shared" si="1"/>
        <v>-4.4999999999999998E-2</v>
      </c>
      <c r="AH2" s="48">
        <f t="shared" si="1"/>
        <v>-4.9999999999999996E-2</v>
      </c>
      <c r="AI2" s="48">
        <f t="shared" si="1"/>
        <v>-5.4999999999999993E-2</v>
      </c>
      <c r="AJ2" s="48">
        <f t="shared" si="1"/>
        <v>-5.9999999999999991E-2</v>
      </c>
      <c r="AK2" s="48">
        <f t="shared" si="1"/>
        <v>-6.4999999999999988E-2</v>
      </c>
      <c r="AL2" s="48">
        <f t="shared" si="1"/>
        <v>-6.9999999999999993E-2</v>
      </c>
      <c r="AM2" s="48">
        <f t="shared" si="1"/>
        <v>-7.4999999999999997E-2</v>
      </c>
      <c r="AN2" s="48">
        <f t="shared" si="1"/>
        <v>-0.08</v>
      </c>
      <c r="AO2" s="48">
        <f t="shared" si="1"/>
        <v>-8.5000000000000006E-2</v>
      </c>
      <c r="AP2" s="48">
        <f t="shared" si="1"/>
        <v>-9.0000000000000011E-2</v>
      </c>
      <c r="AQ2" s="48">
        <f t="shared" si="1"/>
        <v>-9.5000000000000015E-2</v>
      </c>
      <c r="AR2" s="48">
        <f t="shared" si="1"/>
        <v>-0.10000000000000002</v>
      </c>
      <c r="AS2" s="48">
        <f t="shared" si="1"/>
        <v>-0.10500000000000002</v>
      </c>
      <c r="AT2" s="48">
        <f t="shared" si="1"/>
        <v>-0.11000000000000003</v>
      </c>
      <c r="AU2" s="48">
        <f t="shared" si="1"/>
        <v>-0.11500000000000003</v>
      </c>
    </row>
    <row r="3" spans="1:51" ht="15.75" customHeight="1">
      <c r="A3" s="123" t="s">
        <v>382</v>
      </c>
      <c r="B3" s="131" t="s">
        <v>35</v>
      </c>
      <c r="C3" s="11" t="s">
        <v>36</v>
      </c>
      <c r="D3" s="12">
        <f>108/216</f>
        <v>0.5</v>
      </c>
      <c r="E3" s="102">
        <v>2</v>
      </c>
      <c r="F3" s="3">
        <f>$A$5+AX3</f>
        <v>1.4999999999999999E-2</v>
      </c>
      <c r="G3" s="51">
        <v>1.97</v>
      </c>
      <c r="H3" s="97">
        <f>G3-0.005*$E3</f>
        <v>1.96</v>
      </c>
      <c r="I3" s="97">
        <f t="shared" ref="I3:X3" si="2">H3-0.005*$E3</f>
        <v>1.95</v>
      </c>
      <c r="J3" s="97">
        <f t="shared" si="2"/>
        <v>1.94</v>
      </c>
      <c r="K3" s="97">
        <f t="shared" si="2"/>
        <v>1.93</v>
      </c>
      <c r="L3" s="97">
        <f t="shared" si="2"/>
        <v>1.92</v>
      </c>
      <c r="M3" s="103">
        <f t="shared" si="2"/>
        <v>1.91</v>
      </c>
      <c r="N3" s="97">
        <f t="shared" si="2"/>
        <v>1.9</v>
      </c>
      <c r="O3" s="97">
        <f t="shared" si="2"/>
        <v>1.89</v>
      </c>
      <c r="P3" s="97">
        <f t="shared" si="2"/>
        <v>1.88</v>
      </c>
      <c r="Q3" s="97">
        <f t="shared" si="2"/>
        <v>1.8699999999999999</v>
      </c>
      <c r="R3" s="97">
        <f t="shared" si="2"/>
        <v>1.8599999999999999</v>
      </c>
      <c r="S3" s="97">
        <f t="shared" si="2"/>
        <v>1.8499999999999999</v>
      </c>
      <c r="T3" s="97">
        <f t="shared" si="2"/>
        <v>1.8399999999999999</v>
      </c>
      <c r="U3" s="97">
        <f t="shared" si="2"/>
        <v>1.8299999999999998</v>
      </c>
      <c r="V3" s="97">
        <f t="shared" si="2"/>
        <v>1.8199999999999998</v>
      </c>
      <c r="W3" s="97">
        <f t="shared" si="2"/>
        <v>1.8099999999999998</v>
      </c>
      <c r="X3" s="97">
        <f t="shared" si="2"/>
        <v>1.7999999999999998</v>
      </c>
      <c r="Y3" s="103">
        <f t="shared" ref="Y3:AU9" si="3">X3-0.005/$D3</f>
        <v>1.7899999999999998</v>
      </c>
      <c r="Z3" s="103">
        <f t="shared" si="3"/>
        <v>1.7799999999999998</v>
      </c>
      <c r="AA3" s="103">
        <f t="shared" si="3"/>
        <v>1.7699999999999998</v>
      </c>
      <c r="AB3" s="103">
        <f t="shared" si="3"/>
        <v>1.7599999999999998</v>
      </c>
      <c r="AC3" s="103">
        <f t="shared" si="3"/>
        <v>1.7499999999999998</v>
      </c>
      <c r="AD3" s="103">
        <f t="shared" si="3"/>
        <v>1.7399999999999998</v>
      </c>
      <c r="AE3" s="103">
        <f t="shared" si="3"/>
        <v>1.7299999999999998</v>
      </c>
      <c r="AF3" s="103">
        <f t="shared" si="3"/>
        <v>1.7199999999999998</v>
      </c>
      <c r="AG3" s="103">
        <f t="shared" si="3"/>
        <v>1.7099999999999997</v>
      </c>
      <c r="AH3" s="103">
        <f t="shared" si="3"/>
        <v>1.6999999999999997</v>
      </c>
      <c r="AI3" s="103">
        <f t="shared" si="3"/>
        <v>1.6899999999999997</v>
      </c>
      <c r="AJ3" s="103">
        <f t="shared" si="3"/>
        <v>1.6799999999999997</v>
      </c>
      <c r="AK3" s="103">
        <f t="shared" si="3"/>
        <v>1.6699999999999997</v>
      </c>
      <c r="AL3" s="103">
        <f t="shared" si="3"/>
        <v>1.6599999999999997</v>
      </c>
      <c r="AM3" s="103">
        <f t="shared" si="3"/>
        <v>1.6499999999999997</v>
      </c>
      <c r="AN3" s="103">
        <f t="shared" si="3"/>
        <v>1.6399999999999997</v>
      </c>
      <c r="AO3" s="103">
        <f t="shared" si="3"/>
        <v>1.6299999999999997</v>
      </c>
      <c r="AP3" s="103">
        <f t="shared" si="3"/>
        <v>1.6199999999999997</v>
      </c>
      <c r="AQ3" s="103">
        <f t="shared" si="3"/>
        <v>1.6099999999999997</v>
      </c>
      <c r="AR3" s="103">
        <f t="shared" si="3"/>
        <v>1.5999999999999996</v>
      </c>
      <c r="AS3" s="103">
        <f t="shared" si="3"/>
        <v>1.5899999999999996</v>
      </c>
      <c r="AT3" s="103">
        <f t="shared" si="3"/>
        <v>1.5799999999999996</v>
      </c>
      <c r="AU3" s="103">
        <f t="shared" si="3"/>
        <v>1.5699999999999996</v>
      </c>
      <c r="AV3" s="155">
        <v>0</v>
      </c>
      <c r="AW3" s="155">
        <v>2.5000000000000001E-2</v>
      </c>
      <c r="AX3" s="155">
        <f>AW3-2.5%</f>
        <v>0</v>
      </c>
    </row>
    <row r="4" spans="1:51">
      <c r="A4" s="123"/>
      <c r="B4" s="121"/>
      <c r="C4" s="11" t="s">
        <v>37</v>
      </c>
      <c r="D4" s="12">
        <f>108/216</f>
        <v>0.5</v>
      </c>
      <c r="E4" s="102">
        <v>2</v>
      </c>
      <c r="F4" s="3">
        <f t="shared" ref="F4:F23" si="4">$A$5+AX4</f>
        <v>1.4999999999999999E-2</v>
      </c>
      <c r="G4" s="51">
        <v>1.97</v>
      </c>
      <c r="H4" s="97">
        <f t="shared" ref="H4:W23" si="5">G4-0.005*$E4</f>
        <v>1.96</v>
      </c>
      <c r="I4" s="97">
        <f t="shared" si="5"/>
        <v>1.95</v>
      </c>
      <c r="J4" s="97">
        <f t="shared" si="5"/>
        <v>1.94</v>
      </c>
      <c r="K4" s="97">
        <f t="shared" si="5"/>
        <v>1.93</v>
      </c>
      <c r="L4" s="97">
        <f t="shared" si="5"/>
        <v>1.92</v>
      </c>
      <c r="M4" s="103">
        <f t="shared" si="5"/>
        <v>1.91</v>
      </c>
      <c r="N4" s="97">
        <f t="shared" si="5"/>
        <v>1.9</v>
      </c>
      <c r="O4" s="97">
        <f t="shared" si="5"/>
        <v>1.89</v>
      </c>
      <c r="P4" s="97">
        <f t="shared" si="5"/>
        <v>1.88</v>
      </c>
      <c r="Q4" s="97">
        <f t="shared" si="5"/>
        <v>1.8699999999999999</v>
      </c>
      <c r="R4" s="97">
        <f t="shared" si="5"/>
        <v>1.8599999999999999</v>
      </c>
      <c r="S4" s="97">
        <f t="shared" si="5"/>
        <v>1.8499999999999999</v>
      </c>
      <c r="T4" s="97">
        <f t="shared" si="5"/>
        <v>1.8399999999999999</v>
      </c>
      <c r="U4" s="97">
        <f t="shared" si="5"/>
        <v>1.8299999999999998</v>
      </c>
      <c r="V4" s="97">
        <f t="shared" si="5"/>
        <v>1.8199999999999998</v>
      </c>
      <c r="W4" s="97">
        <f t="shared" si="5"/>
        <v>1.8099999999999998</v>
      </c>
      <c r="X4" s="97">
        <f t="shared" ref="X4:X23" si="6">W4-0.005*$E4</f>
        <v>1.7999999999999998</v>
      </c>
      <c r="Y4" s="103">
        <f t="shared" si="3"/>
        <v>1.7899999999999998</v>
      </c>
      <c r="Z4" s="103">
        <f t="shared" si="3"/>
        <v>1.7799999999999998</v>
      </c>
      <c r="AA4" s="103">
        <f t="shared" si="3"/>
        <v>1.7699999999999998</v>
      </c>
      <c r="AB4" s="103">
        <f t="shared" si="3"/>
        <v>1.7599999999999998</v>
      </c>
      <c r="AC4" s="103">
        <f t="shared" si="3"/>
        <v>1.7499999999999998</v>
      </c>
      <c r="AD4" s="103">
        <f t="shared" si="3"/>
        <v>1.7399999999999998</v>
      </c>
      <c r="AE4" s="103">
        <f t="shared" si="3"/>
        <v>1.7299999999999998</v>
      </c>
      <c r="AF4" s="103">
        <f t="shared" si="3"/>
        <v>1.7199999999999998</v>
      </c>
      <c r="AG4" s="103">
        <f t="shared" si="3"/>
        <v>1.7099999999999997</v>
      </c>
      <c r="AH4" s="103">
        <f t="shared" si="3"/>
        <v>1.6999999999999997</v>
      </c>
      <c r="AI4" s="103">
        <f t="shared" si="3"/>
        <v>1.6899999999999997</v>
      </c>
      <c r="AJ4" s="103">
        <f t="shared" si="3"/>
        <v>1.6799999999999997</v>
      </c>
      <c r="AK4" s="103">
        <f t="shared" si="3"/>
        <v>1.6699999999999997</v>
      </c>
      <c r="AL4" s="103">
        <f t="shared" si="3"/>
        <v>1.6599999999999997</v>
      </c>
      <c r="AM4" s="103">
        <f t="shared" si="3"/>
        <v>1.6499999999999997</v>
      </c>
      <c r="AN4" s="103">
        <f t="shared" si="3"/>
        <v>1.6399999999999997</v>
      </c>
      <c r="AO4" s="103">
        <f t="shared" si="3"/>
        <v>1.6299999999999997</v>
      </c>
      <c r="AP4" s="103">
        <f t="shared" si="3"/>
        <v>1.6199999999999997</v>
      </c>
      <c r="AQ4" s="103">
        <f t="shared" si="3"/>
        <v>1.6099999999999997</v>
      </c>
      <c r="AR4" s="103">
        <f t="shared" si="3"/>
        <v>1.5999999999999996</v>
      </c>
      <c r="AS4" s="103">
        <f t="shared" si="3"/>
        <v>1.5899999999999996</v>
      </c>
      <c r="AT4" s="103">
        <f t="shared" si="3"/>
        <v>1.5799999999999996</v>
      </c>
      <c r="AU4" s="103">
        <f t="shared" si="3"/>
        <v>1.5699999999999996</v>
      </c>
      <c r="AV4" s="155">
        <v>0</v>
      </c>
      <c r="AW4" s="155">
        <v>2.5000000000000001E-2</v>
      </c>
      <c r="AX4" s="155">
        <f>AW4-2.5%</f>
        <v>0</v>
      </c>
    </row>
    <row r="5" spans="1:51">
      <c r="A5" s="133">
        <f>A8/10000</f>
        <v>1.4999999999999999E-2</v>
      </c>
      <c r="B5" s="121"/>
      <c r="C5" s="13" t="s">
        <v>38</v>
      </c>
      <c r="D5" s="14">
        <f>1/216</f>
        <v>4.6296296296296294E-3</v>
      </c>
      <c r="E5" s="102">
        <v>216</v>
      </c>
      <c r="F5" s="3">
        <f t="shared" si="4"/>
        <v>0.115</v>
      </c>
      <c r="G5" s="51">
        <v>191.16</v>
      </c>
      <c r="H5" s="97">
        <f t="shared" si="5"/>
        <v>190.07999999999998</v>
      </c>
      <c r="I5" s="97">
        <f t="shared" si="5"/>
        <v>188.99999999999997</v>
      </c>
      <c r="J5" s="97">
        <f t="shared" si="5"/>
        <v>187.91999999999996</v>
      </c>
      <c r="K5" s="97">
        <f t="shared" si="5"/>
        <v>186.83999999999995</v>
      </c>
      <c r="L5" s="97">
        <f t="shared" si="5"/>
        <v>185.75999999999993</v>
      </c>
      <c r="M5" s="103">
        <f t="shared" si="5"/>
        <v>184.67999999999992</v>
      </c>
      <c r="N5" s="97">
        <f t="shared" si="5"/>
        <v>183.59999999999991</v>
      </c>
      <c r="O5" s="97">
        <f t="shared" si="5"/>
        <v>182.5199999999999</v>
      </c>
      <c r="P5" s="97">
        <f t="shared" si="5"/>
        <v>181.43999999999988</v>
      </c>
      <c r="Q5" s="97">
        <f t="shared" si="5"/>
        <v>180.35999999999987</v>
      </c>
      <c r="R5" s="97">
        <f t="shared" si="5"/>
        <v>179.27999999999986</v>
      </c>
      <c r="S5" s="97">
        <f t="shared" si="5"/>
        <v>178.19999999999985</v>
      </c>
      <c r="T5" s="97">
        <f t="shared" si="5"/>
        <v>177.11999999999983</v>
      </c>
      <c r="U5" s="97">
        <f t="shared" si="5"/>
        <v>176.03999999999982</v>
      </c>
      <c r="V5" s="97">
        <f t="shared" si="5"/>
        <v>174.95999999999981</v>
      </c>
      <c r="W5" s="97">
        <f t="shared" si="5"/>
        <v>173.8799999999998</v>
      </c>
      <c r="X5" s="97">
        <f t="shared" si="6"/>
        <v>172.79999999999978</v>
      </c>
      <c r="Y5" s="103">
        <f t="shared" si="3"/>
        <v>171.71999999999977</v>
      </c>
      <c r="Z5" s="103">
        <f t="shared" si="3"/>
        <v>170.63999999999976</v>
      </c>
      <c r="AA5" s="103">
        <f t="shared" si="3"/>
        <v>169.55999999999975</v>
      </c>
      <c r="AB5" s="103">
        <f t="shared" si="3"/>
        <v>168.47999999999973</v>
      </c>
      <c r="AC5" s="103">
        <f t="shared" si="3"/>
        <v>167.39999999999972</v>
      </c>
      <c r="AD5" s="103">
        <f t="shared" si="3"/>
        <v>166.31999999999971</v>
      </c>
      <c r="AE5" s="103">
        <f t="shared" si="3"/>
        <v>165.2399999999997</v>
      </c>
      <c r="AF5" s="103">
        <f t="shared" si="3"/>
        <v>164.15999999999968</v>
      </c>
      <c r="AG5" s="103">
        <f t="shared" si="3"/>
        <v>163.07999999999967</v>
      </c>
      <c r="AH5" s="103">
        <f t="shared" si="3"/>
        <v>161.99999999999966</v>
      </c>
      <c r="AI5" s="103">
        <f t="shared" si="3"/>
        <v>160.91999999999965</v>
      </c>
      <c r="AJ5" s="103">
        <f t="shared" si="3"/>
        <v>159.83999999999963</v>
      </c>
      <c r="AK5" s="103">
        <f t="shared" si="3"/>
        <v>158.75999999999962</v>
      </c>
      <c r="AL5" s="103">
        <f t="shared" si="3"/>
        <v>157.67999999999961</v>
      </c>
      <c r="AM5" s="103">
        <f t="shared" si="3"/>
        <v>156.5999999999996</v>
      </c>
      <c r="AN5" s="103">
        <f t="shared" si="3"/>
        <v>155.51999999999958</v>
      </c>
      <c r="AO5" s="103">
        <f t="shared" si="3"/>
        <v>154.43999999999957</v>
      </c>
      <c r="AP5" s="103">
        <f t="shared" si="3"/>
        <v>153.35999999999956</v>
      </c>
      <c r="AQ5" s="103">
        <f t="shared" si="3"/>
        <v>152.27999999999955</v>
      </c>
      <c r="AR5" s="103">
        <f t="shared" si="3"/>
        <v>151.19999999999953</v>
      </c>
      <c r="AS5" s="103">
        <f t="shared" si="3"/>
        <v>150.11999999999952</v>
      </c>
      <c r="AT5" s="103">
        <f t="shared" si="3"/>
        <v>149.03999999999951</v>
      </c>
      <c r="AU5" s="103">
        <f t="shared" si="3"/>
        <v>147.9599999999995</v>
      </c>
      <c r="AV5" s="155">
        <v>0.1</v>
      </c>
      <c r="AW5" s="155">
        <v>0.125</v>
      </c>
      <c r="AX5" s="155">
        <f>AW5-2.5%</f>
        <v>0.1</v>
      </c>
      <c r="AY5" s="62"/>
    </row>
    <row r="6" spans="1:51">
      <c r="A6" s="133"/>
      <c r="B6" s="121"/>
      <c r="C6" s="13" t="s">
        <v>39</v>
      </c>
      <c r="D6" s="14">
        <f>1/72</f>
        <v>1.3888888888888888E-2</v>
      </c>
      <c r="E6" s="102">
        <v>72</v>
      </c>
      <c r="F6" s="3">
        <f t="shared" si="4"/>
        <v>0.115</v>
      </c>
      <c r="G6" s="51">
        <v>63.72</v>
      </c>
      <c r="H6" s="97">
        <f t="shared" si="5"/>
        <v>63.36</v>
      </c>
      <c r="I6" s="97">
        <f t="shared" si="5"/>
        <v>63</v>
      </c>
      <c r="J6" s="97">
        <f t="shared" si="5"/>
        <v>62.64</v>
      </c>
      <c r="K6" s="97">
        <f t="shared" si="5"/>
        <v>62.28</v>
      </c>
      <c r="L6" s="97">
        <f t="shared" si="5"/>
        <v>61.92</v>
      </c>
      <c r="M6" s="103">
        <f t="shared" si="5"/>
        <v>61.56</v>
      </c>
      <c r="N6" s="97">
        <f t="shared" si="5"/>
        <v>61.2</v>
      </c>
      <c r="O6" s="97">
        <f t="shared" si="5"/>
        <v>60.84</v>
      </c>
      <c r="P6" s="97">
        <f t="shared" si="5"/>
        <v>60.480000000000004</v>
      </c>
      <c r="Q6" s="97">
        <f t="shared" si="5"/>
        <v>60.120000000000005</v>
      </c>
      <c r="R6" s="97">
        <f t="shared" si="5"/>
        <v>59.760000000000005</v>
      </c>
      <c r="S6" s="97">
        <f t="shared" si="5"/>
        <v>59.400000000000006</v>
      </c>
      <c r="T6" s="97">
        <f t="shared" si="5"/>
        <v>59.040000000000006</v>
      </c>
      <c r="U6" s="97">
        <f t="shared" si="5"/>
        <v>58.680000000000007</v>
      </c>
      <c r="V6" s="97">
        <f t="shared" si="5"/>
        <v>58.320000000000007</v>
      </c>
      <c r="W6" s="97">
        <f t="shared" si="5"/>
        <v>57.960000000000008</v>
      </c>
      <c r="X6" s="97">
        <f t="shared" si="6"/>
        <v>57.600000000000009</v>
      </c>
      <c r="Y6" s="103">
        <f t="shared" si="3"/>
        <v>57.240000000000009</v>
      </c>
      <c r="Z6" s="103">
        <f t="shared" si="3"/>
        <v>56.88000000000001</v>
      </c>
      <c r="AA6" s="103">
        <f t="shared" si="3"/>
        <v>56.52000000000001</v>
      </c>
      <c r="AB6" s="103">
        <f t="shared" si="3"/>
        <v>56.160000000000011</v>
      </c>
      <c r="AC6" s="103">
        <f t="shared" si="3"/>
        <v>55.800000000000011</v>
      </c>
      <c r="AD6" s="103">
        <f t="shared" si="3"/>
        <v>55.440000000000012</v>
      </c>
      <c r="AE6" s="103">
        <f t="shared" si="3"/>
        <v>55.080000000000013</v>
      </c>
      <c r="AF6" s="103">
        <f t="shared" si="3"/>
        <v>54.720000000000013</v>
      </c>
      <c r="AG6" s="103">
        <f t="shared" si="3"/>
        <v>54.360000000000014</v>
      </c>
      <c r="AH6" s="103">
        <f t="shared" si="3"/>
        <v>54.000000000000014</v>
      </c>
      <c r="AI6" s="103">
        <f t="shared" si="3"/>
        <v>53.640000000000015</v>
      </c>
      <c r="AJ6" s="103">
        <f t="shared" si="3"/>
        <v>53.280000000000015</v>
      </c>
      <c r="AK6" s="103">
        <f t="shared" si="3"/>
        <v>52.920000000000016</v>
      </c>
      <c r="AL6" s="103">
        <f t="shared" si="3"/>
        <v>52.560000000000016</v>
      </c>
      <c r="AM6" s="103">
        <f t="shared" si="3"/>
        <v>52.200000000000017</v>
      </c>
      <c r="AN6" s="103">
        <f t="shared" si="3"/>
        <v>51.840000000000018</v>
      </c>
      <c r="AO6" s="103">
        <f t="shared" si="3"/>
        <v>51.480000000000018</v>
      </c>
      <c r="AP6" s="103">
        <f t="shared" si="3"/>
        <v>51.120000000000019</v>
      </c>
      <c r="AQ6" s="103">
        <f t="shared" si="3"/>
        <v>50.760000000000019</v>
      </c>
      <c r="AR6" s="103">
        <f t="shared" si="3"/>
        <v>50.40000000000002</v>
      </c>
      <c r="AS6" s="103">
        <f t="shared" si="3"/>
        <v>50.04000000000002</v>
      </c>
      <c r="AT6" s="103">
        <f t="shared" si="3"/>
        <v>49.680000000000021</v>
      </c>
      <c r="AU6" s="103">
        <f t="shared" si="3"/>
        <v>49.320000000000022</v>
      </c>
      <c r="AV6" s="155">
        <v>0.1</v>
      </c>
      <c r="AW6" s="155">
        <v>0.125</v>
      </c>
      <c r="AX6" s="155">
        <f t="shared" ref="AX6:AX23" si="7">AW6-2.5%</f>
        <v>0.1</v>
      </c>
      <c r="AY6" s="62"/>
    </row>
    <row r="7" spans="1:51">
      <c r="B7" s="121"/>
      <c r="C7" s="13" t="s">
        <v>40</v>
      </c>
      <c r="D7" s="14">
        <f>1/36</f>
        <v>2.7777777777777776E-2</v>
      </c>
      <c r="E7" s="102">
        <v>36</v>
      </c>
      <c r="F7" s="3">
        <f t="shared" si="4"/>
        <v>0.115</v>
      </c>
      <c r="G7" s="51">
        <v>31.86</v>
      </c>
      <c r="H7" s="97">
        <f t="shared" si="5"/>
        <v>31.68</v>
      </c>
      <c r="I7" s="97">
        <f t="shared" si="5"/>
        <v>31.5</v>
      </c>
      <c r="J7" s="97">
        <f t="shared" si="5"/>
        <v>31.32</v>
      </c>
      <c r="K7" s="97">
        <f t="shared" si="5"/>
        <v>31.14</v>
      </c>
      <c r="L7" s="97">
        <f t="shared" si="5"/>
        <v>30.96</v>
      </c>
      <c r="M7" s="103">
        <f t="shared" si="5"/>
        <v>30.78</v>
      </c>
      <c r="N7" s="97">
        <f t="shared" si="5"/>
        <v>30.6</v>
      </c>
      <c r="O7" s="97">
        <f t="shared" si="5"/>
        <v>30.42</v>
      </c>
      <c r="P7" s="97">
        <f t="shared" si="5"/>
        <v>30.240000000000002</v>
      </c>
      <c r="Q7" s="97">
        <f t="shared" si="5"/>
        <v>30.060000000000002</v>
      </c>
      <c r="R7" s="97">
        <f t="shared" si="5"/>
        <v>29.880000000000003</v>
      </c>
      <c r="S7" s="97">
        <f t="shared" si="5"/>
        <v>29.700000000000003</v>
      </c>
      <c r="T7" s="97">
        <f t="shared" si="5"/>
        <v>29.520000000000003</v>
      </c>
      <c r="U7" s="97">
        <f t="shared" si="5"/>
        <v>29.340000000000003</v>
      </c>
      <c r="V7" s="97">
        <f t="shared" si="5"/>
        <v>29.160000000000004</v>
      </c>
      <c r="W7" s="97">
        <f t="shared" si="5"/>
        <v>28.980000000000004</v>
      </c>
      <c r="X7" s="97">
        <f t="shared" si="6"/>
        <v>28.800000000000004</v>
      </c>
      <c r="Y7" s="103">
        <f t="shared" si="3"/>
        <v>28.620000000000005</v>
      </c>
      <c r="Z7" s="103">
        <f t="shared" si="3"/>
        <v>28.440000000000005</v>
      </c>
      <c r="AA7" s="103">
        <f t="shared" si="3"/>
        <v>28.260000000000005</v>
      </c>
      <c r="AB7" s="103">
        <f t="shared" si="3"/>
        <v>28.080000000000005</v>
      </c>
      <c r="AC7" s="103">
        <f t="shared" si="3"/>
        <v>27.900000000000006</v>
      </c>
      <c r="AD7" s="103">
        <f t="shared" si="3"/>
        <v>27.720000000000006</v>
      </c>
      <c r="AE7" s="103">
        <f t="shared" si="3"/>
        <v>27.540000000000006</v>
      </c>
      <c r="AF7" s="103">
        <f t="shared" si="3"/>
        <v>27.360000000000007</v>
      </c>
      <c r="AG7" s="103">
        <f t="shared" si="3"/>
        <v>27.180000000000007</v>
      </c>
      <c r="AH7" s="103">
        <f t="shared" si="3"/>
        <v>27.000000000000007</v>
      </c>
      <c r="AI7" s="103">
        <f t="shared" si="3"/>
        <v>26.820000000000007</v>
      </c>
      <c r="AJ7" s="103">
        <f t="shared" si="3"/>
        <v>26.640000000000008</v>
      </c>
      <c r="AK7" s="103">
        <f t="shared" si="3"/>
        <v>26.460000000000008</v>
      </c>
      <c r="AL7" s="103">
        <f t="shared" si="3"/>
        <v>26.280000000000008</v>
      </c>
      <c r="AM7" s="103">
        <f t="shared" si="3"/>
        <v>26.100000000000009</v>
      </c>
      <c r="AN7" s="103">
        <f t="shared" si="3"/>
        <v>25.920000000000009</v>
      </c>
      <c r="AO7" s="103">
        <f t="shared" si="3"/>
        <v>25.740000000000009</v>
      </c>
      <c r="AP7" s="103">
        <f t="shared" si="3"/>
        <v>25.560000000000009</v>
      </c>
      <c r="AQ7" s="103">
        <f t="shared" si="3"/>
        <v>25.38000000000001</v>
      </c>
      <c r="AR7" s="103">
        <f t="shared" si="3"/>
        <v>25.20000000000001</v>
      </c>
      <c r="AS7" s="103">
        <f t="shared" si="3"/>
        <v>25.02000000000001</v>
      </c>
      <c r="AT7" s="103">
        <f t="shared" si="3"/>
        <v>24.840000000000011</v>
      </c>
      <c r="AU7" s="103">
        <f t="shared" si="3"/>
        <v>24.660000000000011</v>
      </c>
      <c r="AV7" s="155">
        <v>0.1</v>
      </c>
      <c r="AW7" s="155">
        <v>0.125</v>
      </c>
      <c r="AX7" s="155">
        <f t="shared" si="7"/>
        <v>0.1</v>
      </c>
      <c r="AY7" s="62"/>
    </row>
    <row r="8" spans="1:51">
      <c r="A8" s="49">
        <v>150</v>
      </c>
      <c r="B8" s="121"/>
      <c r="C8" s="13" t="s">
        <v>41</v>
      </c>
      <c r="D8" s="14">
        <f>10/216</f>
        <v>4.6296296296296294E-2</v>
      </c>
      <c r="E8" s="102">
        <v>21.6</v>
      </c>
      <c r="F8" s="3">
        <f t="shared" si="4"/>
        <v>0.115</v>
      </c>
      <c r="G8" s="51">
        <v>19.116</v>
      </c>
      <c r="H8" s="97">
        <f t="shared" si="5"/>
        <v>19.007999999999999</v>
      </c>
      <c r="I8" s="97">
        <f t="shared" si="5"/>
        <v>18.899999999999999</v>
      </c>
      <c r="J8" s="97">
        <f t="shared" si="5"/>
        <v>18.791999999999998</v>
      </c>
      <c r="K8" s="97">
        <f t="shared" si="5"/>
        <v>18.683999999999997</v>
      </c>
      <c r="L8" s="97">
        <f t="shared" si="5"/>
        <v>18.575999999999997</v>
      </c>
      <c r="M8" s="103">
        <f t="shared" si="5"/>
        <v>18.467999999999996</v>
      </c>
      <c r="N8" s="97">
        <f t="shared" si="5"/>
        <v>18.359999999999996</v>
      </c>
      <c r="O8" s="97">
        <f t="shared" si="5"/>
        <v>18.251999999999995</v>
      </c>
      <c r="P8" s="97">
        <f t="shared" si="5"/>
        <v>18.143999999999995</v>
      </c>
      <c r="Q8" s="97">
        <f t="shared" si="5"/>
        <v>18.035999999999994</v>
      </c>
      <c r="R8" s="97">
        <f t="shared" si="5"/>
        <v>17.927999999999994</v>
      </c>
      <c r="S8" s="97">
        <f t="shared" si="5"/>
        <v>17.819999999999993</v>
      </c>
      <c r="T8" s="97">
        <f t="shared" si="5"/>
        <v>17.711999999999993</v>
      </c>
      <c r="U8" s="97">
        <f t="shared" si="5"/>
        <v>17.603999999999992</v>
      </c>
      <c r="V8" s="97">
        <f t="shared" si="5"/>
        <v>17.495999999999992</v>
      </c>
      <c r="W8" s="97">
        <f t="shared" si="5"/>
        <v>17.387999999999991</v>
      </c>
      <c r="X8" s="97">
        <f t="shared" si="6"/>
        <v>17.27999999999999</v>
      </c>
      <c r="Y8" s="103">
        <f t="shared" si="3"/>
        <v>17.17199999999999</v>
      </c>
      <c r="Z8" s="103">
        <f t="shared" si="3"/>
        <v>17.063999999999989</v>
      </c>
      <c r="AA8" s="103">
        <f t="shared" si="3"/>
        <v>16.955999999999989</v>
      </c>
      <c r="AB8" s="103">
        <f t="shared" si="3"/>
        <v>16.847999999999988</v>
      </c>
      <c r="AC8" s="103">
        <f t="shared" si="3"/>
        <v>16.739999999999988</v>
      </c>
      <c r="AD8" s="103">
        <f t="shared" si="3"/>
        <v>16.631999999999987</v>
      </c>
      <c r="AE8" s="103">
        <f t="shared" si="3"/>
        <v>16.523999999999987</v>
      </c>
      <c r="AF8" s="103">
        <f t="shared" si="3"/>
        <v>16.415999999999986</v>
      </c>
      <c r="AG8" s="103">
        <f t="shared" si="3"/>
        <v>16.307999999999986</v>
      </c>
      <c r="AH8" s="103">
        <f t="shared" si="3"/>
        <v>16.199999999999985</v>
      </c>
      <c r="AI8" s="103">
        <f t="shared" si="3"/>
        <v>16.091999999999985</v>
      </c>
      <c r="AJ8" s="103">
        <f t="shared" si="3"/>
        <v>15.983999999999984</v>
      </c>
      <c r="AK8" s="103">
        <f t="shared" si="3"/>
        <v>15.875999999999983</v>
      </c>
      <c r="AL8" s="103">
        <f t="shared" si="3"/>
        <v>15.767999999999983</v>
      </c>
      <c r="AM8" s="103">
        <f t="shared" si="3"/>
        <v>15.659999999999982</v>
      </c>
      <c r="AN8" s="103">
        <f t="shared" si="3"/>
        <v>15.551999999999982</v>
      </c>
      <c r="AO8" s="103">
        <f t="shared" si="3"/>
        <v>15.443999999999981</v>
      </c>
      <c r="AP8" s="103">
        <f t="shared" si="3"/>
        <v>15.335999999999981</v>
      </c>
      <c r="AQ8" s="103">
        <f t="shared" si="3"/>
        <v>15.22799999999998</v>
      </c>
      <c r="AR8" s="103">
        <f t="shared" si="3"/>
        <v>15.11999999999998</v>
      </c>
      <c r="AS8" s="103">
        <f t="shared" si="3"/>
        <v>15.011999999999979</v>
      </c>
      <c r="AT8" s="103">
        <f t="shared" si="3"/>
        <v>14.903999999999979</v>
      </c>
      <c r="AU8" s="103">
        <f t="shared" si="3"/>
        <v>14.795999999999978</v>
      </c>
      <c r="AV8" s="155">
        <v>0.10009</v>
      </c>
      <c r="AW8" s="155">
        <v>0.12545999999999999</v>
      </c>
      <c r="AX8" s="155">
        <v>0.1</v>
      </c>
      <c r="AY8" s="62"/>
    </row>
    <row r="9" spans="1:51">
      <c r="B9" s="121"/>
      <c r="C9" s="13" t="s">
        <v>42</v>
      </c>
      <c r="D9" s="14">
        <f>15/216</f>
        <v>6.9444444444444448E-2</v>
      </c>
      <c r="E9" s="102">
        <v>14.4</v>
      </c>
      <c r="F9" s="3">
        <f t="shared" si="4"/>
        <v>0.115</v>
      </c>
      <c r="G9" s="51">
        <v>12.744</v>
      </c>
      <c r="H9" s="97">
        <f t="shared" si="5"/>
        <v>12.672000000000001</v>
      </c>
      <c r="I9" s="97">
        <f t="shared" si="5"/>
        <v>12.600000000000001</v>
      </c>
      <c r="J9" s="97">
        <f t="shared" si="5"/>
        <v>12.528000000000002</v>
      </c>
      <c r="K9" s="97">
        <f t="shared" si="5"/>
        <v>12.456000000000003</v>
      </c>
      <c r="L9" s="97">
        <f t="shared" si="5"/>
        <v>12.384000000000004</v>
      </c>
      <c r="M9" s="103">
        <f t="shared" si="5"/>
        <v>12.312000000000005</v>
      </c>
      <c r="N9" s="97">
        <f t="shared" si="5"/>
        <v>12.240000000000006</v>
      </c>
      <c r="O9" s="97">
        <f t="shared" si="5"/>
        <v>12.168000000000006</v>
      </c>
      <c r="P9" s="97">
        <f t="shared" si="5"/>
        <v>12.096000000000007</v>
      </c>
      <c r="Q9" s="97">
        <f t="shared" si="5"/>
        <v>12.024000000000008</v>
      </c>
      <c r="R9" s="97">
        <f t="shared" si="5"/>
        <v>11.952000000000009</v>
      </c>
      <c r="S9" s="97">
        <f t="shared" si="5"/>
        <v>11.88000000000001</v>
      </c>
      <c r="T9" s="97">
        <f t="shared" si="5"/>
        <v>11.80800000000001</v>
      </c>
      <c r="U9" s="97">
        <f t="shared" si="5"/>
        <v>11.736000000000011</v>
      </c>
      <c r="V9" s="97">
        <f t="shared" si="5"/>
        <v>11.664000000000012</v>
      </c>
      <c r="W9" s="97">
        <f t="shared" si="5"/>
        <v>11.592000000000013</v>
      </c>
      <c r="X9" s="97">
        <f t="shared" si="6"/>
        <v>11.520000000000014</v>
      </c>
      <c r="Y9" s="103">
        <f t="shared" si="3"/>
        <v>11.448000000000015</v>
      </c>
      <c r="Z9" s="103">
        <f t="shared" si="3"/>
        <v>11.376000000000015</v>
      </c>
      <c r="AA9" s="103">
        <f t="shared" si="3"/>
        <v>11.304000000000016</v>
      </c>
      <c r="AB9" s="103">
        <f t="shared" si="3"/>
        <v>11.232000000000017</v>
      </c>
      <c r="AC9" s="103">
        <f t="shared" si="3"/>
        <v>11.160000000000018</v>
      </c>
      <c r="AD9" s="103">
        <f t="shared" si="3"/>
        <v>11.088000000000019</v>
      </c>
      <c r="AE9" s="103">
        <f t="shared" si="3"/>
        <v>11.01600000000002</v>
      </c>
      <c r="AF9" s="103">
        <f t="shared" si="3"/>
        <v>10.94400000000002</v>
      </c>
      <c r="AG9" s="103">
        <f t="shared" si="3"/>
        <v>10.872000000000021</v>
      </c>
      <c r="AH9" s="103">
        <f t="shared" si="3"/>
        <v>10.800000000000022</v>
      </c>
      <c r="AI9" s="103">
        <f t="shared" si="3"/>
        <v>10.728000000000023</v>
      </c>
      <c r="AJ9" s="103">
        <f t="shared" si="3"/>
        <v>10.656000000000024</v>
      </c>
      <c r="AK9" s="103">
        <f t="shared" si="3"/>
        <v>10.584000000000024</v>
      </c>
      <c r="AL9" s="103">
        <f t="shared" si="3"/>
        <v>10.512000000000025</v>
      </c>
      <c r="AM9" s="103">
        <f t="shared" si="3"/>
        <v>10.440000000000026</v>
      </c>
      <c r="AN9" s="103">
        <f t="shared" si="3"/>
        <v>10.368000000000027</v>
      </c>
      <c r="AO9" s="103">
        <f t="shared" si="3"/>
        <v>10.296000000000028</v>
      </c>
      <c r="AP9" s="103">
        <f t="shared" si="3"/>
        <v>10.224000000000029</v>
      </c>
      <c r="AQ9" s="103">
        <f t="shared" si="3"/>
        <v>10.152000000000029</v>
      </c>
      <c r="AR9" s="103">
        <f t="shared" si="3"/>
        <v>10.08000000000003</v>
      </c>
      <c r="AS9" s="103">
        <f t="shared" ref="Y9:AU16" si="8">AR9-0.005/$D9</f>
        <v>10.008000000000031</v>
      </c>
      <c r="AT9" s="103">
        <f t="shared" si="8"/>
        <v>9.9360000000000319</v>
      </c>
      <c r="AU9" s="103">
        <f t="shared" si="8"/>
        <v>9.8640000000000327</v>
      </c>
      <c r="AV9" s="155">
        <v>0.1</v>
      </c>
      <c r="AW9" s="155">
        <v>0.125</v>
      </c>
      <c r="AX9" s="155">
        <f t="shared" si="7"/>
        <v>0.1</v>
      </c>
      <c r="AY9" s="62"/>
    </row>
    <row r="10" spans="1:51">
      <c r="B10" s="121"/>
      <c r="C10" s="13" t="s">
        <v>43</v>
      </c>
      <c r="D10" s="14">
        <f>21/216</f>
        <v>9.7222222222222224E-2</v>
      </c>
      <c r="E10" s="102">
        <v>10.285</v>
      </c>
      <c r="F10" s="3">
        <f t="shared" si="4"/>
        <v>0.115</v>
      </c>
      <c r="G10" s="51">
        <v>9.1029999999999998</v>
      </c>
      <c r="H10" s="97">
        <f t="shared" si="5"/>
        <v>9.0515749999999997</v>
      </c>
      <c r="I10" s="97">
        <f t="shared" si="5"/>
        <v>9.0001499999999997</v>
      </c>
      <c r="J10" s="97">
        <f t="shared" si="5"/>
        <v>8.9487249999999996</v>
      </c>
      <c r="K10" s="97">
        <f t="shared" si="5"/>
        <v>8.8972999999999995</v>
      </c>
      <c r="L10" s="97">
        <f t="shared" si="5"/>
        <v>8.8458749999999995</v>
      </c>
      <c r="M10" s="103">
        <f t="shared" si="5"/>
        <v>8.7944499999999994</v>
      </c>
      <c r="N10" s="97">
        <f t="shared" si="5"/>
        <v>8.7430249999999994</v>
      </c>
      <c r="O10" s="97">
        <f t="shared" si="5"/>
        <v>8.6915999999999993</v>
      </c>
      <c r="P10" s="97">
        <f t="shared" si="5"/>
        <v>8.6401749999999993</v>
      </c>
      <c r="Q10" s="97">
        <f t="shared" si="5"/>
        <v>8.5887499999999992</v>
      </c>
      <c r="R10" s="97">
        <f t="shared" si="5"/>
        <v>8.5373249999999992</v>
      </c>
      <c r="S10" s="97">
        <f t="shared" si="5"/>
        <v>8.4858999999999991</v>
      </c>
      <c r="T10" s="97">
        <f t="shared" si="5"/>
        <v>8.4344749999999991</v>
      </c>
      <c r="U10" s="97">
        <f t="shared" si="5"/>
        <v>8.383049999999999</v>
      </c>
      <c r="V10" s="97">
        <f t="shared" si="5"/>
        <v>8.3316249999999989</v>
      </c>
      <c r="W10" s="97">
        <f t="shared" si="5"/>
        <v>8.2801999999999989</v>
      </c>
      <c r="X10" s="97">
        <f t="shared" si="6"/>
        <v>8.2287749999999988</v>
      </c>
      <c r="Y10" s="103">
        <f t="shared" si="8"/>
        <v>8.1773464285714272</v>
      </c>
      <c r="Z10" s="103">
        <f t="shared" si="8"/>
        <v>8.1259178571428556</v>
      </c>
      <c r="AA10" s="103">
        <f t="shared" si="8"/>
        <v>8.074489285714284</v>
      </c>
      <c r="AB10" s="103">
        <f t="shared" si="8"/>
        <v>8.0230607142857124</v>
      </c>
      <c r="AC10" s="103">
        <f t="shared" si="8"/>
        <v>7.9716321428571408</v>
      </c>
      <c r="AD10" s="103">
        <f t="shared" si="8"/>
        <v>7.9202035714285692</v>
      </c>
      <c r="AE10" s="103">
        <f t="shared" si="8"/>
        <v>7.8687749999999976</v>
      </c>
      <c r="AF10" s="103">
        <f t="shared" si="8"/>
        <v>7.817346428571426</v>
      </c>
      <c r="AG10" s="103">
        <f t="shared" si="8"/>
        <v>7.7659178571428544</v>
      </c>
      <c r="AH10" s="103">
        <f t="shared" si="8"/>
        <v>7.7144892857142828</v>
      </c>
      <c r="AI10" s="103">
        <f t="shared" si="8"/>
        <v>7.6630607142857112</v>
      </c>
      <c r="AJ10" s="103">
        <f t="shared" si="8"/>
        <v>7.6116321428571396</v>
      </c>
      <c r="AK10" s="103">
        <f t="shared" si="8"/>
        <v>7.560203571428568</v>
      </c>
      <c r="AL10" s="103">
        <f t="shared" si="8"/>
        <v>7.5087749999999964</v>
      </c>
      <c r="AM10" s="103">
        <f t="shared" si="8"/>
        <v>7.4573464285714248</v>
      </c>
      <c r="AN10" s="103">
        <f t="shared" si="8"/>
        <v>7.4059178571428532</v>
      </c>
      <c r="AO10" s="103">
        <f t="shared" si="8"/>
        <v>7.3544892857142816</v>
      </c>
      <c r="AP10" s="103">
        <f t="shared" si="8"/>
        <v>7.30306071428571</v>
      </c>
      <c r="AQ10" s="103">
        <f t="shared" si="8"/>
        <v>7.2516321428571384</v>
      </c>
      <c r="AR10" s="103">
        <f t="shared" si="8"/>
        <v>7.2002035714285668</v>
      </c>
      <c r="AS10" s="103">
        <f t="shared" si="8"/>
        <v>7.1487749999999952</v>
      </c>
      <c r="AT10" s="103">
        <f t="shared" si="8"/>
        <v>7.0973464285714236</v>
      </c>
      <c r="AU10" s="103">
        <f t="shared" si="8"/>
        <v>7.045917857142852</v>
      </c>
      <c r="AV10" s="155">
        <v>0.10083</v>
      </c>
      <c r="AW10" s="155">
        <v>0.12597</v>
      </c>
      <c r="AX10" s="155">
        <v>0.1</v>
      </c>
      <c r="AY10" s="62"/>
    </row>
    <row r="11" spans="1:51">
      <c r="B11" s="121"/>
      <c r="C11" s="13" t="s">
        <v>44</v>
      </c>
      <c r="D11" s="14">
        <f>25/216</f>
        <v>0.11574074074074074</v>
      </c>
      <c r="E11" s="102">
        <v>8.64</v>
      </c>
      <c r="F11" s="3">
        <f t="shared" si="4"/>
        <v>0.115</v>
      </c>
      <c r="G11" s="51">
        <v>7.6459999999999999</v>
      </c>
      <c r="H11" s="97">
        <f t="shared" si="5"/>
        <v>7.6028000000000002</v>
      </c>
      <c r="I11" s="97">
        <f t="shared" si="5"/>
        <v>7.5596000000000005</v>
      </c>
      <c r="J11" s="97">
        <f t="shared" si="5"/>
        <v>7.5164000000000009</v>
      </c>
      <c r="K11" s="97">
        <f t="shared" si="5"/>
        <v>7.4732000000000012</v>
      </c>
      <c r="L11" s="97">
        <f t="shared" si="5"/>
        <v>7.4300000000000015</v>
      </c>
      <c r="M11" s="103">
        <f t="shared" si="5"/>
        <v>7.3868000000000018</v>
      </c>
      <c r="N11" s="97">
        <f t="shared" si="5"/>
        <v>7.3436000000000021</v>
      </c>
      <c r="O11" s="97">
        <f t="shared" si="5"/>
        <v>7.3004000000000024</v>
      </c>
      <c r="P11" s="97">
        <f t="shared" si="5"/>
        <v>7.2572000000000028</v>
      </c>
      <c r="Q11" s="97">
        <f t="shared" si="5"/>
        <v>7.2140000000000031</v>
      </c>
      <c r="R11" s="97">
        <f t="shared" si="5"/>
        <v>7.1708000000000034</v>
      </c>
      <c r="S11" s="97">
        <f t="shared" si="5"/>
        <v>7.1276000000000037</v>
      </c>
      <c r="T11" s="97">
        <f t="shared" si="5"/>
        <v>7.084400000000004</v>
      </c>
      <c r="U11" s="97">
        <f t="shared" si="5"/>
        <v>7.0412000000000043</v>
      </c>
      <c r="V11" s="97">
        <f t="shared" si="5"/>
        <v>6.9980000000000047</v>
      </c>
      <c r="W11" s="97">
        <f t="shared" si="5"/>
        <v>6.954800000000005</v>
      </c>
      <c r="X11" s="97">
        <f t="shared" si="6"/>
        <v>6.9116000000000053</v>
      </c>
      <c r="Y11" s="103">
        <f t="shared" si="8"/>
        <v>6.8684000000000056</v>
      </c>
      <c r="Z11" s="103">
        <f t="shared" si="8"/>
        <v>6.8252000000000059</v>
      </c>
      <c r="AA11" s="103">
        <f t="shared" si="8"/>
        <v>6.7820000000000062</v>
      </c>
      <c r="AB11" s="103">
        <f t="shared" si="8"/>
        <v>6.7388000000000066</v>
      </c>
      <c r="AC11" s="103">
        <f t="shared" si="8"/>
        <v>6.6956000000000069</v>
      </c>
      <c r="AD11" s="103">
        <f t="shared" si="8"/>
        <v>6.6524000000000072</v>
      </c>
      <c r="AE11" s="103">
        <f t="shared" si="8"/>
        <v>6.6092000000000075</v>
      </c>
      <c r="AF11" s="103">
        <f t="shared" si="8"/>
        <v>6.5660000000000078</v>
      </c>
      <c r="AG11" s="103">
        <f t="shared" si="8"/>
        <v>6.5228000000000081</v>
      </c>
      <c r="AH11" s="103">
        <f t="shared" si="8"/>
        <v>6.4796000000000085</v>
      </c>
      <c r="AI11" s="103">
        <f t="shared" si="8"/>
        <v>6.4364000000000088</v>
      </c>
      <c r="AJ11" s="103">
        <f t="shared" si="8"/>
        <v>6.3932000000000091</v>
      </c>
      <c r="AK11" s="103">
        <f t="shared" si="8"/>
        <v>6.3500000000000094</v>
      </c>
      <c r="AL11" s="103">
        <f t="shared" si="8"/>
        <v>6.3068000000000097</v>
      </c>
      <c r="AM11" s="103">
        <f t="shared" si="8"/>
        <v>6.26360000000001</v>
      </c>
      <c r="AN11" s="103">
        <f t="shared" si="8"/>
        <v>6.2204000000000104</v>
      </c>
      <c r="AO11" s="103">
        <f t="shared" si="8"/>
        <v>6.1772000000000107</v>
      </c>
      <c r="AP11" s="103">
        <f t="shared" si="8"/>
        <v>6.134000000000011</v>
      </c>
      <c r="AQ11" s="103">
        <f t="shared" si="8"/>
        <v>6.0908000000000113</v>
      </c>
      <c r="AR11" s="103">
        <f t="shared" si="8"/>
        <v>6.0476000000000116</v>
      </c>
      <c r="AS11" s="103">
        <f t="shared" si="8"/>
        <v>6.0044000000000119</v>
      </c>
      <c r="AT11" s="103">
        <f t="shared" si="8"/>
        <v>5.9612000000000123</v>
      </c>
      <c r="AU11" s="103">
        <f t="shared" si="8"/>
        <v>5.9180000000000126</v>
      </c>
      <c r="AV11" s="155">
        <v>0.10079</v>
      </c>
      <c r="AW11" s="155">
        <v>0.12615999999999999</v>
      </c>
      <c r="AX11" s="155">
        <v>0.1</v>
      </c>
      <c r="AY11" s="62"/>
    </row>
    <row r="12" spans="1:51">
      <c r="B12" s="121"/>
      <c r="C12" s="13" t="s">
        <v>45</v>
      </c>
      <c r="D12" s="14">
        <f>1/8</f>
        <v>0.125</v>
      </c>
      <c r="E12" s="102">
        <v>8</v>
      </c>
      <c r="F12" s="3">
        <f t="shared" si="4"/>
        <v>0.115</v>
      </c>
      <c r="G12" s="51">
        <v>7.08</v>
      </c>
      <c r="H12" s="97">
        <f t="shared" si="5"/>
        <v>7.04</v>
      </c>
      <c r="I12" s="97">
        <f t="shared" si="5"/>
        <v>7</v>
      </c>
      <c r="J12" s="97">
        <f t="shared" si="5"/>
        <v>6.96</v>
      </c>
      <c r="K12" s="97">
        <f t="shared" si="5"/>
        <v>6.92</v>
      </c>
      <c r="L12" s="97">
        <f t="shared" si="5"/>
        <v>6.88</v>
      </c>
      <c r="M12" s="103">
        <f t="shared" si="5"/>
        <v>6.84</v>
      </c>
      <c r="N12" s="97">
        <f t="shared" si="5"/>
        <v>6.8</v>
      </c>
      <c r="O12" s="97">
        <f t="shared" si="5"/>
        <v>6.76</v>
      </c>
      <c r="P12" s="97">
        <f t="shared" si="5"/>
        <v>6.72</v>
      </c>
      <c r="Q12" s="97">
        <f t="shared" si="5"/>
        <v>6.68</v>
      </c>
      <c r="R12" s="97">
        <f t="shared" si="5"/>
        <v>6.64</v>
      </c>
      <c r="S12" s="97">
        <f t="shared" si="5"/>
        <v>6.6</v>
      </c>
      <c r="T12" s="97">
        <f t="shared" si="5"/>
        <v>6.56</v>
      </c>
      <c r="U12" s="97">
        <f t="shared" si="5"/>
        <v>6.52</v>
      </c>
      <c r="V12" s="97">
        <f t="shared" si="5"/>
        <v>6.4799999999999995</v>
      </c>
      <c r="W12" s="97">
        <f t="shared" si="5"/>
        <v>6.4399999999999995</v>
      </c>
      <c r="X12" s="97">
        <f t="shared" si="6"/>
        <v>6.3999999999999995</v>
      </c>
      <c r="Y12" s="103">
        <f t="shared" si="8"/>
        <v>6.3599999999999994</v>
      </c>
      <c r="Z12" s="103">
        <f t="shared" si="8"/>
        <v>6.3199999999999994</v>
      </c>
      <c r="AA12" s="103">
        <f t="shared" si="8"/>
        <v>6.2799999999999994</v>
      </c>
      <c r="AB12" s="103">
        <f t="shared" si="8"/>
        <v>6.2399999999999993</v>
      </c>
      <c r="AC12" s="103">
        <f t="shared" si="8"/>
        <v>6.1999999999999993</v>
      </c>
      <c r="AD12" s="103">
        <f t="shared" si="8"/>
        <v>6.1599999999999993</v>
      </c>
      <c r="AE12" s="103">
        <f t="shared" si="8"/>
        <v>6.1199999999999992</v>
      </c>
      <c r="AF12" s="103">
        <f t="shared" si="8"/>
        <v>6.0799999999999992</v>
      </c>
      <c r="AG12" s="103">
        <f t="shared" si="8"/>
        <v>6.0399999999999991</v>
      </c>
      <c r="AH12" s="103">
        <f t="shared" si="8"/>
        <v>5.9999999999999991</v>
      </c>
      <c r="AI12" s="103">
        <f t="shared" si="8"/>
        <v>5.9599999999999991</v>
      </c>
      <c r="AJ12" s="103">
        <f t="shared" si="8"/>
        <v>5.919999999999999</v>
      </c>
      <c r="AK12" s="103">
        <f t="shared" si="8"/>
        <v>5.879999999999999</v>
      </c>
      <c r="AL12" s="103">
        <f t="shared" si="8"/>
        <v>5.839999999999999</v>
      </c>
      <c r="AM12" s="103">
        <f t="shared" si="8"/>
        <v>5.7999999999999989</v>
      </c>
      <c r="AN12" s="103">
        <f t="shared" si="8"/>
        <v>5.7599999999999989</v>
      </c>
      <c r="AO12" s="103">
        <f t="shared" si="8"/>
        <v>5.7199999999999989</v>
      </c>
      <c r="AP12" s="103">
        <f t="shared" si="8"/>
        <v>5.6799999999999988</v>
      </c>
      <c r="AQ12" s="103">
        <f t="shared" si="8"/>
        <v>5.6399999999999988</v>
      </c>
      <c r="AR12" s="103">
        <f t="shared" si="8"/>
        <v>5.5999999999999988</v>
      </c>
      <c r="AS12" s="103">
        <f t="shared" si="8"/>
        <v>5.5599999999999987</v>
      </c>
      <c r="AT12" s="103">
        <f t="shared" si="8"/>
        <v>5.5199999999999987</v>
      </c>
      <c r="AU12" s="103">
        <f t="shared" si="8"/>
        <v>5.4799999999999986</v>
      </c>
      <c r="AV12" s="155">
        <v>0.1</v>
      </c>
      <c r="AW12" s="155">
        <v>0.125</v>
      </c>
      <c r="AX12" s="155">
        <f t="shared" si="7"/>
        <v>0.1</v>
      </c>
      <c r="AY12" s="62"/>
    </row>
    <row r="13" spans="1:51">
      <c r="B13" s="132" t="s">
        <v>46</v>
      </c>
      <c r="C13" s="11" t="s">
        <v>47</v>
      </c>
      <c r="D13" s="15">
        <f>1/7.2</f>
        <v>0.1388888888888889</v>
      </c>
      <c r="E13" s="102">
        <v>7.2</v>
      </c>
      <c r="F13" s="3">
        <f t="shared" si="4"/>
        <v>0.115</v>
      </c>
      <c r="G13" s="51">
        <v>6.3719999999999999</v>
      </c>
      <c r="H13" s="97">
        <f t="shared" si="5"/>
        <v>6.3360000000000003</v>
      </c>
      <c r="I13" s="97">
        <f t="shared" si="5"/>
        <v>6.3000000000000007</v>
      </c>
      <c r="J13" s="97">
        <f t="shared" si="5"/>
        <v>6.2640000000000011</v>
      </c>
      <c r="K13" s="97">
        <f t="shared" si="5"/>
        <v>6.2280000000000015</v>
      </c>
      <c r="L13" s="97">
        <f t="shared" si="5"/>
        <v>6.1920000000000019</v>
      </c>
      <c r="M13" s="103">
        <f t="shared" si="5"/>
        <v>6.1560000000000024</v>
      </c>
      <c r="N13" s="97">
        <f t="shared" si="5"/>
        <v>6.1200000000000028</v>
      </c>
      <c r="O13" s="97">
        <f t="shared" si="5"/>
        <v>6.0840000000000032</v>
      </c>
      <c r="P13" s="97">
        <f t="shared" si="5"/>
        <v>6.0480000000000036</v>
      </c>
      <c r="Q13" s="97">
        <f t="shared" si="5"/>
        <v>6.012000000000004</v>
      </c>
      <c r="R13" s="97">
        <f t="shared" si="5"/>
        <v>5.9760000000000044</v>
      </c>
      <c r="S13" s="97">
        <f t="shared" si="5"/>
        <v>5.9400000000000048</v>
      </c>
      <c r="T13" s="97">
        <f t="shared" si="5"/>
        <v>5.9040000000000052</v>
      </c>
      <c r="U13" s="97">
        <f t="shared" si="5"/>
        <v>5.8680000000000057</v>
      </c>
      <c r="V13" s="97">
        <f t="shared" si="5"/>
        <v>5.8320000000000061</v>
      </c>
      <c r="W13" s="97">
        <f t="shared" si="5"/>
        <v>5.7960000000000065</v>
      </c>
      <c r="X13" s="97">
        <f t="shared" si="6"/>
        <v>5.7600000000000069</v>
      </c>
      <c r="Y13" s="103">
        <f t="shared" si="8"/>
        <v>5.7240000000000073</v>
      </c>
      <c r="Z13" s="103">
        <f t="shared" si="8"/>
        <v>5.6880000000000077</v>
      </c>
      <c r="AA13" s="103">
        <f t="shared" si="8"/>
        <v>5.6520000000000081</v>
      </c>
      <c r="AB13" s="103">
        <f t="shared" si="8"/>
        <v>5.6160000000000085</v>
      </c>
      <c r="AC13" s="103">
        <f t="shared" si="8"/>
        <v>5.580000000000009</v>
      </c>
      <c r="AD13" s="103">
        <f t="shared" si="8"/>
        <v>5.5440000000000094</v>
      </c>
      <c r="AE13" s="103">
        <f t="shared" si="8"/>
        <v>5.5080000000000098</v>
      </c>
      <c r="AF13" s="103">
        <f t="shared" si="8"/>
        <v>5.4720000000000102</v>
      </c>
      <c r="AG13" s="103">
        <f t="shared" si="8"/>
        <v>5.4360000000000106</v>
      </c>
      <c r="AH13" s="103">
        <f t="shared" si="8"/>
        <v>5.400000000000011</v>
      </c>
      <c r="AI13" s="103">
        <f t="shared" si="8"/>
        <v>5.3640000000000114</v>
      </c>
      <c r="AJ13" s="103">
        <f t="shared" si="8"/>
        <v>5.3280000000000118</v>
      </c>
      <c r="AK13" s="103">
        <f t="shared" si="8"/>
        <v>5.2920000000000122</v>
      </c>
      <c r="AL13" s="103">
        <f t="shared" si="8"/>
        <v>5.2560000000000127</v>
      </c>
      <c r="AM13" s="103">
        <f t="shared" si="8"/>
        <v>5.2200000000000131</v>
      </c>
      <c r="AN13" s="103">
        <f t="shared" si="8"/>
        <v>5.1840000000000135</v>
      </c>
      <c r="AO13" s="103">
        <f t="shared" si="8"/>
        <v>5.1480000000000139</v>
      </c>
      <c r="AP13" s="103">
        <f t="shared" si="8"/>
        <v>5.1120000000000143</v>
      </c>
      <c r="AQ13" s="103">
        <f t="shared" si="8"/>
        <v>5.0760000000000147</v>
      </c>
      <c r="AR13" s="103">
        <f t="shared" si="8"/>
        <v>5.0400000000000151</v>
      </c>
      <c r="AS13" s="103">
        <f t="shared" si="8"/>
        <v>5.0040000000000155</v>
      </c>
      <c r="AT13" s="103">
        <f t="shared" si="8"/>
        <v>4.968000000000016</v>
      </c>
      <c r="AU13" s="103">
        <f t="shared" si="8"/>
        <v>4.9320000000000164</v>
      </c>
      <c r="AV13" s="155">
        <v>0.10056</v>
      </c>
      <c r="AW13" s="155">
        <v>0.12639</v>
      </c>
      <c r="AX13" s="155">
        <v>0.1</v>
      </c>
      <c r="AY13" s="62"/>
    </row>
    <row r="14" spans="1:51">
      <c r="B14" s="121"/>
      <c r="C14" s="11" t="s">
        <v>48</v>
      </c>
      <c r="D14" s="15">
        <f>1/7.2</f>
        <v>0.1388888888888889</v>
      </c>
      <c r="E14" s="102">
        <v>7.2</v>
      </c>
      <c r="F14" s="3">
        <f t="shared" si="4"/>
        <v>0.115</v>
      </c>
      <c r="G14" s="51">
        <v>6.3719999999999999</v>
      </c>
      <c r="H14" s="97">
        <f t="shared" si="5"/>
        <v>6.3360000000000003</v>
      </c>
      <c r="I14" s="97">
        <f t="shared" si="5"/>
        <v>6.3000000000000007</v>
      </c>
      <c r="J14" s="97">
        <f t="shared" si="5"/>
        <v>6.2640000000000011</v>
      </c>
      <c r="K14" s="97">
        <f t="shared" si="5"/>
        <v>6.2280000000000015</v>
      </c>
      <c r="L14" s="97">
        <f t="shared" si="5"/>
        <v>6.1920000000000019</v>
      </c>
      <c r="M14" s="103">
        <f t="shared" si="5"/>
        <v>6.1560000000000024</v>
      </c>
      <c r="N14" s="97">
        <f t="shared" si="5"/>
        <v>6.1200000000000028</v>
      </c>
      <c r="O14" s="97">
        <f t="shared" si="5"/>
        <v>6.0840000000000032</v>
      </c>
      <c r="P14" s="97">
        <f t="shared" si="5"/>
        <v>6.0480000000000036</v>
      </c>
      <c r="Q14" s="97">
        <f t="shared" si="5"/>
        <v>6.012000000000004</v>
      </c>
      <c r="R14" s="97">
        <f t="shared" si="5"/>
        <v>5.9760000000000044</v>
      </c>
      <c r="S14" s="97">
        <f t="shared" si="5"/>
        <v>5.9400000000000048</v>
      </c>
      <c r="T14" s="97">
        <f t="shared" si="5"/>
        <v>5.9040000000000052</v>
      </c>
      <c r="U14" s="97">
        <f t="shared" si="5"/>
        <v>5.8680000000000057</v>
      </c>
      <c r="V14" s="97">
        <f t="shared" si="5"/>
        <v>5.8320000000000061</v>
      </c>
      <c r="W14" s="97">
        <f t="shared" si="5"/>
        <v>5.7960000000000065</v>
      </c>
      <c r="X14" s="97">
        <f t="shared" si="6"/>
        <v>5.7600000000000069</v>
      </c>
      <c r="Y14" s="103">
        <f t="shared" si="8"/>
        <v>5.7240000000000073</v>
      </c>
      <c r="Z14" s="103">
        <f t="shared" si="8"/>
        <v>5.6880000000000077</v>
      </c>
      <c r="AA14" s="103">
        <f t="shared" si="8"/>
        <v>5.6520000000000081</v>
      </c>
      <c r="AB14" s="103">
        <f t="shared" si="8"/>
        <v>5.6160000000000085</v>
      </c>
      <c r="AC14" s="103">
        <f t="shared" si="8"/>
        <v>5.580000000000009</v>
      </c>
      <c r="AD14" s="103">
        <f t="shared" si="8"/>
        <v>5.5440000000000094</v>
      </c>
      <c r="AE14" s="103">
        <f t="shared" si="8"/>
        <v>5.5080000000000098</v>
      </c>
      <c r="AF14" s="103">
        <f t="shared" si="8"/>
        <v>5.4720000000000102</v>
      </c>
      <c r="AG14" s="103">
        <f t="shared" si="8"/>
        <v>5.4360000000000106</v>
      </c>
      <c r="AH14" s="103">
        <f t="shared" si="8"/>
        <v>5.400000000000011</v>
      </c>
      <c r="AI14" s="103">
        <f t="shared" si="8"/>
        <v>5.3640000000000114</v>
      </c>
      <c r="AJ14" s="103">
        <f t="shared" si="8"/>
        <v>5.3280000000000118</v>
      </c>
      <c r="AK14" s="103">
        <f t="shared" si="8"/>
        <v>5.2920000000000122</v>
      </c>
      <c r="AL14" s="103">
        <f t="shared" si="8"/>
        <v>5.2560000000000127</v>
      </c>
      <c r="AM14" s="103">
        <f t="shared" si="8"/>
        <v>5.2200000000000131</v>
      </c>
      <c r="AN14" s="103">
        <f t="shared" si="8"/>
        <v>5.1840000000000135</v>
      </c>
      <c r="AO14" s="103">
        <f t="shared" si="8"/>
        <v>5.1480000000000139</v>
      </c>
      <c r="AP14" s="103">
        <f t="shared" si="8"/>
        <v>5.1120000000000143</v>
      </c>
      <c r="AQ14" s="103">
        <f t="shared" si="8"/>
        <v>5.0760000000000147</v>
      </c>
      <c r="AR14" s="103">
        <f t="shared" si="8"/>
        <v>5.0400000000000151</v>
      </c>
      <c r="AS14" s="103">
        <f t="shared" si="8"/>
        <v>5.0040000000000155</v>
      </c>
      <c r="AT14" s="103">
        <f t="shared" si="8"/>
        <v>4.968000000000016</v>
      </c>
      <c r="AU14" s="103">
        <f t="shared" si="8"/>
        <v>4.9320000000000164</v>
      </c>
      <c r="AV14" s="155">
        <v>0.10056</v>
      </c>
      <c r="AW14" s="155">
        <v>0.12639</v>
      </c>
      <c r="AX14" s="155">
        <v>0.1</v>
      </c>
      <c r="AY14" s="62"/>
    </row>
    <row r="15" spans="1:51">
      <c r="B15" s="121"/>
      <c r="C15" s="11" t="s">
        <v>49</v>
      </c>
      <c r="D15" s="15">
        <f>1/7.2</f>
        <v>0.1388888888888889</v>
      </c>
      <c r="E15" s="102">
        <v>7.2</v>
      </c>
      <c r="F15" s="3">
        <f t="shared" si="4"/>
        <v>0.115</v>
      </c>
      <c r="G15" s="51">
        <v>6.3719999999999999</v>
      </c>
      <c r="H15" s="97">
        <f t="shared" si="5"/>
        <v>6.3360000000000003</v>
      </c>
      <c r="I15" s="97">
        <f t="shared" si="5"/>
        <v>6.3000000000000007</v>
      </c>
      <c r="J15" s="97">
        <f t="shared" si="5"/>
        <v>6.2640000000000011</v>
      </c>
      <c r="K15" s="97">
        <f t="shared" si="5"/>
        <v>6.2280000000000015</v>
      </c>
      <c r="L15" s="97">
        <f t="shared" si="5"/>
        <v>6.1920000000000019</v>
      </c>
      <c r="M15" s="103">
        <f t="shared" si="5"/>
        <v>6.1560000000000024</v>
      </c>
      <c r="N15" s="97">
        <f t="shared" si="5"/>
        <v>6.1200000000000028</v>
      </c>
      <c r="O15" s="97">
        <f t="shared" si="5"/>
        <v>6.0840000000000032</v>
      </c>
      <c r="P15" s="97">
        <f t="shared" si="5"/>
        <v>6.0480000000000036</v>
      </c>
      <c r="Q15" s="97">
        <f t="shared" si="5"/>
        <v>6.012000000000004</v>
      </c>
      <c r="R15" s="97">
        <f t="shared" si="5"/>
        <v>5.9760000000000044</v>
      </c>
      <c r="S15" s="97">
        <f t="shared" si="5"/>
        <v>5.9400000000000048</v>
      </c>
      <c r="T15" s="97">
        <f t="shared" si="5"/>
        <v>5.9040000000000052</v>
      </c>
      <c r="U15" s="97">
        <f t="shared" si="5"/>
        <v>5.8680000000000057</v>
      </c>
      <c r="V15" s="97">
        <f t="shared" si="5"/>
        <v>5.8320000000000061</v>
      </c>
      <c r="W15" s="97">
        <f t="shared" si="5"/>
        <v>5.7960000000000065</v>
      </c>
      <c r="X15" s="97">
        <f t="shared" si="6"/>
        <v>5.7600000000000069</v>
      </c>
      <c r="Y15" s="103">
        <f t="shared" si="8"/>
        <v>5.7240000000000073</v>
      </c>
      <c r="Z15" s="103">
        <f t="shared" si="8"/>
        <v>5.6880000000000077</v>
      </c>
      <c r="AA15" s="103">
        <f t="shared" si="8"/>
        <v>5.6520000000000081</v>
      </c>
      <c r="AB15" s="103">
        <f t="shared" si="8"/>
        <v>5.6160000000000085</v>
      </c>
      <c r="AC15" s="103">
        <f t="shared" si="8"/>
        <v>5.580000000000009</v>
      </c>
      <c r="AD15" s="103">
        <f t="shared" si="8"/>
        <v>5.5440000000000094</v>
      </c>
      <c r="AE15" s="103">
        <f t="shared" si="8"/>
        <v>5.5080000000000098</v>
      </c>
      <c r="AF15" s="103">
        <f t="shared" si="8"/>
        <v>5.4720000000000102</v>
      </c>
      <c r="AG15" s="103">
        <f t="shared" si="8"/>
        <v>5.4360000000000106</v>
      </c>
      <c r="AH15" s="103">
        <f t="shared" si="8"/>
        <v>5.400000000000011</v>
      </c>
      <c r="AI15" s="103">
        <f t="shared" si="8"/>
        <v>5.3640000000000114</v>
      </c>
      <c r="AJ15" s="103">
        <f t="shared" si="8"/>
        <v>5.3280000000000118</v>
      </c>
      <c r="AK15" s="103">
        <f t="shared" si="8"/>
        <v>5.2920000000000122</v>
      </c>
      <c r="AL15" s="103">
        <f t="shared" si="8"/>
        <v>5.2560000000000127</v>
      </c>
      <c r="AM15" s="103">
        <f t="shared" si="8"/>
        <v>5.2200000000000131</v>
      </c>
      <c r="AN15" s="103">
        <f t="shared" si="8"/>
        <v>5.1840000000000135</v>
      </c>
      <c r="AO15" s="103">
        <f t="shared" si="8"/>
        <v>5.1480000000000139</v>
      </c>
      <c r="AP15" s="103">
        <f t="shared" si="8"/>
        <v>5.1120000000000143</v>
      </c>
      <c r="AQ15" s="103">
        <f t="shared" si="8"/>
        <v>5.0760000000000147</v>
      </c>
      <c r="AR15" s="103">
        <f t="shared" si="8"/>
        <v>5.0400000000000151</v>
      </c>
      <c r="AS15" s="103">
        <f t="shared" si="8"/>
        <v>5.0040000000000155</v>
      </c>
      <c r="AT15" s="103">
        <f t="shared" si="8"/>
        <v>4.968000000000016</v>
      </c>
      <c r="AU15" s="103">
        <f t="shared" si="8"/>
        <v>4.9320000000000164</v>
      </c>
      <c r="AV15" s="155">
        <v>0.10056</v>
      </c>
      <c r="AW15" s="155">
        <v>0.12639</v>
      </c>
      <c r="AX15" s="155">
        <v>0.1</v>
      </c>
      <c r="AY15" s="62"/>
    </row>
    <row r="16" spans="1:51">
      <c r="B16" s="131" t="s">
        <v>50</v>
      </c>
      <c r="C16" s="11" t="s">
        <v>51</v>
      </c>
      <c r="D16" s="12">
        <f>1/72</f>
        <v>1.3888888888888888E-2</v>
      </c>
      <c r="E16" s="102">
        <v>72</v>
      </c>
      <c r="F16" s="3">
        <f t="shared" si="4"/>
        <v>0.115</v>
      </c>
      <c r="G16" s="51">
        <v>63.72</v>
      </c>
      <c r="H16" s="97">
        <f t="shared" si="5"/>
        <v>63.36</v>
      </c>
      <c r="I16" s="97">
        <f t="shared" si="5"/>
        <v>63</v>
      </c>
      <c r="J16" s="97">
        <f t="shared" si="5"/>
        <v>62.64</v>
      </c>
      <c r="K16" s="97">
        <f t="shared" si="5"/>
        <v>62.28</v>
      </c>
      <c r="L16" s="97">
        <f t="shared" si="5"/>
        <v>61.92</v>
      </c>
      <c r="M16" s="103">
        <f t="shared" si="5"/>
        <v>61.56</v>
      </c>
      <c r="N16" s="97">
        <f t="shared" si="5"/>
        <v>61.2</v>
      </c>
      <c r="O16" s="97">
        <f t="shared" si="5"/>
        <v>60.84</v>
      </c>
      <c r="P16" s="97">
        <f t="shared" si="5"/>
        <v>60.480000000000004</v>
      </c>
      <c r="Q16" s="97">
        <f t="shared" si="5"/>
        <v>60.120000000000005</v>
      </c>
      <c r="R16" s="97">
        <f t="shared" si="5"/>
        <v>59.760000000000005</v>
      </c>
      <c r="S16" s="97">
        <f t="shared" si="5"/>
        <v>59.400000000000006</v>
      </c>
      <c r="T16" s="97">
        <f t="shared" si="5"/>
        <v>59.040000000000006</v>
      </c>
      <c r="U16" s="97">
        <f t="shared" si="5"/>
        <v>58.680000000000007</v>
      </c>
      <c r="V16" s="97">
        <f t="shared" si="5"/>
        <v>58.320000000000007</v>
      </c>
      <c r="W16" s="97">
        <f t="shared" si="5"/>
        <v>57.960000000000008</v>
      </c>
      <c r="X16" s="97">
        <f t="shared" si="6"/>
        <v>57.600000000000009</v>
      </c>
      <c r="Y16" s="103">
        <f t="shared" si="8"/>
        <v>57.240000000000009</v>
      </c>
      <c r="Z16" s="103">
        <f t="shared" si="8"/>
        <v>56.88000000000001</v>
      </c>
      <c r="AA16" s="103">
        <f t="shared" ref="Y16:AU22" si="9">Z16-0.005/$D16</f>
        <v>56.52000000000001</v>
      </c>
      <c r="AB16" s="103">
        <f t="shared" si="9"/>
        <v>56.160000000000011</v>
      </c>
      <c r="AC16" s="103">
        <f t="shared" si="9"/>
        <v>55.800000000000011</v>
      </c>
      <c r="AD16" s="103">
        <f t="shared" si="9"/>
        <v>55.440000000000012</v>
      </c>
      <c r="AE16" s="103">
        <f t="shared" si="9"/>
        <v>55.080000000000013</v>
      </c>
      <c r="AF16" s="103">
        <f t="shared" si="9"/>
        <v>54.720000000000013</v>
      </c>
      <c r="AG16" s="103">
        <f t="shared" si="9"/>
        <v>54.360000000000014</v>
      </c>
      <c r="AH16" s="103">
        <f t="shared" si="9"/>
        <v>54.000000000000014</v>
      </c>
      <c r="AI16" s="103">
        <f t="shared" si="9"/>
        <v>53.640000000000015</v>
      </c>
      <c r="AJ16" s="103">
        <f t="shared" si="9"/>
        <v>53.280000000000015</v>
      </c>
      <c r="AK16" s="103">
        <f t="shared" si="9"/>
        <v>52.920000000000016</v>
      </c>
      <c r="AL16" s="103">
        <f t="shared" si="9"/>
        <v>52.560000000000016</v>
      </c>
      <c r="AM16" s="103">
        <f t="shared" si="9"/>
        <v>52.200000000000017</v>
      </c>
      <c r="AN16" s="103">
        <f t="shared" si="9"/>
        <v>51.840000000000018</v>
      </c>
      <c r="AO16" s="103">
        <f t="shared" si="9"/>
        <v>51.480000000000018</v>
      </c>
      <c r="AP16" s="103">
        <f t="shared" si="9"/>
        <v>51.120000000000019</v>
      </c>
      <c r="AQ16" s="103">
        <f t="shared" si="9"/>
        <v>50.760000000000019</v>
      </c>
      <c r="AR16" s="103">
        <f t="shared" si="9"/>
        <v>50.40000000000002</v>
      </c>
      <c r="AS16" s="103">
        <f t="shared" si="9"/>
        <v>50.04000000000002</v>
      </c>
      <c r="AT16" s="103">
        <f t="shared" si="9"/>
        <v>49.680000000000021</v>
      </c>
      <c r="AU16" s="103">
        <f t="shared" si="9"/>
        <v>49.320000000000022</v>
      </c>
      <c r="AV16" s="155">
        <v>0.1</v>
      </c>
      <c r="AW16" s="155">
        <v>0.125</v>
      </c>
      <c r="AX16" s="155">
        <f t="shared" si="7"/>
        <v>0.1</v>
      </c>
      <c r="AY16" s="62"/>
    </row>
    <row r="17" spans="1:51">
      <c r="B17" s="121"/>
      <c r="C17" s="11" t="s">
        <v>52</v>
      </c>
      <c r="D17" s="12">
        <f>1/72</f>
        <v>1.3888888888888888E-2</v>
      </c>
      <c r="E17" s="102">
        <v>72</v>
      </c>
      <c r="F17" s="3">
        <f t="shared" si="4"/>
        <v>0.115</v>
      </c>
      <c r="G17" s="51">
        <v>63.72</v>
      </c>
      <c r="H17" s="97">
        <f t="shared" si="5"/>
        <v>63.36</v>
      </c>
      <c r="I17" s="97">
        <f t="shared" si="5"/>
        <v>63</v>
      </c>
      <c r="J17" s="97">
        <f t="shared" si="5"/>
        <v>62.64</v>
      </c>
      <c r="K17" s="97">
        <f t="shared" si="5"/>
        <v>62.28</v>
      </c>
      <c r="L17" s="97">
        <f t="shared" si="5"/>
        <v>61.92</v>
      </c>
      <c r="M17" s="103">
        <f t="shared" si="5"/>
        <v>61.56</v>
      </c>
      <c r="N17" s="97">
        <f t="shared" si="5"/>
        <v>61.2</v>
      </c>
      <c r="O17" s="97">
        <f t="shared" si="5"/>
        <v>60.84</v>
      </c>
      <c r="P17" s="97">
        <f t="shared" si="5"/>
        <v>60.480000000000004</v>
      </c>
      <c r="Q17" s="97">
        <f t="shared" si="5"/>
        <v>60.120000000000005</v>
      </c>
      <c r="R17" s="97">
        <f t="shared" si="5"/>
        <v>59.760000000000005</v>
      </c>
      <c r="S17" s="97">
        <f t="shared" si="5"/>
        <v>59.400000000000006</v>
      </c>
      <c r="T17" s="97">
        <f t="shared" si="5"/>
        <v>59.040000000000006</v>
      </c>
      <c r="U17" s="97">
        <f t="shared" si="5"/>
        <v>58.680000000000007</v>
      </c>
      <c r="V17" s="97">
        <f t="shared" si="5"/>
        <v>58.320000000000007</v>
      </c>
      <c r="W17" s="97">
        <f t="shared" si="5"/>
        <v>57.960000000000008</v>
      </c>
      <c r="X17" s="97">
        <f t="shared" si="6"/>
        <v>57.600000000000009</v>
      </c>
      <c r="Y17" s="103">
        <f t="shared" si="9"/>
        <v>57.240000000000009</v>
      </c>
      <c r="Z17" s="103">
        <f t="shared" si="9"/>
        <v>56.88000000000001</v>
      </c>
      <c r="AA17" s="103">
        <f t="shared" si="9"/>
        <v>56.52000000000001</v>
      </c>
      <c r="AB17" s="103">
        <f t="shared" si="9"/>
        <v>56.160000000000011</v>
      </c>
      <c r="AC17" s="103">
        <f t="shared" si="9"/>
        <v>55.800000000000011</v>
      </c>
      <c r="AD17" s="103">
        <f t="shared" si="9"/>
        <v>55.440000000000012</v>
      </c>
      <c r="AE17" s="103">
        <f t="shared" si="9"/>
        <v>55.080000000000013</v>
      </c>
      <c r="AF17" s="103">
        <f t="shared" si="9"/>
        <v>54.720000000000013</v>
      </c>
      <c r="AG17" s="103">
        <f t="shared" si="9"/>
        <v>54.360000000000014</v>
      </c>
      <c r="AH17" s="103">
        <f t="shared" si="9"/>
        <v>54.000000000000014</v>
      </c>
      <c r="AI17" s="103">
        <f t="shared" si="9"/>
        <v>53.640000000000015</v>
      </c>
      <c r="AJ17" s="103">
        <f t="shared" si="9"/>
        <v>53.280000000000015</v>
      </c>
      <c r="AK17" s="103">
        <f t="shared" si="9"/>
        <v>52.920000000000016</v>
      </c>
      <c r="AL17" s="103">
        <f t="shared" si="9"/>
        <v>52.560000000000016</v>
      </c>
      <c r="AM17" s="103">
        <f t="shared" si="9"/>
        <v>52.200000000000017</v>
      </c>
      <c r="AN17" s="103">
        <f t="shared" si="9"/>
        <v>51.840000000000018</v>
      </c>
      <c r="AO17" s="103">
        <f t="shared" si="9"/>
        <v>51.480000000000018</v>
      </c>
      <c r="AP17" s="103">
        <f t="shared" si="9"/>
        <v>51.120000000000019</v>
      </c>
      <c r="AQ17" s="103">
        <f t="shared" si="9"/>
        <v>50.760000000000019</v>
      </c>
      <c r="AR17" s="103">
        <f t="shared" si="9"/>
        <v>50.40000000000002</v>
      </c>
      <c r="AS17" s="103">
        <f t="shared" si="9"/>
        <v>50.04000000000002</v>
      </c>
      <c r="AT17" s="103">
        <f t="shared" si="9"/>
        <v>49.680000000000021</v>
      </c>
      <c r="AU17" s="103">
        <f t="shared" si="9"/>
        <v>49.320000000000022</v>
      </c>
      <c r="AV17" s="155">
        <v>0.1</v>
      </c>
      <c r="AW17" s="155">
        <v>0.125</v>
      </c>
      <c r="AX17" s="155">
        <f t="shared" si="7"/>
        <v>0.1</v>
      </c>
      <c r="AY17" s="62"/>
    </row>
    <row r="18" spans="1:51">
      <c r="B18" s="121"/>
      <c r="C18" s="11" t="s">
        <v>53</v>
      </c>
      <c r="D18" s="12">
        <f>1/14.4</f>
        <v>6.9444444444444448E-2</v>
      </c>
      <c r="E18" s="102">
        <v>14.4</v>
      </c>
      <c r="F18" s="3">
        <f t="shared" si="4"/>
        <v>0.115</v>
      </c>
      <c r="G18" s="51">
        <v>12.744</v>
      </c>
      <c r="H18" s="97">
        <f t="shared" si="5"/>
        <v>12.672000000000001</v>
      </c>
      <c r="I18" s="97">
        <f t="shared" si="5"/>
        <v>12.600000000000001</v>
      </c>
      <c r="J18" s="97">
        <f t="shared" si="5"/>
        <v>12.528000000000002</v>
      </c>
      <c r="K18" s="97">
        <f t="shared" si="5"/>
        <v>12.456000000000003</v>
      </c>
      <c r="L18" s="97">
        <f t="shared" si="5"/>
        <v>12.384000000000004</v>
      </c>
      <c r="M18" s="103">
        <f t="shared" si="5"/>
        <v>12.312000000000005</v>
      </c>
      <c r="N18" s="97">
        <f t="shared" si="5"/>
        <v>12.240000000000006</v>
      </c>
      <c r="O18" s="97">
        <f t="shared" si="5"/>
        <v>12.168000000000006</v>
      </c>
      <c r="P18" s="97">
        <f t="shared" si="5"/>
        <v>12.096000000000007</v>
      </c>
      <c r="Q18" s="97">
        <f t="shared" si="5"/>
        <v>12.024000000000008</v>
      </c>
      <c r="R18" s="97">
        <f t="shared" si="5"/>
        <v>11.952000000000009</v>
      </c>
      <c r="S18" s="97">
        <f t="shared" si="5"/>
        <v>11.88000000000001</v>
      </c>
      <c r="T18" s="97">
        <f t="shared" si="5"/>
        <v>11.80800000000001</v>
      </c>
      <c r="U18" s="97">
        <f t="shared" si="5"/>
        <v>11.736000000000011</v>
      </c>
      <c r="V18" s="97">
        <f t="shared" si="5"/>
        <v>11.664000000000012</v>
      </c>
      <c r="W18" s="97">
        <f t="shared" si="5"/>
        <v>11.592000000000013</v>
      </c>
      <c r="X18" s="97">
        <f t="shared" si="6"/>
        <v>11.520000000000014</v>
      </c>
      <c r="Y18" s="103">
        <f t="shared" si="9"/>
        <v>11.448000000000015</v>
      </c>
      <c r="Z18" s="103">
        <f t="shared" si="9"/>
        <v>11.376000000000015</v>
      </c>
      <c r="AA18" s="103">
        <f t="shared" si="9"/>
        <v>11.304000000000016</v>
      </c>
      <c r="AB18" s="103">
        <f t="shared" si="9"/>
        <v>11.232000000000017</v>
      </c>
      <c r="AC18" s="103">
        <f t="shared" si="9"/>
        <v>11.160000000000018</v>
      </c>
      <c r="AD18" s="103">
        <f t="shared" si="9"/>
        <v>11.088000000000019</v>
      </c>
      <c r="AE18" s="103">
        <f t="shared" si="9"/>
        <v>11.01600000000002</v>
      </c>
      <c r="AF18" s="103">
        <f t="shared" si="9"/>
        <v>10.94400000000002</v>
      </c>
      <c r="AG18" s="103">
        <f t="shared" si="9"/>
        <v>10.872000000000021</v>
      </c>
      <c r="AH18" s="103">
        <f t="shared" si="9"/>
        <v>10.800000000000022</v>
      </c>
      <c r="AI18" s="103">
        <f t="shared" si="9"/>
        <v>10.728000000000023</v>
      </c>
      <c r="AJ18" s="103">
        <f t="shared" si="9"/>
        <v>10.656000000000024</v>
      </c>
      <c r="AK18" s="103">
        <f t="shared" si="9"/>
        <v>10.584000000000024</v>
      </c>
      <c r="AL18" s="103">
        <f t="shared" si="9"/>
        <v>10.512000000000025</v>
      </c>
      <c r="AM18" s="103">
        <f t="shared" si="9"/>
        <v>10.440000000000026</v>
      </c>
      <c r="AN18" s="103">
        <f t="shared" si="9"/>
        <v>10.368000000000027</v>
      </c>
      <c r="AO18" s="103">
        <f t="shared" si="9"/>
        <v>10.296000000000028</v>
      </c>
      <c r="AP18" s="103">
        <f t="shared" si="9"/>
        <v>10.224000000000029</v>
      </c>
      <c r="AQ18" s="103">
        <f t="shared" si="9"/>
        <v>10.152000000000029</v>
      </c>
      <c r="AR18" s="103">
        <f t="shared" si="9"/>
        <v>10.08000000000003</v>
      </c>
      <c r="AS18" s="103">
        <f t="shared" si="9"/>
        <v>10.008000000000031</v>
      </c>
      <c r="AT18" s="103">
        <f t="shared" si="9"/>
        <v>9.9360000000000319</v>
      </c>
      <c r="AU18" s="103">
        <f t="shared" si="9"/>
        <v>9.8640000000000327</v>
      </c>
      <c r="AV18" s="155">
        <v>0.10056</v>
      </c>
      <c r="AW18" s="155">
        <v>0.12569</v>
      </c>
      <c r="AX18" s="155">
        <v>0.1</v>
      </c>
      <c r="AY18" s="62"/>
    </row>
    <row r="19" spans="1:51">
      <c r="A19" s="128" t="s">
        <v>263</v>
      </c>
      <c r="B19" s="131" t="s">
        <v>54</v>
      </c>
      <c r="C19" s="11" t="s">
        <v>47</v>
      </c>
      <c r="D19" s="16">
        <f>1/36</f>
        <v>2.7777777777777776E-2</v>
      </c>
      <c r="E19" s="102">
        <v>36</v>
      </c>
      <c r="F19" s="3">
        <f t="shared" si="4"/>
        <v>0.115</v>
      </c>
      <c r="G19" s="51">
        <v>31.86</v>
      </c>
      <c r="H19" s="97">
        <f t="shared" si="5"/>
        <v>31.68</v>
      </c>
      <c r="I19" s="97">
        <f t="shared" si="5"/>
        <v>31.5</v>
      </c>
      <c r="J19" s="97">
        <f t="shared" si="5"/>
        <v>31.32</v>
      </c>
      <c r="K19" s="97">
        <f t="shared" si="5"/>
        <v>31.14</v>
      </c>
      <c r="L19" s="97">
        <f t="shared" si="5"/>
        <v>30.96</v>
      </c>
      <c r="M19" s="103">
        <f t="shared" si="5"/>
        <v>30.78</v>
      </c>
      <c r="N19" s="97">
        <f t="shared" si="5"/>
        <v>30.6</v>
      </c>
      <c r="O19" s="97">
        <f t="shared" si="5"/>
        <v>30.42</v>
      </c>
      <c r="P19" s="97">
        <f t="shared" si="5"/>
        <v>30.240000000000002</v>
      </c>
      <c r="Q19" s="97">
        <f t="shared" si="5"/>
        <v>30.060000000000002</v>
      </c>
      <c r="R19" s="97">
        <f t="shared" si="5"/>
        <v>29.880000000000003</v>
      </c>
      <c r="S19" s="97">
        <f t="shared" ref="S19:W19" si="10">R19-0.005*$E19</f>
        <v>29.700000000000003</v>
      </c>
      <c r="T19" s="97">
        <f t="shared" si="10"/>
        <v>29.520000000000003</v>
      </c>
      <c r="U19" s="97">
        <f t="shared" si="10"/>
        <v>29.340000000000003</v>
      </c>
      <c r="V19" s="97">
        <f t="shared" si="10"/>
        <v>29.160000000000004</v>
      </c>
      <c r="W19" s="97">
        <f t="shared" si="10"/>
        <v>28.980000000000004</v>
      </c>
      <c r="X19" s="97">
        <f t="shared" si="6"/>
        <v>28.800000000000004</v>
      </c>
      <c r="Y19" s="103">
        <f t="shared" si="9"/>
        <v>28.620000000000005</v>
      </c>
      <c r="Z19" s="103">
        <f t="shared" si="9"/>
        <v>28.440000000000005</v>
      </c>
      <c r="AA19" s="103">
        <f t="shared" si="9"/>
        <v>28.260000000000005</v>
      </c>
      <c r="AB19" s="103">
        <f t="shared" si="9"/>
        <v>28.080000000000005</v>
      </c>
      <c r="AC19" s="103">
        <f t="shared" si="9"/>
        <v>27.900000000000006</v>
      </c>
      <c r="AD19" s="103">
        <f t="shared" si="9"/>
        <v>27.720000000000006</v>
      </c>
      <c r="AE19" s="103">
        <f t="shared" si="9"/>
        <v>27.540000000000006</v>
      </c>
      <c r="AF19" s="103">
        <f t="shared" si="9"/>
        <v>27.360000000000007</v>
      </c>
      <c r="AG19" s="103">
        <f t="shared" si="9"/>
        <v>27.180000000000007</v>
      </c>
      <c r="AH19" s="103">
        <f t="shared" si="9"/>
        <v>27.000000000000007</v>
      </c>
      <c r="AI19" s="103">
        <f t="shared" si="9"/>
        <v>26.820000000000007</v>
      </c>
      <c r="AJ19" s="103">
        <f t="shared" si="9"/>
        <v>26.640000000000008</v>
      </c>
      <c r="AK19" s="103">
        <f t="shared" si="9"/>
        <v>26.460000000000008</v>
      </c>
      <c r="AL19" s="103">
        <f t="shared" si="9"/>
        <v>26.280000000000008</v>
      </c>
      <c r="AM19" s="103">
        <f t="shared" si="9"/>
        <v>26.100000000000009</v>
      </c>
      <c r="AN19" s="103">
        <f t="shared" si="9"/>
        <v>25.920000000000009</v>
      </c>
      <c r="AO19" s="103">
        <f t="shared" si="9"/>
        <v>25.740000000000009</v>
      </c>
      <c r="AP19" s="103">
        <f t="shared" si="9"/>
        <v>25.560000000000009</v>
      </c>
      <c r="AQ19" s="103">
        <f t="shared" si="9"/>
        <v>25.38000000000001</v>
      </c>
      <c r="AR19" s="103">
        <f t="shared" si="9"/>
        <v>25.20000000000001</v>
      </c>
      <c r="AS19" s="103">
        <f t="shared" si="9"/>
        <v>25.02000000000001</v>
      </c>
      <c r="AT19" s="103">
        <f t="shared" si="9"/>
        <v>24.840000000000011</v>
      </c>
      <c r="AU19" s="103">
        <f t="shared" si="9"/>
        <v>24.660000000000011</v>
      </c>
      <c r="AV19" s="155">
        <v>0.1</v>
      </c>
      <c r="AW19" s="155">
        <v>0.125</v>
      </c>
      <c r="AX19" s="155">
        <f t="shared" si="7"/>
        <v>0.1</v>
      </c>
      <c r="AY19" s="62"/>
    </row>
    <row r="20" spans="1:51">
      <c r="A20" s="129"/>
      <c r="B20" s="121"/>
      <c r="C20" s="11" t="s">
        <v>48</v>
      </c>
      <c r="D20" s="16">
        <f>1/36</f>
        <v>2.7777777777777776E-2</v>
      </c>
      <c r="E20" s="102">
        <v>36</v>
      </c>
      <c r="F20" s="3">
        <f t="shared" si="4"/>
        <v>0.115</v>
      </c>
      <c r="G20" s="51">
        <v>31.86</v>
      </c>
      <c r="H20" s="97">
        <f t="shared" si="5"/>
        <v>31.68</v>
      </c>
      <c r="I20" s="97">
        <f t="shared" ref="I20:W20" si="11">H20-0.005*$E20</f>
        <v>31.5</v>
      </c>
      <c r="J20" s="97">
        <f t="shared" si="11"/>
        <v>31.32</v>
      </c>
      <c r="K20" s="97">
        <f t="shared" si="11"/>
        <v>31.14</v>
      </c>
      <c r="L20" s="97">
        <f t="shared" si="11"/>
        <v>30.96</v>
      </c>
      <c r="M20" s="103">
        <f t="shared" si="11"/>
        <v>30.78</v>
      </c>
      <c r="N20" s="97">
        <f t="shared" si="11"/>
        <v>30.6</v>
      </c>
      <c r="O20" s="97">
        <f t="shared" si="11"/>
        <v>30.42</v>
      </c>
      <c r="P20" s="97">
        <f t="shared" si="11"/>
        <v>30.240000000000002</v>
      </c>
      <c r="Q20" s="97">
        <f t="shared" si="11"/>
        <v>30.060000000000002</v>
      </c>
      <c r="R20" s="97">
        <f t="shared" si="11"/>
        <v>29.880000000000003</v>
      </c>
      <c r="S20" s="97">
        <f t="shared" si="11"/>
        <v>29.700000000000003</v>
      </c>
      <c r="T20" s="97">
        <f t="shared" si="11"/>
        <v>29.520000000000003</v>
      </c>
      <c r="U20" s="97">
        <f t="shared" si="11"/>
        <v>29.340000000000003</v>
      </c>
      <c r="V20" s="97">
        <f t="shared" si="11"/>
        <v>29.160000000000004</v>
      </c>
      <c r="W20" s="97">
        <f t="shared" si="11"/>
        <v>28.980000000000004</v>
      </c>
      <c r="X20" s="97">
        <f t="shared" si="6"/>
        <v>28.800000000000004</v>
      </c>
      <c r="Y20" s="103">
        <f t="shared" si="9"/>
        <v>28.620000000000005</v>
      </c>
      <c r="Z20" s="103">
        <f t="shared" si="9"/>
        <v>28.440000000000005</v>
      </c>
      <c r="AA20" s="103">
        <f t="shared" si="9"/>
        <v>28.260000000000005</v>
      </c>
      <c r="AB20" s="103">
        <f t="shared" si="9"/>
        <v>28.080000000000005</v>
      </c>
      <c r="AC20" s="103">
        <f t="shared" si="9"/>
        <v>27.900000000000006</v>
      </c>
      <c r="AD20" s="103">
        <f t="shared" si="9"/>
        <v>27.720000000000006</v>
      </c>
      <c r="AE20" s="103">
        <f t="shared" si="9"/>
        <v>27.540000000000006</v>
      </c>
      <c r="AF20" s="103">
        <f t="shared" si="9"/>
        <v>27.360000000000007</v>
      </c>
      <c r="AG20" s="103">
        <f t="shared" si="9"/>
        <v>27.180000000000007</v>
      </c>
      <c r="AH20" s="103">
        <f t="shared" si="9"/>
        <v>27.000000000000007</v>
      </c>
      <c r="AI20" s="103">
        <f t="shared" si="9"/>
        <v>26.820000000000007</v>
      </c>
      <c r="AJ20" s="103">
        <f t="shared" si="9"/>
        <v>26.640000000000008</v>
      </c>
      <c r="AK20" s="103">
        <f t="shared" si="9"/>
        <v>26.460000000000008</v>
      </c>
      <c r="AL20" s="103">
        <f t="shared" si="9"/>
        <v>26.280000000000008</v>
      </c>
      <c r="AM20" s="103">
        <f t="shared" si="9"/>
        <v>26.100000000000009</v>
      </c>
      <c r="AN20" s="103">
        <f t="shared" si="9"/>
        <v>25.920000000000009</v>
      </c>
      <c r="AO20" s="103">
        <f t="shared" si="9"/>
        <v>25.740000000000009</v>
      </c>
      <c r="AP20" s="103">
        <f t="shared" si="9"/>
        <v>25.560000000000009</v>
      </c>
      <c r="AQ20" s="103">
        <f t="shared" si="9"/>
        <v>25.38000000000001</v>
      </c>
      <c r="AR20" s="103">
        <f t="shared" si="9"/>
        <v>25.20000000000001</v>
      </c>
      <c r="AS20" s="103">
        <f t="shared" si="9"/>
        <v>25.02000000000001</v>
      </c>
      <c r="AT20" s="103">
        <f t="shared" si="9"/>
        <v>24.840000000000011</v>
      </c>
      <c r="AU20" s="103">
        <f t="shared" si="9"/>
        <v>24.660000000000011</v>
      </c>
      <c r="AV20" s="155">
        <v>0.1</v>
      </c>
      <c r="AW20" s="155">
        <v>0.125</v>
      </c>
      <c r="AX20" s="155">
        <f t="shared" si="7"/>
        <v>0.1</v>
      </c>
      <c r="AY20" s="62"/>
    </row>
    <row r="21" spans="1:51">
      <c r="A21" s="130">
        <f>A24/1000</f>
        <v>8.5000000000000006E-2</v>
      </c>
      <c r="B21" s="131" t="s">
        <v>55</v>
      </c>
      <c r="C21" s="11" t="s">
        <v>56</v>
      </c>
      <c r="D21" s="12">
        <f>1/216</f>
        <v>4.6296296296296294E-3</v>
      </c>
      <c r="E21" s="102">
        <v>216</v>
      </c>
      <c r="F21" s="3">
        <f t="shared" si="4"/>
        <v>0.115</v>
      </c>
      <c r="G21" s="51">
        <v>191.16</v>
      </c>
      <c r="H21" s="97">
        <f t="shared" si="5"/>
        <v>190.07999999999998</v>
      </c>
      <c r="I21" s="97">
        <f t="shared" ref="I21:W21" si="12">H21-0.005*$E21</f>
        <v>188.99999999999997</v>
      </c>
      <c r="J21" s="97">
        <f t="shared" si="12"/>
        <v>187.91999999999996</v>
      </c>
      <c r="K21" s="97">
        <f t="shared" si="12"/>
        <v>186.83999999999995</v>
      </c>
      <c r="L21" s="97">
        <f t="shared" si="12"/>
        <v>185.75999999999993</v>
      </c>
      <c r="M21" s="103">
        <f t="shared" si="12"/>
        <v>184.67999999999992</v>
      </c>
      <c r="N21" s="97">
        <f t="shared" si="12"/>
        <v>183.59999999999991</v>
      </c>
      <c r="O21" s="97">
        <f t="shared" si="12"/>
        <v>182.5199999999999</v>
      </c>
      <c r="P21" s="97">
        <f t="shared" si="12"/>
        <v>181.43999999999988</v>
      </c>
      <c r="Q21" s="97">
        <f t="shared" si="12"/>
        <v>180.35999999999987</v>
      </c>
      <c r="R21" s="97">
        <f t="shared" si="12"/>
        <v>179.27999999999986</v>
      </c>
      <c r="S21" s="97">
        <f t="shared" si="12"/>
        <v>178.19999999999985</v>
      </c>
      <c r="T21" s="97">
        <f t="shared" si="12"/>
        <v>177.11999999999983</v>
      </c>
      <c r="U21" s="97">
        <f t="shared" si="12"/>
        <v>176.03999999999982</v>
      </c>
      <c r="V21" s="97">
        <f t="shared" si="12"/>
        <v>174.95999999999981</v>
      </c>
      <c r="W21" s="97">
        <f t="shared" si="12"/>
        <v>173.8799999999998</v>
      </c>
      <c r="X21" s="97">
        <f t="shared" si="6"/>
        <v>172.79999999999978</v>
      </c>
      <c r="Y21" s="103">
        <f t="shared" si="9"/>
        <v>171.71999999999977</v>
      </c>
      <c r="Z21" s="103">
        <f t="shared" si="9"/>
        <v>170.63999999999976</v>
      </c>
      <c r="AA21" s="103">
        <f t="shared" si="9"/>
        <v>169.55999999999975</v>
      </c>
      <c r="AB21" s="103">
        <f t="shared" si="9"/>
        <v>168.47999999999973</v>
      </c>
      <c r="AC21" s="103">
        <f t="shared" si="9"/>
        <v>167.39999999999972</v>
      </c>
      <c r="AD21" s="103">
        <f t="shared" si="9"/>
        <v>166.31999999999971</v>
      </c>
      <c r="AE21" s="103">
        <f t="shared" si="9"/>
        <v>165.2399999999997</v>
      </c>
      <c r="AF21" s="103">
        <f t="shared" si="9"/>
        <v>164.15999999999968</v>
      </c>
      <c r="AG21" s="103">
        <f t="shared" si="9"/>
        <v>163.07999999999967</v>
      </c>
      <c r="AH21" s="103">
        <f t="shared" si="9"/>
        <v>161.99999999999966</v>
      </c>
      <c r="AI21" s="103">
        <f t="shared" si="9"/>
        <v>160.91999999999965</v>
      </c>
      <c r="AJ21" s="103">
        <f t="shared" si="9"/>
        <v>159.83999999999963</v>
      </c>
      <c r="AK21" s="103">
        <f t="shared" si="9"/>
        <v>158.75999999999962</v>
      </c>
      <c r="AL21" s="103">
        <f t="shared" si="9"/>
        <v>157.67999999999961</v>
      </c>
      <c r="AM21" s="103">
        <f t="shared" si="9"/>
        <v>156.5999999999996</v>
      </c>
      <c r="AN21" s="103">
        <f t="shared" si="9"/>
        <v>155.51999999999958</v>
      </c>
      <c r="AO21" s="103">
        <f t="shared" si="9"/>
        <v>154.43999999999957</v>
      </c>
      <c r="AP21" s="103">
        <f t="shared" si="9"/>
        <v>153.35999999999956</v>
      </c>
      <c r="AQ21" s="103">
        <f t="shared" si="9"/>
        <v>152.27999999999955</v>
      </c>
      <c r="AR21" s="103">
        <f t="shared" si="9"/>
        <v>151.19999999999953</v>
      </c>
      <c r="AS21" s="103">
        <f t="shared" si="9"/>
        <v>150.11999999999952</v>
      </c>
      <c r="AT21" s="103">
        <f t="shared" si="9"/>
        <v>149.03999999999951</v>
      </c>
      <c r="AU21" s="103">
        <f t="shared" si="9"/>
        <v>147.9599999999995</v>
      </c>
      <c r="AV21" s="155">
        <v>0.1</v>
      </c>
      <c r="AW21" s="155">
        <v>0.125</v>
      </c>
      <c r="AX21" s="155">
        <f t="shared" si="7"/>
        <v>0.1</v>
      </c>
      <c r="AY21" s="62"/>
    </row>
    <row r="22" spans="1:51">
      <c r="A22" s="130"/>
      <c r="B22" s="121"/>
      <c r="C22" s="11" t="s">
        <v>57</v>
      </c>
      <c r="D22" s="12">
        <f>1/36</f>
        <v>2.7777777777777776E-2</v>
      </c>
      <c r="E22" s="102">
        <v>36</v>
      </c>
      <c r="F22" s="3">
        <f t="shared" si="4"/>
        <v>0.115</v>
      </c>
      <c r="G22" s="51">
        <v>31.86</v>
      </c>
      <c r="H22" s="97">
        <f t="shared" si="5"/>
        <v>31.68</v>
      </c>
      <c r="I22" s="97">
        <f t="shared" ref="I22:W22" si="13">H22-0.005*$E22</f>
        <v>31.5</v>
      </c>
      <c r="J22" s="97">
        <f t="shared" si="13"/>
        <v>31.32</v>
      </c>
      <c r="K22" s="97">
        <f t="shared" si="13"/>
        <v>31.14</v>
      </c>
      <c r="L22" s="97">
        <f t="shared" si="13"/>
        <v>30.96</v>
      </c>
      <c r="M22" s="103">
        <f t="shared" si="13"/>
        <v>30.78</v>
      </c>
      <c r="N22" s="97">
        <f t="shared" si="13"/>
        <v>30.6</v>
      </c>
      <c r="O22" s="97">
        <f t="shared" si="13"/>
        <v>30.42</v>
      </c>
      <c r="P22" s="97">
        <f t="shared" si="13"/>
        <v>30.240000000000002</v>
      </c>
      <c r="Q22" s="97">
        <f t="shared" si="13"/>
        <v>30.060000000000002</v>
      </c>
      <c r="R22" s="97">
        <f t="shared" si="13"/>
        <v>29.880000000000003</v>
      </c>
      <c r="S22" s="97">
        <f t="shared" si="13"/>
        <v>29.700000000000003</v>
      </c>
      <c r="T22" s="97">
        <f t="shared" si="13"/>
        <v>29.520000000000003</v>
      </c>
      <c r="U22" s="97">
        <f t="shared" si="13"/>
        <v>29.340000000000003</v>
      </c>
      <c r="V22" s="97">
        <f t="shared" si="13"/>
        <v>29.160000000000004</v>
      </c>
      <c r="W22" s="97">
        <f t="shared" si="13"/>
        <v>28.980000000000004</v>
      </c>
      <c r="X22" s="97">
        <f t="shared" si="6"/>
        <v>28.800000000000004</v>
      </c>
      <c r="Y22" s="103">
        <f t="shared" si="9"/>
        <v>28.620000000000005</v>
      </c>
      <c r="Z22" s="103">
        <f t="shared" si="9"/>
        <v>28.440000000000005</v>
      </c>
      <c r="AA22" s="103">
        <f t="shared" si="9"/>
        <v>28.260000000000005</v>
      </c>
      <c r="AB22" s="103">
        <f t="shared" si="9"/>
        <v>28.080000000000005</v>
      </c>
      <c r="AC22" s="103">
        <f t="shared" si="9"/>
        <v>27.900000000000006</v>
      </c>
      <c r="AD22" s="103">
        <f t="shared" si="9"/>
        <v>27.720000000000006</v>
      </c>
      <c r="AE22" s="103">
        <f t="shared" si="9"/>
        <v>27.540000000000006</v>
      </c>
      <c r="AF22" s="103">
        <f t="shared" si="9"/>
        <v>27.360000000000007</v>
      </c>
      <c r="AG22" s="103">
        <f t="shared" si="9"/>
        <v>27.180000000000007</v>
      </c>
      <c r="AH22" s="103">
        <f t="shared" si="9"/>
        <v>27.000000000000007</v>
      </c>
      <c r="AI22" s="103">
        <f t="shared" si="9"/>
        <v>26.820000000000007</v>
      </c>
      <c r="AJ22" s="103">
        <f t="shared" si="9"/>
        <v>26.640000000000008</v>
      </c>
      <c r="AK22" s="103">
        <f t="shared" si="9"/>
        <v>26.460000000000008</v>
      </c>
      <c r="AL22" s="103">
        <f t="shared" si="9"/>
        <v>26.280000000000008</v>
      </c>
      <c r="AM22" s="103">
        <f t="shared" si="9"/>
        <v>26.100000000000009</v>
      </c>
      <c r="AN22" s="103">
        <f t="shared" si="9"/>
        <v>25.920000000000009</v>
      </c>
      <c r="AO22" s="103">
        <f t="shared" si="9"/>
        <v>25.740000000000009</v>
      </c>
      <c r="AP22" s="103">
        <f t="shared" si="9"/>
        <v>25.560000000000009</v>
      </c>
      <c r="AQ22" s="103">
        <f t="shared" si="9"/>
        <v>25.38000000000001</v>
      </c>
      <c r="AR22" s="103">
        <f t="shared" si="9"/>
        <v>25.20000000000001</v>
      </c>
      <c r="AS22" s="103">
        <f t="shared" si="9"/>
        <v>25.02000000000001</v>
      </c>
      <c r="AT22" s="103">
        <f t="shared" si="9"/>
        <v>24.840000000000011</v>
      </c>
      <c r="AU22" s="103">
        <f t="shared" si="9"/>
        <v>24.660000000000011</v>
      </c>
      <c r="AV22" s="155">
        <v>0.1</v>
      </c>
      <c r="AW22" s="155">
        <v>0.125</v>
      </c>
      <c r="AX22" s="155">
        <f t="shared" si="7"/>
        <v>0.1</v>
      </c>
      <c r="AY22" s="62"/>
    </row>
    <row r="23" spans="1:51">
      <c r="B23" s="17" t="s">
        <v>58</v>
      </c>
      <c r="C23" s="11" t="s">
        <v>59</v>
      </c>
      <c r="D23" s="16">
        <f>1/9</f>
        <v>0.1111111111111111</v>
      </c>
      <c r="E23" s="102">
        <v>9</v>
      </c>
      <c r="F23" s="3">
        <f t="shared" si="4"/>
        <v>0.11556000000000001</v>
      </c>
      <c r="G23" s="51">
        <v>7.96</v>
      </c>
      <c r="H23" s="97">
        <f t="shared" si="5"/>
        <v>7.915</v>
      </c>
      <c r="I23" s="97">
        <f t="shared" ref="I23:W23" si="14">H23-0.005*$E23</f>
        <v>7.87</v>
      </c>
      <c r="J23" s="97">
        <f t="shared" si="14"/>
        <v>7.8250000000000002</v>
      </c>
      <c r="K23" s="97">
        <f t="shared" si="14"/>
        <v>7.78</v>
      </c>
      <c r="L23" s="97">
        <f t="shared" si="14"/>
        <v>7.7350000000000003</v>
      </c>
      <c r="M23" s="103">
        <f t="shared" si="14"/>
        <v>7.69</v>
      </c>
      <c r="N23" s="97">
        <f t="shared" si="14"/>
        <v>7.6450000000000005</v>
      </c>
      <c r="O23" s="97">
        <f t="shared" si="14"/>
        <v>7.6000000000000005</v>
      </c>
      <c r="P23" s="97">
        <f t="shared" si="14"/>
        <v>7.5550000000000006</v>
      </c>
      <c r="Q23" s="97">
        <f t="shared" si="14"/>
        <v>7.5100000000000007</v>
      </c>
      <c r="R23" s="97">
        <f t="shared" si="14"/>
        <v>7.4650000000000007</v>
      </c>
      <c r="S23" s="97">
        <f t="shared" si="14"/>
        <v>7.4200000000000008</v>
      </c>
      <c r="T23" s="97">
        <f t="shared" si="14"/>
        <v>7.3750000000000009</v>
      </c>
      <c r="U23" s="97">
        <f t="shared" si="14"/>
        <v>7.330000000000001</v>
      </c>
      <c r="V23" s="97">
        <f t="shared" si="14"/>
        <v>7.285000000000001</v>
      </c>
      <c r="W23" s="97">
        <f t="shared" si="14"/>
        <v>7.2400000000000011</v>
      </c>
      <c r="X23" s="97">
        <f t="shared" si="6"/>
        <v>7.1950000000000012</v>
      </c>
      <c r="Y23" s="103">
        <f t="shared" ref="Y23:AU23" si="15">X23-0.005/$D23</f>
        <v>7.1500000000000012</v>
      </c>
      <c r="Z23" s="103">
        <f t="shared" si="15"/>
        <v>7.1050000000000013</v>
      </c>
      <c r="AA23" s="103">
        <f t="shared" si="15"/>
        <v>7.0600000000000014</v>
      </c>
      <c r="AB23" s="103">
        <f t="shared" si="15"/>
        <v>7.0150000000000015</v>
      </c>
      <c r="AC23" s="103">
        <f t="shared" si="15"/>
        <v>6.9700000000000015</v>
      </c>
      <c r="AD23" s="103">
        <f t="shared" si="15"/>
        <v>6.9250000000000016</v>
      </c>
      <c r="AE23" s="103">
        <f t="shared" si="15"/>
        <v>6.8800000000000017</v>
      </c>
      <c r="AF23" s="103">
        <f t="shared" si="15"/>
        <v>6.8350000000000017</v>
      </c>
      <c r="AG23" s="103">
        <f t="shared" si="15"/>
        <v>6.7900000000000018</v>
      </c>
      <c r="AH23" s="103">
        <f t="shared" si="15"/>
        <v>6.7450000000000019</v>
      </c>
      <c r="AI23" s="103">
        <f t="shared" si="15"/>
        <v>6.700000000000002</v>
      </c>
      <c r="AJ23" s="103">
        <f t="shared" si="15"/>
        <v>6.655000000000002</v>
      </c>
      <c r="AK23" s="103">
        <f t="shared" si="15"/>
        <v>6.6100000000000021</v>
      </c>
      <c r="AL23" s="103">
        <f t="shared" si="15"/>
        <v>6.5650000000000022</v>
      </c>
      <c r="AM23" s="103">
        <f t="shared" si="15"/>
        <v>6.5200000000000022</v>
      </c>
      <c r="AN23" s="103">
        <f t="shared" si="15"/>
        <v>6.4750000000000023</v>
      </c>
      <c r="AO23" s="103">
        <f t="shared" si="15"/>
        <v>6.4300000000000024</v>
      </c>
      <c r="AP23" s="103">
        <f t="shared" si="15"/>
        <v>6.3850000000000025</v>
      </c>
      <c r="AQ23" s="103">
        <f t="shared" si="15"/>
        <v>6.3400000000000025</v>
      </c>
      <c r="AR23" s="103">
        <f t="shared" si="15"/>
        <v>6.2950000000000026</v>
      </c>
      <c r="AS23" s="103">
        <f t="shared" si="15"/>
        <v>6.2500000000000027</v>
      </c>
      <c r="AT23" s="103">
        <f t="shared" si="15"/>
        <v>6.2050000000000027</v>
      </c>
      <c r="AU23" s="103">
        <f t="shared" si="15"/>
        <v>6.1600000000000028</v>
      </c>
      <c r="AV23" s="155">
        <v>0.1</v>
      </c>
      <c r="AW23" s="155">
        <v>0.12556</v>
      </c>
      <c r="AX23" s="155">
        <f t="shared" si="7"/>
        <v>0.10056000000000001</v>
      </c>
      <c r="AY23" s="62"/>
    </row>
    <row r="24" spans="1:51">
      <c r="A24" s="49">
        <v>85</v>
      </c>
    </row>
  </sheetData>
  <mergeCells count="14">
    <mergeCell ref="B13:B15"/>
    <mergeCell ref="B16:B18"/>
    <mergeCell ref="B19:B20"/>
    <mergeCell ref="B21:B22"/>
    <mergeCell ref="A3:A4"/>
    <mergeCell ref="A5:A6"/>
    <mergeCell ref="A19:A20"/>
    <mergeCell ref="A21:A22"/>
    <mergeCell ref="B1:B2"/>
    <mergeCell ref="C1:C2"/>
    <mergeCell ref="D1:D2"/>
    <mergeCell ref="F1:F2"/>
    <mergeCell ref="B3:B12"/>
    <mergeCell ref="E1:E2"/>
  </mergeCells>
  <phoneticPr fontId="1" type="noConversion"/>
  <conditionalFormatting sqref="H2:AU2">
    <cfRule type="expression" dxfId="64" priority="4">
      <formula>H$2&lt;-0.00001</formula>
    </cfRule>
  </conditionalFormatting>
  <conditionalFormatting sqref="H3:AU23">
    <cfRule type="expression" dxfId="63" priority="1">
      <formula>H$2&lt;-0.00001</formula>
    </cfRule>
    <cfRule type="expression" dxfId="62" priority="2">
      <formula>H$2&lt;-0.00001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0</xdr:col>
                    <xdr:colOff>28575</xdr:colOff>
                    <xdr:row>6</xdr:row>
                    <xdr:rowOff>28575</xdr:rowOff>
                  </from>
                  <to>
                    <xdr:col>0</xdr:col>
                    <xdr:colOff>704850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0</xdr:col>
                    <xdr:colOff>57150</xdr:colOff>
                    <xdr:row>22</xdr:row>
                    <xdr:rowOff>47625</xdr:rowOff>
                  </from>
                  <to>
                    <xdr:col>0</xdr:col>
                    <xdr:colOff>714375</xdr:colOff>
                    <xdr:row>34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FA1C-AE57-441A-A4B7-4FC07F4C771F}">
  <dimension ref="A1:AW123"/>
  <sheetViews>
    <sheetView zoomScale="85" zoomScaleNormal="85" workbookViewId="0">
      <selection activeCell="B28" sqref="B28:L29"/>
    </sheetView>
  </sheetViews>
  <sheetFormatPr defaultRowHeight="15.75"/>
  <cols>
    <col min="1" max="1" width="13.7109375" customWidth="1"/>
    <col min="2" max="2" width="14.140625" customWidth="1"/>
    <col min="3" max="3" width="14" customWidth="1"/>
    <col min="4" max="4" width="11.5703125" customWidth="1"/>
    <col min="5" max="5" width="13" customWidth="1"/>
    <col min="6" max="6" width="18.28515625" customWidth="1"/>
    <col min="7" max="7" width="16.28515625" customWidth="1"/>
    <col min="8" max="8" width="18.28515625" customWidth="1"/>
    <col min="9" max="9" width="14.28515625" customWidth="1"/>
    <col min="10" max="10" width="15.42578125" customWidth="1"/>
    <col min="11" max="11" width="14.42578125" customWidth="1"/>
    <col min="12" max="12" width="18.85546875" customWidth="1"/>
    <col min="13" max="13" width="15" customWidth="1"/>
    <col min="14" max="14" width="14.5703125" customWidth="1"/>
    <col min="15" max="15" width="15" customWidth="1"/>
    <col min="16" max="16" width="17.140625" customWidth="1"/>
    <col min="17" max="17" width="14.7109375" customWidth="1"/>
    <col min="18" max="18" width="15.5703125" customWidth="1"/>
    <col min="19" max="19" width="15.85546875" customWidth="1"/>
    <col min="20" max="20" width="14.5703125" customWidth="1"/>
    <col min="21" max="21" width="14.85546875" customWidth="1"/>
    <col min="22" max="22" width="14.140625" customWidth="1"/>
    <col min="23" max="23" width="14.42578125" customWidth="1"/>
    <col min="24" max="24" width="15.85546875" customWidth="1"/>
    <col min="25" max="25" width="14" customWidth="1"/>
    <col min="26" max="26" width="15" customWidth="1"/>
    <col min="27" max="27" width="13.28515625" customWidth="1"/>
    <col min="28" max="28" width="14.42578125" customWidth="1"/>
    <col min="29" max="29" width="15" customWidth="1"/>
    <col min="30" max="30" width="13.140625" customWidth="1"/>
    <col min="31" max="31" width="15" customWidth="1"/>
    <col min="32" max="32" width="16.42578125" customWidth="1"/>
    <col min="33" max="33" width="14.140625" customWidth="1"/>
    <col min="34" max="34" width="14" customWidth="1"/>
    <col min="35" max="35" width="14.7109375" customWidth="1"/>
    <col min="36" max="36" width="16.28515625" customWidth="1"/>
    <col min="37" max="37" width="13.28515625" customWidth="1"/>
    <col min="38" max="38" width="14.28515625" customWidth="1"/>
    <col min="39" max="40" width="12.5703125" customWidth="1"/>
    <col min="41" max="41" width="13.28515625" customWidth="1"/>
    <col min="42" max="42" width="13.5703125" customWidth="1"/>
    <col min="43" max="43" width="13.140625" customWidth="1"/>
    <col min="44" max="44" width="13.42578125" customWidth="1"/>
    <col min="45" max="45" width="14.28515625" customWidth="1"/>
    <col min="46" max="46" width="13.42578125" customWidth="1"/>
    <col min="47" max="47" width="13.85546875" customWidth="1"/>
    <col min="48" max="48" width="9.7109375" bestFit="1" customWidth="1"/>
  </cols>
  <sheetData>
    <row r="1" spans="1:47" ht="15.75" customHeight="1">
      <c r="A1" s="55"/>
      <c r="B1" s="111"/>
      <c r="C1" s="111"/>
      <c r="D1" s="113" t="s">
        <v>146</v>
      </c>
      <c r="E1" s="139" t="s">
        <v>390</v>
      </c>
      <c r="F1" s="112" t="s">
        <v>280</v>
      </c>
      <c r="G1" s="42" t="s">
        <v>262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249</v>
      </c>
      <c r="T1" s="41" t="s">
        <v>250</v>
      </c>
      <c r="U1" s="41" t="s">
        <v>251</v>
      </c>
      <c r="V1" s="41" t="s">
        <v>252</v>
      </c>
      <c r="W1" s="41" t="s">
        <v>253</v>
      </c>
      <c r="X1" s="41" t="s">
        <v>254</v>
      </c>
      <c r="Y1" s="41" t="s">
        <v>255</v>
      </c>
      <c r="Z1" s="41" t="s">
        <v>256</v>
      </c>
      <c r="AA1" s="41" t="s">
        <v>257</v>
      </c>
      <c r="AB1" s="41" t="s">
        <v>258</v>
      </c>
      <c r="AC1" s="41" t="s">
        <v>259</v>
      </c>
      <c r="AD1" s="41" t="s">
        <v>260</v>
      </c>
      <c r="AE1" s="41" t="s">
        <v>261</v>
      </c>
      <c r="AF1" s="41" t="s">
        <v>264</v>
      </c>
      <c r="AG1" s="41" t="s">
        <v>265</v>
      </c>
      <c r="AH1" s="41" t="s">
        <v>267</v>
      </c>
      <c r="AI1" s="41" t="s">
        <v>266</v>
      </c>
      <c r="AJ1" s="41" t="s">
        <v>268</v>
      </c>
      <c r="AK1" s="41" t="s">
        <v>269</v>
      </c>
      <c r="AL1" s="41" t="s">
        <v>270</v>
      </c>
      <c r="AM1" s="41" t="s">
        <v>271</v>
      </c>
      <c r="AN1" s="41" t="s">
        <v>272</v>
      </c>
      <c r="AO1" s="41" t="s">
        <v>273</v>
      </c>
      <c r="AP1" s="41" t="s">
        <v>274</v>
      </c>
      <c r="AQ1" s="41" t="s">
        <v>275</v>
      </c>
      <c r="AR1" s="41" t="s">
        <v>276</v>
      </c>
      <c r="AS1" s="41" t="s">
        <v>277</v>
      </c>
      <c r="AT1" s="41" t="s">
        <v>278</v>
      </c>
      <c r="AU1" s="41" t="s">
        <v>279</v>
      </c>
    </row>
    <row r="2" spans="1:47" ht="21">
      <c r="A2" s="55"/>
      <c r="B2" s="111"/>
      <c r="C2" s="111"/>
      <c r="D2" s="113"/>
      <c r="E2" s="113"/>
      <c r="F2" s="113"/>
      <c r="G2" s="48">
        <f>A25</f>
        <v>0.08</v>
      </c>
      <c r="H2" s="48">
        <f t="shared" ref="H2:AU2" si="0">G2-0.5%</f>
        <v>7.4999999999999997E-2</v>
      </c>
      <c r="I2" s="48">
        <f t="shared" si="0"/>
        <v>6.9999999999999993E-2</v>
      </c>
      <c r="J2" s="48">
        <f t="shared" si="0"/>
        <v>6.4999999999999988E-2</v>
      </c>
      <c r="K2" s="48">
        <f t="shared" si="0"/>
        <v>5.9999999999999991E-2</v>
      </c>
      <c r="L2" s="48">
        <f t="shared" si="0"/>
        <v>5.4999999999999993E-2</v>
      </c>
      <c r="M2" s="48">
        <f t="shared" si="0"/>
        <v>4.9999999999999996E-2</v>
      </c>
      <c r="N2" s="48">
        <f t="shared" si="0"/>
        <v>4.4999999999999998E-2</v>
      </c>
      <c r="O2" s="48">
        <f t="shared" si="0"/>
        <v>0.04</v>
      </c>
      <c r="P2" s="48">
        <f t="shared" si="0"/>
        <v>3.5000000000000003E-2</v>
      </c>
      <c r="Q2" s="48">
        <f t="shared" si="0"/>
        <v>3.0000000000000002E-2</v>
      </c>
      <c r="R2" s="48">
        <f t="shared" si="0"/>
        <v>2.5000000000000001E-2</v>
      </c>
      <c r="S2" s="48">
        <f t="shared" si="0"/>
        <v>0.02</v>
      </c>
      <c r="T2" s="48">
        <f t="shared" si="0"/>
        <v>1.4999999999999999E-2</v>
      </c>
      <c r="U2" s="48">
        <f t="shared" si="0"/>
        <v>9.9999999999999985E-3</v>
      </c>
      <c r="V2" s="48">
        <f t="shared" si="0"/>
        <v>4.9999999999999984E-3</v>
      </c>
      <c r="W2" s="48">
        <f t="shared" si="0"/>
        <v>0</v>
      </c>
      <c r="X2" s="48">
        <f t="shared" si="0"/>
        <v>-5.0000000000000001E-3</v>
      </c>
      <c r="Y2" s="48">
        <f t="shared" si="0"/>
        <v>-0.01</v>
      </c>
      <c r="Z2" s="48">
        <f t="shared" si="0"/>
        <v>-1.4999999999999999E-2</v>
      </c>
      <c r="AA2" s="48">
        <f t="shared" si="0"/>
        <v>-0.02</v>
      </c>
      <c r="AB2" s="48">
        <f t="shared" si="0"/>
        <v>-2.5000000000000001E-2</v>
      </c>
      <c r="AC2" s="48">
        <f t="shared" si="0"/>
        <v>-3.0000000000000002E-2</v>
      </c>
      <c r="AD2" s="48">
        <f t="shared" si="0"/>
        <v>-3.5000000000000003E-2</v>
      </c>
      <c r="AE2" s="48">
        <f t="shared" si="0"/>
        <v>-0.04</v>
      </c>
      <c r="AF2" s="48">
        <f t="shared" si="0"/>
        <v>-4.4999999999999998E-2</v>
      </c>
      <c r="AG2" s="48">
        <f t="shared" si="0"/>
        <v>-4.9999999999999996E-2</v>
      </c>
      <c r="AH2" s="48">
        <f t="shared" si="0"/>
        <v>-5.4999999999999993E-2</v>
      </c>
      <c r="AI2" s="48">
        <f t="shared" si="0"/>
        <v>-5.9999999999999991E-2</v>
      </c>
      <c r="AJ2" s="48">
        <f t="shared" si="0"/>
        <v>-6.4999999999999988E-2</v>
      </c>
      <c r="AK2" s="48">
        <f t="shared" si="0"/>
        <v>-6.9999999999999993E-2</v>
      </c>
      <c r="AL2" s="48">
        <f t="shared" si="0"/>
        <v>-7.4999999999999997E-2</v>
      </c>
      <c r="AM2" s="48">
        <f t="shared" si="0"/>
        <v>-0.08</v>
      </c>
      <c r="AN2" s="48">
        <f t="shared" si="0"/>
        <v>-8.5000000000000006E-2</v>
      </c>
      <c r="AO2" s="48">
        <f t="shared" si="0"/>
        <v>-9.0000000000000011E-2</v>
      </c>
      <c r="AP2" s="48">
        <f t="shared" si="0"/>
        <v>-9.5000000000000015E-2</v>
      </c>
      <c r="AQ2" s="48">
        <f t="shared" si="0"/>
        <v>-0.10000000000000002</v>
      </c>
      <c r="AR2" s="48">
        <f t="shared" si="0"/>
        <v>-0.10500000000000002</v>
      </c>
      <c r="AS2" s="48">
        <f t="shared" si="0"/>
        <v>-0.11000000000000003</v>
      </c>
      <c r="AT2" s="48">
        <f t="shared" si="0"/>
        <v>-0.11500000000000003</v>
      </c>
      <c r="AU2" s="48">
        <f t="shared" si="0"/>
        <v>-0.12000000000000004</v>
      </c>
    </row>
    <row r="3" spans="1:47" ht="16.5">
      <c r="A3" s="123" t="s">
        <v>382</v>
      </c>
      <c r="B3" s="135" t="s">
        <v>145</v>
      </c>
      <c r="C3" s="27" t="s">
        <v>136</v>
      </c>
      <c r="D3" s="9">
        <v>1E-3</v>
      </c>
      <c r="E3" s="9">
        <v>1000</v>
      </c>
      <c r="F3" s="38">
        <f t="shared" ref="F3:F34" si="1">$A$5</f>
        <v>0.02</v>
      </c>
      <c r="G3" s="99">
        <v>980</v>
      </c>
      <c r="H3" s="103">
        <f>G3-0.005*$E3</f>
        <v>975</v>
      </c>
      <c r="I3" s="103">
        <f t="shared" ref="I3:AU3" si="2">H3-0.005*$E3</f>
        <v>970</v>
      </c>
      <c r="J3" s="103">
        <f t="shared" si="2"/>
        <v>965</v>
      </c>
      <c r="K3" s="103">
        <f t="shared" si="2"/>
        <v>960</v>
      </c>
      <c r="L3" s="97">
        <f t="shared" si="2"/>
        <v>955</v>
      </c>
      <c r="M3" s="103">
        <f t="shared" si="2"/>
        <v>950</v>
      </c>
      <c r="N3" s="103">
        <f t="shared" si="2"/>
        <v>945</v>
      </c>
      <c r="O3" s="103">
        <f t="shared" si="2"/>
        <v>940</v>
      </c>
      <c r="P3" s="103">
        <f t="shared" si="2"/>
        <v>935</v>
      </c>
      <c r="Q3" s="103">
        <f t="shared" si="2"/>
        <v>930</v>
      </c>
      <c r="R3" s="103">
        <f t="shared" si="2"/>
        <v>925</v>
      </c>
      <c r="S3" s="103">
        <f t="shared" si="2"/>
        <v>920</v>
      </c>
      <c r="T3" s="103">
        <f t="shared" si="2"/>
        <v>915</v>
      </c>
      <c r="U3" s="103">
        <f t="shared" si="2"/>
        <v>910</v>
      </c>
      <c r="V3" s="103">
        <f t="shared" si="2"/>
        <v>905</v>
      </c>
      <c r="W3" s="103">
        <f t="shared" si="2"/>
        <v>900</v>
      </c>
      <c r="X3" s="103">
        <f t="shared" si="2"/>
        <v>895</v>
      </c>
      <c r="Y3" s="103">
        <f t="shared" si="2"/>
        <v>890</v>
      </c>
      <c r="Z3" s="103">
        <f t="shared" si="2"/>
        <v>885</v>
      </c>
      <c r="AA3" s="103">
        <f t="shared" si="2"/>
        <v>880</v>
      </c>
      <c r="AB3" s="103">
        <f t="shared" si="2"/>
        <v>875</v>
      </c>
      <c r="AC3" s="103">
        <f t="shared" si="2"/>
        <v>870</v>
      </c>
      <c r="AD3" s="103">
        <f t="shared" si="2"/>
        <v>865</v>
      </c>
      <c r="AE3" s="103">
        <f t="shared" si="2"/>
        <v>860</v>
      </c>
      <c r="AF3" s="103">
        <f t="shared" si="2"/>
        <v>855</v>
      </c>
      <c r="AG3" s="103">
        <f t="shared" si="2"/>
        <v>850</v>
      </c>
      <c r="AH3" s="103">
        <f t="shared" si="2"/>
        <v>845</v>
      </c>
      <c r="AI3" s="103">
        <f t="shared" si="2"/>
        <v>840</v>
      </c>
      <c r="AJ3" s="103">
        <f t="shared" si="2"/>
        <v>835</v>
      </c>
      <c r="AK3" s="103">
        <f t="shared" si="2"/>
        <v>830</v>
      </c>
      <c r="AL3" s="103">
        <f t="shared" si="2"/>
        <v>825</v>
      </c>
      <c r="AM3" s="103">
        <f t="shared" si="2"/>
        <v>820</v>
      </c>
      <c r="AN3" s="103">
        <f t="shared" si="2"/>
        <v>815</v>
      </c>
      <c r="AO3" s="103">
        <f t="shared" si="2"/>
        <v>810</v>
      </c>
      <c r="AP3" s="103">
        <f t="shared" si="2"/>
        <v>805</v>
      </c>
      <c r="AQ3" s="103">
        <f t="shared" si="2"/>
        <v>800</v>
      </c>
      <c r="AR3" s="103">
        <f t="shared" si="2"/>
        <v>795</v>
      </c>
      <c r="AS3" s="103">
        <f t="shared" si="2"/>
        <v>790</v>
      </c>
      <c r="AT3" s="103">
        <f t="shared" si="2"/>
        <v>785</v>
      </c>
      <c r="AU3" s="103">
        <f t="shared" si="2"/>
        <v>780</v>
      </c>
    </row>
    <row r="4" spans="1:47" ht="16.5">
      <c r="A4" s="123"/>
      <c r="B4" s="136"/>
      <c r="C4" s="27" t="s">
        <v>135</v>
      </c>
      <c r="D4" s="9">
        <v>1E-3</v>
      </c>
      <c r="E4" s="9">
        <v>1000</v>
      </c>
      <c r="F4" s="38">
        <f t="shared" si="1"/>
        <v>0.02</v>
      </c>
      <c r="G4" s="99">
        <v>980</v>
      </c>
      <c r="H4" s="103">
        <f t="shared" ref="H4:W34" si="3">G4-0.005*$E4</f>
        <v>975</v>
      </c>
      <c r="I4" s="103">
        <f t="shared" si="3"/>
        <v>970</v>
      </c>
      <c r="J4" s="103">
        <f t="shared" si="3"/>
        <v>965</v>
      </c>
      <c r="K4" s="103">
        <f t="shared" si="3"/>
        <v>960</v>
      </c>
      <c r="L4" s="97">
        <f t="shared" si="3"/>
        <v>955</v>
      </c>
      <c r="M4" s="103">
        <f t="shared" si="3"/>
        <v>950</v>
      </c>
      <c r="N4" s="103">
        <f t="shared" si="3"/>
        <v>945</v>
      </c>
      <c r="O4" s="103">
        <f t="shared" si="3"/>
        <v>940</v>
      </c>
      <c r="P4" s="103">
        <f t="shared" si="3"/>
        <v>935</v>
      </c>
      <c r="Q4" s="103">
        <f t="shared" si="3"/>
        <v>930</v>
      </c>
      <c r="R4" s="103">
        <f t="shared" si="3"/>
        <v>925</v>
      </c>
      <c r="S4" s="103">
        <f t="shared" si="3"/>
        <v>920</v>
      </c>
      <c r="T4" s="103">
        <f t="shared" si="3"/>
        <v>915</v>
      </c>
      <c r="U4" s="103">
        <f t="shared" si="3"/>
        <v>910</v>
      </c>
      <c r="V4" s="103">
        <f t="shared" si="3"/>
        <v>905</v>
      </c>
      <c r="W4" s="103">
        <f t="shared" si="3"/>
        <v>900</v>
      </c>
      <c r="X4" s="103">
        <f t="shared" ref="X4:AU4" si="4">W4-0.005*$E4</f>
        <v>895</v>
      </c>
      <c r="Y4" s="103">
        <f t="shared" si="4"/>
        <v>890</v>
      </c>
      <c r="Z4" s="103">
        <f t="shared" si="4"/>
        <v>885</v>
      </c>
      <c r="AA4" s="103">
        <f t="shared" si="4"/>
        <v>880</v>
      </c>
      <c r="AB4" s="103">
        <f t="shared" si="4"/>
        <v>875</v>
      </c>
      <c r="AC4" s="103">
        <f t="shared" si="4"/>
        <v>870</v>
      </c>
      <c r="AD4" s="103">
        <f t="shared" si="4"/>
        <v>865</v>
      </c>
      <c r="AE4" s="103">
        <f t="shared" si="4"/>
        <v>860</v>
      </c>
      <c r="AF4" s="103">
        <f t="shared" si="4"/>
        <v>855</v>
      </c>
      <c r="AG4" s="103">
        <f t="shared" si="4"/>
        <v>850</v>
      </c>
      <c r="AH4" s="103">
        <f t="shared" si="4"/>
        <v>845</v>
      </c>
      <c r="AI4" s="103">
        <f t="shared" si="4"/>
        <v>840</v>
      </c>
      <c r="AJ4" s="103">
        <f t="shared" si="4"/>
        <v>835</v>
      </c>
      <c r="AK4" s="103">
        <f t="shared" si="4"/>
        <v>830</v>
      </c>
      <c r="AL4" s="103">
        <f t="shared" si="4"/>
        <v>825</v>
      </c>
      <c r="AM4" s="103">
        <f t="shared" si="4"/>
        <v>820</v>
      </c>
      <c r="AN4" s="103">
        <f t="shared" si="4"/>
        <v>815</v>
      </c>
      <c r="AO4" s="103">
        <f t="shared" si="4"/>
        <v>810</v>
      </c>
      <c r="AP4" s="103">
        <f t="shared" si="4"/>
        <v>805</v>
      </c>
      <c r="AQ4" s="103">
        <f t="shared" si="4"/>
        <v>800</v>
      </c>
      <c r="AR4" s="103">
        <f t="shared" si="4"/>
        <v>795</v>
      </c>
      <c r="AS4" s="103">
        <f t="shared" si="4"/>
        <v>790</v>
      </c>
      <c r="AT4" s="103">
        <f t="shared" si="4"/>
        <v>785</v>
      </c>
      <c r="AU4" s="103">
        <f t="shared" si="4"/>
        <v>780</v>
      </c>
    </row>
    <row r="5" spans="1:47" ht="16.5">
      <c r="A5" s="122">
        <f>A8/1000</f>
        <v>0.02</v>
      </c>
      <c r="B5" s="136"/>
      <c r="C5" s="27" t="s">
        <v>141</v>
      </c>
      <c r="D5" s="9">
        <v>1E-3</v>
      </c>
      <c r="E5" s="9">
        <v>1000</v>
      </c>
      <c r="F5" s="38">
        <f t="shared" si="1"/>
        <v>0.02</v>
      </c>
      <c r="G5" s="99">
        <v>980</v>
      </c>
      <c r="H5" s="103">
        <f t="shared" si="3"/>
        <v>975</v>
      </c>
      <c r="I5" s="103">
        <f t="shared" si="3"/>
        <v>970</v>
      </c>
      <c r="J5" s="103">
        <f t="shared" si="3"/>
        <v>965</v>
      </c>
      <c r="K5" s="103">
        <f t="shared" si="3"/>
        <v>960</v>
      </c>
      <c r="L5" s="97">
        <f t="shared" si="3"/>
        <v>955</v>
      </c>
      <c r="M5" s="103">
        <f t="shared" si="3"/>
        <v>950</v>
      </c>
      <c r="N5" s="103">
        <f t="shared" si="3"/>
        <v>945</v>
      </c>
      <c r="O5" s="103">
        <f t="shared" si="3"/>
        <v>940</v>
      </c>
      <c r="P5" s="103">
        <f t="shared" si="3"/>
        <v>935</v>
      </c>
      <c r="Q5" s="103">
        <f t="shared" si="3"/>
        <v>930</v>
      </c>
      <c r="R5" s="103">
        <f t="shared" si="3"/>
        <v>925</v>
      </c>
      <c r="S5" s="103">
        <f t="shared" si="3"/>
        <v>920</v>
      </c>
      <c r="T5" s="103">
        <f t="shared" si="3"/>
        <v>915</v>
      </c>
      <c r="U5" s="103">
        <f t="shared" si="3"/>
        <v>910</v>
      </c>
      <c r="V5" s="103">
        <f t="shared" si="3"/>
        <v>905</v>
      </c>
      <c r="W5" s="103">
        <f t="shared" si="3"/>
        <v>900</v>
      </c>
      <c r="X5" s="103">
        <f t="shared" ref="X5:AU5" si="5">W5-0.005*$E5</f>
        <v>895</v>
      </c>
      <c r="Y5" s="103">
        <f t="shared" si="5"/>
        <v>890</v>
      </c>
      <c r="Z5" s="103">
        <f t="shared" si="5"/>
        <v>885</v>
      </c>
      <c r="AA5" s="103">
        <f t="shared" si="5"/>
        <v>880</v>
      </c>
      <c r="AB5" s="103">
        <f t="shared" si="5"/>
        <v>875</v>
      </c>
      <c r="AC5" s="103">
        <f t="shared" si="5"/>
        <v>870</v>
      </c>
      <c r="AD5" s="103">
        <f t="shared" si="5"/>
        <v>865</v>
      </c>
      <c r="AE5" s="103">
        <f t="shared" si="5"/>
        <v>860</v>
      </c>
      <c r="AF5" s="103">
        <f t="shared" si="5"/>
        <v>855</v>
      </c>
      <c r="AG5" s="103">
        <f t="shared" si="5"/>
        <v>850</v>
      </c>
      <c r="AH5" s="103">
        <f t="shared" si="5"/>
        <v>845</v>
      </c>
      <c r="AI5" s="103">
        <f t="shared" si="5"/>
        <v>840</v>
      </c>
      <c r="AJ5" s="103">
        <f t="shared" si="5"/>
        <v>835</v>
      </c>
      <c r="AK5" s="103">
        <f t="shared" si="5"/>
        <v>830</v>
      </c>
      <c r="AL5" s="103">
        <f t="shared" si="5"/>
        <v>825</v>
      </c>
      <c r="AM5" s="103">
        <f t="shared" si="5"/>
        <v>820</v>
      </c>
      <c r="AN5" s="103">
        <f t="shared" si="5"/>
        <v>815</v>
      </c>
      <c r="AO5" s="103">
        <f t="shared" si="5"/>
        <v>810</v>
      </c>
      <c r="AP5" s="103">
        <f t="shared" si="5"/>
        <v>805</v>
      </c>
      <c r="AQ5" s="103">
        <f t="shared" si="5"/>
        <v>800</v>
      </c>
      <c r="AR5" s="103">
        <f t="shared" si="5"/>
        <v>795</v>
      </c>
      <c r="AS5" s="103">
        <f t="shared" si="5"/>
        <v>790</v>
      </c>
      <c r="AT5" s="103">
        <f t="shared" si="5"/>
        <v>785</v>
      </c>
      <c r="AU5" s="103">
        <f t="shared" si="5"/>
        <v>780</v>
      </c>
    </row>
    <row r="6" spans="1:47" ht="16.5">
      <c r="A6" s="122"/>
      <c r="B6" s="136"/>
      <c r="C6" s="27" t="s">
        <v>140</v>
      </c>
      <c r="D6" s="25">
        <v>3.0000000000000001E-3</v>
      </c>
      <c r="E6" s="9">
        <v>333.33300000000003</v>
      </c>
      <c r="F6" s="38">
        <f t="shared" si="1"/>
        <v>0.02</v>
      </c>
      <c r="G6" s="99">
        <v>326.666</v>
      </c>
      <c r="H6" s="103">
        <f t="shared" si="3"/>
        <v>324.99933499999997</v>
      </c>
      <c r="I6" s="103">
        <f t="shared" si="3"/>
        <v>323.33266999999995</v>
      </c>
      <c r="J6" s="103">
        <f t="shared" si="3"/>
        <v>321.66600499999993</v>
      </c>
      <c r="K6" s="103">
        <f t="shared" si="3"/>
        <v>319.9993399999999</v>
      </c>
      <c r="L6" s="97">
        <f t="shared" si="3"/>
        <v>318.33267499999988</v>
      </c>
      <c r="M6" s="103">
        <f t="shared" si="3"/>
        <v>316.66600999999986</v>
      </c>
      <c r="N6" s="103">
        <f t="shared" si="3"/>
        <v>314.99934499999983</v>
      </c>
      <c r="O6" s="103">
        <f t="shared" si="3"/>
        <v>313.33267999999981</v>
      </c>
      <c r="P6" s="103">
        <f t="shared" si="3"/>
        <v>311.66601499999979</v>
      </c>
      <c r="Q6" s="103">
        <f t="shared" si="3"/>
        <v>309.99934999999977</v>
      </c>
      <c r="R6" s="103">
        <f t="shared" si="3"/>
        <v>308.33268499999974</v>
      </c>
      <c r="S6" s="103">
        <f t="shared" si="3"/>
        <v>306.66601999999972</v>
      </c>
      <c r="T6" s="103">
        <f t="shared" si="3"/>
        <v>304.9993549999997</v>
      </c>
      <c r="U6" s="103">
        <f t="shared" si="3"/>
        <v>303.33268999999967</v>
      </c>
      <c r="V6" s="103">
        <f t="shared" si="3"/>
        <v>301.66602499999965</v>
      </c>
      <c r="W6" s="103">
        <f t="shared" si="3"/>
        <v>299.99935999999963</v>
      </c>
      <c r="X6" s="103">
        <f t="shared" ref="X6:AU6" si="6">W6-0.005*$E6</f>
        <v>298.3326949999996</v>
      </c>
      <c r="Y6" s="103">
        <f t="shared" si="6"/>
        <v>296.66602999999958</v>
      </c>
      <c r="Z6" s="103">
        <f t="shared" si="6"/>
        <v>294.99936499999956</v>
      </c>
      <c r="AA6" s="103">
        <f t="shared" si="6"/>
        <v>293.33269999999953</v>
      </c>
      <c r="AB6" s="103">
        <f t="shared" si="6"/>
        <v>291.66603499999951</v>
      </c>
      <c r="AC6" s="103">
        <f t="shared" si="6"/>
        <v>289.99936999999949</v>
      </c>
      <c r="AD6" s="103">
        <f t="shared" si="6"/>
        <v>288.33270499999946</v>
      </c>
      <c r="AE6" s="103">
        <f t="shared" si="6"/>
        <v>286.66603999999944</v>
      </c>
      <c r="AF6" s="103">
        <f t="shared" si="6"/>
        <v>284.99937499999942</v>
      </c>
      <c r="AG6" s="103">
        <f t="shared" si="6"/>
        <v>283.33270999999939</v>
      </c>
      <c r="AH6" s="103">
        <f t="shared" si="6"/>
        <v>281.66604499999937</v>
      </c>
      <c r="AI6" s="103">
        <f t="shared" si="6"/>
        <v>279.99937999999935</v>
      </c>
      <c r="AJ6" s="103">
        <f t="shared" si="6"/>
        <v>278.33271499999933</v>
      </c>
      <c r="AK6" s="103">
        <f t="shared" si="6"/>
        <v>276.6660499999993</v>
      </c>
      <c r="AL6" s="103">
        <f t="shared" si="6"/>
        <v>274.99938499999928</v>
      </c>
      <c r="AM6" s="103">
        <f t="shared" si="6"/>
        <v>273.33271999999926</v>
      </c>
      <c r="AN6" s="103">
        <f t="shared" si="6"/>
        <v>271.66605499999923</v>
      </c>
      <c r="AO6" s="103">
        <f t="shared" si="6"/>
        <v>269.99938999999921</v>
      </c>
      <c r="AP6" s="103">
        <f t="shared" si="6"/>
        <v>268.33272499999919</v>
      </c>
      <c r="AQ6" s="103">
        <f t="shared" si="6"/>
        <v>266.66605999999916</v>
      </c>
      <c r="AR6" s="103">
        <f t="shared" si="6"/>
        <v>264.99939499999914</v>
      </c>
      <c r="AS6" s="103">
        <f t="shared" si="6"/>
        <v>263.33272999999912</v>
      </c>
      <c r="AT6" s="103">
        <f t="shared" si="6"/>
        <v>261.66606499999909</v>
      </c>
      <c r="AU6" s="103">
        <f t="shared" si="6"/>
        <v>259.99939999999907</v>
      </c>
    </row>
    <row r="7" spans="1:47" ht="16.5">
      <c r="A7" s="52"/>
      <c r="B7" s="136"/>
      <c r="C7" s="27" t="s">
        <v>139</v>
      </c>
      <c r="D7" s="9">
        <v>6.0000000000000001E-3</v>
      </c>
      <c r="E7" s="9">
        <v>166.666</v>
      </c>
      <c r="F7" s="38">
        <f t="shared" si="1"/>
        <v>0.02</v>
      </c>
      <c r="G7" s="99">
        <v>163.333</v>
      </c>
      <c r="H7" s="103">
        <f t="shared" si="3"/>
        <v>162.49967000000001</v>
      </c>
      <c r="I7" s="103">
        <f t="shared" si="3"/>
        <v>161.66634000000002</v>
      </c>
      <c r="J7" s="103">
        <f t="shared" si="3"/>
        <v>160.83301000000003</v>
      </c>
      <c r="K7" s="103">
        <f t="shared" si="3"/>
        <v>159.99968000000004</v>
      </c>
      <c r="L7" s="97">
        <f t="shared" si="3"/>
        <v>159.16635000000005</v>
      </c>
      <c r="M7" s="103">
        <f t="shared" si="3"/>
        <v>158.33302000000006</v>
      </c>
      <c r="N7" s="103">
        <f t="shared" si="3"/>
        <v>157.49969000000007</v>
      </c>
      <c r="O7" s="103">
        <f t="shared" si="3"/>
        <v>156.66636000000008</v>
      </c>
      <c r="P7" s="103">
        <f t="shared" si="3"/>
        <v>155.83303000000009</v>
      </c>
      <c r="Q7" s="103">
        <f t="shared" si="3"/>
        <v>154.9997000000001</v>
      </c>
      <c r="R7" s="103">
        <f t="shared" si="3"/>
        <v>154.16637000000011</v>
      </c>
      <c r="S7" s="103">
        <f t="shared" si="3"/>
        <v>153.33304000000012</v>
      </c>
      <c r="T7" s="103">
        <f t="shared" si="3"/>
        <v>152.49971000000014</v>
      </c>
      <c r="U7" s="103">
        <f t="shared" si="3"/>
        <v>151.66638000000015</v>
      </c>
      <c r="V7" s="103">
        <f t="shared" si="3"/>
        <v>150.83305000000016</v>
      </c>
      <c r="W7" s="103">
        <f t="shared" si="3"/>
        <v>149.99972000000017</v>
      </c>
      <c r="X7" s="103">
        <f t="shared" ref="X7:AU7" si="7">W7-0.005*$E7</f>
        <v>149.16639000000018</v>
      </c>
      <c r="Y7" s="103">
        <f t="shared" si="7"/>
        <v>148.33306000000019</v>
      </c>
      <c r="Z7" s="103">
        <f t="shared" si="7"/>
        <v>147.4997300000002</v>
      </c>
      <c r="AA7" s="103">
        <f t="shared" si="7"/>
        <v>146.66640000000021</v>
      </c>
      <c r="AB7" s="103">
        <f t="shared" si="7"/>
        <v>145.83307000000022</v>
      </c>
      <c r="AC7" s="103">
        <f t="shared" si="7"/>
        <v>144.99974000000023</v>
      </c>
      <c r="AD7" s="103">
        <f t="shared" si="7"/>
        <v>144.16641000000024</v>
      </c>
      <c r="AE7" s="103">
        <f t="shared" si="7"/>
        <v>143.33308000000025</v>
      </c>
      <c r="AF7" s="103">
        <f t="shared" si="7"/>
        <v>142.49975000000026</v>
      </c>
      <c r="AG7" s="103">
        <f t="shared" si="7"/>
        <v>141.66642000000027</v>
      </c>
      <c r="AH7" s="103">
        <f t="shared" si="7"/>
        <v>140.83309000000028</v>
      </c>
      <c r="AI7" s="103">
        <f t="shared" si="7"/>
        <v>139.99976000000029</v>
      </c>
      <c r="AJ7" s="103">
        <f t="shared" si="7"/>
        <v>139.1664300000003</v>
      </c>
      <c r="AK7" s="103">
        <f t="shared" si="7"/>
        <v>138.33310000000031</v>
      </c>
      <c r="AL7" s="103">
        <f t="shared" si="7"/>
        <v>137.49977000000032</v>
      </c>
      <c r="AM7" s="103">
        <f t="shared" si="7"/>
        <v>136.66644000000034</v>
      </c>
      <c r="AN7" s="103">
        <f t="shared" si="7"/>
        <v>135.83311000000035</v>
      </c>
      <c r="AO7" s="103">
        <f t="shared" si="7"/>
        <v>134.99978000000036</v>
      </c>
      <c r="AP7" s="103">
        <f t="shared" si="7"/>
        <v>134.16645000000037</v>
      </c>
      <c r="AQ7" s="103">
        <f t="shared" si="7"/>
        <v>133.33312000000038</v>
      </c>
      <c r="AR7" s="103">
        <f t="shared" si="7"/>
        <v>132.49979000000039</v>
      </c>
      <c r="AS7" s="103">
        <f t="shared" si="7"/>
        <v>131.6664600000004</v>
      </c>
      <c r="AT7" s="103">
        <f t="shared" si="7"/>
        <v>130.83313000000041</v>
      </c>
      <c r="AU7" s="103">
        <f t="shared" si="7"/>
        <v>129.99980000000042</v>
      </c>
    </row>
    <row r="8" spans="1:47" ht="16.5">
      <c r="A8" s="56">
        <v>20</v>
      </c>
      <c r="B8" s="136"/>
      <c r="C8" s="27" t="s">
        <v>138</v>
      </c>
      <c r="D8" s="9">
        <v>3.0000000000000001E-3</v>
      </c>
      <c r="E8" s="9">
        <v>333.33300000000003</v>
      </c>
      <c r="F8" s="38">
        <f t="shared" si="1"/>
        <v>0.02</v>
      </c>
      <c r="G8" s="99">
        <v>326.666</v>
      </c>
      <c r="H8" s="103">
        <f t="shared" si="3"/>
        <v>324.99933499999997</v>
      </c>
      <c r="I8" s="103">
        <f t="shared" si="3"/>
        <v>323.33266999999995</v>
      </c>
      <c r="J8" s="103">
        <f t="shared" si="3"/>
        <v>321.66600499999993</v>
      </c>
      <c r="K8" s="103">
        <f t="shared" si="3"/>
        <v>319.9993399999999</v>
      </c>
      <c r="L8" s="97">
        <f t="shared" si="3"/>
        <v>318.33267499999988</v>
      </c>
      <c r="M8" s="103">
        <f t="shared" si="3"/>
        <v>316.66600999999986</v>
      </c>
      <c r="N8" s="103">
        <f t="shared" si="3"/>
        <v>314.99934499999983</v>
      </c>
      <c r="O8" s="103">
        <f t="shared" si="3"/>
        <v>313.33267999999981</v>
      </c>
      <c r="P8" s="103">
        <f t="shared" si="3"/>
        <v>311.66601499999979</v>
      </c>
      <c r="Q8" s="103">
        <f t="shared" si="3"/>
        <v>309.99934999999977</v>
      </c>
      <c r="R8" s="103">
        <f t="shared" si="3"/>
        <v>308.33268499999974</v>
      </c>
      <c r="S8" s="103">
        <f t="shared" si="3"/>
        <v>306.66601999999972</v>
      </c>
      <c r="T8" s="103">
        <f t="shared" si="3"/>
        <v>304.9993549999997</v>
      </c>
      <c r="U8" s="103">
        <f t="shared" si="3"/>
        <v>303.33268999999967</v>
      </c>
      <c r="V8" s="103">
        <f t="shared" si="3"/>
        <v>301.66602499999965</v>
      </c>
      <c r="W8" s="103">
        <f t="shared" si="3"/>
        <v>299.99935999999963</v>
      </c>
      <c r="X8" s="103">
        <f t="shared" ref="X8:AU8" si="8">W8-0.005*$E8</f>
        <v>298.3326949999996</v>
      </c>
      <c r="Y8" s="103">
        <f t="shared" si="8"/>
        <v>296.66602999999958</v>
      </c>
      <c r="Z8" s="103">
        <f t="shared" si="8"/>
        <v>294.99936499999956</v>
      </c>
      <c r="AA8" s="103">
        <f t="shared" si="8"/>
        <v>293.33269999999953</v>
      </c>
      <c r="AB8" s="103">
        <f t="shared" si="8"/>
        <v>291.66603499999951</v>
      </c>
      <c r="AC8" s="103">
        <f t="shared" si="8"/>
        <v>289.99936999999949</v>
      </c>
      <c r="AD8" s="103">
        <f t="shared" si="8"/>
        <v>288.33270499999946</v>
      </c>
      <c r="AE8" s="103">
        <f t="shared" si="8"/>
        <v>286.66603999999944</v>
      </c>
      <c r="AF8" s="103">
        <f t="shared" si="8"/>
        <v>284.99937499999942</v>
      </c>
      <c r="AG8" s="103">
        <f t="shared" si="8"/>
        <v>283.33270999999939</v>
      </c>
      <c r="AH8" s="103">
        <f t="shared" si="8"/>
        <v>281.66604499999937</v>
      </c>
      <c r="AI8" s="103">
        <f t="shared" si="8"/>
        <v>279.99937999999935</v>
      </c>
      <c r="AJ8" s="103">
        <f t="shared" si="8"/>
        <v>278.33271499999933</v>
      </c>
      <c r="AK8" s="103">
        <f t="shared" si="8"/>
        <v>276.6660499999993</v>
      </c>
      <c r="AL8" s="103">
        <f t="shared" si="8"/>
        <v>274.99938499999928</v>
      </c>
      <c r="AM8" s="103">
        <f t="shared" si="8"/>
        <v>273.33271999999926</v>
      </c>
      <c r="AN8" s="103">
        <f t="shared" si="8"/>
        <v>271.66605499999923</v>
      </c>
      <c r="AO8" s="103">
        <f t="shared" si="8"/>
        <v>269.99938999999921</v>
      </c>
      <c r="AP8" s="103">
        <f t="shared" si="8"/>
        <v>268.33272499999919</v>
      </c>
      <c r="AQ8" s="103">
        <f t="shared" si="8"/>
        <v>266.66605999999916</v>
      </c>
      <c r="AR8" s="103">
        <f t="shared" si="8"/>
        <v>264.99939499999914</v>
      </c>
      <c r="AS8" s="103">
        <f t="shared" si="8"/>
        <v>263.33272999999912</v>
      </c>
      <c r="AT8" s="103">
        <f t="shared" si="8"/>
        <v>261.66606499999909</v>
      </c>
      <c r="AU8" s="103">
        <f t="shared" si="8"/>
        <v>259.99939999999907</v>
      </c>
    </row>
    <row r="9" spans="1:47" ht="16.5">
      <c r="A9" s="52"/>
      <c r="B9" s="136"/>
      <c r="C9" s="27" t="s">
        <v>137</v>
      </c>
      <c r="D9" s="9">
        <v>3.0000000000000001E-3</v>
      </c>
      <c r="E9" s="9">
        <v>333.33300000000003</v>
      </c>
      <c r="F9" s="38">
        <f t="shared" si="1"/>
        <v>0.02</v>
      </c>
      <c r="G9" s="99">
        <v>326.666</v>
      </c>
      <c r="H9" s="103">
        <f t="shared" si="3"/>
        <v>324.99933499999997</v>
      </c>
      <c r="I9" s="103">
        <f t="shared" si="3"/>
        <v>323.33266999999995</v>
      </c>
      <c r="J9" s="103">
        <f t="shared" si="3"/>
        <v>321.66600499999993</v>
      </c>
      <c r="K9" s="103">
        <f t="shared" si="3"/>
        <v>319.9993399999999</v>
      </c>
      <c r="L9" s="97">
        <f t="shared" si="3"/>
        <v>318.33267499999988</v>
      </c>
      <c r="M9" s="103">
        <f t="shared" si="3"/>
        <v>316.66600999999986</v>
      </c>
      <c r="N9" s="103">
        <f t="shared" si="3"/>
        <v>314.99934499999983</v>
      </c>
      <c r="O9" s="103">
        <f t="shared" si="3"/>
        <v>313.33267999999981</v>
      </c>
      <c r="P9" s="103">
        <f t="shared" si="3"/>
        <v>311.66601499999979</v>
      </c>
      <c r="Q9" s="103">
        <f t="shared" si="3"/>
        <v>309.99934999999977</v>
      </c>
      <c r="R9" s="103">
        <f t="shared" si="3"/>
        <v>308.33268499999974</v>
      </c>
      <c r="S9" s="103">
        <f t="shared" si="3"/>
        <v>306.66601999999972</v>
      </c>
      <c r="T9" s="103">
        <f t="shared" si="3"/>
        <v>304.9993549999997</v>
      </c>
      <c r="U9" s="103">
        <f t="shared" si="3"/>
        <v>303.33268999999967</v>
      </c>
      <c r="V9" s="103">
        <f t="shared" si="3"/>
        <v>301.66602499999965</v>
      </c>
      <c r="W9" s="103">
        <f t="shared" si="3"/>
        <v>299.99935999999963</v>
      </c>
      <c r="X9" s="103">
        <f t="shared" ref="X9:AU9" si="9">W9-0.005*$E9</f>
        <v>298.3326949999996</v>
      </c>
      <c r="Y9" s="103">
        <f t="shared" si="9"/>
        <v>296.66602999999958</v>
      </c>
      <c r="Z9" s="103">
        <f t="shared" si="9"/>
        <v>294.99936499999956</v>
      </c>
      <c r="AA9" s="103">
        <f t="shared" si="9"/>
        <v>293.33269999999953</v>
      </c>
      <c r="AB9" s="103">
        <f t="shared" si="9"/>
        <v>291.66603499999951</v>
      </c>
      <c r="AC9" s="103">
        <f t="shared" si="9"/>
        <v>289.99936999999949</v>
      </c>
      <c r="AD9" s="103">
        <f t="shared" si="9"/>
        <v>288.33270499999946</v>
      </c>
      <c r="AE9" s="103">
        <f t="shared" si="9"/>
        <v>286.66603999999944</v>
      </c>
      <c r="AF9" s="103">
        <f t="shared" si="9"/>
        <v>284.99937499999942</v>
      </c>
      <c r="AG9" s="103">
        <f t="shared" si="9"/>
        <v>283.33270999999939</v>
      </c>
      <c r="AH9" s="103">
        <f t="shared" si="9"/>
        <v>281.66604499999937</v>
      </c>
      <c r="AI9" s="103">
        <f t="shared" si="9"/>
        <v>279.99937999999935</v>
      </c>
      <c r="AJ9" s="103">
        <f t="shared" si="9"/>
        <v>278.33271499999933</v>
      </c>
      <c r="AK9" s="103">
        <f t="shared" si="9"/>
        <v>276.6660499999993</v>
      </c>
      <c r="AL9" s="103">
        <f t="shared" si="9"/>
        <v>274.99938499999928</v>
      </c>
      <c r="AM9" s="103">
        <f t="shared" si="9"/>
        <v>273.33271999999926</v>
      </c>
      <c r="AN9" s="103">
        <f t="shared" si="9"/>
        <v>271.66605499999923</v>
      </c>
      <c r="AO9" s="103">
        <f t="shared" si="9"/>
        <v>269.99938999999921</v>
      </c>
      <c r="AP9" s="103">
        <f t="shared" si="9"/>
        <v>268.33272499999919</v>
      </c>
      <c r="AQ9" s="103">
        <f t="shared" si="9"/>
        <v>266.66605999999916</v>
      </c>
      <c r="AR9" s="103">
        <f t="shared" si="9"/>
        <v>264.99939499999914</v>
      </c>
      <c r="AS9" s="103">
        <f t="shared" si="9"/>
        <v>263.33272999999912</v>
      </c>
      <c r="AT9" s="103">
        <f t="shared" si="9"/>
        <v>261.66606499999909</v>
      </c>
      <c r="AU9" s="103">
        <f t="shared" si="9"/>
        <v>259.99939999999907</v>
      </c>
    </row>
    <row r="10" spans="1:47" ht="16.5">
      <c r="A10" s="52"/>
      <c r="B10" s="136"/>
      <c r="C10" s="27" t="s">
        <v>144</v>
      </c>
      <c r="D10" s="9">
        <v>0.27100000000000002</v>
      </c>
      <c r="E10" s="9">
        <v>3.69</v>
      </c>
      <c r="F10" s="38">
        <f t="shared" si="1"/>
        <v>0.02</v>
      </c>
      <c r="G10" s="99">
        <v>3.6160000000000001</v>
      </c>
      <c r="H10" s="103">
        <f t="shared" si="3"/>
        <v>3.59755</v>
      </c>
      <c r="I10" s="103">
        <f t="shared" si="3"/>
        <v>3.5790999999999999</v>
      </c>
      <c r="J10" s="103">
        <f t="shared" si="3"/>
        <v>3.5606499999999999</v>
      </c>
      <c r="K10" s="103">
        <f t="shared" si="3"/>
        <v>3.5421999999999998</v>
      </c>
      <c r="L10" s="97">
        <f t="shared" si="3"/>
        <v>3.5237499999999997</v>
      </c>
      <c r="M10" s="103">
        <f t="shared" si="3"/>
        <v>3.5052999999999996</v>
      </c>
      <c r="N10" s="103">
        <f t="shared" si="3"/>
        <v>3.4868499999999996</v>
      </c>
      <c r="O10" s="103">
        <f t="shared" si="3"/>
        <v>3.4683999999999995</v>
      </c>
      <c r="P10" s="103">
        <f t="shared" si="3"/>
        <v>3.4499499999999994</v>
      </c>
      <c r="Q10" s="103">
        <f t="shared" si="3"/>
        <v>3.4314999999999993</v>
      </c>
      <c r="R10" s="103">
        <f t="shared" si="3"/>
        <v>3.4130499999999993</v>
      </c>
      <c r="S10" s="103">
        <f t="shared" si="3"/>
        <v>3.3945999999999992</v>
      </c>
      <c r="T10" s="103">
        <f t="shared" si="3"/>
        <v>3.3761499999999991</v>
      </c>
      <c r="U10" s="103">
        <f t="shared" si="3"/>
        <v>3.357699999999999</v>
      </c>
      <c r="V10" s="103">
        <f t="shared" si="3"/>
        <v>3.3392499999999989</v>
      </c>
      <c r="W10" s="103">
        <f t="shared" si="3"/>
        <v>3.3207999999999989</v>
      </c>
      <c r="X10" s="103">
        <f t="shared" ref="X10:AU10" si="10">W10-0.005*$E10</f>
        <v>3.3023499999999988</v>
      </c>
      <c r="Y10" s="103">
        <f t="shared" si="10"/>
        <v>3.2838999999999987</v>
      </c>
      <c r="Z10" s="103">
        <f t="shared" si="10"/>
        <v>3.2654499999999986</v>
      </c>
      <c r="AA10" s="103">
        <f t="shared" si="10"/>
        <v>3.2469999999999986</v>
      </c>
      <c r="AB10" s="103">
        <f t="shared" si="10"/>
        <v>3.2285499999999985</v>
      </c>
      <c r="AC10" s="103">
        <f t="shared" si="10"/>
        <v>3.2100999999999984</v>
      </c>
      <c r="AD10" s="103">
        <f t="shared" si="10"/>
        <v>3.1916499999999983</v>
      </c>
      <c r="AE10" s="103">
        <f t="shared" si="10"/>
        <v>3.1731999999999982</v>
      </c>
      <c r="AF10" s="103">
        <f t="shared" si="10"/>
        <v>3.1547499999999982</v>
      </c>
      <c r="AG10" s="103">
        <f t="shared" si="10"/>
        <v>3.1362999999999981</v>
      </c>
      <c r="AH10" s="103">
        <f t="shared" si="10"/>
        <v>3.117849999999998</v>
      </c>
      <c r="AI10" s="103">
        <f t="shared" si="10"/>
        <v>3.0993999999999979</v>
      </c>
      <c r="AJ10" s="103">
        <f t="shared" si="10"/>
        <v>3.0809499999999979</v>
      </c>
      <c r="AK10" s="103">
        <f t="shared" si="10"/>
        <v>3.0624999999999978</v>
      </c>
      <c r="AL10" s="103">
        <f t="shared" si="10"/>
        <v>3.0440499999999977</v>
      </c>
      <c r="AM10" s="103">
        <f t="shared" si="10"/>
        <v>3.0255999999999976</v>
      </c>
      <c r="AN10" s="103">
        <f t="shared" si="10"/>
        <v>3.0071499999999975</v>
      </c>
      <c r="AO10" s="103">
        <f t="shared" si="10"/>
        <v>2.9886999999999975</v>
      </c>
      <c r="AP10" s="103">
        <f t="shared" si="10"/>
        <v>2.9702499999999974</v>
      </c>
      <c r="AQ10" s="103">
        <f t="shared" si="10"/>
        <v>2.9517999999999973</v>
      </c>
      <c r="AR10" s="103">
        <f t="shared" si="10"/>
        <v>2.9333499999999972</v>
      </c>
      <c r="AS10" s="103">
        <f t="shared" si="10"/>
        <v>2.9148999999999972</v>
      </c>
      <c r="AT10" s="103">
        <f t="shared" si="10"/>
        <v>2.8964499999999971</v>
      </c>
      <c r="AU10" s="103">
        <f t="shared" si="10"/>
        <v>2.877999999999997</v>
      </c>
    </row>
    <row r="11" spans="1:47" ht="16.5">
      <c r="A11" s="52"/>
      <c r="B11" s="136"/>
      <c r="C11" s="27" t="s">
        <v>143</v>
      </c>
      <c r="D11" s="9">
        <v>5.3999999999999999E-2</v>
      </c>
      <c r="E11" s="9">
        <v>18.518000000000001</v>
      </c>
      <c r="F11" s="38">
        <f t="shared" si="1"/>
        <v>0.02</v>
      </c>
      <c r="G11" s="99">
        <v>18.148</v>
      </c>
      <c r="H11" s="103">
        <f t="shared" si="3"/>
        <v>18.055409999999998</v>
      </c>
      <c r="I11" s="103">
        <f t="shared" si="3"/>
        <v>17.962819999999997</v>
      </c>
      <c r="J11" s="103">
        <f t="shared" si="3"/>
        <v>17.870229999999996</v>
      </c>
      <c r="K11" s="103">
        <f t="shared" si="3"/>
        <v>17.777639999999995</v>
      </c>
      <c r="L11" s="97">
        <f t="shared" si="3"/>
        <v>17.685049999999993</v>
      </c>
      <c r="M11" s="103">
        <f t="shared" si="3"/>
        <v>17.592459999999992</v>
      </c>
      <c r="N11" s="103">
        <f t="shared" si="3"/>
        <v>17.499869999999991</v>
      </c>
      <c r="O11" s="103">
        <f t="shared" si="3"/>
        <v>17.407279999999989</v>
      </c>
      <c r="P11" s="103">
        <f t="shared" si="3"/>
        <v>17.314689999999988</v>
      </c>
      <c r="Q11" s="103">
        <f t="shared" si="3"/>
        <v>17.222099999999987</v>
      </c>
      <c r="R11" s="103">
        <f t="shared" si="3"/>
        <v>17.129509999999986</v>
      </c>
      <c r="S11" s="103">
        <f t="shared" si="3"/>
        <v>17.036919999999984</v>
      </c>
      <c r="T11" s="103">
        <f t="shared" si="3"/>
        <v>16.944329999999983</v>
      </c>
      <c r="U11" s="103">
        <f t="shared" si="3"/>
        <v>16.851739999999982</v>
      </c>
      <c r="V11" s="103">
        <f t="shared" si="3"/>
        <v>16.75914999999998</v>
      </c>
      <c r="W11" s="103">
        <f t="shared" si="3"/>
        <v>16.666559999999979</v>
      </c>
      <c r="X11" s="103">
        <f t="shared" ref="X11:AU11" si="11">W11-0.005*$E11</f>
        <v>16.573969999999978</v>
      </c>
      <c r="Y11" s="103">
        <f t="shared" si="11"/>
        <v>16.481379999999977</v>
      </c>
      <c r="Z11" s="103">
        <f t="shared" si="11"/>
        <v>16.388789999999975</v>
      </c>
      <c r="AA11" s="103">
        <f t="shared" si="11"/>
        <v>16.296199999999974</v>
      </c>
      <c r="AB11" s="103">
        <f t="shared" si="11"/>
        <v>16.203609999999973</v>
      </c>
      <c r="AC11" s="103">
        <f t="shared" si="11"/>
        <v>16.111019999999971</v>
      </c>
      <c r="AD11" s="103">
        <f t="shared" si="11"/>
        <v>16.01842999999997</v>
      </c>
      <c r="AE11" s="103">
        <f t="shared" si="11"/>
        <v>15.925839999999971</v>
      </c>
      <c r="AF11" s="103">
        <f t="shared" si="11"/>
        <v>15.833249999999971</v>
      </c>
      <c r="AG11" s="103">
        <f t="shared" si="11"/>
        <v>15.740659999999972</v>
      </c>
      <c r="AH11" s="103">
        <f t="shared" si="11"/>
        <v>15.648069999999972</v>
      </c>
      <c r="AI11" s="103">
        <f t="shared" si="11"/>
        <v>15.555479999999973</v>
      </c>
      <c r="AJ11" s="103">
        <f t="shared" si="11"/>
        <v>15.462889999999973</v>
      </c>
      <c r="AK11" s="103">
        <f t="shared" si="11"/>
        <v>15.370299999999974</v>
      </c>
      <c r="AL11" s="103">
        <f t="shared" si="11"/>
        <v>15.277709999999974</v>
      </c>
      <c r="AM11" s="103">
        <f t="shared" si="11"/>
        <v>15.185119999999975</v>
      </c>
      <c r="AN11" s="103">
        <f t="shared" si="11"/>
        <v>15.092529999999975</v>
      </c>
      <c r="AO11" s="103">
        <f t="shared" si="11"/>
        <v>14.999939999999976</v>
      </c>
      <c r="AP11" s="103">
        <f t="shared" si="11"/>
        <v>14.907349999999976</v>
      </c>
      <c r="AQ11" s="103">
        <f t="shared" si="11"/>
        <v>14.814759999999977</v>
      </c>
      <c r="AR11" s="103">
        <f t="shared" si="11"/>
        <v>14.722169999999977</v>
      </c>
      <c r="AS11" s="103">
        <f t="shared" si="11"/>
        <v>14.629579999999978</v>
      </c>
      <c r="AT11" s="103">
        <f t="shared" si="11"/>
        <v>14.536989999999978</v>
      </c>
      <c r="AU11" s="103">
        <f t="shared" si="11"/>
        <v>14.444399999999979</v>
      </c>
    </row>
    <row r="12" spans="1:47" ht="16.5">
      <c r="A12" s="52"/>
      <c r="B12" s="135" t="s">
        <v>142</v>
      </c>
      <c r="C12" s="27" t="s">
        <v>136</v>
      </c>
      <c r="D12" s="9">
        <v>1E-3</v>
      </c>
      <c r="E12" s="9">
        <v>1000</v>
      </c>
      <c r="F12" s="38">
        <f t="shared" si="1"/>
        <v>0.02</v>
      </c>
      <c r="G12" s="99">
        <v>980</v>
      </c>
      <c r="H12" s="103">
        <f t="shared" si="3"/>
        <v>975</v>
      </c>
      <c r="I12" s="103">
        <f t="shared" si="3"/>
        <v>970</v>
      </c>
      <c r="J12" s="103">
        <f t="shared" si="3"/>
        <v>965</v>
      </c>
      <c r="K12" s="103">
        <f t="shared" si="3"/>
        <v>960</v>
      </c>
      <c r="L12" s="97">
        <f t="shared" si="3"/>
        <v>955</v>
      </c>
      <c r="M12" s="103">
        <f t="shared" si="3"/>
        <v>950</v>
      </c>
      <c r="N12" s="103">
        <f t="shared" si="3"/>
        <v>945</v>
      </c>
      <c r="O12" s="103">
        <f t="shared" si="3"/>
        <v>940</v>
      </c>
      <c r="P12" s="103">
        <f t="shared" si="3"/>
        <v>935</v>
      </c>
      <c r="Q12" s="103">
        <f t="shared" si="3"/>
        <v>930</v>
      </c>
      <c r="R12" s="103">
        <f t="shared" si="3"/>
        <v>925</v>
      </c>
      <c r="S12" s="103">
        <f t="shared" si="3"/>
        <v>920</v>
      </c>
      <c r="T12" s="103">
        <f t="shared" si="3"/>
        <v>915</v>
      </c>
      <c r="U12" s="103">
        <f t="shared" si="3"/>
        <v>910</v>
      </c>
      <c r="V12" s="103">
        <f t="shared" si="3"/>
        <v>905</v>
      </c>
      <c r="W12" s="103">
        <f t="shared" si="3"/>
        <v>900</v>
      </c>
      <c r="X12" s="103">
        <f t="shared" ref="X12:AU12" si="12">W12-0.005*$E12</f>
        <v>895</v>
      </c>
      <c r="Y12" s="103">
        <f t="shared" si="12"/>
        <v>890</v>
      </c>
      <c r="Z12" s="103">
        <f t="shared" si="12"/>
        <v>885</v>
      </c>
      <c r="AA12" s="103">
        <f t="shared" si="12"/>
        <v>880</v>
      </c>
      <c r="AB12" s="103">
        <f t="shared" si="12"/>
        <v>875</v>
      </c>
      <c r="AC12" s="103">
        <f t="shared" si="12"/>
        <v>870</v>
      </c>
      <c r="AD12" s="103">
        <f t="shared" si="12"/>
        <v>865</v>
      </c>
      <c r="AE12" s="103">
        <f t="shared" si="12"/>
        <v>860</v>
      </c>
      <c r="AF12" s="103">
        <f t="shared" si="12"/>
        <v>855</v>
      </c>
      <c r="AG12" s="103">
        <f t="shared" si="12"/>
        <v>850</v>
      </c>
      <c r="AH12" s="103">
        <f t="shared" si="12"/>
        <v>845</v>
      </c>
      <c r="AI12" s="103">
        <f t="shared" si="12"/>
        <v>840</v>
      </c>
      <c r="AJ12" s="103">
        <f t="shared" si="12"/>
        <v>835</v>
      </c>
      <c r="AK12" s="103">
        <f t="shared" si="12"/>
        <v>830</v>
      </c>
      <c r="AL12" s="103">
        <f t="shared" si="12"/>
        <v>825</v>
      </c>
      <c r="AM12" s="103">
        <f t="shared" si="12"/>
        <v>820</v>
      </c>
      <c r="AN12" s="103">
        <f t="shared" si="12"/>
        <v>815</v>
      </c>
      <c r="AO12" s="103">
        <f t="shared" si="12"/>
        <v>810</v>
      </c>
      <c r="AP12" s="103">
        <f t="shared" si="12"/>
        <v>805</v>
      </c>
      <c r="AQ12" s="103">
        <f t="shared" si="12"/>
        <v>800</v>
      </c>
      <c r="AR12" s="103">
        <f t="shared" si="12"/>
        <v>795</v>
      </c>
      <c r="AS12" s="103">
        <f t="shared" si="12"/>
        <v>790</v>
      </c>
      <c r="AT12" s="103">
        <f t="shared" si="12"/>
        <v>785</v>
      </c>
      <c r="AU12" s="103">
        <f t="shared" si="12"/>
        <v>780</v>
      </c>
    </row>
    <row r="13" spans="1:47" ht="16.5">
      <c r="A13" s="52"/>
      <c r="B13" s="136"/>
      <c r="C13" s="27" t="s">
        <v>135</v>
      </c>
      <c r="D13" s="9">
        <v>1E-3</v>
      </c>
      <c r="E13" s="9">
        <v>1000</v>
      </c>
      <c r="F13" s="38">
        <f t="shared" si="1"/>
        <v>0.02</v>
      </c>
      <c r="G13" s="99">
        <v>980</v>
      </c>
      <c r="H13" s="103">
        <f t="shared" si="3"/>
        <v>975</v>
      </c>
      <c r="I13" s="103">
        <f t="shared" si="3"/>
        <v>970</v>
      </c>
      <c r="J13" s="103">
        <f t="shared" si="3"/>
        <v>965</v>
      </c>
      <c r="K13" s="103">
        <f t="shared" si="3"/>
        <v>960</v>
      </c>
      <c r="L13" s="97">
        <f t="shared" si="3"/>
        <v>955</v>
      </c>
      <c r="M13" s="103">
        <f t="shared" si="3"/>
        <v>950</v>
      </c>
      <c r="N13" s="103">
        <f t="shared" si="3"/>
        <v>945</v>
      </c>
      <c r="O13" s="103">
        <f t="shared" si="3"/>
        <v>940</v>
      </c>
      <c r="P13" s="103">
        <f t="shared" si="3"/>
        <v>935</v>
      </c>
      <c r="Q13" s="103">
        <f t="shared" si="3"/>
        <v>930</v>
      </c>
      <c r="R13" s="103">
        <f t="shared" si="3"/>
        <v>925</v>
      </c>
      <c r="S13" s="103">
        <f t="shared" si="3"/>
        <v>920</v>
      </c>
      <c r="T13" s="103">
        <f t="shared" si="3"/>
        <v>915</v>
      </c>
      <c r="U13" s="103">
        <f t="shared" si="3"/>
        <v>910</v>
      </c>
      <c r="V13" s="103">
        <f t="shared" si="3"/>
        <v>905</v>
      </c>
      <c r="W13" s="103">
        <f t="shared" si="3"/>
        <v>900</v>
      </c>
      <c r="X13" s="103">
        <f t="shared" ref="X13:AU13" si="13">W13-0.005*$E13</f>
        <v>895</v>
      </c>
      <c r="Y13" s="103">
        <f t="shared" si="13"/>
        <v>890</v>
      </c>
      <c r="Z13" s="103">
        <f t="shared" si="13"/>
        <v>885</v>
      </c>
      <c r="AA13" s="103">
        <f t="shared" si="13"/>
        <v>880</v>
      </c>
      <c r="AB13" s="103">
        <f t="shared" si="13"/>
        <v>875</v>
      </c>
      <c r="AC13" s="103">
        <f t="shared" si="13"/>
        <v>870</v>
      </c>
      <c r="AD13" s="103">
        <f t="shared" si="13"/>
        <v>865</v>
      </c>
      <c r="AE13" s="103">
        <f t="shared" si="13"/>
        <v>860</v>
      </c>
      <c r="AF13" s="103">
        <f t="shared" si="13"/>
        <v>855</v>
      </c>
      <c r="AG13" s="103">
        <f t="shared" si="13"/>
        <v>850</v>
      </c>
      <c r="AH13" s="103">
        <f t="shared" si="13"/>
        <v>845</v>
      </c>
      <c r="AI13" s="103">
        <f t="shared" si="13"/>
        <v>840</v>
      </c>
      <c r="AJ13" s="103">
        <f t="shared" si="13"/>
        <v>835</v>
      </c>
      <c r="AK13" s="103">
        <f t="shared" si="13"/>
        <v>830</v>
      </c>
      <c r="AL13" s="103">
        <f t="shared" si="13"/>
        <v>825</v>
      </c>
      <c r="AM13" s="103">
        <f t="shared" si="13"/>
        <v>820</v>
      </c>
      <c r="AN13" s="103">
        <f t="shared" si="13"/>
        <v>815</v>
      </c>
      <c r="AO13" s="103">
        <f t="shared" si="13"/>
        <v>810</v>
      </c>
      <c r="AP13" s="103">
        <f t="shared" si="13"/>
        <v>805</v>
      </c>
      <c r="AQ13" s="103">
        <f t="shared" si="13"/>
        <v>800</v>
      </c>
      <c r="AR13" s="103">
        <f t="shared" si="13"/>
        <v>795</v>
      </c>
      <c r="AS13" s="103">
        <f t="shared" si="13"/>
        <v>790</v>
      </c>
      <c r="AT13" s="103">
        <f t="shared" si="13"/>
        <v>785</v>
      </c>
      <c r="AU13" s="103">
        <f t="shared" si="13"/>
        <v>780</v>
      </c>
    </row>
    <row r="14" spans="1:47" ht="16.5">
      <c r="A14" s="52"/>
      <c r="B14" s="136"/>
      <c r="C14" s="27" t="s">
        <v>141</v>
      </c>
      <c r="D14" s="9">
        <v>1E-3</v>
      </c>
      <c r="E14" s="9">
        <v>1000</v>
      </c>
      <c r="F14" s="38">
        <f t="shared" si="1"/>
        <v>0.02</v>
      </c>
      <c r="G14" s="99">
        <v>980</v>
      </c>
      <c r="H14" s="103">
        <f t="shared" si="3"/>
        <v>975</v>
      </c>
      <c r="I14" s="103">
        <f t="shared" si="3"/>
        <v>970</v>
      </c>
      <c r="J14" s="103">
        <f t="shared" si="3"/>
        <v>965</v>
      </c>
      <c r="K14" s="103">
        <f t="shared" si="3"/>
        <v>960</v>
      </c>
      <c r="L14" s="97">
        <f t="shared" si="3"/>
        <v>955</v>
      </c>
      <c r="M14" s="103">
        <f t="shared" si="3"/>
        <v>950</v>
      </c>
      <c r="N14" s="103">
        <f t="shared" si="3"/>
        <v>945</v>
      </c>
      <c r="O14" s="103">
        <f t="shared" si="3"/>
        <v>940</v>
      </c>
      <c r="P14" s="103">
        <f t="shared" si="3"/>
        <v>935</v>
      </c>
      <c r="Q14" s="103">
        <f t="shared" si="3"/>
        <v>930</v>
      </c>
      <c r="R14" s="103">
        <f t="shared" si="3"/>
        <v>925</v>
      </c>
      <c r="S14" s="103">
        <f t="shared" si="3"/>
        <v>920</v>
      </c>
      <c r="T14" s="103">
        <f t="shared" si="3"/>
        <v>915</v>
      </c>
      <c r="U14" s="103">
        <f t="shared" si="3"/>
        <v>910</v>
      </c>
      <c r="V14" s="103">
        <f t="shared" si="3"/>
        <v>905</v>
      </c>
      <c r="W14" s="103">
        <f t="shared" si="3"/>
        <v>900</v>
      </c>
      <c r="X14" s="103">
        <f t="shared" ref="X14:AU14" si="14">W14-0.005*$E14</f>
        <v>895</v>
      </c>
      <c r="Y14" s="103">
        <f t="shared" si="14"/>
        <v>890</v>
      </c>
      <c r="Z14" s="103">
        <f t="shared" si="14"/>
        <v>885</v>
      </c>
      <c r="AA14" s="103">
        <f t="shared" si="14"/>
        <v>880</v>
      </c>
      <c r="AB14" s="103">
        <f t="shared" si="14"/>
        <v>875</v>
      </c>
      <c r="AC14" s="103">
        <f t="shared" si="14"/>
        <v>870</v>
      </c>
      <c r="AD14" s="103">
        <f t="shared" si="14"/>
        <v>865</v>
      </c>
      <c r="AE14" s="103">
        <f t="shared" si="14"/>
        <v>860</v>
      </c>
      <c r="AF14" s="103">
        <f t="shared" si="14"/>
        <v>855</v>
      </c>
      <c r="AG14" s="103">
        <f t="shared" si="14"/>
        <v>850</v>
      </c>
      <c r="AH14" s="103">
        <f t="shared" si="14"/>
        <v>845</v>
      </c>
      <c r="AI14" s="103">
        <f t="shared" si="14"/>
        <v>840</v>
      </c>
      <c r="AJ14" s="103">
        <f t="shared" si="14"/>
        <v>835</v>
      </c>
      <c r="AK14" s="103">
        <f t="shared" si="14"/>
        <v>830</v>
      </c>
      <c r="AL14" s="103">
        <f t="shared" si="14"/>
        <v>825</v>
      </c>
      <c r="AM14" s="103">
        <f t="shared" si="14"/>
        <v>820</v>
      </c>
      <c r="AN14" s="103">
        <f t="shared" si="14"/>
        <v>815</v>
      </c>
      <c r="AO14" s="103">
        <f t="shared" si="14"/>
        <v>810</v>
      </c>
      <c r="AP14" s="103">
        <f t="shared" si="14"/>
        <v>805</v>
      </c>
      <c r="AQ14" s="103">
        <f t="shared" si="14"/>
        <v>800</v>
      </c>
      <c r="AR14" s="103">
        <f t="shared" si="14"/>
        <v>795</v>
      </c>
      <c r="AS14" s="103">
        <f t="shared" si="14"/>
        <v>790</v>
      </c>
      <c r="AT14" s="103">
        <f t="shared" si="14"/>
        <v>785</v>
      </c>
      <c r="AU14" s="103">
        <f t="shared" si="14"/>
        <v>780</v>
      </c>
    </row>
    <row r="15" spans="1:47" ht="16.5">
      <c r="A15" s="52"/>
      <c r="B15" s="136"/>
      <c r="C15" s="27" t="s">
        <v>140</v>
      </c>
      <c r="D15" s="25">
        <v>3.0000000000000001E-3</v>
      </c>
      <c r="E15" s="9">
        <v>333.33300000000003</v>
      </c>
      <c r="F15" s="38">
        <f t="shared" si="1"/>
        <v>0.02</v>
      </c>
      <c r="G15" s="99">
        <v>326.666</v>
      </c>
      <c r="H15" s="103">
        <f t="shared" si="3"/>
        <v>324.99933499999997</v>
      </c>
      <c r="I15" s="103">
        <f t="shared" si="3"/>
        <v>323.33266999999995</v>
      </c>
      <c r="J15" s="103">
        <f t="shared" si="3"/>
        <v>321.66600499999993</v>
      </c>
      <c r="K15" s="103">
        <f t="shared" si="3"/>
        <v>319.9993399999999</v>
      </c>
      <c r="L15" s="97">
        <f t="shared" si="3"/>
        <v>318.33267499999988</v>
      </c>
      <c r="M15" s="103">
        <f t="shared" si="3"/>
        <v>316.66600999999986</v>
      </c>
      <c r="N15" s="103">
        <f t="shared" si="3"/>
        <v>314.99934499999983</v>
      </c>
      <c r="O15" s="103">
        <f t="shared" si="3"/>
        <v>313.33267999999981</v>
      </c>
      <c r="P15" s="103">
        <f t="shared" si="3"/>
        <v>311.66601499999979</v>
      </c>
      <c r="Q15" s="103">
        <f t="shared" si="3"/>
        <v>309.99934999999977</v>
      </c>
      <c r="R15" s="103">
        <f t="shared" si="3"/>
        <v>308.33268499999974</v>
      </c>
      <c r="S15" s="103">
        <f t="shared" si="3"/>
        <v>306.66601999999972</v>
      </c>
      <c r="T15" s="103">
        <f t="shared" si="3"/>
        <v>304.9993549999997</v>
      </c>
      <c r="U15" s="103">
        <f t="shared" si="3"/>
        <v>303.33268999999967</v>
      </c>
      <c r="V15" s="103">
        <f t="shared" si="3"/>
        <v>301.66602499999965</v>
      </c>
      <c r="W15" s="103">
        <f t="shared" si="3"/>
        <v>299.99935999999963</v>
      </c>
      <c r="X15" s="103">
        <f t="shared" ref="X15:AU15" si="15">W15-0.005*$E15</f>
        <v>298.3326949999996</v>
      </c>
      <c r="Y15" s="103">
        <f t="shared" si="15"/>
        <v>296.66602999999958</v>
      </c>
      <c r="Z15" s="103">
        <f t="shared" si="15"/>
        <v>294.99936499999956</v>
      </c>
      <c r="AA15" s="103">
        <f t="shared" si="15"/>
        <v>293.33269999999953</v>
      </c>
      <c r="AB15" s="103">
        <f t="shared" si="15"/>
        <v>291.66603499999951</v>
      </c>
      <c r="AC15" s="103">
        <f t="shared" si="15"/>
        <v>289.99936999999949</v>
      </c>
      <c r="AD15" s="103">
        <f t="shared" si="15"/>
        <v>288.33270499999946</v>
      </c>
      <c r="AE15" s="103">
        <f t="shared" si="15"/>
        <v>286.66603999999944</v>
      </c>
      <c r="AF15" s="103">
        <f t="shared" si="15"/>
        <v>284.99937499999942</v>
      </c>
      <c r="AG15" s="103">
        <f t="shared" si="15"/>
        <v>283.33270999999939</v>
      </c>
      <c r="AH15" s="103">
        <f t="shared" si="15"/>
        <v>281.66604499999937</v>
      </c>
      <c r="AI15" s="103">
        <f t="shared" si="15"/>
        <v>279.99937999999935</v>
      </c>
      <c r="AJ15" s="103">
        <f t="shared" si="15"/>
        <v>278.33271499999933</v>
      </c>
      <c r="AK15" s="103">
        <f t="shared" si="15"/>
        <v>276.6660499999993</v>
      </c>
      <c r="AL15" s="103">
        <f t="shared" si="15"/>
        <v>274.99938499999928</v>
      </c>
      <c r="AM15" s="103">
        <f t="shared" si="15"/>
        <v>273.33271999999926</v>
      </c>
      <c r="AN15" s="103">
        <f t="shared" si="15"/>
        <v>271.66605499999923</v>
      </c>
      <c r="AO15" s="103">
        <f t="shared" si="15"/>
        <v>269.99938999999921</v>
      </c>
      <c r="AP15" s="103">
        <f t="shared" si="15"/>
        <v>268.33272499999919</v>
      </c>
      <c r="AQ15" s="103">
        <f t="shared" si="15"/>
        <v>266.66605999999916</v>
      </c>
      <c r="AR15" s="103">
        <f t="shared" si="15"/>
        <v>264.99939499999914</v>
      </c>
      <c r="AS15" s="103">
        <f t="shared" si="15"/>
        <v>263.33272999999912</v>
      </c>
      <c r="AT15" s="103">
        <f t="shared" si="15"/>
        <v>261.66606499999909</v>
      </c>
      <c r="AU15" s="103">
        <f t="shared" si="15"/>
        <v>259.99939999999907</v>
      </c>
    </row>
    <row r="16" spans="1:47" ht="16.5">
      <c r="A16" s="52"/>
      <c r="B16" s="136"/>
      <c r="C16" s="27" t="s">
        <v>139</v>
      </c>
      <c r="D16" s="9">
        <v>6.0000000000000001E-3</v>
      </c>
      <c r="E16" s="9">
        <v>166.666</v>
      </c>
      <c r="F16" s="38">
        <f t="shared" si="1"/>
        <v>0.02</v>
      </c>
      <c r="G16" s="99">
        <v>163.333</v>
      </c>
      <c r="H16" s="103">
        <f t="shared" si="3"/>
        <v>162.49967000000001</v>
      </c>
      <c r="I16" s="103">
        <f t="shared" si="3"/>
        <v>161.66634000000002</v>
      </c>
      <c r="J16" s="103">
        <f t="shared" si="3"/>
        <v>160.83301000000003</v>
      </c>
      <c r="K16" s="103">
        <f t="shared" si="3"/>
        <v>159.99968000000004</v>
      </c>
      <c r="L16" s="97">
        <f t="shared" si="3"/>
        <v>159.16635000000005</v>
      </c>
      <c r="M16" s="103">
        <f t="shared" si="3"/>
        <v>158.33302000000006</v>
      </c>
      <c r="N16" s="103">
        <f t="shared" si="3"/>
        <v>157.49969000000007</v>
      </c>
      <c r="O16" s="103">
        <f t="shared" si="3"/>
        <v>156.66636000000008</v>
      </c>
      <c r="P16" s="103">
        <f t="shared" si="3"/>
        <v>155.83303000000009</v>
      </c>
      <c r="Q16" s="103">
        <f t="shared" si="3"/>
        <v>154.9997000000001</v>
      </c>
      <c r="R16" s="103">
        <f t="shared" si="3"/>
        <v>154.16637000000011</v>
      </c>
      <c r="S16" s="103">
        <f t="shared" si="3"/>
        <v>153.33304000000012</v>
      </c>
      <c r="T16" s="103">
        <f t="shared" si="3"/>
        <v>152.49971000000014</v>
      </c>
      <c r="U16" s="103">
        <f t="shared" si="3"/>
        <v>151.66638000000015</v>
      </c>
      <c r="V16" s="103">
        <f t="shared" si="3"/>
        <v>150.83305000000016</v>
      </c>
      <c r="W16" s="103">
        <f t="shared" si="3"/>
        <v>149.99972000000017</v>
      </c>
      <c r="X16" s="103">
        <f t="shared" ref="X16:AU16" si="16">W16-0.005*$E16</f>
        <v>149.16639000000018</v>
      </c>
      <c r="Y16" s="103">
        <f t="shared" si="16"/>
        <v>148.33306000000019</v>
      </c>
      <c r="Z16" s="103">
        <f t="shared" si="16"/>
        <v>147.4997300000002</v>
      </c>
      <c r="AA16" s="103">
        <f t="shared" si="16"/>
        <v>146.66640000000021</v>
      </c>
      <c r="AB16" s="103">
        <f t="shared" si="16"/>
        <v>145.83307000000022</v>
      </c>
      <c r="AC16" s="103">
        <f t="shared" si="16"/>
        <v>144.99974000000023</v>
      </c>
      <c r="AD16" s="103">
        <f t="shared" si="16"/>
        <v>144.16641000000024</v>
      </c>
      <c r="AE16" s="103">
        <f t="shared" si="16"/>
        <v>143.33308000000025</v>
      </c>
      <c r="AF16" s="103">
        <f t="shared" si="16"/>
        <v>142.49975000000026</v>
      </c>
      <c r="AG16" s="103">
        <f t="shared" si="16"/>
        <v>141.66642000000027</v>
      </c>
      <c r="AH16" s="103">
        <f t="shared" si="16"/>
        <v>140.83309000000028</v>
      </c>
      <c r="AI16" s="103">
        <f t="shared" si="16"/>
        <v>139.99976000000029</v>
      </c>
      <c r="AJ16" s="103">
        <f t="shared" si="16"/>
        <v>139.1664300000003</v>
      </c>
      <c r="AK16" s="103">
        <f t="shared" si="16"/>
        <v>138.33310000000031</v>
      </c>
      <c r="AL16" s="103">
        <f t="shared" si="16"/>
        <v>137.49977000000032</v>
      </c>
      <c r="AM16" s="103">
        <f t="shared" si="16"/>
        <v>136.66644000000034</v>
      </c>
      <c r="AN16" s="103">
        <f t="shared" si="16"/>
        <v>135.83311000000035</v>
      </c>
      <c r="AO16" s="103">
        <f t="shared" si="16"/>
        <v>134.99978000000036</v>
      </c>
      <c r="AP16" s="103">
        <f t="shared" si="16"/>
        <v>134.16645000000037</v>
      </c>
      <c r="AQ16" s="103">
        <f t="shared" si="16"/>
        <v>133.33312000000038</v>
      </c>
      <c r="AR16" s="103">
        <f t="shared" si="16"/>
        <v>132.49979000000039</v>
      </c>
      <c r="AS16" s="103">
        <f t="shared" si="16"/>
        <v>131.6664600000004</v>
      </c>
      <c r="AT16" s="103">
        <f t="shared" si="16"/>
        <v>130.83313000000041</v>
      </c>
      <c r="AU16" s="103">
        <f t="shared" si="16"/>
        <v>129.99980000000042</v>
      </c>
    </row>
    <row r="17" spans="1:47" ht="16.5">
      <c r="A17" s="52"/>
      <c r="B17" s="136"/>
      <c r="C17" s="27" t="s">
        <v>138</v>
      </c>
      <c r="D17" s="9">
        <v>3.0000000000000001E-3</v>
      </c>
      <c r="E17" s="9">
        <v>333.33300000000003</v>
      </c>
      <c r="F17" s="38">
        <f t="shared" si="1"/>
        <v>0.02</v>
      </c>
      <c r="G17" s="99">
        <v>326.666</v>
      </c>
      <c r="H17" s="103">
        <f t="shared" si="3"/>
        <v>324.99933499999997</v>
      </c>
      <c r="I17" s="103">
        <f t="shared" si="3"/>
        <v>323.33266999999995</v>
      </c>
      <c r="J17" s="103">
        <f t="shared" si="3"/>
        <v>321.66600499999993</v>
      </c>
      <c r="K17" s="103">
        <f t="shared" si="3"/>
        <v>319.9993399999999</v>
      </c>
      <c r="L17" s="97">
        <f t="shared" si="3"/>
        <v>318.33267499999988</v>
      </c>
      <c r="M17" s="103">
        <f t="shared" si="3"/>
        <v>316.66600999999986</v>
      </c>
      <c r="N17" s="103">
        <f t="shared" si="3"/>
        <v>314.99934499999983</v>
      </c>
      <c r="O17" s="103">
        <f t="shared" si="3"/>
        <v>313.33267999999981</v>
      </c>
      <c r="P17" s="103">
        <f t="shared" si="3"/>
        <v>311.66601499999979</v>
      </c>
      <c r="Q17" s="103">
        <f t="shared" si="3"/>
        <v>309.99934999999977</v>
      </c>
      <c r="R17" s="103">
        <f t="shared" si="3"/>
        <v>308.33268499999974</v>
      </c>
      <c r="S17" s="103">
        <f t="shared" si="3"/>
        <v>306.66601999999972</v>
      </c>
      <c r="T17" s="103">
        <f t="shared" si="3"/>
        <v>304.9993549999997</v>
      </c>
      <c r="U17" s="103">
        <f t="shared" si="3"/>
        <v>303.33268999999967</v>
      </c>
      <c r="V17" s="103">
        <f t="shared" si="3"/>
        <v>301.66602499999965</v>
      </c>
      <c r="W17" s="103">
        <f t="shared" si="3"/>
        <v>299.99935999999963</v>
      </c>
      <c r="X17" s="103">
        <f t="shared" ref="X17:AU17" si="17">W17-0.005*$E17</f>
        <v>298.3326949999996</v>
      </c>
      <c r="Y17" s="103">
        <f t="shared" si="17"/>
        <v>296.66602999999958</v>
      </c>
      <c r="Z17" s="103">
        <f t="shared" si="17"/>
        <v>294.99936499999956</v>
      </c>
      <c r="AA17" s="103">
        <f t="shared" si="17"/>
        <v>293.33269999999953</v>
      </c>
      <c r="AB17" s="103">
        <f t="shared" si="17"/>
        <v>291.66603499999951</v>
      </c>
      <c r="AC17" s="103">
        <f t="shared" si="17"/>
        <v>289.99936999999949</v>
      </c>
      <c r="AD17" s="103">
        <f t="shared" si="17"/>
        <v>288.33270499999946</v>
      </c>
      <c r="AE17" s="103">
        <f t="shared" si="17"/>
        <v>286.66603999999944</v>
      </c>
      <c r="AF17" s="103">
        <f t="shared" si="17"/>
        <v>284.99937499999942</v>
      </c>
      <c r="AG17" s="103">
        <f t="shared" si="17"/>
        <v>283.33270999999939</v>
      </c>
      <c r="AH17" s="103">
        <f t="shared" si="17"/>
        <v>281.66604499999937</v>
      </c>
      <c r="AI17" s="103">
        <f t="shared" si="17"/>
        <v>279.99937999999935</v>
      </c>
      <c r="AJ17" s="103">
        <f t="shared" si="17"/>
        <v>278.33271499999933</v>
      </c>
      <c r="AK17" s="103">
        <f t="shared" si="17"/>
        <v>276.6660499999993</v>
      </c>
      <c r="AL17" s="103">
        <f t="shared" si="17"/>
        <v>274.99938499999928</v>
      </c>
      <c r="AM17" s="103">
        <f t="shared" si="17"/>
        <v>273.33271999999926</v>
      </c>
      <c r="AN17" s="103">
        <f t="shared" si="17"/>
        <v>271.66605499999923</v>
      </c>
      <c r="AO17" s="103">
        <f t="shared" si="17"/>
        <v>269.99938999999921</v>
      </c>
      <c r="AP17" s="103">
        <f t="shared" si="17"/>
        <v>268.33272499999919</v>
      </c>
      <c r="AQ17" s="103">
        <f t="shared" si="17"/>
        <v>266.66605999999916</v>
      </c>
      <c r="AR17" s="103">
        <f t="shared" si="17"/>
        <v>264.99939499999914</v>
      </c>
      <c r="AS17" s="103">
        <f t="shared" si="17"/>
        <v>263.33272999999912</v>
      </c>
      <c r="AT17" s="103">
        <f t="shared" si="17"/>
        <v>261.66606499999909</v>
      </c>
      <c r="AU17" s="103">
        <f t="shared" si="17"/>
        <v>259.99939999999907</v>
      </c>
    </row>
    <row r="18" spans="1:47" ht="16.5">
      <c r="A18" s="52"/>
      <c r="B18" s="136"/>
      <c r="C18" s="27" t="s">
        <v>137</v>
      </c>
      <c r="D18" s="9">
        <v>3.0000000000000001E-3</v>
      </c>
      <c r="E18" s="9">
        <v>333.33300000000003</v>
      </c>
      <c r="F18" s="38">
        <f t="shared" si="1"/>
        <v>0.02</v>
      </c>
      <c r="G18" s="99">
        <v>326.666</v>
      </c>
      <c r="H18" s="103">
        <f t="shared" si="3"/>
        <v>324.99933499999997</v>
      </c>
      <c r="I18" s="103">
        <f t="shared" si="3"/>
        <v>323.33266999999995</v>
      </c>
      <c r="J18" s="103">
        <f t="shared" si="3"/>
        <v>321.66600499999993</v>
      </c>
      <c r="K18" s="103">
        <f t="shared" si="3"/>
        <v>319.9993399999999</v>
      </c>
      <c r="L18" s="97">
        <f t="shared" si="3"/>
        <v>318.33267499999988</v>
      </c>
      <c r="M18" s="103">
        <f t="shared" si="3"/>
        <v>316.66600999999986</v>
      </c>
      <c r="N18" s="103">
        <f t="shared" si="3"/>
        <v>314.99934499999983</v>
      </c>
      <c r="O18" s="103">
        <f t="shared" si="3"/>
        <v>313.33267999999981</v>
      </c>
      <c r="P18" s="103">
        <f t="shared" si="3"/>
        <v>311.66601499999979</v>
      </c>
      <c r="Q18" s="103">
        <f t="shared" si="3"/>
        <v>309.99934999999977</v>
      </c>
      <c r="R18" s="103">
        <f t="shared" si="3"/>
        <v>308.33268499999974</v>
      </c>
      <c r="S18" s="103">
        <f t="shared" si="3"/>
        <v>306.66601999999972</v>
      </c>
      <c r="T18" s="103">
        <f t="shared" si="3"/>
        <v>304.9993549999997</v>
      </c>
      <c r="U18" s="103">
        <f t="shared" si="3"/>
        <v>303.33268999999967</v>
      </c>
      <c r="V18" s="103">
        <f t="shared" si="3"/>
        <v>301.66602499999965</v>
      </c>
      <c r="W18" s="103">
        <f t="shared" ref="W18:AL34" si="18">V18-0.005*$E18</f>
        <v>299.99935999999963</v>
      </c>
      <c r="X18" s="103">
        <f t="shared" si="18"/>
        <v>298.3326949999996</v>
      </c>
      <c r="Y18" s="103">
        <f t="shared" si="18"/>
        <v>296.66602999999958</v>
      </c>
      <c r="Z18" s="103">
        <f t="shared" si="18"/>
        <v>294.99936499999956</v>
      </c>
      <c r="AA18" s="103">
        <f t="shared" si="18"/>
        <v>293.33269999999953</v>
      </c>
      <c r="AB18" s="103">
        <f t="shared" si="18"/>
        <v>291.66603499999951</v>
      </c>
      <c r="AC18" s="103">
        <f t="shared" si="18"/>
        <v>289.99936999999949</v>
      </c>
      <c r="AD18" s="103">
        <f t="shared" si="18"/>
        <v>288.33270499999946</v>
      </c>
      <c r="AE18" s="103">
        <f t="shared" si="18"/>
        <v>286.66603999999944</v>
      </c>
      <c r="AF18" s="103">
        <f t="shared" si="18"/>
        <v>284.99937499999942</v>
      </c>
      <c r="AG18" s="103">
        <f t="shared" si="18"/>
        <v>283.33270999999939</v>
      </c>
      <c r="AH18" s="103">
        <f t="shared" si="18"/>
        <v>281.66604499999937</v>
      </c>
      <c r="AI18" s="103">
        <f t="shared" si="18"/>
        <v>279.99937999999935</v>
      </c>
      <c r="AJ18" s="103">
        <f t="shared" si="18"/>
        <v>278.33271499999933</v>
      </c>
      <c r="AK18" s="103">
        <f t="shared" si="18"/>
        <v>276.6660499999993</v>
      </c>
      <c r="AL18" s="103">
        <f t="shared" si="18"/>
        <v>274.99938499999928</v>
      </c>
      <c r="AM18" s="103">
        <f t="shared" ref="AM18:AU18" si="19">AL18-0.005*$E18</f>
        <v>273.33271999999926</v>
      </c>
      <c r="AN18" s="103">
        <f t="shared" si="19"/>
        <v>271.66605499999923</v>
      </c>
      <c r="AO18" s="103">
        <f t="shared" si="19"/>
        <v>269.99938999999921</v>
      </c>
      <c r="AP18" s="103">
        <f t="shared" si="19"/>
        <v>268.33272499999919</v>
      </c>
      <c r="AQ18" s="103">
        <f t="shared" si="19"/>
        <v>266.66605999999916</v>
      </c>
      <c r="AR18" s="103">
        <f t="shared" si="19"/>
        <v>264.99939499999914</v>
      </c>
      <c r="AS18" s="103">
        <f t="shared" si="19"/>
        <v>263.33272999999912</v>
      </c>
      <c r="AT18" s="103">
        <f t="shared" si="19"/>
        <v>261.66606499999909</v>
      </c>
      <c r="AU18" s="103">
        <f t="shared" si="19"/>
        <v>259.99939999999907</v>
      </c>
    </row>
    <row r="19" spans="1:47" ht="16.5">
      <c r="A19" s="52"/>
      <c r="B19" s="135" t="s">
        <v>129</v>
      </c>
      <c r="C19" s="27" t="s">
        <v>136</v>
      </c>
      <c r="D19" s="9">
        <v>0.01</v>
      </c>
      <c r="E19" s="9">
        <v>100</v>
      </c>
      <c r="F19" s="38">
        <f t="shared" si="1"/>
        <v>0.02</v>
      </c>
      <c r="G19" s="99">
        <v>98</v>
      </c>
      <c r="H19" s="103">
        <f t="shared" si="3"/>
        <v>97.5</v>
      </c>
      <c r="I19" s="103">
        <f t="shared" ref="I19:V19" si="20">H19-0.005*$E19</f>
        <v>97</v>
      </c>
      <c r="J19" s="103">
        <f t="shared" si="20"/>
        <v>96.5</v>
      </c>
      <c r="K19" s="103">
        <f t="shared" si="20"/>
        <v>96</v>
      </c>
      <c r="L19" s="97">
        <f t="shared" si="20"/>
        <v>95.5</v>
      </c>
      <c r="M19" s="103">
        <f t="shared" si="20"/>
        <v>95</v>
      </c>
      <c r="N19" s="103">
        <f t="shared" si="20"/>
        <v>94.5</v>
      </c>
      <c r="O19" s="103">
        <f t="shared" si="20"/>
        <v>94</v>
      </c>
      <c r="P19" s="103">
        <f t="shared" si="20"/>
        <v>93.5</v>
      </c>
      <c r="Q19" s="103">
        <f t="shared" si="20"/>
        <v>93</v>
      </c>
      <c r="R19" s="103">
        <f t="shared" si="20"/>
        <v>92.5</v>
      </c>
      <c r="S19" s="103">
        <f t="shared" si="20"/>
        <v>92</v>
      </c>
      <c r="T19" s="103">
        <f t="shared" si="20"/>
        <v>91.5</v>
      </c>
      <c r="U19" s="103">
        <f t="shared" si="20"/>
        <v>91</v>
      </c>
      <c r="V19" s="103">
        <f t="shared" si="20"/>
        <v>90.5</v>
      </c>
      <c r="W19" s="103">
        <f t="shared" si="18"/>
        <v>90</v>
      </c>
      <c r="X19" s="103">
        <f t="shared" si="18"/>
        <v>89.5</v>
      </c>
      <c r="Y19" s="103">
        <f t="shared" si="18"/>
        <v>89</v>
      </c>
      <c r="Z19" s="103">
        <f t="shared" si="18"/>
        <v>88.5</v>
      </c>
      <c r="AA19" s="103">
        <f t="shared" si="18"/>
        <v>88</v>
      </c>
      <c r="AB19" s="103">
        <f t="shared" si="18"/>
        <v>87.5</v>
      </c>
      <c r="AC19" s="103">
        <f t="shared" si="18"/>
        <v>87</v>
      </c>
      <c r="AD19" s="103">
        <f t="shared" si="18"/>
        <v>86.5</v>
      </c>
      <c r="AE19" s="103">
        <f t="shared" si="18"/>
        <v>86</v>
      </c>
      <c r="AF19" s="103">
        <f t="shared" si="18"/>
        <v>85.5</v>
      </c>
      <c r="AG19" s="103">
        <f t="shared" si="18"/>
        <v>85</v>
      </c>
      <c r="AH19" s="103">
        <f t="shared" si="18"/>
        <v>84.5</v>
      </c>
      <c r="AI19" s="103">
        <f t="shared" si="18"/>
        <v>84</v>
      </c>
      <c r="AJ19" s="103">
        <f t="shared" si="18"/>
        <v>83.5</v>
      </c>
      <c r="AK19" s="103">
        <f t="shared" si="18"/>
        <v>83</v>
      </c>
      <c r="AL19" s="103">
        <f t="shared" si="18"/>
        <v>82.5</v>
      </c>
      <c r="AM19" s="103">
        <f t="shared" ref="AM19:AU19" si="21">AL19-0.005*$E19</f>
        <v>82</v>
      </c>
      <c r="AN19" s="103">
        <f t="shared" si="21"/>
        <v>81.5</v>
      </c>
      <c r="AO19" s="103">
        <f t="shared" si="21"/>
        <v>81</v>
      </c>
      <c r="AP19" s="103">
        <f t="shared" si="21"/>
        <v>80.5</v>
      </c>
      <c r="AQ19" s="103">
        <f t="shared" si="21"/>
        <v>80</v>
      </c>
      <c r="AR19" s="103">
        <f t="shared" si="21"/>
        <v>79.5</v>
      </c>
      <c r="AS19" s="103">
        <f t="shared" si="21"/>
        <v>79</v>
      </c>
      <c r="AT19" s="103">
        <f t="shared" si="21"/>
        <v>78.5</v>
      </c>
      <c r="AU19" s="103">
        <f t="shared" si="21"/>
        <v>78</v>
      </c>
    </row>
    <row r="20" spans="1:47" ht="16.5">
      <c r="A20" s="52"/>
      <c r="B20" s="136"/>
      <c r="C20" s="27" t="s">
        <v>135</v>
      </c>
      <c r="D20" s="9">
        <v>0.01</v>
      </c>
      <c r="E20" s="9">
        <v>100</v>
      </c>
      <c r="F20" s="38">
        <f t="shared" si="1"/>
        <v>0.02</v>
      </c>
      <c r="G20" s="99">
        <v>98</v>
      </c>
      <c r="H20" s="103">
        <f t="shared" si="3"/>
        <v>97.5</v>
      </c>
      <c r="I20" s="103">
        <f t="shared" ref="I20:V20" si="22">H20-0.005*$E20</f>
        <v>97</v>
      </c>
      <c r="J20" s="103">
        <f t="shared" si="22"/>
        <v>96.5</v>
      </c>
      <c r="K20" s="103">
        <f t="shared" si="22"/>
        <v>96</v>
      </c>
      <c r="L20" s="97">
        <f t="shared" si="22"/>
        <v>95.5</v>
      </c>
      <c r="M20" s="103">
        <f t="shared" si="22"/>
        <v>95</v>
      </c>
      <c r="N20" s="103">
        <f t="shared" si="22"/>
        <v>94.5</v>
      </c>
      <c r="O20" s="103">
        <f t="shared" si="22"/>
        <v>94</v>
      </c>
      <c r="P20" s="103">
        <f t="shared" si="22"/>
        <v>93.5</v>
      </c>
      <c r="Q20" s="103">
        <f t="shared" si="22"/>
        <v>93</v>
      </c>
      <c r="R20" s="103">
        <f t="shared" si="22"/>
        <v>92.5</v>
      </c>
      <c r="S20" s="103">
        <f t="shared" si="22"/>
        <v>92</v>
      </c>
      <c r="T20" s="103">
        <f t="shared" si="22"/>
        <v>91.5</v>
      </c>
      <c r="U20" s="103">
        <f t="shared" si="22"/>
        <v>91</v>
      </c>
      <c r="V20" s="103">
        <f t="shared" si="22"/>
        <v>90.5</v>
      </c>
      <c r="W20" s="103">
        <f t="shared" si="18"/>
        <v>90</v>
      </c>
      <c r="X20" s="103">
        <f t="shared" si="18"/>
        <v>89.5</v>
      </c>
      <c r="Y20" s="103">
        <f t="shared" si="18"/>
        <v>89</v>
      </c>
      <c r="Z20" s="103">
        <f t="shared" si="18"/>
        <v>88.5</v>
      </c>
      <c r="AA20" s="103">
        <f t="shared" si="18"/>
        <v>88</v>
      </c>
      <c r="AB20" s="103">
        <f t="shared" si="18"/>
        <v>87.5</v>
      </c>
      <c r="AC20" s="103">
        <f t="shared" si="18"/>
        <v>87</v>
      </c>
      <c r="AD20" s="103">
        <f t="shared" si="18"/>
        <v>86.5</v>
      </c>
      <c r="AE20" s="103">
        <f t="shared" si="18"/>
        <v>86</v>
      </c>
      <c r="AF20" s="103">
        <f t="shared" si="18"/>
        <v>85.5</v>
      </c>
      <c r="AG20" s="103">
        <f t="shared" si="18"/>
        <v>85</v>
      </c>
      <c r="AH20" s="103">
        <f t="shared" si="18"/>
        <v>84.5</v>
      </c>
      <c r="AI20" s="103">
        <f t="shared" si="18"/>
        <v>84</v>
      </c>
      <c r="AJ20" s="103">
        <f t="shared" si="18"/>
        <v>83.5</v>
      </c>
      <c r="AK20" s="103">
        <f t="shared" si="18"/>
        <v>83</v>
      </c>
      <c r="AL20" s="103">
        <f t="shared" si="18"/>
        <v>82.5</v>
      </c>
      <c r="AM20" s="103">
        <f t="shared" ref="AM20:AU20" si="23">AL20-0.005*$E20</f>
        <v>82</v>
      </c>
      <c r="AN20" s="103">
        <f t="shared" si="23"/>
        <v>81.5</v>
      </c>
      <c r="AO20" s="103">
        <f t="shared" si="23"/>
        <v>81</v>
      </c>
      <c r="AP20" s="103">
        <f t="shared" si="23"/>
        <v>80.5</v>
      </c>
      <c r="AQ20" s="103">
        <f t="shared" si="23"/>
        <v>80</v>
      </c>
      <c r="AR20" s="103">
        <f t="shared" si="23"/>
        <v>79.5</v>
      </c>
      <c r="AS20" s="103">
        <f t="shared" si="23"/>
        <v>79</v>
      </c>
      <c r="AT20" s="103">
        <f t="shared" si="23"/>
        <v>78.5</v>
      </c>
      <c r="AU20" s="103">
        <f t="shared" si="23"/>
        <v>78</v>
      </c>
    </row>
    <row r="21" spans="1:47" ht="16.5">
      <c r="A21" s="52"/>
      <c r="B21" s="136"/>
      <c r="C21" s="27" t="s">
        <v>134</v>
      </c>
      <c r="D21" s="9">
        <v>0.02</v>
      </c>
      <c r="E21" s="9">
        <v>50</v>
      </c>
      <c r="F21" s="38">
        <f t="shared" si="1"/>
        <v>0.02</v>
      </c>
      <c r="G21" s="99">
        <v>49</v>
      </c>
      <c r="H21" s="103">
        <f t="shared" si="3"/>
        <v>48.75</v>
      </c>
      <c r="I21" s="103">
        <f t="shared" ref="I21:V21" si="24">H21-0.005*$E21</f>
        <v>48.5</v>
      </c>
      <c r="J21" s="103">
        <f t="shared" si="24"/>
        <v>48.25</v>
      </c>
      <c r="K21" s="103">
        <f t="shared" si="24"/>
        <v>48</v>
      </c>
      <c r="L21" s="97">
        <f t="shared" si="24"/>
        <v>47.75</v>
      </c>
      <c r="M21" s="103">
        <f t="shared" si="24"/>
        <v>47.5</v>
      </c>
      <c r="N21" s="103">
        <f t="shared" si="24"/>
        <v>47.25</v>
      </c>
      <c r="O21" s="103">
        <f t="shared" si="24"/>
        <v>47</v>
      </c>
      <c r="P21" s="103">
        <f t="shared" si="24"/>
        <v>46.75</v>
      </c>
      <c r="Q21" s="103">
        <f t="shared" si="24"/>
        <v>46.5</v>
      </c>
      <c r="R21" s="103">
        <f t="shared" si="24"/>
        <v>46.25</v>
      </c>
      <c r="S21" s="103">
        <f t="shared" si="24"/>
        <v>46</v>
      </c>
      <c r="T21" s="103">
        <f t="shared" si="24"/>
        <v>45.75</v>
      </c>
      <c r="U21" s="103">
        <f t="shared" si="24"/>
        <v>45.5</v>
      </c>
      <c r="V21" s="103">
        <f t="shared" si="24"/>
        <v>45.25</v>
      </c>
      <c r="W21" s="103">
        <f t="shared" si="18"/>
        <v>45</v>
      </c>
      <c r="X21" s="103">
        <f t="shared" si="18"/>
        <v>44.75</v>
      </c>
      <c r="Y21" s="103">
        <f t="shared" si="18"/>
        <v>44.5</v>
      </c>
      <c r="Z21" s="103">
        <f t="shared" si="18"/>
        <v>44.25</v>
      </c>
      <c r="AA21" s="103">
        <f t="shared" si="18"/>
        <v>44</v>
      </c>
      <c r="AB21" s="103">
        <f t="shared" si="18"/>
        <v>43.75</v>
      </c>
      <c r="AC21" s="103">
        <f t="shared" si="18"/>
        <v>43.5</v>
      </c>
      <c r="AD21" s="103">
        <f t="shared" si="18"/>
        <v>43.25</v>
      </c>
      <c r="AE21" s="103">
        <f t="shared" si="18"/>
        <v>43</v>
      </c>
      <c r="AF21" s="103">
        <f t="shared" si="18"/>
        <v>42.75</v>
      </c>
      <c r="AG21" s="103">
        <f t="shared" si="18"/>
        <v>42.5</v>
      </c>
      <c r="AH21" s="103">
        <f t="shared" si="18"/>
        <v>42.25</v>
      </c>
      <c r="AI21" s="103">
        <f t="shared" si="18"/>
        <v>42</v>
      </c>
      <c r="AJ21" s="103">
        <f t="shared" si="18"/>
        <v>41.75</v>
      </c>
      <c r="AK21" s="103">
        <f t="shared" si="18"/>
        <v>41.5</v>
      </c>
      <c r="AL21" s="103">
        <f t="shared" si="18"/>
        <v>41.25</v>
      </c>
      <c r="AM21" s="103">
        <f t="shared" ref="AM21:AU21" si="25">AL21-0.005*$E21</f>
        <v>41</v>
      </c>
      <c r="AN21" s="103">
        <f t="shared" si="25"/>
        <v>40.75</v>
      </c>
      <c r="AO21" s="103">
        <f t="shared" si="25"/>
        <v>40.5</v>
      </c>
      <c r="AP21" s="103">
        <f t="shared" si="25"/>
        <v>40.25</v>
      </c>
      <c r="AQ21" s="103">
        <f t="shared" si="25"/>
        <v>40</v>
      </c>
      <c r="AR21" s="103">
        <f t="shared" si="25"/>
        <v>39.75</v>
      </c>
      <c r="AS21" s="103">
        <f t="shared" si="25"/>
        <v>39.5</v>
      </c>
      <c r="AT21" s="103">
        <f t="shared" si="25"/>
        <v>39.25</v>
      </c>
      <c r="AU21" s="103">
        <f t="shared" si="25"/>
        <v>39</v>
      </c>
    </row>
    <row r="22" spans="1:47" ht="16.5">
      <c r="A22" s="52"/>
      <c r="B22" s="136"/>
      <c r="C22" s="27" t="s">
        <v>133</v>
      </c>
      <c r="D22" s="9">
        <v>0.02</v>
      </c>
      <c r="E22" s="9">
        <v>50</v>
      </c>
      <c r="F22" s="38">
        <f t="shared" si="1"/>
        <v>0.02</v>
      </c>
      <c r="G22" s="99">
        <v>49</v>
      </c>
      <c r="H22" s="103">
        <f t="shared" si="3"/>
        <v>48.75</v>
      </c>
      <c r="I22" s="103">
        <f t="shared" ref="I22:V22" si="26">H22-0.005*$E22</f>
        <v>48.5</v>
      </c>
      <c r="J22" s="103">
        <f t="shared" si="26"/>
        <v>48.25</v>
      </c>
      <c r="K22" s="103">
        <f t="shared" si="26"/>
        <v>48</v>
      </c>
      <c r="L22" s="97">
        <f t="shared" si="26"/>
        <v>47.75</v>
      </c>
      <c r="M22" s="103">
        <f t="shared" si="26"/>
        <v>47.5</v>
      </c>
      <c r="N22" s="103">
        <f t="shared" si="26"/>
        <v>47.25</v>
      </c>
      <c r="O22" s="103">
        <f t="shared" si="26"/>
        <v>47</v>
      </c>
      <c r="P22" s="103">
        <f t="shared" si="26"/>
        <v>46.75</v>
      </c>
      <c r="Q22" s="103">
        <f t="shared" si="26"/>
        <v>46.5</v>
      </c>
      <c r="R22" s="103">
        <f t="shared" si="26"/>
        <v>46.25</v>
      </c>
      <c r="S22" s="103">
        <f t="shared" si="26"/>
        <v>46</v>
      </c>
      <c r="T22" s="103">
        <f t="shared" si="26"/>
        <v>45.75</v>
      </c>
      <c r="U22" s="103">
        <f t="shared" si="26"/>
        <v>45.5</v>
      </c>
      <c r="V22" s="103">
        <f t="shared" si="26"/>
        <v>45.25</v>
      </c>
      <c r="W22" s="103">
        <f t="shared" si="18"/>
        <v>45</v>
      </c>
      <c r="X22" s="103">
        <f t="shared" si="18"/>
        <v>44.75</v>
      </c>
      <c r="Y22" s="103">
        <f t="shared" si="18"/>
        <v>44.5</v>
      </c>
      <c r="Z22" s="103">
        <f t="shared" si="18"/>
        <v>44.25</v>
      </c>
      <c r="AA22" s="103">
        <f t="shared" si="18"/>
        <v>44</v>
      </c>
      <c r="AB22" s="103">
        <f t="shared" si="18"/>
        <v>43.75</v>
      </c>
      <c r="AC22" s="103">
        <f t="shared" si="18"/>
        <v>43.5</v>
      </c>
      <c r="AD22" s="103">
        <f t="shared" si="18"/>
        <v>43.25</v>
      </c>
      <c r="AE22" s="103">
        <f t="shared" si="18"/>
        <v>43</v>
      </c>
      <c r="AF22" s="103">
        <f t="shared" si="18"/>
        <v>42.75</v>
      </c>
      <c r="AG22" s="103">
        <f t="shared" si="18"/>
        <v>42.5</v>
      </c>
      <c r="AH22" s="103">
        <f t="shared" si="18"/>
        <v>42.25</v>
      </c>
      <c r="AI22" s="103">
        <f t="shared" si="18"/>
        <v>42</v>
      </c>
      <c r="AJ22" s="103">
        <f t="shared" si="18"/>
        <v>41.75</v>
      </c>
      <c r="AK22" s="103">
        <f t="shared" si="18"/>
        <v>41.5</v>
      </c>
      <c r="AL22" s="103">
        <f t="shared" si="18"/>
        <v>41.25</v>
      </c>
      <c r="AM22" s="103">
        <f t="shared" ref="AM22:AU22" si="27">AL22-0.005*$E22</f>
        <v>41</v>
      </c>
      <c r="AN22" s="103">
        <f t="shared" si="27"/>
        <v>40.75</v>
      </c>
      <c r="AO22" s="103">
        <f t="shared" si="27"/>
        <v>40.5</v>
      </c>
      <c r="AP22" s="103">
        <f t="shared" si="27"/>
        <v>40.25</v>
      </c>
      <c r="AQ22" s="103">
        <f t="shared" si="27"/>
        <v>40</v>
      </c>
      <c r="AR22" s="103">
        <f t="shared" si="27"/>
        <v>39.75</v>
      </c>
      <c r="AS22" s="103">
        <f t="shared" si="27"/>
        <v>39.5</v>
      </c>
      <c r="AT22" s="103">
        <f t="shared" si="27"/>
        <v>39.25</v>
      </c>
      <c r="AU22" s="103">
        <f t="shared" si="27"/>
        <v>39</v>
      </c>
    </row>
    <row r="23" spans="1:47" ht="16.5">
      <c r="A23" s="128" t="s">
        <v>263</v>
      </c>
      <c r="B23" s="135" t="s">
        <v>128</v>
      </c>
      <c r="C23" s="27" t="s">
        <v>136</v>
      </c>
      <c r="D23" s="9">
        <v>0.01</v>
      </c>
      <c r="E23" s="9">
        <v>100</v>
      </c>
      <c r="F23" s="38">
        <f t="shared" si="1"/>
        <v>0.02</v>
      </c>
      <c r="G23" s="99">
        <v>98</v>
      </c>
      <c r="H23" s="103">
        <f t="shared" si="3"/>
        <v>97.5</v>
      </c>
      <c r="I23" s="103">
        <f t="shared" ref="I23:V23" si="28">H23-0.005*$E23</f>
        <v>97</v>
      </c>
      <c r="J23" s="103">
        <f t="shared" si="28"/>
        <v>96.5</v>
      </c>
      <c r="K23" s="103">
        <f t="shared" si="28"/>
        <v>96</v>
      </c>
      <c r="L23" s="97">
        <f t="shared" si="28"/>
        <v>95.5</v>
      </c>
      <c r="M23" s="103">
        <f t="shared" si="28"/>
        <v>95</v>
      </c>
      <c r="N23" s="103">
        <f t="shared" si="28"/>
        <v>94.5</v>
      </c>
      <c r="O23" s="103">
        <f t="shared" si="28"/>
        <v>94</v>
      </c>
      <c r="P23" s="103">
        <f t="shared" si="28"/>
        <v>93.5</v>
      </c>
      <c r="Q23" s="103">
        <f t="shared" si="28"/>
        <v>93</v>
      </c>
      <c r="R23" s="103">
        <f t="shared" si="28"/>
        <v>92.5</v>
      </c>
      <c r="S23" s="103">
        <f t="shared" si="28"/>
        <v>92</v>
      </c>
      <c r="T23" s="103">
        <f t="shared" si="28"/>
        <v>91.5</v>
      </c>
      <c r="U23" s="103">
        <f t="shared" si="28"/>
        <v>91</v>
      </c>
      <c r="V23" s="103">
        <f t="shared" si="28"/>
        <v>90.5</v>
      </c>
      <c r="W23" s="103">
        <f t="shared" si="18"/>
        <v>90</v>
      </c>
      <c r="X23" s="103">
        <f t="shared" si="18"/>
        <v>89.5</v>
      </c>
      <c r="Y23" s="103">
        <f t="shared" si="18"/>
        <v>89</v>
      </c>
      <c r="Z23" s="103">
        <f t="shared" si="18"/>
        <v>88.5</v>
      </c>
      <c r="AA23" s="103">
        <f t="shared" si="18"/>
        <v>88</v>
      </c>
      <c r="AB23" s="103">
        <f t="shared" si="18"/>
        <v>87.5</v>
      </c>
      <c r="AC23" s="103">
        <f t="shared" si="18"/>
        <v>87</v>
      </c>
      <c r="AD23" s="103">
        <f t="shared" si="18"/>
        <v>86.5</v>
      </c>
      <c r="AE23" s="103">
        <f t="shared" si="18"/>
        <v>86</v>
      </c>
      <c r="AF23" s="103">
        <f t="shared" si="18"/>
        <v>85.5</v>
      </c>
      <c r="AG23" s="103">
        <f t="shared" si="18"/>
        <v>85</v>
      </c>
      <c r="AH23" s="103">
        <f t="shared" si="18"/>
        <v>84.5</v>
      </c>
      <c r="AI23" s="103">
        <f t="shared" si="18"/>
        <v>84</v>
      </c>
      <c r="AJ23" s="103">
        <f t="shared" si="18"/>
        <v>83.5</v>
      </c>
      <c r="AK23" s="103">
        <f t="shared" si="18"/>
        <v>83</v>
      </c>
      <c r="AL23" s="103">
        <f t="shared" si="18"/>
        <v>82.5</v>
      </c>
      <c r="AM23" s="103">
        <f t="shared" ref="AM23:AU23" si="29">AL23-0.005*$E23</f>
        <v>82</v>
      </c>
      <c r="AN23" s="103">
        <f t="shared" si="29"/>
        <v>81.5</v>
      </c>
      <c r="AO23" s="103">
        <f t="shared" si="29"/>
        <v>81</v>
      </c>
      <c r="AP23" s="103">
        <f t="shared" si="29"/>
        <v>80.5</v>
      </c>
      <c r="AQ23" s="103">
        <f t="shared" si="29"/>
        <v>80</v>
      </c>
      <c r="AR23" s="103">
        <f t="shared" si="29"/>
        <v>79.5</v>
      </c>
      <c r="AS23" s="103">
        <f t="shared" si="29"/>
        <v>79</v>
      </c>
      <c r="AT23" s="103">
        <f t="shared" si="29"/>
        <v>78.5</v>
      </c>
      <c r="AU23" s="103">
        <f t="shared" si="29"/>
        <v>78</v>
      </c>
    </row>
    <row r="24" spans="1:47" ht="16.5">
      <c r="A24" s="129"/>
      <c r="B24" s="136"/>
      <c r="C24" s="27" t="s">
        <v>135</v>
      </c>
      <c r="D24" s="9">
        <v>0.01</v>
      </c>
      <c r="E24" s="9">
        <v>100</v>
      </c>
      <c r="F24" s="38">
        <f t="shared" si="1"/>
        <v>0.02</v>
      </c>
      <c r="G24" s="99">
        <v>98</v>
      </c>
      <c r="H24" s="103">
        <f t="shared" si="3"/>
        <v>97.5</v>
      </c>
      <c r="I24" s="103">
        <f t="shared" ref="I24:V24" si="30">H24-0.005*$E24</f>
        <v>97</v>
      </c>
      <c r="J24" s="103">
        <f t="shared" si="30"/>
        <v>96.5</v>
      </c>
      <c r="K24" s="103">
        <f t="shared" si="30"/>
        <v>96</v>
      </c>
      <c r="L24" s="97">
        <f t="shared" si="30"/>
        <v>95.5</v>
      </c>
      <c r="M24" s="103">
        <f t="shared" si="30"/>
        <v>95</v>
      </c>
      <c r="N24" s="103">
        <f t="shared" si="30"/>
        <v>94.5</v>
      </c>
      <c r="O24" s="103">
        <f t="shared" si="30"/>
        <v>94</v>
      </c>
      <c r="P24" s="103">
        <f t="shared" si="30"/>
        <v>93.5</v>
      </c>
      <c r="Q24" s="103">
        <f t="shared" si="30"/>
        <v>93</v>
      </c>
      <c r="R24" s="103">
        <f t="shared" si="30"/>
        <v>92.5</v>
      </c>
      <c r="S24" s="103">
        <f t="shared" si="30"/>
        <v>92</v>
      </c>
      <c r="T24" s="103">
        <f t="shared" si="30"/>
        <v>91.5</v>
      </c>
      <c r="U24" s="103">
        <f t="shared" si="30"/>
        <v>91</v>
      </c>
      <c r="V24" s="103">
        <f t="shared" si="30"/>
        <v>90.5</v>
      </c>
      <c r="W24" s="103">
        <f t="shared" si="18"/>
        <v>90</v>
      </c>
      <c r="X24" s="103">
        <f t="shared" si="18"/>
        <v>89.5</v>
      </c>
      <c r="Y24" s="103">
        <f t="shared" si="18"/>
        <v>89</v>
      </c>
      <c r="Z24" s="103">
        <f t="shared" si="18"/>
        <v>88.5</v>
      </c>
      <c r="AA24" s="103">
        <f t="shared" si="18"/>
        <v>88</v>
      </c>
      <c r="AB24" s="103">
        <f t="shared" si="18"/>
        <v>87.5</v>
      </c>
      <c r="AC24" s="103">
        <f t="shared" si="18"/>
        <v>87</v>
      </c>
      <c r="AD24" s="103">
        <f t="shared" si="18"/>
        <v>86.5</v>
      </c>
      <c r="AE24" s="103">
        <f t="shared" si="18"/>
        <v>86</v>
      </c>
      <c r="AF24" s="103">
        <f t="shared" si="18"/>
        <v>85.5</v>
      </c>
      <c r="AG24" s="103">
        <f t="shared" si="18"/>
        <v>85</v>
      </c>
      <c r="AH24" s="103">
        <f t="shared" si="18"/>
        <v>84.5</v>
      </c>
      <c r="AI24" s="103">
        <f t="shared" si="18"/>
        <v>84</v>
      </c>
      <c r="AJ24" s="103">
        <f t="shared" si="18"/>
        <v>83.5</v>
      </c>
      <c r="AK24" s="103">
        <f t="shared" si="18"/>
        <v>83</v>
      </c>
      <c r="AL24" s="103">
        <f t="shared" si="18"/>
        <v>82.5</v>
      </c>
      <c r="AM24" s="103">
        <f t="shared" ref="AM24:AU24" si="31">AL24-0.005*$E24</f>
        <v>82</v>
      </c>
      <c r="AN24" s="103">
        <f t="shared" si="31"/>
        <v>81.5</v>
      </c>
      <c r="AO24" s="103">
        <f t="shared" si="31"/>
        <v>81</v>
      </c>
      <c r="AP24" s="103">
        <f t="shared" si="31"/>
        <v>80.5</v>
      </c>
      <c r="AQ24" s="103">
        <f t="shared" si="31"/>
        <v>80</v>
      </c>
      <c r="AR24" s="103">
        <f t="shared" si="31"/>
        <v>79.5</v>
      </c>
      <c r="AS24" s="103">
        <f t="shared" si="31"/>
        <v>79</v>
      </c>
      <c r="AT24" s="103">
        <f t="shared" si="31"/>
        <v>78.5</v>
      </c>
      <c r="AU24" s="103">
        <f t="shared" si="31"/>
        <v>78</v>
      </c>
    </row>
    <row r="25" spans="1:47" ht="16.5">
      <c r="A25" s="130">
        <f>A28/1000</f>
        <v>0.08</v>
      </c>
      <c r="B25" s="136"/>
      <c r="C25" s="27" t="s">
        <v>134</v>
      </c>
      <c r="D25" s="9">
        <v>0.02</v>
      </c>
      <c r="E25" s="9">
        <v>50</v>
      </c>
      <c r="F25" s="38">
        <f t="shared" si="1"/>
        <v>0.02</v>
      </c>
      <c r="G25" s="99">
        <v>49</v>
      </c>
      <c r="H25" s="103">
        <f t="shared" si="3"/>
        <v>48.75</v>
      </c>
      <c r="I25" s="103">
        <f t="shared" ref="I25:V25" si="32">H25-0.005*$E25</f>
        <v>48.5</v>
      </c>
      <c r="J25" s="103">
        <f t="shared" si="32"/>
        <v>48.25</v>
      </c>
      <c r="K25" s="103">
        <f t="shared" si="32"/>
        <v>48</v>
      </c>
      <c r="L25" s="97">
        <f t="shared" si="32"/>
        <v>47.75</v>
      </c>
      <c r="M25" s="103">
        <f t="shared" si="32"/>
        <v>47.5</v>
      </c>
      <c r="N25" s="103">
        <f t="shared" si="32"/>
        <v>47.25</v>
      </c>
      <c r="O25" s="103">
        <f t="shared" si="32"/>
        <v>47</v>
      </c>
      <c r="P25" s="103">
        <f t="shared" si="32"/>
        <v>46.75</v>
      </c>
      <c r="Q25" s="103">
        <f t="shared" si="32"/>
        <v>46.5</v>
      </c>
      <c r="R25" s="103">
        <f t="shared" si="32"/>
        <v>46.25</v>
      </c>
      <c r="S25" s="103">
        <f t="shared" si="32"/>
        <v>46</v>
      </c>
      <c r="T25" s="103">
        <f t="shared" si="32"/>
        <v>45.75</v>
      </c>
      <c r="U25" s="103">
        <f t="shared" si="32"/>
        <v>45.5</v>
      </c>
      <c r="V25" s="103">
        <f t="shared" si="32"/>
        <v>45.25</v>
      </c>
      <c r="W25" s="103">
        <f t="shared" si="18"/>
        <v>45</v>
      </c>
      <c r="X25" s="103">
        <f t="shared" si="18"/>
        <v>44.75</v>
      </c>
      <c r="Y25" s="103">
        <f t="shared" si="18"/>
        <v>44.5</v>
      </c>
      <c r="Z25" s="103">
        <f t="shared" si="18"/>
        <v>44.25</v>
      </c>
      <c r="AA25" s="103">
        <f t="shared" si="18"/>
        <v>44</v>
      </c>
      <c r="AB25" s="103">
        <f t="shared" si="18"/>
        <v>43.75</v>
      </c>
      <c r="AC25" s="103">
        <f t="shared" si="18"/>
        <v>43.5</v>
      </c>
      <c r="AD25" s="103">
        <f t="shared" si="18"/>
        <v>43.25</v>
      </c>
      <c r="AE25" s="103">
        <f t="shared" si="18"/>
        <v>43</v>
      </c>
      <c r="AF25" s="103">
        <f t="shared" si="18"/>
        <v>42.75</v>
      </c>
      <c r="AG25" s="103">
        <f t="shared" si="18"/>
        <v>42.5</v>
      </c>
      <c r="AH25" s="103">
        <f t="shared" si="18"/>
        <v>42.25</v>
      </c>
      <c r="AI25" s="103">
        <f t="shared" si="18"/>
        <v>42</v>
      </c>
      <c r="AJ25" s="103">
        <f t="shared" si="18"/>
        <v>41.75</v>
      </c>
      <c r="AK25" s="103">
        <f t="shared" si="18"/>
        <v>41.5</v>
      </c>
      <c r="AL25" s="103">
        <f t="shared" si="18"/>
        <v>41.25</v>
      </c>
      <c r="AM25" s="103">
        <f t="shared" ref="AM25:AU25" si="33">AL25-0.005*$E25</f>
        <v>41</v>
      </c>
      <c r="AN25" s="103">
        <f t="shared" si="33"/>
        <v>40.75</v>
      </c>
      <c r="AO25" s="103">
        <f t="shared" si="33"/>
        <v>40.5</v>
      </c>
      <c r="AP25" s="103">
        <f t="shared" si="33"/>
        <v>40.25</v>
      </c>
      <c r="AQ25" s="103">
        <f t="shared" si="33"/>
        <v>40</v>
      </c>
      <c r="AR25" s="103">
        <f t="shared" si="33"/>
        <v>39.75</v>
      </c>
      <c r="AS25" s="103">
        <f t="shared" si="33"/>
        <v>39.5</v>
      </c>
      <c r="AT25" s="103">
        <f t="shared" si="33"/>
        <v>39.25</v>
      </c>
      <c r="AU25" s="103">
        <f t="shared" si="33"/>
        <v>39</v>
      </c>
    </row>
    <row r="26" spans="1:47" ht="16.5">
      <c r="A26" s="130"/>
      <c r="B26" s="136"/>
      <c r="C26" s="27" t="s">
        <v>133</v>
      </c>
      <c r="D26" s="9">
        <v>0.02</v>
      </c>
      <c r="E26" s="9">
        <v>50</v>
      </c>
      <c r="F26" s="38">
        <f t="shared" si="1"/>
        <v>0.02</v>
      </c>
      <c r="G26" s="99">
        <v>49</v>
      </c>
      <c r="H26" s="103">
        <f t="shared" si="3"/>
        <v>48.75</v>
      </c>
      <c r="I26" s="103">
        <f t="shared" ref="I26:V26" si="34">H26-0.005*$E26</f>
        <v>48.5</v>
      </c>
      <c r="J26" s="103">
        <f t="shared" si="34"/>
        <v>48.25</v>
      </c>
      <c r="K26" s="103">
        <f t="shared" si="34"/>
        <v>48</v>
      </c>
      <c r="L26" s="97">
        <f t="shared" si="34"/>
        <v>47.75</v>
      </c>
      <c r="M26" s="103">
        <f t="shared" si="34"/>
        <v>47.5</v>
      </c>
      <c r="N26" s="103">
        <f t="shared" si="34"/>
        <v>47.25</v>
      </c>
      <c r="O26" s="103">
        <f t="shared" si="34"/>
        <v>47</v>
      </c>
      <c r="P26" s="103">
        <f t="shared" si="34"/>
        <v>46.75</v>
      </c>
      <c r="Q26" s="103">
        <f t="shared" si="34"/>
        <v>46.5</v>
      </c>
      <c r="R26" s="103">
        <f t="shared" si="34"/>
        <v>46.25</v>
      </c>
      <c r="S26" s="103">
        <f t="shared" si="34"/>
        <v>46</v>
      </c>
      <c r="T26" s="103">
        <f t="shared" si="34"/>
        <v>45.75</v>
      </c>
      <c r="U26" s="103">
        <f t="shared" si="34"/>
        <v>45.5</v>
      </c>
      <c r="V26" s="103">
        <f t="shared" si="34"/>
        <v>45.25</v>
      </c>
      <c r="W26" s="103">
        <f t="shared" si="18"/>
        <v>45</v>
      </c>
      <c r="X26" s="103">
        <f t="shared" si="18"/>
        <v>44.75</v>
      </c>
      <c r="Y26" s="103">
        <f t="shared" si="18"/>
        <v>44.5</v>
      </c>
      <c r="Z26" s="103">
        <f t="shared" si="18"/>
        <v>44.25</v>
      </c>
      <c r="AA26" s="103">
        <f t="shared" si="18"/>
        <v>44</v>
      </c>
      <c r="AB26" s="103">
        <f t="shared" si="18"/>
        <v>43.75</v>
      </c>
      <c r="AC26" s="103">
        <f t="shared" si="18"/>
        <v>43.5</v>
      </c>
      <c r="AD26" s="103">
        <f t="shared" si="18"/>
        <v>43.25</v>
      </c>
      <c r="AE26" s="103">
        <f t="shared" si="18"/>
        <v>43</v>
      </c>
      <c r="AF26" s="103">
        <f t="shared" si="18"/>
        <v>42.75</v>
      </c>
      <c r="AG26" s="103">
        <f t="shared" si="18"/>
        <v>42.5</v>
      </c>
      <c r="AH26" s="103">
        <f t="shared" si="18"/>
        <v>42.25</v>
      </c>
      <c r="AI26" s="103">
        <f t="shared" si="18"/>
        <v>42</v>
      </c>
      <c r="AJ26" s="103">
        <f t="shared" si="18"/>
        <v>41.75</v>
      </c>
      <c r="AK26" s="103">
        <f t="shared" si="18"/>
        <v>41.5</v>
      </c>
      <c r="AL26" s="103">
        <f t="shared" si="18"/>
        <v>41.25</v>
      </c>
      <c r="AM26" s="103">
        <f t="shared" ref="AM26:AU26" si="35">AL26-0.005*$E26</f>
        <v>41</v>
      </c>
      <c r="AN26" s="103">
        <f t="shared" si="35"/>
        <v>40.75</v>
      </c>
      <c r="AO26" s="103">
        <f t="shared" si="35"/>
        <v>40.5</v>
      </c>
      <c r="AP26" s="103">
        <f t="shared" si="35"/>
        <v>40.25</v>
      </c>
      <c r="AQ26" s="103">
        <f t="shared" si="35"/>
        <v>40</v>
      </c>
      <c r="AR26" s="103">
        <f t="shared" si="35"/>
        <v>39.75</v>
      </c>
      <c r="AS26" s="103">
        <f t="shared" si="35"/>
        <v>39.5</v>
      </c>
      <c r="AT26" s="103">
        <f t="shared" si="35"/>
        <v>39.25</v>
      </c>
      <c r="AU26" s="103">
        <f t="shared" si="35"/>
        <v>39</v>
      </c>
    </row>
    <row r="27" spans="1:47" ht="16.5">
      <c r="A27" s="52"/>
      <c r="B27" s="28" t="s">
        <v>132</v>
      </c>
      <c r="C27" s="27" t="s">
        <v>131</v>
      </c>
      <c r="D27" s="9">
        <v>0.1</v>
      </c>
      <c r="E27" s="9">
        <v>10</v>
      </c>
      <c r="F27" s="38">
        <f t="shared" si="1"/>
        <v>0.02</v>
      </c>
      <c r="G27" s="99">
        <v>9.8000000000000007</v>
      </c>
      <c r="H27" s="103">
        <f t="shared" si="3"/>
        <v>9.75</v>
      </c>
      <c r="I27" s="103">
        <f t="shared" ref="I27:V27" si="36">H27-0.005*$E27</f>
        <v>9.6999999999999993</v>
      </c>
      <c r="J27" s="103">
        <f t="shared" si="36"/>
        <v>9.6499999999999986</v>
      </c>
      <c r="K27" s="103">
        <f t="shared" si="36"/>
        <v>9.5999999999999979</v>
      </c>
      <c r="L27" s="97">
        <f t="shared" si="36"/>
        <v>9.5499999999999972</v>
      </c>
      <c r="M27" s="103">
        <f t="shared" si="36"/>
        <v>9.4999999999999964</v>
      </c>
      <c r="N27" s="103">
        <f t="shared" si="36"/>
        <v>9.4499999999999957</v>
      </c>
      <c r="O27" s="103">
        <f t="shared" si="36"/>
        <v>9.399999999999995</v>
      </c>
      <c r="P27" s="103">
        <f t="shared" si="36"/>
        <v>9.3499999999999943</v>
      </c>
      <c r="Q27" s="103">
        <f t="shared" si="36"/>
        <v>9.2999999999999936</v>
      </c>
      <c r="R27" s="103">
        <f t="shared" si="36"/>
        <v>9.2499999999999929</v>
      </c>
      <c r="S27" s="103">
        <f t="shared" si="36"/>
        <v>9.1999999999999922</v>
      </c>
      <c r="T27" s="103">
        <f t="shared" si="36"/>
        <v>9.1499999999999915</v>
      </c>
      <c r="U27" s="103">
        <f t="shared" si="36"/>
        <v>9.0999999999999908</v>
      </c>
      <c r="V27" s="103">
        <f t="shared" si="36"/>
        <v>9.0499999999999901</v>
      </c>
      <c r="W27" s="103">
        <f t="shared" si="18"/>
        <v>8.9999999999999893</v>
      </c>
      <c r="X27" s="103">
        <f t="shared" si="18"/>
        <v>8.9499999999999886</v>
      </c>
      <c r="Y27" s="103">
        <f t="shared" si="18"/>
        <v>8.8999999999999879</v>
      </c>
      <c r="Z27" s="103">
        <f t="shared" si="18"/>
        <v>8.8499999999999872</v>
      </c>
      <c r="AA27" s="103">
        <f t="shared" si="18"/>
        <v>8.7999999999999865</v>
      </c>
      <c r="AB27" s="103">
        <f t="shared" si="18"/>
        <v>8.7499999999999858</v>
      </c>
      <c r="AC27" s="103">
        <f t="shared" si="18"/>
        <v>8.6999999999999851</v>
      </c>
      <c r="AD27" s="103">
        <f t="shared" si="18"/>
        <v>8.6499999999999844</v>
      </c>
      <c r="AE27" s="103">
        <f t="shared" si="18"/>
        <v>8.5999999999999837</v>
      </c>
      <c r="AF27" s="103">
        <f t="shared" si="18"/>
        <v>8.5499999999999829</v>
      </c>
      <c r="AG27" s="103">
        <f t="shared" si="18"/>
        <v>8.4999999999999822</v>
      </c>
      <c r="AH27" s="103">
        <f t="shared" si="18"/>
        <v>8.4499999999999815</v>
      </c>
      <c r="AI27" s="103">
        <f t="shared" si="18"/>
        <v>8.3999999999999808</v>
      </c>
      <c r="AJ27" s="103">
        <f t="shared" si="18"/>
        <v>8.3499999999999801</v>
      </c>
      <c r="AK27" s="103">
        <f t="shared" si="18"/>
        <v>8.2999999999999794</v>
      </c>
      <c r="AL27" s="103">
        <f t="shared" si="18"/>
        <v>8.2499999999999787</v>
      </c>
      <c r="AM27" s="103">
        <f t="shared" ref="AM27:AU27" si="37">AL27-0.005*$E27</f>
        <v>8.199999999999978</v>
      </c>
      <c r="AN27" s="103">
        <f t="shared" si="37"/>
        <v>8.1499999999999773</v>
      </c>
      <c r="AO27" s="103">
        <f t="shared" si="37"/>
        <v>8.0999999999999766</v>
      </c>
      <c r="AP27" s="103">
        <f t="shared" si="37"/>
        <v>8.0499999999999758</v>
      </c>
      <c r="AQ27" s="103">
        <f t="shared" si="37"/>
        <v>7.999999999999976</v>
      </c>
      <c r="AR27" s="103">
        <f t="shared" si="37"/>
        <v>7.9499999999999762</v>
      </c>
      <c r="AS27" s="103">
        <f t="shared" si="37"/>
        <v>7.8999999999999764</v>
      </c>
      <c r="AT27" s="103">
        <f t="shared" si="37"/>
        <v>7.8499999999999766</v>
      </c>
      <c r="AU27" s="103">
        <f t="shared" si="37"/>
        <v>7.7999999999999767</v>
      </c>
    </row>
    <row r="28" spans="1:47" ht="16.5">
      <c r="A28" s="56">
        <v>80</v>
      </c>
      <c r="B28" s="135" t="s">
        <v>130</v>
      </c>
      <c r="C28" s="27" t="s">
        <v>129</v>
      </c>
      <c r="D28" s="9">
        <v>0.25</v>
      </c>
      <c r="E28" s="9">
        <v>4</v>
      </c>
      <c r="F28" s="38">
        <f t="shared" si="1"/>
        <v>0.02</v>
      </c>
      <c r="G28" s="99">
        <v>3.92</v>
      </c>
      <c r="H28" s="103">
        <f t="shared" si="3"/>
        <v>3.9</v>
      </c>
      <c r="I28" s="103">
        <f t="shared" ref="I28:V28" si="38">H28-0.005*$E28</f>
        <v>3.88</v>
      </c>
      <c r="J28" s="103">
        <f t="shared" si="38"/>
        <v>3.86</v>
      </c>
      <c r="K28" s="103">
        <f t="shared" si="38"/>
        <v>3.84</v>
      </c>
      <c r="L28" s="97">
        <f t="shared" si="38"/>
        <v>3.82</v>
      </c>
      <c r="M28" s="103">
        <f t="shared" si="38"/>
        <v>3.8</v>
      </c>
      <c r="N28" s="103">
        <f t="shared" si="38"/>
        <v>3.78</v>
      </c>
      <c r="O28" s="103">
        <f t="shared" si="38"/>
        <v>3.76</v>
      </c>
      <c r="P28" s="103">
        <f t="shared" si="38"/>
        <v>3.7399999999999998</v>
      </c>
      <c r="Q28" s="103">
        <f t="shared" si="38"/>
        <v>3.7199999999999998</v>
      </c>
      <c r="R28" s="103">
        <f t="shared" si="38"/>
        <v>3.6999999999999997</v>
      </c>
      <c r="S28" s="103">
        <f t="shared" si="38"/>
        <v>3.6799999999999997</v>
      </c>
      <c r="T28" s="103">
        <f t="shared" si="38"/>
        <v>3.6599999999999997</v>
      </c>
      <c r="U28" s="103">
        <f t="shared" si="38"/>
        <v>3.6399999999999997</v>
      </c>
      <c r="V28" s="103">
        <f t="shared" si="38"/>
        <v>3.6199999999999997</v>
      </c>
      <c r="W28" s="103">
        <f t="shared" si="18"/>
        <v>3.5999999999999996</v>
      </c>
      <c r="X28" s="103">
        <f t="shared" si="18"/>
        <v>3.5799999999999996</v>
      </c>
      <c r="Y28" s="103">
        <f t="shared" si="18"/>
        <v>3.5599999999999996</v>
      </c>
      <c r="Z28" s="103">
        <f t="shared" si="18"/>
        <v>3.5399999999999996</v>
      </c>
      <c r="AA28" s="103">
        <f t="shared" si="18"/>
        <v>3.5199999999999996</v>
      </c>
      <c r="AB28" s="103">
        <f t="shared" si="18"/>
        <v>3.4999999999999996</v>
      </c>
      <c r="AC28" s="103">
        <f t="shared" si="18"/>
        <v>3.4799999999999995</v>
      </c>
      <c r="AD28" s="103">
        <f t="shared" si="18"/>
        <v>3.4599999999999995</v>
      </c>
      <c r="AE28" s="103">
        <f t="shared" si="18"/>
        <v>3.4399999999999995</v>
      </c>
      <c r="AF28" s="103">
        <f t="shared" si="18"/>
        <v>3.4199999999999995</v>
      </c>
      <c r="AG28" s="103">
        <f t="shared" si="18"/>
        <v>3.3999999999999995</v>
      </c>
      <c r="AH28" s="103">
        <f t="shared" si="18"/>
        <v>3.3799999999999994</v>
      </c>
      <c r="AI28" s="103">
        <f t="shared" si="18"/>
        <v>3.3599999999999994</v>
      </c>
      <c r="AJ28" s="103">
        <f t="shared" si="18"/>
        <v>3.3399999999999994</v>
      </c>
      <c r="AK28" s="103">
        <f t="shared" si="18"/>
        <v>3.3199999999999994</v>
      </c>
      <c r="AL28" s="103">
        <f t="shared" si="18"/>
        <v>3.2999999999999994</v>
      </c>
      <c r="AM28" s="103">
        <f t="shared" ref="AM28:AU28" si="39">AL28-0.005*$E28</f>
        <v>3.2799999999999994</v>
      </c>
      <c r="AN28" s="103">
        <f t="shared" si="39"/>
        <v>3.2599999999999993</v>
      </c>
      <c r="AO28" s="103">
        <f t="shared" si="39"/>
        <v>3.2399999999999993</v>
      </c>
      <c r="AP28" s="103">
        <f t="shared" si="39"/>
        <v>3.2199999999999993</v>
      </c>
      <c r="AQ28" s="103">
        <f t="shared" si="39"/>
        <v>3.1999999999999993</v>
      </c>
      <c r="AR28" s="103">
        <f t="shared" si="39"/>
        <v>3.1799999999999993</v>
      </c>
      <c r="AS28" s="103">
        <f t="shared" si="39"/>
        <v>3.1599999999999993</v>
      </c>
      <c r="AT28" s="103">
        <f t="shared" si="39"/>
        <v>3.1399999999999992</v>
      </c>
      <c r="AU28" s="103">
        <f t="shared" si="39"/>
        <v>3.1199999999999992</v>
      </c>
    </row>
    <row r="29" spans="1:47" ht="16.5">
      <c r="B29" s="136"/>
      <c r="C29" s="27" t="s">
        <v>128</v>
      </c>
      <c r="D29" s="9">
        <v>0.25</v>
      </c>
      <c r="E29" s="9">
        <v>4</v>
      </c>
      <c r="F29" s="38">
        <f t="shared" si="1"/>
        <v>0.02</v>
      </c>
      <c r="G29" s="99">
        <v>3.92</v>
      </c>
      <c r="H29" s="103">
        <f t="shared" si="3"/>
        <v>3.9</v>
      </c>
      <c r="I29" s="103">
        <f t="shared" ref="I29:V29" si="40">H29-0.005*$E29</f>
        <v>3.88</v>
      </c>
      <c r="J29" s="103">
        <f t="shared" si="40"/>
        <v>3.86</v>
      </c>
      <c r="K29" s="103">
        <f t="shared" si="40"/>
        <v>3.84</v>
      </c>
      <c r="L29" s="97">
        <f t="shared" si="40"/>
        <v>3.82</v>
      </c>
      <c r="M29" s="103">
        <f t="shared" si="40"/>
        <v>3.8</v>
      </c>
      <c r="N29" s="103">
        <f t="shared" si="40"/>
        <v>3.78</v>
      </c>
      <c r="O29" s="103">
        <f t="shared" si="40"/>
        <v>3.76</v>
      </c>
      <c r="P29" s="103">
        <f t="shared" si="40"/>
        <v>3.7399999999999998</v>
      </c>
      <c r="Q29" s="103">
        <f t="shared" si="40"/>
        <v>3.7199999999999998</v>
      </c>
      <c r="R29" s="103">
        <f t="shared" si="40"/>
        <v>3.6999999999999997</v>
      </c>
      <c r="S29" s="103">
        <f t="shared" si="40"/>
        <v>3.6799999999999997</v>
      </c>
      <c r="T29" s="103">
        <f t="shared" si="40"/>
        <v>3.6599999999999997</v>
      </c>
      <c r="U29" s="103">
        <f t="shared" si="40"/>
        <v>3.6399999999999997</v>
      </c>
      <c r="V29" s="103">
        <f t="shared" si="40"/>
        <v>3.6199999999999997</v>
      </c>
      <c r="W29" s="103">
        <f t="shared" si="18"/>
        <v>3.5999999999999996</v>
      </c>
      <c r="X29" s="103">
        <f t="shared" si="18"/>
        <v>3.5799999999999996</v>
      </c>
      <c r="Y29" s="103">
        <f t="shared" si="18"/>
        <v>3.5599999999999996</v>
      </c>
      <c r="Z29" s="103">
        <f t="shared" si="18"/>
        <v>3.5399999999999996</v>
      </c>
      <c r="AA29" s="103">
        <f t="shared" si="18"/>
        <v>3.5199999999999996</v>
      </c>
      <c r="AB29" s="103">
        <f t="shared" si="18"/>
        <v>3.4999999999999996</v>
      </c>
      <c r="AC29" s="103">
        <f t="shared" si="18"/>
        <v>3.4799999999999995</v>
      </c>
      <c r="AD29" s="103">
        <f t="shared" si="18"/>
        <v>3.4599999999999995</v>
      </c>
      <c r="AE29" s="103">
        <f t="shared" si="18"/>
        <v>3.4399999999999995</v>
      </c>
      <c r="AF29" s="103">
        <f t="shared" si="18"/>
        <v>3.4199999999999995</v>
      </c>
      <c r="AG29" s="103">
        <f t="shared" si="18"/>
        <v>3.3999999999999995</v>
      </c>
      <c r="AH29" s="103">
        <f t="shared" si="18"/>
        <v>3.3799999999999994</v>
      </c>
      <c r="AI29" s="103">
        <f t="shared" si="18"/>
        <v>3.3599999999999994</v>
      </c>
      <c r="AJ29" s="103">
        <f t="shared" si="18"/>
        <v>3.3399999999999994</v>
      </c>
      <c r="AK29" s="103">
        <f t="shared" si="18"/>
        <v>3.3199999999999994</v>
      </c>
      <c r="AL29" s="103">
        <f t="shared" si="18"/>
        <v>3.2999999999999994</v>
      </c>
      <c r="AM29" s="103">
        <f t="shared" ref="AM29:AU29" si="41">AL29-0.005*$E29</f>
        <v>3.2799999999999994</v>
      </c>
      <c r="AN29" s="103">
        <f t="shared" si="41"/>
        <v>3.2599999999999993</v>
      </c>
      <c r="AO29" s="103">
        <f t="shared" si="41"/>
        <v>3.2399999999999993</v>
      </c>
      <c r="AP29" s="103">
        <f t="shared" si="41"/>
        <v>3.2199999999999993</v>
      </c>
      <c r="AQ29" s="103">
        <f t="shared" si="41"/>
        <v>3.1999999999999993</v>
      </c>
      <c r="AR29" s="103">
        <f t="shared" si="41"/>
        <v>3.1799999999999993</v>
      </c>
      <c r="AS29" s="103">
        <f t="shared" si="41"/>
        <v>3.1599999999999993</v>
      </c>
      <c r="AT29" s="103">
        <f t="shared" si="41"/>
        <v>3.1399999999999992</v>
      </c>
      <c r="AU29" s="103">
        <f t="shared" si="41"/>
        <v>3.1199999999999992</v>
      </c>
    </row>
    <row r="30" spans="1:47" ht="16.5">
      <c r="A30" s="52"/>
      <c r="B30" s="135" t="s">
        <v>127</v>
      </c>
      <c r="C30" s="27" t="s">
        <v>126</v>
      </c>
      <c r="D30" s="9">
        <v>0.1</v>
      </c>
      <c r="E30" s="9">
        <v>10</v>
      </c>
      <c r="F30" s="38">
        <f t="shared" si="1"/>
        <v>0.02</v>
      </c>
      <c r="G30" s="99">
        <v>9.8000000000000007</v>
      </c>
      <c r="H30" s="103">
        <f t="shared" si="3"/>
        <v>9.75</v>
      </c>
      <c r="I30" s="103">
        <f t="shared" ref="I30:V30" si="42">H30-0.005*$E30</f>
        <v>9.6999999999999993</v>
      </c>
      <c r="J30" s="103">
        <f t="shared" si="42"/>
        <v>9.6499999999999986</v>
      </c>
      <c r="K30" s="103">
        <f t="shared" si="42"/>
        <v>9.5999999999999979</v>
      </c>
      <c r="L30" s="97">
        <f t="shared" si="42"/>
        <v>9.5499999999999972</v>
      </c>
      <c r="M30" s="103">
        <f t="shared" si="42"/>
        <v>9.4999999999999964</v>
      </c>
      <c r="N30" s="103">
        <f t="shared" si="42"/>
        <v>9.4499999999999957</v>
      </c>
      <c r="O30" s="103">
        <f t="shared" si="42"/>
        <v>9.399999999999995</v>
      </c>
      <c r="P30" s="103">
        <f t="shared" si="42"/>
        <v>9.3499999999999943</v>
      </c>
      <c r="Q30" s="103">
        <f t="shared" si="42"/>
        <v>9.2999999999999936</v>
      </c>
      <c r="R30" s="103">
        <f t="shared" si="42"/>
        <v>9.2499999999999929</v>
      </c>
      <c r="S30" s="103">
        <f t="shared" si="42"/>
        <v>9.1999999999999922</v>
      </c>
      <c r="T30" s="103">
        <f t="shared" si="42"/>
        <v>9.1499999999999915</v>
      </c>
      <c r="U30" s="103">
        <f t="shared" si="42"/>
        <v>9.0999999999999908</v>
      </c>
      <c r="V30" s="103">
        <f t="shared" si="42"/>
        <v>9.0499999999999901</v>
      </c>
      <c r="W30" s="103">
        <f t="shared" si="18"/>
        <v>8.9999999999999893</v>
      </c>
      <c r="X30" s="103">
        <f t="shared" si="18"/>
        <v>8.9499999999999886</v>
      </c>
      <c r="Y30" s="103">
        <f t="shared" si="18"/>
        <v>8.8999999999999879</v>
      </c>
      <c r="Z30" s="103">
        <f t="shared" si="18"/>
        <v>8.8499999999999872</v>
      </c>
      <c r="AA30" s="103">
        <f t="shared" si="18"/>
        <v>8.7999999999999865</v>
      </c>
      <c r="AB30" s="103">
        <f t="shared" si="18"/>
        <v>8.7499999999999858</v>
      </c>
      <c r="AC30" s="103">
        <f t="shared" si="18"/>
        <v>8.6999999999999851</v>
      </c>
      <c r="AD30" s="103">
        <f t="shared" si="18"/>
        <v>8.6499999999999844</v>
      </c>
      <c r="AE30" s="103">
        <f t="shared" si="18"/>
        <v>8.5999999999999837</v>
      </c>
      <c r="AF30" s="103">
        <f t="shared" si="18"/>
        <v>8.5499999999999829</v>
      </c>
      <c r="AG30" s="103">
        <f t="shared" si="18"/>
        <v>8.4999999999999822</v>
      </c>
      <c r="AH30" s="103">
        <f t="shared" si="18"/>
        <v>8.4499999999999815</v>
      </c>
      <c r="AI30" s="103">
        <f t="shared" si="18"/>
        <v>8.3999999999999808</v>
      </c>
      <c r="AJ30" s="103">
        <f t="shared" si="18"/>
        <v>8.3499999999999801</v>
      </c>
      <c r="AK30" s="103">
        <f t="shared" si="18"/>
        <v>8.2999999999999794</v>
      </c>
      <c r="AL30" s="103">
        <f t="shared" si="18"/>
        <v>8.2499999999999787</v>
      </c>
      <c r="AM30" s="103">
        <f t="shared" ref="AM30:AU30" si="43">AL30-0.005*$E30</f>
        <v>8.199999999999978</v>
      </c>
      <c r="AN30" s="103">
        <f t="shared" si="43"/>
        <v>8.1499999999999773</v>
      </c>
      <c r="AO30" s="103">
        <f t="shared" si="43"/>
        <v>8.0999999999999766</v>
      </c>
      <c r="AP30" s="103">
        <f t="shared" si="43"/>
        <v>8.0499999999999758</v>
      </c>
      <c r="AQ30" s="103">
        <f t="shared" si="43"/>
        <v>7.999999999999976</v>
      </c>
      <c r="AR30" s="103">
        <f t="shared" si="43"/>
        <v>7.9499999999999762</v>
      </c>
      <c r="AS30" s="103">
        <f t="shared" si="43"/>
        <v>7.8999999999999764</v>
      </c>
      <c r="AT30" s="103">
        <f t="shared" si="43"/>
        <v>7.8499999999999766</v>
      </c>
      <c r="AU30" s="103">
        <f t="shared" si="43"/>
        <v>7.7999999999999767</v>
      </c>
    </row>
    <row r="31" spans="1:47" ht="16.5">
      <c r="A31" s="52"/>
      <c r="B31" s="136"/>
      <c r="C31" s="27" t="s">
        <v>125</v>
      </c>
      <c r="D31" s="9">
        <v>0.1</v>
      </c>
      <c r="E31" s="9">
        <v>10</v>
      </c>
      <c r="F31" s="38">
        <f t="shared" si="1"/>
        <v>0.02</v>
      </c>
      <c r="G31" s="99">
        <v>9.8000000000000007</v>
      </c>
      <c r="H31" s="103">
        <f t="shared" si="3"/>
        <v>9.75</v>
      </c>
      <c r="I31" s="103">
        <f t="shared" ref="I31:V31" si="44">H31-0.005*$E31</f>
        <v>9.6999999999999993</v>
      </c>
      <c r="J31" s="103">
        <f t="shared" si="44"/>
        <v>9.6499999999999986</v>
      </c>
      <c r="K31" s="103">
        <f t="shared" si="44"/>
        <v>9.5999999999999979</v>
      </c>
      <c r="L31" s="97">
        <f t="shared" si="44"/>
        <v>9.5499999999999972</v>
      </c>
      <c r="M31" s="103">
        <f t="shared" si="44"/>
        <v>9.4999999999999964</v>
      </c>
      <c r="N31" s="103">
        <f t="shared" si="44"/>
        <v>9.4499999999999957</v>
      </c>
      <c r="O31" s="103">
        <f t="shared" si="44"/>
        <v>9.399999999999995</v>
      </c>
      <c r="P31" s="103">
        <f t="shared" si="44"/>
        <v>9.3499999999999943</v>
      </c>
      <c r="Q31" s="103">
        <f t="shared" si="44"/>
        <v>9.2999999999999936</v>
      </c>
      <c r="R31" s="103">
        <f t="shared" si="44"/>
        <v>9.2499999999999929</v>
      </c>
      <c r="S31" s="103">
        <f t="shared" si="44"/>
        <v>9.1999999999999922</v>
      </c>
      <c r="T31" s="103">
        <f t="shared" si="44"/>
        <v>9.1499999999999915</v>
      </c>
      <c r="U31" s="103">
        <f t="shared" si="44"/>
        <v>9.0999999999999908</v>
      </c>
      <c r="V31" s="103">
        <f t="shared" si="44"/>
        <v>9.0499999999999901</v>
      </c>
      <c r="W31" s="103">
        <f t="shared" si="18"/>
        <v>8.9999999999999893</v>
      </c>
      <c r="X31" s="103">
        <f t="shared" si="18"/>
        <v>8.9499999999999886</v>
      </c>
      <c r="Y31" s="103">
        <f t="shared" si="18"/>
        <v>8.8999999999999879</v>
      </c>
      <c r="Z31" s="103">
        <f t="shared" si="18"/>
        <v>8.8499999999999872</v>
      </c>
      <c r="AA31" s="103">
        <f t="shared" si="18"/>
        <v>8.7999999999999865</v>
      </c>
      <c r="AB31" s="103">
        <f t="shared" si="18"/>
        <v>8.7499999999999858</v>
      </c>
      <c r="AC31" s="103">
        <f t="shared" si="18"/>
        <v>8.6999999999999851</v>
      </c>
      <c r="AD31" s="103">
        <f t="shared" si="18"/>
        <v>8.6499999999999844</v>
      </c>
      <c r="AE31" s="103">
        <f t="shared" si="18"/>
        <v>8.5999999999999837</v>
      </c>
      <c r="AF31" s="103">
        <f t="shared" si="18"/>
        <v>8.5499999999999829</v>
      </c>
      <c r="AG31" s="103">
        <f t="shared" si="18"/>
        <v>8.4999999999999822</v>
      </c>
      <c r="AH31" s="103">
        <f t="shared" si="18"/>
        <v>8.4499999999999815</v>
      </c>
      <c r="AI31" s="103">
        <f t="shared" si="18"/>
        <v>8.3999999999999808</v>
      </c>
      <c r="AJ31" s="103">
        <f t="shared" si="18"/>
        <v>8.3499999999999801</v>
      </c>
      <c r="AK31" s="103">
        <f t="shared" si="18"/>
        <v>8.2999999999999794</v>
      </c>
      <c r="AL31" s="103">
        <f t="shared" si="18"/>
        <v>8.2499999999999787</v>
      </c>
      <c r="AM31" s="103">
        <f t="shared" ref="AM31:AU31" si="45">AL31-0.005*$E31</f>
        <v>8.199999999999978</v>
      </c>
      <c r="AN31" s="103">
        <f t="shared" si="45"/>
        <v>8.1499999999999773</v>
      </c>
      <c r="AO31" s="103">
        <f t="shared" si="45"/>
        <v>8.0999999999999766</v>
      </c>
      <c r="AP31" s="103">
        <f t="shared" si="45"/>
        <v>8.0499999999999758</v>
      </c>
      <c r="AQ31" s="103">
        <f t="shared" si="45"/>
        <v>7.999999999999976</v>
      </c>
      <c r="AR31" s="103">
        <f t="shared" si="45"/>
        <v>7.9499999999999762</v>
      </c>
      <c r="AS31" s="103">
        <f t="shared" si="45"/>
        <v>7.8999999999999764</v>
      </c>
      <c r="AT31" s="103">
        <f t="shared" si="45"/>
        <v>7.8499999999999766</v>
      </c>
      <c r="AU31" s="103">
        <f t="shared" si="45"/>
        <v>7.7999999999999767</v>
      </c>
    </row>
    <row r="32" spans="1:47" ht="16.5">
      <c r="A32" s="52"/>
      <c r="B32" s="136"/>
      <c r="C32" s="27" t="s">
        <v>124</v>
      </c>
      <c r="D32" s="9">
        <v>0.1</v>
      </c>
      <c r="E32" s="9">
        <v>10</v>
      </c>
      <c r="F32" s="38">
        <f t="shared" si="1"/>
        <v>0.02</v>
      </c>
      <c r="G32" s="99">
        <v>9.8000000000000007</v>
      </c>
      <c r="H32" s="103">
        <f t="shared" si="3"/>
        <v>9.75</v>
      </c>
      <c r="I32" s="103">
        <f t="shared" ref="I32:V32" si="46">H32-0.005*$E32</f>
        <v>9.6999999999999993</v>
      </c>
      <c r="J32" s="103">
        <f t="shared" si="46"/>
        <v>9.6499999999999986</v>
      </c>
      <c r="K32" s="103">
        <f t="shared" si="46"/>
        <v>9.5999999999999979</v>
      </c>
      <c r="L32" s="97">
        <f t="shared" si="46"/>
        <v>9.5499999999999972</v>
      </c>
      <c r="M32" s="103">
        <f t="shared" si="46"/>
        <v>9.4999999999999964</v>
      </c>
      <c r="N32" s="103">
        <f t="shared" si="46"/>
        <v>9.4499999999999957</v>
      </c>
      <c r="O32" s="103">
        <f t="shared" si="46"/>
        <v>9.399999999999995</v>
      </c>
      <c r="P32" s="103">
        <f t="shared" si="46"/>
        <v>9.3499999999999943</v>
      </c>
      <c r="Q32" s="103">
        <f t="shared" si="46"/>
        <v>9.2999999999999936</v>
      </c>
      <c r="R32" s="103">
        <f t="shared" si="46"/>
        <v>9.2499999999999929</v>
      </c>
      <c r="S32" s="103">
        <f t="shared" si="46"/>
        <v>9.1999999999999922</v>
      </c>
      <c r="T32" s="103">
        <f t="shared" si="46"/>
        <v>9.1499999999999915</v>
      </c>
      <c r="U32" s="103">
        <f t="shared" si="46"/>
        <v>9.0999999999999908</v>
      </c>
      <c r="V32" s="103">
        <f t="shared" si="46"/>
        <v>9.0499999999999901</v>
      </c>
      <c r="W32" s="103">
        <f t="shared" si="18"/>
        <v>8.9999999999999893</v>
      </c>
      <c r="X32" s="103">
        <f t="shared" si="18"/>
        <v>8.9499999999999886</v>
      </c>
      <c r="Y32" s="103">
        <f t="shared" si="18"/>
        <v>8.8999999999999879</v>
      </c>
      <c r="Z32" s="103">
        <f t="shared" si="18"/>
        <v>8.8499999999999872</v>
      </c>
      <c r="AA32" s="103">
        <f t="shared" si="18"/>
        <v>8.7999999999999865</v>
      </c>
      <c r="AB32" s="103">
        <f t="shared" si="18"/>
        <v>8.7499999999999858</v>
      </c>
      <c r="AC32" s="103">
        <f t="shared" si="18"/>
        <v>8.6999999999999851</v>
      </c>
      <c r="AD32" s="103">
        <f t="shared" si="18"/>
        <v>8.6499999999999844</v>
      </c>
      <c r="AE32" s="103">
        <f t="shared" si="18"/>
        <v>8.5999999999999837</v>
      </c>
      <c r="AF32" s="103">
        <f t="shared" si="18"/>
        <v>8.5499999999999829</v>
      </c>
      <c r="AG32" s="103">
        <f t="shared" si="18"/>
        <v>8.4999999999999822</v>
      </c>
      <c r="AH32" s="103">
        <f t="shared" si="18"/>
        <v>8.4499999999999815</v>
      </c>
      <c r="AI32" s="103">
        <f t="shared" si="18"/>
        <v>8.3999999999999808</v>
      </c>
      <c r="AJ32" s="103">
        <f t="shared" si="18"/>
        <v>8.3499999999999801</v>
      </c>
      <c r="AK32" s="103">
        <f t="shared" si="18"/>
        <v>8.2999999999999794</v>
      </c>
      <c r="AL32" s="103">
        <f t="shared" si="18"/>
        <v>8.2499999999999787</v>
      </c>
      <c r="AM32" s="103">
        <f t="shared" ref="AM32:AU32" si="47">AL32-0.005*$E32</f>
        <v>8.199999999999978</v>
      </c>
      <c r="AN32" s="103">
        <f t="shared" si="47"/>
        <v>8.1499999999999773</v>
      </c>
      <c r="AO32" s="103">
        <f t="shared" si="47"/>
        <v>8.0999999999999766</v>
      </c>
      <c r="AP32" s="103">
        <f t="shared" si="47"/>
        <v>8.0499999999999758</v>
      </c>
      <c r="AQ32" s="103">
        <f t="shared" si="47"/>
        <v>7.999999999999976</v>
      </c>
      <c r="AR32" s="103">
        <f t="shared" si="47"/>
        <v>7.9499999999999762</v>
      </c>
      <c r="AS32" s="103">
        <f t="shared" si="47"/>
        <v>7.8999999999999764</v>
      </c>
      <c r="AT32" s="103">
        <f t="shared" si="47"/>
        <v>7.8499999999999766</v>
      </c>
      <c r="AU32" s="103">
        <f t="shared" si="47"/>
        <v>7.7999999999999767</v>
      </c>
    </row>
    <row r="33" spans="1:47" ht="16.5">
      <c r="A33" s="52"/>
      <c r="B33" s="136"/>
      <c r="C33" s="27" t="s">
        <v>123</v>
      </c>
      <c r="D33" s="9">
        <v>0.1</v>
      </c>
      <c r="E33" s="9">
        <v>10</v>
      </c>
      <c r="F33" s="38">
        <f t="shared" si="1"/>
        <v>0.02</v>
      </c>
      <c r="G33" s="99">
        <v>9.8000000000000007</v>
      </c>
      <c r="H33" s="103">
        <f t="shared" si="3"/>
        <v>9.75</v>
      </c>
      <c r="I33" s="103">
        <f t="shared" ref="I33:V33" si="48">H33-0.005*$E33</f>
        <v>9.6999999999999993</v>
      </c>
      <c r="J33" s="103">
        <f t="shared" si="48"/>
        <v>9.6499999999999986</v>
      </c>
      <c r="K33" s="103">
        <f t="shared" si="48"/>
        <v>9.5999999999999979</v>
      </c>
      <c r="L33" s="97">
        <f t="shared" si="48"/>
        <v>9.5499999999999972</v>
      </c>
      <c r="M33" s="103">
        <f t="shared" si="48"/>
        <v>9.4999999999999964</v>
      </c>
      <c r="N33" s="103">
        <f t="shared" si="48"/>
        <v>9.4499999999999957</v>
      </c>
      <c r="O33" s="103">
        <f t="shared" si="48"/>
        <v>9.399999999999995</v>
      </c>
      <c r="P33" s="103">
        <f t="shared" si="48"/>
        <v>9.3499999999999943</v>
      </c>
      <c r="Q33" s="103">
        <f t="shared" si="48"/>
        <v>9.2999999999999936</v>
      </c>
      <c r="R33" s="103">
        <f t="shared" si="48"/>
        <v>9.2499999999999929</v>
      </c>
      <c r="S33" s="103">
        <f t="shared" si="48"/>
        <v>9.1999999999999922</v>
      </c>
      <c r="T33" s="103">
        <f t="shared" si="48"/>
        <v>9.1499999999999915</v>
      </c>
      <c r="U33" s="103">
        <f t="shared" si="48"/>
        <v>9.0999999999999908</v>
      </c>
      <c r="V33" s="103">
        <f t="shared" si="48"/>
        <v>9.0499999999999901</v>
      </c>
      <c r="W33" s="103">
        <f t="shared" si="18"/>
        <v>8.9999999999999893</v>
      </c>
      <c r="X33" s="103">
        <f t="shared" si="18"/>
        <v>8.9499999999999886</v>
      </c>
      <c r="Y33" s="103">
        <f t="shared" si="18"/>
        <v>8.8999999999999879</v>
      </c>
      <c r="Z33" s="103">
        <f t="shared" si="18"/>
        <v>8.8499999999999872</v>
      </c>
      <c r="AA33" s="103">
        <f t="shared" si="18"/>
        <v>8.7999999999999865</v>
      </c>
      <c r="AB33" s="103">
        <f t="shared" si="18"/>
        <v>8.7499999999999858</v>
      </c>
      <c r="AC33" s="103">
        <f t="shared" si="18"/>
        <v>8.6999999999999851</v>
      </c>
      <c r="AD33" s="103">
        <f t="shared" si="18"/>
        <v>8.6499999999999844</v>
      </c>
      <c r="AE33" s="103">
        <f t="shared" si="18"/>
        <v>8.5999999999999837</v>
      </c>
      <c r="AF33" s="103">
        <f t="shared" si="18"/>
        <v>8.5499999999999829</v>
      </c>
      <c r="AG33" s="103">
        <f t="shared" si="18"/>
        <v>8.4999999999999822</v>
      </c>
      <c r="AH33" s="103">
        <f t="shared" si="18"/>
        <v>8.4499999999999815</v>
      </c>
      <c r="AI33" s="103">
        <f t="shared" si="18"/>
        <v>8.3999999999999808</v>
      </c>
      <c r="AJ33" s="103">
        <f t="shared" si="18"/>
        <v>8.3499999999999801</v>
      </c>
      <c r="AK33" s="103">
        <f t="shared" ref="AK33:AU33" si="49">AJ33-0.005*$E33</f>
        <v>8.2999999999999794</v>
      </c>
      <c r="AL33" s="103">
        <f t="shared" si="49"/>
        <v>8.2499999999999787</v>
      </c>
      <c r="AM33" s="103">
        <f t="shared" si="49"/>
        <v>8.199999999999978</v>
      </c>
      <c r="AN33" s="103">
        <f t="shared" si="49"/>
        <v>8.1499999999999773</v>
      </c>
      <c r="AO33" s="103">
        <f t="shared" si="49"/>
        <v>8.0999999999999766</v>
      </c>
      <c r="AP33" s="103">
        <f t="shared" si="49"/>
        <v>8.0499999999999758</v>
      </c>
      <c r="AQ33" s="103">
        <f t="shared" si="49"/>
        <v>7.999999999999976</v>
      </c>
      <c r="AR33" s="103">
        <f t="shared" si="49"/>
        <v>7.9499999999999762</v>
      </c>
      <c r="AS33" s="103">
        <f t="shared" si="49"/>
        <v>7.8999999999999764</v>
      </c>
      <c r="AT33" s="103">
        <f t="shared" si="49"/>
        <v>7.8499999999999766</v>
      </c>
      <c r="AU33" s="103">
        <f t="shared" si="49"/>
        <v>7.7999999999999767</v>
      </c>
    </row>
    <row r="34" spans="1:47" ht="16.5">
      <c r="A34" s="52"/>
      <c r="B34" s="136"/>
      <c r="C34" s="27" t="s">
        <v>122</v>
      </c>
      <c r="D34" s="9">
        <v>0.1</v>
      </c>
      <c r="E34" s="9">
        <v>10</v>
      </c>
      <c r="F34" s="38">
        <f t="shared" si="1"/>
        <v>0.02</v>
      </c>
      <c r="G34" s="99">
        <v>9.8000000000000007</v>
      </c>
      <c r="H34" s="103">
        <f t="shared" si="3"/>
        <v>9.75</v>
      </c>
      <c r="I34" s="103">
        <f t="shared" ref="I34:V34" si="50">H34-0.005*$E34</f>
        <v>9.6999999999999993</v>
      </c>
      <c r="J34" s="103">
        <f t="shared" si="50"/>
        <v>9.6499999999999986</v>
      </c>
      <c r="K34" s="103">
        <f t="shared" si="50"/>
        <v>9.5999999999999979</v>
      </c>
      <c r="L34" s="97">
        <f t="shared" si="50"/>
        <v>9.5499999999999972</v>
      </c>
      <c r="M34" s="103">
        <f t="shared" si="50"/>
        <v>9.4999999999999964</v>
      </c>
      <c r="N34" s="103">
        <f t="shared" si="50"/>
        <v>9.4499999999999957</v>
      </c>
      <c r="O34" s="103">
        <f t="shared" si="50"/>
        <v>9.399999999999995</v>
      </c>
      <c r="P34" s="103">
        <f t="shared" si="50"/>
        <v>9.3499999999999943</v>
      </c>
      <c r="Q34" s="103">
        <f t="shared" si="50"/>
        <v>9.2999999999999936</v>
      </c>
      <c r="R34" s="103">
        <f t="shared" si="50"/>
        <v>9.2499999999999929</v>
      </c>
      <c r="S34" s="103">
        <f t="shared" si="50"/>
        <v>9.1999999999999922</v>
      </c>
      <c r="T34" s="103">
        <f t="shared" si="50"/>
        <v>9.1499999999999915</v>
      </c>
      <c r="U34" s="103">
        <f t="shared" si="50"/>
        <v>9.0999999999999908</v>
      </c>
      <c r="V34" s="103">
        <f t="shared" si="50"/>
        <v>9.0499999999999901</v>
      </c>
      <c r="W34" s="103">
        <f t="shared" si="18"/>
        <v>8.9999999999999893</v>
      </c>
      <c r="X34" s="103">
        <f t="shared" ref="X34:AU34" si="51">W34-0.005*$E34</f>
        <v>8.9499999999999886</v>
      </c>
      <c r="Y34" s="103">
        <f t="shared" si="51"/>
        <v>8.8999999999999879</v>
      </c>
      <c r="Z34" s="103">
        <f t="shared" si="51"/>
        <v>8.8499999999999872</v>
      </c>
      <c r="AA34" s="103">
        <f t="shared" si="51"/>
        <v>8.7999999999999865</v>
      </c>
      <c r="AB34" s="103">
        <f t="shared" si="51"/>
        <v>8.7499999999999858</v>
      </c>
      <c r="AC34" s="103">
        <f t="shared" si="51"/>
        <v>8.6999999999999851</v>
      </c>
      <c r="AD34" s="103">
        <f t="shared" si="51"/>
        <v>8.6499999999999844</v>
      </c>
      <c r="AE34" s="103">
        <f t="shared" si="51"/>
        <v>8.5999999999999837</v>
      </c>
      <c r="AF34" s="103">
        <f t="shared" si="51"/>
        <v>8.5499999999999829</v>
      </c>
      <c r="AG34" s="103">
        <f t="shared" si="51"/>
        <v>8.4999999999999822</v>
      </c>
      <c r="AH34" s="103">
        <f t="shared" si="51"/>
        <v>8.4499999999999815</v>
      </c>
      <c r="AI34" s="103">
        <f t="shared" si="51"/>
        <v>8.3999999999999808</v>
      </c>
      <c r="AJ34" s="103">
        <f t="shared" si="51"/>
        <v>8.3499999999999801</v>
      </c>
      <c r="AK34" s="103">
        <f t="shared" si="51"/>
        <v>8.2999999999999794</v>
      </c>
      <c r="AL34" s="103">
        <f t="shared" si="51"/>
        <v>8.2499999999999787</v>
      </c>
      <c r="AM34" s="103">
        <f t="shared" si="51"/>
        <v>8.199999999999978</v>
      </c>
      <c r="AN34" s="103">
        <f t="shared" si="51"/>
        <v>8.1499999999999773</v>
      </c>
      <c r="AO34" s="103">
        <f t="shared" si="51"/>
        <v>8.0999999999999766</v>
      </c>
      <c r="AP34" s="103">
        <f t="shared" si="51"/>
        <v>8.0499999999999758</v>
      </c>
      <c r="AQ34" s="103">
        <f t="shared" si="51"/>
        <v>7.999999999999976</v>
      </c>
      <c r="AR34" s="103">
        <f t="shared" si="51"/>
        <v>7.9499999999999762</v>
      </c>
      <c r="AS34" s="103">
        <f t="shared" si="51"/>
        <v>7.8999999999999764</v>
      </c>
      <c r="AT34" s="103">
        <f t="shared" si="51"/>
        <v>7.8499999999999766</v>
      </c>
      <c r="AU34" s="103">
        <f t="shared" si="51"/>
        <v>7.7999999999999767</v>
      </c>
    </row>
    <row r="35" spans="1:47" ht="15.75" customHeight="1">
      <c r="A35" s="53"/>
      <c r="B35" s="137"/>
      <c r="C35" s="137"/>
      <c r="D35" s="134" t="s">
        <v>121</v>
      </c>
      <c r="E35" s="98"/>
      <c r="F35" s="112" t="s">
        <v>280</v>
      </c>
      <c r="G35" s="42" t="s">
        <v>262</v>
      </c>
      <c r="H35" s="41" t="s">
        <v>238</v>
      </c>
      <c r="I35" s="41" t="s">
        <v>239</v>
      </c>
      <c r="J35" s="41" t="s">
        <v>240</v>
      </c>
      <c r="K35" s="41" t="s">
        <v>241</v>
      </c>
      <c r="L35" s="41" t="s">
        <v>242</v>
      </c>
      <c r="M35" s="41" t="s">
        <v>243</v>
      </c>
      <c r="N35" s="41" t="s">
        <v>244</v>
      </c>
      <c r="O35" s="41" t="s">
        <v>245</v>
      </c>
      <c r="P35" s="41" t="s">
        <v>246</v>
      </c>
      <c r="Q35" s="41" t="s">
        <v>247</v>
      </c>
      <c r="R35" s="41" t="s">
        <v>248</v>
      </c>
      <c r="S35" s="41" t="s">
        <v>249</v>
      </c>
      <c r="T35" s="41" t="s">
        <v>250</v>
      </c>
      <c r="U35" s="41" t="s">
        <v>251</v>
      </c>
      <c r="V35" s="41" t="s">
        <v>252</v>
      </c>
      <c r="W35" s="41" t="s">
        <v>253</v>
      </c>
      <c r="X35" s="41" t="s">
        <v>254</v>
      </c>
      <c r="Y35" s="41" t="s">
        <v>255</v>
      </c>
      <c r="Z35" s="41" t="s">
        <v>256</v>
      </c>
      <c r="AA35" s="41" t="s">
        <v>257</v>
      </c>
      <c r="AB35" s="41" t="s">
        <v>258</v>
      </c>
      <c r="AC35" s="41" t="s">
        <v>259</v>
      </c>
      <c r="AD35" s="41" t="s">
        <v>260</v>
      </c>
      <c r="AE35" s="41" t="s">
        <v>261</v>
      </c>
      <c r="AF35" s="41" t="s">
        <v>264</v>
      </c>
      <c r="AG35" s="41" t="s">
        <v>265</v>
      </c>
      <c r="AH35" s="41" t="s">
        <v>267</v>
      </c>
      <c r="AI35" s="41" t="s">
        <v>266</v>
      </c>
      <c r="AJ35" s="41" t="s">
        <v>268</v>
      </c>
      <c r="AK35" s="41" t="s">
        <v>269</v>
      </c>
      <c r="AL35" s="41" t="s">
        <v>270</v>
      </c>
      <c r="AM35" s="41" t="s">
        <v>271</v>
      </c>
      <c r="AN35" s="41" t="s">
        <v>272</v>
      </c>
      <c r="AO35" s="41" t="s">
        <v>273</v>
      </c>
      <c r="AP35" s="41" t="s">
        <v>274</v>
      </c>
      <c r="AQ35" s="41" t="s">
        <v>275</v>
      </c>
      <c r="AR35" s="41" t="s">
        <v>276</v>
      </c>
      <c r="AS35" s="41" t="s">
        <v>277</v>
      </c>
      <c r="AT35" s="41" t="s">
        <v>278</v>
      </c>
      <c r="AU35" s="41" t="s">
        <v>279</v>
      </c>
    </row>
    <row r="36" spans="1:47" ht="21">
      <c r="A36" s="53"/>
      <c r="B36" s="137"/>
      <c r="C36" s="137"/>
      <c r="D36" s="134"/>
      <c r="E36" s="98"/>
      <c r="F36" s="113"/>
      <c r="G36" s="48">
        <f>A25</f>
        <v>0.08</v>
      </c>
      <c r="H36" s="48">
        <f t="shared" ref="H36" si="52">G36-0.5%</f>
        <v>7.4999999999999997E-2</v>
      </c>
      <c r="I36" s="48">
        <f t="shared" ref="I36" si="53">H36-0.5%</f>
        <v>6.9999999999999993E-2</v>
      </c>
      <c r="J36" s="48">
        <f t="shared" ref="J36" si="54">I36-0.5%</f>
        <v>6.4999999999999988E-2</v>
      </c>
      <c r="K36" s="48">
        <f t="shared" ref="K36" si="55">J36-0.5%</f>
        <v>5.9999999999999991E-2</v>
      </c>
      <c r="L36" s="48">
        <f t="shared" ref="L36" si="56">K36-0.5%</f>
        <v>5.4999999999999993E-2</v>
      </c>
      <c r="M36" s="48">
        <f t="shared" ref="M36" si="57">L36-0.5%</f>
        <v>4.9999999999999996E-2</v>
      </c>
      <c r="N36" s="48">
        <f t="shared" ref="N36" si="58">M36-0.5%</f>
        <v>4.4999999999999998E-2</v>
      </c>
      <c r="O36" s="48">
        <f t="shared" ref="O36" si="59">N36-0.5%</f>
        <v>0.04</v>
      </c>
      <c r="P36" s="48">
        <f t="shared" ref="P36" si="60">O36-0.5%</f>
        <v>3.5000000000000003E-2</v>
      </c>
      <c r="Q36" s="48">
        <f t="shared" ref="Q36" si="61">P36-0.5%</f>
        <v>3.0000000000000002E-2</v>
      </c>
      <c r="R36" s="48">
        <f t="shared" ref="R36" si="62">Q36-0.5%</f>
        <v>2.5000000000000001E-2</v>
      </c>
      <c r="S36" s="48">
        <f t="shared" ref="S36" si="63">R36-0.5%</f>
        <v>0.02</v>
      </c>
      <c r="T36" s="48">
        <f t="shared" ref="T36" si="64">S36-0.5%</f>
        <v>1.4999999999999999E-2</v>
      </c>
      <c r="U36" s="48">
        <f t="shared" ref="U36" si="65">T36-0.5%</f>
        <v>9.9999999999999985E-3</v>
      </c>
      <c r="V36" s="48">
        <f t="shared" ref="V36" si="66">U36-0.5%</f>
        <v>4.9999999999999984E-3</v>
      </c>
      <c r="W36" s="48">
        <f t="shared" ref="W36" si="67">V36-0.5%</f>
        <v>0</v>
      </c>
      <c r="X36" s="48">
        <f t="shared" ref="X36" si="68">W36-0.5%</f>
        <v>-5.0000000000000001E-3</v>
      </c>
      <c r="Y36" s="48">
        <f t="shared" ref="Y36" si="69">X36-0.5%</f>
        <v>-0.01</v>
      </c>
      <c r="Z36" s="48">
        <f t="shared" ref="Z36" si="70">Y36-0.5%</f>
        <v>-1.4999999999999999E-2</v>
      </c>
      <c r="AA36" s="48">
        <f t="shared" ref="AA36" si="71">Z36-0.5%</f>
        <v>-0.02</v>
      </c>
      <c r="AB36" s="48">
        <f t="shared" ref="AB36" si="72">AA36-0.5%</f>
        <v>-2.5000000000000001E-2</v>
      </c>
      <c r="AC36" s="48">
        <f t="shared" ref="AC36" si="73">AB36-0.5%</f>
        <v>-3.0000000000000002E-2</v>
      </c>
      <c r="AD36" s="48">
        <f t="shared" ref="AD36" si="74">AC36-0.5%</f>
        <v>-3.5000000000000003E-2</v>
      </c>
      <c r="AE36" s="48">
        <f t="shared" ref="AE36" si="75">AD36-0.5%</f>
        <v>-0.04</v>
      </c>
      <c r="AF36" s="48">
        <f t="shared" ref="AF36" si="76">AE36-0.5%</f>
        <v>-4.4999999999999998E-2</v>
      </c>
      <c r="AG36" s="48">
        <f t="shared" ref="AG36" si="77">AF36-0.5%</f>
        <v>-4.9999999999999996E-2</v>
      </c>
      <c r="AH36" s="48">
        <f t="shared" ref="AH36" si="78">AG36-0.5%</f>
        <v>-5.4999999999999993E-2</v>
      </c>
      <c r="AI36" s="48">
        <f t="shared" ref="AI36" si="79">AH36-0.5%</f>
        <v>-5.9999999999999991E-2</v>
      </c>
      <c r="AJ36" s="48">
        <f t="shared" ref="AJ36" si="80">AI36-0.5%</f>
        <v>-6.4999999999999988E-2</v>
      </c>
      <c r="AK36" s="48">
        <f t="shared" ref="AK36" si="81">AJ36-0.5%</f>
        <v>-6.9999999999999993E-2</v>
      </c>
      <c r="AL36" s="48">
        <f t="shared" ref="AL36" si="82">AK36-0.5%</f>
        <v>-7.4999999999999997E-2</v>
      </c>
      <c r="AM36" s="48">
        <f t="shared" ref="AM36" si="83">AL36-0.5%</f>
        <v>-0.08</v>
      </c>
      <c r="AN36" s="48">
        <f t="shared" ref="AN36" si="84">AM36-0.5%</f>
        <v>-8.5000000000000006E-2</v>
      </c>
      <c r="AO36" s="48">
        <f t="shared" ref="AO36" si="85">AN36-0.5%</f>
        <v>-9.0000000000000011E-2</v>
      </c>
      <c r="AP36" s="48">
        <f t="shared" ref="AP36" si="86">AO36-0.5%</f>
        <v>-9.5000000000000015E-2</v>
      </c>
      <c r="AQ36" s="48">
        <f t="shared" ref="AQ36" si="87">AP36-0.5%</f>
        <v>-0.10000000000000002</v>
      </c>
      <c r="AR36" s="48">
        <f t="shared" ref="AR36" si="88">AQ36-0.5%</f>
        <v>-0.10500000000000002</v>
      </c>
      <c r="AS36" s="48">
        <f t="shared" ref="AS36" si="89">AR36-0.5%</f>
        <v>-0.11000000000000003</v>
      </c>
      <c r="AT36" s="48">
        <f t="shared" ref="AT36" si="90">AS36-0.5%</f>
        <v>-0.11500000000000003</v>
      </c>
      <c r="AU36" s="48">
        <f t="shared" ref="AU36" si="91">AT36-0.5%</f>
        <v>-0.12000000000000004</v>
      </c>
    </row>
    <row r="37" spans="1:47" ht="16.5">
      <c r="A37" s="54"/>
      <c r="B37" s="138" t="s">
        <v>120</v>
      </c>
      <c r="C37" s="21" t="s">
        <v>66</v>
      </c>
      <c r="D37" s="20">
        <f>1/100000</f>
        <v>1.0000000000000001E-5</v>
      </c>
      <c r="E37" s="9">
        <v>100000</v>
      </c>
      <c r="F37" s="38">
        <f t="shared" ref="F37:F100" si="92">$A$5</f>
        <v>0.02</v>
      </c>
      <c r="G37" s="99">
        <v>98000</v>
      </c>
      <c r="H37" s="103">
        <f t="shared" ref="H37:I100" si="93">G37-0.005*$E37</f>
        <v>97500</v>
      </c>
      <c r="I37" s="103">
        <f t="shared" si="93"/>
        <v>97000</v>
      </c>
      <c r="J37" s="103">
        <f t="shared" ref="J37:AU37" si="94">I37-0.005*$E37</f>
        <v>96500</v>
      </c>
      <c r="K37" s="103">
        <f t="shared" si="94"/>
        <v>96000</v>
      </c>
      <c r="L37" s="97">
        <f t="shared" si="94"/>
        <v>95500</v>
      </c>
      <c r="M37" s="103">
        <f t="shared" si="94"/>
        <v>95000</v>
      </c>
      <c r="N37" s="103">
        <f t="shared" si="94"/>
        <v>94500</v>
      </c>
      <c r="O37" s="103">
        <f t="shared" si="94"/>
        <v>94000</v>
      </c>
      <c r="P37" s="103">
        <f t="shared" si="94"/>
        <v>93500</v>
      </c>
      <c r="Q37" s="103">
        <f t="shared" si="94"/>
        <v>93000</v>
      </c>
      <c r="R37" s="103">
        <f t="shared" si="94"/>
        <v>92500</v>
      </c>
      <c r="S37" s="103">
        <f t="shared" si="94"/>
        <v>92000</v>
      </c>
      <c r="T37" s="103">
        <f t="shared" si="94"/>
        <v>91500</v>
      </c>
      <c r="U37" s="103">
        <f t="shared" si="94"/>
        <v>91000</v>
      </c>
      <c r="V37" s="103">
        <f t="shared" si="94"/>
        <v>90500</v>
      </c>
      <c r="W37" s="103">
        <f t="shared" si="94"/>
        <v>90000</v>
      </c>
      <c r="X37" s="103">
        <f t="shared" si="94"/>
        <v>89500</v>
      </c>
      <c r="Y37" s="103">
        <f t="shared" si="94"/>
        <v>89000</v>
      </c>
      <c r="Z37" s="103">
        <f t="shared" si="94"/>
        <v>88500</v>
      </c>
      <c r="AA37" s="103">
        <f t="shared" si="94"/>
        <v>88000</v>
      </c>
      <c r="AB37" s="103">
        <f t="shared" si="94"/>
        <v>87500</v>
      </c>
      <c r="AC37" s="103">
        <f t="shared" si="94"/>
        <v>87000</v>
      </c>
      <c r="AD37" s="103">
        <f t="shared" si="94"/>
        <v>86500</v>
      </c>
      <c r="AE37" s="103">
        <f t="shared" si="94"/>
        <v>86000</v>
      </c>
      <c r="AF37" s="103">
        <f t="shared" si="94"/>
        <v>85500</v>
      </c>
      <c r="AG37" s="103">
        <f t="shared" si="94"/>
        <v>85000</v>
      </c>
      <c r="AH37" s="103">
        <f t="shared" si="94"/>
        <v>84500</v>
      </c>
      <c r="AI37" s="103">
        <f t="shared" si="94"/>
        <v>84000</v>
      </c>
      <c r="AJ37" s="103">
        <f t="shared" si="94"/>
        <v>83500</v>
      </c>
      <c r="AK37" s="103">
        <f t="shared" si="94"/>
        <v>83000</v>
      </c>
      <c r="AL37" s="103">
        <f t="shared" si="94"/>
        <v>82500</v>
      </c>
      <c r="AM37" s="103">
        <f t="shared" si="94"/>
        <v>82000</v>
      </c>
      <c r="AN37" s="103">
        <f t="shared" si="94"/>
        <v>81500</v>
      </c>
      <c r="AO37" s="103">
        <f t="shared" si="94"/>
        <v>81000</v>
      </c>
      <c r="AP37" s="103">
        <f t="shared" si="94"/>
        <v>80500</v>
      </c>
      <c r="AQ37" s="103">
        <f t="shared" si="94"/>
        <v>80000</v>
      </c>
      <c r="AR37" s="103">
        <f t="shared" si="94"/>
        <v>79500</v>
      </c>
      <c r="AS37" s="103">
        <f t="shared" si="94"/>
        <v>79000</v>
      </c>
      <c r="AT37" s="103">
        <f t="shared" si="94"/>
        <v>78500</v>
      </c>
      <c r="AU37" s="103">
        <f t="shared" si="94"/>
        <v>78000</v>
      </c>
    </row>
    <row r="38" spans="1:47" ht="15.75" customHeight="1">
      <c r="A38" s="53"/>
      <c r="B38" s="138"/>
      <c r="C38" s="21" t="s">
        <v>65</v>
      </c>
      <c r="D38" s="20">
        <f>1/100000</f>
        <v>1.0000000000000001E-5</v>
      </c>
      <c r="E38" s="9">
        <v>100000</v>
      </c>
      <c r="F38" s="38">
        <f t="shared" si="92"/>
        <v>0.02</v>
      </c>
      <c r="G38" s="99">
        <v>98000</v>
      </c>
      <c r="H38" s="103">
        <f t="shared" si="93"/>
        <v>97500</v>
      </c>
      <c r="I38" s="103">
        <f t="shared" si="93"/>
        <v>97000</v>
      </c>
      <c r="J38" s="103">
        <f t="shared" ref="J38:AU38" si="95">I38-0.005*$E38</f>
        <v>96500</v>
      </c>
      <c r="K38" s="103">
        <f t="shared" si="95"/>
        <v>96000</v>
      </c>
      <c r="L38" s="97">
        <f t="shared" si="95"/>
        <v>95500</v>
      </c>
      <c r="M38" s="103">
        <f t="shared" si="95"/>
        <v>95000</v>
      </c>
      <c r="N38" s="103">
        <f t="shared" si="95"/>
        <v>94500</v>
      </c>
      <c r="O38" s="103">
        <f t="shared" si="95"/>
        <v>94000</v>
      </c>
      <c r="P38" s="103">
        <f t="shared" si="95"/>
        <v>93500</v>
      </c>
      <c r="Q38" s="103">
        <f t="shared" si="95"/>
        <v>93000</v>
      </c>
      <c r="R38" s="103">
        <f t="shared" si="95"/>
        <v>92500</v>
      </c>
      <c r="S38" s="103">
        <f t="shared" si="95"/>
        <v>92000</v>
      </c>
      <c r="T38" s="103">
        <f t="shared" si="95"/>
        <v>91500</v>
      </c>
      <c r="U38" s="103">
        <f t="shared" si="95"/>
        <v>91000</v>
      </c>
      <c r="V38" s="103">
        <f t="shared" si="95"/>
        <v>90500</v>
      </c>
      <c r="W38" s="103">
        <f t="shared" si="95"/>
        <v>90000</v>
      </c>
      <c r="X38" s="103">
        <f t="shared" si="95"/>
        <v>89500</v>
      </c>
      <c r="Y38" s="103">
        <f t="shared" si="95"/>
        <v>89000</v>
      </c>
      <c r="Z38" s="103">
        <f t="shared" si="95"/>
        <v>88500</v>
      </c>
      <c r="AA38" s="103">
        <f t="shared" si="95"/>
        <v>88000</v>
      </c>
      <c r="AB38" s="103">
        <f t="shared" si="95"/>
        <v>87500</v>
      </c>
      <c r="AC38" s="103">
        <f t="shared" si="95"/>
        <v>87000</v>
      </c>
      <c r="AD38" s="103">
        <f t="shared" si="95"/>
        <v>86500</v>
      </c>
      <c r="AE38" s="103">
        <f t="shared" si="95"/>
        <v>86000</v>
      </c>
      <c r="AF38" s="103">
        <f t="shared" si="95"/>
        <v>85500</v>
      </c>
      <c r="AG38" s="103">
        <f t="shared" si="95"/>
        <v>85000</v>
      </c>
      <c r="AH38" s="103">
        <f t="shared" si="95"/>
        <v>84500</v>
      </c>
      <c r="AI38" s="103">
        <f t="shared" si="95"/>
        <v>84000</v>
      </c>
      <c r="AJ38" s="103">
        <f t="shared" si="95"/>
        <v>83500</v>
      </c>
      <c r="AK38" s="103">
        <f t="shared" si="95"/>
        <v>83000</v>
      </c>
      <c r="AL38" s="103">
        <f t="shared" si="95"/>
        <v>82500</v>
      </c>
      <c r="AM38" s="103">
        <f t="shared" si="95"/>
        <v>82000</v>
      </c>
      <c r="AN38" s="103">
        <f t="shared" si="95"/>
        <v>81500</v>
      </c>
      <c r="AO38" s="103">
        <f t="shared" si="95"/>
        <v>81000</v>
      </c>
      <c r="AP38" s="103">
        <f t="shared" si="95"/>
        <v>80500</v>
      </c>
      <c r="AQ38" s="103">
        <f t="shared" si="95"/>
        <v>80000</v>
      </c>
      <c r="AR38" s="103">
        <f t="shared" si="95"/>
        <v>79500</v>
      </c>
      <c r="AS38" s="103">
        <f t="shared" si="95"/>
        <v>79000</v>
      </c>
      <c r="AT38" s="103">
        <f t="shared" si="95"/>
        <v>78500</v>
      </c>
      <c r="AU38" s="103">
        <f t="shared" si="95"/>
        <v>78000</v>
      </c>
    </row>
    <row r="39" spans="1:47" ht="16.5">
      <c r="A39" s="53"/>
      <c r="B39" s="138"/>
      <c r="C39" s="21" t="s">
        <v>119</v>
      </c>
      <c r="D39" s="20">
        <v>1.0000000000000001E-5</v>
      </c>
      <c r="E39" s="9">
        <v>100000</v>
      </c>
      <c r="F39" s="38">
        <f t="shared" si="92"/>
        <v>0.02</v>
      </c>
      <c r="G39" s="99">
        <v>98000</v>
      </c>
      <c r="H39" s="103">
        <f t="shared" si="93"/>
        <v>97500</v>
      </c>
      <c r="I39" s="103">
        <f t="shared" si="93"/>
        <v>97000</v>
      </c>
      <c r="J39" s="103">
        <f t="shared" ref="J39:AU39" si="96">I39-0.005*$E39</f>
        <v>96500</v>
      </c>
      <c r="K39" s="103">
        <f t="shared" si="96"/>
        <v>96000</v>
      </c>
      <c r="L39" s="97">
        <f t="shared" si="96"/>
        <v>95500</v>
      </c>
      <c r="M39" s="103">
        <f t="shared" si="96"/>
        <v>95000</v>
      </c>
      <c r="N39" s="103">
        <f t="shared" si="96"/>
        <v>94500</v>
      </c>
      <c r="O39" s="103">
        <f t="shared" si="96"/>
        <v>94000</v>
      </c>
      <c r="P39" s="103">
        <f t="shared" si="96"/>
        <v>93500</v>
      </c>
      <c r="Q39" s="103">
        <f t="shared" si="96"/>
        <v>93000</v>
      </c>
      <c r="R39" s="103">
        <f t="shared" si="96"/>
        <v>92500</v>
      </c>
      <c r="S39" s="103">
        <f t="shared" si="96"/>
        <v>92000</v>
      </c>
      <c r="T39" s="103">
        <f t="shared" si="96"/>
        <v>91500</v>
      </c>
      <c r="U39" s="103">
        <f t="shared" si="96"/>
        <v>91000</v>
      </c>
      <c r="V39" s="103">
        <f t="shared" si="96"/>
        <v>90500</v>
      </c>
      <c r="W39" s="103">
        <f t="shared" si="96"/>
        <v>90000</v>
      </c>
      <c r="X39" s="103">
        <f t="shared" si="96"/>
        <v>89500</v>
      </c>
      <c r="Y39" s="103">
        <f t="shared" si="96"/>
        <v>89000</v>
      </c>
      <c r="Z39" s="103">
        <f t="shared" si="96"/>
        <v>88500</v>
      </c>
      <c r="AA39" s="103">
        <f t="shared" si="96"/>
        <v>88000</v>
      </c>
      <c r="AB39" s="103">
        <f t="shared" si="96"/>
        <v>87500</v>
      </c>
      <c r="AC39" s="103">
        <f t="shared" si="96"/>
        <v>87000</v>
      </c>
      <c r="AD39" s="103">
        <f t="shared" si="96"/>
        <v>86500</v>
      </c>
      <c r="AE39" s="103">
        <f t="shared" si="96"/>
        <v>86000</v>
      </c>
      <c r="AF39" s="103">
        <f t="shared" si="96"/>
        <v>85500</v>
      </c>
      <c r="AG39" s="103">
        <f t="shared" si="96"/>
        <v>85000</v>
      </c>
      <c r="AH39" s="103">
        <f t="shared" si="96"/>
        <v>84500</v>
      </c>
      <c r="AI39" s="103">
        <f t="shared" si="96"/>
        <v>84000</v>
      </c>
      <c r="AJ39" s="103">
        <f t="shared" si="96"/>
        <v>83500</v>
      </c>
      <c r="AK39" s="103">
        <f t="shared" si="96"/>
        <v>83000</v>
      </c>
      <c r="AL39" s="103">
        <f t="shared" si="96"/>
        <v>82500</v>
      </c>
      <c r="AM39" s="103">
        <f t="shared" si="96"/>
        <v>82000</v>
      </c>
      <c r="AN39" s="103">
        <f t="shared" si="96"/>
        <v>81500</v>
      </c>
      <c r="AO39" s="103">
        <f t="shared" si="96"/>
        <v>81000</v>
      </c>
      <c r="AP39" s="103">
        <f t="shared" si="96"/>
        <v>80500</v>
      </c>
      <c r="AQ39" s="103">
        <f t="shared" si="96"/>
        <v>80000</v>
      </c>
      <c r="AR39" s="103">
        <f t="shared" si="96"/>
        <v>79500</v>
      </c>
      <c r="AS39" s="103">
        <f t="shared" si="96"/>
        <v>79000</v>
      </c>
      <c r="AT39" s="103">
        <f t="shared" si="96"/>
        <v>78500</v>
      </c>
      <c r="AU39" s="103">
        <f t="shared" si="96"/>
        <v>78000</v>
      </c>
    </row>
    <row r="40" spans="1:47" ht="16.5">
      <c r="A40" s="53"/>
      <c r="B40" s="138"/>
      <c r="C40" s="21" t="s">
        <v>118</v>
      </c>
      <c r="D40" s="26">
        <v>1E-4</v>
      </c>
      <c r="E40" s="9">
        <v>10000</v>
      </c>
      <c r="F40" s="38">
        <f t="shared" si="92"/>
        <v>0.02</v>
      </c>
      <c r="G40" s="99">
        <v>9800</v>
      </c>
      <c r="H40" s="103">
        <f t="shared" si="93"/>
        <v>9750</v>
      </c>
      <c r="I40" s="103">
        <f t="shared" si="93"/>
        <v>9700</v>
      </c>
      <c r="J40" s="103">
        <f t="shared" ref="J40:AU40" si="97">I40-0.005*$E40</f>
        <v>9650</v>
      </c>
      <c r="K40" s="103">
        <f t="shared" si="97"/>
        <v>9600</v>
      </c>
      <c r="L40" s="97">
        <f t="shared" si="97"/>
        <v>9550</v>
      </c>
      <c r="M40" s="103">
        <f t="shared" si="97"/>
        <v>9500</v>
      </c>
      <c r="N40" s="103">
        <f t="shared" si="97"/>
        <v>9450</v>
      </c>
      <c r="O40" s="103">
        <f t="shared" si="97"/>
        <v>9400</v>
      </c>
      <c r="P40" s="103">
        <f t="shared" si="97"/>
        <v>9350</v>
      </c>
      <c r="Q40" s="103">
        <f t="shared" si="97"/>
        <v>9300</v>
      </c>
      <c r="R40" s="103">
        <f t="shared" si="97"/>
        <v>9250</v>
      </c>
      <c r="S40" s="103">
        <f t="shared" si="97"/>
        <v>9200</v>
      </c>
      <c r="T40" s="103">
        <f t="shared" si="97"/>
        <v>9150</v>
      </c>
      <c r="U40" s="103">
        <f t="shared" si="97"/>
        <v>9100</v>
      </c>
      <c r="V40" s="103">
        <f t="shared" si="97"/>
        <v>9050</v>
      </c>
      <c r="W40" s="103">
        <f t="shared" si="97"/>
        <v>9000</v>
      </c>
      <c r="X40" s="103">
        <f t="shared" si="97"/>
        <v>8950</v>
      </c>
      <c r="Y40" s="103">
        <f t="shared" si="97"/>
        <v>8900</v>
      </c>
      <c r="Z40" s="103">
        <f t="shared" si="97"/>
        <v>8850</v>
      </c>
      <c r="AA40" s="103">
        <f t="shared" si="97"/>
        <v>8800</v>
      </c>
      <c r="AB40" s="103">
        <f t="shared" si="97"/>
        <v>8750</v>
      </c>
      <c r="AC40" s="103">
        <f t="shared" si="97"/>
        <v>8700</v>
      </c>
      <c r="AD40" s="103">
        <f t="shared" si="97"/>
        <v>8650</v>
      </c>
      <c r="AE40" s="103">
        <f t="shared" si="97"/>
        <v>8600</v>
      </c>
      <c r="AF40" s="103">
        <f t="shared" si="97"/>
        <v>8550</v>
      </c>
      <c r="AG40" s="103">
        <f t="shared" si="97"/>
        <v>8500</v>
      </c>
      <c r="AH40" s="103">
        <f t="shared" si="97"/>
        <v>8450</v>
      </c>
      <c r="AI40" s="103">
        <f t="shared" si="97"/>
        <v>8400</v>
      </c>
      <c r="AJ40" s="103">
        <f t="shared" si="97"/>
        <v>8350</v>
      </c>
      <c r="AK40" s="103">
        <f t="shared" si="97"/>
        <v>8300</v>
      </c>
      <c r="AL40" s="103">
        <f t="shared" si="97"/>
        <v>8250</v>
      </c>
      <c r="AM40" s="103">
        <f t="shared" si="97"/>
        <v>8200</v>
      </c>
      <c r="AN40" s="103">
        <f t="shared" si="97"/>
        <v>8150</v>
      </c>
      <c r="AO40" s="103">
        <f t="shared" si="97"/>
        <v>8100</v>
      </c>
      <c r="AP40" s="103">
        <f t="shared" si="97"/>
        <v>8050</v>
      </c>
      <c r="AQ40" s="103">
        <f t="shared" si="97"/>
        <v>8000</v>
      </c>
      <c r="AR40" s="103">
        <f t="shared" si="97"/>
        <v>7950</v>
      </c>
      <c r="AS40" s="103">
        <f t="shared" si="97"/>
        <v>7900</v>
      </c>
      <c r="AT40" s="103">
        <f t="shared" si="97"/>
        <v>7850</v>
      </c>
      <c r="AU40" s="103">
        <f t="shared" si="97"/>
        <v>7800</v>
      </c>
    </row>
    <row r="41" spans="1:47" ht="16.5">
      <c r="A41" s="53"/>
      <c r="B41" s="138"/>
      <c r="C41" s="21" t="s">
        <v>117</v>
      </c>
      <c r="D41" s="26">
        <v>1E-3</v>
      </c>
      <c r="E41" s="9">
        <v>1000</v>
      </c>
      <c r="F41" s="38">
        <f t="shared" si="92"/>
        <v>0.02</v>
      </c>
      <c r="G41" s="99">
        <v>980</v>
      </c>
      <c r="H41" s="103">
        <f t="shared" si="93"/>
        <v>975</v>
      </c>
      <c r="I41" s="103">
        <f t="shared" si="93"/>
        <v>970</v>
      </c>
      <c r="J41" s="103">
        <f t="shared" ref="J41:AU41" si="98">I41-0.005*$E41</f>
        <v>965</v>
      </c>
      <c r="K41" s="103">
        <f t="shared" si="98"/>
        <v>960</v>
      </c>
      <c r="L41" s="97">
        <f t="shared" si="98"/>
        <v>955</v>
      </c>
      <c r="M41" s="103">
        <f t="shared" si="98"/>
        <v>950</v>
      </c>
      <c r="N41" s="103">
        <f t="shared" si="98"/>
        <v>945</v>
      </c>
      <c r="O41" s="103">
        <f t="shared" si="98"/>
        <v>940</v>
      </c>
      <c r="P41" s="103">
        <f t="shared" si="98"/>
        <v>935</v>
      </c>
      <c r="Q41" s="103">
        <f t="shared" si="98"/>
        <v>930</v>
      </c>
      <c r="R41" s="103">
        <f t="shared" si="98"/>
        <v>925</v>
      </c>
      <c r="S41" s="103">
        <f t="shared" si="98"/>
        <v>920</v>
      </c>
      <c r="T41" s="103">
        <f t="shared" si="98"/>
        <v>915</v>
      </c>
      <c r="U41" s="103">
        <f t="shared" si="98"/>
        <v>910</v>
      </c>
      <c r="V41" s="103">
        <f t="shared" si="98"/>
        <v>905</v>
      </c>
      <c r="W41" s="103">
        <f t="shared" si="98"/>
        <v>900</v>
      </c>
      <c r="X41" s="103">
        <f t="shared" si="98"/>
        <v>895</v>
      </c>
      <c r="Y41" s="103">
        <f t="shared" si="98"/>
        <v>890</v>
      </c>
      <c r="Z41" s="103">
        <f t="shared" si="98"/>
        <v>885</v>
      </c>
      <c r="AA41" s="103">
        <f t="shared" si="98"/>
        <v>880</v>
      </c>
      <c r="AB41" s="103">
        <f t="shared" si="98"/>
        <v>875</v>
      </c>
      <c r="AC41" s="103">
        <f t="shared" si="98"/>
        <v>870</v>
      </c>
      <c r="AD41" s="103">
        <f t="shared" si="98"/>
        <v>865</v>
      </c>
      <c r="AE41" s="103">
        <f t="shared" si="98"/>
        <v>860</v>
      </c>
      <c r="AF41" s="103">
        <f t="shared" si="98"/>
        <v>855</v>
      </c>
      <c r="AG41" s="103">
        <f t="shared" si="98"/>
        <v>850</v>
      </c>
      <c r="AH41" s="103">
        <f t="shared" si="98"/>
        <v>845</v>
      </c>
      <c r="AI41" s="103">
        <f t="shared" si="98"/>
        <v>840</v>
      </c>
      <c r="AJ41" s="103">
        <f t="shared" si="98"/>
        <v>835</v>
      </c>
      <c r="AK41" s="103">
        <f t="shared" si="98"/>
        <v>830</v>
      </c>
      <c r="AL41" s="103">
        <f t="shared" si="98"/>
        <v>825</v>
      </c>
      <c r="AM41" s="103">
        <f t="shared" si="98"/>
        <v>820</v>
      </c>
      <c r="AN41" s="103">
        <f t="shared" si="98"/>
        <v>815</v>
      </c>
      <c r="AO41" s="103">
        <f t="shared" si="98"/>
        <v>810</v>
      </c>
      <c r="AP41" s="103">
        <f t="shared" si="98"/>
        <v>805</v>
      </c>
      <c r="AQ41" s="103">
        <f t="shared" si="98"/>
        <v>800</v>
      </c>
      <c r="AR41" s="103">
        <f t="shared" si="98"/>
        <v>795</v>
      </c>
      <c r="AS41" s="103">
        <f t="shared" si="98"/>
        <v>790</v>
      </c>
      <c r="AT41" s="103">
        <f t="shared" si="98"/>
        <v>785</v>
      </c>
      <c r="AU41" s="103">
        <f t="shared" si="98"/>
        <v>780</v>
      </c>
    </row>
    <row r="42" spans="1:47" ht="16.5">
      <c r="A42" s="53"/>
      <c r="B42" s="138"/>
      <c r="C42" s="21" t="s">
        <v>116</v>
      </c>
      <c r="D42" s="26">
        <v>0.01</v>
      </c>
      <c r="E42" s="9">
        <v>100</v>
      </c>
      <c r="F42" s="38">
        <f t="shared" si="92"/>
        <v>0.02</v>
      </c>
      <c r="G42" s="99">
        <v>98</v>
      </c>
      <c r="H42" s="103">
        <f t="shared" si="93"/>
        <v>97.5</v>
      </c>
      <c r="I42" s="103">
        <f t="shared" si="93"/>
        <v>97</v>
      </c>
      <c r="J42" s="103">
        <f t="shared" ref="J42:AU42" si="99">I42-0.005*$E42</f>
        <v>96.5</v>
      </c>
      <c r="K42" s="103">
        <f t="shared" si="99"/>
        <v>96</v>
      </c>
      <c r="L42" s="97">
        <f t="shared" si="99"/>
        <v>95.5</v>
      </c>
      <c r="M42" s="103">
        <f t="shared" si="99"/>
        <v>95</v>
      </c>
      <c r="N42" s="103">
        <f t="shared" si="99"/>
        <v>94.5</v>
      </c>
      <c r="O42" s="103">
        <f t="shared" si="99"/>
        <v>94</v>
      </c>
      <c r="P42" s="103">
        <f t="shared" si="99"/>
        <v>93.5</v>
      </c>
      <c r="Q42" s="103">
        <f t="shared" si="99"/>
        <v>93</v>
      </c>
      <c r="R42" s="103">
        <f t="shared" si="99"/>
        <v>92.5</v>
      </c>
      <c r="S42" s="103">
        <f t="shared" si="99"/>
        <v>92</v>
      </c>
      <c r="T42" s="103">
        <f t="shared" si="99"/>
        <v>91.5</v>
      </c>
      <c r="U42" s="103">
        <f t="shared" si="99"/>
        <v>91</v>
      </c>
      <c r="V42" s="103">
        <f t="shared" si="99"/>
        <v>90.5</v>
      </c>
      <c r="W42" s="103">
        <f t="shared" si="99"/>
        <v>90</v>
      </c>
      <c r="X42" s="103">
        <f t="shared" si="99"/>
        <v>89.5</v>
      </c>
      <c r="Y42" s="103">
        <f t="shared" si="99"/>
        <v>89</v>
      </c>
      <c r="Z42" s="103">
        <f t="shared" si="99"/>
        <v>88.5</v>
      </c>
      <c r="AA42" s="103">
        <f t="shared" si="99"/>
        <v>88</v>
      </c>
      <c r="AB42" s="103">
        <f t="shared" si="99"/>
        <v>87.5</v>
      </c>
      <c r="AC42" s="103">
        <f t="shared" si="99"/>
        <v>87</v>
      </c>
      <c r="AD42" s="103">
        <f t="shared" si="99"/>
        <v>86.5</v>
      </c>
      <c r="AE42" s="103">
        <f t="shared" si="99"/>
        <v>86</v>
      </c>
      <c r="AF42" s="103">
        <f t="shared" si="99"/>
        <v>85.5</v>
      </c>
      <c r="AG42" s="103">
        <f t="shared" si="99"/>
        <v>85</v>
      </c>
      <c r="AH42" s="103">
        <f t="shared" si="99"/>
        <v>84.5</v>
      </c>
      <c r="AI42" s="103">
        <f t="shared" si="99"/>
        <v>84</v>
      </c>
      <c r="AJ42" s="103">
        <f t="shared" si="99"/>
        <v>83.5</v>
      </c>
      <c r="AK42" s="103">
        <f t="shared" si="99"/>
        <v>83</v>
      </c>
      <c r="AL42" s="103">
        <f t="shared" si="99"/>
        <v>82.5</v>
      </c>
      <c r="AM42" s="103">
        <f t="shared" si="99"/>
        <v>82</v>
      </c>
      <c r="AN42" s="103">
        <f t="shared" si="99"/>
        <v>81.5</v>
      </c>
      <c r="AO42" s="103">
        <f t="shared" si="99"/>
        <v>81</v>
      </c>
      <c r="AP42" s="103">
        <f t="shared" si="99"/>
        <v>80.5</v>
      </c>
      <c r="AQ42" s="103">
        <f t="shared" si="99"/>
        <v>80</v>
      </c>
      <c r="AR42" s="103">
        <f t="shared" si="99"/>
        <v>79.5</v>
      </c>
      <c r="AS42" s="103">
        <f t="shared" si="99"/>
        <v>79</v>
      </c>
      <c r="AT42" s="103">
        <f t="shared" si="99"/>
        <v>78.5</v>
      </c>
      <c r="AU42" s="103">
        <f t="shared" si="99"/>
        <v>78</v>
      </c>
    </row>
    <row r="43" spans="1:47" ht="16.5">
      <c r="A43" s="53"/>
      <c r="B43" s="138"/>
      <c r="C43" s="21" t="s">
        <v>115</v>
      </c>
      <c r="D43" s="26">
        <v>0.1</v>
      </c>
      <c r="E43" s="9">
        <v>10</v>
      </c>
      <c r="F43" s="38">
        <f t="shared" si="92"/>
        <v>0.02</v>
      </c>
      <c r="G43" s="99">
        <v>9.8000000000000007</v>
      </c>
      <c r="H43" s="103">
        <f t="shared" si="93"/>
        <v>9.75</v>
      </c>
      <c r="I43" s="103">
        <f t="shared" si="93"/>
        <v>9.6999999999999993</v>
      </c>
      <c r="J43" s="103">
        <f t="shared" ref="J43:AU43" si="100">I43-0.005*$E43</f>
        <v>9.6499999999999986</v>
      </c>
      <c r="K43" s="103">
        <f t="shared" si="100"/>
        <v>9.5999999999999979</v>
      </c>
      <c r="L43" s="97">
        <f t="shared" si="100"/>
        <v>9.5499999999999972</v>
      </c>
      <c r="M43" s="103">
        <f t="shared" si="100"/>
        <v>9.4999999999999964</v>
      </c>
      <c r="N43" s="103">
        <f t="shared" si="100"/>
        <v>9.4499999999999957</v>
      </c>
      <c r="O43" s="103">
        <f t="shared" si="100"/>
        <v>9.399999999999995</v>
      </c>
      <c r="P43" s="103">
        <f t="shared" si="100"/>
        <v>9.3499999999999943</v>
      </c>
      <c r="Q43" s="103">
        <f t="shared" si="100"/>
        <v>9.2999999999999936</v>
      </c>
      <c r="R43" s="103">
        <f t="shared" si="100"/>
        <v>9.2499999999999929</v>
      </c>
      <c r="S43" s="103">
        <f t="shared" si="100"/>
        <v>9.1999999999999922</v>
      </c>
      <c r="T43" s="103">
        <f t="shared" si="100"/>
        <v>9.1499999999999915</v>
      </c>
      <c r="U43" s="103">
        <f t="shared" si="100"/>
        <v>9.0999999999999908</v>
      </c>
      <c r="V43" s="103">
        <f t="shared" si="100"/>
        <v>9.0499999999999901</v>
      </c>
      <c r="W43" s="103">
        <f t="shared" si="100"/>
        <v>8.9999999999999893</v>
      </c>
      <c r="X43" s="103">
        <f t="shared" si="100"/>
        <v>8.9499999999999886</v>
      </c>
      <c r="Y43" s="103">
        <f t="shared" si="100"/>
        <v>8.8999999999999879</v>
      </c>
      <c r="Z43" s="103">
        <f t="shared" si="100"/>
        <v>8.8499999999999872</v>
      </c>
      <c r="AA43" s="103">
        <f t="shared" si="100"/>
        <v>8.7999999999999865</v>
      </c>
      <c r="AB43" s="103">
        <f t="shared" si="100"/>
        <v>8.7499999999999858</v>
      </c>
      <c r="AC43" s="103">
        <f t="shared" si="100"/>
        <v>8.6999999999999851</v>
      </c>
      <c r="AD43" s="103">
        <f t="shared" si="100"/>
        <v>8.6499999999999844</v>
      </c>
      <c r="AE43" s="103">
        <f t="shared" si="100"/>
        <v>8.5999999999999837</v>
      </c>
      <c r="AF43" s="103">
        <f t="shared" si="100"/>
        <v>8.5499999999999829</v>
      </c>
      <c r="AG43" s="103">
        <f t="shared" si="100"/>
        <v>8.4999999999999822</v>
      </c>
      <c r="AH43" s="103">
        <f t="shared" si="100"/>
        <v>8.4499999999999815</v>
      </c>
      <c r="AI43" s="103">
        <f t="shared" si="100"/>
        <v>8.3999999999999808</v>
      </c>
      <c r="AJ43" s="103">
        <f t="shared" si="100"/>
        <v>8.3499999999999801</v>
      </c>
      <c r="AK43" s="103">
        <f t="shared" si="100"/>
        <v>8.2999999999999794</v>
      </c>
      <c r="AL43" s="103">
        <f t="shared" si="100"/>
        <v>8.2499999999999787</v>
      </c>
      <c r="AM43" s="103">
        <f t="shared" si="100"/>
        <v>8.199999999999978</v>
      </c>
      <c r="AN43" s="103">
        <f t="shared" si="100"/>
        <v>8.1499999999999773</v>
      </c>
      <c r="AO43" s="103">
        <f t="shared" si="100"/>
        <v>8.0999999999999766</v>
      </c>
      <c r="AP43" s="103">
        <f t="shared" si="100"/>
        <v>8.0499999999999758</v>
      </c>
      <c r="AQ43" s="103">
        <f t="shared" si="100"/>
        <v>7.999999999999976</v>
      </c>
      <c r="AR43" s="103">
        <f t="shared" si="100"/>
        <v>7.9499999999999762</v>
      </c>
      <c r="AS43" s="103">
        <f t="shared" si="100"/>
        <v>7.8999999999999764</v>
      </c>
      <c r="AT43" s="103">
        <f t="shared" si="100"/>
        <v>7.8499999999999766</v>
      </c>
      <c r="AU43" s="103">
        <f t="shared" si="100"/>
        <v>7.7999999999999767</v>
      </c>
    </row>
    <row r="44" spans="1:47" ht="16.5">
      <c r="A44" s="53"/>
      <c r="B44" s="138" t="s">
        <v>114</v>
      </c>
      <c r="C44" s="21" t="s">
        <v>113</v>
      </c>
      <c r="D44" s="20">
        <f>1/833.333333333333</f>
        <v>1.2000000000000003E-3</v>
      </c>
      <c r="E44" s="9">
        <v>833.33299999999997</v>
      </c>
      <c r="F44" s="38">
        <f t="shared" si="92"/>
        <v>0.02</v>
      </c>
      <c r="G44" s="99">
        <v>816.66600000000005</v>
      </c>
      <c r="H44" s="103">
        <f t="shared" si="93"/>
        <v>812.49933500000009</v>
      </c>
      <c r="I44" s="103">
        <f t="shared" si="93"/>
        <v>808.33267000000012</v>
      </c>
      <c r="J44" s="103">
        <f t="shared" ref="J44:AU44" si="101">I44-0.005*$E44</f>
        <v>804.16600500000015</v>
      </c>
      <c r="K44" s="103">
        <f t="shared" si="101"/>
        <v>799.99934000000019</v>
      </c>
      <c r="L44" s="97">
        <f t="shared" si="101"/>
        <v>795.83267500000022</v>
      </c>
      <c r="M44" s="103">
        <f t="shared" si="101"/>
        <v>791.66601000000026</v>
      </c>
      <c r="N44" s="103">
        <f t="shared" si="101"/>
        <v>787.49934500000029</v>
      </c>
      <c r="O44" s="103">
        <f t="shared" si="101"/>
        <v>783.33268000000032</v>
      </c>
      <c r="P44" s="103">
        <f t="shared" si="101"/>
        <v>779.16601500000036</v>
      </c>
      <c r="Q44" s="103">
        <f t="shared" si="101"/>
        <v>774.99935000000039</v>
      </c>
      <c r="R44" s="103">
        <f t="shared" si="101"/>
        <v>770.83268500000042</v>
      </c>
      <c r="S44" s="103">
        <f t="shared" si="101"/>
        <v>766.66602000000046</v>
      </c>
      <c r="T44" s="103">
        <f t="shared" si="101"/>
        <v>762.49935500000049</v>
      </c>
      <c r="U44" s="103">
        <f t="shared" si="101"/>
        <v>758.33269000000053</v>
      </c>
      <c r="V44" s="103">
        <f t="shared" si="101"/>
        <v>754.16602500000056</v>
      </c>
      <c r="W44" s="103">
        <f t="shared" si="101"/>
        <v>749.99936000000059</v>
      </c>
      <c r="X44" s="103">
        <f t="shared" si="101"/>
        <v>745.83269500000063</v>
      </c>
      <c r="Y44" s="103">
        <f t="shared" si="101"/>
        <v>741.66603000000066</v>
      </c>
      <c r="Z44" s="103">
        <f t="shared" si="101"/>
        <v>737.49936500000069</v>
      </c>
      <c r="AA44" s="103">
        <f t="shared" si="101"/>
        <v>733.33270000000073</v>
      </c>
      <c r="AB44" s="103">
        <f t="shared" si="101"/>
        <v>729.16603500000076</v>
      </c>
      <c r="AC44" s="103">
        <f t="shared" si="101"/>
        <v>724.99937000000079</v>
      </c>
      <c r="AD44" s="103">
        <f t="shared" si="101"/>
        <v>720.83270500000083</v>
      </c>
      <c r="AE44" s="103">
        <f t="shared" si="101"/>
        <v>716.66604000000086</v>
      </c>
      <c r="AF44" s="103">
        <f t="shared" si="101"/>
        <v>712.4993750000009</v>
      </c>
      <c r="AG44" s="103">
        <f t="shared" si="101"/>
        <v>708.33271000000093</v>
      </c>
      <c r="AH44" s="103">
        <f t="shared" si="101"/>
        <v>704.16604500000096</v>
      </c>
      <c r="AI44" s="103">
        <f t="shared" si="101"/>
        <v>699.999380000001</v>
      </c>
      <c r="AJ44" s="103">
        <f t="shared" si="101"/>
        <v>695.83271500000103</v>
      </c>
      <c r="AK44" s="103">
        <f t="shared" si="101"/>
        <v>691.66605000000106</v>
      </c>
      <c r="AL44" s="103">
        <f t="shared" si="101"/>
        <v>687.4993850000011</v>
      </c>
      <c r="AM44" s="103">
        <f t="shared" si="101"/>
        <v>683.33272000000113</v>
      </c>
      <c r="AN44" s="103">
        <f t="shared" si="101"/>
        <v>679.16605500000117</v>
      </c>
      <c r="AO44" s="103">
        <f t="shared" si="101"/>
        <v>674.9993900000012</v>
      </c>
      <c r="AP44" s="103">
        <f t="shared" si="101"/>
        <v>670.83272500000123</v>
      </c>
      <c r="AQ44" s="103">
        <f t="shared" si="101"/>
        <v>666.66606000000127</v>
      </c>
      <c r="AR44" s="103">
        <f t="shared" si="101"/>
        <v>662.4993950000013</v>
      </c>
      <c r="AS44" s="103">
        <f t="shared" si="101"/>
        <v>658.33273000000133</v>
      </c>
      <c r="AT44" s="103">
        <f t="shared" si="101"/>
        <v>654.16606500000137</v>
      </c>
      <c r="AU44" s="103">
        <f t="shared" si="101"/>
        <v>649.9994000000014</v>
      </c>
    </row>
    <row r="45" spans="1:47" ht="16.5">
      <c r="A45" s="53"/>
      <c r="B45" s="138"/>
      <c r="C45" s="21" t="s">
        <v>112</v>
      </c>
      <c r="D45" s="20">
        <f>1/1666.66666666</f>
        <v>6.0000000000240005E-4</v>
      </c>
      <c r="E45" s="9">
        <v>1666.6659999999999</v>
      </c>
      <c r="F45" s="38">
        <f t="shared" si="92"/>
        <v>0.02</v>
      </c>
      <c r="G45" s="99">
        <v>1633.3330000000001</v>
      </c>
      <c r="H45" s="103">
        <f t="shared" si="93"/>
        <v>1624.9996700000002</v>
      </c>
      <c r="I45" s="103">
        <f t="shared" si="93"/>
        <v>1616.6663400000002</v>
      </c>
      <c r="J45" s="103">
        <f t="shared" ref="J45:AU45" si="102">I45-0.005*$E45</f>
        <v>1608.3330100000003</v>
      </c>
      <c r="K45" s="103">
        <f t="shared" si="102"/>
        <v>1599.9996800000004</v>
      </c>
      <c r="L45" s="97">
        <f t="shared" si="102"/>
        <v>1591.6663500000004</v>
      </c>
      <c r="M45" s="103">
        <f t="shared" si="102"/>
        <v>1583.3330200000005</v>
      </c>
      <c r="N45" s="103">
        <f t="shared" si="102"/>
        <v>1574.9996900000006</v>
      </c>
      <c r="O45" s="103">
        <f t="shared" si="102"/>
        <v>1566.6663600000006</v>
      </c>
      <c r="P45" s="103">
        <f t="shared" si="102"/>
        <v>1558.3330300000007</v>
      </c>
      <c r="Q45" s="103">
        <f t="shared" si="102"/>
        <v>1549.9997000000008</v>
      </c>
      <c r="R45" s="103">
        <f t="shared" si="102"/>
        <v>1541.6663700000008</v>
      </c>
      <c r="S45" s="103">
        <f t="shared" si="102"/>
        <v>1533.3330400000009</v>
      </c>
      <c r="T45" s="103">
        <f t="shared" si="102"/>
        <v>1524.999710000001</v>
      </c>
      <c r="U45" s="103">
        <f t="shared" si="102"/>
        <v>1516.666380000001</v>
      </c>
      <c r="V45" s="103">
        <f t="shared" si="102"/>
        <v>1508.3330500000011</v>
      </c>
      <c r="W45" s="103">
        <f t="shared" si="102"/>
        <v>1499.9997200000012</v>
      </c>
      <c r="X45" s="103">
        <f t="shared" si="102"/>
        <v>1491.6663900000012</v>
      </c>
      <c r="Y45" s="103">
        <f t="shared" si="102"/>
        <v>1483.3330600000013</v>
      </c>
      <c r="Z45" s="103">
        <f t="shared" si="102"/>
        <v>1474.9997300000014</v>
      </c>
      <c r="AA45" s="103">
        <f t="shared" si="102"/>
        <v>1466.6664000000014</v>
      </c>
      <c r="AB45" s="103">
        <f t="shared" si="102"/>
        <v>1458.3330700000015</v>
      </c>
      <c r="AC45" s="103">
        <f t="shared" si="102"/>
        <v>1449.9997400000016</v>
      </c>
      <c r="AD45" s="103">
        <f t="shared" si="102"/>
        <v>1441.6664100000016</v>
      </c>
      <c r="AE45" s="103">
        <f t="shared" si="102"/>
        <v>1433.3330800000017</v>
      </c>
      <c r="AF45" s="103">
        <f t="shared" si="102"/>
        <v>1424.9997500000018</v>
      </c>
      <c r="AG45" s="103">
        <f t="shared" si="102"/>
        <v>1416.6664200000018</v>
      </c>
      <c r="AH45" s="103">
        <f t="shared" si="102"/>
        <v>1408.3330900000019</v>
      </c>
      <c r="AI45" s="103">
        <f t="shared" si="102"/>
        <v>1399.999760000002</v>
      </c>
      <c r="AJ45" s="103">
        <f t="shared" si="102"/>
        <v>1391.666430000002</v>
      </c>
      <c r="AK45" s="103">
        <f t="shared" si="102"/>
        <v>1383.3331000000021</v>
      </c>
      <c r="AL45" s="103">
        <f t="shared" si="102"/>
        <v>1374.9997700000022</v>
      </c>
      <c r="AM45" s="103">
        <f t="shared" si="102"/>
        <v>1366.6664400000022</v>
      </c>
      <c r="AN45" s="103">
        <f t="shared" si="102"/>
        <v>1358.3331100000023</v>
      </c>
      <c r="AO45" s="103">
        <f t="shared" si="102"/>
        <v>1349.9997800000024</v>
      </c>
      <c r="AP45" s="103">
        <f t="shared" si="102"/>
        <v>1341.6664500000024</v>
      </c>
      <c r="AQ45" s="103">
        <f t="shared" si="102"/>
        <v>1333.3331200000025</v>
      </c>
      <c r="AR45" s="103">
        <f t="shared" si="102"/>
        <v>1324.9997900000026</v>
      </c>
      <c r="AS45" s="103">
        <f t="shared" si="102"/>
        <v>1316.6664600000026</v>
      </c>
      <c r="AT45" s="103">
        <f t="shared" si="102"/>
        <v>1308.3331300000027</v>
      </c>
      <c r="AU45" s="103">
        <f t="shared" si="102"/>
        <v>1299.9998000000028</v>
      </c>
    </row>
    <row r="46" spans="1:47" ht="16.5">
      <c r="A46" s="53"/>
      <c r="B46" s="138"/>
      <c r="C46" s="21" t="s">
        <v>111</v>
      </c>
      <c r="D46" s="26">
        <f>1/3333.33333333333</f>
        <v>3.000000000000003E-4</v>
      </c>
      <c r="E46" s="9">
        <v>3333.3330000000001</v>
      </c>
      <c r="F46" s="38">
        <f t="shared" si="92"/>
        <v>0.02</v>
      </c>
      <c r="G46" s="99">
        <v>3266.6660000000002</v>
      </c>
      <c r="H46" s="103">
        <f t="shared" si="93"/>
        <v>3249.999335</v>
      </c>
      <c r="I46" s="103">
        <f t="shared" si="93"/>
        <v>3233.3326699999998</v>
      </c>
      <c r="J46" s="103">
        <f t="shared" ref="J46:AU46" si="103">I46-0.005*$E46</f>
        <v>3216.6660049999996</v>
      </c>
      <c r="K46" s="103">
        <f t="shared" si="103"/>
        <v>3199.9993399999994</v>
      </c>
      <c r="L46" s="97">
        <f t="shared" si="103"/>
        <v>3183.3326749999992</v>
      </c>
      <c r="M46" s="103">
        <f t="shared" si="103"/>
        <v>3166.666009999999</v>
      </c>
      <c r="N46" s="103">
        <f t="shared" si="103"/>
        <v>3149.9993449999988</v>
      </c>
      <c r="O46" s="103">
        <f t="shared" si="103"/>
        <v>3133.3326799999986</v>
      </c>
      <c r="P46" s="103">
        <f t="shared" si="103"/>
        <v>3116.6660149999984</v>
      </c>
      <c r="Q46" s="103">
        <f t="shared" si="103"/>
        <v>3099.9993499999982</v>
      </c>
      <c r="R46" s="103">
        <f t="shared" si="103"/>
        <v>3083.332684999998</v>
      </c>
      <c r="S46" s="103">
        <f t="shared" si="103"/>
        <v>3066.6660199999978</v>
      </c>
      <c r="T46" s="103">
        <f t="shared" si="103"/>
        <v>3049.9993549999976</v>
      </c>
      <c r="U46" s="103">
        <f t="shared" si="103"/>
        <v>3033.3326899999975</v>
      </c>
      <c r="V46" s="103">
        <f t="shared" si="103"/>
        <v>3016.6660249999973</v>
      </c>
      <c r="W46" s="103">
        <f t="shared" si="103"/>
        <v>2999.9993599999971</v>
      </c>
      <c r="X46" s="103">
        <f t="shared" si="103"/>
        <v>2983.3326949999969</v>
      </c>
      <c r="Y46" s="103">
        <f t="shared" si="103"/>
        <v>2966.6660299999967</v>
      </c>
      <c r="Z46" s="103">
        <f t="shared" si="103"/>
        <v>2949.9993649999965</v>
      </c>
      <c r="AA46" s="103">
        <f t="shared" si="103"/>
        <v>2933.3326999999963</v>
      </c>
      <c r="AB46" s="103">
        <f t="shared" si="103"/>
        <v>2916.6660349999961</v>
      </c>
      <c r="AC46" s="103">
        <f t="shared" si="103"/>
        <v>2899.9993699999959</v>
      </c>
      <c r="AD46" s="103">
        <f t="shared" si="103"/>
        <v>2883.3327049999957</v>
      </c>
      <c r="AE46" s="103">
        <f t="shared" si="103"/>
        <v>2866.6660399999955</v>
      </c>
      <c r="AF46" s="103">
        <f t="shared" si="103"/>
        <v>2849.9993749999953</v>
      </c>
      <c r="AG46" s="103">
        <f t="shared" si="103"/>
        <v>2833.3327099999951</v>
      </c>
      <c r="AH46" s="103">
        <f t="shared" si="103"/>
        <v>2816.6660449999949</v>
      </c>
      <c r="AI46" s="103">
        <f t="shared" si="103"/>
        <v>2799.9993799999947</v>
      </c>
      <c r="AJ46" s="103">
        <f t="shared" si="103"/>
        <v>2783.3327149999946</v>
      </c>
      <c r="AK46" s="103">
        <f t="shared" si="103"/>
        <v>2766.6660499999944</v>
      </c>
      <c r="AL46" s="103">
        <f t="shared" si="103"/>
        <v>2749.9993849999942</v>
      </c>
      <c r="AM46" s="103">
        <f t="shared" si="103"/>
        <v>2733.332719999994</v>
      </c>
      <c r="AN46" s="103">
        <f t="shared" si="103"/>
        <v>2716.6660549999938</v>
      </c>
      <c r="AO46" s="103">
        <f t="shared" si="103"/>
        <v>2699.9993899999936</v>
      </c>
      <c r="AP46" s="103">
        <f t="shared" si="103"/>
        <v>2683.3327249999934</v>
      </c>
      <c r="AQ46" s="103">
        <f t="shared" si="103"/>
        <v>2666.6660599999932</v>
      </c>
      <c r="AR46" s="103">
        <f t="shared" si="103"/>
        <v>2649.999394999993</v>
      </c>
      <c r="AS46" s="103">
        <f t="shared" si="103"/>
        <v>2633.3327299999928</v>
      </c>
      <c r="AT46" s="103">
        <f t="shared" si="103"/>
        <v>2616.6660649999926</v>
      </c>
      <c r="AU46" s="103">
        <f t="shared" si="103"/>
        <v>2599.9993999999924</v>
      </c>
    </row>
    <row r="47" spans="1:47" ht="16.5">
      <c r="A47" s="53"/>
      <c r="B47" s="138"/>
      <c r="C47" s="21" t="s">
        <v>110</v>
      </c>
      <c r="D47" s="26">
        <f>1/5000</f>
        <v>2.0000000000000001E-4</v>
      </c>
      <c r="E47" s="9">
        <v>5000</v>
      </c>
      <c r="F47" s="38">
        <f t="shared" si="92"/>
        <v>0.02</v>
      </c>
      <c r="G47" s="99">
        <v>4900</v>
      </c>
      <c r="H47" s="103">
        <f t="shared" si="93"/>
        <v>4875</v>
      </c>
      <c r="I47" s="103">
        <f t="shared" si="93"/>
        <v>4850</v>
      </c>
      <c r="J47" s="103">
        <f t="shared" ref="J47:AU47" si="104">I47-0.005*$E47</f>
        <v>4825</v>
      </c>
      <c r="K47" s="103">
        <f t="shared" si="104"/>
        <v>4800</v>
      </c>
      <c r="L47" s="97">
        <f t="shared" si="104"/>
        <v>4775</v>
      </c>
      <c r="M47" s="103">
        <f t="shared" si="104"/>
        <v>4750</v>
      </c>
      <c r="N47" s="103">
        <f t="shared" si="104"/>
        <v>4725</v>
      </c>
      <c r="O47" s="103">
        <f t="shared" si="104"/>
        <v>4700</v>
      </c>
      <c r="P47" s="103">
        <f t="shared" si="104"/>
        <v>4675</v>
      </c>
      <c r="Q47" s="103">
        <f t="shared" si="104"/>
        <v>4650</v>
      </c>
      <c r="R47" s="103">
        <f t="shared" si="104"/>
        <v>4625</v>
      </c>
      <c r="S47" s="103">
        <f t="shared" si="104"/>
        <v>4600</v>
      </c>
      <c r="T47" s="103">
        <f t="shared" si="104"/>
        <v>4575</v>
      </c>
      <c r="U47" s="103">
        <f t="shared" si="104"/>
        <v>4550</v>
      </c>
      <c r="V47" s="103">
        <f t="shared" si="104"/>
        <v>4525</v>
      </c>
      <c r="W47" s="103">
        <f t="shared" si="104"/>
        <v>4500</v>
      </c>
      <c r="X47" s="103">
        <f t="shared" si="104"/>
        <v>4475</v>
      </c>
      <c r="Y47" s="103">
        <f t="shared" si="104"/>
        <v>4450</v>
      </c>
      <c r="Z47" s="103">
        <f t="shared" si="104"/>
        <v>4425</v>
      </c>
      <c r="AA47" s="103">
        <f t="shared" si="104"/>
        <v>4400</v>
      </c>
      <c r="AB47" s="103">
        <f t="shared" si="104"/>
        <v>4375</v>
      </c>
      <c r="AC47" s="103">
        <f t="shared" si="104"/>
        <v>4350</v>
      </c>
      <c r="AD47" s="103">
        <f t="shared" si="104"/>
        <v>4325</v>
      </c>
      <c r="AE47" s="103">
        <f t="shared" si="104"/>
        <v>4300</v>
      </c>
      <c r="AF47" s="103">
        <f t="shared" si="104"/>
        <v>4275</v>
      </c>
      <c r="AG47" s="103">
        <f t="shared" si="104"/>
        <v>4250</v>
      </c>
      <c r="AH47" s="103">
        <f t="shared" si="104"/>
        <v>4225</v>
      </c>
      <c r="AI47" s="103">
        <f t="shared" si="104"/>
        <v>4200</v>
      </c>
      <c r="AJ47" s="103">
        <f t="shared" si="104"/>
        <v>4175</v>
      </c>
      <c r="AK47" s="103">
        <f t="shared" si="104"/>
        <v>4150</v>
      </c>
      <c r="AL47" s="103">
        <f t="shared" si="104"/>
        <v>4125</v>
      </c>
      <c r="AM47" s="103">
        <f t="shared" si="104"/>
        <v>4100</v>
      </c>
      <c r="AN47" s="103">
        <f t="shared" si="104"/>
        <v>4075</v>
      </c>
      <c r="AO47" s="103">
        <f t="shared" si="104"/>
        <v>4050</v>
      </c>
      <c r="AP47" s="103">
        <f t="shared" si="104"/>
        <v>4025</v>
      </c>
      <c r="AQ47" s="103">
        <f t="shared" si="104"/>
        <v>4000</v>
      </c>
      <c r="AR47" s="103">
        <f t="shared" si="104"/>
        <v>3975</v>
      </c>
      <c r="AS47" s="103">
        <f t="shared" si="104"/>
        <v>3950</v>
      </c>
      <c r="AT47" s="103">
        <f t="shared" si="104"/>
        <v>3925</v>
      </c>
      <c r="AU47" s="103">
        <f t="shared" si="104"/>
        <v>3900</v>
      </c>
    </row>
    <row r="48" spans="1:47" ht="16.5">
      <c r="A48" s="53"/>
      <c r="B48" s="138"/>
      <c r="C48" s="21" t="s">
        <v>109</v>
      </c>
      <c r="D48" s="20">
        <f>1/10000</f>
        <v>1E-4</v>
      </c>
      <c r="E48" s="9">
        <v>10000</v>
      </c>
      <c r="F48" s="38">
        <f t="shared" si="92"/>
        <v>0.02</v>
      </c>
      <c r="G48" s="99">
        <v>9800</v>
      </c>
      <c r="H48" s="103">
        <f t="shared" si="93"/>
        <v>9750</v>
      </c>
      <c r="I48" s="103">
        <f t="shared" si="93"/>
        <v>9700</v>
      </c>
      <c r="J48" s="103">
        <f t="shared" ref="J48:AU48" si="105">I48-0.005*$E48</f>
        <v>9650</v>
      </c>
      <c r="K48" s="103">
        <f t="shared" si="105"/>
        <v>9600</v>
      </c>
      <c r="L48" s="97">
        <f t="shared" si="105"/>
        <v>9550</v>
      </c>
      <c r="M48" s="103">
        <f t="shared" si="105"/>
        <v>9500</v>
      </c>
      <c r="N48" s="103">
        <f t="shared" si="105"/>
        <v>9450</v>
      </c>
      <c r="O48" s="103">
        <f t="shared" si="105"/>
        <v>9400</v>
      </c>
      <c r="P48" s="103">
        <f t="shared" si="105"/>
        <v>9350</v>
      </c>
      <c r="Q48" s="103">
        <f t="shared" si="105"/>
        <v>9300</v>
      </c>
      <c r="R48" s="103">
        <f t="shared" si="105"/>
        <v>9250</v>
      </c>
      <c r="S48" s="103">
        <f t="shared" si="105"/>
        <v>9200</v>
      </c>
      <c r="T48" s="103">
        <f t="shared" si="105"/>
        <v>9150</v>
      </c>
      <c r="U48" s="103">
        <f t="shared" si="105"/>
        <v>9100</v>
      </c>
      <c r="V48" s="103">
        <f t="shared" si="105"/>
        <v>9050</v>
      </c>
      <c r="W48" s="103">
        <f t="shared" si="105"/>
        <v>9000</v>
      </c>
      <c r="X48" s="103">
        <f t="shared" si="105"/>
        <v>8950</v>
      </c>
      <c r="Y48" s="103">
        <f t="shared" si="105"/>
        <v>8900</v>
      </c>
      <c r="Z48" s="103">
        <f t="shared" si="105"/>
        <v>8850</v>
      </c>
      <c r="AA48" s="103">
        <f t="shared" si="105"/>
        <v>8800</v>
      </c>
      <c r="AB48" s="103">
        <f t="shared" si="105"/>
        <v>8750</v>
      </c>
      <c r="AC48" s="103">
        <f t="shared" si="105"/>
        <v>8700</v>
      </c>
      <c r="AD48" s="103">
        <f t="shared" si="105"/>
        <v>8650</v>
      </c>
      <c r="AE48" s="103">
        <f t="shared" si="105"/>
        <v>8600</v>
      </c>
      <c r="AF48" s="103">
        <f t="shared" si="105"/>
        <v>8550</v>
      </c>
      <c r="AG48" s="103">
        <f t="shared" si="105"/>
        <v>8500</v>
      </c>
      <c r="AH48" s="103">
        <f t="shared" si="105"/>
        <v>8450</v>
      </c>
      <c r="AI48" s="103">
        <f t="shared" si="105"/>
        <v>8400</v>
      </c>
      <c r="AJ48" s="103">
        <f t="shared" si="105"/>
        <v>8350</v>
      </c>
      <c r="AK48" s="103">
        <f t="shared" si="105"/>
        <v>8300</v>
      </c>
      <c r="AL48" s="103">
        <f t="shared" si="105"/>
        <v>8250</v>
      </c>
      <c r="AM48" s="103">
        <f t="shared" si="105"/>
        <v>8200</v>
      </c>
      <c r="AN48" s="103">
        <f t="shared" si="105"/>
        <v>8150</v>
      </c>
      <c r="AO48" s="103">
        <f t="shared" si="105"/>
        <v>8100</v>
      </c>
      <c r="AP48" s="103">
        <f t="shared" si="105"/>
        <v>8050</v>
      </c>
      <c r="AQ48" s="103">
        <f t="shared" si="105"/>
        <v>8000</v>
      </c>
      <c r="AR48" s="103">
        <f t="shared" si="105"/>
        <v>7950</v>
      </c>
      <c r="AS48" s="103">
        <f t="shared" si="105"/>
        <v>7900</v>
      </c>
      <c r="AT48" s="103">
        <f t="shared" si="105"/>
        <v>7850</v>
      </c>
      <c r="AU48" s="103">
        <f t="shared" si="105"/>
        <v>7800</v>
      </c>
    </row>
    <row r="49" spans="1:47" ht="16.5">
      <c r="A49" s="53"/>
      <c r="B49" s="138"/>
      <c r="C49" s="21" t="s">
        <v>108</v>
      </c>
      <c r="D49" s="20">
        <f>1/20000</f>
        <v>5.0000000000000002E-5</v>
      </c>
      <c r="E49" s="9">
        <v>20000</v>
      </c>
      <c r="F49" s="38">
        <f t="shared" si="92"/>
        <v>0.02</v>
      </c>
      <c r="G49" s="99">
        <v>19600</v>
      </c>
      <c r="H49" s="103">
        <f t="shared" si="93"/>
        <v>19500</v>
      </c>
      <c r="I49" s="103">
        <f t="shared" si="93"/>
        <v>19400</v>
      </c>
      <c r="J49" s="103">
        <f t="shared" ref="J49:AU49" si="106">I49-0.005*$E49</f>
        <v>19300</v>
      </c>
      <c r="K49" s="103">
        <f t="shared" si="106"/>
        <v>19200</v>
      </c>
      <c r="L49" s="97">
        <f t="shared" si="106"/>
        <v>19100</v>
      </c>
      <c r="M49" s="103">
        <f t="shared" si="106"/>
        <v>19000</v>
      </c>
      <c r="N49" s="103">
        <f t="shared" si="106"/>
        <v>18900</v>
      </c>
      <c r="O49" s="103">
        <f t="shared" si="106"/>
        <v>18800</v>
      </c>
      <c r="P49" s="103">
        <f t="shared" si="106"/>
        <v>18700</v>
      </c>
      <c r="Q49" s="103">
        <f t="shared" si="106"/>
        <v>18600</v>
      </c>
      <c r="R49" s="103">
        <f t="shared" si="106"/>
        <v>18500</v>
      </c>
      <c r="S49" s="103">
        <f t="shared" si="106"/>
        <v>18400</v>
      </c>
      <c r="T49" s="103">
        <f t="shared" si="106"/>
        <v>18300</v>
      </c>
      <c r="U49" s="103">
        <f t="shared" si="106"/>
        <v>18200</v>
      </c>
      <c r="V49" s="103">
        <f t="shared" si="106"/>
        <v>18100</v>
      </c>
      <c r="W49" s="103">
        <f t="shared" si="106"/>
        <v>18000</v>
      </c>
      <c r="X49" s="103">
        <f t="shared" si="106"/>
        <v>17900</v>
      </c>
      <c r="Y49" s="103">
        <f t="shared" si="106"/>
        <v>17800</v>
      </c>
      <c r="Z49" s="103">
        <f t="shared" si="106"/>
        <v>17700</v>
      </c>
      <c r="AA49" s="103">
        <f t="shared" si="106"/>
        <v>17600</v>
      </c>
      <c r="AB49" s="103">
        <f t="shared" si="106"/>
        <v>17500</v>
      </c>
      <c r="AC49" s="103">
        <f t="shared" si="106"/>
        <v>17400</v>
      </c>
      <c r="AD49" s="103">
        <f t="shared" si="106"/>
        <v>17300</v>
      </c>
      <c r="AE49" s="103">
        <f t="shared" si="106"/>
        <v>17200</v>
      </c>
      <c r="AF49" s="103">
        <f t="shared" si="106"/>
        <v>17100</v>
      </c>
      <c r="AG49" s="103">
        <f t="shared" si="106"/>
        <v>17000</v>
      </c>
      <c r="AH49" s="103">
        <f t="shared" si="106"/>
        <v>16900</v>
      </c>
      <c r="AI49" s="103">
        <f t="shared" si="106"/>
        <v>16800</v>
      </c>
      <c r="AJ49" s="103">
        <f t="shared" si="106"/>
        <v>16700</v>
      </c>
      <c r="AK49" s="103">
        <f t="shared" si="106"/>
        <v>16600</v>
      </c>
      <c r="AL49" s="103">
        <f t="shared" si="106"/>
        <v>16500</v>
      </c>
      <c r="AM49" s="103">
        <f t="shared" si="106"/>
        <v>16400</v>
      </c>
      <c r="AN49" s="103">
        <f t="shared" si="106"/>
        <v>16300</v>
      </c>
      <c r="AO49" s="103">
        <f t="shared" si="106"/>
        <v>16200</v>
      </c>
      <c r="AP49" s="103">
        <f t="shared" si="106"/>
        <v>16100</v>
      </c>
      <c r="AQ49" s="103">
        <f t="shared" si="106"/>
        <v>16000</v>
      </c>
      <c r="AR49" s="103">
        <f t="shared" si="106"/>
        <v>15900</v>
      </c>
      <c r="AS49" s="103">
        <f t="shared" si="106"/>
        <v>15800</v>
      </c>
      <c r="AT49" s="103">
        <f t="shared" si="106"/>
        <v>15700</v>
      </c>
      <c r="AU49" s="103">
        <f t="shared" si="106"/>
        <v>15600</v>
      </c>
    </row>
    <row r="50" spans="1:47" ht="16.5">
      <c r="A50" s="53"/>
      <c r="B50" s="138" t="s">
        <v>107</v>
      </c>
      <c r="C50" s="21" t="s">
        <v>66</v>
      </c>
      <c r="D50" s="20">
        <f>1/10000</f>
        <v>1E-4</v>
      </c>
      <c r="E50" s="9">
        <v>10000</v>
      </c>
      <c r="F50" s="38">
        <f t="shared" si="92"/>
        <v>0.02</v>
      </c>
      <c r="G50" s="99">
        <v>9800</v>
      </c>
      <c r="H50" s="103">
        <f t="shared" si="93"/>
        <v>9750</v>
      </c>
      <c r="I50" s="103">
        <f t="shared" si="93"/>
        <v>9700</v>
      </c>
      <c r="J50" s="103">
        <f t="shared" ref="J50:AU50" si="107">I50-0.005*$E50</f>
        <v>9650</v>
      </c>
      <c r="K50" s="103">
        <f t="shared" si="107"/>
        <v>9600</v>
      </c>
      <c r="L50" s="97">
        <f t="shared" si="107"/>
        <v>9550</v>
      </c>
      <c r="M50" s="103">
        <f t="shared" si="107"/>
        <v>9500</v>
      </c>
      <c r="N50" s="103">
        <f t="shared" si="107"/>
        <v>9450</v>
      </c>
      <c r="O50" s="103">
        <f t="shared" si="107"/>
        <v>9400</v>
      </c>
      <c r="P50" s="103">
        <f t="shared" si="107"/>
        <v>9350</v>
      </c>
      <c r="Q50" s="103">
        <f t="shared" si="107"/>
        <v>9300</v>
      </c>
      <c r="R50" s="103">
        <f t="shared" si="107"/>
        <v>9250</v>
      </c>
      <c r="S50" s="103">
        <f t="shared" si="107"/>
        <v>9200</v>
      </c>
      <c r="T50" s="103">
        <f t="shared" si="107"/>
        <v>9150</v>
      </c>
      <c r="U50" s="103">
        <f t="shared" si="107"/>
        <v>9100</v>
      </c>
      <c r="V50" s="103">
        <f t="shared" si="107"/>
        <v>9050</v>
      </c>
      <c r="W50" s="103">
        <f t="shared" si="107"/>
        <v>9000</v>
      </c>
      <c r="X50" s="103">
        <f t="shared" si="107"/>
        <v>8950</v>
      </c>
      <c r="Y50" s="103">
        <f t="shared" si="107"/>
        <v>8900</v>
      </c>
      <c r="Z50" s="103">
        <f t="shared" si="107"/>
        <v>8850</v>
      </c>
      <c r="AA50" s="103">
        <f t="shared" si="107"/>
        <v>8800</v>
      </c>
      <c r="AB50" s="103">
        <f t="shared" si="107"/>
        <v>8750</v>
      </c>
      <c r="AC50" s="103">
        <f t="shared" si="107"/>
        <v>8700</v>
      </c>
      <c r="AD50" s="103">
        <f t="shared" si="107"/>
        <v>8650</v>
      </c>
      <c r="AE50" s="103">
        <f t="shared" si="107"/>
        <v>8600</v>
      </c>
      <c r="AF50" s="103">
        <f t="shared" si="107"/>
        <v>8550</v>
      </c>
      <c r="AG50" s="103">
        <f t="shared" si="107"/>
        <v>8500</v>
      </c>
      <c r="AH50" s="103">
        <f t="shared" si="107"/>
        <v>8450</v>
      </c>
      <c r="AI50" s="103">
        <f t="shared" si="107"/>
        <v>8400</v>
      </c>
      <c r="AJ50" s="103">
        <f t="shared" si="107"/>
        <v>8350</v>
      </c>
      <c r="AK50" s="103">
        <f t="shared" si="107"/>
        <v>8300</v>
      </c>
      <c r="AL50" s="103">
        <f t="shared" si="107"/>
        <v>8250</v>
      </c>
      <c r="AM50" s="103">
        <f t="shared" si="107"/>
        <v>8200</v>
      </c>
      <c r="AN50" s="103">
        <f t="shared" si="107"/>
        <v>8150</v>
      </c>
      <c r="AO50" s="103">
        <f t="shared" si="107"/>
        <v>8100</v>
      </c>
      <c r="AP50" s="103">
        <f t="shared" si="107"/>
        <v>8050</v>
      </c>
      <c r="AQ50" s="103">
        <f t="shared" si="107"/>
        <v>8000</v>
      </c>
      <c r="AR50" s="103">
        <f t="shared" si="107"/>
        <v>7950</v>
      </c>
      <c r="AS50" s="103">
        <f t="shared" si="107"/>
        <v>7900</v>
      </c>
      <c r="AT50" s="103">
        <f t="shared" si="107"/>
        <v>7850</v>
      </c>
      <c r="AU50" s="103">
        <f t="shared" si="107"/>
        <v>7800</v>
      </c>
    </row>
    <row r="51" spans="1:47" ht="16.5">
      <c r="A51" s="53"/>
      <c r="B51" s="138"/>
      <c r="C51" s="21" t="s">
        <v>65</v>
      </c>
      <c r="D51" s="20">
        <f>1/10000</f>
        <v>1E-4</v>
      </c>
      <c r="E51" s="9">
        <v>10000</v>
      </c>
      <c r="F51" s="38">
        <f t="shared" si="92"/>
        <v>0.02</v>
      </c>
      <c r="G51" s="99">
        <v>9800</v>
      </c>
      <c r="H51" s="103">
        <f t="shared" si="93"/>
        <v>9750</v>
      </c>
      <c r="I51" s="103">
        <f t="shared" si="93"/>
        <v>9700</v>
      </c>
      <c r="J51" s="103">
        <f t="shared" ref="J51:AU51" si="108">I51-0.005*$E51</f>
        <v>9650</v>
      </c>
      <c r="K51" s="103">
        <f t="shared" si="108"/>
        <v>9600</v>
      </c>
      <c r="L51" s="97">
        <f t="shared" si="108"/>
        <v>9550</v>
      </c>
      <c r="M51" s="103">
        <f t="shared" si="108"/>
        <v>9500</v>
      </c>
      <c r="N51" s="103">
        <f t="shared" si="108"/>
        <v>9450</v>
      </c>
      <c r="O51" s="103">
        <f t="shared" si="108"/>
        <v>9400</v>
      </c>
      <c r="P51" s="103">
        <f t="shared" si="108"/>
        <v>9350</v>
      </c>
      <c r="Q51" s="103">
        <f t="shared" si="108"/>
        <v>9300</v>
      </c>
      <c r="R51" s="103">
        <f t="shared" si="108"/>
        <v>9250</v>
      </c>
      <c r="S51" s="103">
        <f t="shared" si="108"/>
        <v>9200</v>
      </c>
      <c r="T51" s="103">
        <f t="shared" si="108"/>
        <v>9150</v>
      </c>
      <c r="U51" s="103">
        <f t="shared" si="108"/>
        <v>9100</v>
      </c>
      <c r="V51" s="103">
        <f t="shared" si="108"/>
        <v>9050</v>
      </c>
      <c r="W51" s="103">
        <f t="shared" si="108"/>
        <v>9000</v>
      </c>
      <c r="X51" s="103">
        <f t="shared" si="108"/>
        <v>8950</v>
      </c>
      <c r="Y51" s="103">
        <f t="shared" si="108"/>
        <v>8900</v>
      </c>
      <c r="Z51" s="103">
        <f t="shared" si="108"/>
        <v>8850</v>
      </c>
      <c r="AA51" s="103">
        <f t="shared" si="108"/>
        <v>8800</v>
      </c>
      <c r="AB51" s="103">
        <f t="shared" si="108"/>
        <v>8750</v>
      </c>
      <c r="AC51" s="103">
        <f t="shared" si="108"/>
        <v>8700</v>
      </c>
      <c r="AD51" s="103">
        <f t="shared" si="108"/>
        <v>8650</v>
      </c>
      <c r="AE51" s="103">
        <f t="shared" si="108"/>
        <v>8600</v>
      </c>
      <c r="AF51" s="103">
        <f t="shared" si="108"/>
        <v>8550</v>
      </c>
      <c r="AG51" s="103">
        <f t="shared" si="108"/>
        <v>8500</v>
      </c>
      <c r="AH51" s="103">
        <f t="shared" si="108"/>
        <v>8450</v>
      </c>
      <c r="AI51" s="103">
        <f t="shared" si="108"/>
        <v>8400</v>
      </c>
      <c r="AJ51" s="103">
        <f t="shared" si="108"/>
        <v>8350</v>
      </c>
      <c r="AK51" s="103">
        <f t="shared" si="108"/>
        <v>8300</v>
      </c>
      <c r="AL51" s="103">
        <f t="shared" si="108"/>
        <v>8250</v>
      </c>
      <c r="AM51" s="103">
        <f t="shared" si="108"/>
        <v>8200</v>
      </c>
      <c r="AN51" s="103">
        <f t="shared" si="108"/>
        <v>8150</v>
      </c>
      <c r="AO51" s="103">
        <f t="shared" si="108"/>
        <v>8100</v>
      </c>
      <c r="AP51" s="103">
        <f t="shared" si="108"/>
        <v>8050</v>
      </c>
      <c r="AQ51" s="103">
        <f t="shared" si="108"/>
        <v>8000</v>
      </c>
      <c r="AR51" s="103">
        <f t="shared" si="108"/>
        <v>7950</v>
      </c>
      <c r="AS51" s="103">
        <f t="shared" si="108"/>
        <v>7900</v>
      </c>
      <c r="AT51" s="103">
        <f t="shared" si="108"/>
        <v>7850</v>
      </c>
      <c r="AU51" s="103">
        <f t="shared" si="108"/>
        <v>7800</v>
      </c>
    </row>
    <row r="52" spans="1:47" ht="16.5">
      <c r="A52" s="53"/>
      <c r="B52" s="138"/>
      <c r="C52" s="21" t="s">
        <v>106</v>
      </c>
      <c r="D52" s="20">
        <v>1E-4</v>
      </c>
      <c r="E52" s="9">
        <v>10000</v>
      </c>
      <c r="F52" s="38">
        <f t="shared" si="92"/>
        <v>0.02</v>
      </c>
      <c r="G52" s="99">
        <v>9800</v>
      </c>
      <c r="H52" s="103">
        <f t="shared" si="93"/>
        <v>9750</v>
      </c>
      <c r="I52" s="103">
        <f t="shared" si="93"/>
        <v>9700</v>
      </c>
      <c r="J52" s="103">
        <f t="shared" ref="J52:AU52" si="109">I52-0.005*$E52</f>
        <v>9650</v>
      </c>
      <c r="K52" s="103">
        <f t="shared" si="109"/>
        <v>9600</v>
      </c>
      <c r="L52" s="97">
        <f t="shared" si="109"/>
        <v>9550</v>
      </c>
      <c r="M52" s="103">
        <f t="shared" si="109"/>
        <v>9500</v>
      </c>
      <c r="N52" s="103">
        <f t="shared" si="109"/>
        <v>9450</v>
      </c>
      <c r="O52" s="103">
        <f t="shared" si="109"/>
        <v>9400</v>
      </c>
      <c r="P52" s="103">
        <f t="shared" si="109"/>
        <v>9350</v>
      </c>
      <c r="Q52" s="103">
        <f t="shared" si="109"/>
        <v>9300</v>
      </c>
      <c r="R52" s="103">
        <f t="shared" si="109"/>
        <v>9250</v>
      </c>
      <c r="S52" s="103">
        <f t="shared" si="109"/>
        <v>9200</v>
      </c>
      <c r="T52" s="103">
        <f t="shared" si="109"/>
        <v>9150</v>
      </c>
      <c r="U52" s="103">
        <f t="shared" si="109"/>
        <v>9100</v>
      </c>
      <c r="V52" s="103">
        <f t="shared" si="109"/>
        <v>9050</v>
      </c>
      <c r="W52" s="103">
        <f t="shared" si="109"/>
        <v>9000</v>
      </c>
      <c r="X52" s="103">
        <f t="shared" si="109"/>
        <v>8950</v>
      </c>
      <c r="Y52" s="103">
        <f t="shared" si="109"/>
        <v>8900</v>
      </c>
      <c r="Z52" s="103">
        <f t="shared" si="109"/>
        <v>8850</v>
      </c>
      <c r="AA52" s="103">
        <f t="shared" si="109"/>
        <v>8800</v>
      </c>
      <c r="AB52" s="103">
        <f t="shared" si="109"/>
        <v>8750</v>
      </c>
      <c r="AC52" s="103">
        <f t="shared" si="109"/>
        <v>8700</v>
      </c>
      <c r="AD52" s="103">
        <f t="shared" si="109"/>
        <v>8650</v>
      </c>
      <c r="AE52" s="103">
        <f t="shared" si="109"/>
        <v>8600</v>
      </c>
      <c r="AF52" s="103">
        <f t="shared" si="109"/>
        <v>8550</v>
      </c>
      <c r="AG52" s="103">
        <f t="shared" si="109"/>
        <v>8500</v>
      </c>
      <c r="AH52" s="103">
        <f t="shared" si="109"/>
        <v>8450</v>
      </c>
      <c r="AI52" s="103">
        <f t="shared" si="109"/>
        <v>8400</v>
      </c>
      <c r="AJ52" s="103">
        <f t="shared" si="109"/>
        <v>8350</v>
      </c>
      <c r="AK52" s="103">
        <f t="shared" si="109"/>
        <v>8300</v>
      </c>
      <c r="AL52" s="103">
        <f t="shared" si="109"/>
        <v>8250</v>
      </c>
      <c r="AM52" s="103">
        <f t="shared" si="109"/>
        <v>8200</v>
      </c>
      <c r="AN52" s="103">
        <f t="shared" si="109"/>
        <v>8150</v>
      </c>
      <c r="AO52" s="103">
        <f t="shared" si="109"/>
        <v>8100</v>
      </c>
      <c r="AP52" s="103">
        <f t="shared" si="109"/>
        <v>8050</v>
      </c>
      <c r="AQ52" s="103">
        <f t="shared" si="109"/>
        <v>8000</v>
      </c>
      <c r="AR52" s="103">
        <f t="shared" si="109"/>
        <v>7950</v>
      </c>
      <c r="AS52" s="103">
        <f t="shared" si="109"/>
        <v>7900</v>
      </c>
      <c r="AT52" s="103">
        <f t="shared" si="109"/>
        <v>7850</v>
      </c>
      <c r="AU52" s="103">
        <f t="shared" si="109"/>
        <v>7800</v>
      </c>
    </row>
    <row r="53" spans="1:47" ht="16.5">
      <c r="A53" s="53"/>
      <c r="B53" s="138"/>
      <c r="C53" s="21" t="s">
        <v>105</v>
      </c>
      <c r="D53" s="20">
        <v>1E-3</v>
      </c>
      <c r="E53" s="9">
        <v>1000</v>
      </c>
      <c r="F53" s="38">
        <f t="shared" si="92"/>
        <v>0.02</v>
      </c>
      <c r="G53" s="99">
        <v>980</v>
      </c>
      <c r="H53" s="103">
        <f t="shared" si="93"/>
        <v>975</v>
      </c>
      <c r="I53" s="103">
        <f t="shared" si="93"/>
        <v>970</v>
      </c>
      <c r="J53" s="103">
        <f t="shared" ref="J53:AU53" si="110">I53-0.005*$E53</f>
        <v>965</v>
      </c>
      <c r="K53" s="103">
        <f t="shared" si="110"/>
        <v>960</v>
      </c>
      <c r="L53" s="97">
        <f t="shared" si="110"/>
        <v>955</v>
      </c>
      <c r="M53" s="103">
        <f t="shared" si="110"/>
        <v>950</v>
      </c>
      <c r="N53" s="103">
        <f t="shared" si="110"/>
        <v>945</v>
      </c>
      <c r="O53" s="103">
        <f t="shared" si="110"/>
        <v>940</v>
      </c>
      <c r="P53" s="103">
        <f t="shared" si="110"/>
        <v>935</v>
      </c>
      <c r="Q53" s="103">
        <f t="shared" si="110"/>
        <v>930</v>
      </c>
      <c r="R53" s="103">
        <f t="shared" si="110"/>
        <v>925</v>
      </c>
      <c r="S53" s="103">
        <f t="shared" si="110"/>
        <v>920</v>
      </c>
      <c r="T53" s="103">
        <f t="shared" si="110"/>
        <v>915</v>
      </c>
      <c r="U53" s="103">
        <f t="shared" si="110"/>
        <v>910</v>
      </c>
      <c r="V53" s="103">
        <f t="shared" si="110"/>
        <v>905</v>
      </c>
      <c r="W53" s="103">
        <f t="shared" si="110"/>
        <v>900</v>
      </c>
      <c r="X53" s="103">
        <f t="shared" si="110"/>
        <v>895</v>
      </c>
      <c r="Y53" s="103">
        <f t="shared" si="110"/>
        <v>890</v>
      </c>
      <c r="Z53" s="103">
        <f t="shared" si="110"/>
        <v>885</v>
      </c>
      <c r="AA53" s="103">
        <f t="shared" si="110"/>
        <v>880</v>
      </c>
      <c r="AB53" s="103">
        <f t="shared" si="110"/>
        <v>875</v>
      </c>
      <c r="AC53" s="103">
        <f t="shared" si="110"/>
        <v>870</v>
      </c>
      <c r="AD53" s="103">
        <f t="shared" si="110"/>
        <v>865</v>
      </c>
      <c r="AE53" s="103">
        <f t="shared" si="110"/>
        <v>860</v>
      </c>
      <c r="AF53" s="103">
        <f t="shared" si="110"/>
        <v>855</v>
      </c>
      <c r="AG53" s="103">
        <f t="shared" si="110"/>
        <v>850</v>
      </c>
      <c r="AH53" s="103">
        <f t="shared" si="110"/>
        <v>845</v>
      </c>
      <c r="AI53" s="103">
        <f t="shared" si="110"/>
        <v>840</v>
      </c>
      <c r="AJ53" s="103">
        <f t="shared" si="110"/>
        <v>835</v>
      </c>
      <c r="AK53" s="103">
        <f t="shared" si="110"/>
        <v>830</v>
      </c>
      <c r="AL53" s="103">
        <f t="shared" si="110"/>
        <v>825</v>
      </c>
      <c r="AM53" s="103">
        <f t="shared" si="110"/>
        <v>820</v>
      </c>
      <c r="AN53" s="103">
        <f t="shared" si="110"/>
        <v>815</v>
      </c>
      <c r="AO53" s="103">
        <f t="shared" si="110"/>
        <v>810</v>
      </c>
      <c r="AP53" s="103">
        <f t="shared" si="110"/>
        <v>805</v>
      </c>
      <c r="AQ53" s="103">
        <f t="shared" si="110"/>
        <v>800</v>
      </c>
      <c r="AR53" s="103">
        <f t="shared" si="110"/>
        <v>795</v>
      </c>
      <c r="AS53" s="103">
        <f t="shared" si="110"/>
        <v>790</v>
      </c>
      <c r="AT53" s="103">
        <f t="shared" si="110"/>
        <v>785</v>
      </c>
      <c r="AU53" s="103">
        <f t="shared" si="110"/>
        <v>780</v>
      </c>
    </row>
    <row r="54" spans="1:47" ht="16.5">
      <c r="A54" s="53"/>
      <c r="B54" s="138"/>
      <c r="C54" s="21" t="s">
        <v>104</v>
      </c>
      <c r="D54" s="20">
        <v>0.01</v>
      </c>
      <c r="E54" s="9">
        <v>100</v>
      </c>
      <c r="F54" s="38">
        <f t="shared" si="92"/>
        <v>0.02</v>
      </c>
      <c r="G54" s="99">
        <v>98</v>
      </c>
      <c r="H54" s="103">
        <f t="shared" si="93"/>
        <v>97.5</v>
      </c>
      <c r="I54" s="103">
        <f t="shared" si="93"/>
        <v>97</v>
      </c>
      <c r="J54" s="103">
        <f t="shared" ref="J54:AU54" si="111">I54-0.005*$E54</f>
        <v>96.5</v>
      </c>
      <c r="K54" s="103">
        <f t="shared" si="111"/>
        <v>96</v>
      </c>
      <c r="L54" s="97">
        <f t="shared" si="111"/>
        <v>95.5</v>
      </c>
      <c r="M54" s="103">
        <f t="shared" si="111"/>
        <v>95</v>
      </c>
      <c r="N54" s="103">
        <f t="shared" si="111"/>
        <v>94.5</v>
      </c>
      <c r="O54" s="103">
        <f t="shared" si="111"/>
        <v>94</v>
      </c>
      <c r="P54" s="103">
        <f t="shared" si="111"/>
        <v>93.5</v>
      </c>
      <c r="Q54" s="103">
        <f t="shared" si="111"/>
        <v>93</v>
      </c>
      <c r="R54" s="103">
        <f t="shared" si="111"/>
        <v>92.5</v>
      </c>
      <c r="S54" s="103">
        <f t="shared" si="111"/>
        <v>92</v>
      </c>
      <c r="T54" s="103">
        <f t="shared" si="111"/>
        <v>91.5</v>
      </c>
      <c r="U54" s="103">
        <f t="shared" si="111"/>
        <v>91</v>
      </c>
      <c r="V54" s="103">
        <f t="shared" si="111"/>
        <v>90.5</v>
      </c>
      <c r="W54" s="103">
        <f t="shared" si="111"/>
        <v>90</v>
      </c>
      <c r="X54" s="103">
        <f t="shared" si="111"/>
        <v>89.5</v>
      </c>
      <c r="Y54" s="103">
        <f t="shared" si="111"/>
        <v>89</v>
      </c>
      <c r="Z54" s="103">
        <f t="shared" si="111"/>
        <v>88.5</v>
      </c>
      <c r="AA54" s="103">
        <f t="shared" si="111"/>
        <v>88</v>
      </c>
      <c r="AB54" s="103">
        <f t="shared" si="111"/>
        <v>87.5</v>
      </c>
      <c r="AC54" s="103">
        <f t="shared" si="111"/>
        <v>87</v>
      </c>
      <c r="AD54" s="103">
        <f t="shared" si="111"/>
        <v>86.5</v>
      </c>
      <c r="AE54" s="103">
        <f t="shared" si="111"/>
        <v>86</v>
      </c>
      <c r="AF54" s="103">
        <f t="shared" si="111"/>
        <v>85.5</v>
      </c>
      <c r="AG54" s="103">
        <f t="shared" si="111"/>
        <v>85</v>
      </c>
      <c r="AH54" s="103">
        <f t="shared" si="111"/>
        <v>84.5</v>
      </c>
      <c r="AI54" s="103">
        <f t="shared" si="111"/>
        <v>84</v>
      </c>
      <c r="AJ54" s="103">
        <f t="shared" si="111"/>
        <v>83.5</v>
      </c>
      <c r="AK54" s="103">
        <f t="shared" si="111"/>
        <v>83</v>
      </c>
      <c r="AL54" s="103">
        <f t="shared" si="111"/>
        <v>82.5</v>
      </c>
      <c r="AM54" s="103">
        <f t="shared" si="111"/>
        <v>82</v>
      </c>
      <c r="AN54" s="103">
        <f t="shared" si="111"/>
        <v>81.5</v>
      </c>
      <c r="AO54" s="103">
        <f t="shared" si="111"/>
        <v>81</v>
      </c>
      <c r="AP54" s="103">
        <f t="shared" si="111"/>
        <v>80.5</v>
      </c>
      <c r="AQ54" s="103">
        <f t="shared" si="111"/>
        <v>80</v>
      </c>
      <c r="AR54" s="103">
        <f t="shared" si="111"/>
        <v>79.5</v>
      </c>
      <c r="AS54" s="103">
        <f t="shared" si="111"/>
        <v>79</v>
      </c>
      <c r="AT54" s="103">
        <f t="shared" si="111"/>
        <v>78.5</v>
      </c>
      <c r="AU54" s="103">
        <f t="shared" si="111"/>
        <v>78</v>
      </c>
    </row>
    <row r="55" spans="1:47" ht="16.5">
      <c r="A55" s="53"/>
      <c r="B55" s="138"/>
      <c r="C55" s="21" t="s">
        <v>103</v>
      </c>
      <c r="D55" s="20">
        <v>0.1</v>
      </c>
      <c r="E55" s="9">
        <v>10</v>
      </c>
      <c r="F55" s="38">
        <f t="shared" si="92"/>
        <v>0.02</v>
      </c>
      <c r="G55" s="99">
        <v>9.8000000000000007</v>
      </c>
      <c r="H55" s="103">
        <f t="shared" si="93"/>
        <v>9.75</v>
      </c>
      <c r="I55" s="103">
        <f t="shared" si="93"/>
        <v>9.6999999999999993</v>
      </c>
      <c r="J55" s="103">
        <f t="shared" ref="J55:AU55" si="112">I55-0.005*$E55</f>
        <v>9.6499999999999986</v>
      </c>
      <c r="K55" s="103">
        <f t="shared" si="112"/>
        <v>9.5999999999999979</v>
      </c>
      <c r="L55" s="97">
        <f t="shared" si="112"/>
        <v>9.5499999999999972</v>
      </c>
      <c r="M55" s="103">
        <f t="shared" si="112"/>
        <v>9.4999999999999964</v>
      </c>
      <c r="N55" s="103">
        <f t="shared" si="112"/>
        <v>9.4499999999999957</v>
      </c>
      <c r="O55" s="103">
        <f t="shared" si="112"/>
        <v>9.399999999999995</v>
      </c>
      <c r="P55" s="103">
        <f t="shared" si="112"/>
        <v>9.3499999999999943</v>
      </c>
      <c r="Q55" s="103">
        <f t="shared" si="112"/>
        <v>9.2999999999999936</v>
      </c>
      <c r="R55" s="103">
        <f t="shared" si="112"/>
        <v>9.2499999999999929</v>
      </c>
      <c r="S55" s="103">
        <f t="shared" si="112"/>
        <v>9.1999999999999922</v>
      </c>
      <c r="T55" s="103">
        <f t="shared" si="112"/>
        <v>9.1499999999999915</v>
      </c>
      <c r="U55" s="103">
        <f t="shared" si="112"/>
        <v>9.0999999999999908</v>
      </c>
      <c r="V55" s="103">
        <f t="shared" si="112"/>
        <v>9.0499999999999901</v>
      </c>
      <c r="W55" s="103">
        <f t="shared" si="112"/>
        <v>8.9999999999999893</v>
      </c>
      <c r="X55" s="103">
        <f t="shared" si="112"/>
        <v>8.9499999999999886</v>
      </c>
      <c r="Y55" s="103">
        <f t="shared" si="112"/>
        <v>8.8999999999999879</v>
      </c>
      <c r="Z55" s="103">
        <f t="shared" si="112"/>
        <v>8.8499999999999872</v>
      </c>
      <c r="AA55" s="103">
        <f t="shared" si="112"/>
        <v>8.7999999999999865</v>
      </c>
      <c r="AB55" s="103">
        <f t="shared" si="112"/>
        <v>8.7499999999999858</v>
      </c>
      <c r="AC55" s="103">
        <f t="shared" si="112"/>
        <v>8.6999999999999851</v>
      </c>
      <c r="AD55" s="103">
        <f t="shared" si="112"/>
        <v>8.6499999999999844</v>
      </c>
      <c r="AE55" s="103">
        <f t="shared" si="112"/>
        <v>8.5999999999999837</v>
      </c>
      <c r="AF55" s="103">
        <f t="shared" si="112"/>
        <v>8.5499999999999829</v>
      </c>
      <c r="AG55" s="103">
        <f t="shared" si="112"/>
        <v>8.4999999999999822</v>
      </c>
      <c r="AH55" s="103">
        <f t="shared" si="112"/>
        <v>8.4499999999999815</v>
      </c>
      <c r="AI55" s="103">
        <f t="shared" si="112"/>
        <v>8.3999999999999808</v>
      </c>
      <c r="AJ55" s="103">
        <f t="shared" si="112"/>
        <v>8.3499999999999801</v>
      </c>
      <c r="AK55" s="103">
        <f t="shared" si="112"/>
        <v>8.2999999999999794</v>
      </c>
      <c r="AL55" s="103">
        <f t="shared" si="112"/>
        <v>8.2499999999999787</v>
      </c>
      <c r="AM55" s="103">
        <f t="shared" si="112"/>
        <v>8.199999999999978</v>
      </c>
      <c r="AN55" s="103">
        <f t="shared" si="112"/>
        <v>8.1499999999999773</v>
      </c>
      <c r="AO55" s="103">
        <f t="shared" si="112"/>
        <v>8.0999999999999766</v>
      </c>
      <c r="AP55" s="103">
        <f t="shared" si="112"/>
        <v>8.0499999999999758</v>
      </c>
      <c r="AQ55" s="103">
        <f t="shared" si="112"/>
        <v>7.999999999999976</v>
      </c>
      <c r="AR55" s="103">
        <f t="shared" si="112"/>
        <v>7.9499999999999762</v>
      </c>
      <c r="AS55" s="103">
        <f t="shared" si="112"/>
        <v>7.8999999999999764</v>
      </c>
      <c r="AT55" s="103">
        <f t="shared" si="112"/>
        <v>7.8499999999999766</v>
      </c>
      <c r="AU55" s="103">
        <f t="shared" si="112"/>
        <v>7.7999999999999767</v>
      </c>
    </row>
    <row r="56" spans="1:47" ht="16.5">
      <c r="A56" s="53"/>
      <c r="B56" s="140" t="s">
        <v>102</v>
      </c>
      <c r="C56" s="23" t="s">
        <v>63</v>
      </c>
      <c r="D56" s="24">
        <v>2.3999999999999998E-3</v>
      </c>
      <c r="E56" s="9">
        <v>416.666</v>
      </c>
      <c r="F56" s="38">
        <f t="shared" si="92"/>
        <v>0.02</v>
      </c>
      <c r="G56" s="99">
        <v>408.33300000000003</v>
      </c>
      <c r="H56" s="103">
        <f t="shared" si="93"/>
        <v>406.24967000000004</v>
      </c>
      <c r="I56" s="103">
        <f t="shared" si="93"/>
        <v>404.16634000000005</v>
      </c>
      <c r="J56" s="103">
        <f t="shared" ref="J56:AU56" si="113">I56-0.005*$E56</f>
        <v>402.08301000000006</v>
      </c>
      <c r="K56" s="103">
        <f t="shared" si="113"/>
        <v>399.99968000000007</v>
      </c>
      <c r="L56" s="97">
        <f t="shared" si="113"/>
        <v>397.91635000000008</v>
      </c>
      <c r="M56" s="103">
        <f t="shared" si="113"/>
        <v>395.83302000000009</v>
      </c>
      <c r="N56" s="103">
        <f t="shared" si="113"/>
        <v>393.7496900000001</v>
      </c>
      <c r="O56" s="103">
        <f t="shared" si="113"/>
        <v>391.66636000000011</v>
      </c>
      <c r="P56" s="103">
        <f t="shared" si="113"/>
        <v>389.58303000000012</v>
      </c>
      <c r="Q56" s="103">
        <f t="shared" si="113"/>
        <v>387.49970000000013</v>
      </c>
      <c r="R56" s="103">
        <f t="shared" si="113"/>
        <v>385.41637000000014</v>
      </c>
      <c r="S56" s="103">
        <f t="shared" si="113"/>
        <v>383.33304000000015</v>
      </c>
      <c r="T56" s="103">
        <f t="shared" si="113"/>
        <v>381.24971000000016</v>
      </c>
      <c r="U56" s="103">
        <f t="shared" si="113"/>
        <v>379.16638000000017</v>
      </c>
      <c r="V56" s="103">
        <f t="shared" si="113"/>
        <v>377.08305000000018</v>
      </c>
      <c r="W56" s="103">
        <f t="shared" si="113"/>
        <v>374.9997200000002</v>
      </c>
      <c r="X56" s="103">
        <f t="shared" si="113"/>
        <v>372.91639000000021</v>
      </c>
      <c r="Y56" s="103">
        <f t="shared" si="113"/>
        <v>370.83306000000022</v>
      </c>
      <c r="Z56" s="103">
        <f t="shared" si="113"/>
        <v>368.74973000000023</v>
      </c>
      <c r="AA56" s="103">
        <f t="shared" si="113"/>
        <v>366.66640000000024</v>
      </c>
      <c r="AB56" s="103">
        <f t="shared" si="113"/>
        <v>364.58307000000025</v>
      </c>
      <c r="AC56" s="103">
        <f t="shared" si="113"/>
        <v>362.49974000000026</v>
      </c>
      <c r="AD56" s="103">
        <f t="shared" si="113"/>
        <v>360.41641000000027</v>
      </c>
      <c r="AE56" s="103">
        <f t="shared" si="113"/>
        <v>358.33308000000028</v>
      </c>
      <c r="AF56" s="103">
        <f t="shared" si="113"/>
        <v>356.24975000000029</v>
      </c>
      <c r="AG56" s="103">
        <f t="shared" si="113"/>
        <v>354.1664200000003</v>
      </c>
      <c r="AH56" s="103">
        <f t="shared" si="113"/>
        <v>352.08309000000031</v>
      </c>
      <c r="AI56" s="103">
        <f t="shared" si="113"/>
        <v>349.99976000000032</v>
      </c>
      <c r="AJ56" s="103">
        <f t="shared" si="113"/>
        <v>347.91643000000033</v>
      </c>
      <c r="AK56" s="103">
        <f t="shared" si="113"/>
        <v>345.83310000000034</v>
      </c>
      <c r="AL56" s="103">
        <f t="shared" si="113"/>
        <v>343.74977000000035</v>
      </c>
      <c r="AM56" s="103">
        <f t="shared" si="113"/>
        <v>341.66644000000036</v>
      </c>
      <c r="AN56" s="103">
        <f t="shared" si="113"/>
        <v>339.58311000000037</v>
      </c>
      <c r="AO56" s="103">
        <f t="shared" si="113"/>
        <v>337.49978000000038</v>
      </c>
      <c r="AP56" s="103">
        <f t="shared" si="113"/>
        <v>335.4164500000004</v>
      </c>
      <c r="AQ56" s="103">
        <f t="shared" si="113"/>
        <v>333.33312000000041</v>
      </c>
      <c r="AR56" s="103">
        <f t="shared" si="113"/>
        <v>331.24979000000042</v>
      </c>
      <c r="AS56" s="103">
        <f t="shared" si="113"/>
        <v>329.16646000000043</v>
      </c>
      <c r="AT56" s="103">
        <f t="shared" si="113"/>
        <v>327.08313000000044</v>
      </c>
      <c r="AU56" s="103">
        <f t="shared" si="113"/>
        <v>324.99980000000045</v>
      </c>
    </row>
    <row r="57" spans="1:47" ht="16.5">
      <c r="A57" s="53"/>
      <c r="B57" s="140"/>
      <c r="C57" s="23" t="s">
        <v>62</v>
      </c>
      <c r="D57" s="24">
        <f>1/833.333333333333</f>
        <v>1.2000000000000003E-3</v>
      </c>
      <c r="E57" s="9">
        <v>833.33299999999997</v>
      </c>
      <c r="F57" s="38">
        <f t="shared" si="92"/>
        <v>0.02</v>
      </c>
      <c r="G57" s="99">
        <v>816.66600000000005</v>
      </c>
      <c r="H57" s="103">
        <f t="shared" si="93"/>
        <v>812.49933500000009</v>
      </c>
      <c r="I57" s="103">
        <f t="shared" si="93"/>
        <v>808.33267000000012</v>
      </c>
      <c r="J57" s="103">
        <f t="shared" ref="J57:AU57" si="114">I57-0.005*$E57</f>
        <v>804.16600500000015</v>
      </c>
      <c r="K57" s="103">
        <f t="shared" si="114"/>
        <v>799.99934000000019</v>
      </c>
      <c r="L57" s="97">
        <f t="shared" si="114"/>
        <v>795.83267500000022</v>
      </c>
      <c r="M57" s="103">
        <f t="shared" si="114"/>
        <v>791.66601000000026</v>
      </c>
      <c r="N57" s="103">
        <f t="shared" si="114"/>
        <v>787.49934500000029</v>
      </c>
      <c r="O57" s="103">
        <f t="shared" si="114"/>
        <v>783.33268000000032</v>
      </c>
      <c r="P57" s="103">
        <f t="shared" si="114"/>
        <v>779.16601500000036</v>
      </c>
      <c r="Q57" s="103">
        <f t="shared" si="114"/>
        <v>774.99935000000039</v>
      </c>
      <c r="R57" s="103">
        <f t="shared" si="114"/>
        <v>770.83268500000042</v>
      </c>
      <c r="S57" s="103">
        <f t="shared" si="114"/>
        <v>766.66602000000046</v>
      </c>
      <c r="T57" s="103">
        <f t="shared" si="114"/>
        <v>762.49935500000049</v>
      </c>
      <c r="U57" s="103">
        <f t="shared" si="114"/>
        <v>758.33269000000053</v>
      </c>
      <c r="V57" s="103">
        <f t="shared" si="114"/>
        <v>754.16602500000056</v>
      </c>
      <c r="W57" s="103">
        <f t="shared" si="114"/>
        <v>749.99936000000059</v>
      </c>
      <c r="X57" s="103">
        <f t="shared" si="114"/>
        <v>745.83269500000063</v>
      </c>
      <c r="Y57" s="103">
        <f t="shared" si="114"/>
        <v>741.66603000000066</v>
      </c>
      <c r="Z57" s="103">
        <f t="shared" si="114"/>
        <v>737.49936500000069</v>
      </c>
      <c r="AA57" s="103">
        <f t="shared" si="114"/>
        <v>733.33270000000073</v>
      </c>
      <c r="AB57" s="103">
        <f t="shared" si="114"/>
        <v>729.16603500000076</v>
      </c>
      <c r="AC57" s="103">
        <f t="shared" si="114"/>
        <v>724.99937000000079</v>
      </c>
      <c r="AD57" s="103">
        <f t="shared" si="114"/>
        <v>720.83270500000083</v>
      </c>
      <c r="AE57" s="103">
        <f t="shared" si="114"/>
        <v>716.66604000000086</v>
      </c>
      <c r="AF57" s="103">
        <f t="shared" si="114"/>
        <v>712.4993750000009</v>
      </c>
      <c r="AG57" s="103">
        <f t="shared" si="114"/>
        <v>708.33271000000093</v>
      </c>
      <c r="AH57" s="103">
        <f t="shared" si="114"/>
        <v>704.16604500000096</v>
      </c>
      <c r="AI57" s="103">
        <f t="shared" si="114"/>
        <v>699.999380000001</v>
      </c>
      <c r="AJ57" s="103">
        <f t="shared" si="114"/>
        <v>695.83271500000103</v>
      </c>
      <c r="AK57" s="103">
        <f t="shared" si="114"/>
        <v>691.66605000000106</v>
      </c>
      <c r="AL57" s="103">
        <f t="shared" si="114"/>
        <v>687.4993850000011</v>
      </c>
      <c r="AM57" s="103">
        <f t="shared" si="114"/>
        <v>683.33272000000113</v>
      </c>
      <c r="AN57" s="103">
        <f t="shared" si="114"/>
        <v>679.16605500000117</v>
      </c>
      <c r="AO57" s="103">
        <f t="shared" si="114"/>
        <v>674.9993900000012</v>
      </c>
      <c r="AP57" s="103">
        <f t="shared" si="114"/>
        <v>670.83272500000123</v>
      </c>
      <c r="AQ57" s="103">
        <f t="shared" si="114"/>
        <v>666.66606000000127</v>
      </c>
      <c r="AR57" s="103">
        <f t="shared" si="114"/>
        <v>662.4993950000013</v>
      </c>
      <c r="AS57" s="103">
        <f t="shared" si="114"/>
        <v>658.33273000000133</v>
      </c>
      <c r="AT57" s="103">
        <f t="shared" si="114"/>
        <v>654.16606500000137</v>
      </c>
      <c r="AU57" s="103">
        <f t="shared" si="114"/>
        <v>649.9994000000014</v>
      </c>
    </row>
    <row r="58" spans="1:47" ht="16.5">
      <c r="A58" s="53"/>
      <c r="B58" s="140"/>
      <c r="C58" s="23" t="s">
        <v>61</v>
      </c>
      <c r="D58" s="24">
        <f>1/1666.66666666666</f>
        <v>6.0000000000000244E-4</v>
      </c>
      <c r="E58" s="9">
        <v>1666.6659999999999</v>
      </c>
      <c r="F58" s="38">
        <f t="shared" si="92"/>
        <v>0.02</v>
      </c>
      <c r="G58" s="99">
        <v>1633.3330000000001</v>
      </c>
      <c r="H58" s="103">
        <f t="shared" si="93"/>
        <v>1624.9996700000002</v>
      </c>
      <c r="I58" s="103">
        <f t="shared" si="93"/>
        <v>1616.6663400000002</v>
      </c>
      <c r="J58" s="103">
        <f t="shared" ref="J58:AU58" si="115">I58-0.005*$E58</f>
        <v>1608.3330100000003</v>
      </c>
      <c r="K58" s="103">
        <f t="shared" si="115"/>
        <v>1599.9996800000004</v>
      </c>
      <c r="L58" s="97">
        <f t="shared" si="115"/>
        <v>1591.6663500000004</v>
      </c>
      <c r="M58" s="103">
        <f t="shared" si="115"/>
        <v>1583.3330200000005</v>
      </c>
      <c r="N58" s="103">
        <f t="shared" si="115"/>
        <v>1574.9996900000006</v>
      </c>
      <c r="O58" s="103">
        <f t="shared" si="115"/>
        <v>1566.6663600000006</v>
      </c>
      <c r="P58" s="103">
        <f t="shared" si="115"/>
        <v>1558.3330300000007</v>
      </c>
      <c r="Q58" s="103">
        <f t="shared" si="115"/>
        <v>1549.9997000000008</v>
      </c>
      <c r="R58" s="103">
        <f t="shared" si="115"/>
        <v>1541.6663700000008</v>
      </c>
      <c r="S58" s="103">
        <f t="shared" si="115"/>
        <v>1533.3330400000009</v>
      </c>
      <c r="T58" s="103">
        <f t="shared" si="115"/>
        <v>1524.999710000001</v>
      </c>
      <c r="U58" s="103">
        <f t="shared" si="115"/>
        <v>1516.666380000001</v>
      </c>
      <c r="V58" s="103">
        <f t="shared" si="115"/>
        <v>1508.3330500000011</v>
      </c>
      <c r="W58" s="103">
        <f t="shared" si="115"/>
        <v>1499.9997200000012</v>
      </c>
      <c r="X58" s="103">
        <f t="shared" si="115"/>
        <v>1491.6663900000012</v>
      </c>
      <c r="Y58" s="103">
        <f t="shared" si="115"/>
        <v>1483.3330600000013</v>
      </c>
      <c r="Z58" s="103">
        <f t="shared" si="115"/>
        <v>1474.9997300000014</v>
      </c>
      <c r="AA58" s="103">
        <f t="shared" si="115"/>
        <v>1466.6664000000014</v>
      </c>
      <c r="AB58" s="103">
        <f t="shared" si="115"/>
        <v>1458.3330700000015</v>
      </c>
      <c r="AC58" s="103">
        <f t="shared" si="115"/>
        <v>1449.9997400000016</v>
      </c>
      <c r="AD58" s="103">
        <f t="shared" si="115"/>
        <v>1441.6664100000016</v>
      </c>
      <c r="AE58" s="103">
        <f t="shared" si="115"/>
        <v>1433.3330800000017</v>
      </c>
      <c r="AF58" s="103">
        <f t="shared" si="115"/>
        <v>1424.9997500000018</v>
      </c>
      <c r="AG58" s="103">
        <f t="shared" si="115"/>
        <v>1416.6664200000018</v>
      </c>
      <c r="AH58" s="103">
        <f t="shared" si="115"/>
        <v>1408.3330900000019</v>
      </c>
      <c r="AI58" s="103">
        <f t="shared" si="115"/>
        <v>1399.999760000002</v>
      </c>
      <c r="AJ58" s="103">
        <f t="shared" si="115"/>
        <v>1391.666430000002</v>
      </c>
      <c r="AK58" s="103">
        <f t="shared" si="115"/>
        <v>1383.3331000000021</v>
      </c>
      <c r="AL58" s="103">
        <f t="shared" si="115"/>
        <v>1374.9997700000022</v>
      </c>
      <c r="AM58" s="103">
        <f t="shared" si="115"/>
        <v>1366.6664400000022</v>
      </c>
      <c r="AN58" s="103">
        <f t="shared" si="115"/>
        <v>1358.3331100000023</v>
      </c>
      <c r="AO58" s="103">
        <f t="shared" si="115"/>
        <v>1349.9997800000024</v>
      </c>
      <c r="AP58" s="103">
        <f t="shared" si="115"/>
        <v>1341.6664500000024</v>
      </c>
      <c r="AQ58" s="103">
        <f t="shared" si="115"/>
        <v>1333.3331200000025</v>
      </c>
      <c r="AR58" s="103">
        <f t="shared" si="115"/>
        <v>1324.9997900000026</v>
      </c>
      <c r="AS58" s="103">
        <f t="shared" si="115"/>
        <v>1316.6664600000026</v>
      </c>
      <c r="AT58" s="103">
        <f t="shared" si="115"/>
        <v>1308.3331300000027</v>
      </c>
      <c r="AU58" s="103">
        <f t="shared" si="115"/>
        <v>1299.9998000000028</v>
      </c>
    </row>
    <row r="59" spans="1:47" ht="16.5">
      <c r="A59" s="53"/>
      <c r="B59" s="140"/>
      <c r="C59" s="23" t="s">
        <v>60</v>
      </c>
      <c r="D59" s="24">
        <f>1/2500</f>
        <v>4.0000000000000002E-4</v>
      </c>
      <c r="E59" s="9">
        <v>2500</v>
      </c>
      <c r="F59" s="38">
        <f t="shared" si="92"/>
        <v>0.02</v>
      </c>
      <c r="G59" s="99">
        <v>2450</v>
      </c>
      <c r="H59" s="103">
        <f t="shared" si="93"/>
        <v>2437.5</v>
      </c>
      <c r="I59" s="103">
        <f t="shared" si="93"/>
        <v>2425</v>
      </c>
      <c r="J59" s="103">
        <f t="shared" ref="J59:AU59" si="116">I59-0.005*$E59</f>
        <v>2412.5</v>
      </c>
      <c r="K59" s="103">
        <f t="shared" si="116"/>
        <v>2400</v>
      </c>
      <c r="L59" s="97">
        <f t="shared" si="116"/>
        <v>2387.5</v>
      </c>
      <c r="M59" s="103">
        <f t="shared" si="116"/>
        <v>2375</v>
      </c>
      <c r="N59" s="103">
        <f t="shared" si="116"/>
        <v>2362.5</v>
      </c>
      <c r="O59" s="103">
        <f t="shared" si="116"/>
        <v>2350</v>
      </c>
      <c r="P59" s="103">
        <f t="shared" si="116"/>
        <v>2337.5</v>
      </c>
      <c r="Q59" s="103">
        <f t="shared" si="116"/>
        <v>2325</v>
      </c>
      <c r="R59" s="103">
        <f t="shared" si="116"/>
        <v>2312.5</v>
      </c>
      <c r="S59" s="103">
        <f t="shared" si="116"/>
        <v>2300</v>
      </c>
      <c r="T59" s="103">
        <f t="shared" si="116"/>
        <v>2287.5</v>
      </c>
      <c r="U59" s="103">
        <f t="shared" si="116"/>
        <v>2275</v>
      </c>
      <c r="V59" s="103">
        <f t="shared" si="116"/>
        <v>2262.5</v>
      </c>
      <c r="W59" s="103">
        <f t="shared" si="116"/>
        <v>2250</v>
      </c>
      <c r="X59" s="103">
        <f t="shared" si="116"/>
        <v>2237.5</v>
      </c>
      <c r="Y59" s="103">
        <f t="shared" si="116"/>
        <v>2225</v>
      </c>
      <c r="Z59" s="103">
        <f t="shared" si="116"/>
        <v>2212.5</v>
      </c>
      <c r="AA59" s="103">
        <f t="shared" si="116"/>
        <v>2200</v>
      </c>
      <c r="AB59" s="103">
        <f t="shared" si="116"/>
        <v>2187.5</v>
      </c>
      <c r="AC59" s="103">
        <f t="shared" si="116"/>
        <v>2175</v>
      </c>
      <c r="AD59" s="103">
        <f t="shared" si="116"/>
        <v>2162.5</v>
      </c>
      <c r="AE59" s="103">
        <f t="shared" si="116"/>
        <v>2150</v>
      </c>
      <c r="AF59" s="103">
        <f t="shared" si="116"/>
        <v>2137.5</v>
      </c>
      <c r="AG59" s="103">
        <f t="shared" si="116"/>
        <v>2125</v>
      </c>
      <c r="AH59" s="103">
        <f t="shared" si="116"/>
        <v>2112.5</v>
      </c>
      <c r="AI59" s="103">
        <f t="shared" si="116"/>
        <v>2100</v>
      </c>
      <c r="AJ59" s="103">
        <f t="shared" si="116"/>
        <v>2087.5</v>
      </c>
      <c r="AK59" s="103">
        <f t="shared" si="116"/>
        <v>2075</v>
      </c>
      <c r="AL59" s="103">
        <f t="shared" si="116"/>
        <v>2062.5</v>
      </c>
      <c r="AM59" s="103">
        <f t="shared" si="116"/>
        <v>2050</v>
      </c>
      <c r="AN59" s="103">
        <f t="shared" si="116"/>
        <v>2037.5</v>
      </c>
      <c r="AO59" s="103">
        <f t="shared" si="116"/>
        <v>2025</v>
      </c>
      <c r="AP59" s="103">
        <f t="shared" si="116"/>
        <v>2012.5</v>
      </c>
      <c r="AQ59" s="103">
        <f t="shared" si="116"/>
        <v>2000</v>
      </c>
      <c r="AR59" s="103">
        <f t="shared" si="116"/>
        <v>1987.5</v>
      </c>
      <c r="AS59" s="103">
        <f t="shared" si="116"/>
        <v>1975</v>
      </c>
      <c r="AT59" s="103">
        <f t="shared" si="116"/>
        <v>1962.5</v>
      </c>
      <c r="AU59" s="103">
        <f t="shared" si="116"/>
        <v>1950</v>
      </c>
    </row>
    <row r="60" spans="1:47" ht="16.5">
      <c r="A60" s="53"/>
      <c r="B60" s="138" t="s">
        <v>101</v>
      </c>
      <c r="C60" s="21" t="s">
        <v>66</v>
      </c>
      <c r="D60" s="20">
        <v>1E-3</v>
      </c>
      <c r="E60" s="9">
        <v>1000</v>
      </c>
      <c r="F60" s="38">
        <f t="shared" si="92"/>
        <v>0.02</v>
      </c>
      <c r="G60" s="99">
        <v>980</v>
      </c>
      <c r="H60" s="103">
        <f t="shared" si="93"/>
        <v>975</v>
      </c>
      <c r="I60" s="103">
        <f t="shared" si="93"/>
        <v>970</v>
      </c>
      <c r="J60" s="103">
        <f t="shared" ref="J60:AU60" si="117">I60-0.005*$E60</f>
        <v>965</v>
      </c>
      <c r="K60" s="103">
        <f t="shared" si="117"/>
        <v>960</v>
      </c>
      <c r="L60" s="97">
        <f t="shared" si="117"/>
        <v>955</v>
      </c>
      <c r="M60" s="103">
        <f t="shared" si="117"/>
        <v>950</v>
      </c>
      <c r="N60" s="103">
        <f t="shared" si="117"/>
        <v>945</v>
      </c>
      <c r="O60" s="103">
        <f t="shared" si="117"/>
        <v>940</v>
      </c>
      <c r="P60" s="103">
        <f t="shared" si="117"/>
        <v>935</v>
      </c>
      <c r="Q60" s="103">
        <f t="shared" si="117"/>
        <v>930</v>
      </c>
      <c r="R60" s="103">
        <f t="shared" si="117"/>
        <v>925</v>
      </c>
      <c r="S60" s="103">
        <f t="shared" si="117"/>
        <v>920</v>
      </c>
      <c r="T60" s="103">
        <f t="shared" si="117"/>
        <v>915</v>
      </c>
      <c r="U60" s="103">
        <f t="shared" si="117"/>
        <v>910</v>
      </c>
      <c r="V60" s="103">
        <f t="shared" si="117"/>
        <v>905</v>
      </c>
      <c r="W60" s="103">
        <f t="shared" si="117"/>
        <v>900</v>
      </c>
      <c r="X60" s="103">
        <f t="shared" si="117"/>
        <v>895</v>
      </c>
      <c r="Y60" s="103">
        <f t="shared" si="117"/>
        <v>890</v>
      </c>
      <c r="Z60" s="103">
        <f t="shared" si="117"/>
        <v>885</v>
      </c>
      <c r="AA60" s="103">
        <f t="shared" si="117"/>
        <v>880</v>
      </c>
      <c r="AB60" s="103">
        <f t="shared" si="117"/>
        <v>875</v>
      </c>
      <c r="AC60" s="103">
        <f t="shared" si="117"/>
        <v>870</v>
      </c>
      <c r="AD60" s="103">
        <f t="shared" si="117"/>
        <v>865</v>
      </c>
      <c r="AE60" s="103">
        <f t="shared" si="117"/>
        <v>860</v>
      </c>
      <c r="AF60" s="103">
        <f t="shared" si="117"/>
        <v>855</v>
      </c>
      <c r="AG60" s="103">
        <f t="shared" si="117"/>
        <v>850</v>
      </c>
      <c r="AH60" s="103">
        <f t="shared" si="117"/>
        <v>845</v>
      </c>
      <c r="AI60" s="103">
        <f t="shared" si="117"/>
        <v>840</v>
      </c>
      <c r="AJ60" s="103">
        <f t="shared" si="117"/>
        <v>835</v>
      </c>
      <c r="AK60" s="103">
        <f t="shared" si="117"/>
        <v>830</v>
      </c>
      <c r="AL60" s="103">
        <f t="shared" si="117"/>
        <v>825</v>
      </c>
      <c r="AM60" s="103">
        <f t="shared" si="117"/>
        <v>820</v>
      </c>
      <c r="AN60" s="103">
        <f t="shared" si="117"/>
        <v>815</v>
      </c>
      <c r="AO60" s="103">
        <f t="shared" si="117"/>
        <v>810</v>
      </c>
      <c r="AP60" s="103">
        <f t="shared" si="117"/>
        <v>805</v>
      </c>
      <c r="AQ60" s="103">
        <f t="shared" si="117"/>
        <v>800</v>
      </c>
      <c r="AR60" s="103">
        <f t="shared" si="117"/>
        <v>795</v>
      </c>
      <c r="AS60" s="103">
        <f t="shared" si="117"/>
        <v>790</v>
      </c>
      <c r="AT60" s="103">
        <f t="shared" si="117"/>
        <v>785</v>
      </c>
      <c r="AU60" s="103">
        <f t="shared" si="117"/>
        <v>780</v>
      </c>
    </row>
    <row r="61" spans="1:47" ht="16.5">
      <c r="A61" s="53"/>
      <c r="B61" s="138"/>
      <c r="C61" s="21" t="s">
        <v>65</v>
      </c>
      <c r="D61" s="20">
        <v>1E-3</v>
      </c>
      <c r="E61" s="9">
        <v>1000</v>
      </c>
      <c r="F61" s="38">
        <f t="shared" si="92"/>
        <v>0.02</v>
      </c>
      <c r="G61" s="99">
        <v>980</v>
      </c>
      <c r="H61" s="103">
        <f t="shared" si="93"/>
        <v>975</v>
      </c>
      <c r="I61" s="103">
        <f t="shared" si="93"/>
        <v>970</v>
      </c>
      <c r="J61" s="103">
        <f t="shared" ref="J61:AU61" si="118">I61-0.005*$E61</f>
        <v>965</v>
      </c>
      <c r="K61" s="103">
        <f t="shared" si="118"/>
        <v>960</v>
      </c>
      <c r="L61" s="97">
        <f t="shared" si="118"/>
        <v>955</v>
      </c>
      <c r="M61" s="103">
        <f t="shared" si="118"/>
        <v>950</v>
      </c>
      <c r="N61" s="103">
        <f t="shared" si="118"/>
        <v>945</v>
      </c>
      <c r="O61" s="103">
        <f t="shared" si="118"/>
        <v>940</v>
      </c>
      <c r="P61" s="103">
        <f t="shared" si="118"/>
        <v>935</v>
      </c>
      <c r="Q61" s="103">
        <f t="shared" si="118"/>
        <v>930</v>
      </c>
      <c r="R61" s="103">
        <f t="shared" si="118"/>
        <v>925</v>
      </c>
      <c r="S61" s="103">
        <f t="shared" si="118"/>
        <v>920</v>
      </c>
      <c r="T61" s="103">
        <f t="shared" si="118"/>
        <v>915</v>
      </c>
      <c r="U61" s="103">
        <f t="shared" si="118"/>
        <v>910</v>
      </c>
      <c r="V61" s="103">
        <f t="shared" si="118"/>
        <v>905</v>
      </c>
      <c r="W61" s="103">
        <f t="shared" si="118"/>
        <v>900</v>
      </c>
      <c r="X61" s="103">
        <f t="shared" si="118"/>
        <v>895</v>
      </c>
      <c r="Y61" s="103">
        <f t="shared" si="118"/>
        <v>890</v>
      </c>
      <c r="Z61" s="103">
        <f t="shared" si="118"/>
        <v>885</v>
      </c>
      <c r="AA61" s="103">
        <f t="shared" si="118"/>
        <v>880</v>
      </c>
      <c r="AB61" s="103">
        <f t="shared" si="118"/>
        <v>875</v>
      </c>
      <c r="AC61" s="103">
        <f t="shared" si="118"/>
        <v>870</v>
      </c>
      <c r="AD61" s="103">
        <f t="shared" si="118"/>
        <v>865</v>
      </c>
      <c r="AE61" s="103">
        <f t="shared" si="118"/>
        <v>860</v>
      </c>
      <c r="AF61" s="103">
        <f t="shared" si="118"/>
        <v>855</v>
      </c>
      <c r="AG61" s="103">
        <f t="shared" si="118"/>
        <v>850</v>
      </c>
      <c r="AH61" s="103">
        <f t="shared" si="118"/>
        <v>845</v>
      </c>
      <c r="AI61" s="103">
        <f t="shared" si="118"/>
        <v>840</v>
      </c>
      <c r="AJ61" s="103">
        <f t="shared" si="118"/>
        <v>835</v>
      </c>
      <c r="AK61" s="103">
        <f t="shared" si="118"/>
        <v>830</v>
      </c>
      <c r="AL61" s="103">
        <f t="shared" si="118"/>
        <v>825</v>
      </c>
      <c r="AM61" s="103">
        <f t="shared" si="118"/>
        <v>820</v>
      </c>
      <c r="AN61" s="103">
        <f t="shared" si="118"/>
        <v>815</v>
      </c>
      <c r="AO61" s="103">
        <f t="shared" si="118"/>
        <v>810</v>
      </c>
      <c r="AP61" s="103">
        <f t="shared" si="118"/>
        <v>805</v>
      </c>
      <c r="AQ61" s="103">
        <f t="shared" si="118"/>
        <v>800</v>
      </c>
      <c r="AR61" s="103">
        <f t="shared" si="118"/>
        <v>795</v>
      </c>
      <c r="AS61" s="103">
        <f t="shared" si="118"/>
        <v>790</v>
      </c>
      <c r="AT61" s="103">
        <f t="shared" si="118"/>
        <v>785</v>
      </c>
      <c r="AU61" s="103">
        <f t="shared" si="118"/>
        <v>780</v>
      </c>
    </row>
    <row r="62" spans="1:47" ht="16.5">
      <c r="A62" s="53"/>
      <c r="B62" s="138"/>
      <c r="C62" s="21" t="s">
        <v>86</v>
      </c>
      <c r="D62" s="20">
        <v>1E-3</v>
      </c>
      <c r="E62" s="9">
        <v>1000</v>
      </c>
      <c r="F62" s="38">
        <f t="shared" si="92"/>
        <v>0.02</v>
      </c>
      <c r="G62" s="99">
        <v>980</v>
      </c>
      <c r="H62" s="103">
        <f t="shared" si="93"/>
        <v>975</v>
      </c>
      <c r="I62" s="103">
        <f t="shared" si="93"/>
        <v>970</v>
      </c>
      <c r="J62" s="103">
        <f t="shared" ref="J62:AU62" si="119">I62-0.005*$E62</f>
        <v>965</v>
      </c>
      <c r="K62" s="103">
        <f t="shared" si="119"/>
        <v>960</v>
      </c>
      <c r="L62" s="97">
        <f t="shared" si="119"/>
        <v>955</v>
      </c>
      <c r="M62" s="103">
        <f t="shared" si="119"/>
        <v>950</v>
      </c>
      <c r="N62" s="103">
        <f t="shared" si="119"/>
        <v>945</v>
      </c>
      <c r="O62" s="103">
        <f t="shared" si="119"/>
        <v>940</v>
      </c>
      <c r="P62" s="103">
        <f t="shared" si="119"/>
        <v>935</v>
      </c>
      <c r="Q62" s="103">
        <f t="shared" si="119"/>
        <v>930</v>
      </c>
      <c r="R62" s="103">
        <f t="shared" si="119"/>
        <v>925</v>
      </c>
      <c r="S62" s="103">
        <f t="shared" si="119"/>
        <v>920</v>
      </c>
      <c r="T62" s="103">
        <f t="shared" si="119"/>
        <v>915</v>
      </c>
      <c r="U62" s="103">
        <f t="shared" si="119"/>
        <v>910</v>
      </c>
      <c r="V62" s="103">
        <f t="shared" si="119"/>
        <v>905</v>
      </c>
      <c r="W62" s="103">
        <f t="shared" si="119"/>
        <v>900</v>
      </c>
      <c r="X62" s="103">
        <f t="shared" si="119"/>
        <v>895</v>
      </c>
      <c r="Y62" s="103">
        <f t="shared" si="119"/>
        <v>890</v>
      </c>
      <c r="Z62" s="103">
        <f t="shared" si="119"/>
        <v>885</v>
      </c>
      <c r="AA62" s="103">
        <f t="shared" si="119"/>
        <v>880</v>
      </c>
      <c r="AB62" s="103">
        <f t="shared" si="119"/>
        <v>875</v>
      </c>
      <c r="AC62" s="103">
        <f t="shared" si="119"/>
        <v>870</v>
      </c>
      <c r="AD62" s="103">
        <f t="shared" si="119"/>
        <v>865</v>
      </c>
      <c r="AE62" s="103">
        <f t="shared" si="119"/>
        <v>860</v>
      </c>
      <c r="AF62" s="103">
        <f t="shared" si="119"/>
        <v>855</v>
      </c>
      <c r="AG62" s="103">
        <f t="shared" si="119"/>
        <v>850</v>
      </c>
      <c r="AH62" s="103">
        <f t="shared" si="119"/>
        <v>845</v>
      </c>
      <c r="AI62" s="103">
        <f t="shared" si="119"/>
        <v>840</v>
      </c>
      <c r="AJ62" s="103">
        <f t="shared" si="119"/>
        <v>835</v>
      </c>
      <c r="AK62" s="103">
        <f t="shared" si="119"/>
        <v>830</v>
      </c>
      <c r="AL62" s="103">
        <f t="shared" si="119"/>
        <v>825</v>
      </c>
      <c r="AM62" s="103">
        <f t="shared" si="119"/>
        <v>820</v>
      </c>
      <c r="AN62" s="103">
        <f t="shared" si="119"/>
        <v>815</v>
      </c>
      <c r="AO62" s="103">
        <f t="shared" si="119"/>
        <v>810</v>
      </c>
      <c r="AP62" s="103">
        <f t="shared" si="119"/>
        <v>805</v>
      </c>
      <c r="AQ62" s="103">
        <f t="shared" si="119"/>
        <v>800</v>
      </c>
      <c r="AR62" s="103">
        <f t="shared" si="119"/>
        <v>795</v>
      </c>
      <c r="AS62" s="103">
        <f t="shared" si="119"/>
        <v>790</v>
      </c>
      <c r="AT62" s="103">
        <f t="shared" si="119"/>
        <v>785</v>
      </c>
      <c r="AU62" s="103">
        <f t="shared" si="119"/>
        <v>780</v>
      </c>
    </row>
    <row r="63" spans="1:47" ht="16.5">
      <c r="A63" s="53"/>
      <c r="B63" s="141" t="s">
        <v>100</v>
      </c>
      <c r="C63" s="21" t="s">
        <v>71</v>
      </c>
      <c r="D63" s="25">
        <f>3/1000</f>
        <v>3.0000000000000001E-3</v>
      </c>
      <c r="E63" s="9">
        <v>333.33300000000003</v>
      </c>
      <c r="F63" s="38">
        <f t="shared" si="92"/>
        <v>0.02</v>
      </c>
      <c r="G63" s="99">
        <v>326.666</v>
      </c>
      <c r="H63" s="103">
        <f t="shared" si="93"/>
        <v>324.99933499999997</v>
      </c>
      <c r="I63" s="103">
        <f t="shared" si="93"/>
        <v>323.33266999999995</v>
      </c>
      <c r="J63" s="103">
        <f t="shared" ref="J63:AU63" si="120">I63-0.005*$E63</f>
        <v>321.66600499999993</v>
      </c>
      <c r="K63" s="103">
        <f t="shared" si="120"/>
        <v>319.9993399999999</v>
      </c>
      <c r="L63" s="97">
        <f t="shared" si="120"/>
        <v>318.33267499999988</v>
      </c>
      <c r="M63" s="103">
        <f t="shared" si="120"/>
        <v>316.66600999999986</v>
      </c>
      <c r="N63" s="103">
        <f t="shared" si="120"/>
        <v>314.99934499999983</v>
      </c>
      <c r="O63" s="103">
        <f t="shared" si="120"/>
        <v>313.33267999999981</v>
      </c>
      <c r="P63" s="103">
        <f t="shared" si="120"/>
        <v>311.66601499999979</v>
      </c>
      <c r="Q63" s="103">
        <f t="shared" si="120"/>
        <v>309.99934999999977</v>
      </c>
      <c r="R63" s="103">
        <f t="shared" si="120"/>
        <v>308.33268499999974</v>
      </c>
      <c r="S63" s="103">
        <f t="shared" si="120"/>
        <v>306.66601999999972</v>
      </c>
      <c r="T63" s="103">
        <f t="shared" si="120"/>
        <v>304.9993549999997</v>
      </c>
      <c r="U63" s="103">
        <f t="shared" si="120"/>
        <v>303.33268999999967</v>
      </c>
      <c r="V63" s="103">
        <f t="shared" si="120"/>
        <v>301.66602499999965</v>
      </c>
      <c r="W63" s="103">
        <f t="shared" si="120"/>
        <v>299.99935999999963</v>
      </c>
      <c r="X63" s="103">
        <f t="shared" si="120"/>
        <v>298.3326949999996</v>
      </c>
      <c r="Y63" s="103">
        <f t="shared" si="120"/>
        <v>296.66602999999958</v>
      </c>
      <c r="Z63" s="103">
        <f t="shared" si="120"/>
        <v>294.99936499999956</v>
      </c>
      <c r="AA63" s="103">
        <f t="shared" si="120"/>
        <v>293.33269999999953</v>
      </c>
      <c r="AB63" s="103">
        <f t="shared" si="120"/>
        <v>291.66603499999951</v>
      </c>
      <c r="AC63" s="103">
        <f t="shared" si="120"/>
        <v>289.99936999999949</v>
      </c>
      <c r="AD63" s="103">
        <f t="shared" si="120"/>
        <v>288.33270499999946</v>
      </c>
      <c r="AE63" s="103">
        <f t="shared" si="120"/>
        <v>286.66603999999944</v>
      </c>
      <c r="AF63" s="103">
        <f t="shared" si="120"/>
        <v>284.99937499999942</v>
      </c>
      <c r="AG63" s="103">
        <f t="shared" si="120"/>
        <v>283.33270999999939</v>
      </c>
      <c r="AH63" s="103">
        <f t="shared" si="120"/>
        <v>281.66604499999937</v>
      </c>
      <c r="AI63" s="103">
        <f t="shared" si="120"/>
        <v>279.99937999999935</v>
      </c>
      <c r="AJ63" s="103">
        <f t="shared" si="120"/>
        <v>278.33271499999933</v>
      </c>
      <c r="AK63" s="103">
        <f t="shared" si="120"/>
        <v>276.6660499999993</v>
      </c>
      <c r="AL63" s="103">
        <f t="shared" si="120"/>
        <v>274.99938499999928</v>
      </c>
      <c r="AM63" s="103">
        <f t="shared" si="120"/>
        <v>273.33271999999926</v>
      </c>
      <c r="AN63" s="103">
        <f t="shared" si="120"/>
        <v>271.66605499999923</v>
      </c>
      <c r="AO63" s="103">
        <f t="shared" si="120"/>
        <v>269.99938999999921</v>
      </c>
      <c r="AP63" s="103">
        <f t="shared" si="120"/>
        <v>268.33272499999919</v>
      </c>
      <c r="AQ63" s="103">
        <f t="shared" si="120"/>
        <v>266.66605999999916</v>
      </c>
      <c r="AR63" s="103">
        <f t="shared" si="120"/>
        <v>264.99939499999914</v>
      </c>
      <c r="AS63" s="103">
        <f t="shared" si="120"/>
        <v>263.33272999999912</v>
      </c>
      <c r="AT63" s="103">
        <f t="shared" si="120"/>
        <v>261.66606499999909</v>
      </c>
      <c r="AU63" s="103">
        <f t="shared" si="120"/>
        <v>259.99939999999907</v>
      </c>
    </row>
    <row r="64" spans="1:47" ht="16.5">
      <c r="A64" s="53"/>
      <c r="B64" s="141"/>
      <c r="C64" s="21" t="s">
        <v>70</v>
      </c>
      <c r="D64" s="20">
        <v>6.0000000000000001E-3</v>
      </c>
      <c r="E64" s="9">
        <v>166.666</v>
      </c>
      <c r="F64" s="38">
        <f t="shared" si="92"/>
        <v>0.02</v>
      </c>
      <c r="G64" s="99">
        <v>163.333</v>
      </c>
      <c r="H64" s="103">
        <f t="shared" si="93"/>
        <v>162.49967000000001</v>
      </c>
      <c r="I64" s="103">
        <f t="shared" si="93"/>
        <v>161.66634000000002</v>
      </c>
      <c r="J64" s="103">
        <f t="shared" ref="J64:AU64" si="121">I64-0.005*$E64</f>
        <v>160.83301000000003</v>
      </c>
      <c r="K64" s="103">
        <f t="shared" si="121"/>
        <v>159.99968000000004</v>
      </c>
      <c r="L64" s="97">
        <f t="shared" si="121"/>
        <v>159.16635000000005</v>
      </c>
      <c r="M64" s="103">
        <f t="shared" si="121"/>
        <v>158.33302000000006</v>
      </c>
      <c r="N64" s="103">
        <f t="shared" si="121"/>
        <v>157.49969000000007</v>
      </c>
      <c r="O64" s="103">
        <f t="shared" si="121"/>
        <v>156.66636000000008</v>
      </c>
      <c r="P64" s="103">
        <f t="shared" si="121"/>
        <v>155.83303000000009</v>
      </c>
      <c r="Q64" s="103">
        <f t="shared" si="121"/>
        <v>154.9997000000001</v>
      </c>
      <c r="R64" s="103">
        <f t="shared" si="121"/>
        <v>154.16637000000011</v>
      </c>
      <c r="S64" s="103">
        <f t="shared" si="121"/>
        <v>153.33304000000012</v>
      </c>
      <c r="T64" s="103">
        <f t="shared" si="121"/>
        <v>152.49971000000014</v>
      </c>
      <c r="U64" s="103">
        <f t="shared" si="121"/>
        <v>151.66638000000015</v>
      </c>
      <c r="V64" s="103">
        <f t="shared" si="121"/>
        <v>150.83305000000016</v>
      </c>
      <c r="W64" s="103">
        <f t="shared" si="121"/>
        <v>149.99972000000017</v>
      </c>
      <c r="X64" s="103">
        <f t="shared" si="121"/>
        <v>149.16639000000018</v>
      </c>
      <c r="Y64" s="103">
        <f t="shared" si="121"/>
        <v>148.33306000000019</v>
      </c>
      <c r="Z64" s="103">
        <f t="shared" si="121"/>
        <v>147.4997300000002</v>
      </c>
      <c r="AA64" s="103">
        <f t="shared" si="121"/>
        <v>146.66640000000021</v>
      </c>
      <c r="AB64" s="103">
        <f t="shared" si="121"/>
        <v>145.83307000000022</v>
      </c>
      <c r="AC64" s="103">
        <f t="shared" si="121"/>
        <v>144.99974000000023</v>
      </c>
      <c r="AD64" s="103">
        <f t="shared" si="121"/>
        <v>144.16641000000024</v>
      </c>
      <c r="AE64" s="103">
        <f t="shared" si="121"/>
        <v>143.33308000000025</v>
      </c>
      <c r="AF64" s="103">
        <f t="shared" si="121"/>
        <v>142.49975000000026</v>
      </c>
      <c r="AG64" s="103">
        <f t="shared" si="121"/>
        <v>141.66642000000027</v>
      </c>
      <c r="AH64" s="103">
        <f t="shared" si="121"/>
        <v>140.83309000000028</v>
      </c>
      <c r="AI64" s="103">
        <f t="shared" si="121"/>
        <v>139.99976000000029</v>
      </c>
      <c r="AJ64" s="103">
        <f t="shared" si="121"/>
        <v>139.1664300000003</v>
      </c>
      <c r="AK64" s="103">
        <f t="shared" si="121"/>
        <v>138.33310000000031</v>
      </c>
      <c r="AL64" s="103">
        <f t="shared" si="121"/>
        <v>137.49977000000032</v>
      </c>
      <c r="AM64" s="103">
        <f t="shared" si="121"/>
        <v>136.66644000000034</v>
      </c>
      <c r="AN64" s="103">
        <f t="shared" si="121"/>
        <v>135.83311000000035</v>
      </c>
      <c r="AO64" s="103">
        <f t="shared" si="121"/>
        <v>134.99978000000036</v>
      </c>
      <c r="AP64" s="103">
        <f t="shared" si="121"/>
        <v>134.16645000000037</v>
      </c>
      <c r="AQ64" s="103">
        <f t="shared" si="121"/>
        <v>133.33312000000038</v>
      </c>
      <c r="AR64" s="103">
        <f t="shared" si="121"/>
        <v>132.49979000000039</v>
      </c>
      <c r="AS64" s="103">
        <f t="shared" si="121"/>
        <v>131.6664600000004</v>
      </c>
      <c r="AT64" s="103">
        <f t="shared" si="121"/>
        <v>130.83313000000041</v>
      </c>
      <c r="AU64" s="103">
        <f t="shared" si="121"/>
        <v>129.99980000000042</v>
      </c>
    </row>
    <row r="65" spans="1:49" ht="16.5">
      <c r="A65" s="53"/>
      <c r="B65" s="141"/>
      <c r="C65" s="21" t="s">
        <v>69</v>
      </c>
      <c r="D65" s="25">
        <f>3/1000</f>
        <v>3.0000000000000001E-3</v>
      </c>
      <c r="E65" s="9">
        <v>333.33300000000003</v>
      </c>
      <c r="F65" s="38">
        <f t="shared" si="92"/>
        <v>0.02</v>
      </c>
      <c r="G65" s="99">
        <v>326.666</v>
      </c>
      <c r="H65" s="103">
        <f t="shared" si="93"/>
        <v>324.99933499999997</v>
      </c>
      <c r="I65" s="103">
        <f t="shared" si="93"/>
        <v>323.33266999999995</v>
      </c>
      <c r="J65" s="103">
        <f t="shared" ref="J65:AU65" si="122">I65-0.005*$E65</f>
        <v>321.66600499999993</v>
      </c>
      <c r="K65" s="103">
        <f t="shared" si="122"/>
        <v>319.9993399999999</v>
      </c>
      <c r="L65" s="97">
        <f t="shared" si="122"/>
        <v>318.33267499999988</v>
      </c>
      <c r="M65" s="103">
        <f t="shared" si="122"/>
        <v>316.66600999999986</v>
      </c>
      <c r="N65" s="103">
        <f t="shared" si="122"/>
        <v>314.99934499999983</v>
      </c>
      <c r="O65" s="103">
        <f t="shared" si="122"/>
        <v>313.33267999999981</v>
      </c>
      <c r="P65" s="103">
        <f t="shared" si="122"/>
        <v>311.66601499999979</v>
      </c>
      <c r="Q65" s="103">
        <f t="shared" si="122"/>
        <v>309.99934999999977</v>
      </c>
      <c r="R65" s="103">
        <f t="shared" si="122"/>
        <v>308.33268499999974</v>
      </c>
      <c r="S65" s="103">
        <f t="shared" si="122"/>
        <v>306.66601999999972</v>
      </c>
      <c r="T65" s="103">
        <f t="shared" si="122"/>
        <v>304.9993549999997</v>
      </c>
      <c r="U65" s="103">
        <f t="shared" si="122"/>
        <v>303.33268999999967</v>
      </c>
      <c r="V65" s="103">
        <f t="shared" si="122"/>
        <v>301.66602499999965</v>
      </c>
      <c r="W65" s="103">
        <f t="shared" si="122"/>
        <v>299.99935999999963</v>
      </c>
      <c r="X65" s="103">
        <f t="shared" si="122"/>
        <v>298.3326949999996</v>
      </c>
      <c r="Y65" s="103">
        <f t="shared" si="122"/>
        <v>296.66602999999958</v>
      </c>
      <c r="Z65" s="103">
        <f t="shared" si="122"/>
        <v>294.99936499999956</v>
      </c>
      <c r="AA65" s="103">
        <f t="shared" si="122"/>
        <v>293.33269999999953</v>
      </c>
      <c r="AB65" s="103">
        <f t="shared" si="122"/>
        <v>291.66603499999951</v>
      </c>
      <c r="AC65" s="103">
        <f t="shared" si="122"/>
        <v>289.99936999999949</v>
      </c>
      <c r="AD65" s="103">
        <f t="shared" si="122"/>
        <v>288.33270499999946</v>
      </c>
      <c r="AE65" s="103">
        <f t="shared" si="122"/>
        <v>286.66603999999944</v>
      </c>
      <c r="AF65" s="103">
        <f t="shared" si="122"/>
        <v>284.99937499999942</v>
      </c>
      <c r="AG65" s="103">
        <f t="shared" si="122"/>
        <v>283.33270999999939</v>
      </c>
      <c r="AH65" s="103">
        <f t="shared" si="122"/>
        <v>281.66604499999937</v>
      </c>
      <c r="AI65" s="103">
        <f t="shared" si="122"/>
        <v>279.99937999999935</v>
      </c>
      <c r="AJ65" s="103">
        <f t="shared" si="122"/>
        <v>278.33271499999933</v>
      </c>
      <c r="AK65" s="103">
        <f t="shared" si="122"/>
        <v>276.6660499999993</v>
      </c>
      <c r="AL65" s="103">
        <f t="shared" si="122"/>
        <v>274.99938499999928</v>
      </c>
      <c r="AM65" s="103">
        <f t="shared" si="122"/>
        <v>273.33271999999926</v>
      </c>
      <c r="AN65" s="103">
        <f t="shared" si="122"/>
        <v>271.66605499999923</v>
      </c>
      <c r="AO65" s="103">
        <f t="shared" si="122"/>
        <v>269.99938999999921</v>
      </c>
      <c r="AP65" s="103">
        <f t="shared" si="122"/>
        <v>268.33272499999919</v>
      </c>
      <c r="AQ65" s="103">
        <f t="shared" si="122"/>
        <v>266.66605999999916</v>
      </c>
      <c r="AR65" s="103">
        <f t="shared" si="122"/>
        <v>264.99939499999914</v>
      </c>
      <c r="AS65" s="103">
        <f t="shared" si="122"/>
        <v>263.33272999999912</v>
      </c>
      <c r="AT65" s="103">
        <f t="shared" si="122"/>
        <v>261.66606499999909</v>
      </c>
      <c r="AU65" s="103">
        <f t="shared" si="122"/>
        <v>259.99939999999907</v>
      </c>
    </row>
    <row r="66" spans="1:49" ht="16.5">
      <c r="A66" s="53"/>
      <c r="B66" s="141"/>
      <c r="C66" s="21" t="s">
        <v>68</v>
      </c>
      <c r="D66" s="20">
        <v>3.0000000000000001E-3</v>
      </c>
      <c r="E66" s="9">
        <v>333.33300000000003</v>
      </c>
      <c r="F66" s="38">
        <f t="shared" si="92"/>
        <v>0.02</v>
      </c>
      <c r="G66" s="99">
        <v>326.666</v>
      </c>
      <c r="H66" s="103">
        <f t="shared" si="93"/>
        <v>324.99933499999997</v>
      </c>
      <c r="I66" s="103">
        <f t="shared" si="93"/>
        <v>323.33266999999995</v>
      </c>
      <c r="J66" s="103">
        <f t="shared" ref="J66:AU66" si="123">I66-0.005*$E66</f>
        <v>321.66600499999993</v>
      </c>
      <c r="K66" s="103">
        <f t="shared" si="123"/>
        <v>319.9993399999999</v>
      </c>
      <c r="L66" s="97">
        <f t="shared" si="123"/>
        <v>318.33267499999988</v>
      </c>
      <c r="M66" s="103">
        <f t="shared" si="123"/>
        <v>316.66600999999986</v>
      </c>
      <c r="N66" s="103">
        <f t="shared" si="123"/>
        <v>314.99934499999983</v>
      </c>
      <c r="O66" s="103">
        <f t="shared" si="123"/>
        <v>313.33267999999981</v>
      </c>
      <c r="P66" s="103">
        <f t="shared" si="123"/>
        <v>311.66601499999979</v>
      </c>
      <c r="Q66" s="103">
        <f t="shared" si="123"/>
        <v>309.99934999999977</v>
      </c>
      <c r="R66" s="103">
        <f t="shared" si="123"/>
        <v>308.33268499999974</v>
      </c>
      <c r="S66" s="103">
        <f t="shared" si="123"/>
        <v>306.66601999999972</v>
      </c>
      <c r="T66" s="103">
        <f t="shared" si="123"/>
        <v>304.9993549999997</v>
      </c>
      <c r="U66" s="103">
        <f t="shared" si="123"/>
        <v>303.33268999999967</v>
      </c>
      <c r="V66" s="103">
        <f t="shared" si="123"/>
        <v>301.66602499999965</v>
      </c>
      <c r="W66" s="103">
        <f t="shared" si="123"/>
        <v>299.99935999999963</v>
      </c>
      <c r="X66" s="103">
        <f t="shared" si="123"/>
        <v>298.3326949999996</v>
      </c>
      <c r="Y66" s="103">
        <f t="shared" si="123"/>
        <v>296.66602999999958</v>
      </c>
      <c r="Z66" s="103">
        <f t="shared" si="123"/>
        <v>294.99936499999956</v>
      </c>
      <c r="AA66" s="103">
        <f t="shared" si="123"/>
        <v>293.33269999999953</v>
      </c>
      <c r="AB66" s="103">
        <f t="shared" si="123"/>
        <v>291.66603499999951</v>
      </c>
      <c r="AC66" s="103">
        <f t="shared" si="123"/>
        <v>289.99936999999949</v>
      </c>
      <c r="AD66" s="103">
        <f t="shared" si="123"/>
        <v>288.33270499999946</v>
      </c>
      <c r="AE66" s="103">
        <f t="shared" si="123"/>
        <v>286.66603999999944</v>
      </c>
      <c r="AF66" s="103">
        <f t="shared" si="123"/>
        <v>284.99937499999942</v>
      </c>
      <c r="AG66" s="103">
        <f t="shared" si="123"/>
        <v>283.33270999999939</v>
      </c>
      <c r="AH66" s="103">
        <f t="shared" si="123"/>
        <v>281.66604499999937</v>
      </c>
      <c r="AI66" s="103">
        <f t="shared" si="123"/>
        <v>279.99937999999935</v>
      </c>
      <c r="AJ66" s="103">
        <f t="shared" si="123"/>
        <v>278.33271499999933</v>
      </c>
      <c r="AK66" s="103">
        <f t="shared" si="123"/>
        <v>276.6660499999993</v>
      </c>
      <c r="AL66" s="103">
        <f t="shared" si="123"/>
        <v>274.99938499999928</v>
      </c>
      <c r="AM66" s="103">
        <f t="shared" si="123"/>
        <v>273.33271999999926</v>
      </c>
      <c r="AN66" s="103">
        <f t="shared" si="123"/>
        <v>271.66605499999923</v>
      </c>
      <c r="AO66" s="103">
        <f t="shared" si="123"/>
        <v>269.99938999999921</v>
      </c>
      <c r="AP66" s="103">
        <f t="shared" si="123"/>
        <v>268.33272499999919</v>
      </c>
      <c r="AQ66" s="103">
        <f t="shared" si="123"/>
        <v>266.66605999999916</v>
      </c>
      <c r="AR66" s="103">
        <f t="shared" si="123"/>
        <v>264.99939499999914</v>
      </c>
      <c r="AS66" s="103">
        <f t="shared" si="123"/>
        <v>263.33272999999912</v>
      </c>
      <c r="AT66" s="103">
        <f t="shared" si="123"/>
        <v>261.66606499999909</v>
      </c>
      <c r="AU66" s="103">
        <f t="shared" si="123"/>
        <v>259.99939999999907</v>
      </c>
    </row>
    <row r="67" spans="1:49" ht="16.5">
      <c r="A67" s="53"/>
      <c r="B67" s="138" t="s">
        <v>99</v>
      </c>
      <c r="C67" s="21" t="s">
        <v>95</v>
      </c>
      <c r="D67" s="9">
        <v>0.27100000000000002</v>
      </c>
      <c r="E67" s="9">
        <v>3.69</v>
      </c>
      <c r="F67" s="38">
        <f t="shared" si="92"/>
        <v>0.02</v>
      </c>
      <c r="G67" s="99">
        <v>3.6160000000000001</v>
      </c>
      <c r="H67" s="103">
        <f t="shared" si="93"/>
        <v>3.59755</v>
      </c>
      <c r="I67" s="103">
        <f t="shared" si="93"/>
        <v>3.5790999999999999</v>
      </c>
      <c r="J67" s="103">
        <f t="shared" ref="J67:AU67" si="124">I67-0.005*$E67</f>
        <v>3.5606499999999999</v>
      </c>
      <c r="K67" s="103">
        <f t="shared" si="124"/>
        <v>3.5421999999999998</v>
      </c>
      <c r="L67" s="97">
        <f t="shared" si="124"/>
        <v>3.5237499999999997</v>
      </c>
      <c r="M67" s="103">
        <f t="shared" si="124"/>
        <v>3.5052999999999996</v>
      </c>
      <c r="N67" s="103">
        <f t="shared" si="124"/>
        <v>3.4868499999999996</v>
      </c>
      <c r="O67" s="103">
        <f t="shared" si="124"/>
        <v>3.4683999999999995</v>
      </c>
      <c r="P67" s="103">
        <f t="shared" si="124"/>
        <v>3.4499499999999994</v>
      </c>
      <c r="Q67" s="103">
        <f t="shared" si="124"/>
        <v>3.4314999999999993</v>
      </c>
      <c r="R67" s="103">
        <f t="shared" si="124"/>
        <v>3.4130499999999993</v>
      </c>
      <c r="S67" s="103">
        <f t="shared" si="124"/>
        <v>3.3945999999999992</v>
      </c>
      <c r="T67" s="103">
        <f t="shared" si="124"/>
        <v>3.3761499999999991</v>
      </c>
      <c r="U67" s="103">
        <f t="shared" si="124"/>
        <v>3.357699999999999</v>
      </c>
      <c r="V67" s="103">
        <f t="shared" si="124"/>
        <v>3.3392499999999989</v>
      </c>
      <c r="W67" s="103">
        <f t="shared" si="124"/>
        <v>3.3207999999999989</v>
      </c>
      <c r="X67" s="103">
        <f t="shared" si="124"/>
        <v>3.3023499999999988</v>
      </c>
      <c r="Y67" s="103">
        <f t="shared" si="124"/>
        <v>3.2838999999999987</v>
      </c>
      <c r="Z67" s="103">
        <f t="shared" si="124"/>
        <v>3.2654499999999986</v>
      </c>
      <c r="AA67" s="103">
        <f t="shared" si="124"/>
        <v>3.2469999999999986</v>
      </c>
      <c r="AB67" s="103">
        <f t="shared" si="124"/>
        <v>3.2285499999999985</v>
      </c>
      <c r="AC67" s="103">
        <f t="shared" si="124"/>
        <v>3.2100999999999984</v>
      </c>
      <c r="AD67" s="103">
        <f t="shared" si="124"/>
        <v>3.1916499999999983</v>
      </c>
      <c r="AE67" s="103">
        <f t="shared" si="124"/>
        <v>3.1731999999999982</v>
      </c>
      <c r="AF67" s="103">
        <f t="shared" si="124"/>
        <v>3.1547499999999982</v>
      </c>
      <c r="AG67" s="103">
        <f t="shared" si="124"/>
        <v>3.1362999999999981</v>
      </c>
      <c r="AH67" s="103">
        <f t="shared" si="124"/>
        <v>3.117849999999998</v>
      </c>
      <c r="AI67" s="103">
        <f t="shared" si="124"/>
        <v>3.0993999999999979</v>
      </c>
      <c r="AJ67" s="103">
        <f t="shared" si="124"/>
        <v>3.0809499999999979</v>
      </c>
      <c r="AK67" s="103">
        <f t="shared" si="124"/>
        <v>3.0624999999999978</v>
      </c>
      <c r="AL67" s="103">
        <f t="shared" si="124"/>
        <v>3.0440499999999977</v>
      </c>
      <c r="AM67" s="103">
        <f t="shared" si="124"/>
        <v>3.0255999999999976</v>
      </c>
      <c r="AN67" s="103">
        <f t="shared" si="124"/>
        <v>3.0071499999999975</v>
      </c>
      <c r="AO67" s="103">
        <f t="shared" si="124"/>
        <v>2.9886999999999975</v>
      </c>
      <c r="AP67" s="103">
        <f t="shared" si="124"/>
        <v>2.9702499999999974</v>
      </c>
      <c r="AQ67" s="103">
        <f t="shared" si="124"/>
        <v>2.9517999999999973</v>
      </c>
      <c r="AR67" s="103">
        <f t="shared" si="124"/>
        <v>2.9333499999999972</v>
      </c>
      <c r="AS67" s="103">
        <f t="shared" si="124"/>
        <v>2.9148999999999972</v>
      </c>
      <c r="AT67" s="103">
        <f t="shared" si="124"/>
        <v>2.8964499999999971</v>
      </c>
      <c r="AU67" s="103">
        <f t="shared" si="124"/>
        <v>2.877999999999997</v>
      </c>
      <c r="AV67" s="3">
        <v>2.4400000000000002E-2</v>
      </c>
      <c r="AW67" s="88">
        <f>AV67-2.5%</f>
        <v>-5.9999999999999984E-4</v>
      </c>
    </row>
    <row r="68" spans="1:49" ht="16.5">
      <c r="A68" s="53"/>
      <c r="B68" s="138"/>
      <c r="C68" s="21" t="s">
        <v>94</v>
      </c>
      <c r="D68" s="9">
        <v>5.3999999999999999E-2</v>
      </c>
      <c r="E68" s="9">
        <v>18.518000000000001</v>
      </c>
      <c r="F68" s="38">
        <f t="shared" si="92"/>
        <v>0.02</v>
      </c>
      <c r="G68" s="99">
        <v>18.148</v>
      </c>
      <c r="H68" s="103">
        <f t="shared" si="93"/>
        <v>18.055409999999998</v>
      </c>
      <c r="I68" s="103">
        <f t="shared" si="93"/>
        <v>17.962819999999997</v>
      </c>
      <c r="J68" s="103">
        <f t="shared" ref="J68:AU68" si="125">I68-0.005*$E68</f>
        <v>17.870229999999996</v>
      </c>
      <c r="K68" s="103">
        <f t="shared" si="125"/>
        <v>17.777639999999995</v>
      </c>
      <c r="L68" s="97">
        <f t="shared" si="125"/>
        <v>17.685049999999993</v>
      </c>
      <c r="M68" s="103">
        <f t="shared" si="125"/>
        <v>17.592459999999992</v>
      </c>
      <c r="N68" s="103">
        <f t="shared" si="125"/>
        <v>17.499869999999991</v>
      </c>
      <c r="O68" s="103">
        <f t="shared" si="125"/>
        <v>17.407279999999989</v>
      </c>
      <c r="P68" s="103">
        <f t="shared" si="125"/>
        <v>17.314689999999988</v>
      </c>
      <c r="Q68" s="103">
        <f t="shared" si="125"/>
        <v>17.222099999999987</v>
      </c>
      <c r="R68" s="103">
        <f t="shared" si="125"/>
        <v>17.129509999999986</v>
      </c>
      <c r="S68" s="103">
        <f t="shared" si="125"/>
        <v>17.036919999999984</v>
      </c>
      <c r="T68" s="103">
        <f t="shared" si="125"/>
        <v>16.944329999999983</v>
      </c>
      <c r="U68" s="103">
        <f t="shared" si="125"/>
        <v>16.851739999999982</v>
      </c>
      <c r="V68" s="103">
        <f t="shared" si="125"/>
        <v>16.75914999999998</v>
      </c>
      <c r="W68" s="103">
        <f t="shared" si="125"/>
        <v>16.666559999999979</v>
      </c>
      <c r="X68" s="103">
        <f t="shared" si="125"/>
        <v>16.573969999999978</v>
      </c>
      <c r="Y68" s="103">
        <f t="shared" si="125"/>
        <v>16.481379999999977</v>
      </c>
      <c r="Z68" s="103">
        <f t="shared" si="125"/>
        <v>16.388789999999975</v>
      </c>
      <c r="AA68" s="103">
        <f t="shared" si="125"/>
        <v>16.296199999999974</v>
      </c>
      <c r="AB68" s="103">
        <f t="shared" si="125"/>
        <v>16.203609999999973</v>
      </c>
      <c r="AC68" s="103">
        <f t="shared" si="125"/>
        <v>16.111019999999971</v>
      </c>
      <c r="AD68" s="103">
        <f t="shared" si="125"/>
        <v>16.01842999999997</v>
      </c>
      <c r="AE68" s="103">
        <f t="shared" si="125"/>
        <v>15.925839999999971</v>
      </c>
      <c r="AF68" s="103">
        <f t="shared" si="125"/>
        <v>15.833249999999971</v>
      </c>
      <c r="AG68" s="103">
        <f t="shared" si="125"/>
        <v>15.740659999999972</v>
      </c>
      <c r="AH68" s="103">
        <f t="shared" si="125"/>
        <v>15.648069999999972</v>
      </c>
      <c r="AI68" s="103">
        <f t="shared" si="125"/>
        <v>15.555479999999973</v>
      </c>
      <c r="AJ68" s="103">
        <f t="shared" si="125"/>
        <v>15.462889999999973</v>
      </c>
      <c r="AK68" s="103">
        <f t="shared" si="125"/>
        <v>15.370299999999974</v>
      </c>
      <c r="AL68" s="103">
        <f t="shared" si="125"/>
        <v>15.277709999999974</v>
      </c>
      <c r="AM68" s="103">
        <f t="shared" si="125"/>
        <v>15.185119999999975</v>
      </c>
      <c r="AN68" s="103">
        <f t="shared" si="125"/>
        <v>15.092529999999975</v>
      </c>
      <c r="AO68" s="103">
        <f t="shared" si="125"/>
        <v>14.999939999999976</v>
      </c>
      <c r="AP68" s="103">
        <f t="shared" si="125"/>
        <v>14.907349999999976</v>
      </c>
      <c r="AQ68" s="103">
        <f t="shared" si="125"/>
        <v>14.814759999999977</v>
      </c>
      <c r="AR68" s="103">
        <f t="shared" si="125"/>
        <v>14.722169999999977</v>
      </c>
      <c r="AS68" s="103">
        <f t="shared" si="125"/>
        <v>14.629579999999978</v>
      </c>
      <c r="AT68" s="103">
        <f t="shared" si="125"/>
        <v>14.536989999999978</v>
      </c>
      <c r="AU68" s="103">
        <f t="shared" si="125"/>
        <v>14.444399999999979</v>
      </c>
      <c r="AV68" s="3">
        <v>2.4760000000000001E-2</v>
      </c>
      <c r="AW68" s="88">
        <f>AV68-2.5%</f>
        <v>-2.4000000000000063E-4</v>
      </c>
    </row>
    <row r="69" spans="1:49" ht="16.5">
      <c r="A69" s="53"/>
      <c r="B69" s="138" t="s">
        <v>98</v>
      </c>
      <c r="C69" s="21" t="s">
        <v>66</v>
      </c>
      <c r="D69" s="20">
        <v>1E-3</v>
      </c>
      <c r="E69" s="9">
        <v>1000</v>
      </c>
      <c r="F69" s="38">
        <f t="shared" si="92"/>
        <v>0.02</v>
      </c>
      <c r="G69" s="99">
        <v>980</v>
      </c>
      <c r="H69" s="103">
        <f t="shared" si="93"/>
        <v>975</v>
      </c>
      <c r="I69" s="103">
        <f t="shared" si="93"/>
        <v>970</v>
      </c>
      <c r="J69" s="103">
        <f t="shared" ref="J69:AU69" si="126">I69-0.005*$E69</f>
        <v>965</v>
      </c>
      <c r="K69" s="103">
        <f t="shared" si="126"/>
        <v>960</v>
      </c>
      <c r="L69" s="97">
        <f t="shared" si="126"/>
        <v>955</v>
      </c>
      <c r="M69" s="103">
        <f t="shared" si="126"/>
        <v>950</v>
      </c>
      <c r="N69" s="103">
        <f t="shared" si="126"/>
        <v>945</v>
      </c>
      <c r="O69" s="103">
        <f t="shared" si="126"/>
        <v>940</v>
      </c>
      <c r="P69" s="103">
        <f t="shared" si="126"/>
        <v>935</v>
      </c>
      <c r="Q69" s="103">
        <f t="shared" si="126"/>
        <v>930</v>
      </c>
      <c r="R69" s="103">
        <f t="shared" si="126"/>
        <v>925</v>
      </c>
      <c r="S69" s="103">
        <f t="shared" si="126"/>
        <v>920</v>
      </c>
      <c r="T69" s="103">
        <f t="shared" si="126"/>
        <v>915</v>
      </c>
      <c r="U69" s="103">
        <f t="shared" si="126"/>
        <v>910</v>
      </c>
      <c r="V69" s="103">
        <f t="shared" si="126"/>
        <v>905</v>
      </c>
      <c r="W69" s="103">
        <f t="shared" si="126"/>
        <v>900</v>
      </c>
      <c r="X69" s="103">
        <f t="shared" si="126"/>
        <v>895</v>
      </c>
      <c r="Y69" s="103">
        <f t="shared" si="126"/>
        <v>890</v>
      </c>
      <c r="Z69" s="103">
        <f t="shared" si="126"/>
        <v>885</v>
      </c>
      <c r="AA69" s="103">
        <f t="shared" si="126"/>
        <v>880</v>
      </c>
      <c r="AB69" s="103">
        <f t="shared" si="126"/>
        <v>875</v>
      </c>
      <c r="AC69" s="103">
        <f t="shared" si="126"/>
        <v>870</v>
      </c>
      <c r="AD69" s="103">
        <f t="shared" si="126"/>
        <v>865</v>
      </c>
      <c r="AE69" s="103">
        <f t="shared" si="126"/>
        <v>860</v>
      </c>
      <c r="AF69" s="103">
        <f t="shared" si="126"/>
        <v>855</v>
      </c>
      <c r="AG69" s="103">
        <f t="shared" si="126"/>
        <v>850</v>
      </c>
      <c r="AH69" s="103">
        <f t="shared" si="126"/>
        <v>845</v>
      </c>
      <c r="AI69" s="103">
        <f t="shared" si="126"/>
        <v>840</v>
      </c>
      <c r="AJ69" s="103">
        <f t="shared" si="126"/>
        <v>835</v>
      </c>
      <c r="AK69" s="103">
        <f t="shared" si="126"/>
        <v>830</v>
      </c>
      <c r="AL69" s="103">
        <f t="shared" si="126"/>
        <v>825</v>
      </c>
      <c r="AM69" s="103">
        <f t="shared" si="126"/>
        <v>820</v>
      </c>
      <c r="AN69" s="103">
        <f t="shared" si="126"/>
        <v>815</v>
      </c>
      <c r="AO69" s="103">
        <f t="shared" si="126"/>
        <v>810</v>
      </c>
      <c r="AP69" s="103">
        <f t="shared" si="126"/>
        <v>805</v>
      </c>
      <c r="AQ69" s="103">
        <f t="shared" si="126"/>
        <v>800</v>
      </c>
      <c r="AR69" s="103">
        <f t="shared" si="126"/>
        <v>795</v>
      </c>
      <c r="AS69" s="103">
        <f t="shared" si="126"/>
        <v>790</v>
      </c>
      <c r="AT69" s="103">
        <f t="shared" si="126"/>
        <v>785</v>
      </c>
      <c r="AU69" s="103">
        <f t="shared" si="126"/>
        <v>780</v>
      </c>
    </row>
    <row r="70" spans="1:49" ht="16.5">
      <c r="A70" s="53"/>
      <c r="B70" s="138"/>
      <c r="C70" s="21" t="s">
        <v>65</v>
      </c>
      <c r="D70" s="20">
        <v>1E-3</v>
      </c>
      <c r="E70" s="9">
        <v>1000</v>
      </c>
      <c r="F70" s="38">
        <f t="shared" si="92"/>
        <v>0.02</v>
      </c>
      <c r="G70" s="99">
        <v>980</v>
      </c>
      <c r="H70" s="103">
        <f t="shared" si="93"/>
        <v>975</v>
      </c>
      <c r="I70" s="103">
        <f t="shared" si="93"/>
        <v>970</v>
      </c>
      <c r="J70" s="103">
        <f t="shared" ref="J70:AU70" si="127">I70-0.005*$E70</f>
        <v>965</v>
      </c>
      <c r="K70" s="103">
        <f t="shared" si="127"/>
        <v>960</v>
      </c>
      <c r="L70" s="97">
        <f t="shared" si="127"/>
        <v>955</v>
      </c>
      <c r="M70" s="103">
        <f t="shared" si="127"/>
        <v>950</v>
      </c>
      <c r="N70" s="103">
        <f t="shared" si="127"/>
        <v>945</v>
      </c>
      <c r="O70" s="103">
        <f t="shared" si="127"/>
        <v>940</v>
      </c>
      <c r="P70" s="103">
        <f t="shared" si="127"/>
        <v>935</v>
      </c>
      <c r="Q70" s="103">
        <f t="shared" si="127"/>
        <v>930</v>
      </c>
      <c r="R70" s="103">
        <f t="shared" si="127"/>
        <v>925</v>
      </c>
      <c r="S70" s="103">
        <f t="shared" si="127"/>
        <v>920</v>
      </c>
      <c r="T70" s="103">
        <f t="shared" si="127"/>
        <v>915</v>
      </c>
      <c r="U70" s="103">
        <f t="shared" si="127"/>
        <v>910</v>
      </c>
      <c r="V70" s="103">
        <f t="shared" si="127"/>
        <v>905</v>
      </c>
      <c r="W70" s="103">
        <f t="shared" si="127"/>
        <v>900</v>
      </c>
      <c r="X70" s="103">
        <f t="shared" si="127"/>
        <v>895</v>
      </c>
      <c r="Y70" s="103">
        <f t="shared" si="127"/>
        <v>890</v>
      </c>
      <c r="Z70" s="103">
        <f t="shared" si="127"/>
        <v>885</v>
      </c>
      <c r="AA70" s="103">
        <f t="shared" si="127"/>
        <v>880</v>
      </c>
      <c r="AB70" s="103">
        <f t="shared" si="127"/>
        <v>875</v>
      </c>
      <c r="AC70" s="103">
        <f t="shared" si="127"/>
        <v>870</v>
      </c>
      <c r="AD70" s="103">
        <f t="shared" si="127"/>
        <v>865</v>
      </c>
      <c r="AE70" s="103">
        <f t="shared" si="127"/>
        <v>860</v>
      </c>
      <c r="AF70" s="103">
        <f t="shared" si="127"/>
        <v>855</v>
      </c>
      <c r="AG70" s="103">
        <f t="shared" si="127"/>
        <v>850</v>
      </c>
      <c r="AH70" s="103">
        <f t="shared" si="127"/>
        <v>845</v>
      </c>
      <c r="AI70" s="103">
        <f t="shared" si="127"/>
        <v>840</v>
      </c>
      <c r="AJ70" s="103">
        <f t="shared" si="127"/>
        <v>835</v>
      </c>
      <c r="AK70" s="103">
        <f t="shared" si="127"/>
        <v>830</v>
      </c>
      <c r="AL70" s="103">
        <f t="shared" si="127"/>
        <v>825</v>
      </c>
      <c r="AM70" s="103">
        <f t="shared" si="127"/>
        <v>820</v>
      </c>
      <c r="AN70" s="103">
        <f t="shared" si="127"/>
        <v>815</v>
      </c>
      <c r="AO70" s="103">
        <f t="shared" si="127"/>
        <v>810</v>
      </c>
      <c r="AP70" s="103">
        <f t="shared" si="127"/>
        <v>805</v>
      </c>
      <c r="AQ70" s="103">
        <f t="shared" si="127"/>
        <v>800</v>
      </c>
      <c r="AR70" s="103">
        <f t="shared" si="127"/>
        <v>795</v>
      </c>
      <c r="AS70" s="103">
        <f t="shared" si="127"/>
        <v>790</v>
      </c>
      <c r="AT70" s="103">
        <f t="shared" si="127"/>
        <v>785</v>
      </c>
      <c r="AU70" s="103">
        <f t="shared" si="127"/>
        <v>780</v>
      </c>
    </row>
    <row r="71" spans="1:49" ht="16.5">
      <c r="A71" s="53"/>
      <c r="B71" s="138"/>
      <c r="C71" s="21" t="s">
        <v>86</v>
      </c>
      <c r="D71" s="20">
        <v>1E-3</v>
      </c>
      <c r="E71" s="9">
        <v>1000</v>
      </c>
      <c r="F71" s="38">
        <f t="shared" si="92"/>
        <v>0.02</v>
      </c>
      <c r="G71" s="99">
        <v>980</v>
      </c>
      <c r="H71" s="103">
        <f t="shared" si="93"/>
        <v>975</v>
      </c>
      <c r="I71" s="103">
        <f t="shared" si="93"/>
        <v>970</v>
      </c>
      <c r="J71" s="103">
        <f t="shared" ref="J71:AU71" si="128">I71-0.005*$E71</f>
        <v>965</v>
      </c>
      <c r="K71" s="103">
        <f t="shared" si="128"/>
        <v>960</v>
      </c>
      <c r="L71" s="97">
        <f t="shared" si="128"/>
        <v>955</v>
      </c>
      <c r="M71" s="103">
        <f t="shared" si="128"/>
        <v>950</v>
      </c>
      <c r="N71" s="103">
        <f t="shared" si="128"/>
        <v>945</v>
      </c>
      <c r="O71" s="103">
        <f t="shared" si="128"/>
        <v>940</v>
      </c>
      <c r="P71" s="103">
        <f t="shared" si="128"/>
        <v>935</v>
      </c>
      <c r="Q71" s="103">
        <f t="shared" si="128"/>
        <v>930</v>
      </c>
      <c r="R71" s="103">
        <f t="shared" si="128"/>
        <v>925</v>
      </c>
      <c r="S71" s="103">
        <f t="shared" si="128"/>
        <v>920</v>
      </c>
      <c r="T71" s="103">
        <f t="shared" si="128"/>
        <v>915</v>
      </c>
      <c r="U71" s="103">
        <f t="shared" si="128"/>
        <v>910</v>
      </c>
      <c r="V71" s="103">
        <f t="shared" si="128"/>
        <v>905</v>
      </c>
      <c r="W71" s="103">
        <f t="shared" si="128"/>
        <v>900</v>
      </c>
      <c r="X71" s="103">
        <f t="shared" si="128"/>
        <v>895</v>
      </c>
      <c r="Y71" s="103">
        <f t="shared" si="128"/>
        <v>890</v>
      </c>
      <c r="Z71" s="103">
        <f t="shared" si="128"/>
        <v>885</v>
      </c>
      <c r="AA71" s="103">
        <f t="shared" si="128"/>
        <v>880</v>
      </c>
      <c r="AB71" s="103">
        <f t="shared" si="128"/>
        <v>875</v>
      </c>
      <c r="AC71" s="103">
        <f t="shared" si="128"/>
        <v>870</v>
      </c>
      <c r="AD71" s="103">
        <f t="shared" si="128"/>
        <v>865</v>
      </c>
      <c r="AE71" s="103">
        <f t="shared" si="128"/>
        <v>860</v>
      </c>
      <c r="AF71" s="103">
        <f t="shared" si="128"/>
        <v>855</v>
      </c>
      <c r="AG71" s="103">
        <f t="shared" si="128"/>
        <v>850</v>
      </c>
      <c r="AH71" s="103">
        <f t="shared" si="128"/>
        <v>845</v>
      </c>
      <c r="AI71" s="103">
        <f t="shared" si="128"/>
        <v>840</v>
      </c>
      <c r="AJ71" s="103">
        <f t="shared" si="128"/>
        <v>835</v>
      </c>
      <c r="AK71" s="103">
        <f t="shared" si="128"/>
        <v>830</v>
      </c>
      <c r="AL71" s="103">
        <f t="shared" si="128"/>
        <v>825</v>
      </c>
      <c r="AM71" s="103">
        <f t="shared" si="128"/>
        <v>820</v>
      </c>
      <c r="AN71" s="103">
        <f t="shared" si="128"/>
        <v>815</v>
      </c>
      <c r="AO71" s="103">
        <f t="shared" si="128"/>
        <v>810</v>
      </c>
      <c r="AP71" s="103">
        <f t="shared" si="128"/>
        <v>805</v>
      </c>
      <c r="AQ71" s="103">
        <f t="shared" si="128"/>
        <v>800</v>
      </c>
      <c r="AR71" s="103">
        <f t="shared" si="128"/>
        <v>795</v>
      </c>
      <c r="AS71" s="103">
        <f t="shared" si="128"/>
        <v>790</v>
      </c>
      <c r="AT71" s="103">
        <f t="shared" si="128"/>
        <v>785</v>
      </c>
      <c r="AU71" s="103">
        <f t="shared" si="128"/>
        <v>780</v>
      </c>
    </row>
    <row r="72" spans="1:49" ht="16.5">
      <c r="A72" s="53"/>
      <c r="B72" s="138" t="s">
        <v>97</v>
      </c>
      <c r="C72" s="21" t="s">
        <v>71</v>
      </c>
      <c r="D72" s="25">
        <f>3/1000</f>
        <v>3.0000000000000001E-3</v>
      </c>
      <c r="E72" s="9">
        <v>333.33300000000003</v>
      </c>
      <c r="F72" s="38">
        <f t="shared" si="92"/>
        <v>0.02</v>
      </c>
      <c r="G72" s="99">
        <v>326.666</v>
      </c>
      <c r="H72" s="103">
        <f t="shared" si="93"/>
        <v>324.99933499999997</v>
      </c>
      <c r="I72" s="103">
        <f t="shared" si="93"/>
        <v>323.33266999999995</v>
      </c>
      <c r="J72" s="103">
        <f t="shared" ref="J72:AU72" si="129">I72-0.005*$E72</f>
        <v>321.66600499999993</v>
      </c>
      <c r="K72" s="103">
        <f t="shared" si="129"/>
        <v>319.9993399999999</v>
      </c>
      <c r="L72" s="97">
        <f t="shared" si="129"/>
        <v>318.33267499999988</v>
      </c>
      <c r="M72" s="103">
        <f t="shared" si="129"/>
        <v>316.66600999999986</v>
      </c>
      <c r="N72" s="103">
        <f t="shared" si="129"/>
        <v>314.99934499999983</v>
      </c>
      <c r="O72" s="103">
        <f t="shared" si="129"/>
        <v>313.33267999999981</v>
      </c>
      <c r="P72" s="103">
        <f t="shared" si="129"/>
        <v>311.66601499999979</v>
      </c>
      <c r="Q72" s="103">
        <f t="shared" si="129"/>
        <v>309.99934999999977</v>
      </c>
      <c r="R72" s="103">
        <f t="shared" si="129"/>
        <v>308.33268499999974</v>
      </c>
      <c r="S72" s="103">
        <f t="shared" si="129"/>
        <v>306.66601999999972</v>
      </c>
      <c r="T72" s="103">
        <f t="shared" si="129"/>
        <v>304.9993549999997</v>
      </c>
      <c r="U72" s="103">
        <f t="shared" si="129"/>
        <v>303.33268999999967</v>
      </c>
      <c r="V72" s="103">
        <f t="shared" si="129"/>
        <v>301.66602499999965</v>
      </c>
      <c r="W72" s="103">
        <f t="shared" si="129"/>
        <v>299.99935999999963</v>
      </c>
      <c r="X72" s="103">
        <f t="shared" si="129"/>
        <v>298.3326949999996</v>
      </c>
      <c r="Y72" s="103">
        <f t="shared" si="129"/>
        <v>296.66602999999958</v>
      </c>
      <c r="Z72" s="103">
        <f t="shared" si="129"/>
        <v>294.99936499999956</v>
      </c>
      <c r="AA72" s="103">
        <f t="shared" si="129"/>
        <v>293.33269999999953</v>
      </c>
      <c r="AB72" s="103">
        <f t="shared" si="129"/>
        <v>291.66603499999951</v>
      </c>
      <c r="AC72" s="103">
        <f t="shared" si="129"/>
        <v>289.99936999999949</v>
      </c>
      <c r="AD72" s="103">
        <f t="shared" si="129"/>
        <v>288.33270499999946</v>
      </c>
      <c r="AE72" s="103">
        <f t="shared" si="129"/>
        <v>286.66603999999944</v>
      </c>
      <c r="AF72" s="103">
        <f t="shared" si="129"/>
        <v>284.99937499999942</v>
      </c>
      <c r="AG72" s="103">
        <f t="shared" si="129"/>
        <v>283.33270999999939</v>
      </c>
      <c r="AH72" s="103">
        <f t="shared" si="129"/>
        <v>281.66604499999937</v>
      </c>
      <c r="AI72" s="103">
        <f t="shared" si="129"/>
        <v>279.99937999999935</v>
      </c>
      <c r="AJ72" s="103">
        <f t="shared" si="129"/>
        <v>278.33271499999933</v>
      </c>
      <c r="AK72" s="103">
        <f t="shared" si="129"/>
        <v>276.6660499999993</v>
      </c>
      <c r="AL72" s="103">
        <f t="shared" si="129"/>
        <v>274.99938499999928</v>
      </c>
      <c r="AM72" s="103">
        <f t="shared" si="129"/>
        <v>273.33271999999926</v>
      </c>
      <c r="AN72" s="103">
        <f t="shared" si="129"/>
        <v>271.66605499999923</v>
      </c>
      <c r="AO72" s="103">
        <f t="shared" si="129"/>
        <v>269.99938999999921</v>
      </c>
      <c r="AP72" s="103">
        <f t="shared" si="129"/>
        <v>268.33272499999919</v>
      </c>
      <c r="AQ72" s="103">
        <f t="shared" si="129"/>
        <v>266.66605999999916</v>
      </c>
      <c r="AR72" s="103">
        <f t="shared" si="129"/>
        <v>264.99939499999914</v>
      </c>
      <c r="AS72" s="103">
        <f t="shared" si="129"/>
        <v>263.33272999999912</v>
      </c>
      <c r="AT72" s="103">
        <f t="shared" si="129"/>
        <v>261.66606499999909</v>
      </c>
      <c r="AU72" s="103">
        <f t="shared" si="129"/>
        <v>259.99939999999907</v>
      </c>
    </row>
    <row r="73" spans="1:49" ht="16.5">
      <c r="A73" s="53"/>
      <c r="B73" s="138"/>
      <c r="C73" s="21" t="s">
        <v>70</v>
      </c>
      <c r="D73" s="20">
        <v>6.0000000000000001E-3</v>
      </c>
      <c r="E73" s="9">
        <v>166.666</v>
      </c>
      <c r="F73" s="38">
        <f t="shared" si="92"/>
        <v>0.02</v>
      </c>
      <c r="G73" s="99">
        <v>163.333</v>
      </c>
      <c r="H73" s="103">
        <f t="shared" si="93"/>
        <v>162.49967000000001</v>
      </c>
      <c r="I73" s="103">
        <f t="shared" si="93"/>
        <v>161.66634000000002</v>
      </c>
      <c r="J73" s="103">
        <f t="shared" ref="J73:AU73" si="130">I73-0.005*$E73</f>
        <v>160.83301000000003</v>
      </c>
      <c r="K73" s="103">
        <f t="shared" si="130"/>
        <v>159.99968000000004</v>
      </c>
      <c r="L73" s="97">
        <f t="shared" si="130"/>
        <v>159.16635000000005</v>
      </c>
      <c r="M73" s="103">
        <f t="shared" si="130"/>
        <v>158.33302000000006</v>
      </c>
      <c r="N73" s="103">
        <f t="shared" si="130"/>
        <v>157.49969000000007</v>
      </c>
      <c r="O73" s="103">
        <f t="shared" si="130"/>
        <v>156.66636000000008</v>
      </c>
      <c r="P73" s="103">
        <f t="shared" si="130"/>
        <v>155.83303000000009</v>
      </c>
      <c r="Q73" s="103">
        <f t="shared" si="130"/>
        <v>154.9997000000001</v>
      </c>
      <c r="R73" s="103">
        <f t="shared" si="130"/>
        <v>154.16637000000011</v>
      </c>
      <c r="S73" s="103">
        <f t="shared" si="130"/>
        <v>153.33304000000012</v>
      </c>
      <c r="T73" s="103">
        <f t="shared" si="130"/>
        <v>152.49971000000014</v>
      </c>
      <c r="U73" s="103">
        <f t="shared" si="130"/>
        <v>151.66638000000015</v>
      </c>
      <c r="V73" s="103">
        <f t="shared" si="130"/>
        <v>150.83305000000016</v>
      </c>
      <c r="W73" s="103">
        <f t="shared" si="130"/>
        <v>149.99972000000017</v>
      </c>
      <c r="X73" s="103">
        <f t="shared" si="130"/>
        <v>149.16639000000018</v>
      </c>
      <c r="Y73" s="103">
        <f t="shared" si="130"/>
        <v>148.33306000000019</v>
      </c>
      <c r="Z73" s="103">
        <f t="shared" si="130"/>
        <v>147.4997300000002</v>
      </c>
      <c r="AA73" s="103">
        <f t="shared" si="130"/>
        <v>146.66640000000021</v>
      </c>
      <c r="AB73" s="103">
        <f t="shared" si="130"/>
        <v>145.83307000000022</v>
      </c>
      <c r="AC73" s="103">
        <f t="shared" si="130"/>
        <v>144.99974000000023</v>
      </c>
      <c r="AD73" s="103">
        <f t="shared" si="130"/>
        <v>144.16641000000024</v>
      </c>
      <c r="AE73" s="103">
        <f t="shared" si="130"/>
        <v>143.33308000000025</v>
      </c>
      <c r="AF73" s="103">
        <f t="shared" si="130"/>
        <v>142.49975000000026</v>
      </c>
      <c r="AG73" s="103">
        <f t="shared" si="130"/>
        <v>141.66642000000027</v>
      </c>
      <c r="AH73" s="103">
        <f t="shared" si="130"/>
        <v>140.83309000000028</v>
      </c>
      <c r="AI73" s="103">
        <f t="shared" si="130"/>
        <v>139.99976000000029</v>
      </c>
      <c r="AJ73" s="103">
        <f t="shared" si="130"/>
        <v>139.1664300000003</v>
      </c>
      <c r="AK73" s="103">
        <f t="shared" si="130"/>
        <v>138.33310000000031</v>
      </c>
      <c r="AL73" s="103">
        <f t="shared" si="130"/>
        <v>137.49977000000032</v>
      </c>
      <c r="AM73" s="103">
        <f t="shared" si="130"/>
        <v>136.66644000000034</v>
      </c>
      <c r="AN73" s="103">
        <f t="shared" si="130"/>
        <v>135.83311000000035</v>
      </c>
      <c r="AO73" s="103">
        <f t="shared" si="130"/>
        <v>134.99978000000036</v>
      </c>
      <c r="AP73" s="103">
        <f t="shared" si="130"/>
        <v>134.16645000000037</v>
      </c>
      <c r="AQ73" s="103">
        <f t="shared" si="130"/>
        <v>133.33312000000038</v>
      </c>
      <c r="AR73" s="103">
        <f t="shared" si="130"/>
        <v>132.49979000000039</v>
      </c>
      <c r="AS73" s="103">
        <f t="shared" si="130"/>
        <v>131.6664600000004</v>
      </c>
      <c r="AT73" s="103">
        <f t="shared" si="130"/>
        <v>130.83313000000041</v>
      </c>
      <c r="AU73" s="103">
        <f t="shared" si="130"/>
        <v>129.99980000000042</v>
      </c>
    </row>
    <row r="74" spans="1:49" ht="16.5">
      <c r="A74" s="53"/>
      <c r="B74" s="138"/>
      <c r="C74" s="21" t="s">
        <v>86</v>
      </c>
      <c r="D74" s="25">
        <f>3/1000</f>
        <v>3.0000000000000001E-3</v>
      </c>
      <c r="E74" s="9">
        <v>333.33300000000003</v>
      </c>
      <c r="F74" s="38">
        <f t="shared" si="92"/>
        <v>0.02</v>
      </c>
      <c r="G74" s="99">
        <v>326.666</v>
      </c>
      <c r="H74" s="103">
        <f t="shared" si="93"/>
        <v>324.99933499999997</v>
      </c>
      <c r="I74" s="103">
        <f t="shared" si="93"/>
        <v>323.33266999999995</v>
      </c>
      <c r="J74" s="103">
        <f t="shared" ref="J74:AU74" si="131">I74-0.005*$E74</f>
        <v>321.66600499999993</v>
      </c>
      <c r="K74" s="103">
        <f t="shared" si="131"/>
        <v>319.9993399999999</v>
      </c>
      <c r="L74" s="97">
        <f t="shared" si="131"/>
        <v>318.33267499999988</v>
      </c>
      <c r="M74" s="103">
        <f t="shared" si="131"/>
        <v>316.66600999999986</v>
      </c>
      <c r="N74" s="103">
        <f t="shared" si="131"/>
        <v>314.99934499999983</v>
      </c>
      <c r="O74" s="103">
        <f t="shared" si="131"/>
        <v>313.33267999999981</v>
      </c>
      <c r="P74" s="103">
        <f t="shared" si="131"/>
        <v>311.66601499999979</v>
      </c>
      <c r="Q74" s="103">
        <f t="shared" si="131"/>
        <v>309.99934999999977</v>
      </c>
      <c r="R74" s="103">
        <f t="shared" si="131"/>
        <v>308.33268499999974</v>
      </c>
      <c r="S74" s="103">
        <f t="shared" si="131"/>
        <v>306.66601999999972</v>
      </c>
      <c r="T74" s="103">
        <f t="shared" si="131"/>
        <v>304.9993549999997</v>
      </c>
      <c r="U74" s="103">
        <f t="shared" si="131"/>
        <v>303.33268999999967</v>
      </c>
      <c r="V74" s="103">
        <f t="shared" si="131"/>
        <v>301.66602499999965</v>
      </c>
      <c r="W74" s="103">
        <f t="shared" si="131"/>
        <v>299.99935999999963</v>
      </c>
      <c r="X74" s="103">
        <f t="shared" si="131"/>
        <v>298.3326949999996</v>
      </c>
      <c r="Y74" s="103">
        <f t="shared" si="131"/>
        <v>296.66602999999958</v>
      </c>
      <c r="Z74" s="103">
        <f t="shared" si="131"/>
        <v>294.99936499999956</v>
      </c>
      <c r="AA74" s="103">
        <f t="shared" si="131"/>
        <v>293.33269999999953</v>
      </c>
      <c r="AB74" s="103">
        <f t="shared" si="131"/>
        <v>291.66603499999951</v>
      </c>
      <c r="AC74" s="103">
        <f t="shared" si="131"/>
        <v>289.99936999999949</v>
      </c>
      <c r="AD74" s="103">
        <f t="shared" si="131"/>
        <v>288.33270499999946</v>
      </c>
      <c r="AE74" s="103">
        <f t="shared" si="131"/>
        <v>286.66603999999944</v>
      </c>
      <c r="AF74" s="103">
        <f t="shared" si="131"/>
        <v>284.99937499999942</v>
      </c>
      <c r="AG74" s="103">
        <f t="shared" si="131"/>
        <v>283.33270999999939</v>
      </c>
      <c r="AH74" s="103">
        <f t="shared" si="131"/>
        <v>281.66604499999937</v>
      </c>
      <c r="AI74" s="103">
        <f t="shared" si="131"/>
        <v>279.99937999999935</v>
      </c>
      <c r="AJ74" s="103">
        <f t="shared" si="131"/>
        <v>278.33271499999933</v>
      </c>
      <c r="AK74" s="103">
        <f t="shared" si="131"/>
        <v>276.6660499999993</v>
      </c>
      <c r="AL74" s="103">
        <f t="shared" si="131"/>
        <v>274.99938499999928</v>
      </c>
      <c r="AM74" s="103">
        <f t="shared" si="131"/>
        <v>273.33271999999926</v>
      </c>
      <c r="AN74" s="103">
        <f t="shared" si="131"/>
        <v>271.66605499999923</v>
      </c>
      <c r="AO74" s="103">
        <f t="shared" si="131"/>
        <v>269.99938999999921</v>
      </c>
      <c r="AP74" s="103">
        <f t="shared" si="131"/>
        <v>268.33272499999919</v>
      </c>
      <c r="AQ74" s="103">
        <f t="shared" si="131"/>
        <v>266.66605999999916</v>
      </c>
      <c r="AR74" s="103">
        <f t="shared" si="131"/>
        <v>264.99939499999914</v>
      </c>
      <c r="AS74" s="103">
        <f t="shared" si="131"/>
        <v>263.33272999999912</v>
      </c>
      <c r="AT74" s="103">
        <f t="shared" si="131"/>
        <v>261.66606499999909</v>
      </c>
      <c r="AU74" s="103">
        <f t="shared" si="131"/>
        <v>259.99939999999907</v>
      </c>
    </row>
    <row r="75" spans="1:49" ht="16.5">
      <c r="A75" s="53"/>
      <c r="B75" s="138"/>
      <c r="C75" s="21" t="s">
        <v>68</v>
      </c>
      <c r="D75" s="20">
        <v>3.0000000000000001E-3</v>
      </c>
      <c r="E75" s="9">
        <v>333.33300000000003</v>
      </c>
      <c r="F75" s="38">
        <f t="shared" si="92"/>
        <v>0.02</v>
      </c>
      <c r="G75" s="99">
        <v>326.666</v>
      </c>
      <c r="H75" s="103">
        <f t="shared" si="93"/>
        <v>324.99933499999997</v>
      </c>
      <c r="I75" s="103">
        <f t="shared" si="93"/>
        <v>323.33266999999995</v>
      </c>
      <c r="J75" s="103">
        <f t="shared" ref="J75:AU75" si="132">I75-0.005*$E75</f>
        <v>321.66600499999993</v>
      </c>
      <c r="K75" s="103">
        <f t="shared" si="132"/>
        <v>319.9993399999999</v>
      </c>
      <c r="L75" s="97">
        <f t="shared" si="132"/>
        <v>318.33267499999988</v>
      </c>
      <c r="M75" s="103">
        <f t="shared" si="132"/>
        <v>316.66600999999986</v>
      </c>
      <c r="N75" s="103">
        <f t="shared" si="132"/>
        <v>314.99934499999983</v>
      </c>
      <c r="O75" s="103">
        <f t="shared" si="132"/>
        <v>313.33267999999981</v>
      </c>
      <c r="P75" s="103">
        <f t="shared" si="132"/>
        <v>311.66601499999979</v>
      </c>
      <c r="Q75" s="103">
        <f t="shared" si="132"/>
        <v>309.99934999999977</v>
      </c>
      <c r="R75" s="103">
        <f t="shared" si="132"/>
        <v>308.33268499999974</v>
      </c>
      <c r="S75" s="103">
        <f t="shared" si="132"/>
        <v>306.66601999999972</v>
      </c>
      <c r="T75" s="103">
        <f t="shared" si="132"/>
        <v>304.9993549999997</v>
      </c>
      <c r="U75" s="103">
        <f t="shared" si="132"/>
        <v>303.33268999999967</v>
      </c>
      <c r="V75" s="103">
        <f t="shared" si="132"/>
        <v>301.66602499999965</v>
      </c>
      <c r="W75" s="103">
        <f t="shared" si="132"/>
        <v>299.99935999999963</v>
      </c>
      <c r="X75" s="103">
        <f t="shared" si="132"/>
        <v>298.3326949999996</v>
      </c>
      <c r="Y75" s="103">
        <f t="shared" si="132"/>
        <v>296.66602999999958</v>
      </c>
      <c r="Z75" s="103">
        <f t="shared" si="132"/>
        <v>294.99936499999956</v>
      </c>
      <c r="AA75" s="103">
        <f t="shared" si="132"/>
        <v>293.33269999999953</v>
      </c>
      <c r="AB75" s="103">
        <f t="shared" si="132"/>
        <v>291.66603499999951</v>
      </c>
      <c r="AC75" s="103">
        <f t="shared" si="132"/>
        <v>289.99936999999949</v>
      </c>
      <c r="AD75" s="103">
        <f t="shared" si="132"/>
        <v>288.33270499999946</v>
      </c>
      <c r="AE75" s="103">
        <f t="shared" si="132"/>
        <v>286.66603999999944</v>
      </c>
      <c r="AF75" s="103">
        <f t="shared" si="132"/>
        <v>284.99937499999942</v>
      </c>
      <c r="AG75" s="103">
        <f t="shared" si="132"/>
        <v>283.33270999999939</v>
      </c>
      <c r="AH75" s="103">
        <f t="shared" si="132"/>
        <v>281.66604499999937</v>
      </c>
      <c r="AI75" s="103">
        <f t="shared" si="132"/>
        <v>279.99937999999935</v>
      </c>
      <c r="AJ75" s="103">
        <f t="shared" si="132"/>
        <v>278.33271499999933</v>
      </c>
      <c r="AK75" s="103">
        <f t="shared" si="132"/>
        <v>276.6660499999993</v>
      </c>
      <c r="AL75" s="103">
        <f t="shared" si="132"/>
        <v>274.99938499999928</v>
      </c>
      <c r="AM75" s="103">
        <f t="shared" si="132"/>
        <v>273.33271999999926</v>
      </c>
      <c r="AN75" s="103">
        <f t="shared" si="132"/>
        <v>271.66605499999923</v>
      </c>
      <c r="AO75" s="103">
        <f t="shared" si="132"/>
        <v>269.99938999999921</v>
      </c>
      <c r="AP75" s="103">
        <f t="shared" si="132"/>
        <v>268.33272499999919</v>
      </c>
      <c r="AQ75" s="103">
        <f t="shared" si="132"/>
        <v>266.66605999999916</v>
      </c>
      <c r="AR75" s="103">
        <f t="shared" si="132"/>
        <v>264.99939499999914</v>
      </c>
      <c r="AS75" s="103">
        <f t="shared" si="132"/>
        <v>263.33272999999912</v>
      </c>
      <c r="AT75" s="103">
        <f t="shared" si="132"/>
        <v>261.66606499999909</v>
      </c>
      <c r="AU75" s="103">
        <f t="shared" si="132"/>
        <v>259.99939999999907</v>
      </c>
    </row>
    <row r="76" spans="1:49" ht="16.5">
      <c r="A76" s="53"/>
      <c r="B76" s="138" t="s">
        <v>96</v>
      </c>
      <c r="C76" s="21" t="s">
        <v>95</v>
      </c>
      <c r="D76" s="9">
        <v>0.27100000000000002</v>
      </c>
      <c r="E76" s="9">
        <v>3.69</v>
      </c>
      <c r="F76" s="38">
        <f t="shared" si="92"/>
        <v>0.02</v>
      </c>
      <c r="G76" s="99">
        <v>3.6160000000000001</v>
      </c>
      <c r="H76" s="103">
        <f t="shared" si="93"/>
        <v>3.59755</v>
      </c>
      <c r="I76" s="103">
        <f t="shared" si="93"/>
        <v>3.5790999999999999</v>
      </c>
      <c r="J76" s="103">
        <f t="shared" ref="J76:AU76" si="133">I76-0.005*$E76</f>
        <v>3.5606499999999999</v>
      </c>
      <c r="K76" s="103">
        <f t="shared" si="133"/>
        <v>3.5421999999999998</v>
      </c>
      <c r="L76" s="97">
        <f t="shared" si="133"/>
        <v>3.5237499999999997</v>
      </c>
      <c r="M76" s="103">
        <f t="shared" si="133"/>
        <v>3.5052999999999996</v>
      </c>
      <c r="N76" s="103">
        <f t="shared" si="133"/>
        <v>3.4868499999999996</v>
      </c>
      <c r="O76" s="103">
        <f t="shared" si="133"/>
        <v>3.4683999999999995</v>
      </c>
      <c r="P76" s="103">
        <f t="shared" si="133"/>
        <v>3.4499499999999994</v>
      </c>
      <c r="Q76" s="103">
        <f t="shared" si="133"/>
        <v>3.4314999999999993</v>
      </c>
      <c r="R76" s="103">
        <f t="shared" si="133"/>
        <v>3.4130499999999993</v>
      </c>
      <c r="S76" s="103">
        <f t="shared" si="133"/>
        <v>3.3945999999999992</v>
      </c>
      <c r="T76" s="103">
        <f t="shared" si="133"/>
        <v>3.3761499999999991</v>
      </c>
      <c r="U76" s="103">
        <f t="shared" si="133"/>
        <v>3.357699999999999</v>
      </c>
      <c r="V76" s="103">
        <f t="shared" si="133"/>
        <v>3.3392499999999989</v>
      </c>
      <c r="W76" s="103">
        <f t="shared" si="133"/>
        <v>3.3207999999999989</v>
      </c>
      <c r="X76" s="103">
        <f t="shared" si="133"/>
        <v>3.3023499999999988</v>
      </c>
      <c r="Y76" s="103">
        <f t="shared" si="133"/>
        <v>3.2838999999999987</v>
      </c>
      <c r="Z76" s="103">
        <f t="shared" si="133"/>
        <v>3.2654499999999986</v>
      </c>
      <c r="AA76" s="103">
        <f t="shared" si="133"/>
        <v>3.2469999999999986</v>
      </c>
      <c r="AB76" s="103">
        <f t="shared" si="133"/>
        <v>3.2285499999999985</v>
      </c>
      <c r="AC76" s="103">
        <f t="shared" si="133"/>
        <v>3.2100999999999984</v>
      </c>
      <c r="AD76" s="103">
        <f t="shared" si="133"/>
        <v>3.1916499999999983</v>
      </c>
      <c r="AE76" s="103">
        <f t="shared" si="133"/>
        <v>3.1731999999999982</v>
      </c>
      <c r="AF76" s="103">
        <f t="shared" si="133"/>
        <v>3.1547499999999982</v>
      </c>
      <c r="AG76" s="103">
        <f t="shared" si="133"/>
        <v>3.1362999999999981</v>
      </c>
      <c r="AH76" s="103">
        <f t="shared" si="133"/>
        <v>3.117849999999998</v>
      </c>
      <c r="AI76" s="103">
        <f t="shared" si="133"/>
        <v>3.0993999999999979</v>
      </c>
      <c r="AJ76" s="103">
        <f t="shared" si="133"/>
        <v>3.0809499999999979</v>
      </c>
      <c r="AK76" s="103">
        <f t="shared" si="133"/>
        <v>3.0624999999999978</v>
      </c>
      <c r="AL76" s="103">
        <f t="shared" si="133"/>
        <v>3.0440499999999977</v>
      </c>
      <c r="AM76" s="103">
        <f t="shared" si="133"/>
        <v>3.0255999999999976</v>
      </c>
      <c r="AN76" s="103">
        <f t="shared" si="133"/>
        <v>3.0071499999999975</v>
      </c>
      <c r="AO76" s="103">
        <f t="shared" si="133"/>
        <v>2.9886999999999975</v>
      </c>
      <c r="AP76" s="103">
        <f t="shared" si="133"/>
        <v>2.9702499999999974</v>
      </c>
      <c r="AQ76" s="103">
        <f t="shared" si="133"/>
        <v>2.9517999999999973</v>
      </c>
      <c r="AR76" s="103">
        <f t="shared" si="133"/>
        <v>2.9333499999999972</v>
      </c>
      <c r="AS76" s="103">
        <f t="shared" si="133"/>
        <v>2.9148999999999972</v>
      </c>
      <c r="AT76" s="103">
        <f t="shared" si="133"/>
        <v>2.8964499999999971</v>
      </c>
      <c r="AU76" s="103">
        <f t="shared" si="133"/>
        <v>2.877999999999997</v>
      </c>
      <c r="AW76" s="88">
        <f>AV76-2.5%</f>
        <v>-2.5000000000000001E-2</v>
      </c>
    </row>
    <row r="77" spans="1:49" ht="16.5">
      <c r="A77" s="53"/>
      <c r="B77" s="138"/>
      <c r="C77" s="21" t="s">
        <v>94</v>
      </c>
      <c r="D77" s="9">
        <v>5.3999999999999999E-2</v>
      </c>
      <c r="E77" s="9">
        <v>18.518000000000001</v>
      </c>
      <c r="F77" s="38">
        <f t="shared" si="92"/>
        <v>0.02</v>
      </c>
      <c r="G77" s="99">
        <v>18.148</v>
      </c>
      <c r="H77" s="103">
        <f t="shared" si="93"/>
        <v>18.055409999999998</v>
      </c>
      <c r="I77" s="103">
        <f t="shared" si="93"/>
        <v>17.962819999999997</v>
      </c>
      <c r="J77" s="103">
        <f t="shared" ref="J77:AU77" si="134">I77-0.005*$E77</f>
        <v>17.870229999999996</v>
      </c>
      <c r="K77" s="103">
        <f t="shared" si="134"/>
        <v>17.777639999999995</v>
      </c>
      <c r="L77" s="97">
        <f t="shared" si="134"/>
        <v>17.685049999999993</v>
      </c>
      <c r="M77" s="103">
        <f t="shared" si="134"/>
        <v>17.592459999999992</v>
      </c>
      <c r="N77" s="103">
        <f t="shared" si="134"/>
        <v>17.499869999999991</v>
      </c>
      <c r="O77" s="103">
        <f t="shared" si="134"/>
        <v>17.407279999999989</v>
      </c>
      <c r="P77" s="103">
        <f t="shared" si="134"/>
        <v>17.314689999999988</v>
      </c>
      <c r="Q77" s="103">
        <f t="shared" si="134"/>
        <v>17.222099999999987</v>
      </c>
      <c r="R77" s="103">
        <f t="shared" si="134"/>
        <v>17.129509999999986</v>
      </c>
      <c r="S77" s="103">
        <f t="shared" si="134"/>
        <v>17.036919999999984</v>
      </c>
      <c r="T77" s="103">
        <f t="shared" si="134"/>
        <v>16.944329999999983</v>
      </c>
      <c r="U77" s="103">
        <f t="shared" si="134"/>
        <v>16.851739999999982</v>
      </c>
      <c r="V77" s="103">
        <f t="shared" si="134"/>
        <v>16.75914999999998</v>
      </c>
      <c r="W77" s="103">
        <f t="shared" si="134"/>
        <v>16.666559999999979</v>
      </c>
      <c r="X77" s="103">
        <f t="shared" si="134"/>
        <v>16.573969999999978</v>
      </c>
      <c r="Y77" s="103">
        <f t="shared" si="134"/>
        <v>16.481379999999977</v>
      </c>
      <c r="Z77" s="103">
        <f t="shared" si="134"/>
        <v>16.388789999999975</v>
      </c>
      <c r="AA77" s="103">
        <f t="shared" si="134"/>
        <v>16.296199999999974</v>
      </c>
      <c r="AB77" s="103">
        <f t="shared" si="134"/>
        <v>16.203609999999973</v>
      </c>
      <c r="AC77" s="103">
        <f t="shared" si="134"/>
        <v>16.111019999999971</v>
      </c>
      <c r="AD77" s="103">
        <f t="shared" si="134"/>
        <v>16.01842999999997</v>
      </c>
      <c r="AE77" s="103">
        <f t="shared" si="134"/>
        <v>15.925839999999971</v>
      </c>
      <c r="AF77" s="103">
        <f t="shared" si="134"/>
        <v>15.833249999999971</v>
      </c>
      <c r="AG77" s="103">
        <f t="shared" si="134"/>
        <v>15.740659999999972</v>
      </c>
      <c r="AH77" s="103">
        <f t="shared" si="134"/>
        <v>15.648069999999972</v>
      </c>
      <c r="AI77" s="103">
        <f t="shared" si="134"/>
        <v>15.555479999999973</v>
      </c>
      <c r="AJ77" s="103">
        <f t="shared" si="134"/>
        <v>15.462889999999973</v>
      </c>
      <c r="AK77" s="103">
        <f t="shared" si="134"/>
        <v>15.370299999999974</v>
      </c>
      <c r="AL77" s="103">
        <f t="shared" si="134"/>
        <v>15.277709999999974</v>
      </c>
      <c r="AM77" s="103">
        <f t="shared" si="134"/>
        <v>15.185119999999975</v>
      </c>
      <c r="AN77" s="103">
        <f t="shared" si="134"/>
        <v>15.092529999999975</v>
      </c>
      <c r="AO77" s="103">
        <f t="shared" si="134"/>
        <v>14.999939999999976</v>
      </c>
      <c r="AP77" s="103">
        <f t="shared" si="134"/>
        <v>14.907349999999976</v>
      </c>
      <c r="AQ77" s="103">
        <f t="shared" si="134"/>
        <v>14.814759999999977</v>
      </c>
      <c r="AR77" s="103">
        <f t="shared" si="134"/>
        <v>14.722169999999977</v>
      </c>
      <c r="AS77" s="103">
        <f t="shared" si="134"/>
        <v>14.629579999999978</v>
      </c>
      <c r="AT77" s="103">
        <f t="shared" si="134"/>
        <v>14.536989999999978</v>
      </c>
      <c r="AU77" s="103">
        <f t="shared" si="134"/>
        <v>14.444399999999979</v>
      </c>
      <c r="AW77" s="88">
        <f>AV77-2.5%</f>
        <v>-2.5000000000000001E-2</v>
      </c>
    </row>
    <row r="78" spans="1:49" ht="16.5">
      <c r="A78" s="53"/>
      <c r="B78" s="142" t="s">
        <v>93</v>
      </c>
      <c r="C78" s="21" t="s">
        <v>66</v>
      </c>
      <c r="D78" s="20">
        <v>1E-3</v>
      </c>
      <c r="E78" s="9">
        <v>1000</v>
      </c>
      <c r="F78" s="38">
        <f t="shared" si="92"/>
        <v>0.02</v>
      </c>
      <c r="G78" s="99">
        <v>980</v>
      </c>
      <c r="H78" s="103">
        <f t="shared" si="93"/>
        <v>975</v>
      </c>
      <c r="I78" s="103">
        <f t="shared" si="93"/>
        <v>970</v>
      </c>
      <c r="J78" s="103">
        <f t="shared" ref="J78:AU78" si="135">I78-0.005*$E78</f>
        <v>965</v>
      </c>
      <c r="K78" s="103">
        <f t="shared" si="135"/>
        <v>960</v>
      </c>
      <c r="L78" s="97">
        <f t="shared" si="135"/>
        <v>955</v>
      </c>
      <c r="M78" s="103">
        <f t="shared" si="135"/>
        <v>950</v>
      </c>
      <c r="N78" s="103">
        <f t="shared" si="135"/>
        <v>945</v>
      </c>
      <c r="O78" s="103">
        <f t="shared" si="135"/>
        <v>940</v>
      </c>
      <c r="P78" s="103">
        <f t="shared" si="135"/>
        <v>935</v>
      </c>
      <c r="Q78" s="103">
        <f t="shared" si="135"/>
        <v>930</v>
      </c>
      <c r="R78" s="103">
        <f t="shared" si="135"/>
        <v>925</v>
      </c>
      <c r="S78" s="103">
        <f t="shared" si="135"/>
        <v>920</v>
      </c>
      <c r="T78" s="103">
        <f t="shared" si="135"/>
        <v>915</v>
      </c>
      <c r="U78" s="103">
        <f t="shared" si="135"/>
        <v>910</v>
      </c>
      <c r="V78" s="103">
        <f t="shared" si="135"/>
        <v>905</v>
      </c>
      <c r="W78" s="103">
        <f t="shared" si="135"/>
        <v>900</v>
      </c>
      <c r="X78" s="103">
        <f t="shared" si="135"/>
        <v>895</v>
      </c>
      <c r="Y78" s="103">
        <f t="shared" si="135"/>
        <v>890</v>
      </c>
      <c r="Z78" s="103">
        <f t="shared" si="135"/>
        <v>885</v>
      </c>
      <c r="AA78" s="103">
        <f t="shared" si="135"/>
        <v>880</v>
      </c>
      <c r="AB78" s="103">
        <f t="shared" si="135"/>
        <v>875</v>
      </c>
      <c r="AC78" s="103">
        <f t="shared" si="135"/>
        <v>870</v>
      </c>
      <c r="AD78" s="103">
        <f t="shared" si="135"/>
        <v>865</v>
      </c>
      <c r="AE78" s="103">
        <f t="shared" si="135"/>
        <v>860</v>
      </c>
      <c r="AF78" s="103">
        <f t="shared" si="135"/>
        <v>855</v>
      </c>
      <c r="AG78" s="103">
        <f t="shared" si="135"/>
        <v>850</v>
      </c>
      <c r="AH78" s="103">
        <f t="shared" si="135"/>
        <v>845</v>
      </c>
      <c r="AI78" s="103">
        <f t="shared" si="135"/>
        <v>840</v>
      </c>
      <c r="AJ78" s="103">
        <f t="shared" si="135"/>
        <v>835</v>
      </c>
      <c r="AK78" s="103">
        <f t="shared" si="135"/>
        <v>830</v>
      </c>
      <c r="AL78" s="103">
        <f t="shared" si="135"/>
        <v>825</v>
      </c>
      <c r="AM78" s="103">
        <f t="shared" si="135"/>
        <v>820</v>
      </c>
      <c r="AN78" s="103">
        <f t="shared" si="135"/>
        <v>815</v>
      </c>
      <c r="AO78" s="103">
        <f t="shared" si="135"/>
        <v>810</v>
      </c>
      <c r="AP78" s="103">
        <f t="shared" si="135"/>
        <v>805</v>
      </c>
      <c r="AQ78" s="103">
        <f t="shared" si="135"/>
        <v>800</v>
      </c>
      <c r="AR78" s="103">
        <f t="shared" si="135"/>
        <v>795</v>
      </c>
      <c r="AS78" s="103">
        <f t="shared" si="135"/>
        <v>790</v>
      </c>
      <c r="AT78" s="103">
        <f t="shared" si="135"/>
        <v>785</v>
      </c>
      <c r="AU78" s="103">
        <f t="shared" si="135"/>
        <v>780</v>
      </c>
    </row>
    <row r="79" spans="1:49" ht="16.5">
      <c r="A79" s="53"/>
      <c r="B79" s="138"/>
      <c r="C79" s="21" t="s">
        <v>65</v>
      </c>
      <c r="D79" s="20">
        <v>1E-3</v>
      </c>
      <c r="E79" s="9">
        <v>1000</v>
      </c>
      <c r="F79" s="38">
        <f t="shared" si="92"/>
        <v>0.02</v>
      </c>
      <c r="G79" s="99">
        <v>980</v>
      </c>
      <c r="H79" s="103">
        <f t="shared" si="93"/>
        <v>975</v>
      </c>
      <c r="I79" s="103">
        <f t="shared" si="93"/>
        <v>970</v>
      </c>
      <c r="J79" s="103">
        <f t="shared" ref="J79:AU79" si="136">I79-0.005*$E79</f>
        <v>965</v>
      </c>
      <c r="K79" s="103">
        <f t="shared" si="136"/>
        <v>960</v>
      </c>
      <c r="L79" s="97">
        <f t="shared" si="136"/>
        <v>955</v>
      </c>
      <c r="M79" s="103">
        <f t="shared" si="136"/>
        <v>950</v>
      </c>
      <c r="N79" s="103">
        <f t="shared" si="136"/>
        <v>945</v>
      </c>
      <c r="O79" s="103">
        <f t="shared" si="136"/>
        <v>940</v>
      </c>
      <c r="P79" s="103">
        <f t="shared" si="136"/>
        <v>935</v>
      </c>
      <c r="Q79" s="103">
        <f t="shared" si="136"/>
        <v>930</v>
      </c>
      <c r="R79" s="103">
        <f t="shared" si="136"/>
        <v>925</v>
      </c>
      <c r="S79" s="103">
        <f t="shared" si="136"/>
        <v>920</v>
      </c>
      <c r="T79" s="103">
        <f t="shared" si="136"/>
        <v>915</v>
      </c>
      <c r="U79" s="103">
        <f t="shared" si="136"/>
        <v>910</v>
      </c>
      <c r="V79" s="103">
        <f t="shared" si="136"/>
        <v>905</v>
      </c>
      <c r="W79" s="103">
        <f t="shared" si="136"/>
        <v>900</v>
      </c>
      <c r="X79" s="103">
        <f t="shared" si="136"/>
        <v>895</v>
      </c>
      <c r="Y79" s="103">
        <f t="shared" si="136"/>
        <v>890</v>
      </c>
      <c r="Z79" s="103">
        <f t="shared" si="136"/>
        <v>885</v>
      </c>
      <c r="AA79" s="103">
        <f t="shared" si="136"/>
        <v>880</v>
      </c>
      <c r="AB79" s="103">
        <f t="shared" si="136"/>
        <v>875</v>
      </c>
      <c r="AC79" s="103">
        <f t="shared" si="136"/>
        <v>870</v>
      </c>
      <c r="AD79" s="103">
        <f t="shared" si="136"/>
        <v>865</v>
      </c>
      <c r="AE79" s="103">
        <f t="shared" si="136"/>
        <v>860</v>
      </c>
      <c r="AF79" s="103">
        <f t="shared" si="136"/>
        <v>855</v>
      </c>
      <c r="AG79" s="103">
        <f t="shared" si="136"/>
        <v>850</v>
      </c>
      <c r="AH79" s="103">
        <f t="shared" si="136"/>
        <v>845</v>
      </c>
      <c r="AI79" s="103">
        <f t="shared" si="136"/>
        <v>840</v>
      </c>
      <c r="AJ79" s="103">
        <f t="shared" si="136"/>
        <v>835</v>
      </c>
      <c r="AK79" s="103">
        <f t="shared" si="136"/>
        <v>830</v>
      </c>
      <c r="AL79" s="103">
        <f t="shared" si="136"/>
        <v>825</v>
      </c>
      <c r="AM79" s="103">
        <f t="shared" si="136"/>
        <v>820</v>
      </c>
      <c r="AN79" s="103">
        <f t="shared" si="136"/>
        <v>815</v>
      </c>
      <c r="AO79" s="103">
        <f t="shared" si="136"/>
        <v>810</v>
      </c>
      <c r="AP79" s="103">
        <f t="shared" si="136"/>
        <v>805</v>
      </c>
      <c r="AQ79" s="103">
        <f t="shared" si="136"/>
        <v>800</v>
      </c>
      <c r="AR79" s="103">
        <f t="shared" si="136"/>
        <v>795</v>
      </c>
      <c r="AS79" s="103">
        <f t="shared" si="136"/>
        <v>790</v>
      </c>
      <c r="AT79" s="103">
        <f t="shared" si="136"/>
        <v>785</v>
      </c>
      <c r="AU79" s="103">
        <f t="shared" si="136"/>
        <v>780</v>
      </c>
    </row>
    <row r="80" spans="1:49" ht="16.5">
      <c r="A80" s="53"/>
      <c r="B80" s="138"/>
      <c r="C80" s="21" t="s">
        <v>86</v>
      </c>
      <c r="D80" s="20">
        <v>1E-3</v>
      </c>
      <c r="E80" s="9">
        <v>1000</v>
      </c>
      <c r="F80" s="38">
        <f t="shared" si="92"/>
        <v>0.02</v>
      </c>
      <c r="G80" s="99">
        <v>980</v>
      </c>
      <c r="H80" s="103">
        <f t="shared" si="93"/>
        <v>975</v>
      </c>
      <c r="I80" s="103">
        <f t="shared" si="93"/>
        <v>970</v>
      </c>
      <c r="J80" s="103">
        <f t="shared" ref="J80:AU80" si="137">I80-0.005*$E80</f>
        <v>965</v>
      </c>
      <c r="K80" s="103">
        <f t="shared" si="137"/>
        <v>960</v>
      </c>
      <c r="L80" s="97">
        <f t="shared" si="137"/>
        <v>955</v>
      </c>
      <c r="M80" s="103">
        <f t="shared" si="137"/>
        <v>950</v>
      </c>
      <c r="N80" s="103">
        <f t="shared" si="137"/>
        <v>945</v>
      </c>
      <c r="O80" s="103">
        <f t="shared" si="137"/>
        <v>940</v>
      </c>
      <c r="P80" s="103">
        <f t="shared" si="137"/>
        <v>935</v>
      </c>
      <c r="Q80" s="103">
        <f t="shared" si="137"/>
        <v>930</v>
      </c>
      <c r="R80" s="103">
        <f t="shared" si="137"/>
        <v>925</v>
      </c>
      <c r="S80" s="103">
        <f t="shared" si="137"/>
        <v>920</v>
      </c>
      <c r="T80" s="103">
        <f t="shared" si="137"/>
        <v>915</v>
      </c>
      <c r="U80" s="103">
        <f t="shared" si="137"/>
        <v>910</v>
      </c>
      <c r="V80" s="103">
        <f t="shared" si="137"/>
        <v>905</v>
      </c>
      <c r="W80" s="103">
        <f t="shared" si="137"/>
        <v>900</v>
      </c>
      <c r="X80" s="103">
        <f t="shared" si="137"/>
        <v>895</v>
      </c>
      <c r="Y80" s="103">
        <f t="shared" si="137"/>
        <v>890</v>
      </c>
      <c r="Z80" s="103">
        <f t="shared" si="137"/>
        <v>885</v>
      </c>
      <c r="AA80" s="103">
        <f t="shared" si="137"/>
        <v>880</v>
      </c>
      <c r="AB80" s="103">
        <f t="shared" si="137"/>
        <v>875</v>
      </c>
      <c r="AC80" s="103">
        <f t="shared" si="137"/>
        <v>870</v>
      </c>
      <c r="AD80" s="103">
        <f t="shared" si="137"/>
        <v>865</v>
      </c>
      <c r="AE80" s="103">
        <f t="shared" si="137"/>
        <v>860</v>
      </c>
      <c r="AF80" s="103">
        <f t="shared" si="137"/>
        <v>855</v>
      </c>
      <c r="AG80" s="103">
        <f t="shared" si="137"/>
        <v>850</v>
      </c>
      <c r="AH80" s="103">
        <f t="shared" si="137"/>
        <v>845</v>
      </c>
      <c r="AI80" s="103">
        <f t="shared" si="137"/>
        <v>840</v>
      </c>
      <c r="AJ80" s="103">
        <f t="shared" si="137"/>
        <v>835</v>
      </c>
      <c r="AK80" s="103">
        <f t="shared" si="137"/>
        <v>830</v>
      </c>
      <c r="AL80" s="103">
        <f t="shared" si="137"/>
        <v>825</v>
      </c>
      <c r="AM80" s="103">
        <f t="shared" si="137"/>
        <v>820</v>
      </c>
      <c r="AN80" s="103">
        <f t="shared" si="137"/>
        <v>815</v>
      </c>
      <c r="AO80" s="103">
        <f t="shared" si="137"/>
        <v>810</v>
      </c>
      <c r="AP80" s="103">
        <f t="shared" si="137"/>
        <v>805</v>
      </c>
      <c r="AQ80" s="103">
        <f t="shared" si="137"/>
        <v>800</v>
      </c>
      <c r="AR80" s="103">
        <f t="shared" si="137"/>
        <v>795</v>
      </c>
      <c r="AS80" s="103">
        <f t="shared" si="137"/>
        <v>790</v>
      </c>
      <c r="AT80" s="103">
        <f t="shared" si="137"/>
        <v>785</v>
      </c>
      <c r="AU80" s="103">
        <f t="shared" si="137"/>
        <v>780</v>
      </c>
    </row>
    <row r="81" spans="1:47" ht="16.5">
      <c r="A81" s="53">
        <f>1/D81</f>
        <v>333.33333333333331</v>
      </c>
      <c r="B81" s="138" t="s">
        <v>92</v>
      </c>
      <c r="C81" s="21" t="s">
        <v>71</v>
      </c>
      <c r="D81" s="20">
        <v>3.0000000000000001E-3</v>
      </c>
      <c r="E81" s="9">
        <v>333.33300000000003</v>
      </c>
      <c r="F81" s="38">
        <f t="shared" si="92"/>
        <v>0.02</v>
      </c>
      <c r="G81" s="99">
        <v>326.666</v>
      </c>
      <c r="H81" s="103">
        <f t="shared" si="93"/>
        <v>324.99933499999997</v>
      </c>
      <c r="I81" s="103">
        <f t="shared" si="93"/>
        <v>323.33266999999995</v>
      </c>
      <c r="J81" s="103">
        <f t="shared" ref="J81:AU81" si="138">I81-0.005*$E81</f>
        <v>321.66600499999993</v>
      </c>
      <c r="K81" s="103">
        <f t="shared" si="138"/>
        <v>319.9993399999999</v>
      </c>
      <c r="L81" s="97">
        <f t="shared" si="138"/>
        <v>318.33267499999988</v>
      </c>
      <c r="M81" s="103">
        <f t="shared" si="138"/>
        <v>316.66600999999986</v>
      </c>
      <c r="N81" s="103">
        <f t="shared" si="138"/>
        <v>314.99934499999983</v>
      </c>
      <c r="O81" s="103">
        <f t="shared" si="138"/>
        <v>313.33267999999981</v>
      </c>
      <c r="P81" s="103">
        <f t="shared" si="138"/>
        <v>311.66601499999979</v>
      </c>
      <c r="Q81" s="103">
        <f t="shared" si="138"/>
        <v>309.99934999999977</v>
      </c>
      <c r="R81" s="103">
        <f t="shared" si="138"/>
        <v>308.33268499999974</v>
      </c>
      <c r="S81" s="103">
        <f t="shared" si="138"/>
        <v>306.66601999999972</v>
      </c>
      <c r="T81" s="103">
        <f t="shared" si="138"/>
        <v>304.9993549999997</v>
      </c>
      <c r="U81" s="103">
        <f t="shared" si="138"/>
        <v>303.33268999999967</v>
      </c>
      <c r="V81" s="103">
        <f t="shared" si="138"/>
        <v>301.66602499999965</v>
      </c>
      <c r="W81" s="103">
        <f t="shared" si="138"/>
        <v>299.99935999999963</v>
      </c>
      <c r="X81" s="103">
        <f t="shared" si="138"/>
        <v>298.3326949999996</v>
      </c>
      <c r="Y81" s="103">
        <f t="shared" si="138"/>
        <v>296.66602999999958</v>
      </c>
      <c r="Z81" s="103">
        <f t="shared" si="138"/>
        <v>294.99936499999956</v>
      </c>
      <c r="AA81" s="103">
        <f t="shared" si="138"/>
        <v>293.33269999999953</v>
      </c>
      <c r="AB81" s="103">
        <f t="shared" si="138"/>
        <v>291.66603499999951</v>
      </c>
      <c r="AC81" s="103">
        <f t="shared" si="138"/>
        <v>289.99936999999949</v>
      </c>
      <c r="AD81" s="103">
        <f t="shared" si="138"/>
        <v>288.33270499999946</v>
      </c>
      <c r="AE81" s="103">
        <f t="shared" si="138"/>
        <v>286.66603999999944</v>
      </c>
      <c r="AF81" s="103">
        <f t="shared" si="138"/>
        <v>284.99937499999942</v>
      </c>
      <c r="AG81" s="103">
        <f t="shared" si="138"/>
        <v>283.33270999999939</v>
      </c>
      <c r="AH81" s="103">
        <f t="shared" si="138"/>
        <v>281.66604499999937</v>
      </c>
      <c r="AI81" s="103">
        <f t="shared" si="138"/>
        <v>279.99937999999935</v>
      </c>
      <c r="AJ81" s="103">
        <f t="shared" si="138"/>
        <v>278.33271499999933</v>
      </c>
      <c r="AK81" s="103">
        <f t="shared" si="138"/>
        <v>276.6660499999993</v>
      </c>
      <c r="AL81" s="103">
        <f t="shared" si="138"/>
        <v>274.99938499999928</v>
      </c>
      <c r="AM81" s="103">
        <f t="shared" si="138"/>
        <v>273.33271999999926</v>
      </c>
      <c r="AN81" s="103">
        <f t="shared" si="138"/>
        <v>271.66605499999923</v>
      </c>
      <c r="AO81" s="103">
        <f t="shared" si="138"/>
        <v>269.99938999999921</v>
      </c>
      <c r="AP81" s="103">
        <f t="shared" si="138"/>
        <v>268.33272499999919</v>
      </c>
      <c r="AQ81" s="103">
        <f t="shared" si="138"/>
        <v>266.66605999999916</v>
      </c>
      <c r="AR81" s="103">
        <f t="shared" si="138"/>
        <v>264.99939499999914</v>
      </c>
      <c r="AS81" s="103">
        <f t="shared" si="138"/>
        <v>263.33272999999912</v>
      </c>
      <c r="AT81" s="103">
        <f t="shared" si="138"/>
        <v>261.66606499999909</v>
      </c>
      <c r="AU81" s="103">
        <f t="shared" si="138"/>
        <v>259.99939999999907</v>
      </c>
    </row>
    <row r="82" spans="1:47" ht="16.5">
      <c r="A82" s="53"/>
      <c r="B82" s="138"/>
      <c r="C82" s="21" t="s">
        <v>70</v>
      </c>
      <c r="D82" s="20">
        <v>6.0000000000000001E-3</v>
      </c>
      <c r="E82" s="9">
        <v>166.666</v>
      </c>
      <c r="F82" s="38">
        <f t="shared" si="92"/>
        <v>0.02</v>
      </c>
      <c r="G82" s="99">
        <v>163.333</v>
      </c>
      <c r="H82" s="103">
        <f t="shared" si="93"/>
        <v>162.49967000000001</v>
      </c>
      <c r="I82" s="103">
        <f t="shared" si="93"/>
        <v>161.66634000000002</v>
      </c>
      <c r="J82" s="103">
        <f t="shared" ref="J82:AU82" si="139">I82-0.005*$E82</f>
        <v>160.83301000000003</v>
      </c>
      <c r="K82" s="103">
        <f t="shared" si="139"/>
        <v>159.99968000000004</v>
      </c>
      <c r="L82" s="97">
        <f t="shared" si="139"/>
        <v>159.16635000000005</v>
      </c>
      <c r="M82" s="103">
        <f t="shared" si="139"/>
        <v>158.33302000000006</v>
      </c>
      <c r="N82" s="103">
        <f t="shared" si="139"/>
        <v>157.49969000000007</v>
      </c>
      <c r="O82" s="103">
        <f t="shared" si="139"/>
        <v>156.66636000000008</v>
      </c>
      <c r="P82" s="103">
        <f t="shared" si="139"/>
        <v>155.83303000000009</v>
      </c>
      <c r="Q82" s="103">
        <f t="shared" si="139"/>
        <v>154.9997000000001</v>
      </c>
      <c r="R82" s="103">
        <f t="shared" si="139"/>
        <v>154.16637000000011</v>
      </c>
      <c r="S82" s="103">
        <f t="shared" si="139"/>
        <v>153.33304000000012</v>
      </c>
      <c r="T82" s="103">
        <f t="shared" si="139"/>
        <v>152.49971000000014</v>
      </c>
      <c r="U82" s="103">
        <f t="shared" si="139"/>
        <v>151.66638000000015</v>
      </c>
      <c r="V82" s="103">
        <f t="shared" si="139"/>
        <v>150.83305000000016</v>
      </c>
      <c r="W82" s="103">
        <f t="shared" si="139"/>
        <v>149.99972000000017</v>
      </c>
      <c r="X82" s="103">
        <f t="shared" si="139"/>
        <v>149.16639000000018</v>
      </c>
      <c r="Y82" s="103">
        <f t="shared" si="139"/>
        <v>148.33306000000019</v>
      </c>
      <c r="Z82" s="103">
        <f t="shared" si="139"/>
        <v>147.4997300000002</v>
      </c>
      <c r="AA82" s="103">
        <f t="shared" si="139"/>
        <v>146.66640000000021</v>
      </c>
      <c r="AB82" s="103">
        <f t="shared" si="139"/>
        <v>145.83307000000022</v>
      </c>
      <c r="AC82" s="103">
        <f t="shared" si="139"/>
        <v>144.99974000000023</v>
      </c>
      <c r="AD82" s="103">
        <f t="shared" si="139"/>
        <v>144.16641000000024</v>
      </c>
      <c r="AE82" s="103">
        <f t="shared" si="139"/>
        <v>143.33308000000025</v>
      </c>
      <c r="AF82" s="103">
        <f t="shared" si="139"/>
        <v>142.49975000000026</v>
      </c>
      <c r="AG82" s="103">
        <f t="shared" si="139"/>
        <v>141.66642000000027</v>
      </c>
      <c r="AH82" s="103">
        <f t="shared" si="139"/>
        <v>140.83309000000028</v>
      </c>
      <c r="AI82" s="103">
        <f t="shared" si="139"/>
        <v>139.99976000000029</v>
      </c>
      <c r="AJ82" s="103">
        <f t="shared" si="139"/>
        <v>139.1664300000003</v>
      </c>
      <c r="AK82" s="103">
        <f t="shared" si="139"/>
        <v>138.33310000000031</v>
      </c>
      <c r="AL82" s="103">
        <f t="shared" si="139"/>
        <v>137.49977000000032</v>
      </c>
      <c r="AM82" s="103">
        <f t="shared" si="139"/>
        <v>136.66644000000034</v>
      </c>
      <c r="AN82" s="103">
        <f t="shared" si="139"/>
        <v>135.83311000000035</v>
      </c>
      <c r="AO82" s="103">
        <f t="shared" si="139"/>
        <v>134.99978000000036</v>
      </c>
      <c r="AP82" s="103">
        <f t="shared" si="139"/>
        <v>134.16645000000037</v>
      </c>
      <c r="AQ82" s="103">
        <f t="shared" si="139"/>
        <v>133.33312000000038</v>
      </c>
      <c r="AR82" s="103">
        <f t="shared" si="139"/>
        <v>132.49979000000039</v>
      </c>
      <c r="AS82" s="103">
        <f t="shared" si="139"/>
        <v>131.6664600000004</v>
      </c>
      <c r="AT82" s="103">
        <f t="shared" si="139"/>
        <v>130.83313000000041</v>
      </c>
      <c r="AU82" s="103">
        <f t="shared" si="139"/>
        <v>129.99980000000042</v>
      </c>
    </row>
    <row r="83" spans="1:47" ht="16.5">
      <c r="A83" s="53"/>
      <c r="B83" s="138"/>
      <c r="C83" s="21" t="s">
        <v>86</v>
      </c>
      <c r="D83" s="20">
        <v>3.0000000000000001E-3</v>
      </c>
      <c r="E83" s="9">
        <v>333.33300000000003</v>
      </c>
      <c r="F83" s="38">
        <f t="shared" si="92"/>
        <v>0.02</v>
      </c>
      <c r="G83" s="99">
        <v>326.666</v>
      </c>
      <c r="H83" s="103">
        <f t="shared" si="93"/>
        <v>324.99933499999997</v>
      </c>
      <c r="I83" s="103">
        <f t="shared" si="93"/>
        <v>323.33266999999995</v>
      </c>
      <c r="J83" s="103">
        <f t="shared" ref="J83:AU83" si="140">I83-0.005*$E83</f>
        <v>321.66600499999993</v>
      </c>
      <c r="K83" s="103">
        <f t="shared" si="140"/>
        <v>319.9993399999999</v>
      </c>
      <c r="L83" s="97">
        <f t="shared" si="140"/>
        <v>318.33267499999988</v>
      </c>
      <c r="M83" s="103">
        <f t="shared" si="140"/>
        <v>316.66600999999986</v>
      </c>
      <c r="N83" s="103">
        <f t="shared" si="140"/>
        <v>314.99934499999983</v>
      </c>
      <c r="O83" s="103">
        <f t="shared" si="140"/>
        <v>313.33267999999981</v>
      </c>
      <c r="P83" s="103">
        <f t="shared" si="140"/>
        <v>311.66601499999979</v>
      </c>
      <c r="Q83" s="103">
        <f t="shared" si="140"/>
        <v>309.99934999999977</v>
      </c>
      <c r="R83" s="103">
        <f t="shared" si="140"/>
        <v>308.33268499999974</v>
      </c>
      <c r="S83" s="103">
        <f t="shared" si="140"/>
        <v>306.66601999999972</v>
      </c>
      <c r="T83" s="103">
        <f t="shared" si="140"/>
        <v>304.9993549999997</v>
      </c>
      <c r="U83" s="103">
        <f t="shared" si="140"/>
        <v>303.33268999999967</v>
      </c>
      <c r="V83" s="103">
        <f t="shared" si="140"/>
        <v>301.66602499999965</v>
      </c>
      <c r="W83" s="103">
        <f t="shared" si="140"/>
        <v>299.99935999999963</v>
      </c>
      <c r="X83" s="103">
        <f t="shared" si="140"/>
        <v>298.3326949999996</v>
      </c>
      <c r="Y83" s="103">
        <f t="shared" si="140"/>
        <v>296.66602999999958</v>
      </c>
      <c r="Z83" s="103">
        <f t="shared" si="140"/>
        <v>294.99936499999956</v>
      </c>
      <c r="AA83" s="103">
        <f t="shared" si="140"/>
        <v>293.33269999999953</v>
      </c>
      <c r="AB83" s="103">
        <f t="shared" si="140"/>
        <v>291.66603499999951</v>
      </c>
      <c r="AC83" s="103">
        <f t="shared" si="140"/>
        <v>289.99936999999949</v>
      </c>
      <c r="AD83" s="103">
        <f t="shared" si="140"/>
        <v>288.33270499999946</v>
      </c>
      <c r="AE83" s="103">
        <f t="shared" si="140"/>
        <v>286.66603999999944</v>
      </c>
      <c r="AF83" s="103">
        <f t="shared" si="140"/>
        <v>284.99937499999942</v>
      </c>
      <c r="AG83" s="103">
        <f t="shared" si="140"/>
        <v>283.33270999999939</v>
      </c>
      <c r="AH83" s="103">
        <f t="shared" si="140"/>
        <v>281.66604499999937</v>
      </c>
      <c r="AI83" s="103">
        <f t="shared" si="140"/>
        <v>279.99937999999935</v>
      </c>
      <c r="AJ83" s="103">
        <f t="shared" si="140"/>
        <v>278.33271499999933</v>
      </c>
      <c r="AK83" s="103">
        <f t="shared" si="140"/>
        <v>276.6660499999993</v>
      </c>
      <c r="AL83" s="103">
        <f t="shared" si="140"/>
        <v>274.99938499999928</v>
      </c>
      <c r="AM83" s="103">
        <f t="shared" si="140"/>
        <v>273.33271999999926</v>
      </c>
      <c r="AN83" s="103">
        <f t="shared" si="140"/>
        <v>271.66605499999923</v>
      </c>
      <c r="AO83" s="103">
        <f t="shared" si="140"/>
        <v>269.99938999999921</v>
      </c>
      <c r="AP83" s="103">
        <f t="shared" si="140"/>
        <v>268.33272499999919</v>
      </c>
      <c r="AQ83" s="103">
        <f t="shared" si="140"/>
        <v>266.66605999999916</v>
      </c>
      <c r="AR83" s="103">
        <f t="shared" si="140"/>
        <v>264.99939499999914</v>
      </c>
      <c r="AS83" s="103">
        <f t="shared" si="140"/>
        <v>263.33272999999912</v>
      </c>
      <c r="AT83" s="103">
        <f t="shared" si="140"/>
        <v>261.66606499999909</v>
      </c>
      <c r="AU83" s="103">
        <f t="shared" si="140"/>
        <v>259.99939999999907</v>
      </c>
    </row>
    <row r="84" spans="1:47" ht="16.5">
      <c r="A84" s="53"/>
      <c r="B84" s="138"/>
      <c r="C84" s="21" t="s">
        <v>68</v>
      </c>
      <c r="D84" s="20">
        <v>3.0000000000000001E-3</v>
      </c>
      <c r="E84" s="9">
        <v>333.33300000000003</v>
      </c>
      <c r="F84" s="38">
        <f t="shared" si="92"/>
        <v>0.02</v>
      </c>
      <c r="G84" s="99">
        <v>326.666</v>
      </c>
      <c r="H84" s="103">
        <f t="shared" si="93"/>
        <v>324.99933499999997</v>
      </c>
      <c r="I84" s="103">
        <f t="shared" si="93"/>
        <v>323.33266999999995</v>
      </c>
      <c r="J84" s="103">
        <f t="shared" ref="J84:AU84" si="141">I84-0.005*$E84</f>
        <v>321.66600499999993</v>
      </c>
      <c r="K84" s="103">
        <f t="shared" si="141"/>
        <v>319.9993399999999</v>
      </c>
      <c r="L84" s="97">
        <f t="shared" si="141"/>
        <v>318.33267499999988</v>
      </c>
      <c r="M84" s="103">
        <f t="shared" si="141"/>
        <v>316.66600999999986</v>
      </c>
      <c r="N84" s="103">
        <f t="shared" si="141"/>
        <v>314.99934499999983</v>
      </c>
      <c r="O84" s="103">
        <f t="shared" si="141"/>
        <v>313.33267999999981</v>
      </c>
      <c r="P84" s="103">
        <f t="shared" si="141"/>
        <v>311.66601499999979</v>
      </c>
      <c r="Q84" s="103">
        <f t="shared" si="141"/>
        <v>309.99934999999977</v>
      </c>
      <c r="R84" s="103">
        <f t="shared" si="141"/>
        <v>308.33268499999974</v>
      </c>
      <c r="S84" s="103">
        <f t="shared" si="141"/>
        <v>306.66601999999972</v>
      </c>
      <c r="T84" s="103">
        <f t="shared" si="141"/>
        <v>304.9993549999997</v>
      </c>
      <c r="U84" s="103">
        <f t="shared" si="141"/>
        <v>303.33268999999967</v>
      </c>
      <c r="V84" s="103">
        <f t="shared" si="141"/>
        <v>301.66602499999965</v>
      </c>
      <c r="W84" s="103">
        <f t="shared" si="141"/>
        <v>299.99935999999963</v>
      </c>
      <c r="X84" s="103">
        <f t="shared" si="141"/>
        <v>298.3326949999996</v>
      </c>
      <c r="Y84" s="103">
        <f t="shared" si="141"/>
        <v>296.66602999999958</v>
      </c>
      <c r="Z84" s="103">
        <f t="shared" si="141"/>
        <v>294.99936499999956</v>
      </c>
      <c r="AA84" s="103">
        <f t="shared" si="141"/>
        <v>293.33269999999953</v>
      </c>
      <c r="AB84" s="103">
        <f t="shared" si="141"/>
        <v>291.66603499999951</v>
      </c>
      <c r="AC84" s="103">
        <f t="shared" si="141"/>
        <v>289.99936999999949</v>
      </c>
      <c r="AD84" s="103">
        <f t="shared" si="141"/>
        <v>288.33270499999946</v>
      </c>
      <c r="AE84" s="103">
        <f t="shared" si="141"/>
        <v>286.66603999999944</v>
      </c>
      <c r="AF84" s="103">
        <f t="shared" si="141"/>
        <v>284.99937499999942</v>
      </c>
      <c r="AG84" s="103">
        <f t="shared" si="141"/>
        <v>283.33270999999939</v>
      </c>
      <c r="AH84" s="103">
        <f t="shared" si="141"/>
        <v>281.66604499999937</v>
      </c>
      <c r="AI84" s="103">
        <f t="shared" si="141"/>
        <v>279.99937999999935</v>
      </c>
      <c r="AJ84" s="103">
        <f t="shared" si="141"/>
        <v>278.33271499999933</v>
      </c>
      <c r="AK84" s="103">
        <f t="shared" si="141"/>
        <v>276.6660499999993</v>
      </c>
      <c r="AL84" s="103">
        <f t="shared" si="141"/>
        <v>274.99938499999928</v>
      </c>
      <c r="AM84" s="103">
        <f t="shared" si="141"/>
        <v>273.33271999999926</v>
      </c>
      <c r="AN84" s="103">
        <f t="shared" si="141"/>
        <v>271.66605499999923</v>
      </c>
      <c r="AO84" s="103">
        <f t="shared" si="141"/>
        <v>269.99938999999921</v>
      </c>
      <c r="AP84" s="103">
        <f t="shared" si="141"/>
        <v>268.33272499999919</v>
      </c>
      <c r="AQ84" s="103">
        <f t="shared" si="141"/>
        <v>266.66605999999916</v>
      </c>
      <c r="AR84" s="103">
        <f t="shared" si="141"/>
        <v>264.99939499999914</v>
      </c>
      <c r="AS84" s="103">
        <f t="shared" si="141"/>
        <v>263.33272999999912</v>
      </c>
      <c r="AT84" s="103">
        <f t="shared" si="141"/>
        <v>261.66606499999909</v>
      </c>
      <c r="AU84" s="103">
        <f t="shared" si="141"/>
        <v>259.99939999999907</v>
      </c>
    </row>
    <row r="85" spans="1:47" ht="16.5">
      <c r="A85" s="53"/>
      <c r="B85" s="138" t="s">
        <v>91</v>
      </c>
      <c r="C85" s="21" t="s">
        <v>90</v>
      </c>
      <c r="D85" s="20">
        <v>0.01</v>
      </c>
      <c r="E85" s="9">
        <v>100</v>
      </c>
      <c r="F85" s="38">
        <f t="shared" si="92"/>
        <v>0.02</v>
      </c>
      <c r="G85" s="99">
        <v>98</v>
      </c>
      <c r="H85" s="103">
        <f t="shared" si="93"/>
        <v>97.5</v>
      </c>
      <c r="I85" s="103">
        <f t="shared" si="93"/>
        <v>97</v>
      </c>
      <c r="J85" s="103">
        <f t="shared" ref="J85:AU85" si="142">I85-0.005*$E85</f>
        <v>96.5</v>
      </c>
      <c r="K85" s="103">
        <f t="shared" si="142"/>
        <v>96</v>
      </c>
      <c r="L85" s="97">
        <f t="shared" si="142"/>
        <v>95.5</v>
      </c>
      <c r="M85" s="103">
        <f t="shared" si="142"/>
        <v>95</v>
      </c>
      <c r="N85" s="103">
        <f t="shared" si="142"/>
        <v>94.5</v>
      </c>
      <c r="O85" s="103">
        <f t="shared" si="142"/>
        <v>94</v>
      </c>
      <c r="P85" s="103">
        <f t="shared" si="142"/>
        <v>93.5</v>
      </c>
      <c r="Q85" s="103">
        <f t="shared" si="142"/>
        <v>93</v>
      </c>
      <c r="R85" s="103">
        <f t="shared" si="142"/>
        <v>92.5</v>
      </c>
      <c r="S85" s="103">
        <f t="shared" si="142"/>
        <v>92</v>
      </c>
      <c r="T85" s="103">
        <f t="shared" si="142"/>
        <v>91.5</v>
      </c>
      <c r="U85" s="103">
        <f t="shared" si="142"/>
        <v>91</v>
      </c>
      <c r="V85" s="103">
        <f t="shared" si="142"/>
        <v>90.5</v>
      </c>
      <c r="W85" s="103">
        <f t="shared" si="142"/>
        <v>90</v>
      </c>
      <c r="X85" s="103">
        <f t="shared" si="142"/>
        <v>89.5</v>
      </c>
      <c r="Y85" s="103">
        <f t="shared" si="142"/>
        <v>89</v>
      </c>
      <c r="Z85" s="103">
        <f t="shared" si="142"/>
        <v>88.5</v>
      </c>
      <c r="AA85" s="103">
        <f t="shared" si="142"/>
        <v>88</v>
      </c>
      <c r="AB85" s="103">
        <f t="shared" si="142"/>
        <v>87.5</v>
      </c>
      <c r="AC85" s="103">
        <f t="shared" si="142"/>
        <v>87</v>
      </c>
      <c r="AD85" s="103">
        <f t="shared" si="142"/>
        <v>86.5</v>
      </c>
      <c r="AE85" s="103">
        <f t="shared" si="142"/>
        <v>86</v>
      </c>
      <c r="AF85" s="103">
        <f t="shared" si="142"/>
        <v>85.5</v>
      </c>
      <c r="AG85" s="103">
        <f t="shared" si="142"/>
        <v>85</v>
      </c>
      <c r="AH85" s="103">
        <f t="shared" si="142"/>
        <v>84.5</v>
      </c>
      <c r="AI85" s="103">
        <f t="shared" si="142"/>
        <v>84</v>
      </c>
      <c r="AJ85" s="103">
        <f t="shared" si="142"/>
        <v>83.5</v>
      </c>
      <c r="AK85" s="103">
        <f t="shared" si="142"/>
        <v>83</v>
      </c>
      <c r="AL85" s="103">
        <f t="shared" si="142"/>
        <v>82.5</v>
      </c>
      <c r="AM85" s="103">
        <f t="shared" si="142"/>
        <v>82</v>
      </c>
      <c r="AN85" s="103">
        <f t="shared" si="142"/>
        <v>81.5</v>
      </c>
      <c r="AO85" s="103">
        <f t="shared" si="142"/>
        <v>81</v>
      </c>
      <c r="AP85" s="103">
        <f t="shared" si="142"/>
        <v>80.5</v>
      </c>
      <c r="AQ85" s="103">
        <f t="shared" si="142"/>
        <v>80</v>
      </c>
      <c r="AR85" s="103">
        <f t="shared" si="142"/>
        <v>79.5</v>
      </c>
      <c r="AS85" s="103">
        <f t="shared" si="142"/>
        <v>79</v>
      </c>
      <c r="AT85" s="103">
        <f t="shared" si="142"/>
        <v>78.5</v>
      </c>
      <c r="AU85" s="103">
        <f t="shared" si="142"/>
        <v>78</v>
      </c>
    </row>
    <row r="86" spans="1:47" ht="16.5">
      <c r="A86" s="53"/>
      <c r="B86" s="138"/>
      <c r="C86" s="21" t="s">
        <v>65</v>
      </c>
      <c r="D86" s="20">
        <v>0.01</v>
      </c>
      <c r="E86" s="9">
        <v>100</v>
      </c>
      <c r="F86" s="38">
        <f t="shared" si="92"/>
        <v>0.02</v>
      </c>
      <c r="G86" s="99">
        <v>98</v>
      </c>
      <c r="H86" s="103">
        <f t="shared" si="93"/>
        <v>97.5</v>
      </c>
      <c r="I86" s="103">
        <f t="shared" si="93"/>
        <v>97</v>
      </c>
      <c r="J86" s="103">
        <f t="shared" ref="J86:AU86" si="143">I86-0.005*$E86</f>
        <v>96.5</v>
      </c>
      <c r="K86" s="103">
        <f t="shared" si="143"/>
        <v>96</v>
      </c>
      <c r="L86" s="97">
        <f t="shared" si="143"/>
        <v>95.5</v>
      </c>
      <c r="M86" s="103">
        <f t="shared" si="143"/>
        <v>95</v>
      </c>
      <c r="N86" s="103">
        <f t="shared" si="143"/>
        <v>94.5</v>
      </c>
      <c r="O86" s="103">
        <f t="shared" si="143"/>
        <v>94</v>
      </c>
      <c r="P86" s="103">
        <f t="shared" si="143"/>
        <v>93.5</v>
      </c>
      <c r="Q86" s="103">
        <f t="shared" si="143"/>
        <v>93</v>
      </c>
      <c r="R86" s="103">
        <f t="shared" si="143"/>
        <v>92.5</v>
      </c>
      <c r="S86" s="103">
        <f t="shared" si="143"/>
        <v>92</v>
      </c>
      <c r="T86" s="103">
        <f t="shared" si="143"/>
        <v>91.5</v>
      </c>
      <c r="U86" s="103">
        <f t="shared" si="143"/>
        <v>91</v>
      </c>
      <c r="V86" s="103">
        <f t="shared" si="143"/>
        <v>90.5</v>
      </c>
      <c r="W86" s="103">
        <f t="shared" si="143"/>
        <v>90</v>
      </c>
      <c r="X86" s="103">
        <f t="shared" si="143"/>
        <v>89.5</v>
      </c>
      <c r="Y86" s="103">
        <f t="shared" si="143"/>
        <v>89</v>
      </c>
      <c r="Z86" s="103">
        <f t="shared" si="143"/>
        <v>88.5</v>
      </c>
      <c r="AA86" s="103">
        <f t="shared" si="143"/>
        <v>88</v>
      </c>
      <c r="AB86" s="103">
        <f t="shared" si="143"/>
        <v>87.5</v>
      </c>
      <c r="AC86" s="103">
        <f t="shared" si="143"/>
        <v>87</v>
      </c>
      <c r="AD86" s="103">
        <f t="shared" si="143"/>
        <v>86.5</v>
      </c>
      <c r="AE86" s="103">
        <f t="shared" si="143"/>
        <v>86</v>
      </c>
      <c r="AF86" s="103">
        <f t="shared" si="143"/>
        <v>85.5</v>
      </c>
      <c r="AG86" s="103">
        <f t="shared" si="143"/>
        <v>85</v>
      </c>
      <c r="AH86" s="103">
        <f t="shared" si="143"/>
        <v>84.5</v>
      </c>
      <c r="AI86" s="103">
        <f t="shared" si="143"/>
        <v>84</v>
      </c>
      <c r="AJ86" s="103">
        <f t="shared" si="143"/>
        <v>83.5</v>
      </c>
      <c r="AK86" s="103">
        <f t="shared" si="143"/>
        <v>83</v>
      </c>
      <c r="AL86" s="103">
        <f t="shared" si="143"/>
        <v>82.5</v>
      </c>
      <c r="AM86" s="103">
        <f t="shared" si="143"/>
        <v>82</v>
      </c>
      <c r="AN86" s="103">
        <f t="shared" si="143"/>
        <v>81.5</v>
      </c>
      <c r="AO86" s="103">
        <f t="shared" si="143"/>
        <v>81</v>
      </c>
      <c r="AP86" s="103">
        <f t="shared" si="143"/>
        <v>80.5</v>
      </c>
      <c r="AQ86" s="103">
        <f t="shared" si="143"/>
        <v>80</v>
      </c>
      <c r="AR86" s="103">
        <f t="shared" si="143"/>
        <v>79.5</v>
      </c>
      <c r="AS86" s="103">
        <f t="shared" si="143"/>
        <v>79</v>
      </c>
      <c r="AT86" s="103">
        <f t="shared" si="143"/>
        <v>78.5</v>
      </c>
      <c r="AU86" s="103">
        <f t="shared" si="143"/>
        <v>78</v>
      </c>
    </row>
    <row r="87" spans="1:47" ht="16.5">
      <c r="A87" s="53"/>
      <c r="B87" s="138"/>
      <c r="C87" s="21" t="s">
        <v>86</v>
      </c>
      <c r="D87" s="20">
        <v>0.01</v>
      </c>
      <c r="E87" s="9">
        <v>100</v>
      </c>
      <c r="F87" s="38">
        <f t="shared" si="92"/>
        <v>0.02</v>
      </c>
      <c r="G87" s="99">
        <v>98</v>
      </c>
      <c r="H87" s="103">
        <f t="shared" si="93"/>
        <v>97.5</v>
      </c>
      <c r="I87" s="103">
        <f t="shared" si="93"/>
        <v>97</v>
      </c>
      <c r="J87" s="103">
        <f t="shared" ref="J87:AU87" si="144">I87-0.005*$E87</f>
        <v>96.5</v>
      </c>
      <c r="K87" s="103">
        <f t="shared" si="144"/>
        <v>96</v>
      </c>
      <c r="L87" s="97">
        <f t="shared" si="144"/>
        <v>95.5</v>
      </c>
      <c r="M87" s="103">
        <f t="shared" si="144"/>
        <v>95</v>
      </c>
      <c r="N87" s="103">
        <f t="shared" si="144"/>
        <v>94.5</v>
      </c>
      <c r="O87" s="103">
        <f t="shared" si="144"/>
        <v>94</v>
      </c>
      <c r="P87" s="103">
        <f t="shared" si="144"/>
        <v>93.5</v>
      </c>
      <c r="Q87" s="103">
        <f t="shared" si="144"/>
        <v>93</v>
      </c>
      <c r="R87" s="103">
        <f t="shared" si="144"/>
        <v>92.5</v>
      </c>
      <c r="S87" s="103">
        <f t="shared" si="144"/>
        <v>92</v>
      </c>
      <c r="T87" s="103">
        <f t="shared" si="144"/>
        <v>91.5</v>
      </c>
      <c r="U87" s="103">
        <f t="shared" si="144"/>
        <v>91</v>
      </c>
      <c r="V87" s="103">
        <f t="shared" si="144"/>
        <v>90.5</v>
      </c>
      <c r="W87" s="103">
        <f t="shared" si="144"/>
        <v>90</v>
      </c>
      <c r="X87" s="103">
        <f t="shared" si="144"/>
        <v>89.5</v>
      </c>
      <c r="Y87" s="103">
        <f t="shared" si="144"/>
        <v>89</v>
      </c>
      <c r="Z87" s="103">
        <f t="shared" si="144"/>
        <v>88.5</v>
      </c>
      <c r="AA87" s="103">
        <f t="shared" si="144"/>
        <v>88</v>
      </c>
      <c r="AB87" s="103">
        <f t="shared" si="144"/>
        <v>87.5</v>
      </c>
      <c r="AC87" s="103">
        <f t="shared" si="144"/>
        <v>87</v>
      </c>
      <c r="AD87" s="103">
        <f t="shared" si="144"/>
        <v>86.5</v>
      </c>
      <c r="AE87" s="103">
        <f t="shared" si="144"/>
        <v>86</v>
      </c>
      <c r="AF87" s="103">
        <f t="shared" si="144"/>
        <v>85.5</v>
      </c>
      <c r="AG87" s="103">
        <f t="shared" si="144"/>
        <v>85</v>
      </c>
      <c r="AH87" s="103">
        <f t="shared" si="144"/>
        <v>84.5</v>
      </c>
      <c r="AI87" s="103">
        <f t="shared" si="144"/>
        <v>84</v>
      </c>
      <c r="AJ87" s="103">
        <f t="shared" si="144"/>
        <v>83.5</v>
      </c>
      <c r="AK87" s="103">
        <f t="shared" si="144"/>
        <v>83</v>
      </c>
      <c r="AL87" s="103">
        <f t="shared" si="144"/>
        <v>82.5</v>
      </c>
      <c r="AM87" s="103">
        <f t="shared" si="144"/>
        <v>82</v>
      </c>
      <c r="AN87" s="103">
        <f t="shared" si="144"/>
        <v>81.5</v>
      </c>
      <c r="AO87" s="103">
        <f t="shared" si="144"/>
        <v>81</v>
      </c>
      <c r="AP87" s="103">
        <f t="shared" si="144"/>
        <v>80.5</v>
      </c>
      <c r="AQ87" s="103">
        <f t="shared" si="144"/>
        <v>80</v>
      </c>
      <c r="AR87" s="103">
        <f t="shared" si="144"/>
        <v>79.5</v>
      </c>
      <c r="AS87" s="103">
        <f t="shared" si="144"/>
        <v>79</v>
      </c>
      <c r="AT87" s="103">
        <f t="shared" si="144"/>
        <v>78.5</v>
      </c>
      <c r="AU87" s="103">
        <f t="shared" si="144"/>
        <v>78</v>
      </c>
    </row>
    <row r="88" spans="1:47" ht="16.5">
      <c r="A88" s="53"/>
      <c r="B88" s="138" t="s">
        <v>89</v>
      </c>
      <c r="C88" s="21" t="s">
        <v>66</v>
      </c>
      <c r="D88" s="20">
        <v>0.02</v>
      </c>
      <c r="E88" s="9">
        <v>50</v>
      </c>
      <c r="F88" s="38">
        <f t="shared" si="92"/>
        <v>0.02</v>
      </c>
      <c r="G88" s="99">
        <v>49</v>
      </c>
      <c r="H88" s="103">
        <f t="shared" si="93"/>
        <v>48.75</v>
      </c>
      <c r="I88" s="103">
        <f t="shared" si="93"/>
        <v>48.5</v>
      </c>
      <c r="J88" s="103">
        <f t="shared" ref="J88:AU88" si="145">I88-0.005*$E88</f>
        <v>48.25</v>
      </c>
      <c r="K88" s="103">
        <f t="shared" si="145"/>
        <v>48</v>
      </c>
      <c r="L88" s="97">
        <f t="shared" si="145"/>
        <v>47.75</v>
      </c>
      <c r="M88" s="103">
        <f t="shared" si="145"/>
        <v>47.5</v>
      </c>
      <c r="N88" s="103">
        <f t="shared" si="145"/>
        <v>47.25</v>
      </c>
      <c r="O88" s="103">
        <f t="shared" si="145"/>
        <v>47</v>
      </c>
      <c r="P88" s="103">
        <f t="shared" si="145"/>
        <v>46.75</v>
      </c>
      <c r="Q88" s="103">
        <f t="shared" si="145"/>
        <v>46.5</v>
      </c>
      <c r="R88" s="103">
        <f t="shared" si="145"/>
        <v>46.25</v>
      </c>
      <c r="S88" s="103">
        <f t="shared" si="145"/>
        <v>46</v>
      </c>
      <c r="T88" s="103">
        <f t="shared" si="145"/>
        <v>45.75</v>
      </c>
      <c r="U88" s="103">
        <f t="shared" si="145"/>
        <v>45.5</v>
      </c>
      <c r="V88" s="103">
        <f t="shared" si="145"/>
        <v>45.25</v>
      </c>
      <c r="W88" s="103">
        <f t="shared" si="145"/>
        <v>45</v>
      </c>
      <c r="X88" s="103">
        <f t="shared" si="145"/>
        <v>44.75</v>
      </c>
      <c r="Y88" s="103">
        <f t="shared" si="145"/>
        <v>44.5</v>
      </c>
      <c r="Z88" s="103">
        <f t="shared" si="145"/>
        <v>44.25</v>
      </c>
      <c r="AA88" s="103">
        <f t="shared" si="145"/>
        <v>44</v>
      </c>
      <c r="AB88" s="103">
        <f t="shared" si="145"/>
        <v>43.75</v>
      </c>
      <c r="AC88" s="103">
        <f t="shared" si="145"/>
        <v>43.5</v>
      </c>
      <c r="AD88" s="103">
        <f t="shared" si="145"/>
        <v>43.25</v>
      </c>
      <c r="AE88" s="103">
        <f t="shared" si="145"/>
        <v>43</v>
      </c>
      <c r="AF88" s="103">
        <f t="shared" si="145"/>
        <v>42.75</v>
      </c>
      <c r="AG88" s="103">
        <f t="shared" si="145"/>
        <v>42.5</v>
      </c>
      <c r="AH88" s="103">
        <f t="shared" si="145"/>
        <v>42.25</v>
      </c>
      <c r="AI88" s="103">
        <f t="shared" si="145"/>
        <v>42</v>
      </c>
      <c r="AJ88" s="103">
        <f t="shared" si="145"/>
        <v>41.75</v>
      </c>
      <c r="AK88" s="103">
        <f t="shared" si="145"/>
        <v>41.5</v>
      </c>
      <c r="AL88" s="103">
        <f t="shared" si="145"/>
        <v>41.25</v>
      </c>
      <c r="AM88" s="103">
        <f t="shared" si="145"/>
        <v>41</v>
      </c>
      <c r="AN88" s="103">
        <f t="shared" si="145"/>
        <v>40.75</v>
      </c>
      <c r="AO88" s="103">
        <f t="shared" si="145"/>
        <v>40.5</v>
      </c>
      <c r="AP88" s="103">
        <f t="shared" si="145"/>
        <v>40.25</v>
      </c>
      <c r="AQ88" s="103">
        <f t="shared" si="145"/>
        <v>40</v>
      </c>
      <c r="AR88" s="103">
        <f t="shared" si="145"/>
        <v>39.75</v>
      </c>
      <c r="AS88" s="103">
        <f t="shared" si="145"/>
        <v>39.5</v>
      </c>
      <c r="AT88" s="103">
        <f t="shared" si="145"/>
        <v>39.25</v>
      </c>
      <c r="AU88" s="103">
        <f t="shared" si="145"/>
        <v>39</v>
      </c>
    </row>
    <row r="89" spans="1:47" ht="16.5">
      <c r="A89" s="53"/>
      <c r="B89" s="138"/>
      <c r="C89" s="21" t="s">
        <v>65</v>
      </c>
      <c r="D89" s="20">
        <v>0.02</v>
      </c>
      <c r="E89" s="9">
        <v>50</v>
      </c>
      <c r="F89" s="38">
        <f t="shared" si="92"/>
        <v>0.02</v>
      </c>
      <c r="G89" s="99">
        <v>49</v>
      </c>
      <c r="H89" s="103">
        <f t="shared" si="93"/>
        <v>48.75</v>
      </c>
      <c r="I89" s="103">
        <f t="shared" si="93"/>
        <v>48.5</v>
      </c>
      <c r="J89" s="103">
        <f t="shared" ref="J89:AU89" si="146">I89-0.005*$E89</f>
        <v>48.25</v>
      </c>
      <c r="K89" s="103">
        <f t="shared" si="146"/>
        <v>48</v>
      </c>
      <c r="L89" s="97">
        <f t="shared" si="146"/>
        <v>47.75</v>
      </c>
      <c r="M89" s="103">
        <f t="shared" si="146"/>
        <v>47.5</v>
      </c>
      <c r="N89" s="103">
        <f t="shared" si="146"/>
        <v>47.25</v>
      </c>
      <c r="O89" s="103">
        <f t="shared" si="146"/>
        <v>47</v>
      </c>
      <c r="P89" s="103">
        <f t="shared" si="146"/>
        <v>46.75</v>
      </c>
      <c r="Q89" s="103">
        <f t="shared" si="146"/>
        <v>46.5</v>
      </c>
      <c r="R89" s="103">
        <f t="shared" si="146"/>
        <v>46.25</v>
      </c>
      <c r="S89" s="103">
        <f t="shared" si="146"/>
        <v>46</v>
      </c>
      <c r="T89" s="103">
        <f t="shared" si="146"/>
        <v>45.75</v>
      </c>
      <c r="U89" s="103">
        <f t="shared" si="146"/>
        <v>45.5</v>
      </c>
      <c r="V89" s="103">
        <f t="shared" si="146"/>
        <v>45.25</v>
      </c>
      <c r="W89" s="103">
        <f t="shared" si="146"/>
        <v>45</v>
      </c>
      <c r="X89" s="103">
        <f t="shared" si="146"/>
        <v>44.75</v>
      </c>
      <c r="Y89" s="103">
        <f t="shared" si="146"/>
        <v>44.5</v>
      </c>
      <c r="Z89" s="103">
        <f t="shared" si="146"/>
        <v>44.25</v>
      </c>
      <c r="AA89" s="103">
        <f t="shared" si="146"/>
        <v>44</v>
      </c>
      <c r="AB89" s="103">
        <f t="shared" si="146"/>
        <v>43.75</v>
      </c>
      <c r="AC89" s="103">
        <f t="shared" si="146"/>
        <v>43.5</v>
      </c>
      <c r="AD89" s="103">
        <f t="shared" si="146"/>
        <v>43.25</v>
      </c>
      <c r="AE89" s="103">
        <f t="shared" si="146"/>
        <v>43</v>
      </c>
      <c r="AF89" s="103">
        <f t="shared" si="146"/>
        <v>42.75</v>
      </c>
      <c r="AG89" s="103">
        <f t="shared" si="146"/>
        <v>42.5</v>
      </c>
      <c r="AH89" s="103">
        <f t="shared" si="146"/>
        <v>42.25</v>
      </c>
      <c r="AI89" s="103">
        <f t="shared" si="146"/>
        <v>42</v>
      </c>
      <c r="AJ89" s="103">
        <f t="shared" si="146"/>
        <v>41.75</v>
      </c>
      <c r="AK89" s="103">
        <f t="shared" si="146"/>
        <v>41.5</v>
      </c>
      <c r="AL89" s="103">
        <f t="shared" si="146"/>
        <v>41.25</v>
      </c>
      <c r="AM89" s="103">
        <f t="shared" si="146"/>
        <v>41</v>
      </c>
      <c r="AN89" s="103">
        <f t="shared" si="146"/>
        <v>40.75</v>
      </c>
      <c r="AO89" s="103">
        <f t="shared" si="146"/>
        <v>40.5</v>
      </c>
      <c r="AP89" s="103">
        <f t="shared" si="146"/>
        <v>40.25</v>
      </c>
      <c r="AQ89" s="103">
        <f t="shared" si="146"/>
        <v>40</v>
      </c>
      <c r="AR89" s="103">
        <f t="shared" si="146"/>
        <v>39.75</v>
      </c>
      <c r="AS89" s="103">
        <f t="shared" si="146"/>
        <v>39.5</v>
      </c>
      <c r="AT89" s="103">
        <f t="shared" si="146"/>
        <v>39.25</v>
      </c>
      <c r="AU89" s="103">
        <f t="shared" si="146"/>
        <v>39</v>
      </c>
    </row>
    <row r="90" spans="1:47" ht="16.5">
      <c r="A90" s="53"/>
      <c r="B90" s="138"/>
      <c r="C90" s="21" t="s">
        <v>86</v>
      </c>
      <c r="D90" s="20">
        <v>0.02</v>
      </c>
      <c r="E90" s="9">
        <v>50</v>
      </c>
      <c r="F90" s="38">
        <f t="shared" si="92"/>
        <v>0.02</v>
      </c>
      <c r="G90" s="99">
        <v>49</v>
      </c>
      <c r="H90" s="103">
        <f t="shared" si="93"/>
        <v>48.75</v>
      </c>
      <c r="I90" s="103">
        <f t="shared" si="93"/>
        <v>48.5</v>
      </c>
      <c r="J90" s="103">
        <f t="shared" ref="J90:AU90" si="147">I90-0.005*$E90</f>
        <v>48.25</v>
      </c>
      <c r="K90" s="103">
        <f t="shared" si="147"/>
        <v>48</v>
      </c>
      <c r="L90" s="97">
        <f t="shared" si="147"/>
        <v>47.75</v>
      </c>
      <c r="M90" s="103">
        <f t="shared" si="147"/>
        <v>47.5</v>
      </c>
      <c r="N90" s="103">
        <f t="shared" si="147"/>
        <v>47.25</v>
      </c>
      <c r="O90" s="103">
        <f t="shared" si="147"/>
        <v>47</v>
      </c>
      <c r="P90" s="103">
        <f t="shared" si="147"/>
        <v>46.75</v>
      </c>
      <c r="Q90" s="103">
        <f t="shared" si="147"/>
        <v>46.5</v>
      </c>
      <c r="R90" s="103">
        <f t="shared" si="147"/>
        <v>46.25</v>
      </c>
      <c r="S90" s="103">
        <f t="shared" si="147"/>
        <v>46</v>
      </c>
      <c r="T90" s="103">
        <f t="shared" si="147"/>
        <v>45.75</v>
      </c>
      <c r="U90" s="103">
        <f t="shared" si="147"/>
        <v>45.5</v>
      </c>
      <c r="V90" s="103">
        <f t="shared" si="147"/>
        <v>45.25</v>
      </c>
      <c r="W90" s="103">
        <f t="shared" si="147"/>
        <v>45</v>
      </c>
      <c r="X90" s="103">
        <f t="shared" si="147"/>
        <v>44.75</v>
      </c>
      <c r="Y90" s="103">
        <f t="shared" si="147"/>
        <v>44.5</v>
      </c>
      <c r="Z90" s="103">
        <f t="shared" si="147"/>
        <v>44.25</v>
      </c>
      <c r="AA90" s="103">
        <f t="shared" si="147"/>
        <v>44</v>
      </c>
      <c r="AB90" s="103">
        <f t="shared" si="147"/>
        <v>43.75</v>
      </c>
      <c r="AC90" s="103">
        <f t="shared" si="147"/>
        <v>43.5</v>
      </c>
      <c r="AD90" s="103">
        <f t="shared" si="147"/>
        <v>43.25</v>
      </c>
      <c r="AE90" s="103">
        <f t="shared" si="147"/>
        <v>43</v>
      </c>
      <c r="AF90" s="103">
        <f t="shared" si="147"/>
        <v>42.75</v>
      </c>
      <c r="AG90" s="103">
        <f t="shared" si="147"/>
        <v>42.5</v>
      </c>
      <c r="AH90" s="103">
        <f t="shared" si="147"/>
        <v>42.25</v>
      </c>
      <c r="AI90" s="103">
        <f t="shared" si="147"/>
        <v>42</v>
      </c>
      <c r="AJ90" s="103">
        <f t="shared" si="147"/>
        <v>41.75</v>
      </c>
      <c r="AK90" s="103">
        <f t="shared" si="147"/>
        <v>41.5</v>
      </c>
      <c r="AL90" s="103">
        <f t="shared" si="147"/>
        <v>41.25</v>
      </c>
      <c r="AM90" s="103">
        <f t="shared" si="147"/>
        <v>41</v>
      </c>
      <c r="AN90" s="103">
        <f t="shared" si="147"/>
        <v>40.75</v>
      </c>
      <c r="AO90" s="103">
        <f t="shared" si="147"/>
        <v>40.5</v>
      </c>
      <c r="AP90" s="103">
        <f t="shared" si="147"/>
        <v>40.25</v>
      </c>
      <c r="AQ90" s="103">
        <f t="shared" si="147"/>
        <v>40</v>
      </c>
      <c r="AR90" s="103">
        <f t="shared" si="147"/>
        <v>39.75</v>
      </c>
      <c r="AS90" s="103">
        <f t="shared" si="147"/>
        <v>39.5</v>
      </c>
      <c r="AT90" s="103">
        <f t="shared" si="147"/>
        <v>39.25</v>
      </c>
      <c r="AU90" s="103">
        <f t="shared" si="147"/>
        <v>39</v>
      </c>
    </row>
    <row r="91" spans="1:47" ht="16.5">
      <c r="A91" s="53"/>
      <c r="B91" s="138" t="s">
        <v>88</v>
      </c>
      <c r="C91" s="21" t="s">
        <v>66</v>
      </c>
      <c r="D91" s="20">
        <f>1/100</f>
        <v>0.01</v>
      </c>
      <c r="E91" s="9">
        <v>100</v>
      </c>
      <c r="F91" s="38">
        <f t="shared" si="92"/>
        <v>0.02</v>
      </c>
      <c r="G91" s="99">
        <v>98</v>
      </c>
      <c r="H91" s="103">
        <f t="shared" si="93"/>
        <v>97.5</v>
      </c>
      <c r="I91" s="103">
        <f t="shared" si="93"/>
        <v>97</v>
      </c>
      <c r="J91" s="103">
        <f t="shared" ref="J91:AU91" si="148">I91-0.005*$E91</f>
        <v>96.5</v>
      </c>
      <c r="K91" s="103">
        <f t="shared" si="148"/>
        <v>96</v>
      </c>
      <c r="L91" s="97">
        <f t="shared" si="148"/>
        <v>95.5</v>
      </c>
      <c r="M91" s="103">
        <f t="shared" si="148"/>
        <v>95</v>
      </c>
      <c r="N91" s="103">
        <f t="shared" si="148"/>
        <v>94.5</v>
      </c>
      <c r="O91" s="103">
        <f t="shared" si="148"/>
        <v>94</v>
      </c>
      <c r="P91" s="103">
        <f t="shared" si="148"/>
        <v>93.5</v>
      </c>
      <c r="Q91" s="103">
        <f t="shared" si="148"/>
        <v>93</v>
      </c>
      <c r="R91" s="103">
        <f t="shared" si="148"/>
        <v>92.5</v>
      </c>
      <c r="S91" s="103">
        <f t="shared" si="148"/>
        <v>92</v>
      </c>
      <c r="T91" s="103">
        <f t="shared" si="148"/>
        <v>91.5</v>
      </c>
      <c r="U91" s="103">
        <f t="shared" si="148"/>
        <v>91</v>
      </c>
      <c r="V91" s="103">
        <f t="shared" si="148"/>
        <v>90.5</v>
      </c>
      <c r="W91" s="103">
        <f t="shared" si="148"/>
        <v>90</v>
      </c>
      <c r="X91" s="103">
        <f t="shared" si="148"/>
        <v>89.5</v>
      </c>
      <c r="Y91" s="103">
        <f t="shared" si="148"/>
        <v>89</v>
      </c>
      <c r="Z91" s="103">
        <f t="shared" si="148"/>
        <v>88.5</v>
      </c>
      <c r="AA91" s="103">
        <f t="shared" si="148"/>
        <v>88</v>
      </c>
      <c r="AB91" s="103">
        <f t="shared" si="148"/>
        <v>87.5</v>
      </c>
      <c r="AC91" s="103">
        <f t="shared" si="148"/>
        <v>87</v>
      </c>
      <c r="AD91" s="103">
        <f t="shared" si="148"/>
        <v>86.5</v>
      </c>
      <c r="AE91" s="103">
        <f t="shared" si="148"/>
        <v>86</v>
      </c>
      <c r="AF91" s="103">
        <f t="shared" si="148"/>
        <v>85.5</v>
      </c>
      <c r="AG91" s="103">
        <f t="shared" si="148"/>
        <v>85</v>
      </c>
      <c r="AH91" s="103">
        <f t="shared" si="148"/>
        <v>84.5</v>
      </c>
      <c r="AI91" s="103">
        <f t="shared" si="148"/>
        <v>84</v>
      </c>
      <c r="AJ91" s="103">
        <f t="shared" si="148"/>
        <v>83.5</v>
      </c>
      <c r="AK91" s="103">
        <f t="shared" si="148"/>
        <v>83</v>
      </c>
      <c r="AL91" s="103">
        <f t="shared" si="148"/>
        <v>82.5</v>
      </c>
      <c r="AM91" s="103">
        <f t="shared" si="148"/>
        <v>82</v>
      </c>
      <c r="AN91" s="103">
        <f t="shared" si="148"/>
        <v>81.5</v>
      </c>
      <c r="AO91" s="103">
        <f t="shared" si="148"/>
        <v>81</v>
      </c>
      <c r="AP91" s="103">
        <f t="shared" si="148"/>
        <v>80.5</v>
      </c>
      <c r="AQ91" s="103">
        <f t="shared" si="148"/>
        <v>80</v>
      </c>
      <c r="AR91" s="103">
        <f t="shared" si="148"/>
        <v>79.5</v>
      </c>
      <c r="AS91" s="103">
        <f t="shared" si="148"/>
        <v>79</v>
      </c>
      <c r="AT91" s="103">
        <f t="shared" si="148"/>
        <v>78.5</v>
      </c>
      <c r="AU91" s="103">
        <f t="shared" si="148"/>
        <v>78</v>
      </c>
    </row>
    <row r="92" spans="1:47" ht="16.5">
      <c r="A92" s="53"/>
      <c r="B92" s="138"/>
      <c r="C92" s="21" t="s">
        <v>65</v>
      </c>
      <c r="D92" s="20">
        <f>1/100</f>
        <v>0.01</v>
      </c>
      <c r="E92" s="9">
        <v>100</v>
      </c>
      <c r="F92" s="38">
        <f t="shared" si="92"/>
        <v>0.02</v>
      </c>
      <c r="G92" s="99">
        <v>98</v>
      </c>
      <c r="H92" s="103">
        <f t="shared" si="93"/>
        <v>97.5</v>
      </c>
      <c r="I92" s="103">
        <f t="shared" si="93"/>
        <v>97</v>
      </c>
      <c r="J92" s="103">
        <f t="shared" ref="J92:AU92" si="149">I92-0.005*$E92</f>
        <v>96.5</v>
      </c>
      <c r="K92" s="103">
        <f t="shared" si="149"/>
        <v>96</v>
      </c>
      <c r="L92" s="97">
        <f t="shared" si="149"/>
        <v>95.5</v>
      </c>
      <c r="M92" s="103">
        <f t="shared" si="149"/>
        <v>95</v>
      </c>
      <c r="N92" s="103">
        <f t="shared" si="149"/>
        <v>94.5</v>
      </c>
      <c r="O92" s="103">
        <f t="shared" si="149"/>
        <v>94</v>
      </c>
      <c r="P92" s="103">
        <f t="shared" si="149"/>
        <v>93.5</v>
      </c>
      <c r="Q92" s="103">
        <f t="shared" si="149"/>
        <v>93</v>
      </c>
      <c r="R92" s="103">
        <f t="shared" si="149"/>
        <v>92.5</v>
      </c>
      <c r="S92" s="103">
        <f t="shared" si="149"/>
        <v>92</v>
      </c>
      <c r="T92" s="103">
        <f t="shared" si="149"/>
        <v>91.5</v>
      </c>
      <c r="U92" s="103">
        <f t="shared" si="149"/>
        <v>91</v>
      </c>
      <c r="V92" s="103">
        <f t="shared" si="149"/>
        <v>90.5</v>
      </c>
      <c r="W92" s="103">
        <f t="shared" si="149"/>
        <v>90</v>
      </c>
      <c r="X92" s="103">
        <f t="shared" si="149"/>
        <v>89.5</v>
      </c>
      <c r="Y92" s="103">
        <f t="shared" si="149"/>
        <v>89</v>
      </c>
      <c r="Z92" s="103">
        <f t="shared" si="149"/>
        <v>88.5</v>
      </c>
      <c r="AA92" s="103">
        <f t="shared" si="149"/>
        <v>88</v>
      </c>
      <c r="AB92" s="103">
        <f t="shared" si="149"/>
        <v>87.5</v>
      </c>
      <c r="AC92" s="103">
        <f t="shared" si="149"/>
        <v>87</v>
      </c>
      <c r="AD92" s="103">
        <f t="shared" si="149"/>
        <v>86.5</v>
      </c>
      <c r="AE92" s="103">
        <f t="shared" si="149"/>
        <v>86</v>
      </c>
      <c r="AF92" s="103">
        <f t="shared" si="149"/>
        <v>85.5</v>
      </c>
      <c r="AG92" s="103">
        <f t="shared" si="149"/>
        <v>85</v>
      </c>
      <c r="AH92" s="103">
        <f t="shared" si="149"/>
        <v>84.5</v>
      </c>
      <c r="AI92" s="103">
        <f t="shared" si="149"/>
        <v>84</v>
      </c>
      <c r="AJ92" s="103">
        <f t="shared" si="149"/>
        <v>83.5</v>
      </c>
      <c r="AK92" s="103">
        <f t="shared" si="149"/>
        <v>83</v>
      </c>
      <c r="AL92" s="103">
        <f t="shared" si="149"/>
        <v>82.5</v>
      </c>
      <c r="AM92" s="103">
        <f t="shared" si="149"/>
        <v>82</v>
      </c>
      <c r="AN92" s="103">
        <f t="shared" si="149"/>
        <v>81.5</v>
      </c>
      <c r="AO92" s="103">
        <f t="shared" si="149"/>
        <v>81</v>
      </c>
      <c r="AP92" s="103">
        <f t="shared" si="149"/>
        <v>80.5</v>
      </c>
      <c r="AQ92" s="103">
        <f t="shared" si="149"/>
        <v>80</v>
      </c>
      <c r="AR92" s="103">
        <f t="shared" si="149"/>
        <v>79.5</v>
      </c>
      <c r="AS92" s="103">
        <f t="shared" si="149"/>
        <v>79</v>
      </c>
      <c r="AT92" s="103">
        <f t="shared" si="149"/>
        <v>78.5</v>
      </c>
      <c r="AU92" s="103">
        <f t="shared" si="149"/>
        <v>78</v>
      </c>
    </row>
    <row r="93" spans="1:47" ht="16.5">
      <c r="A93" s="53"/>
      <c r="B93" s="138"/>
      <c r="C93" s="21" t="s">
        <v>86</v>
      </c>
      <c r="D93" s="20">
        <f>1/100</f>
        <v>0.01</v>
      </c>
      <c r="E93" s="9">
        <v>100</v>
      </c>
      <c r="F93" s="38">
        <f t="shared" si="92"/>
        <v>0.02</v>
      </c>
      <c r="G93" s="99">
        <v>98</v>
      </c>
      <c r="H93" s="103">
        <f t="shared" si="93"/>
        <v>97.5</v>
      </c>
      <c r="I93" s="103">
        <f t="shared" si="93"/>
        <v>97</v>
      </c>
      <c r="J93" s="103">
        <f t="shared" ref="J93:AU93" si="150">I93-0.005*$E93</f>
        <v>96.5</v>
      </c>
      <c r="K93" s="103">
        <f t="shared" si="150"/>
        <v>96</v>
      </c>
      <c r="L93" s="97">
        <f t="shared" si="150"/>
        <v>95.5</v>
      </c>
      <c r="M93" s="103">
        <f t="shared" si="150"/>
        <v>95</v>
      </c>
      <c r="N93" s="103">
        <f t="shared" si="150"/>
        <v>94.5</v>
      </c>
      <c r="O93" s="103">
        <f t="shared" si="150"/>
        <v>94</v>
      </c>
      <c r="P93" s="103">
        <f t="shared" si="150"/>
        <v>93.5</v>
      </c>
      <c r="Q93" s="103">
        <f t="shared" si="150"/>
        <v>93</v>
      </c>
      <c r="R93" s="103">
        <f t="shared" si="150"/>
        <v>92.5</v>
      </c>
      <c r="S93" s="103">
        <f t="shared" si="150"/>
        <v>92</v>
      </c>
      <c r="T93" s="103">
        <f t="shared" si="150"/>
        <v>91.5</v>
      </c>
      <c r="U93" s="103">
        <f t="shared" si="150"/>
        <v>91</v>
      </c>
      <c r="V93" s="103">
        <f t="shared" si="150"/>
        <v>90.5</v>
      </c>
      <c r="W93" s="103">
        <f t="shared" si="150"/>
        <v>90</v>
      </c>
      <c r="X93" s="103">
        <f t="shared" si="150"/>
        <v>89.5</v>
      </c>
      <c r="Y93" s="103">
        <f t="shared" si="150"/>
        <v>89</v>
      </c>
      <c r="Z93" s="103">
        <f t="shared" si="150"/>
        <v>88.5</v>
      </c>
      <c r="AA93" s="103">
        <f t="shared" si="150"/>
        <v>88</v>
      </c>
      <c r="AB93" s="103">
        <f t="shared" si="150"/>
        <v>87.5</v>
      </c>
      <c r="AC93" s="103">
        <f t="shared" si="150"/>
        <v>87</v>
      </c>
      <c r="AD93" s="103">
        <f t="shared" si="150"/>
        <v>86.5</v>
      </c>
      <c r="AE93" s="103">
        <f t="shared" si="150"/>
        <v>86</v>
      </c>
      <c r="AF93" s="103">
        <f t="shared" si="150"/>
        <v>85.5</v>
      </c>
      <c r="AG93" s="103">
        <f t="shared" si="150"/>
        <v>85</v>
      </c>
      <c r="AH93" s="103">
        <f t="shared" si="150"/>
        <v>84.5</v>
      </c>
      <c r="AI93" s="103">
        <f t="shared" si="150"/>
        <v>84</v>
      </c>
      <c r="AJ93" s="103">
        <f t="shared" si="150"/>
        <v>83.5</v>
      </c>
      <c r="AK93" s="103">
        <f t="shared" si="150"/>
        <v>83</v>
      </c>
      <c r="AL93" s="103">
        <f t="shared" si="150"/>
        <v>82.5</v>
      </c>
      <c r="AM93" s="103">
        <f t="shared" si="150"/>
        <v>82</v>
      </c>
      <c r="AN93" s="103">
        <f t="shared" si="150"/>
        <v>81.5</v>
      </c>
      <c r="AO93" s="103">
        <f t="shared" si="150"/>
        <v>81</v>
      </c>
      <c r="AP93" s="103">
        <f t="shared" si="150"/>
        <v>80.5</v>
      </c>
      <c r="AQ93" s="103">
        <f t="shared" si="150"/>
        <v>80</v>
      </c>
      <c r="AR93" s="103">
        <f t="shared" si="150"/>
        <v>79.5</v>
      </c>
      <c r="AS93" s="103">
        <f t="shared" si="150"/>
        <v>79</v>
      </c>
      <c r="AT93" s="103">
        <f t="shared" si="150"/>
        <v>78.5</v>
      </c>
      <c r="AU93" s="103">
        <f t="shared" si="150"/>
        <v>78</v>
      </c>
    </row>
    <row r="94" spans="1:47" ht="16.5">
      <c r="A94" s="53"/>
      <c r="B94" s="138" t="s">
        <v>87</v>
      </c>
      <c r="C94" s="21" t="s">
        <v>66</v>
      </c>
      <c r="D94" s="20">
        <f>1/50</f>
        <v>0.02</v>
      </c>
      <c r="E94" s="9">
        <v>50</v>
      </c>
      <c r="F94" s="38">
        <f t="shared" si="92"/>
        <v>0.02</v>
      </c>
      <c r="G94" s="99">
        <v>49</v>
      </c>
      <c r="H94" s="103">
        <f t="shared" si="93"/>
        <v>48.75</v>
      </c>
      <c r="I94" s="103">
        <f t="shared" si="93"/>
        <v>48.5</v>
      </c>
      <c r="J94" s="103">
        <f t="shared" ref="J94:AU94" si="151">I94-0.005*$E94</f>
        <v>48.25</v>
      </c>
      <c r="K94" s="103">
        <f t="shared" si="151"/>
        <v>48</v>
      </c>
      <c r="L94" s="97">
        <f t="shared" si="151"/>
        <v>47.75</v>
      </c>
      <c r="M94" s="103">
        <f t="shared" si="151"/>
        <v>47.5</v>
      </c>
      <c r="N94" s="103">
        <f t="shared" si="151"/>
        <v>47.25</v>
      </c>
      <c r="O94" s="103">
        <f t="shared" si="151"/>
        <v>47</v>
      </c>
      <c r="P94" s="103">
        <f t="shared" si="151"/>
        <v>46.75</v>
      </c>
      <c r="Q94" s="103">
        <f t="shared" si="151"/>
        <v>46.5</v>
      </c>
      <c r="R94" s="103">
        <f t="shared" si="151"/>
        <v>46.25</v>
      </c>
      <c r="S94" s="103">
        <f t="shared" si="151"/>
        <v>46</v>
      </c>
      <c r="T94" s="103">
        <f t="shared" si="151"/>
        <v>45.75</v>
      </c>
      <c r="U94" s="103">
        <f t="shared" si="151"/>
        <v>45.5</v>
      </c>
      <c r="V94" s="103">
        <f t="shared" si="151"/>
        <v>45.25</v>
      </c>
      <c r="W94" s="103">
        <f t="shared" si="151"/>
        <v>45</v>
      </c>
      <c r="X94" s="103">
        <f t="shared" si="151"/>
        <v>44.75</v>
      </c>
      <c r="Y94" s="103">
        <f t="shared" si="151"/>
        <v>44.5</v>
      </c>
      <c r="Z94" s="103">
        <f t="shared" si="151"/>
        <v>44.25</v>
      </c>
      <c r="AA94" s="103">
        <f t="shared" si="151"/>
        <v>44</v>
      </c>
      <c r="AB94" s="103">
        <f t="shared" si="151"/>
        <v>43.75</v>
      </c>
      <c r="AC94" s="103">
        <f t="shared" si="151"/>
        <v>43.5</v>
      </c>
      <c r="AD94" s="103">
        <f t="shared" si="151"/>
        <v>43.25</v>
      </c>
      <c r="AE94" s="103">
        <f t="shared" si="151"/>
        <v>43</v>
      </c>
      <c r="AF94" s="103">
        <f t="shared" si="151"/>
        <v>42.75</v>
      </c>
      <c r="AG94" s="103">
        <f t="shared" si="151"/>
        <v>42.5</v>
      </c>
      <c r="AH94" s="103">
        <f t="shared" si="151"/>
        <v>42.25</v>
      </c>
      <c r="AI94" s="103">
        <f t="shared" si="151"/>
        <v>42</v>
      </c>
      <c r="AJ94" s="103">
        <f t="shared" si="151"/>
        <v>41.75</v>
      </c>
      <c r="AK94" s="103">
        <f t="shared" si="151"/>
        <v>41.5</v>
      </c>
      <c r="AL94" s="103">
        <f t="shared" si="151"/>
        <v>41.25</v>
      </c>
      <c r="AM94" s="103">
        <f t="shared" si="151"/>
        <v>41</v>
      </c>
      <c r="AN94" s="103">
        <f t="shared" si="151"/>
        <v>40.75</v>
      </c>
      <c r="AO94" s="103">
        <f t="shared" si="151"/>
        <v>40.5</v>
      </c>
      <c r="AP94" s="103">
        <f t="shared" si="151"/>
        <v>40.25</v>
      </c>
      <c r="AQ94" s="103">
        <f t="shared" si="151"/>
        <v>40</v>
      </c>
      <c r="AR94" s="103">
        <f t="shared" si="151"/>
        <v>39.75</v>
      </c>
      <c r="AS94" s="103">
        <f t="shared" si="151"/>
        <v>39.5</v>
      </c>
      <c r="AT94" s="103">
        <f t="shared" si="151"/>
        <v>39.25</v>
      </c>
      <c r="AU94" s="103">
        <f t="shared" si="151"/>
        <v>39</v>
      </c>
    </row>
    <row r="95" spans="1:47" ht="16.5">
      <c r="A95" s="53"/>
      <c r="B95" s="138"/>
      <c r="C95" s="21" t="s">
        <v>65</v>
      </c>
      <c r="D95" s="20">
        <f>1/50</f>
        <v>0.02</v>
      </c>
      <c r="E95" s="9">
        <v>50</v>
      </c>
      <c r="F95" s="38">
        <f t="shared" si="92"/>
        <v>0.02</v>
      </c>
      <c r="G95" s="99">
        <v>49</v>
      </c>
      <c r="H95" s="103">
        <f t="shared" si="93"/>
        <v>48.75</v>
      </c>
      <c r="I95" s="103">
        <f t="shared" si="93"/>
        <v>48.5</v>
      </c>
      <c r="J95" s="103">
        <f t="shared" ref="J95:AU95" si="152">I95-0.005*$E95</f>
        <v>48.25</v>
      </c>
      <c r="K95" s="103">
        <f t="shared" si="152"/>
        <v>48</v>
      </c>
      <c r="L95" s="97">
        <f t="shared" si="152"/>
        <v>47.75</v>
      </c>
      <c r="M95" s="103">
        <f t="shared" si="152"/>
        <v>47.5</v>
      </c>
      <c r="N95" s="103">
        <f t="shared" si="152"/>
        <v>47.25</v>
      </c>
      <c r="O95" s="103">
        <f t="shared" si="152"/>
        <v>47</v>
      </c>
      <c r="P95" s="103">
        <f t="shared" si="152"/>
        <v>46.75</v>
      </c>
      <c r="Q95" s="103">
        <f t="shared" si="152"/>
        <v>46.5</v>
      </c>
      <c r="R95" s="103">
        <f t="shared" si="152"/>
        <v>46.25</v>
      </c>
      <c r="S95" s="103">
        <f t="shared" si="152"/>
        <v>46</v>
      </c>
      <c r="T95" s="103">
        <f t="shared" si="152"/>
        <v>45.75</v>
      </c>
      <c r="U95" s="103">
        <f t="shared" si="152"/>
        <v>45.5</v>
      </c>
      <c r="V95" s="103">
        <f t="shared" si="152"/>
        <v>45.25</v>
      </c>
      <c r="W95" s="103">
        <f t="shared" si="152"/>
        <v>45</v>
      </c>
      <c r="X95" s="103">
        <f t="shared" si="152"/>
        <v>44.75</v>
      </c>
      <c r="Y95" s="103">
        <f t="shared" si="152"/>
        <v>44.5</v>
      </c>
      <c r="Z95" s="103">
        <f t="shared" si="152"/>
        <v>44.25</v>
      </c>
      <c r="AA95" s="103">
        <f t="shared" si="152"/>
        <v>44</v>
      </c>
      <c r="AB95" s="103">
        <f t="shared" si="152"/>
        <v>43.75</v>
      </c>
      <c r="AC95" s="103">
        <f t="shared" si="152"/>
        <v>43.5</v>
      </c>
      <c r="AD95" s="103">
        <f t="shared" si="152"/>
        <v>43.25</v>
      </c>
      <c r="AE95" s="103">
        <f t="shared" si="152"/>
        <v>43</v>
      </c>
      <c r="AF95" s="103">
        <f t="shared" si="152"/>
        <v>42.75</v>
      </c>
      <c r="AG95" s="103">
        <f t="shared" si="152"/>
        <v>42.5</v>
      </c>
      <c r="AH95" s="103">
        <f t="shared" si="152"/>
        <v>42.25</v>
      </c>
      <c r="AI95" s="103">
        <f t="shared" si="152"/>
        <v>42</v>
      </c>
      <c r="AJ95" s="103">
        <f t="shared" si="152"/>
        <v>41.75</v>
      </c>
      <c r="AK95" s="103">
        <f t="shared" si="152"/>
        <v>41.5</v>
      </c>
      <c r="AL95" s="103">
        <f t="shared" si="152"/>
        <v>41.25</v>
      </c>
      <c r="AM95" s="103">
        <f t="shared" si="152"/>
        <v>41</v>
      </c>
      <c r="AN95" s="103">
        <f t="shared" si="152"/>
        <v>40.75</v>
      </c>
      <c r="AO95" s="103">
        <f t="shared" si="152"/>
        <v>40.5</v>
      </c>
      <c r="AP95" s="103">
        <f t="shared" si="152"/>
        <v>40.25</v>
      </c>
      <c r="AQ95" s="103">
        <f t="shared" si="152"/>
        <v>40</v>
      </c>
      <c r="AR95" s="103">
        <f t="shared" si="152"/>
        <v>39.75</v>
      </c>
      <c r="AS95" s="103">
        <f t="shared" si="152"/>
        <v>39.5</v>
      </c>
      <c r="AT95" s="103">
        <f t="shared" si="152"/>
        <v>39.25</v>
      </c>
      <c r="AU95" s="103">
        <f t="shared" si="152"/>
        <v>39</v>
      </c>
    </row>
    <row r="96" spans="1:47" ht="16.5">
      <c r="A96" s="53"/>
      <c r="B96" s="138"/>
      <c r="C96" s="21" t="s">
        <v>86</v>
      </c>
      <c r="D96" s="20">
        <f>1/50</f>
        <v>0.02</v>
      </c>
      <c r="E96" s="9">
        <v>50</v>
      </c>
      <c r="F96" s="38">
        <f t="shared" si="92"/>
        <v>0.02</v>
      </c>
      <c r="G96" s="99">
        <v>49</v>
      </c>
      <c r="H96" s="103">
        <f t="shared" si="93"/>
        <v>48.75</v>
      </c>
      <c r="I96" s="103">
        <f t="shared" si="93"/>
        <v>48.5</v>
      </c>
      <c r="J96" s="103">
        <f t="shared" ref="J96:AU96" si="153">I96-0.005*$E96</f>
        <v>48.25</v>
      </c>
      <c r="K96" s="103">
        <f t="shared" si="153"/>
        <v>48</v>
      </c>
      <c r="L96" s="97">
        <f t="shared" si="153"/>
        <v>47.75</v>
      </c>
      <c r="M96" s="103">
        <f t="shared" si="153"/>
        <v>47.5</v>
      </c>
      <c r="N96" s="103">
        <f t="shared" si="153"/>
        <v>47.25</v>
      </c>
      <c r="O96" s="103">
        <f t="shared" si="153"/>
        <v>47</v>
      </c>
      <c r="P96" s="103">
        <f t="shared" si="153"/>
        <v>46.75</v>
      </c>
      <c r="Q96" s="103">
        <f t="shared" si="153"/>
        <v>46.5</v>
      </c>
      <c r="R96" s="103">
        <f t="shared" si="153"/>
        <v>46.25</v>
      </c>
      <c r="S96" s="103">
        <f t="shared" si="153"/>
        <v>46</v>
      </c>
      <c r="T96" s="103">
        <f t="shared" si="153"/>
        <v>45.75</v>
      </c>
      <c r="U96" s="103">
        <f t="shared" si="153"/>
        <v>45.5</v>
      </c>
      <c r="V96" s="103">
        <f t="shared" si="153"/>
        <v>45.25</v>
      </c>
      <c r="W96" s="103">
        <f t="shared" si="153"/>
        <v>45</v>
      </c>
      <c r="X96" s="103">
        <f t="shared" si="153"/>
        <v>44.75</v>
      </c>
      <c r="Y96" s="103">
        <f t="shared" si="153"/>
        <v>44.5</v>
      </c>
      <c r="Z96" s="103">
        <f t="shared" si="153"/>
        <v>44.25</v>
      </c>
      <c r="AA96" s="103">
        <f t="shared" si="153"/>
        <v>44</v>
      </c>
      <c r="AB96" s="103">
        <f t="shared" si="153"/>
        <v>43.75</v>
      </c>
      <c r="AC96" s="103">
        <f t="shared" si="153"/>
        <v>43.5</v>
      </c>
      <c r="AD96" s="103">
        <f t="shared" si="153"/>
        <v>43.25</v>
      </c>
      <c r="AE96" s="103">
        <f t="shared" si="153"/>
        <v>43</v>
      </c>
      <c r="AF96" s="103">
        <f t="shared" si="153"/>
        <v>42.75</v>
      </c>
      <c r="AG96" s="103">
        <f t="shared" si="153"/>
        <v>42.5</v>
      </c>
      <c r="AH96" s="103">
        <f t="shared" si="153"/>
        <v>42.25</v>
      </c>
      <c r="AI96" s="103">
        <f t="shared" si="153"/>
        <v>42</v>
      </c>
      <c r="AJ96" s="103">
        <f t="shared" si="153"/>
        <v>41.75</v>
      </c>
      <c r="AK96" s="103">
        <f t="shared" si="153"/>
        <v>41.5</v>
      </c>
      <c r="AL96" s="103">
        <f t="shared" si="153"/>
        <v>41.25</v>
      </c>
      <c r="AM96" s="103">
        <f t="shared" si="153"/>
        <v>41</v>
      </c>
      <c r="AN96" s="103">
        <f t="shared" si="153"/>
        <v>40.75</v>
      </c>
      <c r="AO96" s="103">
        <f t="shared" si="153"/>
        <v>40.5</v>
      </c>
      <c r="AP96" s="103">
        <f t="shared" si="153"/>
        <v>40.25</v>
      </c>
      <c r="AQ96" s="103">
        <f t="shared" si="153"/>
        <v>40</v>
      </c>
      <c r="AR96" s="103">
        <f t="shared" si="153"/>
        <v>39.75</v>
      </c>
      <c r="AS96" s="103">
        <f t="shared" si="153"/>
        <v>39.5</v>
      </c>
      <c r="AT96" s="103">
        <f t="shared" si="153"/>
        <v>39.25</v>
      </c>
      <c r="AU96" s="103">
        <f t="shared" si="153"/>
        <v>39</v>
      </c>
    </row>
    <row r="97" spans="1:47" ht="16.5">
      <c r="A97" s="53"/>
      <c r="B97" s="21" t="s">
        <v>85</v>
      </c>
      <c r="C97" s="21" t="s">
        <v>66</v>
      </c>
      <c r="D97" s="20">
        <f>1/10</f>
        <v>0.1</v>
      </c>
      <c r="E97" s="9">
        <v>10</v>
      </c>
      <c r="F97" s="38">
        <f t="shared" si="92"/>
        <v>0.02</v>
      </c>
      <c r="G97" s="99">
        <v>9.8000000000000007</v>
      </c>
      <c r="H97" s="103">
        <f t="shared" si="93"/>
        <v>9.75</v>
      </c>
      <c r="I97" s="103">
        <f t="shared" si="93"/>
        <v>9.6999999999999993</v>
      </c>
      <c r="J97" s="103">
        <f t="shared" ref="J97:AU97" si="154">I97-0.005*$E97</f>
        <v>9.6499999999999986</v>
      </c>
      <c r="K97" s="103">
        <f t="shared" si="154"/>
        <v>9.5999999999999979</v>
      </c>
      <c r="L97" s="97">
        <f t="shared" si="154"/>
        <v>9.5499999999999972</v>
      </c>
      <c r="M97" s="103">
        <f t="shared" si="154"/>
        <v>9.4999999999999964</v>
      </c>
      <c r="N97" s="103">
        <f t="shared" si="154"/>
        <v>9.4499999999999957</v>
      </c>
      <c r="O97" s="103">
        <f t="shared" si="154"/>
        <v>9.399999999999995</v>
      </c>
      <c r="P97" s="103">
        <f t="shared" si="154"/>
        <v>9.3499999999999943</v>
      </c>
      <c r="Q97" s="103">
        <f t="shared" si="154"/>
        <v>9.2999999999999936</v>
      </c>
      <c r="R97" s="103">
        <f t="shared" si="154"/>
        <v>9.2499999999999929</v>
      </c>
      <c r="S97" s="103">
        <f t="shared" si="154"/>
        <v>9.1999999999999922</v>
      </c>
      <c r="T97" s="103">
        <f t="shared" si="154"/>
        <v>9.1499999999999915</v>
      </c>
      <c r="U97" s="103">
        <f t="shared" si="154"/>
        <v>9.0999999999999908</v>
      </c>
      <c r="V97" s="103">
        <f t="shared" si="154"/>
        <v>9.0499999999999901</v>
      </c>
      <c r="W97" s="103">
        <f t="shared" si="154"/>
        <v>8.9999999999999893</v>
      </c>
      <c r="X97" s="103">
        <f t="shared" si="154"/>
        <v>8.9499999999999886</v>
      </c>
      <c r="Y97" s="103">
        <f t="shared" si="154"/>
        <v>8.8999999999999879</v>
      </c>
      <c r="Z97" s="103">
        <f t="shared" si="154"/>
        <v>8.8499999999999872</v>
      </c>
      <c r="AA97" s="103">
        <f t="shared" si="154"/>
        <v>8.7999999999999865</v>
      </c>
      <c r="AB97" s="103">
        <f t="shared" si="154"/>
        <v>8.7499999999999858</v>
      </c>
      <c r="AC97" s="103">
        <f t="shared" si="154"/>
        <v>8.6999999999999851</v>
      </c>
      <c r="AD97" s="103">
        <f t="shared" si="154"/>
        <v>8.6499999999999844</v>
      </c>
      <c r="AE97" s="103">
        <f t="shared" si="154"/>
        <v>8.5999999999999837</v>
      </c>
      <c r="AF97" s="103">
        <f t="shared" si="154"/>
        <v>8.5499999999999829</v>
      </c>
      <c r="AG97" s="103">
        <f t="shared" si="154"/>
        <v>8.4999999999999822</v>
      </c>
      <c r="AH97" s="103">
        <f t="shared" si="154"/>
        <v>8.4499999999999815</v>
      </c>
      <c r="AI97" s="103">
        <f t="shared" si="154"/>
        <v>8.3999999999999808</v>
      </c>
      <c r="AJ97" s="103">
        <f t="shared" si="154"/>
        <v>8.3499999999999801</v>
      </c>
      <c r="AK97" s="103">
        <f t="shared" si="154"/>
        <v>8.2999999999999794</v>
      </c>
      <c r="AL97" s="103">
        <f t="shared" si="154"/>
        <v>8.2499999999999787</v>
      </c>
      <c r="AM97" s="103">
        <f t="shared" si="154"/>
        <v>8.199999999999978</v>
      </c>
      <c r="AN97" s="103">
        <f t="shared" si="154"/>
        <v>8.1499999999999773</v>
      </c>
      <c r="AO97" s="103">
        <f t="shared" si="154"/>
        <v>8.0999999999999766</v>
      </c>
      <c r="AP97" s="103">
        <f t="shared" si="154"/>
        <v>8.0499999999999758</v>
      </c>
      <c r="AQ97" s="103">
        <f t="shared" si="154"/>
        <v>7.999999999999976</v>
      </c>
      <c r="AR97" s="103">
        <f t="shared" si="154"/>
        <v>7.9499999999999762</v>
      </c>
      <c r="AS97" s="103">
        <f t="shared" si="154"/>
        <v>7.8999999999999764</v>
      </c>
      <c r="AT97" s="103">
        <f t="shared" si="154"/>
        <v>7.8499999999999766</v>
      </c>
      <c r="AU97" s="103">
        <f t="shared" si="154"/>
        <v>7.7999999999999767</v>
      </c>
    </row>
    <row r="98" spans="1:47" ht="16.5">
      <c r="A98" s="53"/>
      <c r="B98" s="138" t="s">
        <v>84</v>
      </c>
      <c r="C98" s="21" t="s">
        <v>83</v>
      </c>
      <c r="D98" s="20">
        <f>1/4</f>
        <v>0.25</v>
      </c>
      <c r="E98" s="9">
        <v>4</v>
      </c>
      <c r="F98" s="38">
        <f t="shared" si="92"/>
        <v>0.02</v>
      </c>
      <c r="G98" s="99">
        <v>3.92</v>
      </c>
      <c r="H98" s="103">
        <f t="shared" si="93"/>
        <v>3.9</v>
      </c>
      <c r="I98" s="103">
        <f t="shared" si="93"/>
        <v>3.88</v>
      </c>
      <c r="J98" s="103">
        <f t="shared" ref="J98:AU98" si="155">I98-0.005*$E98</f>
        <v>3.86</v>
      </c>
      <c r="K98" s="103">
        <f t="shared" si="155"/>
        <v>3.84</v>
      </c>
      <c r="L98" s="97">
        <f t="shared" si="155"/>
        <v>3.82</v>
      </c>
      <c r="M98" s="103">
        <f t="shared" si="155"/>
        <v>3.8</v>
      </c>
      <c r="N98" s="103">
        <f t="shared" si="155"/>
        <v>3.78</v>
      </c>
      <c r="O98" s="103">
        <f t="shared" si="155"/>
        <v>3.76</v>
      </c>
      <c r="P98" s="103">
        <f t="shared" si="155"/>
        <v>3.7399999999999998</v>
      </c>
      <c r="Q98" s="103">
        <f t="shared" si="155"/>
        <v>3.7199999999999998</v>
      </c>
      <c r="R98" s="103">
        <f t="shared" si="155"/>
        <v>3.6999999999999997</v>
      </c>
      <c r="S98" s="103">
        <f t="shared" si="155"/>
        <v>3.6799999999999997</v>
      </c>
      <c r="T98" s="103">
        <f t="shared" si="155"/>
        <v>3.6599999999999997</v>
      </c>
      <c r="U98" s="103">
        <f t="shared" si="155"/>
        <v>3.6399999999999997</v>
      </c>
      <c r="V98" s="103">
        <f t="shared" si="155"/>
        <v>3.6199999999999997</v>
      </c>
      <c r="W98" s="103">
        <f t="shared" si="155"/>
        <v>3.5999999999999996</v>
      </c>
      <c r="X98" s="103">
        <f t="shared" si="155"/>
        <v>3.5799999999999996</v>
      </c>
      <c r="Y98" s="103">
        <f t="shared" si="155"/>
        <v>3.5599999999999996</v>
      </c>
      <c r="Z98" s="103">
        <f t="shared" si="155"/>
        <v>3.5399999999999996</v>
      </c>
      <c r="AA98" s="103">
        <f t="shared" si="155"/>
        <v>3.5199999999999996</v>
      </c>
      <c r="AB98" s="103">
        <f t="shared" si="155"/>
        <v>3.4999999999999996</v>
      </c>
      <c r="AC98" s="103">
        <f t="shared" si="155"/>
        <v>3.4799999999999995</v>
      </c>
      <c r="AD98" s="103">
        <f t="shared" si="155"/>
        <v>3.4599999999999995</v>
      </c>
      <c r="AE98" s="103">
        <f t="shared" si="155"/>
        <v>3.4399999999999995</v>
      </c>
      <c r="AF98" s="103">
        <f t="shared" si="155"/>
        <v>3.4199999999999995</v>
      </c>
      <c r="AG98" s="103">
        <f t="shared" si="155"/>
        <v>3.3999999999999995</v>
      </c>
      <c r="AH98" s="103">
        <f t="shared" si="155"/>
        <v>3.3799999999999994</v>
      </c>
      <c r="AI98" s="103">
        <f t="shared" si="155"/>
        <v>3.3599999999999994</v>
      </c>
      <c r="AJ98" s="103">
        <f t="shared" si="155"/>
        <v>3.3399999999999994</v>
      </c>
      <c r="AK98" s="103">
        <f t="shared" si="155"/>
        <v>3.3199999999999994</v>
      </c>
      <c r="AL98" s="103">
        <f t="shared" si="155"/>
        <v>3.2999999999999994</v>
      </c>
      <c r="AM98" s="103">
        <f t="shared" si="155"/>
        <v>3.2799999999999994</v>
      </c>
      <c r="AN98" s="103">
        <f t="shared" si="155"/>
        <v>3.2599999999999993</v>
      </c>
      <c r="AO98" s="103">
        <f t="shared" si="155"/>
        <v>3.2399999999999993</v>
      </c>
      <c r="AP98" s="103">
        <f t="shared" si="155"/>
        <v>3.2199999999999993</v>
      </c>
      <c r="AQ98" s="103">
        <f t="shared" si="155"/>
        <v>3.1999999999999993</v>
      </c>
      <c r="AR98" s="103">
        <f t="shared" si="155"/>
        <v>3.1799999999999993</v>
      </c>
      <c r="AS98" s="103">
        <f t="shared" si="155"/>
        <v>3.1599999999999993</v>
      </c>
      <c r="AT98" s="103">
        <f t="shared" si="155"/>
        <v>3.1399999999999992</v>
      </c>
      <c r="AU98" s="103">
        <f t="shared" si="155"/>
        <v>3.1199999999999992</v>
      </c>
    </row>
    <row r="99" spans="1:47" ht="16.5">
      <c r="A99" s="53"/>
      <c r="B99" s="138"/>
      <c r="C99" s="21" t="s">
        <v>82</v>
      </c>
      <c r="D99" s="20">
        <f>1/4</f>
        <v>0.25</v>
      </c>
      <c r="E99" s="9">
        <v>4</v>
      </c>
      <c r="F99" s="38">
        <f t="shared" si="92"/>
        <v>0.02</v>
      </c>
      <c r="G99" s="99">
        <v>3.92</v>
      </c>
      <c r="H99" s="103">
        <f t="shared" si="93"/>
        <v>3.9</v>
      </c>
      <c r="I99" s="103">
        <f t="shared" si="93"/>
        <v>3.88</v>
      </c>
      <c r="J99" s="103">
        <f t="shared" ref="J99:AU99" si="156">I99-0.005*$E99</f>
        <v>3.86</v>
      </c>
      <c r="K99" s="103">
        <f t="shared" si="156"/>
        <v>3.84</v>
      </c>
      <c r="L99" s="97">
        <f t="shared" si="156"/>
        <v>3.82</v>
      </c>
      <c r="M99" s="103">
        <f t="shared" si="156"/>
        <v>3.8</v>
      </c>
      <c r="N99" s="103">
        <f t="shared" si="156"/>
        <v>3.78</v>
      </c>
      <c r="O99" s="103">
        <f t="shared" si="156"/>
        <v>3.76</v>
      </c>
      <c r="P99" s="103">
        <f t="shared" si="156"/>
        <v>3.7399999999999998</v>
      </c>
      <c r="Q99" s="103">
        <f t="shared" si="156"/>
        <v>3.7199999999999998</v>
      </c>
      <c r="R99" s="103">
        <f t="shared" si="156"/>
        <v>3.6999999999999997</v>
      </c>
      <c r="S99" s="103">
        <f t="shared" si="156"/>
        <v>3.6799999999999997</v>
      </c>
      <c r="T99" s="103">
        <f t="shared" si="156"/>
        <v>3.6599999999999997</v>
      </c>
      <c r="U99" s="103">
        <f t="shared" si="156"/>
        <v>3.6399999999999997</v>
      </c>
      <c r="V99" s="103">
        <f t="shared" si="156"/>
        <v>3.6199999999999997</v>
      </c>
      <c r="W99" s="103">
        <f t="shared" si="156"/>
        <v>3.5999999999999996</v>
      </c>
      <c r="X99" s="103">
        <f t="shared" si="156"/>
        <v>3.5799999999999996</v>
      </c>
      <c r="Y99" s="103">
        <f t="shared" si="156"/>
        <v>3.5599999999999996</v>
      </c>
      <c r="Z99" s="103">
        <f t="shared" si="156"/>
        <v>3.5399999999999996</v>
      </c>
      <c r="AA99" s="103">
        <f t="shared" si="156"/>
        <v>3.5199999999999996</v>
      </c>
      <c r="AB99" s="103">
        <f t="shared" si="156"/>
        <v>3.4999999999999996</v>
      </c>
      <c r="AC99" s="103">
        <f t="shared" si="156"/>
        <v>3.4799999999999995</v>
      </c>
      <c r="AD99" s="103">
        <f t="shared" si="156"/>
        <v>3.4599999999999995</v>
      </c>
      <c r="AE99" s="103">
        <f t="shared" si="156"/>
        <v>3.4399999999999995</v>
      </c>
      <c r="AF99" s="103">
        <f t="shared" si="156"/>
        <v>3.4199999999999995</v>
      </c>
      <c r="AG99" s="103">
        <f t="shared" si="156"/>
        <v>3.3999999999999995</v>
      </c>
      <c r="AH99" s="103">
        <f t="shared" si="156"/>
        <v>3.3799999999999994</v>
      </c>
      <c r="AI99" s="103">
        <f t="shared" si="156"/>
        <v>3.3599999999999994</v>
      </c>
      <c r="AJ99" s="103">
        <f t="shared" si="156"/>
        <v>3.3399999999999994</v>
      </c>
      <c r="AK99" s="103">
        <f t="shared" si="156"/>
        <v>3.3199999999999994</v>
      </c>
      <c r="AL99" s="103">
        <f t="shared" si="156"/>
        <v>3.2999999999999994</v>
      </c>
      <c r="AM99" s="103">
        <f t="shared" si="156"/>
        <v>3.2799999999999994</v>
      </c>
      <c r="AN99" s="103">
        <f t="shared" si="156"/>
        <v>3.2599999999999993</v>
      </c>
      <c r="AO99" s="103">
        <f t="shared" si="156"/>
        <v>3.2399999999999993</v>
      </c>
      <c r="AP99" s="103">
        <f t="shared" si="156"/>
        <v>3.2199999999999993</v>
      </c>
      <c r="AQ99" s="103">
        <f t="shared" si="156"/>
        <v>3.1999999999999993</v>
      </c>
      <c r="AR99" s="103">
        <f t="shared" si="156"/>
        <v>3.1799999999999993</v>
      </c>
      <c r="AS99" s="103">
        <f t="shared" si="156"/>
        <v>3.1599999999999993</v>
      </c>
      <c r="AT99" s="103">
        <f t="shared" si="156"/>
        <v>3.1399999999999992</v>
      </c>
      <c r="AU99" s="103">
        <f t="shared" si="156"/>
        <v>3.1199999999999992</v>
      </c>
    </row>
    <row r="100" spans="1:47" ht="16.5">
      <c r="A100" s="53"/>
      <c r="B100" s="138" t="s">
        <v>81</v>
      </c>
      <c r="C100" s="21" t="s">
        <v>80</v>
      </c>
      <c r="D100" s="24">
        <v>0.40950999999999999</v>
      </c>
      <c r="E100" s="9">
        <v>2.4409999999999998</v>
      </c>
      <c r="F100" s="38">
        <f t="shared" si="92"/>
        <v>0.02</v>
      </c>
      <c r="G100" s="99">
        <v>2.3929999999999998</v>
      </c>
      <c r="H100" s="103">
        <f t="shared" si="93"/>
        <v>2.380795</v>
      </c>
      <c r="I100" s="103">
        <f t="shared" si="93"/>
        <v>2.3685900000000002</v>
      </c>
      <c r="J100" s="103">
        <f t="shared" ref="J100:AU100" si="157">I100-0.005*$E100</f>
        <v>2.3563850000000004</v>
      </c>
      <c r="K100" s="103">
        <f t="shared" si="157"/>
        <v>2.3441800000000006</v>
      </c>
      <c r="L100" s="97">
        <f t="shared" si="157"/>
        <v>2.3319750000000008</v>
      </c>
      <c r="M100" s="103">
        <f t="shared" si="157"/>
        <v>2.319770000000001</v>
      </c>
      <c r="N100" s="103">
        <f t="shared" si="157"/>
        <v>2.3075650000000012</v>
      </c>
      <c r="O100" s="103">
        <f t="shared" si="157"/>
        <v>2.2953600000000014</v>
      </c>
      <c r="P100" s="103">
        <f t="shared" si="157"/>
        <v>2.2831550000000016</v>
      </c>
      <c r="Q100" s="103">
        <f t="shared" si="157"/>
        <v>2.2709500000000018</v>
      </c>
      <c r="R100" s="103">
        <f t="shared" si="157"/>
        <v>2.258745000000002</v>
      </c>
      <c r="S100" s="103">
        <f t="shared" si="157"/>
        <v>2.2465400000000022</v>
      </c>
      <c r="T100" s="103">
        <f t="shared" si="157"/>
        <v>2.2343350000000024</v>
      </c>
      <c r="U100" s="103">
        <f t="shared" si="157"/>
        <v>2.2221300000000026</v>
      </c>
      <c r="V100" s="103">
        <f t="shared" si="157"/>
        <v>2.2099250000000028</v>
      </c>
      <c r="W100" s="103">
        <f t="shared" si="157"/>
        <v>2.197720000000003</v>
      </c>
      <c r="X100" s="103">
        <f t="shared" si="157"/>
        <v>2.1855150000000032</v>
      </c>
      <c r="Y100" s="103">
        <f t="shared" si="157"/>
        <v>2.1733100000000034</v>
      </c>
      <c r="Z100" s="103">
        <f t="shared" si="157"/>
        <v>2.1611050000000036</v>
      </c>
      <c r="AA100" s="103">
        <f t="shared" si="157"/>
        <v>2.1489000000000038</v>
      </c>
      <c r="AB100" s="103">
        <f t="shared" si="157"/>
        <v>2.136695000000004</v>
      </c>
      <c r="AC100" s="103">
        <f t="shared" si="157"/>
        <v>2.1244900000000042</v>
      </c>
      <c r="AD100" s="103">
        <f t="shared" si="157"/>
        <v>2.1122850000000044</v>
      </c>
      <c r="AE100" s="103">
        <f t="shared" si="157"/>
        <v>2.1000800000000046</v>
      </c>
      <c r="AF100" s="103">
        <f t="shared" si="157"/>
        <v>2.0878750000000048</v>
      </c>
      <c r="AG100" s="103">
        <f t="shared" si="157"/>
        <v>2.075670000000005</v>
      </c>
      <c r="AH100" s="103">
        <f t="shared" si="157"/>
        <v>2.0634650000000052</v>
      </c>
      <c r="AI100" s="103">
        <f t="shared" si="157"/>
        <v>2.0512600000000054</v>
      </c>
      <c r="AJ100" s="103">
        <f t="shared" si="157"/>
        <v>2.0390550000000056</v>
      </c>
      <c r="AK100" s="103">
        <f t="shared" si="157"/>
        <v>2.0268500000000058</v>
      </c>
      <c r="AL100" s="103">
        <f t="shared" si="157"/>
        <v>2.014645000000006</v>
      </c>
      <c r="AM100" s="103">
        <f t="shared" si="157"/>
        <v>2.0024400000000062</v>
      </c>
      <c r="AN100" s="103">
        <f t="shared" si="157"/>
        <v>1.9902350000000062</v>
      </c>
      <c r="AO100" s="103">
        <f t="shared" si="157"/>
        <v>1.9780300000000062</v>
      </c>
      <c r="AP100" s="103">
        <f t="shared" si="157"/>
        <v>1.9658250000000062</v>
      </c>
      <c r="AQ100" s="103">
        <f t="shared" si="157"/>
        <v>1.9536200000000061</v>
      </c>
      <c r="AR100" s="103">
        <f t="shared" si="157"/>
        <v>1.9414150000000061</v>
      </c>
      <c r="AS100" s="103">
        <f t="shared" si="157"/>
        <v>1.9292100000000061</v>
      </c>
      <c r="AT100" s="103">
        <f t="shared" si="157"/>
        <v>1.9170050000000061</v>
      </c>
      <c r="AU100" s="103">
        <f t="shared" si="157"/>
        <v>1.904800000000006</v>
      </c>
    </row>
    <row r="101" spans="1:47" ht="16.5">
      <c r="A101" s="53"/>
      <c r="B101" s="138"/>
      <c r="C101" s="21" t="s">
        <v>79</v>
      </c>
      <c r="D101" s="24">
        <v>8.1460000000000005E-2</v>
      </c>
      <c r="E101" s="9">
        <v>12.275</v>
      </c>
      <c r="F101" s="38">
        <f t="shared" ref="F101:F122" si="158">$A$5</f>
        <v>0.02</v>
      </c>
      <c r="G101" s="99">
        <v>12.03</v>
      </c>
      <c r="H101" s="103">
        <f t="shared" ref="H101:W122" si="159">G101-0.005*$E101</f>
        <v>11.968624999999999</v>
      </c>
      <c r="I101" s="103">
        <f t="shared" si="159"/>
        <v>11.907249999999999</v>
      </c>
      <c r="J101" s="103">
        <f t="shared" si="159"/>
        <v>11.845874999999999</v>
      </c>
      <c r="K101" s="103">
        <f t="shared" si="159"/>
        <v>11.7845</v>
      </c>
      <c r="L101" s="97">
        <f t="shared" si="159"/>
        <v>11.723125</v>
      </c>
      <c r="M101" s="103">
        <f t="shared" si="159"/>
        <v>11.66175</v>
      </c>
      <c r="N101" s="103">
        <f t="shared" si="159"/>
        <v>11.600375</v>
      </c>
      <c r="O101" s="103">
        <f t="shared" si="159"/>
        <v>11.539</v>
      </c>
      <c r="P101" s="103">
        <f t="shared" si="159"/>
        <v>11.477625</v>
      </c>
      <c r="Q101" s="103">
        <f t="shared" si="159"/>
        <v>11.41625</v>
      </c>
      <c r="R101" s="103">
        <f t="shared" si="159"/>
        <v>11.354875</v>
      </c>
      <c r="S101" s="103">
        <f t="shared" si="159"/>
        <v>11.2935</v>
      </c>
      <c r="T101" s="103">
        <f t="shared" si="159"/>
        <v>11.232125</v>
      </c>
      <c r="U101" s="103">
        <f t="shared" si="159"/>
        <v>11.17075</v>
      </c>
      <c r="V101" s="103">
        <f t="shared" si="159"/>
        <v>11.109375</v>
      </c>
      <c r="W101" s="103">
        <f t="shared" si="159"/>
        <v>11.048</v>
      </c>
      <c r="X101" s="103">
        <f t="shared" ref="X101:AU101" si="160">W101-0.005*$E101</f>
        <v>10.986625</v>
      </c>
      <c r="Y101" s="103">
        <f t="shared" si="160"/>
        <v>10.92525</v>
      </c>
      <c r="Z101" s="103">
        <f t="shared" si="160"/>
        <v>10.863875</v>
      </c>
      <c r="AA101" s="103">
        <f t="shared" si="160"/>
        <v>10.8025</v>
      </c>
      <c r="AB101" s="103">
        <f t="shared" si="160"/>
        <v>10.741125</v>
      </c>
      <c r="AC101" s="103">
        <f t="shared" si="160"/>
        <v>10.67975</v>
      </c>
      <c r="AD101" s="103">
        <f t="shared" si="160"/>
        <v>10.618375</v>
      </c>
      <c r="AE101" s="103">
        <f t="shared" si="160"/>
        <v>10.557</v>
      </c>
      <c r="AF101" s="103">
        <f t="shared" si="160"/>
        <v>10.495625</v>
      </c>
      <c r="AG101" s="103">
        <f t="shared" si="160"/>
        <v>10.43425</v>
      </c>
      <c r="AH101" s="103">
        <f t="shared" si="160"/>
        <v>10.372875000000001</v>
      </c>
      <c r="AI101" s="103">
        <f t="shared" si="160"/>
        <v>10.311500000000001</v>
      </c>
      <c r="AJ101" s="103">
        <f t="shared" si="160"/>
        <v>10.250125000000001</v>
      </c>
      <c r="AK101" s="103">
        <f t="shared" si="160"/>
        <v>10.188750000000001</v>
      </c>
      <c r="AL101" s="103">
        <f t="shared" si="160"/>
        <v>10.127375000000001</v>
      </c>
      <c r="AM101" s="103">
        <f t="shared" si="160"/>
        <v>10.066000000000001</v>
      </c>
      <c r="AN101" s="103">
        <f t="shared" si="160"/>
        <v>10.004625000000001</v>
      </c>
      <c r="AO101" s="103">
        <f t="shared" si="160"/>
        <v>9.9432500000000008</v>
      </c>
      <c r="AP101" s="103">
        <f t="shared" si="160"/>
        <v>9.8818750000000009</v>
      </c>
      <c r="AQ101" s="103">
        <f t="shared" si="160"/>
        <v>9.8205000000000009</v>
      </c>
      <c r="AR101" s="103">
        <f t="shared" si="160"/>
        <v>9.7591250000000009</v>
      </c>
      <c r="AS101" s="103">
        <f t="shared" si="160"/>
        <v>9.697750000000001</v>
      </c>
      <c r="AT101" s="103">
        <f t="shared" si="160"/>
        <v>9.636375000000001</v>
      </c>
      <c r="AU101" s="103">
        <f t="shared" si="160"/>
        <v>9.5750000000000011</v>
      </c>
    </row>
    <row r="102" spans="1:47" ht="16.5">
      <c r="A102" s="53"/>
      <c r="B102" s="138"/>
      <c r="C102" s="21" t="s">
        <v>78</v>
      </c>
      <c r="D102" s="24">
        <v>8.5599999999999999E-3</v>
      </c>
      <c r="E102" s="9">
        <v>116.822</v>
      </c>
      <c r="F102" s="38">
        <f t="shared" si="158"/>
        <v>0.02</v>
      </c>
      <c r="G102" s="99">
        <v>114.485</v>
      </c>
      <c r="H102" s="103">
        <f t="shared" si="159"/>
        <v>113.90089</v>
      </c>
      <c r="I102" s="103">
        <f t="shared" si="159"/>
        <v>113.31678000000001</v>
      </c>
      <c r="J102" s="103">
        <f t="shared" si="159"/>
        <v>112.73267000000001</v>
      </c>
      <c r="K102" s="103">
        <f t="shared" si="159"/>
        <v>112.14856000000002</v>
      </c>
      <c r="L102" s="97">
        <f t="shared" si="159"/>
        <v>111.56445000000002</v>
      </c>
      <c r="M102" s="103">
        <f t="shared" si="159"/>
        <v>110.98034000000003</v>
      </c>
      <c r="N102" s="103">
        <f t="shared" si="159"/>
        <v>110.39623000000003</v>
      </c>
      <c r="O102" s="103">
        <f t="shared" si="159"/>
        <v>109.81212000000004</v>
      </c>
      <c r="P102" s="103">
        <f t="shared" si="159"/>
        <v>109.22801000000004</v>
      </c>
      <c r="Q102" s="103">
        <f t="shared" si="159"/>
        <v>108.64390000000004</v>
      </c>
      <c r="R102" s="103">
        <f t="shared" si="159"/>
        <v>108.05979000000005</v>
      </c>
      <c r="S102" s="103">
        <f t="shared" si="159"/>
        <v>107.47568000000005</v>
      </c>
      <c r="T102" s="103">
        <f t="shared" si="159"/>
        <v>106.89157000000006</v>
      </c>
      <c r="U102" s="103">
        <f t="shared" si="159"/>
        <v>106.30746000000006</v>
      </c>
      <c r="V102" s="103">
        <f t="shared" si="159"/>
        <v>105.72335000000007</v>
      </c>
      <c r="W102" s="103">
        <f t="shared" si="159"/>
        <v>105.13924000000007</v>
      </c>
      <c r="X102" s="103">
        <f t="shared" ref="X102:AU102" si="161">W102-0.005*$E102</f>
        <v>104.55513000000008</v>
      </c>
      <c r="Y102" s="103">
        <f t="shared" si="161"/>
        <v>103.97102000000008</v>
      </c>
      <c r="Z102" s="103">
        <f t="shared" si="161"/>
        <v>103.38691000000009</v>
      </c>
      <c r="AA102" s="103">
        <f t="shared" si="161"/>
        <v>102.80280000000009</v>
      </c>
      <c r="AB102" s="103">
        <f t="shared" si="161"/>
        <v>102.21869000000009</v>
      </c>
      <c r="AC102" s="103">
        <f t="shared" si="161"/>
        <v>101.6345800000001</v>
      </c>
      <c r="AD102" s="103">
        <f t="shared" si="161"/>
        <v>101.0504700000001</v>
      </c>
      <c r="AE102" s="103">
        <f t="shared" si="161"/>
        <v>100.46636000000011</v>
      </c>
      <c r="AF102" s="103">
        <f t="shared" si="161"/>
        <v>99.882250000000113</v>
      </c>
      <c r="AG102" s="103">
        <f t="shared" si="161"/>
        <v>99.298140000000117</v>
      </c>
      <c r="AH102" s="103">
        <f t="shared" si="161"/>
        <v>98.714030000000122</v>
      </c>
      <c r="AI102" s="103">
        <f t="shared" si="161"/>
        <v>98.129920000000126</v>
      </c>
      <c r="AJ102" s="103">
        <f t="shared" si="161"/>
        <v>97.545810000000131</v>
      </c>
      <c r="AK102" s="103">
        <f t="shared" si="161"/>
        <v>96.961700000000135</v>
      </c>
      <c r="AL102" s="103">
        <f t="shared" si="161"/>
        <v>96.37759000000014</v>
      </c>
      <c r="AM102" s="103">
        <f t="shared" si="161"/>
        <v>95.793480000000145</v>
      </c>
      <c r="AN102" s="103">
        <f t="shared" si="161"/>
        <v>95.209370000000149</v>
      </c>
      <c r="AO102" s="103">
        <f t="shared" si="161"/>
        <v>94.625260000000154</v>
      </c>
      <c r="AP102" s="103">
        <f t="shared" si="161"/>
        <v>94.041150000000158</v>
      </c>
      <c r="AQ102" s="103">
        <f t="shared" si="161"/>
        <v>93.457040000000163</v>
      </c>
      <c r="AR102" s="103">
        <f t="shared" si="161"/>
        <v>92.872930000000167</v>
      </c>
      <c r="AS102" s="103">
        <f t="shared" si="161"/>
        <v>92.288820000000172</v>
      </c>
      <c r="AT102" s="103">
        <f t="shared" si="161"/>
        <v>91.704710000000176</v>
      </c>
      <c r="AU102" s="103">
        <f t="shared" si="161"/>
        <v>91.120600000000181</v>
      </c>
    </row>
    <row r="103" spans="1:47" ht="16.5">
      <c r="A103" s="53"/>
      <c r="B103" s="138"/>
      <c r="C103" s="21" t="s">
        <v>77</v>
      </c>
      <c r="D103" s="24">
        <v>4.6000000000000001E-4</v>
      </c>
      <c r="E103" s="9">
        <v>2173.913</v>
      </c>
      <c r="F103" s="38">
        <f t="shared" si="158"/>
        <v>0.02</v>
      </c>
      <c r="G103" s="99">
        <v>2130.4340000000002</v>
      </c>
      <c r="H103" s="103">
        <f t="shared" si="159"/>
        <v>2119.5644350000002</v>
      </c>
      <c r="I103" s="103">
        <f t="shared" si="159"/>
        <v>2108.6948700000003</v>
      </c>
      <c r="J103" s="103">
        <f t="shared" si="159"/>
        <v>2097.8253050000003</v>
      </c>
      <c r="K103" s="103">
        <f t="shared" si="159"/>
        <v>2086.9557400000003</v>
      </c>
      <c r="L103" s="97">
        <f t="shared" si="159"/>
        <v>2076.0861750000004</v>
      </c>
      <c r="M103" s="103">
        <f t="shared" si="159"/>
        <v>2065.2166100000004</v>
      </c>
      <c r="N103" s="103">
        <f t="shared" si="159"/>
        <v>2054.3470450000004</v>
      </c>
      <c r="O103" s="103">
        <f t="shared" si="159"/>
        <v>2043.4774800000005</v>
      </c>
      <c r="P103" s="103">
        <f t="shared" si="159"/>
        <v>2032.6079150000005</v>
      </c>
      <c r="Q103" s="103">
        <f t="shared" si="159"/>
        <v>2021.7383500000005</v>
      </c>
      <c r="R103" s="103">
        <f t="shared" si="159"/>
        <v>2010.8687850000006</v>
      </c>
      <c r="S103" s="103">
        <f t="shared" si="159"/>
        <v>1999.9992200000006</v>
      </c>
      <c r="T103" s="103">
        <f t="shared" si="159"/>
        <v>1989.1296550000006</v>
      </c>
      <c r="U103" s="103">
        <f t="shared" si="159"/>
        <v>1978.2600900000007</v>
      </c>
      <c r="V103" s="103">
        <f t="shared" si="159"/>
        <v>1967.3905250000007</v>
      </c>
      <c r="W103" s="103">
        <f t="shared" si="159"/>
        <v>1956.5209600000007</v>
      </c>
      <c r="X103" s="103">
        <f t="shared" ref="X103:AU103" si="162">W103-0.005*$E103</f>
        <v>1945.6513950000008</v>
      </c>
      <c r="Y103" s="103">
        <f t="shared" si="162"/>
        <v>1934.7818300000008</v>
      </c>
      <c r="Z103" s="103">
        <f t="shared" si="162"/>
        <v>1923.9122650000008</v>
      </c>
      <c r="AA103" s="103">
        <f t="shared" si="162"/>
        <v>1913.0427000000009</v>
      </c>
      <c r="AB103" s="103">
        <f t="shared" si="162"/>
        <v>1902.1731350000009</v>
      </c>
      <c r="AC103" s="103">
        <f t="shared" si="162"/>
        <v>1891.3035700000009</v>
      </c>
      <c r="AD103" s="103">
        <f t="shared" si="162"/>
        <v>1880.434005000001</v>
      </c>
      <c r="AE103" s="103">
        <f t="shared" si="162"/>
        <v>1869.564440000001</v>
      </c>
      <c r="AF103" s="103">
        <f t="shared" si="162"/>
        <v>1858.694875000001</v>
      </c>
      <c r="AG103" s="103">
        <f t="shared" si="162"/>
        <v>1847.8253100000011</v>
      </c>
      <c r="AH103" s="103">
        <f t="shared" si="162"/>
        <v>1836.9557450000011</v>
      </c>
      <c r="AI103" s="103">
        <f t="shared" si="162"/>
        <v>1826.0861800000011</v>
      </c>
      <c r="AJ103" s="103">
        <f t="shared" si="162"/>
        <v>1815.2166150000012</v>
      </c>
      <c r="AK103" s="103">
        <f t="shared" si="162"/>
        <v>1804.3470500000012</v>
      </c>
      <c r="AL103" s="103">
        <f t="shared" si="162"/>
        <v>1793.4774850000013</v>
      </c>
      <c r="AM103" s="103">
        <f t="shared" si="162"/>
        <v>1782.6079200000013</v>
      </c>
      <c r="AN103" s="103">
        <f t="shared" si="162"/>
        <v>1771.7383550000013</v>
      </c>
      <c r="AO103" s="103">
        <f t="shared" si="162"/>
        <v>1760.8687900000014</v>
      </c>
      <c r="AP103" s="103">
        <f t="shared" si="162"/>
        <v>1749.9992250000014</v>
      </c>
      <c r="AQ103" s="103">
        <f t="shared" si="162"/>
        <v>1739.1296600000014</v>
      </c>
      <c r="AR103" s="103">
        <f t="shared" si="162"/>
        <v>1728.2600950000015</v>
      </c>
      <c r="AS103" s="103">
        <f t="shared" si="162"/>
        <v>1717.3905300000015</v>
      </c>
      <c r="AT103" s="103">
        <f t="shared" si="162"/>
        <v>1706.5209650000015</v>
      </c>
      <c r="AU103" s="103">
        <f t="shared" si="162"/>
        <v>1695.6514000000016</v>
      </c>
    </row>
    <row r="104" spans="1:47" ht="16.5">
      <c r="A104" s="53"/>
      <c r="B104" s="138" t="s">
        <v>76</v>
      </c>
      <c r="C104" s="21" t="s">
        <v>66</v>
      </c>
      <c r="D104" s="20">
        <v>0.01</v>
      </c>
      <c r="E104" s="9">
        <v>100</v>
      </c>
      <c r="F104" s="38">
        <f t="shared" si="158"/>
        <v>0.02</v>
      </c>
      <c r="G104" s="99">
        <v>98</v>
      </c>
      <c r="H104" s="103">
        <f t="shared" si="159"/>
        <v>97.5</v>
      </c>
      <c r="I104" s="103">
        <f t="shared" si="159"/>
        <v>97</v>
      </c>
      <c r="J104" s="103">
        <f t="shared" si="159"/>
        <v>96.5</v>
      </c>
      <c r="K104" s="103">
        <f t="shared" si="159"/>
        <v>96</v>
      </c>
      <c r="L104" s="97">
        <f t="shared" si="159"/>
        <v>95.5</v>
      </c>
      <c r="M104" s="103">
        <f t="shared" si="159"/>
        <v>95</v>
      </c>
      <c r="N104" s="103">
        <f t="shared" si="159"/>
        <v>94.5</v>
      </c>
      <c r="O104" s="103">
        <f t="shared" si="159"/>
        <v>94</v>
      </c>
      <c r="P104" s="103">
        <f t="shared" si="159"/>
        <v>93.5</v>
      </c>
      <c r="Q104" s="103">
        <f t="shared" si="159"/>
        <v>93</v>
      </c>
      <c r="R104" s="103">
        <f t="shared" si="159"/>
        <v>92.5</v>
      </c>
      <c r="S104" s="103">
        <f t="shared" si="159"/>
        <v>92</v>
      </c>
      <c r="T104" s="103">
        <f t="shared" si="159"/>
        <v>91.5</v>
      </c>
      <c r="U104" s="103">
        <f t="shared" si="159"/>
        <v>91</v>
      </c>
      <c r="V104" s="103">
        <f t="shared" si="159"/>
        <v>90.5</v>
      </c>
      <c r="W104" s="103">
        <f t="shared" si="159"/>
        <v>90</v>
      </c>
      <c r="X104" s="103">
        <f t="shared" ref="X104:AU104" si="163">W104-0.005*$E104</f>
        <v>89.5</v>
      </c>
      <c r="Y104" s="103">
        <f t="shared" si="163"/>
        <v>89</v>
      </c>
      <c r="Z104" s="103">
        <f t="shared" si="163"/>
        <v>88.5</v>
      </c>
      <c r="AA104" s="103">
        <f t="shared" si="163"/>
        <v>88</v>
      </c>
      <c r="AB104" s="103">
        <f t="shared" si="163"/>
        <v>87.5</v>
      </c>
      <c r="AC104" s="103">
        <f t="shared" si="163"/>
        <v>87</v>
      </c>
      <c r="AD104" s="103">
        <f t="shared" si="163"/>
        <v>86.5</v>
      </c>
      <c r="AE104" s="103">
        <f t="shared" si="163"/>
        <v>86</v>
      </c>
      <c r="AF104" s="103">
        <f t="shared" si="163"/>
        <v>85.5</v>
      </c>
      <c r="AG104" s="103">
        <f t="shared" si="163"/>
        <v>85</v>
      </c>
      <c r="AH104" s="103">
        <f t="shared" si="163"/>
        <v>84.5</v>
      </c>
      <c r="AI104" s="103">
        <f t="shared" si="163"/>
        <v>84</v>
      </c>
      <c r="AJ104" s="103">
        <f t="shared" si="163"/>
        <v>83.5</v>
      </c>
      <c r="AK104" s="103">
        <f t="shared" si="163"/>
        <v>83</v>
      </c>
      <c r="AL104" s="103">
        <f t="shared" si="163"/>
        <v>82.5</v>
      </c>
      <c r="AM104" s="103">
        <f t="shared" si="163"/>
        <v>82</v>
      </c>
      <c r="AN104" s="103">
        <f t="shared" si="163"/>
        <v>81.5</v>
      </c>
      <c r="AO104" s="103">
        <f t="shared" si="163"/>
        <v>81</v>
      </c>
      <c r="AP104" s="103">
        <f t="shared" si="163"/>
        <v>80.5</v>
      </c>
      <c r="AQ104" s="103">
        <f t="shared" si="163"/>
        <v>80</v>
      </c>
      <c r="AR104" s="103">
        <f t="shared" si="163"/>
        <v>79.5</v>
      </c>
      <c r="AS104" s="103">
        <f t="shared" si="163"/>
        <v>79</v>
      </c>
      <c r="AT104" s="103">
        <f t="shared" si="163"/>
        <v>78.5</v>
      </c>
      <c r="AU104" s="103">
        <f t="shared" si="163"/>
        <v>78</v>
      </c>
    </row>
    <row r="105" spans="1:47" ht="16.5">
      <c r="A105" s="53"/>
      <c r="B105" s="138"/>
      <c r="C105" s="21" t="s">
        <v>65</v>
      </c>
      <c r="D105" s="20">
        <v>0.01</v>
      </c>
      <c r="E105" s="9">
        <v>100</v>
      </c>
      <c r="F105" s="38">
        <f t="shared" si="158"/>
        <v>0.02</v>
      </c>
      <c r="G105" s="99">
        <v>98</v>
      </c>
      <c r="H105" s="103">
        <f t="shared" si="159"/>
        <v>97.5</v>
      </c>
      <c r="I105" s="103">
        <f t="shared" si="159"/>
        <v>97</v>
      </c>
      <c r="J105" s="103">
        <f t="shared" si="159"/>
        <v>96.5</v>
      </c>
      <c r="K105" s="103">
        <f t="shared" si="159"/>
        <v>96</v>
      </c>
      <c r="L105" s="97">
        <f t="shared" si="159"/>
        <v>95.5</v>
      </c>
      <c r="M105" s="103">
        <f t="shared" si="159"/>
        <v>95</v>
      </c>
      <c r="N105" s="103">
        <f t="shared" si="159"/>
        <v>94.5</v>
      </c>
      <c r="O105" s="103">
        <f t="shared" si="159"/>
        <v>94</v>
      </c>
      <c r="P105" s="103">
        <f t="shared" si="159"/>
        <v>93.5</v>
      </c>
      <c r="Q105" s="103">
        <f t="shared" si="159"/>
        <v>93</v>
      </c>
      <c r="R105" s="103">
        <f t="shared" si="159"/>
        <v>92.5</v>
      </c>
      <c r="S105" s="103">
        <f t="shared" si="159"/>
        <v>92</v>
      </c>
      <c r="T105" s="103">
        <f t="shared" si="159"/>
        <v>91.5</v>
      </c>
      <c r="U105" s="103">
        <f t="shared" si="159"/>
        <v>91</v>
      </c>
      <c r="V105" s="103">
        <f t="shared" si="159"/>
        <v>90.5</v>
      </c>
      <c r="W105" s="103">
        <f t="shared" si="159"/>
        <v>90</v>
      </c>
      <c r="X105" s="103">
        <f t="shared" ref="X105:AU105" si="164">W105-0.005*$E105</f>
        <v>89.5</v>
      </c>
      <c r="Y105" s="103">
        <f t="shared" si="164"/>
        <v>89</v>
      </c>
      <c r="Z105" s="103">
        <f t="shared" si="164"/>
        <v>88.5</v>
      </c>
      <c r="AA105" s="103">
        <f t="shared" si="164"/>
        <v>88</v>
      </c>
      <c r="AB105" s="103">
        <f t="shared" si="164"/>
        <v>87.5</v>
      </c>
      <c r="AC105" s="103">
        <f t="shared" si="164"/>
        <v>87</v>
      </c>
      <c r="AD105" s="103">
        <f t="shared" si="164"/>
        <v>86.5</v>
      </c>
      <c r="AE105" s="103">
        <f t="shared" si="164"/>
        <v>86</v>
      </c>
      <c r="AF105" s="103">
        <f t="shared" si="164"/>
        <v>85.5</v>
      </c>
      <c r="AG105" s="103">
        <f t="shared" si="164"/>
        <v>85</v>
      </c>
      <c r="AH105" s="103">
        <f t="shared" si="164"/>
        <v>84.5</v>
      </c>
      <c r="AI105" s="103">
        <f t="shared" si="164"/>
        <v>84</v>
      </c>
      <c r="AJ105" s="103">
        <f t="shared" si="164"/>
        <v>83.5</v>
      </c>
      <c r="AK105" s="103">
        <f t="shared" si="164"/>
        <v>83</v>
      </c>
      <c r="AL105" s="103">
        <f t="shared" si="164"/>
        <v>82.5</v>
      </c>
      <c r="AM105" s="103">
        <f t="shared" si="164"/>
        <v>82</v>
      </c>
      <c r="AN105" s="103">
        <f t="shared" si="164"/>
        <v>81.5</v>
      </c>
      <c r="AO105" s="103">
        <f t="shared" si="164"/>
        <v>81</v>
      </c>
      <c r="AP105" s="103">
        <f t="shared" si="164"/>
        <v>80.5</v>
      </c>
      <c r="AQ105" s="103">
        <f t="shared" si="164"/>
        <v>80</v>
      </c>
      <c r="AR105" s="103">
        <f t="shared" si="164"/>
        <v>79.5</v>
      </c>
      <c r="AS105" s="103">
        <f t="shared" si="164"/>
        <v>79</v>
      </c>
      <c r="AT105" s="103">
        <f t="shared" si="164"/>
        <v>78.5</v>
      </c>
      <c r="AU105" s="103">
        <f t="shared" si="164"/>
        <v>78</v>
      </c>
    </row>
    <row r="106" spans="1:47" ht="16.5">
      <c r="A106" s="53"/>
      <c r="B106" s="138"/>
      <c r="C106" s="21" t="s">
        <v>73</v>
      </c>
      <c r="D106" s="20">
        <v>0.01</v>
      </c>
      <c r="E106" s="9">
        <v>100</v>
      </c>
      <c r="F106" s="38">
        <f t="shared" si="158"/>
        <v>0.02</v>
      </c>
      <c r="G106" s="99">
        <v>98</v>
      </c>
      <c r="H106" s="103">
        <f t="shared" si="159"/>
        <v>97.5</v>
      </c>
      <c r="I106" s="103">
        <f t="shared" si="159"/>
        <v>97</v>
      </c>
      <c r="J106" s="103">
        <f t="shared" si="159"/>
        <v>96.5</v>
      </c>
      <c r="K106" s="103">
        <f t="shared" si="159"/>
        <v>96</v>
      </c>
      <c r="L106" s="97">
        <f t="shared" si="159"/>
        <v>95.5</v>
      </c>
      <c r="M106" s="103">
        <f t="shared" si="159"/>
        <v>95</v>
      </c>
      <c r="N106" s="103">
        <f t="shared" si="159"/>
        <v>94.5</v>
      </c>
      <c r="O106" s="103">
        <f t="shared" si="159"/>
        <v>94</v>
      </c>
      <c r="P106" s="103">
        <f t="shared" si="159"/>
        <v>93.5</v>
      </c>
      <c r="Q106" s="103">
        <f t="shared" si="159"/>
        <v>93</v>
      </c>
      <c r="R106" s="103">
        <f t="shared" si="159"/>
        <v>92.5</v>
      </c>
      <c r="S106" s="103">
        <f t="shared" si="159"/>
        <v>92</v>
      </c>
      <c r="T106" s="103">
        <f t="shared" si="159"/>
        <v>91.5</v>
      </c>
      <c r="U106" s="103">
        <f t="shared" si="159"/>
        <v>91</v>
      </c>
      <c r="V106" s="103">
        <f t="shared" si="159"/>
        <v>90.5</v>
      </c>
      <c r="W106" s="103">
        <f t="shared" si="159"/>
        <v>90</v>
      </c>
      <c r="X106" s="103">
        <f t="shared" ref="X106:AU106" si="165">W106-0.005*$E106</f>
        <v>89.5</v>
      </c>
      <c r="Y106" s="103">
        <f t="shared" si="165"/>
        <v>89</v>
      </c>
      <c r="Z106" s="103">
        <f t="shared" si="165"/>
        <v>88.5</v>
      </c>
      <c r="AA106" s="103">
        <f t="shared" si="165"/>
        <v>88</v>
      </c>
      <c r="AB106" s="103">
        <f t="shared" si="165"/>
        <v>87.5</v>
      </c>
      <c r="AC106" s="103">
        <f t="shared" si="165"/>
        <v>87</v>
      </c>
      <c r="AD106" s="103">
        <f t="shared" si="165"/>
        <v>86.5</v>
      </c>
      <c r="AE106" s="103">
        <f t="shared" si="165"/>
        <v>86</v>
      </c>
      <c r="AF106" s="103">
        <f t="shared" si="165"/>
        <v>85.5</v>
      </c>
      <c r="AG106" s="103">
        <f t="shared" si="165"/>
        <v>85</v>
      </c>
      <c r="AH106" s="103">
        <f t="shared" si="165"/>
        <v>84.5</v>
      </c>
      <c r="AI106" s="103">
        <f t="shared" si="165"/>
        <v>84</v>
      </c>
      <c r="AJ106" s="103">
        <f t="shared" si="165"/>
        <v>83.5</v>
      </c>
      <c r="AK106" s="103">
        <f t="shared" si="165"/>
        <v>83</v>
      </c>
      <c r="AL106" s="103">
        <f t="shared" si="165"/>
        <v>82.5</v>
      </c>
      <c r="AM106" s="103">
        <f t="shared" si="165"/>
        <v>82</v>
      </c>
      <c r="AN106" s="103">
        <f t="shared" si="165"/>
        <v>81.5</v>
      </c>
      <c r="AO106" s="103">
        <f t="shared" si="165"/>
        <v>81</v>
      </c>
      <c r="AP106" s="103">
        <f t="shared" si="165"/>
        <v>80.5</v>
      </c>
      <c r="AQ106" s="103">
        <f t="shared" si="165"/>
        <v>80</v>
      </c>
      <c r="AR106" s="103">
        <f t="shared" si="165"/>
        <v>79.5</v>
      </c>
      <c r="AS106" s="103">
        <f t="shared" si="165"/>
        <v>79</v>
      </c>
      <c r="AT106" s="103">
        <f t="shared" si="165"/>
        <v>78.5</v>
      </c>
      <c r="AU106" s="103">
        <f t="shared" si="165"/>
        <v>78</v>
      </c>
    </row>
    <row r="107" spans="1:47" ht="16.5">
      <c r="A107" s="53"/>
      <c r="B107" s="138" t="s">
        <v>75</v>
      </c>
      <c r="C107" s="21" t="s">
        <v>66</v>
      </c>
      <c r="D107" s="9">
        <f>2/100</f>
        <v>0.02</v>
      </c>
      <c r="E107" s="9">
        <v>50</v>
      </c>
      <c r="F107" s="38">
        <f t="shared" si="158"/>
        <v>0.02</v>
      </c>
      <c r="G107" s="99">
        <v>49</v>
      </c>
      <c r="H107" s="103">
        <f t="shared" si="159"/>
        <v>48.75</v>
      </c>
      <c r="I107" s="103">
        <f t="shared" si="159"/>
        <v>48.5</v>
      </c>
      <c r="J107" s="103">
        <f t="shared" si="159"/>
        <v>48.25</v>
      </c>
      <c r="K107" s="103">
        <f t="shared" si="159"/>
        <v>48</v>
      </c>
      <c r="L107" s="97">
        <f t="shared" si="159"/>
        <v>47.75</v>
      </c>
      <c r="M107" s="103">
        <f t="shared" si="159"/>
        <v>47.5</v>
      </c>
      <c r="N107" s="103">
        <f t="shared" si="159"/>
        <v>47.25</v>
      </c>
      <c r="O107" s="103">
        <f t="shared" si="159"/>
        <v>47</v>
      </c>
      <c r="P107" s="103">
        <f t="shared" si="159"/>
        <v>46.75</v>
      </c>
      <c r="Q107" s="103">
        <f t="shared" si="159"/>
        <v>46.5</v>
      </c>
      <c r="R107" s="103">
        <f t="shared" si="159"/>
        <v>46.25</v>
      </c>
      <c r="S107" s="103">
        <f t="shared" si="159"/>
        <v>46</v>
      </c>
      <c r="T107" s="103">
        <f t="shared" si="159"/>
        <v>45.75</v>
      </c>
      <c r="U107" s="103">
        <f t="shared" si="159"/>
        <v>45.5</v>
      </c>
      <c r="V107" s="103">
        <f t="shared" si="159"/>
        <v>45.25</v>
      </c>
      <c r="W107" s="103">
        <f t="shared" si="159"/>
        <v>45</v>
      </c>
      <c r="X107" s="103">
        <f t="shared" ref="X107:AU107" si="166">W107-0.005*$E107</f>
        <v>44.75</v>
      </c>
      <c r="Y107" s="103">
        <f t="shared" si="166"/>
        <v>44.5</v>
      </c>
      <c r="Z107" s="103">
        <f t="shared" si="166"/>
        <v>44.25</v>
      </c>
      <c r="AA107" s="103">
        <f t="shared" si="166"/>
        <v>44</v>
      </c>
      <c r="AB107" s="103">
        <f t="shared" si="166"/>
        <v>43.75</v>
      </c>
      <c r="AC107" s="103">
        <f t="shared" si="166"/>
        <v>43.5</v>
      </c>
      <c r="AD107" s="103">
        <f t="shared" si="166"/>
        <v>43.25</v>
      </c>
      <c r="AE107" s="103">
        <f t="shared" si="166"/>
        <v>43</v>
      </c>
      <c r="AF107" s="103">
        <f t="shared" si="166"/>
        <v>42.75</v>
      </c>
      <c r="AG107" s="103">
        <f t="shared" si="166"/>
        <v>42.5</v>
      </c>
      <c r="AH107" s="103">
        <f t="shared" si="166"/>
        <v>42.25</v>
      </c>
      <c r="AI107" s="103">
        <f t="shared" si="166"/>
        <v>42</v>
      </c>
      <c r="AJ107" s="103">
        <f t="shared" si="166"/>
        <v>41.75</v>
      </c>
      <c r="AK107" s="103">
        <f t="shared" si="166"/>
        <v>41.5</v>
      </c>
      <c r="AL107" s="103">
        <f t="shared" si="166"/>
        <v>41.25</v>
      </c>
      <c r="AM107" s="103">
        <f t="shared" si="166"/>
        <v>41</v>
      </c>
      <c r="AN107" s="103">
        <f t="shared" si="166"/>
        <v>40.75</v>
      </c>
      <c r="AO107" s="103">
        <f t="shared" si="166"/>
        <v>40.5</v>
      </c>
      <c r="AP107" s="103">
        <f t="shared" si="166"/>
        <v>40.25</v>
      </c>
      <c r="AQ107" s="103">
        <f t="shared" si="166"/>
        <v>40</v>
      </c>
      <c r="AR107" s="103">
        <f t="shared" si="166"/>
        <v>39.75</v>
      </c>
      <c r="AS107" s="103">
        <f t="shared" si="166"/>
        <v>39.5</v>
      </c>
      <c r="AT107" s="103">
        <f t="shared" si="166"/>
        <v>39.25</v>
      </c>
      <c r="AU107" s="103">
        <f t="shared" si="166"/>
        <v>39</v>
      </c>
    </row>
    <row r="108" spans="1:47" ht="16.5">
      <c r="A108" s="53"/>
      <c r="B108" s="138"/>
      <c r="C108" s="21" t="s">
        <v>65</v>
      </c>
      <c r="D108" s="9">
        <f>2/100</f>
        <v>0.02</v>
      </c>
      <c r="E108" s="9">
        <v>50</v>
      </c>
      <c r="F108" s="38">
        <f t="shared" si="158"/>
        <v>0.02</v>
      </c>
      <c r="G108" s="99">
        <v>49</v>
      </c>
      <c r="H108" s="103">
        <f t="shared" si="159"/>
        <v>48.75</v>
      </c>
      <c r="I108" s="103">
        <f t="shared" si="159"/>
        <v>48.5</v>
      </c>
      <c r="J108" s="103">
        <f t="shared" si="159"/>
        <v>48.25</v>
      </c>
      <c r="K108" s="103">
        <f t="shared" si="159"/>
        <v>48</v>
      </c>
      <c r="L108" s="97">
        <f t="shared" si="159"/>
        <v>47.75</v>
      </c>
      <c r="M108" s="103">
        <f t="shared" si="159"/>
        <v>47.5</v>
      </c>
      <c r="N108" s="103">
        <f t="shared" si="159"/>
        <v>47.25</v>
      </c>
      <c r="O108" s="103">
        <f t="shared" si="159"/>
        <v>47</v>
      </c>
      <c r="P108" s="103">
        <f t="shared" si="159"/>
        <v>46.75</v>
      </c>
      <c r="Q108" s="103">
        <f t="shared" si="159"/>
        <v>46.5</v>
      </c>
      <c r="R108" s="103">
        <f t="shared" si="159"/>
        <v>46.25</v>
      </c>
      <c r="S108" s="103">
        <f t="shared" si="159"/>
        <v>46</v>
      </c>
      <c r="T108" s="103">
        <f t="shared" si="159"/>
        <v>45.75</v>
      </c>
      <c r="U108" s="103">
        <f t="shared" si="159"/>
        <v>45.5</v>
      </c>
      <c r="V108" s="103">
        <f t="shared" si="159"/>
        <v>45.25</v>
      </c>
      <c r="W108" s="103">
        <f t="shared" si="159"/>
        <v>45</v>
      </c>
      <c r="X108" s="103">
        <f t="shared" ref="X108:AU108" si="167">W108-0.005*$E108</f>
        <v>44.75</v>
      </c>
      <c r="Y108" s="103">
        <f t="shared" si="167"/>
        <v>44.5</v>
      </c>
      <c r="Z108" s="103">
        <f t="shared" si="167"/>
        <v>44.25</v>
      </c>
      <c r="AA108" s="103">
        <f t="shared" si="167"/>
        <v>44</v>
      </c>
      <c r="AB108" s="103">
        <f t="shared" si="167"/>
        <v>43.75</v>
      </c>
      <c r="AC108" s="103">
        <f t="shared" si="167"/>
        <v>43.5</v>
      </c>
      <c r="AD108" s="103">
        <f t="shared" si="167"/>
        <v>43.25</v>
      </c>
      <c r="AE108" s="103">
        <f t="shared" si="167"/>
        <v>43</v>
      </c>
      <c r="AF108" s="103">
        <f t="shared" si="167"/>
        <v>42.75</v>
      </c>
      <c r="AG108" s="103">
        <f t="shared" si="167"/>
        <v>42.5</v>
      </c>
      <c r="AH108" s="103">
        <f t="shared" si="167"/>
        <v>42.25</v>
      </c>
      <c r="AI108" s="103">
        <f t="shared" si="167"/>
        <v>42</v>
      </c>
      <c r="AJ108" s="103">
        <f t="shared" si="167"/>
        <v>41.75</v>
      </c>
      <c r="AK108" s="103">
        <f t="shared" si="167"/>
        <v>41.5</v>
      </c>
      <c r="AL108" s="103">
        <f t="shared" si="167"/>
        <v>41.25</v>
      </c>
      <c r="AM108" s="103">
        <f t="shared" si="167"/>
        <v>41</v>
      </c>
      <c r="AN108" s="103">
        <f t="shared" si="167"/>
        <v>40.75</v>
      </c>
      <c r="AO108" s="103">
        <f t="shared" si="167"/>
        <v>40.5</v>
      </c>
      <c r="AP108" s="103">
        <f t="shared" si="167"/>
        <v>40.25</v>
      </c>
      <c r="AQ108" s="103">
        <f t="shared" si="167"/>
        <v>40</v>
      </c>
      <c r="AR108" s="103">
        <f t="shared" si="167"/>
        <v>39.75</v>
      </c>
      <c r="AS108" s="103">
        <f t="shared" si="167"/>
        <v>39.5</v>
      </c>
      <c r="AT108" s="103">
        <f t="shared" si="167"/>
        <v>39.25</v>
      </c>
      <c r="AU108" s="103">
        <f t="shared" si="167"/>
        <v>39</v>
      </c>
    </row>
    <row r="109" spans="1:47" ht="16.5">
      <c r="A109" s="53"/>
      <c r="B109" s="138"/>
      <c r="C109" s="21" t="s">
        <v>69</v>
      </c>
      <c r="D109" s="9">
        <f>2/100</f>
        <v>0.02</v>
      </c>
      <c r="E109" s="9">
        <v>50</v>
      </c>
      <c r="F109" s="38">
        <f t="shared" si="158"/>
        <v>0.02</v>
      </c>
      <c r="G109" s="99">
        <v>49</v>
      </c>
      <c r="H109" s="103">
        <f t="shared" si="159"/>
        <v>48.75</v>
      </c>
      <c r="I109" s="103">
        <f t="shared" si="159"/>
        <v>48.5</v>
      </c>
      <c r="J109" s="103">
        <f t="shared" si="159"/>
        <v>48.25</v>
      </c>
      <c r="K109" s="103">
        <f t="shared" si="159"/>
        <v>48</v>
      </c>
      <c r="L109" s="97">
        <f t="shared" si="159"/>
        <v>47.75</v>
      </c>
      <c r="M109" s="103">
        <f t="shared" si="159"/>
        <v>47.5</v>
      </c>
      <c r="N109" s="103">
        <f t="shared" si="159"/>
        <v>47.25</v>
      </c>
      <c r="O109" s="103">
        <f t="shared" si="159"/>
        <v>47</v>
      </c>
      <c r="P109" s="103">
        <f t="shared" si="159"/>
        <v>46.75</v>
      </c>
      <c r="Q109" s="103">
        <f t="shared" si="159"/>
        <v>46.5</v>
      </c>
      <c r="R109" s="103">
        <f t="shared" si="159"/>
        <v>46.25</v>
      </c>
      <c r="S109" s="103">
        <f t="shared" si="159"/>
        <v>46</v>
      </c>
      <c r="T109" s="103">
        <f t="shared" si="159"/>
        <v>45.75</v>
      </c>
      <c r="U109" s="103">
        <f t="shared" si="159"/>
        <v>45.5</v>
      </c>
      <c r="V109" s="103">
        <f t="shared" si="159"/>
        <v>45.25</v>
      </c>
      <c r="W109" s="103">
        <f t="shared" si="159"/>
        <v>45</v>
      </c>
      <c r="X109" s="103">
        <f t="shared" ref="X109:AU109" si="168">W109-0.005*$E109</f>
        <v>44.75</v>
      </c>
      <c r="Y109" s="103">
        <f t="shared" si="168"/>
        <v>44.5</v>
      </c>
      <c r="Z109" s="103">
        <f t="shared" si="168"/>
        <v>44.25</v>
      </c>
      <c r="AA109" s="103">
        <f t="shared" si="168"/>
        <v>44</v>
      </c>
      <c r="AB109" s="103">
        <f t="shared" si="168"/>
        <v>43.75</v>
      </c>
      <c r="AC109" s="103">
        <f t="shared" si="168"/>
        <v>43.5</v>
      </c>
      <c r="AD109" s="103">
        <f t="shared" si="168"/>
        <v>43.25</v>
      </c>
      <c r="AE109" s="103">
        <f t="shared" si="168"/>
        <v>43</v>
      </c>
      <c r="AF109" s="103">
        <f t="shared" si="168"/>
        <v>42.75</v>
      </c>
      <c r="AG109" s="103">
        <f t="shared" si="168"/>
        <v>42.5</v>
      </c>
      <c r="AH109" s="103">
        <f t="shared" si="168"/>
        <v>42.25</v>
      </c>
      <c r="AI109" s="103">
        <f t="shared" si="168"/>
        <v>42</v>
      </c>
      <c r="AJ109" s="103">
        <f t="shared" si="168"/>
        <v>41.75</v>
      </c>
      <c r="AK109" s="103">
        <f t="shared" si="168"/>
        <v>41.5</v>
      </c>
      <c r="AL109" s="103">
        <f t="shared" si="168"/>
        <v>41.25</v>
      </c>
      <c r="AM109" s="103">
        <f t="shared" si="168"/>
        <v>41</v>
      </c>
      <c r="AN109" s="103">
        <f t="shared" si="168"/>
        <v>40.75</v>
      </c>
      <c r="AO109" s="103">
        <f t="shared" si="168"/>
        <v>40.5</v>
      </c>
      <c r="AP109" s="103">
        <f t="shared" si="168"/>
        <v>40.25</v>
      </c>
      <c r="AQ109" s="103">
        <f t="shared" si="168"/>
        <v>40</v>
      </c>
      <c r="AR109" s="103">
        <f t="shared" si="168"/>
        <v>39.75</v>
      </c>
      <c r="AS109" s="103">
        <f t="shared" si="168"/>
        <v>39.5</v>
      </c>
      <c r="AT109" s="103">
        <f t="shared" si="168"/>
        <v>39.25</v>
      </c>
      <c r="AU109" s="103">
        <f t="shared" si="168"/>
        <v>39</v>
      </c>
    </row>
    <row r="110" spans="1:47" ht="16.5">
      <c r="A110" s="53"/>
      <c r="B110" s="140" t="s">
        <v>74</v>
      </c>
      <c r="C110" s="22" t="s">
        <v>66</v>
      </c>
      <c r="D110" s="20">
        <v>1E-3</v>
      </c>
      <c r="E110" s="9">
        <v>1000</v>
      </c>
      <c r="F110" s="38">
        <f t="shared" si="158"/>
        <v>0.02</v>
      </c>
      <c r="G110" s="99">
        <v>980</v>
      </c>
      <c r="H110" s="103">
        <f t="shared" si="159"/>
        <v>975</v>
      </c>
      <c r="I110" s="103">
        <f t="shared" si="159"/>
        <v>970</v>
      </c>
      <c r="J110" s="103">
        <f t="shared" si="159"/>
        <v>965</v>
      </c>
      <c r="K110" s="103">
        <f t="shared" si="159"/>
        <v>960</v>
      </c>
      <c r="L110" s="97">
        <f t="shared" si="159"/>
        <v>955</v>
      </c>
      <c r="M110" s="103">
        <f t="shared" si="159"/>
        <v>950</v>
      </c>
      <c r="N110" s="103">
        <f t="shared" si="159"/>
        <v>945</v>
      </c>
      <c r="O110" s="103">
        <f t="shared" si="159"/>
        <v>940</v>
      </c>
      <c r="P110" s="103">
        <f t="shared" si="159"/>
        <v>935</v>
      </c>
      <c r="Q110" s="103">
        <f t="shared" si="159"/>
        <v>930</v>
      </c>
      <c r="R110" s="103">
        <f t="shared" si="159"/>
        <v>925</v>
      </c>
      <c r="S110" s="103">
        <f t="shared" si="159"/>
        <v>920</v>
      </c>
      <c r="T110" s="103">
        <f t="shared" si="159"/>
        <v>915</v>
      </c>
      <c r="U110" s="103">
        <f t="shared" si="159"/>
        <v>910</v>
      </c>
      <c r="V110" s="103">
        <f t="shared" si="159"/>
        <v>905</v>
      </c>
      <c r="W110" s="103">
        <f t="shared" si="159"/>
        <v>900</v>
      </c>
      <c r="X110" s="103">
        <f t="shared" ref="X110:AU110" si="169">W110-0.005*$E110</f>
        <v>895</v>
      </c>
      <c r="Y110" s="103">
        <f t="shared" si="169"/>
        <v>890</v>
      </c>
      <c r="Z110" s="103">
        <f t="shared" si="169"/>
        <v>885</v>
      </c>
      <c r="AA110" s="103">
        <f t="shared" si="169"/>
        <v>880</v>
      </c>
      <c r="AB110" s="103">
        <f t="shared" si="169"/>
        <v>875</v>
      </c>
      <c r="AC110" s="103">
        <f t="shared" si="169"/>
        <v>870</v>
      </c>
      <c r="AD110" s="103">
        <f t="shared" si="169"/>
        <v>865</v>
      </c>
      <c r="AE110" s="103">
        <f t="shared" si="169"/>
        <v>860</v>
      </c>
      <c r="AF110" s="103">
        <f t="shared" si="169"/>
        <v>855</v>
      </c>
      <c r="AG110" s="103">
        <f t="shared" si="169"/>
        <v>850</v>
      </c>
      <c r="AH110" s="103">
        <f t="shared" si="169"/>
        <v>845</v>
      </c>
      <c r="AI110" s="103">
        <f t="shared" si="169"/>
        <v>840</v>
      </c>
      <c r="AJ110" s="103">
        <f t="shared" si="169"/>
        <v>835</v>
      </c>
      <c r="AK110" s="103">
        <f t="shared" si="169"/>
        <v>830</v>
      </c>
      <c r="AL110" s="103">
        <f t="shared" si="169"/>
        <v>825</v>
      </c>
      <c r="AM110" s="103">
        <f t="shared" si="169"/>
        <v>820</v>
      </c>
      <c r="AN110" s="103">
        <f t="shared" si="169"/>
        <v>815</v>
      </c>
      <c r="AO110" s="103">
        <f t="shared" si="169"/>
        <v>810</v>
      </c>
      <c r="AP110" s="103">
        <f t="shared" si="169"/>
        <v>805</v>
      </c>
      <c r="AQ110" s="103">
        <f t="shared" si="169"/>
        <v>800</v>
      </c>
      <c r="AR110" s="103">
        <f t="shared" si="169"/>
        <v>795</v>
      </c>
      <c r="AS110" s="103">
        <f t="shared" si="169"/>
        <v>790</v>
      </c>
      <c r="AT110" s="103">
        <f t="shared" si="169"/>
        <v>785</v>
      </c>
      <c r="AU110" s="103">
        <f t="shared" si="169"/>
        <v>780</v>
      </c>
    </row>
    <row r="111" spans="1:47" ht="16.5">
      <c r="A111" s="53"/>
      <c r="B111" s="140"/>
      <c r="C111" s="22" t="s">
        <v>65</v>
      </c>
      <c r="D111" s="20">
        <v>1E-3</v>
      </c>
      <c r="E111" s="9">
        <v>1000</v>
      </c>
      <c r="F111" s="38">
        <f t="shared" si="158"/>
        <v>0.02</v>
      </c>
      <c r="G111" s="99">
        <v>980</v>
      </c>
      <c r="H111" s="103">
        <f t="shared" si="159"/>
        <v>975</v>
      </c>
      <c r="I111" s="103">
        <f t="shared" si="159"/>
        <v>970</v>
      </c>
      <c r="J111" s="103">
        <f t="shared" si="159"/>
        <v>965</v>
      </c>
      <c r="K111" s="103">
        <f t="shared" si="159"/>
        <v>960</v>
      </c>
      <c r="L111" s="97">
        <f t="shared" si="159"/>
        <v>955</v>
      </c>
      <c r="M111" s="103">
        <f t="shared" si="159"/>
        <v>950</v>
      </c>
      <c r="N111" s="103">
        <f t="shared" si="159"/>
        <v>945</v>
      </c>
      <c r="O111" s="103">
        <f t="shared" si="159"/>
        <v>940</v>
      </c>
      <c r="P111" s="103">
        <f t="shared" si="159"/>
        <v>935</v>
      </c>
      <c r="Q111" s="103">
        <f t="shared" si="159"/>
        <v>930</v>
      </c>
      <c r="R111" s="103">
        <f t="shared" si="159"/>
        <v>925</v>
      </c>
      <c r="S111" s="103">
        <f t="shared" si="159"/>
        <v>920</v>
      </c>
      <c r="T111" s="103">
        <f t="shared" si="159"/>
        <v>915</v>
      </c>
      <c r="U111" s="103">
        <f t="shared" si="159"/>
        <v>910</v>
      </c>
      <c r="V111" s="103">
        <f t="shared" si="159"/>
        <v>905</v>
      </c>
      <c r="W111" s="103">
        <f t="shared" si="159"/>
        <v>900</v>
      </c>
      <c r="X111" s="103">
        <f t="shared" ref="X111:AU111" si="170">W111-0.005*$E111</f>
        <v>895</v>
      </c>
      <c r="Y111" s="103">
        <f t="shared" si="170"/>
        <v>890</v>
      </c>
      <c r="Z111" s="103">
        <f t="shared" si="170"/>
        <v>885</v>
      </c>
      <c r="AA111" s="103">
        <f t="shared" si="170"/>
        <v>880</v>
      </c>
      <c r="AB111" s="103">
        <f t="shared" si="170"/>
        <v>875</v>
      </c>
      <c r="AC111" s="103">
        <f t="shared" si="170"/>
        <v>870</v>
      </c>
      <c r="AD111" s="103">
        <f t="shared" si="170"/>
        <v>865</v>
      </c>
      <c r="AE111" s="103">
        <f t="shared" si="170"/>
        <v>860</v>
      </c>
      <c r="AF111" s="103">
        <f t="shared" si="170"/>
        <v>855</v>
      </c>
      <c r="AG111" s="103">
        <f t="shared" si="170"/>
        <v>850</v>
      </c>
      <c r="AH111" s="103">
        <f t="shared" si="170"/>
        <v>845</v>
      </c>
      <c r="AI111" s="103">
        <f t="shared" si="170"/>
        <v>840</v>
      </c>
      <c r="AJ111" s="103">
        <f t="shared" si="170"/>
        <v>835</v>
      </c>
      <c r="AK111" s="103">
        <f t="shared" si="170"/>
        <v>830</v>
      </c>
      <c r="AL111" s="103">
        <f t="shared" si="170"/>
        <v>825</v>
      </c>
      <c r="AM111" s="103">
        <f t="shared" si="170"/>
        <v>820</v>
      </c>
      <c r="AN111" s="103">
        <f t="shared" si="170"/>
        <v>815</v>
      </c>
      <c r="AO111" s="103">
        <f t="shared" si="170"/>
        <v>810</v>
      </c>
      <c r="AP111" s="103">
        <f t="shared" si="170"/>
        <v>805</v>
      </c>
      <c r="AQ111" s="103">
        <f t="shared" si="170"/>
        <v>800</v>
      </c>
      <c r="AR111" s="103">
        <f t="shared" si="170"/>
        <v>795</v>
      </c>
      <c r="AS111" s="103">
        <f t="shared" si="170"/>
        <v>790</v>
      </c>
      <c r="AT111" s="103">
        <f t="shared" si="170"/>
        <v>785</v>
      </c>
      <c r="AU111" s="103">
        <f t="shared" si="170"/>
        <v>780</v>
      </c>
    </row>
    <row r="112" spans="1:47" ht="16.5">
      <c r="A112" s="53"/>
      <c r="B112" s="140"/>
      <c r="C112" s="22" t="s">
        <v>73</v>
      </c>
      <c r="D112" s="20">
        <v>1E-3</v>
      </c>
      <c r="E112" s="9">
        <v>1000</v>
      </c>
      <c r="F112" s="38">
        <f t="shared" si="158"/>
        <v>0.02</v>
      </c>
      <c r="G112" s="99">
        <v>980</v>
      </c>
      <c r="H112" s="103">
        <f t="shared" si="159"/>
        <v>975</v>
      </c>
      <c r="I112" s="103">
        <f t="shared" si="159"/>
        <v>970</v>
      </c>
      <c r="J112" s="103">
        <f t="shared" si="159"/>
        <v>965</v>
      </c>
      <c r="K112" s="103">
        <f t="shared" si="159"/>
        <v>960</v>
      </c>
      <c r="L112" s="97">
        <f t="shared" si="159"/>
        <v>955</v>
      </c>
      <c r="M112" s="103">
        <f t="shared" si="159"/>
        <v>950</v>
      </c>
      <c r="N112" s="103">
        <f t="shared" si="159"/>
        <v>945</v>
      </c>
      <c r="O112" s="103">
        <f t="shared" si="159"/>
        <v>940</v>
      </c>
      <c r="P112" s="103">
        <f t="shared" si="159"/>
        <v>935</v>
      </c>
      <c r="Q112" s="103">
        <f t="shared" si="159"/>
        <v>930</v>
      </c>
      <c r="R112" s="103">
        <f t="shared" si="159"/>
        <v>925</v>
      </c>
      <c r="S112" s="103">
        <f t="shared" si="159"/>
        <v>920</v>
      </c>
      <c r="T112" s="103">
        <f t="shared" si="159"/>
        <v>915</v>
      </c>
      <c r="U112" s="103">
        <f t="shared" si="159"/>
        <v>910</v>
      </c>
      <c r="V112" s="103">
        <f t="shared" si="159"/>
        <v>905</v>
      </c>
      <c r="W112" s="103">
        <f t="shared" si="159"/>
        <v>900</v>
      </c>
      <c r="X112" s="103">
        <f t="shared" ref="X112:AU112" si="171">W112-0.005*$E112</f>
        <v>895</v>
      </c>
      <c r="Y112" s="103">
        <f t="shared" si="171"/>
        <v>890</v>
      </c>
      <c r="Z112" s="103">
        <f t="shared" si="171"/>
        <v>885</v>
      </c>
      <c r="AA112" s="103">
        <f t="shared" si="171"/>
        <v>880</v>
      </c>
      <c r="AB112" s="103">
        <f t="shared" si="171"/>
        <v>875</v>
      </c>
      <c r="AC112" s="103">
        <f t="shared" si="171"/>
        <v>870</v>
      </c>
      <c r="AD112" s="103">
        <f t="shared" si="171"/>
        <v>865</v>
      </c>
      <c r="AE112" s="103">
        <f t="shared" si="171"/>
        <v>860</v>
      </c>
      <c r="AF112" s="103">
        <f t="shared" si="171"/>
        <v>855</v>
      </c>
      <c r="AG112" s="103">
        <f t="shared" si="171"/>
        <v>850</v>
      </c>
      <c r="AH112" s="103">
        <f t="shared" si="171"/>
        <v>845</v>
      </c>
      <c r="AI112" s="103">
        <f t="shared" si="171"/>
        <v>840</v>
      </c>
      <c r="AJ112" s="103">
        <f t="shared" si="171"/>
        <v>835</v>
      </c>
      <c r="AK112" s="103">
        <f t="shared" si="171"/>
        <v>830</v>
      </c>
      <c r="AL112" s="103">
        <f t="shared" si="171"/>
        <v>825</v>
      </c>
      <c r="AM112" s="103">
        <f t="shared" si="171"/>
        <v>820</v>
      </c>
      <c r="AN112" s="103">
        <f t="shared" si="171"/>
        <v>815</v>
      </c>
      <c r="AO112" s="103">
        <f t="shared" si="171"/>
        <v>810</v>
      </c>
      <c r="AP112" s="103">
        <f t="shared" si="171"/>
        <v>805</v>
      </c>
      <c r="AQ112" s="103">
        <f t="shared" si="171"/>
        <v>800</v>
      </c>
      <c r="AR112" s="103">
        <f t="shared" si="171"/>
        <v>795</v>
      </c>
      <c r="AS112" s="103">
        <f t="shared" si="171"/>
        <v>790</v>
      </c>
      <c r="AT112" s="103">
        <f t="shared" si="171"/>
        <v>785</v>
      </c>
      <c r="AU112" s="103">
        <f t="shared" si="171"/>
        <v>780</v>
      </c>
    </row>
    <row r="113" spans="1:47" ht="16.5">
      <c r="A113" s="53"/>
      <c r="B113" s="140" t="s">
        <v>72</v>
      </c>
      <c r="C113" s="22" t="s">
        <v>71</v>
      </c>
      <c r="D113" s="20">
        <v>3.0000000000000001E-3</v>
      </c>
      <c r="E113" s="9">
        <v>333.33300000000003</v>
      </c>
      <c r="F113" s="38">
        <f t="shared" si="158"/>
        <v>0.02</v>
      </c>
      <c r="G113" s="99">
        <v>326.666</v>
      </c>
      <c r="H113" s="103">
        <f t="shared" si="159"/>
        <v>324.99933499999997</v>
      </c>
      <c r="I113" s="103">
        <f t="shared" si="159"/>
        <v>323.33266999999995</v>
      </c>
      <c r="J113" s="103">
        <f t="shared" si="159"/>
        <v>321.66600499999993</v>
      </c>
      <c r="K113" s="103">
        <f t="shared" si="159"/>
        <v>319.9993399999999</v>
      </c>
      <c r="L113" s="97">
        <f t="shared" si="159"/>
        <v>318.33267499999988</v>
      </c>
      <c r="M113" s="103">
        <f t="shared" si="159"/>
        <v>316.66600999999986</v>
      </c>
      <c r="N113" s="103">
        <f t="shared" si="159"/>
        <v>314.99934499999983</v>
      </c>
      <c r="O113" s="103">
        <f t="shared" si="159"/>
        <v>313.33267999999981</v>
      </c>
      <c r="P113" s="103">
        <f t="shared" si="159"/>
        <v>311.66601499999979</v>
      </c>
      <c r="Q113" s="103">
        <f t="shared" si="159"/>
        <v>309.99934999999977</v>
      </c>
      <c r="R113" s="103">
        <f t="shared" si="159"/>
        <v>308.33268499999974</v>
      </c>
      <c r="S113" s="103">
        <f t="shared" si="159"/>
        <v>306.66601999999972</v>
      </c>
      <c r="T113" s="103">
        <f t="shared" si="159"/>
        <v>304.9993549999997</v>
      </c>
      <c r="U113" s="103">
        <f t="shared" si="159"/>
        <v>303.33268999999967</v>
      </c>
      <c r="V113" s="103">
        <f t="shared" si="159"/>
        <v>301.66602499999965</v>
      </c>
      <c r="W113" s="103">
        <f t="shared" si="159"/>
        <v>299.99935999999963</v>
      </c>
      <c r="X113" s="103">
        <f t="shared" ref="X113:AU113" si="172">W113-0.005*$E113</f>
        <v>298.3326949999996</v>
      </c>
      <c r="Y113" s="103">
        <f t="shared" si="172"/>
        <v>296.66602999999958</v>
      </c>
      <c r="Z113" s="103">
        <f t="shared" si="172"/>
        <v>294.99936499999956</v>
      </c>
      <c r="AA113" s="103">
        <f t="shared" si="172"/>
        <v>293.33269999999953</v>
      </c>
      <c r="AB113" s="103">
        <f t="shared" si="172"/>
        <v>291.66603499999951</v>
      </c>
      <c r="AC113" s="103">
        <f t="shared" si="172"/>
        <v>289.99936999999949</v>
      </c>
      <c r="AD113" s="103">
        <f t="shared" si="172"/>
        <v>288.33270499999946</v>
      </c>
      <c r="AE113" s="103">
        <f t="shared" si="172"/>
        <v>286.66603999999944</v>
      </c>
      <c r="AF113" s="103">
        <f t="shared" si="172"/>
        <v>284.99937499999942</v>
      </c>
      <c r="AG113" s="103">
        <f t="shared" si="172"/>
        <v>283.33270999999939</v>
      </c>
      <c r="AH113" s="103">
        <f t="shared" si="172"/>
        <v>281.66604499999937</v>
      </c>
      <c r="AI113" s="103">
        <f t="shared" si="172"/>
        <v>279.99937999999935</v>
      </c>
      <c r="AJ113" s="103">
        <f t="shared" si="172"/>
        <v>278.33271499999933</v>
      </c>
      <c r="AK113" s="103">
        <f t="shared" si="172"/>
        <v>276.6660499999993</v>
      </c>
      <c r="AL113" s="103">
        <f t="shared" si="172"/>
        <v>274.99938499999928</v>
      </c>
      <c r="AM113" s="103">
        <f t="shared" si="172"/>
        <v>273.33271999999926</v>
      </c>
      <c r="AN113" s="103">
        <f t="shared" si="172"/>
        <v>271.66605499999923</v>
      </c>
      <c r="AO113" s="103">
        <f t="shared" si="172"/>
        <v>269.99938999999921</v>
      </c>
      <c r="AP113" s="103">
        <f t="shared" si="172"/>
        <v>268.33272499999919</v>
      </c>
      <c r="AQ113" s="103">
        <f t="shared" si="172"/>
        <v>266.66605999999916</v>
      </c>
      <c r="AR113" s="103">
        <f t="shared" si="172"/>
        <v>264.99939499999914</v>
      </c>
      <c r="AS113" s="103">
        <f t="shared" si="172"/>
        <v>263.33272999999912</v>
      </c>
      <c r="AT113" s="103">
        <f t="shared" si="172"/>
        <v>261.66606499999909</v>
      </c>
      <c r="AU113" s="103">
        <f t="shared" si="172"/>
        <v>259.99939999999907</v>
      </c>
    </row>
    <row r="114" spans="1:47" ht="16.5">
      <c r="A114" s="53"/>
      <c r="B114" s="140"/>
      <c r="C114" s="22" t="s">
        <v>70</v>
      </c>
      <c r="D114" s="20">
        <v>6.0000000000000001E-3</v>
      </c>
      <c r="E114" s="9">
        <v>166.666</v>
      </c>
      <c r="F114" s="38">
        <f t="shared" si="158"/>
        <v>0.02</v>
      </c>
      <c r="G114" s="99">
        <v>163.333</v>
      </c>
      <c r="H114" s="103">
        <f t="shared" si="159"/>
        <v>162.49967000000001</v>
      </c>
      <c r="I114" s="103">
        <f t="shared" si="159"/>
        <v>161.66634000000002</v>
      </c>
      <c r="J114" s="103">
        <f t="shared" si="159"/>
        <v>160.83301000000003</v>
      </c>
      <c r="K114" s="103">
        <f t="shared" si="159"/>
        <v>159.99968000000004</v>
      </c>
      <c r="L114" s="97">
        <f t="shared" si="159"/>
        <v>159.16635000000005</v>
      </c>
      <c r="M114" s="103">
        <f t="shared" si="159"/>
        <v>158.33302000000006</v>
      </c>
      <c r="N114" s="103">
        <f t="shared" si="159"/>
        <v>157.49969000000007</v>
      </c>
      <c r="O114" s="103">
        <f t="shared" si="159"/>
        <v>156.66636000000008</v>
      </c>
      <c r="P114" s="103">
        <f t="shared" si="159"/>
        <v>155.83303000000009</v>
      </c>
      <c r="Q114" s="103">
        <f t="shared" si="159"/>
        <v>154.9997000000001</v>
      </c>
      <c r="R114" s="103">
        <f t="shared" si="159"/>
        <v>154.16637000000011</v>
      </c>
      <c r="S114" s="103">
        <f t="shared" si="159"/>
        <v>153.33304000000012</v>
      </c>
      <c r="T114" s="103">
        <f t="shared" si="159"/>
        <v>152.49971000000014</v>
      </c>
      <c r="U114" s="103">
        <f t="shared" si="159"/>
        <v>151.66638000000015</v>
      </c>
      <c r="V114" s="103">
        <f t="shared" si="159"/>
        <v>150.83305000000016</v>
      </c>
      <c r="W114" s="103">
        <f t="shared" si="159"/>
        <v>149.99972000000017</v>
      </c>
      <c r="X114" s="103">
        <f t="shared" ref="X114:AU114" si="173">W114-0.005*$E114</f>
        <v>149.16639000000018</v>
      </c>
      <c r="Y114" s="103">
        <f t="shared" si="173"/>
        <v>148.33306000000019</v>
      </c>
      <c r="Z114" s="103">
        <f t="shared" si="173"/>
        <v>147.4997300000002</v>
      </c>
      <c r="AA114" s="103">
        <f t="shared" si="173"/>
        <v>146.66640000000021</v>
      </c>
      <c r="AB114" s="103">
        <f t="shared" si="173"/>
        <v>145.83307000000022</v>
      </c>
      <c r="AC114" s="103">
        <f t="shared" si="173"/>
        <v>144.99974000000023</v>
      </c>
      <c r="AD114" s="103">
        <f t="shared" si="173"/>
        <v>144.16641000000024</v>
      </c>
      <c r="AE114" s="103">
        <f t="shared" si="173"/>
        <v>143.33308000000025</v>
      </c>
      <c r="AF114" s="103">
        <f t="shared" si="173"/>
        <v>142.49975000000026</v>
      </c>
      <c r="AG114" s="103">
        <f t="shared" si="173"/>
        <v>141.66642000000027</v>
      </c>
      <c r="AH114" s="103">
        <f t="shared" si="173"/>
        <v>140.83309000000028</v>
      </c>
      <c r="AI114" s="103">
        <f t="shared" si="173"/>
        <v>139.99976000000029</v>
      </c>
      <c r="AJ114" s="103">
        <f t="shared" si="173"/>
        <v>139.1664300000003</v>
      </c>
      <c r="AK114" s="103">
        <f t="shared" si="173"/>
        <v>138.33310000000031</v>
      </c>
      <c r="AL114" s="103">
        <f t="shared" si="173"/>
        <v>137.49977000000032</v>
      </c>
      <c r="AM114" s="103">
        <f t="shared" si="173"/>
        <v>136.66644000000034</v>
      </c>
      <c r="AN114" s="103">
        <f t="shared" si="173"/>
        <v>135.83311000000035</v>
      </c>
      <c r="AO114" s="103">
        <f t="shared" si="173"/>
        <v>134.99978000000036</v>
      </c>
      <c r="AP114" s="103">
        <f t="shared" si="173"/>
        <v>134.16645000000037</v>
      </c>
      <c r="AQ114" s="103">
        <f t="shared" si="173"/>
        <v>133.33312000000038</v>
      </c>
      <c r="AR114" s="103">
        <f t="shared" si="173"/>
        <v>132.49979000000039</v>
      </c>
      <c r="AS114" s="103">
        <f t="shared" si="173"/>
        <v>131.6664600000004</v>
      </c>
      <c r="AT114" s="103">
        <f t="shared" si="173"/>
        <v>130.83313000000041</v>
      </c>
      <c r="AU114" s="103">
        <f t="shared" si="173"/>
        <v>129.99980000000042</v>
      </c>
    </row>
    <row r="115" spans="1:47" ht="16.5">
      <c r="A115" s="53"/>
      <c r="B115" s="140"/>
      <c r="C115" s="22" t="s">
        <v>69</v>
      </c>
      <c r="D115" s="20">
        <v>3.0000000000000001E-3</v>
      </c>
      <c r="E115" s="9">
        <v>333.33300000000003</v>
      </c>
      <c r="F115" s="38">
        <f t="shared" si="158"/>
        <v>0.02</v>
      </c>
      <c r="G115" s="99">
        <v>326.666</v>
      </c>
      <c r="H115" s="103">
        <f t="shared" si="159"/>
        <v>324.99933499999997</v>
      </c>
      <c r="I115" s="103">
        <f t="shared" si="159"/>
        <v>323.33266999999995</v>
      </c>
      <c r="J115" s="103">
        <f t="shared" si="159"/>
        <v>321.66600499999993</v>
      </c>
      <c r="K115" s="103">
        <f t="shared" si="159"/>
        <v>319.9993399999999</v>
      </c>
      <c r="L115" s="97">
        <f t="shared" si="159"/>
        <v>318.33267499999988</v>
      </c>
      <c r="M115" s="103">
        <f t="shared" si="159"/>
        <v>316.66600999999986</v>
      </c>
      <c r="N115" s="103">
        <f t="shared" si="159"/>
        <v>314.99934499999983</v>
      </c>
      <c r="O115" s="103">
        <f t="shared" si="159"/>
        <v>313.33267999999981</v>
      </c>
      <c r="P115" s="103">
        <f t="shared" si="159"/>
        <v>311.66601499999979</v>
      </c>
      <c r="Q115" s="103">
        <f t="shared" si="159"/>
        <v>309.99934999999977</v>
      </c>
      <c r="R115" s="103">
        <f t="shared" si="159"/>
        <v>308.33268499999974</v>
      </c>
      <c r="S115" s="103">
        <f t="shared" si="159"/>
        <v>306.66601999999972</v>
      </c>
      <c r="T115" s="103">
        <f t="shared" si="159"/>
        <v>304.9993549999997</v>
      </c>
      <c r="U115" s="103">
        <f t="shared" si="159"/>
        <v>303.33268999999967</v>
      </c>
      <c r="V115" s="103">
        <f t="shared" si="159"/>
        <v>301.66602499999965</v>
      </c>
      <c r="W115" s="103">
        <f t="shared" si="159"/>
        <v>299.99935999999963</v>
      </c>
      <c r="X115" s="103">
        <f t="shared" ref="X115:AU115" si="174">W115-0.005*$E115</f>
        <v>298.3326949999996</v>
      </c>
      <c r="Y115" s="103">
        <f t="shared" si="174"/>
        <v>296.66602999999958</v>
      </c>
      <c r="Z115" s="103">
        <f t="shared" si="174"/>
        <v>294.99936499999956</v>
      </c>
      <c r="AA115" s="103">
        <f t="shared" si="174"/>
        <v>293.33269999999953</v>
      </c>
      <c r="AB115" s="103">
        <f t="shared" si="174"/>
        <v>291.66603499999951</v>
      </c>
      <c r="AC115" s="103">
        <f t="shared" si="174"/>
        <v>289.99936999999949</v>
      </c>
      <c r="AD115" s="103">
        <f t="shared" si="174"/>
        <v>288.33270499999946</v>
      </c>
      <c r="AE115" s="103">
        <f t="shared" si="174"/>
        <v>286.66603999999944</v>
      </c>
      <c r="AF115" s="103">
        <f t="shared" si="174"/>
        <v>284.99937499999942</v>
      </c>
      <c r="AG115" s="103">
        <f t="shared" si="174"/>
        <v>283.33270999999939</v>
      </c>
      <c r="AH115" s="103">
        <f t="shared" si="174"/>
        <v>281.66604499999937</v>
      </c>
      <c r="AI115" s="103">
        <f t="shared" si="174"/>
        <v>279.99937999999935</v>
      </c>
      <c r="AJ115" s="103">
        <f t="shared" si="174"/>
        <v>278.33271499999933</v>
      </c>
      <c r="AK115" s="103">
        <f t="shared" si="174"/>
        <v>276.6660499999993</v>
      </c>
      <c r="AL115" s="103">
        <f t="shared" si="174"/>
        <v>274.99938499999928</v>
      </c>
      <c r="AM115" s="103">
        <f t="shared" si="174"/>
        <v>273.33271999999926</v>
      </c>
      <c r="AN115" s="103">
        <f t="shared" si="174"/>
        <v>271.66605499999923</v>
      </c>
      <c r="AO115" s="103">
        <f t="shared" si="174"/>
        <v>269.99938999999921</v>
      </c>
      <c r="AP115" s="103">
        <f t="shared" si="174"/>
        <v>268.33272499999919</v>
      </c>
      <c r="AQ115" s="103">
        <f t="shared" si="174"/>
        <v>266.66605999999916</v>
      </c>
      <c r="AR115" s="103">
        <f t="shared" si="174"/>
        <v>264.99939499999914</v>
      </c>
      <c r="AS115" s="103">
        <f t="shared" si="174"/>
        <v>263.33272999999912</v>
      </c>
      <c r="AT115" s="103">
        <f t="shared" si="174"/>
        <v>261.66606499999909</v>
      </c>
      <c r="AU115" s="103">
        <f t="shared" si="174"/>
        <v>259.99939999999907</v>
      </c>
    </row>
    <row r="116" spans="1:47" ht="16.5">
      <c r="A116" s="53"/>
      <c r="B116" s="140"/>
      <c r="C116" s="22" t="s">
        <v>68</v>
      </c>
      <c r="D116" s="20">
        <v>3.0000000000000001E-3</v>
      </c>
      <c r="E116" s="9">
        <v>333.33300000000003</v>
      </c>
      <c r="F116" s="38">
        <f t="shared" si="158"/>
        <v>0.02</v>
      </c>
      <c r="G116" s="99">
        <v>326.666</v>
      </c>
      <c r="H116" s="103">
        <f t="shared" si="159"/>
        <v>324.99933499999997</v>
      </c>
      <c r="I116" s="103">
        <f t="shared" si="159"/>
        <v>323.33266999999995</v>
      </c>
      <c r="J116" s="103">
        <f t="shared" si="159"/>
        <v>321.66600499999993</v>
      </c>
      <c r="K116" s="103">
        <f t="shared" ref="K116:AU116" si="175">J116-0.005*$E116</f>
        <v>319.9993399999999</v>
      </c>
      <c r="L116" s="97">
        <f t="shared" si="175"/>
        <v>318.33267499999988</v>
      </c>
      <c r="M116" s="103">
        <f t="shared" si="175"/>
        <v>316.66600999999986</v>
      </c>
      <c r="N116" s="103">
        <f t="shared" si="175"/>
        <v>314.99934499999983</v>
      </c>
      <c r="O116" s="103">
        <f t="shared" si="175"/>
        <v>313.33267999999981</v>
      </c>
      <c r="P116" s="103">
        <f t="shared" si="175"/>
        <v>311.66601499999979</v>
      </c>
      <c r="Q116" s="103">
        <f t="shared" si="175"/>
        <v>309.99934999999977</v>
      </c>
      <c r="R116" s="103">
        <f t="shared" si="175"/>
        <v>308.33268499999974</v>
      </c>
      <c r="S116" s="103">
        <f t="shared" si="175"/>
        <v>306.66601999999972</v>
      </c>
      <c r="T116" s="103">
        <f t="shared" si="175"/>
        <v>304.9993549999997</v>
      </c>
      <c r="U116" s="103">
        <f t="shared" si="175"/>
        <v>303.33268999999967</v>
      </c>
      <c r="V116" s="103">
        <f t="shared" si="175"/>
        <v>301.66602499999965</v>
      </c>
      <c r="W116" s="103">
        <f t="shared" si="175"/>
        <v>299.99935999999963</v>
      </c>
      <c r="X116" s="103">
        <f t="shared" si="175"/>
        <v>298.3326949999996</v>
      </c>
      <c r="Y116" s="103">
        <f t="shared" si="175"/>
        <v>296.66602999999958</v>
      </c>
      <c r="Z116" s="103">
        <f t="shared" si="175"/>
        <v>294.99936499999956</v>
      </c>
      <c r="AA116" s="103">
        <f t="shared" si="175"/>
        <v>293.33269999999953</v>
      </c>
      <c r="AB116" s="103">
        <f t="shared" si="175"/>
        <v>291.66603499999951</v>
      </c>
      <c r="AC116" s="103">
        <f t="shared" si="175"/>
        <v>289.99936999999949</v>
      </c>
      <c r="AD116" s="103">
        <f t="shared" si="175"/>
        <v>288.33270499999946</v>
      </c>
      <c r="AE116" s="103">
        <f t="shared" si="175"/>
        <v>286.66603999999944</v>
      </c>
      <c r="AF116" s="103">
        <f t="shared" si="175"/>
        <v>284.99937499999942</v>
      </c>
      <c r="AG116" s="103">
        <f t="shared" si="175"/>
        <v>283.33270999999939</v>
      </c>
      <c r="AH116" s="103">
        <f t="shared" si="175"/>
        <v>281.66604499999937</v>
      </c>
      <c r="AI116" s="103">
        <f t="shared" si="175"/>
        <v>279.99937999999935</v>
      </c>
      <c r="AJ116" s="103">
        <f t="shared" si="175"/>
        <v>278.33271499999933</v>
      </c>
      <c r="AK116" s="103">
        <f t="shared" si="175"/>
        <v>276.6660499999993</v>
      </c>
      <c r="AL116" s="103">
        <f t="shared" si="175"/>
        <v>274.99938499999928</v>
      </c>
      <c r="AM116" s="103">
        <f t="shared" si="175"/>
        <v>273.33271999999926</v>
      </c>
      <c r="AN116" s="103">
        <f t="shared" si="175"/>
        <v>271.66605499999923</v>
      </c>
      <c r="AO116" s="103">
        <f t="shared" si="175"/>
        <v>269.99938999999921</v>
      </c>
      <c r="AP116" s="103">
        <f t="shared" si="175"/>
        <v>268.33272499999919</v>
      </c>
      <c r="AQ116" s="103">
        <f t="shared" si="175"/>
        <v>266.66605999999916</v>
      </c>
      <c r="AR116" s="103">
        <f t="shared" si="175"/>
        <v>264.99939499999914</v>
      </c>
      <c r="AS116" s="103">
        <f t="shared" si="175"/>
        <v>263.33272999999912</v>
      </c>
      <c r="AT116" s="103">
        <f t="shared" si="175"/>
        <v>261.66606499999909</v>
      </c>
      <c r="AU116" s="103">
        <f t="shared" si="175"/>
        <v>259.99939999999907</v>
      </c>
    </row>
    <row r="117" spans="1:47" ht="16.5">
      <c r="A117" s="53"/>
      <c r="B117" s="138" t="s">
        <v>67</v>
      </c>
      <c r="C117" s="21" t="s">
        <v>66</v>
      </c>
      <c r="D117" s="20">
        <v>1E-4</v>
      </c>
      <c r="E117" s="9">
        <v>10000</v>
      </c>
      <c r="F117" s="38">
        <f t="shared" si="158"/>
        <v>0.02</v>
      </c>
      <c r="G117" s="99">
        <v>9800</v>
      </c>
      <c r="H117" s="103">
        <f t="shared" si="159"/>
        <v>9750</v>
      </c>
      <c r="I117" s="103">
        <f t="shared" si="159"/>
        <v>9700</v>
      </c>
      <c r="J117" s="103">
        <f t="shared" ref="J117:AU117" si="176">I117-0.005*$E117</f>
        <v>9650</v>
      </c>
      <c r="K117" s="103">
        <f t="shared" si="176"/>
        <v>9600</v>
      </c>
      <c r="L117" s="97">
        <f t="shared" si="176"/>
        <v>9550</v>
      </c>
      <c r="M117" s="103">
        <f t="shared" si="176"/>
        <v>9500</v>
      </c>
      <c r="N117" s="103">
        <f t="shared" si="176"/>
        <v>9450</v>
      </c>
      <c r="O117" s="103">
        <f t="shared" si="176"/>
        <v>9400</v>
      </c>
      <c r="P117" s="103">
        <f t="shared" si="176"/>
        <v>9350</v>
      </c>
      <c r="Q117" s="103">
        <f t="shared" si="176"/>
        <v>9300</v>
      </c>
      <c r="R117" s="103">
        <f t="shared" si="176"/>
        <v>9250</v>
      </c>
      <c r="S117" s="103">
        <f t="shared" si="176"/>
        <v>9200</v>
      </c>
      <c r="T117" s="103">
        <f t="shared" si="176"/>
        <v>9150</v>
      </c>
      <c r="U117" s="103">
        <f t="shared" si="176"/>
        <v>9100</v>
      </c>
      <c r="V117" s="103">
        <f t="shared" si="176"/>
        <v>9050</v>
      </c>
      <c r="W117" s="103">
        <f t="shared" si="176"/>
        <v>9000</v>
      </c>
      <c r="X117" s="103">
        <f t="shared" si="176"/>
        <v>8950</v>
      </c>
      <c r="Y117" s="103">
        <f t="shared" si="176"/>
        <v>8900</v>
      </c>
      <c r="Z117" s="103">
        <f t="shared" si="176"/>
        <v>8850</v>
      </c>
      <c r="AA117" s="103">
        <f t="shared" si="176"/>
        <v>8800</v>
      </c>
      <c r="AB117" s="103">
        <f t="shared" si="176"/>
        <v>8750</v>
      </c>
      <c r="AC117" s="103">
        <f t="shared" si="176"/>
        <v>8700</v>
      </c>
      <c r="AD117" s="103">
        <f t="shared" si="176"/>
        <v>8650</v>
      </c>
      <c r="AE117" s="103">
        <f t="shared" si="176"/>
        <v>8600</v>
      </c>
      <c r="AF117" s="103">
        <f t="shared" si="176"/>
        <v>8550</v>
      </c>
      <c r="AG117" s="103">
        <f t="shared" si="176"/>
        <v>8500</v>
      </c>
      <c r="AH117" s="103">
        <f t="shared" si="176"/>
        <v>8450</v>
      </c>
      <c r="AI117" s="103">
        <f t="shared" si="176"/>
        <v>8400</v>
      </c>
      <c r="AJ117" s="103">
        <f t="shared" si="176"/>
        <v>8350</v>
      </c>
      <c r="AK117" s="103">
        <f t="shared" si="176"/>
        <v>8300</v>
      </c>
      <c r="AL117" s="103">
        <f t="shared" si="176"/>
        <v>8250</v>
      </c>
      <c r="AM117" s="103">
        <f t="shared" si="176"/>
        <v>8200</v>
      </c>
      <c r="AN117" s="103">
        <f t="shared" si="176"/>
        <v>8150</v>
      </c>
      <c r="AO117" s="103">
        <f t="shared" si="176"/>
        <v>8100</v>
      </c>
      <c r="AP117" s="103">
        <f t="shared" si="176"/>
        <v>8050</v>
      </c>
      <c r="AQ117" s="103">
        <f t="shared" si="176"/>
        <v>8000</v>
      </c>
      <c r="AR117" s="103">
        <f t="shared" si="176"/>
        <v>7950</v>
      </c>
      <c r="AS117" s="103">
        <f t="shared" si="176"/>
        <v>7900</v>
      </c>
      <c r="AT117" s="103">
        <f t="shared" si="176"/>
        <v>7850</v>
      </c>
      <c r="AU117" s="103">
        <f t="shared" si="176"/>
        <v>7800</v>
      </c>
    </row>
    <row r="118" spans="1:47" ht="16.5">
      <c r="A118" s="53"/>
      <c r="B118" s="138"/>
      <c r="C118" s="21" t="s">
        <v>65</v>
      </c>
      <c r="D118" s="20">
        <v>1E-4</v>
      </c>
      <c r="E118" s="9">
        <v>10000</v>
      </c>
      <c r="F118" s="38">
        <f t="shared" si="158"/>
        <v>0.02</v>
      </c>
      <c r="G118" s="99">
        <v>9800</v>
      </c>
      <c r="H118" s="103">
        <f t="shared" si="159"/>
        <v>9750</v>
      </c>
      <c r="I118" s="103">
        <f t="shared" si="159"/>
        <v>9700</v>
      </c>
      <c r="J118" s="103">
        <f t="shared" ref="J118:AU118" si="177">I118-0.005*$E118</f>
        <v>9650</v>
      </c>
      <c r="K118" s="103">
        <f t="shared" si="177"/>
        <v>9600</v>
      </c>
      <c r="L118" s="97">
        <f t="shared" si="177"/>
        <v>9550</v>
      </c>
      <c r="M118" s="103">
        <f t="shared" si="177"/>
        <v>9500</v>
      </c>
      <c r="N118" s="103">
        <f t="shared" si="177"/>
        <v>9450</v>
      </c>
      <c r="O118" s="103">
        <f t="shared" si="177"/>
        <v>9400</v>
      </c>
      <c r="P118" s="103">
        <f t="shared" si="177"/>
        <v>9350</v>
      </c>
      <c r="Q118" s="103">
        <f t="shared" si="177"/>
        <v>9300</v>
      </c>
      <c r="R118" s="103">
        <f t="shared" si="177"/>
        <v>9250</v>
      </c>
      <c r="S118" s="103">
        <f t="shared" si="177"/>
        <v>9200</v>
      </c>
      <c r="T118" s="103">
        <f t="shared" si="177"/>
        <v>9150</v>
      </c>
      <c r="U118" s="103">
        <f t="shared" si="177"/>
        <v>9100</v>
      </c>
      <c r="V118" s="103">
        <f t="shared" si="177"/>
        <v>9050</v>
      </c>
      <c r="W118" s="103">
        <f t="shared" si="177"/>
        <v>9000</v>
      </c>
      <c r="X118" s="103">
        <f t="shared" si="177"/>
        <v>8950</v>
      </c>
      <c r="Y118" s="103">
        <f t="shared" si="177"/>
        <v>8900</v>
      </c>
      <c r="Z118" s="103">
        <f t="shared" si="177"/>
        <v>8850</v>
      </c>
      <c r="AA118" s="103">
        <f t="shared" si="177"/>
        <v>8800</v>
      </c>
      <c r="AB118" s="103">
        <f t="shared" si="177"/>
        <v>8750</v>
      </c>
      <c r="AC118" s="103">
        <f t="shared" si="177"/>
        <v>8700</v>
      </c>
      <c r="AD118" s="103">
        <f t="shared" si="177"/>
        <v>8650</v>
      </c>
      <c r="AE118" s="103">
        <f t="shared" si="177"/>
        <v>8600</v>
      </c>
      <c r="AF118" s="103">
        <f t="shared" si="177"/>
        <v>8550</v>
      </c>
      <c r="AG118" s="103">
        <f t="shared" si="177"/>
        <v>8500</v>
      </c>
      <c r="AH118" s="103">
        <f t="shared" si="177"/>
        <v>8450</v>
      </c>
      <c r="AI118" s="103">
        <f t="shared" si="177"/>
        <v>8400</v>
      </c>
      <c r="AJ118" s="103">
        <f t="shared" si="177"/>
        <v>8350</v>
      </c>
      <c r="AK118" s="103">
        <f t="shared" si="177"/>
        <v>8300</v>
      </c>
      <c r="AL118" s="103">
        <f t="shared" si="177"/>
        <v>8250</v>
      </c>
      <c r="AM118" s="103">
        <f t="shared" si="177"/>
        <v>8200</v>
      </c>
      <c r="AN118" s="103">
        <f t="shared" si="177"/>
        <v>8150</v>
      </c>
      <c r="AO118" s="103">
        <f t="shared" si="177"/>
        <v>8100</v>
      </c>
      <c r="AP118" s="103">
        <f t="shared" si="177"/>
        <v>8050</v>
      </c>
      <c r="AQ118" s="103">
        <f t="shared" si="177"/>
        <v>8000</v>
      </c>
      <c r="AR118" s="103">
        <f t="shared" si="177"/>
        <v>7950</v>
      </c>
      <c r="AS118" s="103">
        <f t="shared" si="177"/>
        <v>7900</v>
      </c>
      <c r="AT118" s="103">
        <f t="shared" si="177"/>
        <v>7850</v>
      </c>
      <c r="AU118" s="103">
        <f t="shared" si="177"/>
        <v>7800</v>
      </c>
    </row>
    <row r="119" spans="1:47" ht="16.5">
      <c r="A119" s="53"/>
      <c r="B119" s="138" t="s">
        <v>64</v>
      </c>
      <c r="C119" s="21" t="s">
        <v>63</v>
      </c>
      <c r="D119" s="20">
        <v>2.3999999999999998E-3</v>
      </c>
      <c r="E119" s="9">
        <v>416.666</v>
      </c>
      <c r="F119" s="38">
        <f t="shared" si="158"/>
        <v>0.02</v>
      </c>
      <c r="G119" s="99">
        <v>408.33300000000003</v>
      </c>
      <c r="H119" s="103">
        <f t="shared" si="159"/>
        <v>406.24967000000004</v>
      </c>
      <c r="I119" s="103">
        <f t="shared" si="159"/>
        <v>404.16634000000005</v>
      </c>
      <c r="J119" s="103">
        <f t="shared" ref="J119:AU119" si="178">I119-0.005*$E119</f>
        <v>402.08301000000006</v>
      </c>
      <c r="K119" s="103">
        <f t="shared" si="178"/>
        <v>399.99968000000007</v>
      </c>
      <c r="L119" s="97">
        <f t="shared" si="178"/>
        <v>397.91635000000008</v>
      </c>
      <c r="M119" s="103">
        <f t="shared" si="178"/>
        <v>395.83302000000009</v>
      </c>
      <c r="N119" s="103">
        <f t="shared" si="178"/>
        <v>393.7496900000001</v>
      </c>
      <c r="O119" s="103">
        <f t="shared" si="178"/>
        <v>391.66636000000011</v>
      </c>
      <c r="P119" s="103">
        <f t="shared" si="178"/>
        <v>389.58303000000012</v>
      </c>
      <c r="Q119" s="103">
        <f t="shared" si="178"/>
        <v>387.49970000000013</v>
      </c>
      <c r="R119" s="103">
        <f t="shared" si="178"/>
        <v>385.41637000000014</v>
      </c>
      <c r="S119" s="103">
        <f t="shared" si="178"/>
        <v>383.33304000000015</v>
      </c>
      <c r="T119" s="103">
        <f t="shared" si="178"/>
        <v>381.24971000000016</v>
      </c>
      <c r="U119" s="103">
        <f t="shared" si="178"/>
        <v>379.16638000000017</v>
      </c>
      <c r="V119" s="103">
        <f t="shared" si="178"/>
        <v>377.08305000000018</v>
      </c>
      <c r="W119" s="103">
        <f t="shared" si="178"/>
        <v>374.9997200000002</v>
      </c>
      <c r="X119" s="103">
        <f t="shared" si="178"/>
        <v>372.91639000000021</v>
      </c>
      <c r="Y119" s="103">
        <f t="shared" si="178"/>
        <v>370.83306000000022</v>
      </c>
      <c r="Z119" s="103">
        <f t="shared" si="178"/>
        <v>368.74973000000023</v>
      </c>
      <c r="AA119" s="103">
        <f t="shared" si="178"/>
        <v>366.66640000000024</v>
      </c>
      <c r="AB119" s="103">
        <f t="shared" si="178"/>
        <v>364.58307000000025</v>
      </c>
      <c r="AC119" s="103">
        <f t="shared" si="178"/>
        <v>362.49974000000026</v>
      </c>
      <c r="AD119" s="103">
        <f t="shared" si="178"/>
        <v>360.41641000000027</v>
      </c>
      <c r="AE119" s="103">
        <f t="shared" si="178"/>
        <v>358.33308000000028</v>
      </c>
      <c r="AF119" s="103">
        <f t="shared" si="178"/>
        <v>356.24975000000029</v>
      </c>
      <c r="AG119" s="103">
        <f t="shared" si="178"/>
        <v>354.1664200000003</v>
      </c>
      <c r="AH119" s="103">
        <f t="shared" si="178"/>
        <v>352.08309000000031</v>
      </c>
      <c r="AI119" s="103">
        <f t="shared" si="178"/>
        <v>349.99976000000032</v>
      </c>
      <c r="AJ119" s="103">
        <f t="shared" si="178"/>
        <v>347.91643000000033</v>
      </c>
      <c r="AK119" s="103">
        <f t="shared" si="178"/>
        <v>345.83310000000034</v>
      </c>
      <c r="AL119" s="103">
        <f t="shared" si="178"/>
        <v>343.74977000000035</v>
      </c>
      <c r="AM119" s="103">
        <f t="shared" si="178"/>
        <v>341.66644000000036</v>
      </c>
      <c r="AN119" s="103">
        <f t="shared" si="178"/>
        <v>339.58311000000037</v>
      </c>
      <c r="AO119" s="103">
        <f t="shared" si="178"/>
        <v>337.49978000000038</v>
      </c>
      <c r="AP119" s="103">
        <f t="shared" si="178"/>
        <v>335.4164500000004</v>
      </c>
      <c r="AQ119" s="103">
        <f t="shared" si="178"/>
        <v>333.33312000000041</v>
      </c>
      <c r="AR119" s="103">
        <f t="shared" si="178"/>
        <v>331.24979000000042</v>
      </c>
      <c r="AS119" s="103">
        <f t="shared" si="178"/>
        <v>329.16646000000043</v>
      </c>
      <c r="AT119" s="103">
        <f t="shared" si="178"/>
        <v>327.08313000000044</v>
      </c>
      <c r="AU119" s="103">
        <f t="shared" si="178"/>
        <v>324.99980000000045</v>
      </c>
    </row>
    <row r="120" spans="1:47" ht="16.5">
      <c r="A120" s="53"/>
      <c r="B120" s="138"/>
      <c r="C120" s="21" t="s">
        <v>62</v>
      </c>
      <c r="D120" s="20">
        <v>1.1999999999999999E-3</v>
      </c>
      <c r="E120" s="9">
        <v>833.33299999999997</v>
      </c>
      <c r="F120" s="38">
        <f t="shared" si="158"/>
        <v>0.02</v>
      </c>
      <c r="G120" s="99">
        <v>816.66600000000005</v>
      </c>
      <c r="H120" s="103">
        <f t="shared" si="159"/>
        <v>812.49933500000009</v>
      </c>
      <c r="I120" s="103">
        <f t="shared" si="159"/>
        <v>808.33267000000012</v>
      </c>
      <c r="J120" s="103">
        <f t="shared" ref="J120:AU120" si="179">I120-0.005*$E120</f>
        <v>804.16600500000015</v>
      </c>
      <c r="K120" s="103">
        <f t="shared" si="179"/>
        <v>799.99934000000019</v>
      </c>
      <c r="L120" s="97">
        <f t="shared" si="179"/>
        <v>795.83267500000022</v>
      </c>
      <c r="M120" s="103">
        <f t="shared" si="179"/>
        <v>791.66601000000026</v>
      </c>
      <c r="N120" s="103">
        <f t="shared" si="179"/>
        <v>787.49934500000029</v>
      </c>
      <c r="O120" s="103">
        <f t="shared" si="179"/>
        <v>783.33268000000032</v>
      </c>
      <c r="P120" s="103">
        <f t="shared" si="179"/>
        <v>779.16601500000036</v>
      </c>
      <c r="Q120" s="103">
        <f t="shared" si="179"/>
        <v>774.99935000000039</v>
      </c>
      <c r="R120" s="103">
        <f t="shared" si="179"/>
        <v>770.83268500000042</v>
      </c>
      <c r="S120" s="103">
        <f t="shared" si="179"/>
        <v>766.66602000000046</v>
      </c>
      <c r="T120" s="103">
        <f t="shared" si="179"/>
        <v>762.49935500000049</v>
      </c>
      <c r="U120" s="103">
        <f t="shared" si="179"/>
        <v>758.33269000000053</v>
      </c>
      <c r="V120" s="103">
        <f t="shared" si="179"/>
        <v>754.16602500000056</v>
      </c>
      <c r="W120" s="103">
        <f t="shared" si="179"/>
        <v>749.99936000000059</v>
      </c>
      <c r="X120" s="103">
        <f t="shared" si="179"/>
        <v>745.83269500000063</v>
      </c>
      <c r="Y120" s="103">
        <f t="shared" si="179"/>
        <v>741.66603000000066</v>
      </c>
      <c r="Z120" s="103">
        <f t="shared" si="179"/>
        <v>737.49936500000069</v>
      </c>
      <c r="AA120" s="103">
        <f t="shared" si="179"/>
        <v>733.33270000000073</v>
      </c>
      <c r="AB120" s="103">
        <f t="shared" si="179"/>
        <v>729.16603500000076</v>
      </c>
      <c r="AC120" s="103">
        <f t="shared" si="179"/>
        <v>724.99937000000079</v>
      </c>
      <c r="AD120" s="103">
        <f t="shared" si="179"/>
        <v>720.83270500000083</v>
      </c>
      <c r="AE120" s="103">
        <f t="shared" si="179"/>
        <v>716.66604000000086</v>
      </c>
      <c r="AF120" s="103">
        <f t="shared" si="179"/>
        <v>712.4993750000009</v>
      </c>
      <c r="AG120" s="103">
        <f t="shared" si="179"/>
        <v>708.33271000000093</v>
      </c>
      <c r="AH120" s="103">
        <f t="shared" si="179"/>
        <v>704.16604500000096</v>
      </c>
      <c r="AI120" s="103">
        <f t="shared" si="179"/>
        <v>699.999380000001</v>
      </c>
      <c r="AJ120" s="103">
        <f t="shared" si="179"/>
        <v>695.83271500000103</v>
      </c>
      <c r="AK120" s="103">
        <f t="shared" si="179"/>
        <v>691.66605000000106</v>
      </c>
      <c r="AL120" s="103">
        <f t="shared" si="179"/>
        <v>687.4993850000011</v>
      </c>
      <c r="AM120" s="103">
        <f t="shared" si="179"/>
        <v>683.33272000000113</v>
      </c>
      <c r="AN120" s="103">
        <f t="shared" si="179"/>
        <v>679.16605500000117</v>
      </c>
      <c r="AO120" s="103">
        <f t="shared" si="179"/>
        <v>674.9993900000012</v>
      </c>
      <c r="AP120" s="103">
        <f t="shared" si="179"/>
        <v>670.83272500000123</v>
      </c>
      <c r="AQ120" s="103">
        <f t="shared" si="179"/>
        <v>666.66606000000127</v>
      </c>
      <c r="AR120" s="103">
        <f t="shared" si="179"/>
        <v>662.4993950000013</v>
      </c>
      <c r="AS120" s="103">
        <f t="shared" si="179"/>
        <v>658.33273000000133</v>
      </c>
      <c r="AT120" s="103">
        <f t="shared" si="179"/>
        <v>654.16606500000137</v>
      </c>
      <c r="AU120" s="103">
        <f t="shared" si="179"/>
        <v>649.9994000000014</v>
      </c>
    </row>
    <row r="121" spans="1:47" ht="16.5">
      <c r="A121" s="53"/>
      <c r="B121" s="138"/>
      <c r="C121" s="21" t="s">
        <v>61</v>
      </c>
      <c r="D121" s="20">
        <v>5.9999999999999995E-4</v>
      </c>
      <c r="E121" s="9">
        <v>1666.6659999999999</v>
      </c>
      <c r="F121" s="38">
        <f t="shared" si="158"/>
        <v>0.02</v>
      </c>
      <c r="G121" s="99">
        <v>1633.3330000000001</v>
      </c>
      <c r="H121" s="103">
        <f t="shared" si="159"/>
        <v>1624.9996700000002</v>
      </c>
      <c r="I121" s="103">
        <f t="shared" si="159"/>
        <v>1616.6663400000002</v>
      </c>
      <c r="J121" s="103">
        <f t="shared" ref="J121:AU121" si="180">I121-0.005*$E121</f>
        <v>1608.3330100000003</v>
      </c>
      <c r="K121" s="103">
        <f t="shared" si="180"/>
        <v>1599.9996800000004</v>
      </c>
      <c r="L121" s="97">
        <f t="shared" si="180"/>
        <v>1591.6663500000004</v>
      </c>
      <c r="M121" s="103">
        <f t="shared" si="180"/>
        <v>1583.3330200000005</v>
      </c>
      <c r="N121" s="103">
        <f t="shared" si="180"/>
        <v>1574.9996900000006</v>
      </c>
      <c r="O121" s="103">
        <f t="shared" si="180"/>
        <v>1566.6663600000006</v>
      </c>
      <c r="P121" s="103">
        <f t="shared" si="180"/>
        <v>1558.3330300000007</v>
      </c>
      <c r="Q121" s="103">
        <f t="shared" si="180"/>
        <v>1549.9997000000008</v>
      </c>
      <c r="R121" s="103">
        <f t="shared" si="180"/>
        <v>1541.6663700000008</v>
      </c>
      <c r="S121" s="103">
        <f t="shared" si="180"/>
        <v>1533.3330400000009</v>
      </c>
      <c r="T121" s="103">
        <f t="shared" si="180"/>
        <v>1524.999710000001</v>
      </c>
      <c r="U121" s="103">
        <f t="shared" si="180"/>
        <v>1516.666380000001</v>
      </c>
      <c r="V121" s="103">
        <f t="shared" si="180"/>
        <v>1508.3330500000011</v>
      </c>
      <c r="W121" s="103">
        <f t="shared" si="180"/>
        <v>1499.9997200000012</v>
      </c>
      <c r="X121" s="103">
        <f t="shared" si="180"/>
        <v>1491.6663900000012</v>
      </c>
      <c r="Y121" s="103">
        <f t="shared" si="180"/>
        <v>1483.3330600000013</v>
      </c>
      <c r="Z121" s="103">
        <f t="shared" si="180"/>
        <v>1474.9997300000014</v>
      </c>
      <c r="AA121" s="103">
        <f t="shared" si="180"/>
        <v>1466.6664000000014</v>
      </c>
      <c r="AB121" s="103">
        <f t="shared" si="180"/>
        <v>1458.3330700000015</v>
      </c>
      <c r="AC121" s="103">
        <f t="shared" si="180"/>
        <v>1449.9997400000016</v>
      </c>
      <c r="AD121" s="103">
        <f t="shared" si="180"/>
        <v>1441.6664100000016</v>
      </c>
      <c r="AE121" s="103">
        <f t="shared" si="180"/>
        <v>1433.3330800000017</v>
      </c>
      <c r="AF121" s="103">
        <f t="shared" si="180"/>
        <v>1424.9997500000018</v>
      </c>
      <c r="AG121" s="103">
        <f t="shared" si="180"/>
        <v>1416.6664200000018</v>
      </c>
      <c r="AH121" s="103">
        <f t="shared" si="180"/>
        <v>1408.3330900000019</v>
      </c>
      <c r="AI121" s="103">
        <f t="shared" si="180"/>
        <v>1399.999760000002</v>
      </c>
      <c r="AJ121" s="103">
        <f t="shared" si="180"/>
        <v>1391.666430000002</v>
      </c>
      <c r="AK121" s="103">
        <f t="shared" si="180"/>
        <v>1383.3331000000021</v>
      </c>
      <c r="AL121" s="103">
        <f t="shared" si="180"/>
        <v>1374.9997700000022</v>
      </c>
      <c r="AM121" s="103">
        <f t="shared" si="180"/>
        <v>1366.6664400000022</v>
      </c>
      <c r="AN121" s="103">
        <f t="shared" si="180"/>
        <v>1358.3331100000023</v>
      </c>
      <c r="AO121" s="103">
        <f t="shared" si="180"/>
        <v>1349.9997800000024</v>
      </c>
      <c r="AP121" s="103">
        <f t="shared" si="180"/>
        <v>1341.6664500000024</v>
      </c>
      <c r="AQ121" s="103">
        <f t="shared" si="180"/>
        <v>1333.3331200000025</v>
      </c>
      <c r="AR121" s="103">
        <f t="shared" si="180"/>
        <v>1324.9997900000026</v>
      </c>
      <c r="AS121" s="103">
        <f t="shared" si="180"/>
        <v>1316.6664600000026</v>
      </c>
      <c r="AT121" s="103">
        <f t="shared" si="180"/>
        <v>1308.3331300000027</v>
      </c>
      <c r="AU121" s="103">
        <f t="shared" si="180"/>
        <v>1299.9998000000028</v>
      </c>
    </row>
    <row r="122" spans="1:47" ht="16.5">
      <c r="A122" s="53"/>
      <c r="B122" s="138"/>
      <c r="C122" s="21" t="s">
        <v>60</v>
      </c>
      <c r="D122" s="20">
        <v>4.0000000000000002E-4</v>
      </c>
      <c r="E122" s="9">
        <v>2500</v>
      </c>
      <c r="F122" s="38">
        <f t="shared" si="158"/>
        <v>0.02</v>
      </c>
      <c r="G122" s="99">
        <v>2450</v>
      </c>
      <c r="H122" s="103">
        <f t="shared" si="159"/>
        <v>2437.5</v>
      </c>
      <c r="I122" s="103">
        <f t="shared" si="159"/>
        <v>2425</v>
      </c>
      <c r="J122" s="103">
        <f t="shared" ref="J122:AU122" si="181">I122-0.005*$E122</f>
        <v>2412.5</v>
      </c>
      <c r="K122" s="103">
        <f t="shared" si="181"/>
        <v>2400</v>
      </c>
      <c r="L122" s="97">
        <f t="shared" si="181"/>
        <v>2387.5</v>
      </c>
      <c r="M122" s="103">
        <f t="shared" si="181"/>
        <v>2375</v>
      </c>
      <c r="N122" s="103">
        <f t="shared" si="181"/>
        <v>2362.5</v>
      </c>
      <c r="O122" s="103">
        <f t="shared" si="181"/>
        <v>2350</v>
      </c>
      <c r="P122" s="103">
        <f t="shared" si="181"/>
        <v>2337.5</v>
      </c>
      <c r="Q122" s="103">
        <f t="shared" si="181"/>
        <v>2325</v>
      </c>
      <c r="R122" s="103">
        <f t="shared" si="181"/>
        <v>2312.5</v>
      </c>
      <c r="S122" s="103">
        <f t="shared" si="181"/>
        <v>2300</v>
      </c>
      <c r="T122" s="103">
        <f t="shared" si="181"/>
        <v>2287.5</v>
      </c>
      <c r="U122" s="103">
        <f t="shared" si="181"/>
        <v>2275</v>
      </c>
      <c r="V122" s="103">
        <f t="shared" si="181"/>
        <v>2262.5</v>
      </c>
      <c r="W122" s="103">
        <f t="shared" si="181"/>
        <v>2250</v>
      </c>
      <c r="X122" s="103">
        <f t="shared" si="181"/>
        <v>2237.5</v>
      </c>
      <c r="Y122" s="103">
        <f t="shared" si="181"/>
        <v>2225</v>
      </c>
      <c r="Z122" s="103">
        <f t="shared" si="181"/>
        <v>2212.5</v>
      </c>
      <c r="AA122" s="103">
        <f t="shared" si="181"/>
        <v>2200</v>
      </c>
      <c r="AB122" s="103">
        <f t="shared" si="181"/>
        <v>2187.5</v>
      </c>
      <c r="AC122" s="103">
        <f t="shared" si="181"/>
        <v>2175</v>
      </c>
      <c r="AD122" s="103">
        <f t="shared" si="181"/>
        <v>2162.5</v>
      </c>
      <c r="AE122" s="103">
        <f t="shared" si="181"/>
        <v>2150</v>
      </c>
      <c r="AF122" s="103">
        <f t="shared" si="181"/>
        <v>2137.5</v>
      </c>
      <c r="AG122" s="103">
        <f t="shared" si="181"/>
        <v>2125</v>
      </c>
      <c r="AH122" s="103">
        <f t="shared" si="181"/>
        <v>2112.5</v>
      </c>
      <c r="AI122" s="103">
        <f t="shared" si="181"/>
        <v>2100</v>
      </c>
      <c r="AJ122" s="103">
        <f t="shared" si="181"/>
        <v>2087.5</v>
      </c>
      <c r="AK122" s="103">
        <f t="shared" si="181"/>
        <v>2075</v>
      </c>
      <c r="AL122" s="103">
        <f t="shared" si="181"/>
        <v>2062.5</v>
      </c>
      <c r="AM122" s="103">
        <f t="shared" si="181"/>
        <v>2050</v>
      </c>
      <c r="AN122" s="103">
        <f t="shared" si="181"/>
        <v>2037.5</v>
      </c>
      <c r="AO122" s="103">
        <f t="shared" si="181"/>
        <v>2025</v>
      </c>
      <c r="AP122" s="103">
        <f t="shared" si="181"/>
        <v>2012.5</v>
      </c>
      <c r="AQ122" s="103">
        <f t="shared" si="181"/>
        <v>2000</v>
      </c>
      <c r="AR122" s="103">
        <f t="shared" si="181"/>
        <v>1987.5</v>
      </c>
      <c r="AS122" s="103">
        <f t="shared" si="181"/>
        <v>1975</v>
      </c>
      <c r="AT122" s="103">
        <f t="shared" si="181"/>
        <v>1962.5</v>
      </c>
      <c r="AU122" s="103">
        <f t="shared" si="181"/>
        <v>1950</v>
      </c>
    </row>
    <row r="123" spans="1:47">
      <c r="A123" s="39"/>
      <c r="B123" s="39"/>
      <c r="C123" s="39"/>
      <c r="D123" s="39"/>
      <c r="E123" s="39"/>
      <c r="F123" s="39"/>
    </row>
  </sheetData>
  <mergeCells count="43">
    <mergeCell ref="B117:B118"/>
    <mergeCell ref="B119:B122"/>
    <mergeCell ref="B98:B99"/>
    <mergeCell ref="B100:B103"/>
    <mergeCell ref="B107:B109"/>
    <mergeCell ref="B110:B112"/>
    <mergeCell ref="B113:B116"/>
    <mergeCell ref="B67:B68"/>
    <mergeCell ref="B104:B106"/>
    <mergeCell ref="B69:B71"/>
    <mergeCell ref="B72:B75"/>
    <mergeCell ref="B76:B77"/>
    <mergeCell ref="B78:B80"/>
    <mergeCell ref="B81:B84"/>
    <mergeCell ref="B85:B87"/>
    <mergeCell ref="B88:B90"/>
    <mergeCell ref="B91:B93"/>
    <mergeCell ref="B94:B96"/>
    <mergeCell ref="B44:B49"/>
    <mergeCell ref="B50:B55"/>
    <mergeCell ref="B56:B59"/>
    <mergeCell ref="B60:B62"/>
    <mergeCell ref="B63:B66"/>
    <mergeCell ref="B1:B2"/>
    <mergeCell ref="C1:C2"/>
    <mergeCell ref="D1:D2"/>
    <mergeCell ref="F1:F2"/>
    <mergeCell ref="B37:B43"/>
    <mergeCell ref="E1:E2"/>
    <mergeCell ref="A3:A4"/>
    <mergeCell ref="A5:A6"/>
    <mergeCell ref="D35:D36"/>
    <mergeCell ref="F35:F36"/>
    <mergeCell ref="B28:B29"/>
    <mergeCell ref="B30:B34"/>
    <mergeCell ref="B35:B36"/>
    <mergeCell ref="C35:C36"/>
    <mergeCell ref="A23:A24"/>
    <mergeCell ref="A25:A26"/>
    <mergeCell ref="B3:B11"/>
    <mergeCell ref="B12:B18"/>
    <mergeCell ref="B19:B22"/>
    <mergeCell ref="B23:B26"/>
  </mergeCells>
  <phoneticPr fontId="1" type="noConversion"/>
  <conditionalFormatting sqref="H2:AU2">
    <cfRule type="expression" dxfId="61" priority="16">
      <formula>H$2&lt;-0.00001</formula>
    </cfRule>
  </conditionalFormatting>
  <conditionalFormatting sqref="H3:H34">
    <cfRule type="expression" dxfId="60" priority="15">
      <formula>H$2&lt;-0.00001</formula>
    </cfRule>
  </conditionalFormatting>
  <conditionalFormatting sqref="H36:AU36">
    <cfRule type="expression" dxfId="59" priority="13">
      <formula>H$2&lt;-0.00001</formula>
    </cfRule>
  </conditionalFormatting>
  <conditionalFormatting sqref="H37:H122">
    <cfRule type="expression" dxfId="58" priority="6">
      <formula>H$2&lt;-0.00001</formula>
    </cfRule>
  </conditionalFormatting>
  <conditionalFormatting sqref="I3:W34">
    <cfRule type="expression" dxfId="57" priority="4">
      <formula>I$2&lt;-0.00001</formula>
    </cfRule>
  </conditionalFormatting>
  <conditionalFormatting sqref="X3:AU34">
    <cfRule type="expression" dxfId="56" priority="3">
      <formula>X$2&lt;-0.00001</formula>
    </cfRule>
  </conditionalFormatting>
  <conditionalFormatting sqref="I37:I122">
    <cfRule type="expression" dxfId="55" priority="2">
      <formula>I$2&lt;-0.00001</formula>
    </cfRule>
  </conditionalFormatting>
  <conditionalFormatting sqref="J37:AU122">
    <cfRule type="expression" dxfId="54" priority="1">
      <formula>J$2&lt;-0.00001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152400</xdr:colOff>
                    <xdr:row>6</xdr:row>
                    <xdr:rowOff>114300</xdr:rowOff>
                  </from>
                  <to>
                    <xdr:col>0</xdr:col>
                    <xdr:colOff>771525</xdr:colOff>
                    <xdr:row>20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0</xdr:col>
                    <xdr:colOff>142875</xdr:colOff>
                    <xdr:row>26</xdr:row>
                    <xdr:rowOff>66675</xdr:rowOff>
                  </from>
                  <to>
                    <xdr:col>0</xdr:col>
                    <xdr:colOff>723900</xdr:colOff>
                    <xdr:row>40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235-891E-44E2-8E4F-73EC020322DF}">
  <dimension ref="A1:CK69"/>
  <sheetViews>
    <sheetView topLeftCell="A22" zoomScaleNormal="100" workbookViewId="0">
      <selection activeCell="B65" sqref="B65:N67"/>
    </sheetView>
  </sheetViews>
  <sheetFormatPr defaultRowHeight="15"/>
  <cols>
    <col min="1" max="1" width="12.7109375" style="10" customWidth="1"/>
    <col min="2" max="2" width="14" style="10" customWidth="1"/>
    <col min="3" max="3" width="15.140625" style="10" customWidth="1"/>
    <col min="4" max="4" width="18.140625" style="10" customWidth="1"/>
    <col min="5" max="5" width="15.7109375" style="10" customWidth="1"/>
    <col min="6" max="6" width="21.140625" style="10" customWidth="1"/>
    <col min="7" max="7" width="18.42578125" style="10" customWidth="1"/>
    <col min="8" max="8" width="16.140625" style="10" customWidth="1"/>
    <col min="9" max="9" width="14.85546875" style="10" customWidth="1"/>
    <col min="10" max="10" width="14.140625" style="10" customWidth="1"/>
    <col min="11" max="11" width="14.42578125" style="10" customWidth="1"/>
    <col min="12" max="12" width="14.5703125" style="10" customWidth="1"/>
    <col min="13" max="13" width="13.5703125" style="10" customWidth="1"/>
    <col min="14" max="14" width="15" style="10" customWidth="1"/>
    <col min="15" max="15" width="14.7109375" style="10" customWidth="1"/>
    <col min="16" max="17" width="13.85546875" style="10" customWidth="1"/>
    <col min="18" max="18" width="13.5703125" style="10" customWidth="1"/>
    <col min="19" max="19" width="13.85546875" style="10" customWidth="1"/>
    <col min="20" max="20" width="15.28515625" style="10" customWidth="1"/>
    <col min="21" max="21" width="13" style="10" customWidth="1"/>
    <col min="22" max="22" width="14.85546875" style="10" customWidth="1"/>
    <col min="23" max="23" width="14.7109375" style="10" customWidth="1"/>
    <col min="24" max="24" width="14" style="10" customWidth="1"/>
    <col min="25" max="25" width="14.140625" style="10" customWidth="1"/>
    <col min="26" max="26" width="13.5703125" style="10" customWidth="1"/>
    <col min="27" max="27" width="13.85546875" style="10" customWidth="1"/>
    <col min="28" max="28" width="13" style="10" customWidth="1"/>
    <col min="29" max="29" width="14.85546875" style="10" customWidth="1"/>
    <col min="30" max="30" width="14.5703125" style="10" customWidth="1"/>
    <col min="31" max="31" width="14.140625" style="10" customWidth="1"/>
    <col min="32" max="32" width="13.5703125" style="10" customWidth="1"/>
    <col min="33" max="33" width="12.5703125" style="10" customWidth="1"/>
    <col min="34" max="34" width="13" style="10" customWidth="1"/>
    <col min="35" max="35" width="13.5703125" style="10" customWidth="1"/>
    <col min="36" max="36" width="17.42578125" style="10" customWidth="1"/>
    <col min="37" max="37" width="12.5703125" style="10" customWidth="1"/>
    <col min="38" max="38" width="12.7109375" style="10" customWidth="1"/>
    <col min="39" max="39" width="11.7109375" style="10" customWidth="1"/>
    <col min="40" max="40" width="13.85546875" style="10" customWidth="1"/>
    <col min="41" max="41" width="13.5703125" style="10" customWidth="1"/>
    <col min="42" max="42" width="13.7109375" style="10" customWidth="1"/>
    <col min="43" max="43" width="14.28515625" style="10" customWidth="1"/>
    <col min="44" max="44" width="12" style="10" customWidth="1"/>
    <col min="45" max="45" width="13.42578125" style="10" customWidth="1"/>
    <col min="46" max="46" width="13.28515625" style="10" customWidth="1"/>
    <col min="47" max="47" width="12.140625" style="10" customWidth="1"/>
    <col min="48" max="48" width="16.28515625" style="10" customWidth="1"/>
    <col min="49" max="49" width="9.7109375" style="10" bestFit="1" customWidth="1"/>
    <col min="50" max="87" width="9.140625" style="10"/>
    <col min="88" max="88" width="11.85546875" style="10" customWidth="1"/>
    <col min="89" max="16384" width="9.140625" style="10"/>
  </cols>
  <sheetData>
    <row r="1" spans="1:49" ht="15.75" customHeight="1">
      <c r="A1" s="147"/>
      <c r="B1" s="147"/>
      <c r="C1" s="147"/>
      <c r="D1" s="107" t="s">
        <v>0</v>
      </c>
      <c r="E1" s="106" t="s">
        <v>390</v>
      </c>
      <c r="F1" s="144" t="s">
        <v>280</v>
      </c>
      <c r="G1" s="42" t="s">
        <v>262</v>
      </c>
      <c r="H1" s="41">
        <v>1</v>
      </c>
      <c r="I1" s="41">
        <v>2</v>
      </c>
      <c r="J1" s="41">
        <v>3</v>
      </c>
      <c r="K1" s="41">
        <v>4</v>
      </c>
      <c r="L1" s="41">
        <v>5</v>
      </c>
      <c r="M1" s="41">
        <v>6</v>
      </c>
      <c r="N1" s="41">
        <v>7</v>
      </c>
      <c r="O1" s="41">
        <v>8</v>
      </c>
      <c r="P1" s="41">
        <v>9</v>
      </c>
      <c r="Q1" s="41">
        <v>10</v>
      </c>
      <c r="R1" s="41">
        <v>11</v>
      </c>
      <c r="S1" s="41">
        <v>12</v>
      </c>
      <c r="T1" s="41">
        <v>13</v>
      </c>
      <c r="U1" s="41">
        <v>14</v>
      </c>
      <c r="V1" s="41">
        <v>15</v>
      </c>
      <c r="W1" s="41">
        <v>16</v>
      </c>
      <c r="X1" s="41">
        <v>17</v>
      </c>
      <c r="Y1" s="41">
        <v>18</v>
      </c>
      <c r="Z1" s="41">
        <v>19</v>
      </c>
      <c r="AA1" s="41">
        <v>20</v>
      </c>
      <c r="AB1" s="41">
        <v>21</v>
      </c>
      <c r="AC1" s="41">
        <v>22</v>
      </c>
      <c r="AD1" s="41">
        <v>23</v>
      </c>
      <c r="AE1" s="41">
        <v>24</v>
      </c>
      <c r="AF1" s="41">
        <v>25</v>
      </c>
      <c r="AG1" s="41">
        <v>26</v>
      </c>
      <c r="AH1" s="41">
        <v>27</v>
      </c>
      <c r="AI1" s="41">
        <v>28</v>
      </c>
      <c r="AJ1" s="41">
        <v>29</v>
      </c>
      <c r="AK1" s="41">
        <v>30</v>
      </c>
      <c r="AL1" s="41">
        <v>31</v>
      </c>
      <c r="AM1" s="41">
        <v>32</v>
      </c>
      <c r="AN1" s="41">
        <v>33</v>
      </c>
      <c r="AO1" s="41">
        <v>34</v>
      </c>
      <c r="AP1" s="41">
        <v>35</v>
      </c>
      <c r="AQ1" s="41">
        <v>36</v>
      </c>
      <c r="AR1" s="41">
        <v>37</v>
      </c>
      <c r="AS1" s="41">
        <v>38</v>
      </c>
      <c r="AT1" s="41">
        <v>39</v>
      </c>
      <c r="AU1" s="41">
        <v>40</v>
      </c>
    </row>
    <row r="2" spans="1:49" ht="15" customHeight="1">
      <c r="A2" s="147"/>
      <c r="B2" s="147"/>
      <c r="C2" s="147"/>
      <c r="D2" s="107"/>
      <c r="E2" s="107"/>
      <c r="F2" s="107"/>
      <c r="G2" s="48">
        <f>A22</f>
        <v>0.08</v>
      </c>
      <c r="H2" s="48">
        <f t="shared" ref="H2:AU2" si="0">G2-0.5%</f>
        <v>7.4999999999999997E-2</v>
      </c>
      <c r="I2" s="48">
        <f t="shared" si="0"/>
        <v>6.9999999999999993E-2</v>
      </c>
      <c r="J2" s="48">
        <f t="shared" si="0"/>
        <v>6.4999999999999988E-2</v>
      </c>
      <c r="K2" s="48">
        <f t="shared" si="0"/>
        <v>5.9999999999999991E-2</v>
      </c>
      <c r="L2" s="48">
        <f t="shared" si="0"/>
        <v>5.4999999999999993E-2</v>
      </c>
      <c r="M2" s="48">
        <f t="shared" si="0"/>
        <v>4.9999999999999996E-2</v>
      </c>
      <c r="N2" s="48">
        <f t="shared" si="0"/>
        <v>4.4999999999999998E-2</v>
      </c>
      <c r="O2" s="48">
        <f t="shared" si="0"/>
        <v>0.04</v>
      </c>
      <c r="P2" s="48">
        <f t="shared" si="0"/>
        <v>3.5000000000000003E-2</v>
      </c>
      <c r="Q2" s="48">
        <f t="shared" si="0"/>
        <v>3.0000000000000002E-2</v>
      </c>
      <c r="R2" s="48">
        <f t="shared" si="0"/>
        <v>2.5000000000000001E-2</v>
      </c>
      <c r="S2" s="48">
        <f t="shared" si="0"/>
        <v>0.02</v>
      </c>
      <c r="T2" s="48">
        <f t="shared" si="0"/>
        <v>1.4999999999999999E-2</v>
      </c>
      <c r="U2" s="48">
        <f t="shared" si="0"/>
        <v>9.9999999999999985E-3</v>
      </c>
      <c r="V2" s="48">
        <f t="shared" si="0"/>
        <v>4.9999999999999984E-3</v>
      </c>
      <c r="W2" s="48">
        <f t="shared" si="0"/>
        <v>0</v>
      </c>
      <c r="X2" s="48">
        <f t="shared" si="0"/>
        <v>-5.0000000000000001E-3</v>
      </c>
      <c r="Y2" s="48">
        <f t="shared" si="0"/>
        <v>-0.01</v>
      </c>
      <c r="Z2" s="48">
        <f t="shared" si="0"/>
        <v>-1.4999999999999999E-2</v>
      </c>
      <c r="AA2" s="48">
        <f t="shared" si="0"/>
        <v>-0.02</v>
      </c>
      <c r="AB2" s="48">
        <f t="shared" si="0"/>
        <v>-2.5000000000000001E-2</v>
      </c>
      <c r="AC2" s="48">
        <f t="shared" si="0"/>
        <v>-3.0000000000000002E-2</v>
      </c>
      <c r="AD2" s="48">
        <f t="shared" si="0"/>
        <v>-3.5000000000000003E-2</v>
      </c>
      <c r="AE2" s="48">
        <f t="shared" si="0"/>
        <v>-0.04</v>
      </c>
      <c r="AF2" s="48">
        <f t="shared" si="0"/>
        <v>-4.4999999999999998E-2</v>
      </c>
      <c r="AG2" s="48">
        <f t="shared" si="0"/>
        <v>-4.9999999999999996E-2</v>
      </c>
      <c r="AH2" s="48">
        <f t="shared" si="0"/>
        <v>-5.4999999999999993E-2</v>
      </c>
      <c r="AI2" s="48">
        <f t="shared" si="0"/>
        <v>-5.9999999999999991E-2</v>
      </c>
      <c r="AJ2" s="48">
        <f t="shared" si="0"/>
        <v>-6.4999999999999988E-2</v>
      </c>
      <c r="AK2" s="48">
        <f t="shared" si="0"/>
        <v>-6.9999999999999993E-2</v>
      </c>
      <c r="AL2" s="48">
        <f t="shared" si="0"/>
        <v>-7.4999999999999997E-2</v>
      </c>
      <c r="AM2" s="48">
        <f t="shared" si="0"/>
        <v>-0.08</v>
      </c>
      <c r="AN2" s="48">
        <f t="shared" si="0"/>
        <v>-8.5000000000000006E-2</v>
      </c>
      <c r="AO2" s="48">
        <f t="shared" si="0"/>
        <v>-9.0000000000000011E-2</v>
      </c>
      <c r="AP2" s="48">
        <f t="shared" si="0"/>
        <v>-9.5000000000000015E-2</v>
      </c>
      <c r="AQ2" s="48">
        <f t="shared" si="0"/>
        <v>-0.10000000000000002</v>
      </c>
      <c r="AR2" s="48">
        <f t="shared" si="0"/>
        <v>-0.10500000000000002</v>
      </c>
      <c r="AS2" s="48">
        <f t="shared" si="0"/>
        <v>-0.11000000000000003</v>
      </c>
      <c r="AT2" s="48">
        <f t="shared" si="0"/>
        <v>-0.11500000000000003</v>
      </c>
      <c r="AU2" s="48">
        <f t="shared" si="0"/>
        <v>-0.12000000000000004</v>
      </c>
    </row>
    <row r="3" spans="1:49" ht="16.5">
      <c r="A3" s="123" t="s">
        <v>382</v>
      </c>
      <c r="B3" s="145" t="s">
        <v>147</v>
      </c>
      <c r="C3" s="9" t="s">
        <v>148</v>
      </c>
      <c r="D3" s="29">
        <v>0.1</v>
      </c>
      <c r="E3" s="89">
        <v>10</v>
      </c>
      <c r="F3" s="3">
        <f t="shared" ref="F3:F27" si="1">$A$5+AW3</f>
        <v>0.02</v>
      </c>
      <c r="G3" s="59">
        <v>9.8000000000000007</v>
      </c>
      <c r="H3" s="103">
        <f>G3-0.005*$E3</f>
        <v>9.75</v>
      </c>
      <c r="I3" s="103">
        <f t="shared" ref="I3:AU3" si="2">H3-0.005*$E3</f>
        <v>9.6999999999999993</v>
      </c>
      <c r="J3" s="103">
        <f t="shared" si="2"/>
        <v>9.6499999999999986</v>
      </c>
      <c r="K3" s="103">
        <f t="shared" si="2"/>
        <v>9.5999999999999979</v>
      </c>
      <c r="L3" s="97">
        <f t="shared" si="2"/>
        <v>9.5499999999999972</v>
      </c>
      <c r="M3" s="97">
        <f t="shared" si="2"/>
        <v>9.4999999999999964</v>
      </c>
      <c r="N3" s="103">
        <f t="shared" si="2"/>
        <v>9.4499999999999957</v>
      </c>
      <c r="O3" s="103">
        <f t="shared" si="2"/>
        <v>9.399999999999995</v>
      </c>
      <c r="P3" s="103">
        <f t="shared" si="2"/>
        <v>9.3499999999999943</v>
      </c>
      <c r="Q3" s="103">
        <f t="shared" si="2"/>
        <v>9.2999999999999936</v>
      </c>
      <c r="R3" s="103">
        <f t="shared" si="2"/>
        <v>9.2499999999999929</v>
      </c>
      <c r="S3" s="103">
        <f t="shared" si="2"/>
        <v>9.1999999999999922</v>
      </c>
      <c r="T3" s="103">
        <f t="shared" si="2"/>
        <v>9.1499999999999915</v>
      </c>
      <c r="U3" s="103">
        <f t="shared" si="2"/>
        <v>9.0999999999999908</v>
      </c>
      <c r="V3" s="103">
        <f t="shared" si="2"/>
        <v>9.0499999999999901</v>
      </c>
      <c r="W3" s="103">
        <f t="shared" si="2"/>
        <v>8.9999999999999893</v>
      </c>
      <c r="X3" s="103">
        <f t="shared" si="2"/>
        <v>8.9499999999999886</v>
      </c>
      <c r="Y3" s="103">
        <f t="shared" si="2"/>
        <v>8.8999999999999879</v>
      </c>
      <c r="Z3" s="103">
        <f t="shared" si="2"/>
        <v>8.8499999999999872</v>
      </c>
      <c r="AA3" s="103">
        <f t="shared" si="2"/>
        <v>8.7999999999999865</v>
      </c>
      <c r="AB3" s="103">
        <f t="shared" si="2"/>
        <v>8.7499999999999858</v>
      </c>
      <c r="AC3" s="103">
        <f t="shared" si="2"/>
        <v>8.6999999999999851</v>
      </c>
      <c r="AD3" s="103">
        <f t="shared" si="2"/>
        <v>8.6499999999999844</v>
      </c>
      <c r="AE3" s="103">
        <f t="shared" si="2"/>
        <v>8.5999999999999837</v>
      </c>
      <c r="AF3" s="103">
        <f t="shared" si="2"/>
        <v>8.5499999999999829</v>
      </c>
      <c r="AG3" s="103">
        <f t="shared" si="2"/>
        <v>8.4999999999999822</v>
      </c>
      <c r="AH3" s="103">
        <f t="shared" si="2"/>
        <v>8.4499999999999815</v>
      </c>
      <c r="AI3" s="103">
        <f t="shared" si="2"/>
        <v>8.3999999999999808</v>
      </c>
      <c r="AJ3" s="103">
        <f t="shared" si="2"/>
        <v>8.3499999999999801</v>
      </c>
      <c r="AK3" s="103">
        <f t="shared" si="2"/>
        <v>8.2999999999999794</v>
      </c>
      <c r="AL3" s="103">
        <f t="shared" si="2"/>
        <v>8.2499999999999787</v>
      </c>
      <c r="AM3" s="103">
        <f t="shared" si="2"/>
        <v>8.199999999999978</v>
      </c>
      <c r="AN3" s="103">
        <f t="shared" si="2"/>
        <v>8.1499999999999773</v>
      </c>
      <c r="AO3" s="103">
        <f t="shared" si="2"/>
        <v>8.0999999999999766</v>
      </c>
      <c r="AP3" s="103">
        <f t="shared" si="2"/>
        <v>8.0499999999999758</v>
      </c>
      <c r="AQ3" s="103">
        <f t="shared" si="2"/>
        <v>7.999999999999976</v>
      </c>
      <c r="AR3" s="103">
        <f t="shared" si="2"/>
        <v>7.9499999999999762</v>
      </c>
      <c r="AS3" s="103">
        <f t="shared" si="2"/>
        <v>7.8999999999999764</v>
      </c>
      <c r="AT3" s="103">
        <f t="shared" si="2"/>
        <v>7.8499999999999766</v>
      </c>
      <c r="AU3" s="103">
        <f t="shared" si="2"/>
        <v>7.7999999999999767</v>
      </c>
      <c r="AV3" s="151">
        <v>2.5000000000000001E-2</v>
      </c>
      <c r="AW3" s="151">
        <f>AV3-2.5%</f>
        <v>0</v>
      </c>
    </row>
    <row r="4" spans="1:49" ht="16.5">
      <c r="A4" s="123"/>
      <c r="B4" s="146"/>
      <c r="C4" s="9" t="s">
        <v>149</v>
      </c>
      <c r="D4" s="29">
        <v>0.1</v>
      </c>
      <c r="E4" s="89">
        <v>10</v>
      </c>
      <c r="F4" s="3">
        <f t="shared" si="1"/>
        <v>0.02</v>
      </c>
      <c r="G4" s="59">
        <v>9.8000000000000007</v>
      </c>
      <c r="H4" s="103">
        <f t="shared" ref="H4:W30" si="3">G4-0.005*$E4</f>
        <v>9.75</v>
      </c>
      <c r="I4" s="103">
        <f t="shared" si="3"/>
        <v>9.6999999999999993</v>
      </c>
      <c r="J4" s="103">
        <f t="shared" si="3"/>
        <v>9.6499999999999986</v>
      </c>
      <c r="K4" s="103">
        <f t="shared" si="3"/>
        <v>9.5999999999999979</v>
      </c>
      <c r="L4" s="97">
        <f t="shared" si="3"/>
        <v>9.5499999999999972</v>
      </c>
      <c r="M4" s="97">
        <f t="shared" si="3"/>
        <v>9.4999999999999964</v>
      </c>
      <c r="N4" s="103">
        <f t="shared" si="3"/>
        <v>9.4499999999999957</v>
      </c>
      <c r="O4" s="103">
        <f t="shared" si="3"/>
        <v>9.399999999999995</v>
      </c>
      <c r="P4" s="103">
        <f t="shared" si="3"/>
        <v>9.3499999999999943</v>
      </c>
      <c r="Q4" s="103">
        <f t="shared" si="3"/>
        <v>9.2999999999999936</v>
      </c>
      <c r="R4" s="103">
        <f t="shared" si="3"/>
        <v>9.2499999999999929</v>
      </c>
      <c r="S4" s="103">
        <f t="shared" si="3"/>
        <v>9.1999999999999922</v>
      </c>
      <c r="T4" s="103">
        <f t="shared" si="3"/>
        <v>9.1499999999999915</v>
      </c>
      <c r="U4" s="103">
        <f t="shared" si="3"/>
        <v>9.0999999999999908</v>
      </c>
      <c r="V4" s="103">
        <f t="shared" si="3"/>
        <v>9.0499999999999901</v>
      </c>
      <c r="W4" s="103">
        <f t="shared" si="3"/>
        <v>8.9999999999999893</v>
      </c>
      <c r="X4" s="103">
        <f t="shared" ref="X4:AU4" si="4">W4-0.005*$E4</f>
        <v>8.9499999999999886</v>
      </c>
      <c r="Y4" s="103">
        <f t="shared" si="4"/>
        <v>8.8999999999999879</v>
      </c>
      <c r="Z4" s="103">
        <f t="shared" si="4"/>
        <v>8.8499999999999872</v>
      </c>
      <c r="AA4" s="103">
        <f t="shared" si="4"/>
        <v>8.7999999999999865</v>
      </c>
      <c r="AB4" s="103">
        <f t="shared" si="4"/>
        <v>8.7499999999999858</v>
      </c>
      <c r="AC4" s="103">
        <f t="shared" si="4"/>
        <v>8.6999999999999851</v>
      </c>
      <c r="AD4" s="103">
        <f t="shared" si="4"/>
        <v>8.6499999999999844</v>
      </c>
      <c r="AE4" s="103">
        <f t="shared" si="4"/>
        <v>8.5999999999999837</v>
      </c>
      <c r="AF4" s="103">
        <f t="shared" si="4"/>
        <v>8.5499999999999829</v>
      </c>
      <c r="AG4" s="103">
        <f t="shared" si="4"/>
        <v>8.4999999999999822</v>
      </c>
      <c r="AH4" s="103">
        <f t="shared" si="4"/>
        <v>8.4499999999999815</v>
      </c>
      <c r="AI4" s="103">
        <f t="shared" si="4"/>
        <v>8.3999999999999808</v>
      </c>
      <c r="AJ4" s="103">
        <f t="shared" si="4"/>
        <v>8.3499999999999801</v>
      </c>
      <c r="AK4" s="103">
        <f t="shared" si="4"/>
        <v>8.2999999999999794</v>
      </c>
      <c r="AL4" s="103">
        <f t="shared" si="4"/>
        <v>8.2499999999999787</v>
      </c>
      <c r="AM4" s="103">
        <f t="shared" si="4"/>
        <v>8.199999999999978</v>
      </c>
      <c r="AN4" s="103">
        <f t="shared" si="4"/>
        <v>8.1499999999999773</v>
      </c>
      <c r="AO4" s="103">
        <f t="shared" si="4"/>
        <v>8.0999999999999766</v>
      </c>
      <c r="AP4" s="103">
        <f t="shared" si="4"/>
        <v>8.0499999999999758</v>
      </c>
      <c r="AQ4" s="103">
        <f t="shared" si="4"/>
        <v>7.999999999999976</v>
      </c>
      <c r="AR4" s="103">
        <f t="shared" si="4"/>
        <v>7.9499999999999762</v>
      </c>
      <c r="AS4" s="103">
        <f t="shared" si="4"/>
        <v>7.8999999999999764</v>
      </c>
      <c r="AT4" s="103">
        <f t="shared" si="4"/>
        <v>7.8499999999999766</v>
      </c>
      <c r="AU4" s="103">
        <f t="shared" si="4"/>
        <v>7.7999999999999767</v>
      </c>
      <c r="AV4" s="151">
        <v>2.5000000000000001E-2</v>
      </c>
      <c r="AW4" s="151">
        <f t="shared" ref="AW4:AW28" si="5">AV4-2.5%</f>
        <v>0</v>
      </c>
    </row>
    <row r="5" spans="1:49" ht="16.5">
      <c r="A5" s="122">
        <f>A8/1000</f>
        <v>0.02</v>
      </c>
      <c r="B5" s="145" t="s">
        <v>150</v>
      </c>
      <c r="C5" s="31" t="s">
        <v>151</v>
      </c>
      <c r="D5" s="29">
        <v>0.44444444399999999</v>
      </c>
      <c r="E5" s="89">
        <v>2.25</v>
      </c>
      <c r="F5" s="3">
        <f t="shared" si="1"/>
        <v>2.0329999999999997E-2</v>
      </c>
      <c r="G5" s="59">
        <v>2.2040000000000002</v>
      </c>
      <c r="H5" s="103">
        <f t="shared" si="3"/>
        <v>2.1927500000000002</v>
      </c>
      <c r="I5" s="103">
        <f t="shared" si="3"/>
        <v>2.1815000000000002</v>
      </c>
      <c r="J5" s="103">
        <f t="shared" si="3"/>
        <v>2.1702500000000002</v>
      </c>
      <c r="K5" s="103">
        <f t="shared" si="3"/>
        <v>2.1590000000000003</v>
      </c>
      <c r="L5" s="97">
        <f t="shared" si="3"/>
        <v>2.1477500000000003</v>
      </c>
      <c r="M5" s="97">
        <f t="shared" si="3"/>
        <v>2.1365000000000003</v>
      </c>
      <c r="N5" s="103">
        <f t="shared" si="3"/>
        <v>2.1252500000000003</v>
      </c>
      <c r="O5" s="103">
        <f t="shared" si="3"/>
        <v>2.1140000000000003</v>
      </c>
      <c r="P5" s="103">
        <f t="shared" si="3"/>
        <v>2.1027500000000003</v>
      </c>
      <c r="Q5" s="103">
        <f t="shared" si="3"/>
        <v>2.0915000000000004</v>
      </c>
      <c r="R5" s="103">
        <f t="shared" si="3"/>
        <v>2.0802500000000004</v>
      </c>
      <c r="S5" s="103">
        <f t="shared" si="3"/>
        <v>2.0690000000000004</v>
      </c>
      <c r="T5" s="103">
        <f t="shared" si="3"/>
        <v>2.0577500000000004</v>
      </c>
      <c r="U5" s="103">
        <f t="shared" si="3"/>
        <v>2.0465000000000004</v>
      </c>
      <c r="V5" s="103">
        <f t="shared" si="3"/>
        <v>2.0352500000000004</v>
      </c>
      <c r="W5" s="103">
        <f t="shared" si="3"/>
        <v>2.0240000000000005</v>
      </c>
      <c r="X5" s="103">
        <f t="shared" ref="X5:AU5" si="6">W5-0.005*$E5</f>
        <v>2.0127500000000005</v>
      </c>
      <c r="Y5" s="103">
        <f t="shared" si="6"/>
        <v>2.0015000000000005</v>
      </c>
      <c r="Z5" s="103">
        <f t="shared" si="6"/>
        <v>1.9902500000000005</v>
      </c>
      <c r="AA5" s="103">
        <f t="shared" si="6"/>
        <v>1.9790000000000005</v>
      </c>
      <c r="AB5" s="103">
        <f t="shared" si="6"/>
        <v>1.9677500000000006</v>
      </c>
      <c r="AC5" s="103">
        <f t="shared" si="6"/>
        <v>1.9565000000000006</v>
      </c>
      <c r="AD5" s="103">
        <f t="shared" si="6"/>
        <v>1.9452500000000006</v>
      </c>
      <c r="AE5" s="103">
        <f t="shared" si="6"/>
        <v>1.9340000000000006</v>
      </c>
      <c r="AF5" s="103">
        <f t="shared" si="6"/>
        <v>1.9227500000000006</v>
      </c>
      <c r="AG5" s="103">
        <f t="shared" si="6"/>
        <v>1.9115000000000006</v>
      </c>
      <c r="AH5" s="103">
        <f t="shared" si="6"/>
        <v>1.9002500000000007</v>
      </c>
      <c r="AI5" s="103">
        <f t="shared" si="6"/>
        <v>1.8890000000000007</v>
      </c>
      <c r="AJ5" s="103">
        <f t="shared" si="6"/>
        <v>1.8777500000000007</v>
      </c>
      <c r="AK5" s="103">
        <f t="shared" si="6"/>
        <v>1.8665000000000007</v>
      </c>
      <c r="AL5" s="103">
        <f t="shared" si="6"/>
        <v>1.8552500000000007</v>
      </c>
      <c r="AM5" s="103">
        <f t="shared" si="6"/>
        <v>1.8440000000000007</v>
      </c>
      <c r="AN5" s="103">
        <f t="shared" si="6"/>
        <v>1.8327500000000008</v>
      </c>
      <c r="AO5" s="103">
        <f t="shared" si="6"/>
        <v>1.8215000000000008</v>
      </c>
      <c r="AP5" s="103">
        <f t="shared" si="6"/>
        <v>1.8102500000000008</v>
      </c>
      <c r="AQ5" s="103">
        <f t="shared" si="6"/>
        <v>1.7990000000000008</v>
      </c>
      <c r="AR5" s="103">
        <f t="shared" si="6"/>
        <v>1.7877500000000008</v>
      </c>
      <c r="AS5" s="103">
        <f t="shared" si="6"/>
        <v>1.7765000000000009</v>
      </c>
      <c r="AT5" s="103">
        <f t="shared" si="6"/>
        <v>1.7652500000000009</v>
      </c>
      <c r="AU5" s="103">
        <f t="shared" si="6"/>
        <v>1.7540000000000009</v>
      </c>
      <c r="AV5" s="151">
        <v>2.5329999999999998E-2</v>
      </c>
      <c r="AW5" s="151">
        <f t="shared" si="5"/>
        <v>3.2999999999999696E-4</v>
      </c>
    </row>
    <row r="6" spans="1:49" ht="16.5">
      <c r="A6" s="122"/>
      <c r="B6" s="145"/>
      <c r="C6" s="31" t="s">
        <v>152</v>
      </c>
      <c r="D6" s="29">
        <v>0.55555555599999995</v>
      </c>
      <c r="E6" s="89">
        <v>1.8</v>
      </c>
      <c r="F6" s="3">
        <f t="shared" si="1"/>
        <v>0.02</v>
      </c>
      <c r="G6" s="59">
        <v>1.764</v>
      </c>
      <c r="H6" s="103">
        <f t="shared" si="3"/>
        <v>1.7550000000000001</v>
      </c>
      <c r="I6" s="103">
        <f t="shared" si="3"/>
        <v>1.7460000000000002</v>
      </c>
      <c r="J6" s="103">
        <f t="shared" si="3"/>
        <v>1.7370000000000003</v>
      </c>
      <c r="K6" s="103">
        <f t="shared" si="3"/>
        <v>1.7280000000000004</v>
      </c>
      <c r="L6" s="97">
        <f t="shared" si="3"/>
        <v>1.7190000000000005</v>
      </c>
      <c r="M6" s="97">
        <f t="shared" si="3"/>
        <v>1.7100000000000006</v>
      </c>
      <c r="N6" s="103">
        <f t="shared" si="3"/>
        <v>1.7010000000000007</v>
      </c>
      <c r="O6" s="103">
        <f t="shared" si="3"/>
        <v>1.6920000000000008</v>
      </c>
      <c r="P6" s="103">
        <f t="shared" si="3"/>
        <v>1.6830000000000009</v>
      </c>
      <c r="Q6" s="103">
        <f t="shared" si="3"/>
        <v>1.674000000000001</v>
      </c>
      <c r="R6" s="103">
        <f t="shared" si="3"/>
        <v>1.6650000000000011</v>
      </c>
      <c r="S6" s="103">
        <f t="shared" si="3"/>
        <v>1.6560000000000012</v>
      </c>
      <c r="T6" s="103">
        <f t="shared" si="3"/>
        <v>1.6470000000000014</v>
      </c>
      <c r="U6" s="103">
        <f t="shared" si="3"/>
        <v>1.6380000000000015</v>
      </c>
      <c r="V6" s="103">
        <f t="shared" si="3"/>
        <v>1.6290000000000016</v>
      </c>
      <c r="W6" s="103">
        <f t="shared" si="3"/>
        <v>1.6200000000000017</v>
      </c>
      <c r="X6" s="103">
        <f t="shared" ref="X6:AU6" si="7">W6-0.005*$E6</f>
        <v>1.6110000000000018</v>
      </c>
      <c r="Y6" s="103">
        <f t="shared" si="7"/>
        <v>1.6020000000000019</v>
      </c>
      <c r="Z6" s="103">
        <f t="shared" si="7"/>
        <v>1.593000000000002</v>
      </c>
      <c r="AA6" s="103">
        <f t="shared" si="7"/>
        <v>1.5840000000000021</v>
      </c>
      <c r="AB6" s="103">
        <f t="shared" si="7"/>
        <v>1.5750000000000022</v>
      </c>
      <c r="AC6" s="103">
        <f t="shared" si="7"/>
        <v>1.5660000000000023</v>
      </c>
      <c r="AD6" s="103">
        <f t="shared" si="7"/>
        <v>1.5570000000000024</v>
      </c>
      <c r="AE6" s="103">
        <f t="shared" si="7"/>
        <v>1.5480000000000025</v>
      </c>
      <c r="AF6" s="103">
        <f t="shared" si="7"/>
        <v>1.5390000000000026</v>
      </c>
      <c r="AG6" s="103">
        <f t="shared" si="7"/>
        <v>1.5300000000000027</v>
      </c>
      <c r="AH6" s="103">
        <f t="shared" si="7"/>
        <v>1.5210000000000028</v>
      </c>
      <c r="AI6" s="103">
        <f t="shared" si="7"/>
        <v>1.5120000000000029</v>
      </c>
      <c r="AJ6" s="103">
        <f t="shared" si="7"/>
        <v>1.503000000000003</v>
      </c>
      <c r="AK6" s="103">
        <f t="shared" si="7"/>
        <v>1.4940000000000031</v>
      </c>
      <c r="AL6" s="103">
        <f t="shared" si="7"/>
        <v>1.4850000000000032</v>
      </c>
      <c r="AM6" s="103">
        <f t="shared" si="7"/>
        <v>1.4760000000000033</v>
      </c>
      <c r="AN6" s="103">
        <f t="shared" si="7"/>
        <v>1.4670000000000034</v>
      </c>
      <c r="AO6" s="103">
        <f t="shared" si="7"/>
        <v>1.4580000000000035</v>
      </c>
      <c r="AP6" s="103">
        <f t="shared" si="7"/>
        <v>1.4490000000000036</v>
      </c>
      <c r="AQ6" s="103">
        <f t="shared" si="7"/>
        <v>1.4400000000000037</v>
      </c>
      <c r="AR6" s="103">
        <f t="shared" si="7"/>
        <v>1.4310000000000038</v>
      </c>
      <c r="AS6" s="103">
        <f t="shared" si="7"/>
        <v>1.4220000000000039</v>
      </c>
      <c r="AT6" s="103">
        <f t="shared" si="7"/>
        <v>1.413000000000004</v>
      </c>
      <c r="AU6" s="103">
        <f t="shared" si="7"/>
        <v>1.4040000000000041</v>
      </c>
      <c r="AV6" s="151">
        <v>2.5000000000000001E-2</v>
      </c>
      <c r="AW6" s="151">
        <f t="shared" si="5"/>
        <v>0</v>
      </c>
    </row>
    <row r="7" spans="1:49" ht="16.5">
      <c r="A7" s="58"/>
      <c r="B7" s="145"/>
      <c r="C7" s="32" t="s">
        <v>153</v>
      </c>
      <c r="D7" s="29">
        <v>0.55555555599999995</v>
      </c>
      <c r="E7" s="89">
        <v>1.8</v>
      </c>
      <c r="F7" s="3">
        <f t="shared" si="1"/>
        <v>0.02</v>
      </c>
      <c r="G7" s="59">
        <v>1.764</v>
      </c>
      <c r="H7" s="103">
        <f t="shared" si="3"/>
        <v>1.7550000000000001</v>
      </c>
      <c r="I7" s="103">
        <f t="shared" si="3"/>
        <v>1.7460000000000002</v>
      </c>
      <c r="J7" s="103">
        <f t="shared" si="3"/>
        <v>1.7370000000000003</v>
      </c>
      <c r="K7" s="103">
        <f t="shared" si="3"/>
        <v>1.7280000000000004</v>
      </c>
      <c r="L7" s="97">
        <f t="shared" si="3"/>
        <v>1.7190000000000005</v>
      </c>
      <c r="M7" s="97">
        <f t="shared" si="3"/>
        <v>1.7100000000000006</v>
      </c>
      <c r="N7" s="103">
        <f t="shared" si="3"/>
        <v>1.7010000000000007</v>
      </c>
      <c r="O7" s="103">
        <f t="shared" si="3"/>
        <v>1.6920000000000008</v>
      </c>
      <c r="P7" s="103">
        <f t="shared" si="3"/>
        <v>1.6830000000000009</v>
      </c>
      <c r="Q7" s="103">
        <f t="shared" si="3"/>
        <v>1.674000000000001</v>
      </c>
      <c r="R7" s="103">
        <f t="shared" si="3"/>
        <v>1.6650000000000011</v>
      </c>
      <c r="S7" s="103">
        <f t="shared" si="3"/>
        <v>1.6560000000000012</v>
      </c>
      <c r="T7" s="103">
        <f t="shared" si="3"/>
        <v>1.6470000000000014</v>
      </c>
      <c r="U7" s="103">
        <f t="shared" si="3"/>
        <v>1.6380000000000015</v>
      </c>
      <c r="V7" s="103">
        <f t="shared" si="3"/>
        <v>1.6290000000000016</v>
      </c>
      <c r="W7" s="103">
        <f t="shared" si="3"/>
        <v>1.6200000000000017</v>
      </c>
      <c r="X7" s="103">
        <f t="shared" ref="X7:AU7" si="8">W7-0.005*$E7</f>
        <v>1.6110000000000018</v>
      </c>
      <c r="Y7" s="103">
        <f t="shared" si="8"/>
        <v>1.6020000000000019</v>
      </c>
      <c r="Z7" s="103">
        <f t="shared" si="8"/>
        <v>1.593000000000002</v>
      </c>
      <c r="AA7" s="103">
        <f t="shared" si="8"/>
        <v>1.5840000000000021</v>
      </c>
      <c r="AB7" s="103">
        <f t="shared" si="8"/>
        <v>1.5750000000000022</v>
      </c>
      <c r="AC7" s="103">
        <f t="shared" si="8"/>
        <v>1.5660000000000023</v>
      </c>
      <c r="AD7" s="103">
        <f t="shared" si="8"/>
        <v>1.5570000000000024</v>
      </c>
      <c r="AE7" s="103">
        <f t="shared" si="8"/>
        <v>1.5480000000000025</v>
      </c>
      <c r="AF7" s="103">
        <f t="shared" si="8"/>
        <v>1.5390000000000026</v>
      </c>
      <c r="AG7" s="103">
        <f t="shared" si="8"/>
        <v>1.5300000000000027</v>
      </c>
      <c r="AH7" s="103">
        <f t="shared" si="8"/>
        <v>1.5210000000000028</v>
      </c>
      <c r="AI7" s="103">
        <f t="shared" si="8"/>
        <v>1.5120000000000029</v>
      </c>
      <c r="AJ7" s="103">
        <f t="shared" si="8"/>
        <v>1.503000000000003</v>
      </c>
      <c r="AK7" s="103">
        <f t="shared" si="8"/>
        <v>1.4940000000000031</v>
      </c>
      <c r="AL7" s="103">
        <f t="shared" si="8"/>
        <v>1.4850000000000032</v>
      </c>
      <c r="AM7" s="103">
        <f t="shared" si="8"/>
        <v>1.4760000000000033</v>
      </c>
      <c r="AN7" s="103">
        <f t="shared" si="8"/>
        <v>1.4670000000000034</v>
      </c>
      <c r="AO7" s="103">
        <f t="shared" si="8"/>
        <v>1.4580000000000035</v>
      </c>
      <c r="AP7" s="103">
        <f t="shared" si="8"/>
        <v>1.4490000000000036</v>
      </c>
      <c r="AQ7" s="103">
        <f t="shared" si="8"/>
        <v>1.4400000000000037</v>
      </c>
      <c r="AR7" s="103">
        <f t="shared" si="8"/>
        <v>1.4310000000000038</v>
      </c>
      <c r="AS7" s="103">
        <f t="shared" si="8"/>
        <v>1.4220000000000039</v>
      </c>
      <c r="AT7" s="103">
        <f t="shared" si="8"/>
        <v>1.413000000000004</v>
      </c>
      <c r="AU7" s="103">
        <f t="shared" si="8"/>
        <v>1.4040000000000041</v>
      </c>
      <c r="AV7" s="151">
        <v>2.5000000000000001E-2</v>
      </c>
      <c r="AW7" s="151">
        <f t="shared" si="5"/>
        <v>0</v>
      </c>
    </row>
    <row r="8" spans="1:49" ht="16.5">
      <c r="A8" s="57">
        <v>20</v>
      </c>
      <c r="B8" s="145"/>
      <c r="C8" s="32" t="s">
        <v>154</v>
      </c>
      <c r="D8" s="29">
        <v>0.44444444399999999</v>
      </c>
      <c r="E8" s="89">
        <v>2.25</v>
      </c>
      <c r="F8" s="3">
        <f t="shared" si="1"/>
        <v>2.0329999999999997E-2</v>
      </c>
      <c r="G8" s="59">
        <v>2.2040000000000002</v>
      </c>
      <c r="H8" s="103">
        <f t="shared" si="3"/>
        <v>2.1927500000000002</v>
      </c>
      <c r="I8" s="103">
        <f t="shared" si="3"/>
        <v>2.1815000000000002</v>
      </c>
      <c r="J8" s="103">
        <f t="shared" si="3"/>
        <v>2.1702500000000002</v>
      </c>
      <c r="K8" s="103">
        <f t="shared" si="3"/>
        <v>2.1590000000000003</v>
      </c>
      <c r="L8" s="97">
        <f t="shared" si="3"/>
        <v>2.1477500000000003</v>
      </c>
      <c r="M8" s="97">
        <f t="shared" si="3"/>
        <v>2.1365000000000003</v>
      </c>
      <c r="N8" s="103">
        <f t="shared" si="3"/>
        <v>2.1252500000000003</v>
      </c>
      <c r="O8" s="103">
        <f t="shared" si="3"/>
        <v>2.1140000000000003</v>
      </c>
      <c r="P8" s="103">
        <f t="shared" si="3"/>
        <v>2.1027500000000003</v>
      </c>
      <c r="Q8" s="103">
        <f t="shared" si="3"/>
        <v>2.0915000000000004</v>
      </c>
      <c r="R8" s="103">
        <f t="shared" si="3"/>
        <v>2.0802500000000004</v>
      </c>
      <c r="S8" s="103">
        <f t="shared" si="3"/>
        <v>2.0690000000000004</v>
      </c>
      <c r="T8" s="103">
        <f t="shared" si="3"/>
        <v>2.0577500000000004</v>
      </c>
      <c r="U8" s="103">
        <f t="shared" si="3"/>
        <v>2.0465000000000004</v>
      </c>
      <c r="V8" s="103">
        <f t="shared" si="3"/>
        <v>2.0352500000000004</v>
      </c>
      <c r="W8" s="103">
        <f t="shared" si="3"/>
        <v>2.0240000000000005</v>
      </c>
      <c r="X8" s="103">
        <f t="shared" ref="X8:AU8" si="9">W8-0.005*$E8</f>
        <v>2.0127500000000005</v>
      </c>
      <c r="Y8" s="103">
        <f t="shared" si="9"/>
        <v>2.0015000000000005</v>
      </c>
      <c r="Z8" s="103">
        <f t="shared" si="9"/>
        <v>1.9902500000000005</v>
      </c>
      <c r="AA8" s="103">
        <f t="shared" si="9"/>
        <v>1.9790000000000005</v>
      </c>
      <c r="AB8" s="103">
        <f t="shared" si="9"/>
        <v>1.9677500000000006</v>
      </c>
      <c r="AC8" s="103">
        <f t="shared" si="9"/>
        <v>1.9565000000000006</v>
      </c>
      <c r="AD8" s="103">
        <f t="shared" si="9"/>
        <v>1.9452500000000006</v>
      </c>
      <c r="AE8" s="103">
        <f t="shared" si="9"/>
        <v>1.9340000000000006</v>
      </c>
      <c r="AF8" s="103">
        <f t="shared" si="9"/>
        <v>1.9227500000000006</v>
      </c>
      <c r="AG8" s="103">
        <f t="shared" si="9"/>
        <v>1.9115000000000006</v>
      </c>
      <c r="AH8" s="103">
        <f t="shared" si="9"/>
        <v>1.9002500000000007</v>
      </c>
      <c r="AI8" s="103">
        <f t="shared" si="9"/>
        <v>1.8890000000000007</v>
      </c>
      <c r="AJ8" s="103">
        <f t="shared" si="9"/>
        <v>1.8777500000000007</v>
      </c>
      <c r="AK8" s="103">
        <f t="shared" si="9"/>
        <v>1.8665000000000007</v>
      </c>
      <c r="AL8" s="103">
        <f t="shared" si="9"/>
        <v>1.8552500000000007</v>
      </c>
      <c r="AM8" s="103">
        <f t="shared" si="9"/>
        <v>1.8440000000000007</v>
      </c>
      <c r="AN8" s="103">
        <f t="shared" si="9"/>
        <v>1.8327500000000008</v>
      </c>
      <c r="AO8" s="103">
        <f t="shared" si="9"/>
        <v>1.8215000000000008</v>
      </c>
      <c r="AP8" s="103">
        <f t="shared" si="9"/>
        <v>1.8102500000000008</v>
      </c>
      <c r="AQ8" s="103">
        <f t="shared" si="9"/>
        <v>1.7990000000000008</v>
      </c>
      <c r="AR8" s="103">
        <f t="shared" si="9"/>
        <v>1.7877500000000008</v>
      </c>
      <c r="AS8" s="103">
        <f t="shared" si="9"/>
        <v>1.7765000000000009</v>
      </c>
      <c r="AT8" s="103">
        <f t="shared" si="9"/>
        <v>1.7652500000000009</v>
      </c>
      <c r="AU8" s="103">
        <f t="shared" si="9"/>
        <v>1.7540000000000009</v>
      </c>
      <c r="AV8" s="151">
        <v>2.5329999999999998E-2</v>
      </c>
      <c r="AW8" s="151">
        <f t="shared" si="5"/>
        <v>3.2999999999999696E-4</v>
      </c>
    </row>
    <row r="9" spans="1:49" ht="16.5">
      <c r="A9" s="58"/>
      <c r="B9" s="145"/>
      <c r="C9" s="31" t="s">
        <v>155</v>
      </c>
      <c r="D9" s="29">
        <v>2.2222222E-2</v>
      </c>
      <c r="E9" s="89">
        <v>45</v>
      </c>
      <c r="F9" s="3">
        <f t="shared" si="1"/>
        <v>2.0109999999999999E-2</v>
      </c>
      <c r="G9" s="59">
        <v>44.094999999999999</v>
      </c>
      <c r="H9" s="103">
        <f t="shared" si="3"/>
        <v>43.87</v>
      </c>
      <c r="I9" s="103">
        <f t="shared" si="3"/>
        <v>43.644999999999996</v>
      </c>
      <c r="J9" s="103">
        <f t="shared" si="3"/>
        <v>43.419999999999995</v>
      </c>
      <c r="K9" s="103">
        <f t="shared" si="3"/>
        <v>43.194999999999993</v>
      </c>
      <c r="L9" s="97">
        <f t="shared" si="3"/>
        <v>42.969999999999992</v>
      </c>
      <c r="M9" s="97">
        <f t="shared" si="3"/>
        <v>42.74499999999999</v>
      </c>
      <c r="N9" s="103">
        <f t="shared" si="3"/>
        <v>42.519999999999989</v>
      </c>
      <c r="O9" s="103">
        <f t="shared" si="3"/>
        <v>42.294999999999987</v>
      </c>
      <c r="P9" s="103">
        <f t="shared" si="3"/>
        <v>42.069999999999986</v>
      </c>
      <c r="Q9" s="103">
        <f t="shared" si="3"/>
        <v>41.844999999999985</v>
      </c>
      <c r="R9" s="103">
        <f t="shared" si="3"/>
        <v>41.619999999999983</v>
      </c>
      <c r="S9" s="103">
        <f t="shared" si="3"/>
        <v>41.394999999999982</v>
      </c>
      <c r="T9" s="103">
        <f t="shared" si="3"/>
        <v>41.16999999999998</v>
      </c>
      <c r="U9" s="103">
        <f t="shared" si="3"/>
        <v>40.944999999999979</v>
      </c>
      <c r="V9" s="103">
        <f t="shared" si="3"/>
        <v>40.719999999999978</v>
      </c>
      <c r="W9" s="103">
        <f t="shared" si="3"/>
        <v>40.494999999999976</v>
      </c>
      <c r="X9" s="103">
        <f t="shared" ref="X9:AU9" si="10">W9-0.005*$E9</f>
        <v>40.269999999999975</v>
      </c>
      <c r="Y9" s="103">
        <f t="shared" si="10"/>
        <v>40.044999999999973</v>
      </c>
      <c r="Z9" s="103">
        <f t="shared" si="10"/>
        <v>39.819999999999972</v>
      </c>
      <c r="AA9" s="103">
        <f t="shared" si="10"/>
        <v>39.59499999999997</v>
      </c>
      <c r="AB9" s="103">
        <f t="shared" si="10"/>
        <v>39.369999999999969</v>
      </c>
      <c r="AC9" s="103">
        <f t="shared" si="10"/>
        <v>39.144999999999968</v>
      </c>
      <c r="AD9" s="103">
        <f t="shared" si="10"/>
        <v>38.919999999999966</v>
      </c>
      <c r="AE9" s="103">
        <f t="shared" si="10"/>
        <v>38.694999999999965</v>
      </c>
      <c r="AF9" s="103">
        <f t="shared" si="10"/>
        <v>38.469999999999963</v>
      </c>
      <c r="AG9" s="103">
        <f t="shared" si="10"/>
        <v>38.244999999999962</v>
      </c>
      <c r="AH9" s="103">
        <f t="shared" si="10"/>
        <v>38.01999999999996</v>
      </c>
      <c r="AI9" s="103">
        <f t="shared" si="10"/>
        <v>37.794999999999959</v>
      </c>
      <c r="AJ9" s="103">
        <f t="shared" si="10"/>
        <v>37.569999999999958</v>
      </c>
      <c r="AK9" s="103">
        <f t="shared" si="10"/>
        <v>37.344999999999956</v>
      </c>
      <c r="AL9" s="103">
        <f t="shared" si="10"/>
        <v>37.119999999999955</v>
      </c>
      <c r="AM9" s="103">
        <f t="shared" si="10"/>
        <v>36.894999999999953</v>
      </c>
      <c r="AN9" s="103">
        <f t="shared" si="10"/>
        <v>36.669999999999952</v>
      </c>
      <c r="AO9" s="103">
        <f t="shared" si="10"/>
        <v>36.444999999999951</v>
      </c>
      <c r="AP9" s="103">
        <f t="shared" si="10"/>
        <v>36.219999999999949</v>
      </c>
      <c r="AQ9" s="103">
        <f t="shared" si="10"/>
        <v>35.994999999999948</v>
      </c>
      <c r="AR9" s="103">
        <f t="shared" si="10"/>
        <v>35.769999999999946</v>
      </c>
      <c r="AS9" s="103">
        <f t="shared" si="10"/>
        <v>35.544999999999945</v>
      </c>
      <c r="AT9" s="103">
        <f t="shared" si="10"/>
        <v>35.319999999999943</v>
      </c>
      <c r="AU9" s="103">
        <f t="shared" si="10"/>
        <v>35.094999999999942</v>
      </c>
      <c r="AV9" s="151">
        <v>2.511E-2</v>
      </c>
      <c r="AW9" s="151">
        <f t="shared" si="5"/>
        <v>1.0999999999999899E-4</v>
      </c>
    </row>
    <row r="10" spans="1:49" ht="16.5">
      <c r="A10" s="58"/>
      <c r="B10" s="145"/>
      <c r="C10" s="31" t="s">
        <v>156</v>
      </c>
      <c r="D10" s="29">
        <v>2.2222222E-2</v>
      </c>
      <c r="E10" s="89">
        <v>45</v>
      </c>
      <c r="F10" s="3">
        <f t="shared" si="1"/>
        <v>2.0109999999999999E-2</v>
      </c>
      <c r="G10" s="59">
        <v>44.094999999999999</v>
      </c>
      <c r="H10" s="103">
        <f t="shared" si="3"/>
        <v>43.87</v>
      </c>
      <c r="I10" s="103">
        <f t="shared" si="3"/>
        <v>43.644999999999996</v>
      </c>
      <c r="J10" s="103">
        <f t="shared" si="3"/>
        <v>43.419999999999995</v>
      </c>
      <c r="K10" s="103">
        <f t="shared" si="3"/>
        <v>43.194999999999993</v>
      </c>
      <c r="L10" s="97">
        <f t="shared" si="3"/>
        <v>42.969999999999992</v>
      </c>
      <c r="M10" s="97">
        <f t="shared" si="3"/>
        <v>42.74499999999999</v>
      </c>
      <c r="N10" s="103">
        <f t="shared" si="3"/>
        <v>42.519999999999989</v>
      </c>
      <c r="O10" s="103">
        <f t="shared" si="3"/>
        <v>42.294999999999987</v>
      </c>
      <c r="P10" s="103">
        <f t="shared" si="3"/>
        <v>42.069999999999986</v>
      </c>
      <c r="Q10" s="103">
        <f t="shared" si="3"/>
        <v>41.844999999999985</v>
      </c>
      <c r="R10" s="103">
        <f t="shared" si="3"/>
        <v>41.619999999999983</v>
      </c>
      <c r="S10" s="103">
        <f t="shared" si="3"/>
        <v>41.394999999999982</v>
      </c>
      <c r="T10" s="103">
        <f t="shared" si="3"/>
        <v>41.16999999999998</v>
      </c>
      <c r="U10" s="103">
        <f t="shared" si="3"/>
        <v>40.944999999999979</v>
      </c>
      <c r="V10" s="103">
        <f t="shared" si="3"/>
        <v>40.719999999999978</v>
      </c>
      <c r="W10" s="103">
        <f t="shared" si="3"/>
        <v>40.494999999999976</v>
      </c>
      <c r="X10" s="103">
        <f t="shared" ref="X10:AU10" si="11">W10-0.005*$E10</f>
        <v>40.269999999999975</v>
      </c>
      <c r="Y10" s="103">
        <f t="shared" si="11"/>
        <v>40.044999999999973</v>
      </c>
      <c r="Z10" s="103">
        <f t="shared" si="11"/>
        <v>39.819999999999972</v>
      </c>
      <c r="AA10" s="103">
        <f t="shared" si="11"/>
        <v>39.59499999999997</v>
      </c>
      <c r="AB10" s="103">
        <f t="shared" si="11"/>
        <v>39.369999999999969</v>
      </c>
      <c r="AC10" s="103">
        <f t="shared" si="11"/>
        <v>39.144999999999968</v>
      </c>
      <c r="AD10" s="103">
        <f t="shared" si="11"/>
        <v>38.919999999999966</v>
      </c>
      <c r="AE10" s="103">
        <f t="shared" si="11"/>
        <v>38.694999999999965</v>
      </c>
      <c r="AF10" s="103">
        <f t="shared" si="11"/>
        <v>38.469999999999963</v>
      </c>
      <c r="AG10" s="103">
        <f t="shared" si="11"/>
        <v>38.244999999999962</v>
      </c>
      <c r="AH10" s="103">
        <f t="shared" si="11"/>
        <v>38.01999999999996</v>
      </c>
      <c r="AI10" s="103">
        <f t="shared" si="11"/>
        <v>37.794999999999959</v>
      </c>
      <c r="AJ10" s="103">
        <f t="shared" si="11"/>
        <v>37.569999999999958</v>
      </c>
      <c r="AK10" s="103">
        <f t="shared" si="11"/>
        <v>37.344999999999956</v>
      </c>
      <c r="AL10" s="103">
        <f t="shared" si="11"/>
        <v>37.119999999999955</v>
      </c>
      <c r="AM10" s="103">
        <f t="shared" si="11"/>
        <v>36.894999999999953</v>
      </c>
      <c r="AN10" s="103">
        <f t="shared" si="11"/>
        <v>36.669999999999952</v>
      </c>
      <c r="AO10" s="103">
        <f t="shared" si="11"/>
        <v>36.444999999999951</v>
      </c>
      <c r="AP10" s="103">
        <f t="shared" si="11"/>
        <v>36.219999999999949</v>
      </c>
      <c r="AQ10" s="103">
        <f t="shared" si="11"/>
        <v>35.994999999999948</v>
      </c>
      <c r="AR10" s="103">
        <f t="shared" si="11"/>
        <v>35.769999999999946</v>
      </c>
      <c r="AS10" s="103">
        <f t="shared" si="11"/>
        <v>35.544999999999945</v>
      </c>
      <c r="AT10" s="103">
        <f t="shared" si="11"/>
        <v>35.319999999999943</v>
      </c>
      <c r="AU10" s="103">
        <f t="shared" si="11"/>
        <v>35.094999999999942</v>
      </c>
      <c r="AV10" s="151">
        <v>2.511E-2</v>
      </c>
      <c r="AW10" s="151">
        <f t="shared" si="5"/>
        <v>1.0999999999999899E-4</v>
      </c>
    </row>
    <row r="11" spans="1:49" ht="16.5">
      <c r="A11" s="58"/>
      <c r="B11" s="145"/>
      <c r="C11" s="31" t="s">
        <v>157</v>
      </c>
      <c r="D11" s="29">
        <v>4.4444444E-2</v>
      </c>
      <c r="E11" s="89">
        <v>22.5</v>
      </c>
      <c r="F11" s="3">
        <f t="shared" si="1"/>
        <v>2.0329999999999997E-2</v>
      </c>
      <c r="G11" s="59">
        <v>22.042999999999999</v>
      </c>
      <c r="H11" s="103">
        <f t="shared" si="3"/>
        <v>21.930499999999999</v>
      </c>
      <c r="I11" s="103">
        <f t="shared" si="3"/>
        <v>21.817999999999998</v>
      </c>
      <c r="J11" s="103">
        <f t="shared" si="3"/>
        <v>21.705499999999997</v>
      </c>
      <c r="K11" s="103">
        <f t="shared" si="3"/>
        <v>21.592999999999996</v>
      </c>
      <c r="L11" s="97">
        <f t="shared" si="3"/>
        <v>21.480499999999996</v>
      </c>
      <c r="M11" s="97">
        <f t="shared" si="3"/>
        <v>21.367999999999995</v>
      </c>
      <c r="N11" s="103">
        <f t="shared" si="3"/>
        <v>21.255499999999994</v>
      </c>
      <c r="O11" s="103">
        <f t="shared" si="3"/>
        <v>21.142999999999994</v>
      </c>
      <c r="P11" s="103">
        <f t="shared" si="3"/>
        <v>21.030499999999993</v>
      </c>
      <c r="Q11" s="103">
        <f t="shared" si="3"/>
        <v>20.917999999999992</v>
      </c>
      <c r="R11" s="103">
        <f t="shared" si="3"/>
        <v>20.805499999999991</v>
      </c>
      <c r="S11" s="103">
        <f t="shared" si="3"/>
        <v>20.692999999999991</v>
      </c>
      <c r="T11" s="103">
        <f t="shared" si="3"/>
        <v>20.58049999999999</v>
      </c>
      <c r="U11" s="103">
        <f t="shared" si="3"/>
        <v>20.467999999999989</v>
      </c>
      <c r="V11" s="103">
        <f t="shared" si="3"/>
        <v>20.355499999999989</v>
      </c>
      <c r="W11" s="103">
        <f t="shared" si="3"/>
        <v>20.242999999999988</v>
      </c>
      <c r="X11" s="103">
        <f t="shared" ref="X11:AU11" si="12">W11-0.005*$E11</f>
        <v>20.130499999999987</v>
      </c>
      <c r="Y11" s="103">
        <f t="shared" si="12"/>
        <v>20.017999999999986</v>
      </c>
      <c r="Z11" s="103">
        <f t="shared" si="12"/>
        <v>19.905499999999986</v>
      </c>
      <c r="AA11" s="103">
        <f t="shared" si="12"/>
        <v>19.792999999999985</v>
      </c>
      <c r="AB11" s="103">
        <f t="shared" si="12"/>
        <v>19.680499999999984</v>
      </c>
      <c r="AC11" s="103">
        <f t="shared" si="12"/>
        <v>19.567999999999984</v>
      </c>
      <c r="AD11" s="103">
        <f t="shared" si="12"/>
        <v>19.455499999999983</v>
      </c>
      <c r="AE11" s="103">
        <f t="shared" si="12"/>
        <v>19.342999999999982</v>
      </c>
      <c r="AF11" s="103">
        <f t="shared" si="12"/>
        <v>19.230499999999981</v>
      </c>
      <c r="AG11" s="103">
        <f t="shared" si="12"/>
        <v>19.117999999999981</v>
      </c>
      <c r="AH11" s="103">
        <f t="shared" si="12"/>
        <v>19.00549999999998</v>
      </c>
      <c r="AI11" s="103">
        <f t="shared" si="12"/>
        <v>18.892999999999979</v>
      </c>
      <c r="AJ11" s="103">
        <f t="shared" si="12"/>
        <v>18.780499999999979</v>
      </c>
      <c r="AK11" s="103">
        <f t="shared" si="12"/>
        <v>18.667999999999978</v>
      </c>
      <c r="AL11" s="103">
        <f t="shared" si="12"/>
        <v>18.555499999999977</v>
      </c>
      <c r="AM11" s="103">
        <f t="shared" si="12"/>
        <v>18.442999999999977</v>
      </c>
      <c r="AN11" s="103">
        <f t="shared" si="12"/>
        <v>18.330499999999976</v>
      </c>
      <c r="AO11" s="103">
        <f t="shared" si="12"/>
        <v>18.217999999999975</v>
      </c>
      <c r="AP11" s="103">
        <f t="shared" si="12"/>
        <v>18.105499999999974</v>
      </c>
      <c r="AQ11" s="103">
        <f t="shared" si="12"/>
        <v>17.992999999999974</v>
      </c>
      <c r="AR11" s="103">
        <f t="shared" si="12"/>
        <v>17.880499999999973</v>
      </c>
      <c r="AS11" s="103">
        <f t="shared" si="12"/>
        <v>17.767999999999972</v>
      </c>
      <c r="AT11" s="103">
        <f t="shared" si="12"/>
        <v>17.655499999999972</v>
      </c>
      <c r="AU11" s="103">
        <f t="shared" si="12"/>
        <v>17.542999999999971</v>
      </c>
      <c r="AV11" s="151">
        <v>2.5329999999999998E-2</v>
      </c>
      <c r="AW11" s="151">
        <f t="shared" si="5"/>
        <v>3.2999999999999696E-4</v>
      </c>
    </row>
    <row r="12" spans="1:49" ht="16.5">
      <c r="A12" s="58"/>
      <c r="B12" s="145"/>
      <c r="C12" s="31" t="s">
        <v>158</v>
      </c>
      <c r="D12" s="29">
        <v>4.4444444E-2</v>
      </c>
      <c r="E12" s="89">
        <v>22.5</v>
      </c>
      <c r="F12" s="3">
        <f t="shared" si="1"/>
        <v>2.0329999999999997E-2</v>
      </c>
      <c r="G12" s="59">
        <v>22.042999999999999</v>
      </c>
      <c r="H12" s="103">
        <f t="shared" si="3"/>
        <v>21.930499999999999</v>
      </c>
      <c r="I12" s="103">
        <f t="shared" si="3"/>
        <v>21.817999999999998</v>
      </c>
      <c r="J12" s="103">
        <f t="shared" si="3"/>
        <v>21.705499999999997</v>
      </c>
      <c r="K12" s="103">
        <f t="shared" si="3"/>
        <v>21.592999999999996</v>
      </c>
      <c r="L12" s="97">
        <f t="shared" si="3"/>
        <v>21.480499999999996</v>
      </c>
      <c r="M12" s="97">
        <f t="shared" si="3"/>
        <v>21.367999999999995</v>
      </c>
      <c r="N12" s="103">
        <f t="shared" si="3"/>
        <v>21.255499999999994</v>
      </c>
      <c r="O12" s="103">
        <f t="shared" si="3"/>
        <v>21.142999999999994</v>
      </c>
      <c r="P12" s="103">
        <f t="shared" si="3"/>
        <v>21.030499999999993</v>
      </c>
      <c r="Q12" s="103">
        <f t="shared" si="3"/>
        <v>20.917999999999992</v>
      </c>
      <c r="R12" s="103">
        <f t="shared" si="3"/>
        <v>20.805499999999991</v>
      </c>
      <c r="S12" s="103">
        <f t="shared" si="3"/>
        <v>20.692999999999991</v>
      </c>
      <c r="T12" s="103">
        <f t="shared" si="3"/>
        <v>20.58049999999999</v>
      </c>
      <c r="U12" s="103">
        <f t="shared" si="3"/>
        <v>20.467999999999989</v>
      </c>
      <c r="V12" s="103">
        <f t="shared" si="3"/>
        <v>20.355499999999989</v>
      </c>
      <c r="W12" s="103">
        <f t="shared" si="3"/>
        <v>20.242999999999988</v>
      </c>
      <c r="X12" s="103">
        <f t="shared" ref="X12:AU12" si="13">W12-0.005*$E12</f>
        <v>20.130499999999987</v>
      </c>
      <c r="Y12" s="103">
        <f t="shared" si="13"/>
        <v>20.017999999999986</v>
      </c>
      <c r="Z12" s="103">
        <f t="shared" si="13"/>
        <v>19.905499999999986</v>
      </c>
      <c r="AA12" s="103">
        <f t="shared" si="13"/>
        <v>19.792999999999985</v>
      </c>
      <c r="AB12" s="103">
        <f t="shared" si="13"/>
        <v>19.680499999999984</v>
      </c>
      <c r="AC12" s="103">
        <f t="shared" si="13"/>
        <v>19.567999999999984</v>
      </c>
      <c r="AD12" s="103">
        <f t="shared" si="13"/>
        <v>19.455499999999983</v>
      </c>
      <c r="AE12" s="103">
        <f t="shared" si="13"/>
        <v>19.342999999999982</v>
      </c>
      <c r="AF12" s="103">
        <f t="shared" si="13"/>
        <v>19.230499999999981</v>
      </c>
      <c r="AG12" s="103">
        <f t="shared" si="13"/>
        <v>19.117999999999981</v>
      </c>
      <c r="AH12" s="103">
        <f t="shared" si="13"/>
        <v>19.00549999999998</v>
      </c>
      <c r="AI12" s="103">
        <f t="shared" si="13"/>
        <v>18.892999999999979</v>
      </c>
      <c r="AJ12" s="103">
        <f t="shared" si="13"/>
        <v>18.780499999999979</v>
      </c>
      <c r="AK12" s="103">
        <f t="shared" si="13"/>
        <v>18.667999999999978</v>
      </c>
      <c r="AL12" s="103">
        <f t="shared" si="13"/>
        <v>18.555499999999977</v>
      </c>
      <c r="AM12" s="103">
        <f t="shared" si="13"/>
        <v>18.442999999999977</v>
      </c>
      <c r="AN12" s="103">
        <f t="shared" si="13"/>
        <v>18.330499999999976</v>
      </c>
      <c r="AO12" s="103">
        <f t="shared" si="13"/>
        <v>18.217999999999975</v>
      </c>
      <c r="AP12" s="103">
        <f t="shared" si="13"/>
        <v>18.105499999999974</v>
      </c>
      <c r="AQ12" s="103">
        <f t="shared" si="13"/>
        <v>17.992999999999974</v>
      </c>
      <c r="AR12" s="103">
        <f t="shared" si="13"/>
        <v>17.880499999999973</v>
      </c>
      <c r="AS12" s="103">
        <f t="shared" si="13"/>
        <v>17.767999999999972</v>
      </c>
      <c r="AT12" s="103">
        <f t="shared" si="13"/>
        <v>17.655499999999972</v>
      </c>
      <c r="AU12" s="103">
        <f t="shared" si="13"/>
        <v>17.542999999999971</v>
      </c>
      <c r="AV12" s="151">
        <v>2.5329999999999998E-2</v>
      </c>
      <c r="AW12" s="151">
        <f t="shared" si="5"/>
        <v>3.2999999999999696E-4</v>
      </c>
    </row>
    <row r="13" spans="1:49" ht="16.5">
      <c r="A13" s="58"/>
      <c r="B13" s="145"/>
      <c r="C13" s="31" t="s">
        <v>159</v>
      </c>
      <c r="D13" s="29">
        <v>6.6666666999999999E-2</v>
      </c>
      <c r="E13" s="89">
        <v>15</v>
      </c>
      <c r="F13" s="3">
        <f t="shared" si="1"/>
        <v>2.0329999999999997E-2</v>
      </c>
      <c r="G13" s="59">
        <v>14.695</v>
      </c>
      <c r="H13" s="103">
        <f t="shared" si="3"/>
        <v>14.620000000000001</v>
      </c>
      <c r="I13" s="103">
        <f t="shared" si="3"/>
        <v>14.545000000000002</v>
      </c>
      <c r="J13" s="103">
        <f t="shared" si="3"/>
        <v>14.470000000000002</v>
      </c>
      <c r="K13" s="103">
        <f t="shared" si="3"/>
        <v>14.395000000000003</v>
      </c>
      <c r="L13" s="97">
        <f t="shared" si="3"/>
        <v>14.320000000000004</v>
      </c>
      <c r="M13" s="97">
        <f t="shared" si="3"/>
        <v>14.245000000000005</v>
      </c>
      <c r="N13" s="103">
        <f t="shared" si="3"/>
        <v>14.170000000000005</v>
      </c>
      <c r="O13" s="103">
        <f t="shared" si="3"/>
        <v>14.095000000000006</v>
      </c>
      <c r="P13" s="103">
        <f t="shared" si="3"/>
        <v>14.020000000000007</v>
      </c>
      <c r="Q13" s="103">
        <f t="shared" si="3"/>
        <v>13.945000000000007</v>
      </c>
      <c r="R13" s="103">
        <f t="shared" si="3"/>
        <v>13.870000000000008</v>
      </c>
      <c r="S13" s="103">
        <f t="shared" si="3"/>
        <v>13.795000000000009</v>
      </c>
      <c r="T13" s="103">
        <f t="shared" si="3"/>
        <v>13.72000000000001</v>
      </c>
      <c r="U13" s="103">
        <f t="shared" si="3"/>
        <v>13.64500000000001</v>
      </c>
      <c r="V13" s="103">
        <f t="shared" si="3"/>
        <v>13.570000000000011</v>
      </c>
      <c r="W13" s="103">
        <f t="shared" si="3"/>
        <v>13.495000000000012</v>
      </c>
      <c r="X13" s="103">
        <f t="shared" ref="X13:AU13" si="14">W13-0.005*$E13</f>
        <v>13.420000000000012</v>
      </c>
      <c r="Y13" s="103">
        <f t="shared" si="14"/>
        <v>13.345000000000013</v>
      </c>
      <c r="Z13" s="103">
        <f t="shared" si="14"/>
        <v>13.270000000000014</v>
      </c>
      <c r="AA13" s="103">
        <f t="shared" si="14"/>
        <v>13.195000000000014</v>
      </c>
      <c r="AB13" s="103">
        <f t="shared" si="14"/>
        <v>13.120000000000015</v>
      </c>
      <c r="AC13" s="103">
        <f t="shared" si="14"/>
        <v>13.045000000000016</v>
      </c>
      <c r="AD13" s="103">
        <f t="shared" si="14"/>
        <v>12.970000000000017</v>
      </c>
      <c r="AE13" s="103">
        <f t="shared" si="14"/>
        <v>12.895000000000017</v>
      </c>
      <c r="AF13" s="103">
        <f t="shared" si="14"/>
        <v>12.820000000000018</v>
      </c>
      <c r="AG13" s="103">
        <f t="shared" si="14"/>
        <v>12.745000000000019</v>
      </c>
      <c r="AH13" s="103">
        <f t="shared" si="14"/>
        <v>12.670000000000019</v>
      </c>
      <c r="AI13" s="103">
        <f t="shared" si="14"/>
        <v>12.59500000000002</v>
      </c>
      <c r="AJ13" s="103">
        <f t="shared" si="14"/>
        <v>12.520000000000021</v>
      </c>
      <c r="AK13" s="103">
        <f t="shared" si="14"/>
        <v>12.445000000000022</v>
      </c>
      <c r="AL13" s="103">
        <f t="shared" si="14"/>
        <v>12.370000000000022</v>
      </c>
      <c r="AM13" s="103">
        <f t="shared" si="14"/>
        <v>12.295000000000023</v>
      </c>
      <c r="AN13" s="103">
        <f t="shared" si="14"/>
        <v>12.220000000000024</v>
      </c>
      <c r="AO13" s="103">
        <f t="shared" si="14"/>
        <v>12.145000000000024</v>
      </c>
      <c r="AP13" s="103">
        <f t="shared" si="14"/>
        <v>12.070000000000025</v>
      </c>
      <c r="AQ13" s="103">
        <f t="shared" si="14"/>
        <v>11.995000000000026</v>
      </c>
      <c r="AR13" s="103">
        <f t="shared" si="14"/>
        <v>11.920000000000027</v>
      </c>
      <c r="AS13" s="103">
        <f t="shared" si="14"/>
        <v>11.845000000000027</v>
      </c>
      <c r="AT13" s="103">
        <f t="shared" si="14"/>
        <v>11.770000000000028</v>
      </c>
      <c r="AU13" s="103">
        <f t="shared" si="14"/>
        <v>11.695000000000029</v>
      </c>
      <c r="AV13" s="151">
        <v>2.5329999999999998E-2</v>
      </c>
      <c r="AW13" s="151">
        <f t="shared" si="5"/>
        <v>3.2999999999999696E-4</v>
      </c>
    </row>
    <row r="14" spans="1:49" ht="16.5">
      <c r="A14" s="58"/>
      <c r="B14" s="145"/>
      <c r="C14" s="31" t="s">
        <v>160</v>
      </c>
      <c r="D14" s="29">
        <v>6.6666666999999999E-2</v>
      </c>
      <c r="E14" s="89">
        <v>15</v>
      </c>
      <c r="F14" s="3">
        <f t="shared" si="1"/>
        <v>2.0329999999999997E-2</v>
      </c>
      <c r="G14" s="59">
        <v>14.695</v>
      </c>
      <c r="H14" s="103">
        <f t="shared" si="3"/>
        <v>14.620000000000001</v>
      </c>
      <c r="I14" s="103">
        <f t="shared" si="3"/>
        <v>14.545000000000002</v>
      </c>
      <c r="J14" s="103">
        <f t="shared" si="3"/>
        <v>14.470000000000002</v>
      </c>
      <c r="K14" s="103">
        <f t="shared" si="3"/>
        <v>14.395000000000003</v>
      </c>
      <c r="L14" s="97">
        <f t="shared" si="3"/>
        <v>14.320000000000004</v>
      </c>
      <c r="M14" s="97">
        <f t="shared" si="3"/>
        <v>14.245000000000005</v>
      </c>
      <c r="N14" s="103">
        <f t="shared" si="3"/>
        <v>14.170000000000005</v>
      </c>
      <c r="O14" s="103">
        <f t="shared" si="3"/>
        <v>14.095000000000006</v>
      </c>
      <c r="P14" s="103">
        <f t="shared" si="3"/>
        <v>14.020000000000007</v>
      </c>
      <c r="Q14" s="103">
        <f t="shared" si="3"/>
        <v>13.945000000000007</v>
      </c>
      <c r="R14" s="103">
        <f t="shared" si="3"/>
        <v>13.870000000000008</v>
      </c>
      <c r="S14" s="103">
        <f t="shared" si="3"/>
        <v>13.795000000000009</v>
      </c>
      <c r="T14" s="103">
        <f t="shared" si="3"/>
        <v>13.72000000000001</v>
      </c>
      <c r="U14" s="103">
        <f t="shared" si="3"/>
        <v>13.64500000000001</v>
      </c>
      <c r="V14" s="103">
        <f t="shared" si="3"/>
        <v>13.570000000000011</v>
      </c>
      <c r="W14" s="103">
        <f t="shared" si="3"/>
        <v>13.495000000000012</v>
      </c>
      <c r="X14" s="103">
        <f t="shared" ref="X14:AU14" si="15">W14-0.005*$E14</f>
        <v>13.420000000000012</v>
      </c>
      <c r="Y14" s="103">
        <f t="shared" si="15"/>
        <v>13.345000000000013</v>
      </c>
      <c r="Z14" s="103">
        <f t="shared" si="15"/>
        <v>13.270000000000014</v>
      </c>
      <c r="AA14" s="103">
        <f t="shared" si="15"/>
        <v>13.195000000000014</v>
      </c>
      <c r="AB14" s="103">
        <f t="shared" si="15"/>
        <v>13.120000000000015</v>
      </c>
      <c r="AC14" s="103">
        <f t="shared" si="15"/>
        <v>13.045000000000016</v>
      </c>
      <c r="AD14" s="103">
        <f t="shared" si="15"/>
        <v>12.970000000000017</v>
      </c>
      <c r="AE14" s="103">
        <f t="shared" si="15"/>
        <v>12.895000000000017</v>
      </c>
      <c r="AF14" s="103">
        <f t="shared" si="15"/>
        <v>12.820000000000018</v>
      </c>
      <c r="AG14" s="103">
        <f t="shared" si="15"/>
        <v>12.745000000000019</v>
      </c>
      <c r="AH14" s="103">
        <f t="shared" si="15"/>
        <v>12.670000000000019</v>
      </c>
      <c r="AI14" s="103">
        <f t="shared" si="15"/>
        <v>12.59500000000002</v>
      </c>
      <c r="AJ14" s="103">
        <f t="shared" si="15"/>
        <v>12.520000000000021</v>
      </c>
      <c r="AK14" s="103">
        <f t="shared" si="15"/>
        <v>12.445000000000022</v>
      </c>
      <c r="AL14" s="103">
        <f t="shared" si="15"/>
        <v>12.370000000000022</v>
      </c>
      <c r="AM14" s="103">
        <f t="shared" si="15"/>
        <v>12.295000000000023</v>
      </c>
      <c r="AN14" s="103">
        <f t="shared" si="15"/>
        <v>12.220000000000024</v>
      </c>
      <c r="AO14" s="103">
        <f t="shared" si="15"/>
        <v>12.145000000000024</v>
      </c>
      <c r="AP14" s="103">
        <f t="shared" si="15"/>
        <v>12.070000000000025</v>
      </c>
      <c r="AQ14" s="103">
        <f t="shared" si="15"/>
        <v>11.995000000000026</v>
      </c>
      <c r="AR14" s="103">
        <f t="shared" si="15"/>
        <v>11.920000000000027</v>
      </c>
      <c r="AS14" s="103">
        <f t="shared" si="15"/>
        <v>11.845000000000027</v>
      </c>
      <c r="AT14" s="103">
        <f t="shared" si="15"/>
        <v>11.770000000000028</v>
      </c>
      <c r="AU14" s="103">
        <f t="shared" si="15"/>
        <v>11.695000000000029</v>
      </c>
      <c r="AV14" s="151">
        <v>2.5329999999999998E-2</v>
      </c>
      <c r="AW14" s="151">
        <f t="shared" si="5"/>
        <v>3.2999999999999696E-4</v>
      </c>
    </row>
    <row r="15" spans="1:49" ht="16.5">
      <c r="A15" s="58"/>
      <c r="B15" s="145"/>
      <c r="C15" s="31" t="s">
        <v>161</v>
      </c>
      <c r="D15" s="29">
        <v>8.8888888999999999E-2</v>
      </c>
      <c r="E15" s="89">
        <v>11.25</v>
      </c>
      <c r="F15" s="3">
        <f t="shared" si="1"/>
        <v>2.078E-2</v>
      </c>
      <c r="G15" s="59">
        <v>11.016</v>
      </c>
      <c r="H15" s="103">
        <f t="shared" si="3"/>
        <v>10.95975</v>
      </c>
      <c r="I15" s="103">
        <f t="shared" si="3"/>
        <v>10.903499999999999</v>
      </c>
      <c r="J15" s="103">
        <f t="shared" si="3"/>
        <v>10.847249999999999</v>
      </c>
      <c r="K15" s="103">
        <f t="shared" si="3"/>
        <v>10.790999999999999</v>
      </c>
      <c r="L15" s="97">
        <f t="shared" si="3"/>
        <v>10.734749999999998</v>
      </c>
      <c r="M15" s="97">
        <f t="shared" si="3"/>
        <v>10.678499999999998</v>
      </c>
      <c r="N15" s="103">
        <f t="shared" si="3"/>
        <v>10.622249999999998</v>
      </c>
      <c r="O15" s="103">
        <f t="shared" si="3"/>
        <v>10.565999999999997</v>
      </c>
      <c r="P15" s="103">
        <f t="shared" si="3"/>
        <v>10.509749999999997</v>
      </c>
      <c r="Q15" s="103">
        <f t="shared" si="3"/>
        <v>10.453499999999996</v>
      </c>
      <c r="R15" s="103">
        <f t="shared" si="3"/>
        <v>10.397249999999996</v>
      </c>
      <c r="S15" s="103">
        <f t="shared" si="3"/>
        <v>10.340999999999996</v>
      </c>
      <c r="T15" s="103">
        <f t="shared" si="3"/>
        <v>10.284749999999995</v>
      </c>
      <c r="U15" s="103">
        <f t="shared" si="3"/>
        <v>10.228499999999995</v>
      </c>
      <c r="V15" s="103">
        <f t="shared" si="3"/>
        <v>10.172249999999995</v>
      </c>
      <c r="W15" s="103">
        <f t="shared" si="3"/>
        <v>10.115999999999994</v>
      </c>
      <c r="X15" s="103">
        <f t="shared" ref="X15:AU15" si="16">W15-0.005*$E15</f>
        <v>10.059749999999994</v>
      </c>
      <c r="Y15" s="103">
        <f t="shared" si="16"/>
        <v>10.003499999999994</v>
      </c>
      <c r="Z15" s="103">
        <f t="shared" si="16"/>
        <v>9.9472499999999933</v>
      </c>
      <c r="AA15" s="103">
        <f t="shared" si="16"/>
        <v>9.8909999999999929</v>
      </c>
      <c r="AB15" s="103">
        <f t="shared" si="16"/>
        <v>9.8347499999999926</v>
      </c>
      <c r="AC15" s="103">
        <f t="shared" si="16"/>
        <v>9.7784999999999922</v>
      </c>
      <c r="AD15" s="103">
        <f t="shared" si="16"/>
        <v>9.7222499999999918</v>
      </c>
      <c r="AE15" s="103">
        <f t="shared" si="16"/>
        <v>9.6659999999999915</v>
      </c>
      <c r="AF15" s="103">
        <f t="shared" si="16"/>
        <v>9.6097499999999911</v>
      </c>
      <c r="AG15" s="103">
        <f t="shared" si="16"/>
        <v>9.5534999999999908</v>
      </c>
      <c r="AH15" s="103">
        <f t="shared" si="16"/>
        <v>9.4972499999999904</v>
      </c>
      <c r="AI15" s="103">
        <f t="shared" si="16"/>
        <v>9.4409999999999901</v>
      </c>
      <c r="AJ15" s="103">
        <f t="shared" si="16"/>
        <v>9.3847499999999897</v>
      </c>
      <c r="AK15" s="103">
        <f t="shared" si="16"/>
        <v>9.3284999999999894</v>
      </c>
      <c r="AL15" s="103">
        <f t="shared" si="16"/>
        <v>9.272249999999989</v>
      </c>
      <c r="AM15" s="103">
        <f t="shared" si="16"/>
        <v>9.2159999999999886</v>
      </c>
      <c r="AN15" s="103">
        <f t="shared" si="16"/>
        <v>9.1597499999999883</v>
      </c>
      <c r="AO15" s="103">
        <f t="shared" si="16"/>
        <v>9.1034999999999879</v>
      </c>
      <c r="AP15" s="103">
        <f t="shared" si="16"/>
        <v>9.0472499999999876</v>
      </c>
      <c r="AQ15" s="103">
        <f t="shared" si="16"/>
        <v>8.9909999999999872</v>
      </c>
      <c r="AR15" s="103">
        <f t="shared" si="16"/>
        <v>8.9347499999999869</v>
      </c>
      <c r="AS15" s="103">
        <f t="shared" si="16"/>
        <v>8.8784999999999865</v>
      </c>
      <c r="AT15" s="103">
        <f t="shared" si="16"/>
        <v>8.8222499999999862</v>
      </c>
      <c r="AU15" s="103">
        <f t="shared" si="16"/>
        <v>8.7659999999999858</v>
      </c>
      <c r="AV15" s="151">
        <v>2.5780000000000001E-2</v>
      </c>
      <c r="AW15" s="151">
        <f t="shared" si="5"/>
        <v>7.7999999999999944E-4</v>
      </c>
    </row>
    <row r="16" spans="1:49" ht="16.5">
      <c r="A16" s="58"/>
      <c r="B16" s="145"/>
      <c r="C16" s="31" t="s">
        <v>162</v>
      </c>
      <c r="D16" s="29">
        <v>8.8888888999999999E-2</v>
      </c>
      <c r="E16" s="89">
        <v>11.25</v>
      </c>
      <c r="F16" s="3">
        <f t="shared" si="1"/>
        <v>2.078E-2</v>
      </c>
      <c r="G16" s="59">
        <v>11.016</v>
      </c>
      <c r="H16" s="103">
        <f t="shared" si="3"/>
        <v>10.95975</v>
      </c>
      <c r="I16" s="103">
        <f t="shared" si="3"/>
        <v>10.903499999999999</v>
      </c>
      <c r="J16" s="103">
        <f t="shared" si="3"/>
        <v>10.847249999999999</v>
      </c>
      <c r="K16" s="103">
        <f t="shared" si="3"/>
        <v>10.790999999999999</v>
      </c>
      <c r="L16" s="97">
        <f t="shared" si="3"/>
        <v>10.734749999999998</v>
      </c>
      <c r="M16" s="97">
        <f t="shared" si="3"/>
        <v>10.678499999999998</v>
      </c>
      <c r="N16" s="103">
        <f t="shared" si="3"/>
        <v>10.622249999999998</v>
      </c>
      <c r="O16" s="103">
        <f t="shared" si="3"/>
        <v>10.565999999999997</v>
      </c>
      <c r="P16" s="103">
        <f t="shared" si="3"/>
        <v>10.509749999999997</v>
      </c>
      <c r="Q16" s="103">
        <f t="shared" si="3"/>
        <v>10.453499999999996</v>
      </c>
      <c r="R16" s="103">
        <f t="shared" si="3"/>
        <v>10.397249999999996</v>
      </c>
      <c r="S16" s="103">
        <f t="shared" si="3"/>
        <v>10.340999999999996</v>
      </c>
      <c r="T16" s="103">
        <f t="shared" si="3"/>
        <v>10.284749999999995</v>
      </c>
      <c r="U16" s="103">
        <f t="shared" si="3"/>
        <v>10.228499999999995</v>
      </c>
      <c r="V16" s="103">
        <f t="shared" si="3"/>
        <v>10.172249999999995</v>
      </c>
      <c r="W16" s="103">
        <f t="shared" si="3"/>
        <v>10.115999999999994</v>
      </c>
      <c r="X16" s="103">
        <f t="shared" ref="X16:AU16" si="17">W16-0.005*$E16</f>
        <v>10.059749999999994</v>
      </c>
      <c r="Y16" s="103">
        <f t="shared" si="17"/>
        <v>10.003499999999994</v>
      </c>
      <c r="Z16" s="103">
        <f t="shared" si="17"/>
        <v>9.9472499999999933</v>
      </c>
      <c r="AA16" s="103">
        <f t="shared" si="17"/>
        <v>9.8909999999999929</v>
      </c>
      <c r="AB16" s="103">
        <f t="shared" si="17"/>
        <v>9.8347499999999926</v>
      </c>
      <c r="AC16" s="103">
        <f t="shared" si="17"/>
        <v>9.7784999999999922</v>
      </c>
      <c r="AD16" s="103">
        <f t="shared" si="17"/>
        <v>9.7222499999999918</v>
      </c>
      <c r="AE16" s="103">
        <f t="shared" si="17"/>
        <v>9.6659999999999915</v>
      </c>
      <c r="AF16" s="103">
        <f t="shared" si="17"/>
        <v>9.6097499999999911</v>
      </c>
      <c r="AG16" s="103">
        <f t="shared" si="17"/>
        <v>9.5534999999999908</v>
      </c>
      <c r="AH16" s="103">
        <f t="shared" si="17"/>
        <v>9.4972499999999904</v>
      </c>
      <c r="AI16" s="103">
        <f t="shared" si="17"/>
        <v>9.4409999999999901</v>
      </c>
      <c r="AJ16" s="103">
        <f t="shared" si="17"/>
        <v>9.3847499999999897</v>
      </c>
      <c r="AK16" s="103">
        <f t="shared" si="17"/>
        <v>9.3284999999999894</v>
      </c>
      <c r="AL16" s="103">
        <f t="shared" si="17"/>
        <v>9.272249999999989</v>
      </c>
      <c r="AM16" s="103">
        <f t="shared" si="17"/>
        <v>9.2159999999999886</v>
      </c>
      <c r="AN16" s="103">
        <f t="shared" si="17"/>
        <v>9.1597499999999883</v>
      </c>
      <c r="AO16" s="103">
        <f t="shared" si="17"/>
        <v>9.1034999999999879</v>
      </c>
      <c r="AP16" s="103">
        <f t="shared" si="17"/>
        <v>9.0472499999999876</v>
      </c>
      <c r="AQ16" s="103">
        <f t="shared" si="17"/>
        <v>8.9909999999999872</v>
      </c>
      <c r="AR16" s="103">
        <f t="shared" si="17"/>
        <v>8.9347499999999869</v>
      </c>
      <c r="AS16" s="103">
        <f t="shared" si="17"/>
        <v>8.8784999999999865</v>
      </c>
      <c r="AT16" s="103">
        <f t="shared" si="17"/>
        <v>8.8222499999999862</v>
      </c>
      <c r="AU16" s="103">
        <f t="shared" si="17"/>
        <v>8.7659999999999858</v>
      </c>
      <c r="AV16" s="151">
        <v>2.5780000000000001E-2</v>
      </c>
      <c r="AW16" s="151">
        <f t="shared" si="5"/>
        <v>7.7999999999999944E-4</v>
      </c>
    </row>
    <row r="17" spans="1:89" ht="16.5">
      <c r="A17" s="58"/>
      <c r="B17" s="145"/>
      <c r="C17" s="31" t="s">
        <v>163</v>
      </c>
      <c r="D17" s="29">
        <v>0.111111111</v>
      </c>
      <c r="E17" s="89">
        <v>9</v>
      </c>
      <c r="F17" s="3">
        <f t="shared" si="1"/>
        <v>2.0559999999999998E-2</v>
      </c>
      <c r="G17" s="59">
        <v>8.8149999999999995</v>
      </c>
      <c r="H17" s="103">
        <f t="shared" si="3"/>
        <v>8.77</v>
      </c>
      <c r="I17" s="103">
        <f t="shared" si="3"/>
        <v>8.7249999999999996</v>
      </c>
      <c r="J17" s="103">
        <f t="shared" si="3"/>
        <v>8.68</v>
      </c>
      <c r="K17" s="103">
        <f t="shared" si="3"/>
        <v>8.6349999999999998</v>
      </c>
      <c r="L17" s="97">
        <f t="shared" si="3"/>
        <v>8.59</v>
      </c>
      <c r="M17" s="97">
        <f t="shared" si="3"/>
        <v>8.5449999999999999</v>
      </c>
      <c r="N17" s="103">
        <f t="shared" si="3"/>
        <v>8.5</v>
      </c>
      <c r="O17" s="103">
        <f t="shared" si="3"/>
        <v>8.4550000000000001</v>
      </c>
      <c r="P17" s="103">
        <f t="shared" si="3"/>
        <v>8.41</v>
      </c>
      <c r="Q17" s="103">
        <f t="shared" si="3"/>
        <v>8.3650000000000002</v>
      </c>
      <c r="R17" s="103">
        <f t="shared" si="3"/>
        <v>8.32</v>
      </c>
      <c r="S17" s="103">
        <f t="shared" si="3"/>
        <v>8.2750000000000004</v>
      </c>
      <c r="T17" s="103">
        <f t="shared" si="3"/>
        <v>8.23</v>
      </c>
      <c r="U17" s="103">
        <f t="shared" si="3"/>
        <v>8.1850000000000005</v>
      </c>
      <c r="V17" s="103">
        <f t="shared" si="3"/>
        <v>8.14</v>
      </c>
      <c r="W17" s="103">
        <f t="shared" si="3"/>
        <v>8.0950000000000006</v>
      </c>
      <c r="X17" s="103">
        <f t="shared" ref="X17:AU17" si="18">W17-0.005*$E17</f>
        <v>8.0500000000000007</v>
      </c>
      <c r="Y17" s="103">
        <f t="shared" si="18"/>
        <v>8.0050000000000008</v>
      </c>
      <c r="Z17" s="103">
        <f t="shared" si="18"/>
        <v>7.9600000000000009</v>
      </c>
      <c r="AA17" s="103">
        <f t="shared" si="18"/>
        <v>7.9150000000000009</v>
      </c>
      <c r="AB17" s="103">
        <f t="shared" si="18"/>
        <v>7.870000000000001</v>
      </c>
      <c r="AC17" s="103">
        <f t="shared" si="18"/>
        <v>7.8250000000000011</v>
      </c>
      <c r="AD17" s="103">
        <f t="shared" si="18"/>
        <v>7.7800000000000011</v>
      </c>
      <c r="AE17" s="103">
        <f t="shared" si="18"/>
        <v>7.7350000000000012</v>
      </c>
      <c r="AF17" s="103">
        <f t="shared" si="18"/>
        <v>7.6900000000000013</v>
      </c>
      <c r="AG17" s="103">
        <f t="shared" si="18"/>
        <v>7.6450000000000014</v>
      </c>
      <c r="AH17" s="103">
        <f t="shared" si="18"/>
        <v>7.6000000000000014</v>
      </c>
      <c r="AI17" s="103">
        <f t="shared" si="18"/>
        <v>7.5550000000000015</v>
      </c>
      <c r="AJ17" s="103">
        <f t="shared" si="18"/>
        <v>7.5100000000000016</v>
      </c>
      <c r="AK17" s="103">
        <f t="shared" si="18"/>
        <v>7.4650000000000016</v>
      </c>
      <c r="AL17" s="103">
        <f t="shared" si="18"/>
        <v>7.4200000000000017</v>
      </c>
      <c r="AM17" s="103">
        <f t="shared" si="18"/>
        <v>7.3750000000000018</v>
      </c>
      <c r="AN17" s="103">
        <f t="shared" si="18"/>
        <v>7.3300000000000018</v>
      </c>
      <c r="AO17" s="103">
        <f t="shared" si="18"/>
        <v>7.2850000000000019</v>
      </c>
      <c r="AP17" s="103">
        <f t="shared" si="18"/>
        <v>7.240000000000002</v>
      </c>
      <c r="AQ17" s="103">
        <f t="shared" si="18"/>
        <v>7.1950000000000021</v>
      </c>
      <c r="AR17" s="103">
        <f t="shared" si="18"/>
        <v>7.1500000000000021</v>
      </c>
      <c r="AS17" s="103">
        <f t="shared" si="18"/>
        <v>7.1050000000000022</v>
      </c>
      <c r="AT17" s="103">
        <f t="shared" si="18"/>
        <v>7.0600000000000023</v>
      </c>
      <c r="AU17" s="103">
        <f t="shared" si="18"/>
        <v>7.0150000000000023</v>
      </c>
      <c r="AV17" s="151">
        <v>2.5559999999999999E-2</v>
      </c>
      <c r="AW17" s="151">
        <f t="shared" si="5"/>
        <v>5.59999999999998E-4</v>
      </c>
    </row>
    <row r="18" spans="1:89" ht="16.5">
      <c r="A18" s="58"/>
      <c r="B18" s="145"/>
      <c r="C18" s="31" t="s">
        <v>164</v>
      </c>
      <c r="D18" s="29">
        <v>8.8888888999999999E-2</v>
      </c>
      <c r="E18" s="89">
        <v>11.25</v>
      </c>
      <c r="F18" s="3">
        <f t="shared" si="1"/>
        <v>2.078E-2</v>
      </c>
      <c r="G18" s="59">
        <v>11.016</v>
      </c>
      <c r="H18" s="103">
        <f t="shared" si="3"/>
        <v>10.95975</v>
      </c>
      <c r="I18" s="103">
        <f t="shared" si="3"/>
        <v>10.903499999999999</v>
      </c>
      <c r="J18" s="103">
        <f t="shared" si="3"/>
        <v>10.847249999999999</v>
      </c>
      <c r="K18" s="103">
        <f t="shared" si="3"/>
        <v>10.790999999999999</v>
      </c>
      <c r="L18" s="97">
        <f t="shared" si="3"/>
        <v>10.734749999999998</v>
      </c>
      <c r="M18" s="97">
        <f t="shared" si="3"/>
        <v>10.678499999999998</v>
      </c>
      <c r="N18" s="103">
        <f t="shared" si="3"/>
        <v>10.622249999999998</v>
      </c>
      <c r="O18" s="103">
        <f t="shared" si="3"/>
        <v>10.565999999999997</v>
      </c>
      <c r="P18" s="103">
        <f t="shared" si="3"/>
        <v>10.509749999999997</v>
      </c>
      <c r="Q18" s="103">
        <f t="shared" si="3"/>
        <v>10.453499999999996</v>
      </c>
      <c r="R18" s="103">
        <f t="shared" si="3"/>
        <v>10.397249999999996</v>
      </c>
      <c r="S18" s="103">
        <f t="shared" si="3"/>
        <v>10.340999999999996</v>
      </c>
      <c r="T18" s="103">
        <f t="shared" si="3"/>
        <v>10.284749999999995</v>
      </c>
      <c r="U18" s="103">
        <f t="shared" si="3"/>
        <v>10.228499999999995</v>
      </c>
      <c r="V18" s="103">
        <f t="shared" si="3"/>
        <v>10.172249999999995</v>
      </c>
      <c r="W18" s="103">
        <f t="shared" si="3"/>
        <v>10.115999999999994</v>
      </c>
      <c r="X18" s="103">
        <f t="shared" ref="X18:AU18" si="19">W18-0.005*$E18</f>
        <v>10.059749999999994</v>
      </c>
      <c r="Y18" s="103">
        <f t="shared" si="19"/>
        <v>10.003499999999994</v>
      </c>
      <c r="Z18" s="103">
        <f t="shared" si="19"/>
        <v>9.9472499999999933</v>
      </c>
      <c r="AA18" s="103">
        <f t="shared" si="19"/>
        <v>9.8909999999999929</v>
      </c>
      <c r="AB18" s="103">
        <f t="shared" si="19"/>
        <v>9.8347499999999926</v>
      </c>
      <c r="AC18" s="103">
        <f t="shared" si="19"/>
        <v>9.7784999999999922</v>
      </c>
      <c r="AD18" s="103">
        <f t="shared" si="19"/>
        <v>9.7222499999999918</v>
      </c>
      <c r="AE18" s="103">
        <f t="shared" si="19"/>
        <v>9.6659999999999915</v>
      </c>
      <c r="AF18" s="103">
        <f t="shared" si="19"/>
        <v>9.6097499999999911</v>
      </c>
      <c r="AG18" s="103">
        <f t="shared" si="19"/>
        <v>9.5534999999999908</v>
      </c>
      <c r="AH18" s="103">
        <f t="shared" si="19"/>
        <v>9.4972499999999904</v>
      </c>
      <c r="AI18" s="103">
        <f t="shared" si="19"/>
        <v>9.4409999999999901</v>
      </c>
      <c r="AJ18" s="103">
        <f t="shared" si="19"/>
        <v>9.3847499999999897</v>
      </c>
      <c r="AK18" s="103">
        <f t="shared" si="19"/>
        <v>9.3284999999999894</v>
      </c>
      <c r="AL18" s="103">
        <f t="shared" si="19"/>
        <v>9.272249999999989</v>
      </c>
      <c r="AM18" s="103">
        <f t="shared" si="19"/>
        <v>9.2159999999999886</v>
      </c>
      <c r="AN18" s="103">
        <f t="shared" si="19"/>
        <v>9.1597499999999883</v>
      </c>
      <c r="AO18" s="103">
        <f t="shared" si="19"/>
        <v>9.1034999999999879</v>
      </c>
      <c r="AP18" s="103">
        <f t="shared" si="19"/>
        <v>9.0472499999999876</v>
      </c>
      <c r="AQ18" s="103">
        <f t="shared" si="19"/>
        <v>8.9909999999999872</v>
      </c>
      <c r="AR18" s="103">
        <f t="shared" si="19"/>
        <v>8.9347499999999869</v>
      </c>
      <c r="AS18" s="103">
        <f t="shared" si="19"/>
        <v>8.8784999999999865</v>
      </c>
      <c r="AT18" s="103">
        <f t="shared" si="19"/>
        <v>8.8222499999999862</v>
      </c>
      <c r="AU18" s="103">
        <f t="shared" si="19"/>
        <v>8.7659999999999858</v>
      </c>
      <c r="AV18" s="151">
        <v>2.5780000000000001E-2</v>
      </c>
      <c r="AW18" s="151">
        <f t="shared" si="5"/>
        <v>7.7999999999999944E-4</v>
      </c>
    </row>
    <row r="19" spans="1:89" ht="16.5">
      <c r="A19" s="58"/>
      <c r="B19" s="145"/>
      <c r="C19" s="31" t="s">
        <v>165</v>
      </c>
      <c r="D19" s="29">
        <v>8.8888888999999999E-2</v>
      </c>
      <c r="E19" s="89">
        <v>11.25</v>
      </c>
      <c r="F19" s="3">
        <f t="shared" si="1"/>
        <v>2.078E-2</v>
      </c>
      <c r="G19" s="59">
        <v>11.016</v>
      </c>
      <c r="H19" s="103">
        <f t="shared" si="3"/>
        <v>10.95975</v>
      </c>
      <c r="I19" s="103">
        <f t="shared" si="3"/>
        <v>10.903499999999999</v>
      </c>
      <c r="J19" s="103">
        <f t="shared" si="3"/>
        <v>10.847249999999999</v>
      </c>
      <c r="K19" s="103">
        <f t="shared" si="3"/>
        <v>10.790999999999999</v>
      </c>
      <c r="L19" s="97">
        <f t="shared" ref="L19:AU19" si="20">K19-0.005*$E19</f>
        <v>10.734749999999998</v>
      </c>
      <c r="M19" s="97">
        <f t="shared" si="20"/>
        <v>10.678499999999998</v>
      </c>
      <c r="N19" s="103">
        <f t="shared" si="20"/>
        <v>10.622249999999998</v>
      </c>
      <c r="O19" s="103">
        <f t="shared" si="20"/>
        <v>10.565999999999997</v>
      </c>
      <c r="P19" s="103">
        <f t="shared" si="20"/>
        <v>10.509749999999997</v>
      </c>
      <c r="Q19" s="103">
        <f t="shared" si="20"/>
        <v>10.453499999999996</v>
      </c>
      <c r="R19" s="103">
        <f t="shared" si="20"/>
        <v>10.397249999999996</v>
      </c>
      <c r="S19" s="103">
        <f t="shared" si="20"/>
        <v>10.340999999999996</v>
      </c>
      <c r="T19" s="103">
        <f t="shared" si="20"/>
        <v>10.284749999999995</v>
      </c>
      <c r="U19" s="103">
        <f t="shared" si="20"/>
        <v>10.228499999999995</v>
      </c>
      <c r="V19" s="103">
        <f t="shared" si="20"/>
        <v>10.172249999999995</v>
      </c>
      <c r="W19" s="103">
        <f t="shared" si="20"/>
        <v>10.115999999999994</v>
      </c>
      <c r="X19" s="103">
        <f t="shared" si="20"/>
        <v>10.059749999999994</v>
      </c>
      <c r="Y19" s="103">
        <f t="shared" si="20"/>
        <v>10.003499999999994</v>
      </c>
      <c r="Z19" s="103">
        <f t="shared" si="20"/>
        <v>9.9472499999999933</v>
      </c>
      <c r="AA19" s="103">
        <f t="shared" si="20"/>
        <v>9.8909999999999929</v>
      </c>
      <c r="AB19" s="103">
        <f t="shared" si="20"/>
        <v>9.8347499999999926</v>
      </c>
      <c r="AC19" s="103">
        <f t="shared" si="20"/>
        <v>9.7784999999999922</v>
      </c>
      <c r="AD19" s="103">
        <f t="shared" si="20"/>
        <v>9.7222499999999918</v>
      </c>
      <c r="AE19" s="103">
        <f t="shared" si="20"/>
        <v>9.6659999999999915</v>
      </c>
      <c r="AF19" s="103">
        <f t="shared" si="20"/>
        <v>9.6097499999999911</v>
      </c>
      <c r="AG19" s="103">
        <f t="shared" si="20"/>
        <v>9.5534999999999908</v>
      </c>
      <c r="AH19" s="103">
        <f t="shared" si="20"/>
        <v>9.4972499999999904</v>
      </c>
      <c r="AI19" s="103">
        <f t="shared" si="20"/>
        <v>9.4409999999999901</v>
      </c>
      <c r="AJ19" s="103">
        <f t="shared" si="20"/>
        <v>9.3847499999999897</v>
      </c>
      <c r="AK19" s="103">
        <f t="shared" si="20"/>
        <v>9.3284999999999894</v>
      </c>
      <c r="AL19" s="103">
        <f t="shared" si="20"/>
        <v>9.272249999999989</v>
      </c>
      <c r="AM19" s="103">
        <f t="shared" si="20"/>
        <v>9.2159999999999886</v>
      </c>
      <c r="AN19" s="103">
        <f t="shared" si="20"/>
        <v>9.1597499999999883</v>
      </c>
      <c r="AO19" s="103">
        <f t="shared" si="20"/>
        <v>9.1034999999999879</v>
      </c>
      <c r="AP19" s="103">
        <f t="shared" si="20"/>
        <v>9.0472499999999876</v>
      </c>
      <c r="AQ19" s="103">
        <f t="shared" si="20"/>
        <v>8.9909999999999872</v>
      </c>
      <c r="AR19" s="103">
        <f t="shared" si="20"/>
        <v>8.9347499999999869</v>
      </c>
      <c r="AS19" s="103">
        <f t="shared" si="20"/>
        <v>8.8784999999999865</v>
      </c>
      <c r="AT19" s="103">
        <f t="shared" si="20"/>
        <v>8.8222499999999862</v>
      </c>
      <c r="AU19" s="103">
        <f t="shared" si="20"/>
        <v>8.7659999999999858</v>
      </c>
      <c r="AV19" s="151">
        <v>2.5780000000000001E-2</v>
      </c>
      <c r="AW19" s="151">
        <f t="shared" si="5"/>
        <v>7.7999999999999944E-4</v>
      </c>
    </row>
    <row r="20" spans="1:89" ht="16.5">
      <c r="A20" s="128" t="s">
        <v>263</v>
      </c>
      <c r="B20" s="145"/>
      <c r="C20" s="31" t="s">
        <v>166</v>
      </c>
      <c r="D20" s="29">
        <v>6.6666666999999999E-2</v>
      </c>
      <c r="E20" s="89">
        <v>15</v>
      </c>
      <c r="F20" s="3">
        <f t="shared" si="1"/>
        <v>2.0329999999999997E-2</v>
      </c>
      <c r="G20" s="59">
        <v>14.695</v>
      </c>
      <c r="H20" s="103">
        <f t="shared" si="3"/>
        <v>14.620000000000001</v>
      </c>
      <c r="I20" s="103">
        <f t="shared" ref="I20:AU20" si="21">H20-0.005*$E20</f>
        <v>14.545000000000002</v>
      </c>
      <c r="J20" s="103">
        <f t="shared" si="21"/>
        <v>14.470000000000002</v>
      </c>
      <c r="K20" s="103">
        <f t="shared" si="21"/>
        <v>14.395000000000003</v>
      </c>
      <c r="L20" s="97">
        <f t="shared" si="21"/>
        <v>14.320000000000004</v>
      </c>
      <c r="M20" s="97">
        <f t="shared" si="21"/>
        <v>14.245000000000005</v>
      </c>
      <c r="N20" s="103">
        <f t="shared" si="21"/>
        <v>14.170000000000005</v>
      </c>
      <c r="O20" s="103">
        <f t="shared" si="21"/>
        <v>14.095000000000006</v>
      </c>
      <c r="P20" s="103">
        <f t="shared" si="21"/>
        <v>14.020000000000007</v>
      </c>
      <c r="Q20" s="103">
        <f t="shared" si="21"/>
        <v>13.945000000000007</v>
      </c>
      <c r="R20" s="103">
        <f t="shared" si="21"/>
        <v>13.870000000000008</v>
      </c>
      <c r="S20" s="103">
        <f t="shared" si="21"/>
        <v>13.795000000000009</v>
      </c>
      <c r="T20" s="103">
        <f t="shared" si="21"/>
        <v>13.72000000000001</v>
      </c>
      <c r="U20" s="103">
        <f t="shared" si="21"/>
        <v>13.64500000000001</v>
      </c>
      <c r="V20" s="103">
        <f t="shared" si="21"/>
        <v>13.570000000000011</v>
      </c>
      <c r="W20" s="103">
        <f t="shared" si="21"/>
        <v>13.495000000000012</v>
      </c>
      <c r="X20" s="103">
        <f t="shared" si="21"/>
        <v>13.420000000000012</v>
      </c>
      <c r="Y20" s="103">
        <f t="shared" si="21"/>
        <v>13.345000000000013</v>
      </c>
      <c r="Z20" s="103">
        <f t="shared" si="21"/>
        <v>13.270000000000014</v>
      </c>
      <c r="AA20" s="103">
        <f t="shared" si="21"/>
        <v>13.195000000000014</v>
      </c>
      <c r="AB20" s="103">
        <f t="shared" si="21"/>
        <v>13.120000000000015</v>
      </c>
      <c r="AC20" s="103">
        <f t="shared" si="21"/>
        <v>13.045000000000016</v>
      </c>
      <c r="AD20" s="103">
        <f t="shared" si="21"/>
        <v>12.970000000000017</v>
      </c>
      <c r="AE20" s="103">
        <f t="shared" si="21"/>
        <v>12.895000000000017</v>
      </c>
      <c r="AF20" s="103">
        <f t="shared" si="21"/>
        <v>12.820000000000018</v>
      </c>
      <c r="AG20" s="103">
        <f t="shared" si="21"/>
        <v>12.745000000000019</v>
      </c>
      <c r="AH20" s="103">
        <f t="shared" si="21"/>
        <v>12.670000000000019</v>
      </c>
      <c r="AI20" s="103">
        <f t="shared" si="21"/>
        <v>12.59500000000002</v>
      </c>
      <c r="AJ20" s="103">
        <f t="shared" si="21"/>
        <v>12.520000000000021</v>
      </c>
      <c r="AK20" s="103">
        <f t="shared" si="21"/>
        <v>12.445000000000022</v>
      </c>
      <c r="AL20" s="103">
        <f t="shared" si="21"/>
        <v>12.370000000000022</v>
      </c>
      <c r="AM20" s="103">
        <f t="shared" si="21"/>
        <v>12.295000000000023</v>
      </c>
      <c r="AN20" s="103">
        <f t="shared" si="21"/>
        <v>12.220000000000024</v>
      </c>
      <c r="AO20" s="103">
        <f t="shared" si="21"/>
        <v>12.145000000000024</v>
      </c>
      <c r="AP20" s="103">
        <f t="shared" si="21"/>
        <v>12.070000000000025</v>
      </c>
      <c r="AQ20" s="103">
        <f t="shared" si="21"/>
        <v>11.995000000000026</v>
      </c>
      <c r="AR20" s="103">
        <f t="shared" si="21"/>
        <v>11.920000000000027</v>
      </c>
      <c r="AS20" s="103">
        <f t="shared" si="21"/>
        <v>11.845000000000027</v>
      </c>
      <c r="AT20" s="103">
        <f t="shared" si="21"/>
        <v>11.770000000000028</v>
      </c>
      <c r="AU20" s="103">
        <f t="shared" si="21"/>
        <v>11.695000000000029</v>
      </c>
      <c r="AV20" s="151">
        <v>2.5329999999999998E-2</v>
      </c>
      <c r="AW20" s="151">
        <f t="shared" si="5"/>
        <v>3.2999999999999696E-4</v>
      </c>
    </row>
    <row r="21" spans="1:89" ht="16.5">
      <c r="A21" s="129"/>
      <c r="B21" s="145"/>
      <c r="C21" s="31" t="s">
        <v>167</v>
      </c>
      <c r="D21" s="29">
        <v>6.6666666999999999E-2</v>
      </c>
      <c r="E21" s="89">
        <v>15</v>
      </c>
      <c r="F21" s="3">
        <f t="shared" si="1"/>
        <v>2.0329999999999997E-2</v>
      </c>
      <c r="G21" s="59">
        <v>14.695</v>
      </c>
      <c r="H21" s="103">
        <f t="shared" si="3"/>
        <v>14.620000000000001</v>
      </c>
      <c r="I21" s="103">
        <f t="shared" ref="I21:AU21" si="22">H21-0.005*$E21</f>
        <v>14.545000000000002</v>
      </c>
      <c r="J21" s="103">
        <f t="shared" si="22"/>
        <v>14.470000000000002</v>
      </c>
      <c r="K21" s="103">
        <f t="shared" si="22"/>
        <v>14.395000000000003</v>
      </c>
      <c r="L21" s="97">
        <f t="shared" si="22"/>
        <v>14.320000000000004</v>
      </c>
      <c r="M21" s="97">
        <f t="shared" si="22"/>
        <v>14.245000000000005</v>
      </c>
      <c r="N21" s="103">
        <f t="shared" si="22"/>
        <v>14.170000000000005</v>
      </c>
      <c r="O21" s="103">
        <f t="shared" si="22"/>
        <v>14.095000000000006</v>
      </c>
      <c r="P21" s="103">
        <f t="shared" si="22"/>
        <v>14.020000000000007</v>
      </c>
      <c r="Q21" s="103">
        <f t="shared" si="22"/>
        <v>13.945000000000007</v>
      </c>
      <c r="R21" s="103">
        <f t="shared" si="22"/>
        <v>13.870000000000008</v>
      </c>
      <c r="S21" s="103">
        <f t="shared" si="22"/>
        <v>13.795000000000009</v>
      </c>
      <c r="T21" s="103">
        <f t="shared" si="22"/>
        <v>13.72000000000001</v>
      </c>
      <c r="U21" s="103">
        <f t="shared" si="22"/>
        <v>13.64500000000001</v>
      </c>
      <c r="V21" s="103">
        <f t="shared" si="22"/>
        <v>13.570000000000011</v>
      </c>
      <c r="W21" s="103">
        <f t="shared" si="22"/>
        <v>13.495000000000012</v>
      </c>
      <c r="X21" s="103">
        <f t="shared" si="22"/>
        <v>13.420000000000012</v>
      </c>
      <c r="Y21" s="103">
        <f t="shared" si="22"/>
        <v>13.345000000000013</v>
      </c>
      <c r="Z21" s="103">
        <f t="shared" si="22"/>
        <v>13.270000000000014</v>
      </c>
      <c r="AA21" s="103">
        <f t="shared" si="22"/>
        <v>13.195000000000014</v>
      </c>
      <c r="AB21" s="103">
        <f t="shared" si="22"/>
        <v>13.120000000000015</v>
      </c>
      <c r="AC21" s="103">
        <f t="shared" si="22"/>
        <v>13.045000000000016</v>
      </c>
      <c r="AD21" s="103">
        <f t="shared" si="22"/>
        <v>12.970000000000017</v>
      </c>
      <c r="AE21" s="103">
        <f t="shared" si="22"/>
        <v>12.895000000000017</v>
      </c>
      <c r="AF21" s="103">
        <f t="shared" si="22"/>
        <v>12.820000000000018</v>
      </c>
      <c r="AG21" s="103">
        <f t="shared" si="22"/>
        <v>12.745000000000019</v>
      </c>
      <c r="AH21" s="103">
        <f t="shared" si="22"/>
        <v>12.670000000000019</v>
      </c>
      <c r="AI21" s="103">
        <f t="shared" si="22"/>
        <v>12.59500000000002</v>
      </c>
      <c r="AJ21" s="103">
        <f t="shared" si="22"/>
        <v>12.520000000000021</v>
      </c>
      <c r="AK21" s="103">
        <f t="shared" si="22"/>
        <v>12.445000000000022</v>
      </c>
      <c r="AL21" s="103">
        <f t="shared" si="22"/>
        <v>12.370000000000022</v>
      </c>
      <c r="AM21" s="103">
        <f t="shared" si="22"/>
        <v>12.295000000000023</v>
      </c>
      <c r="AN21" s="103">
        <f t="shared" si="22"/>
        <v>12.220000000000024</v>
      </c>
      <c r="AO21" s="103">
        <f t="shared" si="22"/>
        <v>12.145000000000024</v>
      </c>
      <c r="AP21" s="103">
        <f t="shared" si="22"/>
        <v>12.070000000000025</v>
      </c>
      <c r="AQ21" s="103">
        <f t="shared" si="22"/>
        <v>11.995000000000026</v>
      </c>
      <c r="AR21" s="103">
        <f t="shared" si="22"/>
        <v>11.920000000000027</v>
      </c>
      <c r="AS21" s="103">
        <f t="shared" si="22"/>
        <v>11.845000000000027</v>
      </c>
      <c r="AT21" s="103">
        <f t="shared" si="22"/>
        <v>11.770000000000028</v>
      </c>
      <c r="AU21" s="103">
        <f t="shared" si="22"/>
        <v>11.695000000000029</v>
      </c>
      <c r="AV21" s="151">
        <v>2.5329999999999998E-2</v>
      </c>
      <c r="AW21" s="151">
        <f t="shared" si="5"/>
        <v>3.2999999999999696E-4</v>
      </c>
    </row>
    <row r="22" spans="1:89" ht="16.5">
      <c r="A22" s="130">
        <f>A25/1000</f>
        <v>0.08</v>
      </c>
      <c r="B22" s="145"/>
      <c r="C22" s="31" t="s">
        <v>168</v>
      </c>
      <c r="D22" s="29">
        <v>4.4444444E-2</v>
      </c>
      <c r="E22" s="89">
        <v>22.5</v>
      </c>
      <c r="F22" s="3">
        <f t="shared" si="1"/>
        <v>2.0329999999999997E-2</v>
      </c>
      <c r="G22" s="59">
        <v>22.042999999999999</v>
      </c>
      <c r="H22" s="103">
        <f t="shared" si="3"/>
        <v>21.930499999999999</v>
      </c>
      <c r="I22" s="103">
        <f t="shared" ref="I22:AU22" si="23">H22-0.005*$E22</f>
        <v>21.817999999999998</v>
      </c>
      <c r="J22" s="103">
        <f t="shared" si="23"/>
        <v>21.705499999999997</v>
      </c>
      <c r="K22" s="103">
        <f t="shared" si="23"/>
        <v>21.592999999999996</v>
      </c>
      <c r="L22" s="97">
        <f t="shared" si="23"/>
        <v>21.480499999999996</v>
      </c>
      <c r="M22" s="97">
        <f t="shared" si="23"/>
        <v>21.367999999999995</v>
      </c>
      <c r="N22" s="103">
        <f t="shared" si="23"/>
        <v>21.255499999999994</v>
      </c>
      <c r="O22" s="103">
        <f t="shared" si="23"/>
        <v>21.142999999999994</v>
      </c>
      <c r="P22" s="103">
        <f t="shared" si="23"/>
        <v>21.030499999999993</v>
      </c>
      <c r="Q22" s="103">
        <f t="shared" si="23"/>
        <v>20.917999999999992</v>
      </c>
      <c r="R22" s="103">
        <f t="shared" si="23"/>
        <v>20.805499999999991</v>
      </c>
      <c r="S22" s="103">
        <f t="shared" si="23"/>
        <v>20.692999999999991</v>
      </c>
      <c r="T22" s="103">
        <f t="shared" si="23"/>
        <v>20.58049999999999</v>
      </c>
      <c r="U22" s="103">
        <f t="shared" si="23"/>
        <v>20.467999999999989</v>
      </c>
      <c r="V22" s="103">
        <f t="shared" si="23"/>
        <v>20.355499999999989</v>
      </c>
      <c r="W22" s="103">
        <f t="shared" si="23"/>
        <v>20.242999999999988</v>
      </c>
      <c r="X22" s="103">
        <f t="shared" si="23"/>
        <v>20.130499999999987</v>
      </c>
      <c r="Y22" s="103">
        <f t="shared" si="23"/>
        <v>20.017999999999986</v>
      </c>
      <c r="Z22" s="103">
        <f t="shared" si="23"/>
        <v>19.905499999999986</v>
      </c>
      <c r="AA22" s="103">
        <f t="shared" si="23"/>
        <v>19.792999999999985</v>
      </c>
      <c r="AB22" s="103">
        <f t="shared" si="23"/>
        <v>19.680499999999984</v>
      </c>
      <c r="AC22" s="103">
        <f t="shared" si="23"/>
        <v>19.567999999999984</v>
      </c>
      <c r="AD22" s="103">
        <f t="shared" si="23"/>
        <v>19.455499999999983</v>
      </c>
      <c r="AE22" s="103">
        <f t="shared" si="23"/>
        <v>19.342999999999982</v>
      </c>
      <c r="AF22" s="103">
        <f t="shared" si="23"/>
        <v>19.230499999999981</v>
      </c>
      <c r="AG22" s="103">
        <f t="shared" si="23"/>
        <v>19.117999999999981</v>
      </c>
      <c r="AH22" s="103">
        <f t="shared" si="23"/>
        <v>19.00549999999998</v>
      </c>
      <c r="AI22" s="103">
        <f t="shared" si="23"/>
        <v>18.892999999999979</v>
      </c>
      <c r="AJ22" s="103">
        <f t="shared" si="23"/>
        <v>18.780499999999979</v>
      </c>
      <c r="AK22" s="103">
        <f t="shared" si="23"/>
        <v>18.667999999999978</v>
      </c>
      <c r="AL22" s="103">
        <f t="shared" si="23"/>
        <v>18.555499999999977</v>
      </c>
      <c r="AM22" s="103">
        <f t="shared" si="23"/>
        <v>18.442999999999977</v>
      </c>
      <c r="AN22" s="103">
        <f t="shared" si="23"/>
        <v>18.330499999999976</v>
      </c>
      <c r="AO22" s="103">
        <f t="shared" si="23"/>
        <v>18.217999999999975</v>
      </c>
      <c r="AP22" s="103">
        <f t="shared" si="23"/>
        <v>18.105499999999974</v>
      </c>
      <c r="AQ22" s="103">
        <f t="shared" si="23"/>
        <v>17.992999999999974</v>
      </c>
      <c r="AR22" s="103">
        <f t="shared" si="23"/>
        <v>17.880499999999973</v>
      </c>
      <c r="AS22" s="103">
        <f t="shared" si="23"/>
        <v>17.767999999999972</v>
      </c>
      <c r="AT22" s="103">
        <f t="shared" si="23"/>
        <v>17.655499999999972</v>
      </c>
      <c r="AU22" s="103">
        <f t="shared" si="23"/>
        <v>17.542999999999971</v>
      </c>
      <c r="AV22" s="151">
        <v>2.5329999999999998E-2</v>
      </c>
      <c r="AW22" s="151">
        <f t="shared" si="5"/>
        <v>3.2999999999999696E-4</v>
      </c>
    </row>
    <row r="23" spans="1:89" ht="16.5">
      <c r="A23" s="130"/>
      <c r="B23" s="145"/>
      <c r="C23" s="31" t="s">
        <v>169</v>
      </c>
      <c r="D23" s="29">
        <v>4.4444444E-2</v>
      </c>
      <c r="E23" s="89">
        <v>22.5</v>
      </c>
      <c r="F23" s="3">
        <f t="shared" si="1"/>
        <v>2.0329999999999997E-2</v>
      </c>
      <c r="G23" s="59">
        <v>22.042999999999999</v>
      </c>
      <c r="H23" s="103">
        <f t="shared" si="3"/>
        <v>21.930499999999999</v>
      </c>
      <c r="I23" s="103">
        <f t="shared" ref="I23:AU23" si="24">H23-0.005*$E23</f>
        <v>21.817999999999998</v>
      </c>
      <c r="J23" s="103">
        <f t="shared" si="24"/>
        <v>21.705499999999997</v>
      </c>
      <c r="K23" s="103">
        <f t="shared" si="24"/>
        <v>21.592999999999996</v>
      </c>
      <c r="L23" s="97">
        <f t="shared" si="24"/>
        <v>21.480499999999996</v>
      </c>
      <c r="M23" s="97">
        <f t="shared" si="24"/>
        <v>21.367999999999995</v>
      </c>
      <c r="N23" s="103">
        <f t="shared" si="24"/>
        <v>21.255499999999994</v>
      </c>
      <c r="O23" s="103">
        <f t="shared" si="24"/>
        <v>21.142999999999994</v>
      </c>
      <c r="P23" s="103">
        <f t="shared" si="24"/>
        <v>21.030499999999993</v>
      </c>
      <c r="Q23" s="103">
        <f t="shared" si="24"/>
        <v>20.917999999999992</v>
      </c>
      <c r="R23" s="103">
        <f t="shared" si="24"/>
        <v>20.805499999999991</v>
      </c>
      <c r="S23" s="103">
        <f t="shared" si="24"/>
        <v>20.692999999999991</v>
      </c>
      <c r="T23" s="103">
        <f t="shared" si="24"/>
        <v>20.58049999999999</v>
      </c>
      <c r="U23" s="103">
        <f t="shared" si="24"/>
        <v>20.467999999999989</v>
      </c>
      <c r="V23" s="103">
        <f t="shared" si="24"/>
        <v>20.355499999999989</v>
      </c>
      <c r="W23" s="103">
        <f t="shared" si="24"/>
        <v>20.242999999999988</v>
      </c>
      <c r="X23" s="103">
        <f t="shared" si="24"/>
        <v>20.130499999999987</v>
      </c>
      <c r="Y23" s="103">
        <f t="shared" si="24"/>
        <v>20.017999999999986</v>
      </c>
      <c r="Z23" s="103">
        <f t="shared" si="24"/>
        <v>19.905499999999986</v>
      </c>
      <c r="AA23" s="103">
        <f t="shared" si="24"/>
        <v>19.792999999999985</v>
      </c>
      <c r="AB23" s="103">
        <f t="shared" si="24"/>
        <v>19.680499999999984</v>
      </c>
      <c r="AC23" s="103">
        <f t="shared" si="24"/>
        <v>19.567999999999984</v>
      </c>
      <c r="AD23" s="103">
        <f t="shared" si="24"/>
        <v>19.455499999999983</v>
      </c>
      <c r="AE23" s="103">
        <f t="shared" si="24"/>
        <v>19.342999999999982</v>
      </c>
      <c r="AF23" s="103">
        <f t="shared" si="24"/>
        <v>19.230499999999981</v>
      </c>
      <c r="AG23" s="103">
        <f t="shared" si="24"/>
        <v>19.117999999999981</v>
      </c>
      <c r="AH23" s="103">
        <f t="shared" si="24"/>
        <v>19.00549999999998</v>
      </c>
      <c r="AI23" s="103">
        <f t="shared" si="24"/>
        <v>18.892999999999979</v>
      </c>
      <c r="AJ23" s="103">
        <f t="shared" si="24"/>
        <v>18.780499999999979</v>
      </c>
      <c r="AK23" s="103">
        <f t="shared" si="24"/>
        <v>18.667999999999978</v>
      </c>
      <c r="AL23" s="103">
        <f t="shared" si="24"/>
        <v>18.555499999999977</v>
      </c>
      <c r="AM23" s="103">
        <f t="shared" si="24"/>
        <v>18.442999999999977</v>
      </c>
      <c r="AN23" s="103">
        <f t="shared" si="24"/>
        <v>18.330499999999976</v>
      </c>
      <c r="AO23" s="103">
        <f t="shared" si="24"/>
        <v>18.217999999999975</v>
      </c>
      <c r="AP23" s="103">
        <f t="shared" si="24"/>
        <v>18.105499999999974</v>
      </c>
      <c r="AQ23" s="103">
        <f t="shared" si="24"/>
        <v>17.992999999999974</v>
      </c>
      <c r="AR23" s="103">
        <f t="shared" si="24"/>
        <v>17.880499999999973</v>
      </c>
      <c r="AS23" s="103">
        <f t="shared" si="24"/>
        <v>17.767999999999972</v>
      </c>
      <c r="AT23" s="103">
        <f t="shared" si="24"/>
        <v>17.655499999999972</v>
      </c>
      <c r="AU23" s="103">
        <f t="shared" si="24"/>
        <v>17.542999999999971</v>
      </c>
      <c r="AV23" s="151">
        <v>2.5329999999999998E-2</v>
      </c>
      <c r="AW23" s="151">
        <f t="shared" si="5"/>
        <v>3.2999999999999696E-4</v>
      </c>
    </row>
    <row r="24" spans="1:89" ht="16.5">
      <c r="A24" s="58"/>
      <c r="B24" s="145"/>
      <c r="C24" s="31" t="s">
        <v>170</v>
      </c>
      <c r="D24" s="29">
        <v>2.2222222E-2</v>
      </c>
      <c r="E24" s="89">
        <v>45</v>
      </c>
      <c r="F24" s="3">
        <f t="shared" si="1"/>
        <v>2.0109999999999999E-2</v>
      </c>
      <c r="G24" s="59">
        <v>44.094999999999999</v>
      </c>
      <c r="H24" s="103">
        <f t="shared" si="3"/>
        <v>43.87</v>
      </c>
      <c r="I24" s="103">
        <f t="shared" ref="I24:AU24" si="25">H24-0.005*$E24</f>
        <v>43.644999999999996</v>
      </c>
      <c r="J24" s="103">
        <f t="shared" si="25"/>
        <v>43.419999999999995</v>
      </c>
      <c r="K24" s="103">
        <f t="shared" si="25"/>
        <v>43.194999999999993</v>
      </c>
      <c r="L24" s="97">
        <f t="shared" si="25"/>
        <v>42.969999999999992</v>
      </c>
      <c r="M24" s="97">
        <f t="shared" si="25"/>
        <v>42.74499999999999</v>
      </c>
      <c r="N24" s="103">
        <f t="shared" si="25"/>
        <v>42.519999999999989</v>
      </c>
      <c r="O24" s="103">
        <f t="shared" si="25"/>
        <v>42.294999999999987</v>
      </c>
      <c r="P24" s="103">
        <f t="shared" si="25"/>
        <v>42.069999999999986</v>
      </c>
      <c r="Q24" s="103">
        <f t="shared" si="25"/>
        <v>41.844999999999985</v>
      </c>
      <c r="R24" s="103">
        <f t="shared" si="25"/>
        <v>41.619999999999983</v>
      </c>
      <c r="S24" s="103">
        <f t="shared" si="25"/>
        <v>41.394999999999982</v>
      </c>
      <c r="T24" s="103">
        <f t="shared" si="25"/>
        <v>41.16999999999998</v>
      </c>
      <c r="U24" s="103">
        <f t="shared" si="25"/>
        <v>40.944999999999979</v>
      </c>
      <c r="V24" s="103">
        <f t="shared" si="25"/>
        <v>40.719999999999978</v>
      </c>
      <c r="W24" s="103">
        <f t="shared" si="25"/>
        <v>40.494999999999976</v>
      </c>
      <c r="X24" s="103">
        <f t="shared" si="25"/>
        <v>40.269999999999975</v>
      </c>
      <c r="Y24" s="103">
        <f t="shared" si="25"/>
        <v>40.044999999999973</v>
      </c>
      <c r="Z24" s="103">
        <f t="shared" si="25"/>
        <v>39.819999999999972</v>
      </c>
      <c r="AA24" s="103">
        <f t="shared" si="25"/>
        <v>39.59499999999997</v>
      </c>
      <c r="AB24" s="103">
        <f t="shared" si="25"/>
        <v>39.369999999999969</v>
      </c>
      <c r="AC24" s="103">
        <f t="shared" si="25"/>
        <v>39.144999999999968</v>
      </c>
      <c r="AD24" s="103">
        <f t="shared" si="25"/>
        <v>38.919999999999966</v>
      </c>
      <c r="AE24" s="103">
        <f t="shared" si="25"/>
        <v>38.694999999999965</v>
      </c>
      <c r="AF24" s="103">
        <f t="shared" si="25"/>
        <v>38.469999999999963</v>
      </c>
      <c r="AG24" s="103">
        <f t="shared" si="25"/>
        <v>38.244999999999962</v>
      </c>
      <c r="AH24" s="103">
        <f t="shared" si="25"/>
        <v>38.01999999999996</v>
      </c>
      <c r="AI24" s="103">
        <f t="shared" si="25"/>
        <v>37.794999999999959</v>
      </c>
      <c r="AJ24" s="103">
        <f t="shared" si="25"/>
        <v>37.569999999999958</v>
      </c>
      <c r="AK24" s="103">
        <f t="shared" si="25"/>
        <v>37.344999999999956</v>
      </c>
      <c r="AL24" s="103">
        <f t="shared" si="25"/>
        <v>37.119999999999955</v>
      </c>
      <c r="AM24" s="103">
        <f t="shared" si="25"/>
        <v>36.894999999999953</v>
      </c>
      <c r="AN24" s="103">
        <f t="shared" si="25"/>
        <v>36.669999999999952</v>
      </c>
      <c r="AO24" s="103">
        <f t="shared" si="25"/>
        <v>36.444999999999951</v>
      </c>
      <c r="AP24" s="103">
        <f t="shared" si="25"/>
        <v>36.219999999999949</v>
      </c>
      <c r="AQ24" s="103">
        <f t="shared" si="25"/>
        <v>35.994999999999948</v>
      </c>
      <c r="AR24" s="103">
        <f t="shared" si="25"/>
        <v>35.769999999999946</v>
      </c>
      <c r="AS24" s="103">
        <f t="shared" si="25"/>
        <v>35.544999999999945</v>
      </c>
      <c r="AT24" s="103">
        <f t="shared" si="25"/>
        <v>35.319999999999943</v>
      </c>
      <c r="AU24" s="103">
        <f t="shared" si="25"/>
        <v>35.094999999999942</v>
      </c>
      <c r="AV24" s="151">
        <v>2.511E-2</v>
      </c>
      <c r="AW24" s="151">
        <f t="shared" si="5"/>
        <v>1.0999999999999899E-4</v>
      </c>
    </row>
    <row r="25" spans="1:89" ht="16.5">
      <c r="A25" s="57">
        <v>80</v>
      </c>
      <c r="B25" s="145"/>
      <c r="C25" s="31" t="s">
        <v>171</v>
      </c>
      <c r="D25" s="29">
        <v>2.2222222E-2</v>
      </c>
      <c r="E25" s="89">
        <v>45</v>
      </c>
      <c r="F25" s="3">
        <f t="shared" si="1"/>
        <v>2.0109999999999999E-2</v>
      </c>
      <c r="G25" s="59">
        <v>44.094999999999999</v>
      </c>
      <c r="H25" s="103">
        <f t="shared" si="3"/>
        <v>43.87</v>
      </c>
      <c r="I25" s="103">
        <f t="shared" ref="I25:AU25" si="26">H25-0.005*$E25</f>
        <v>43.644999999999996</v>
      </c>
      <c r="J25" s="103">
        <f t="shared" si="26"/>
        <v>43.419999999999995</v>
      </c>
      <c r="K25" s="103">
        <f t="shared" si="26"/>
        <v>43.194999999999993</v>
      </c>
      <c r="L25" s="97">
        <f t="shared" si="26"/>
        <v>42.969999999999992</v>
      </c>
      <c r="M25" s="97">
        <f t="shared" si="26"/>
        <v>42.74499999999999</v>
      </c>
      <c r="N25" s="103">
        <f t="shared" si="26"/>
        <v>42.519999999999989</v>
      </c>
      <c r="O25" s="103">
        <f t="shared" si="26"/>
        <v>42.294999999999987</v>
      </c>
      <c r="P25" s="103">
        <f t="shared" si="26"/>
        <v>42.069999999999986</v>
      </c>
      <c r="Q25" s="103">
        <f t="shared" si="26"/>
        <v>41.844999999999985</v>
      </c>
      <c r="R25" s="103">
        <f t="shared" si="26"/>
        <v>41.619999999999983</v>
      </c>
      <c r="S25" s="103">
        <f t="shared" si="26"/>
        <v>41.394999999999982</v>
      </c>
      <c r="T25" s="103">
        <f t="shared" si="26"/>
        <v>41.16999999999998</v>
      </c>
      <c r="U25" s="103">
        <f t="shared" si="26"/>
        <v>40.944999999999979</v>
      </c>
      <c r="V25" s="103">
        <f t="shared" si="26"/>
        <v>40.719999999999978</v>
      </c>
      <c r="W25" s="103">
        <f t="shared" si="26"/>
        <v>40.494999999999976</v>
      </c>
      <c r="X25" s="103">
        <f t="shared" si="26"/>
        <v>40.269999999999975</v>
      </c>
      <c r="Y25" s="103">
        <f t="shared" si="26"/>
        <v>40.044999999999973</v>
      </c>
      <c r="Z25" s="103">
        <f t="shared" si="26"/>
        <v>39.819999999999972</v>
      </c>
      <c r="AA25" s="103">
        <f t="shared" si="26"/>
        <v>39.59499999999997</v>
      </c>
      <c r="AB25" s="103">
        <f t="shared" si="26"/>
        <v>39.369999999999969</v>
      </c>
      <c r="AC25" s="103">
        <f t="shared" si="26"/>
        <v>39.144999999999968</v>
      </c>
      <c r="AD25" s="103">
        <f t="shared" si="26"/>
        <v>38.919999999999966</v>
      </c>
      <c r="AE25" s="103">
        <f t="shared" si="26"/>
        <v>38.694999999999965</v>
      </c>
      <c r="AF25" s="103">
        <f t="shared" si="26"/>
        <v>38.469999999999963</v>
      </c>
      <c r="AG25" s="103">
        <f t="shared" si="26"/>
        <v>38.244999999999962</v>
      </c>
      <c r="AH25" s="103">
        <f t="shared" si="26"/>
        <v>38.01999999999996</v>
      </c>
      <c r="AI25" s="103">
        <f t="shared" si="26"/>
        <v>37.794999999999959</v>
      </c>
      <c r="AJ25" s="103">
        <f t="shared" si="26"/>
        <v>37.569999999999958</v>
      </c>
      <c r="AK25" s="103">
        <f t="shared" si="26"/>
        <v>37.344999999999956</v>
      </c>
      <c r="AL25" s="103">
        <f t="shared" si="26"/>
        <v>37.119999999999955</v>
      </c>
      <c r="AM25" s="103">
        <f t="shared" si="26"/>
        <v>36.894999999999953</v>
      </c>
      <c r="AN25" s="103">
        <f t="shared" si="26"/>
        <v>36.669999999999952</v>
      </c>
      <c r="AO25" s="103">
        <f t="shared" si="26"/>
        <v>36.444999999999951</v>
      </c>
      <c r="AP25" s="103">
        <f t="shared" si="26"/>
        <v>36.219999999999949</v>
      </c>
      <c r="AQ25" s="103">
        <f t="shared" si="26"/>
        <v>35.994999999999948</v>
      </c>
      <c r="AR25" s="103">
        <f t="shared" si="26"/>
        <v>35.769999999999946</v>
      </c>
      <c r="AS25" s="103">
        <f t="shared" si="26"/>
        <v>35.544999999999945</v>
      </c>
      <c r="AT25" s="103">
        <f t="shared" si="26"/>
        <v>35.319999999999943</v>
      </c>
      <c r="AU25" s="103">
        <f t="shared" si="26"/>
        <v>35.094999999999942</v>
      </c>
      <c r="AV25" s="151">
        <v>2.511E-2</v>
      </c>
      <c r="AW25" s="151">
        <f t="shared" si="5"/>
        <v>1.0999999999999899E-4</v>
      </c>
    </row>
    <row r="26" spans="1:89" ht="16.5">
      <c r="A26" s="58"/>
      <c r="B26" s="33" t="s">
        <v>172</v>
      </c>
      <c r="C26" s="9" t="s">
        <v>173</v>
      </c>
      <c r="D26" s="29">
        <v>0.5</v>
      </c>
      <c r="E26" s="89">
        <v>2</v>
      </c>
      <c r="F26" s="3">
        <f t="shared" si="1"/>
        <v>0.02</v>
      </c>
      <c r="G26" s="59">
        <v>1.96</v>
      </c>
      <c r="H26" s="103">
        <f t="shared" si="3"/>
        <v>1.95</v>
      </c>
      <c r="I26" s="103">
        <f t="shared" ref="I26:AU26" si="27">H26-0.005*$E26</f>
        <v>1.94</v>
      </c>
      <c r="J26" s="103">
        <f t="shared" si="27"/>
        <v>1.93</v>
      </c>
      <c r="K26" s="103">
        <f t="shared" si="27"/>
        <v>1.92</v>
      </c>
      <c r="L26" s="97">
        <f t="shared" si="27"/>
        <v>1.91</v>
      </c>
      <c r="M26" s="97">
        <f t="shared" si="27"/>
        <v>1.9</v>
      </c>
      <c r="N26" s="103">
        <f t="shared" si="27"/>
        <v>1.89</v>
      </c>
      <c r="O26" s="103">
        <f t="shared" si="27"/>
        <v>1.88</v>
      </c>
      <c r="P26" s="103">
        <f t="shared" si="27"/>
        <v>1.8699999999999999</v>
      </c>
      <c r="Q26" s="103">
        <f t="shared" si="27"/>
        <v>1.8599999999999999</v>
      </c>
      <c r="R26" s="103">
        <f t="shared" si="27"/>
        <v>1.8499999999999999</v>
      </c>
      <c r="S26" s="103">
        <f t="shared" si="27"/>
        <v>1.8399999999999999</v>
      </c>
      <c r="T26" s="103">
        <f t="shared" si="27"/>
        <v>1.8299999999999998</v>
      </c>
      <c r="U26" s="103">
        <f t="shared" si="27"/>
        <v>1.8199999999999998</v>
      </c>
      <c r="V26" s="103">
        <f t="shared" si="27"/>
        <v>1.8099999999999998</v>
      </c>
      <c r="W26" s="103">
        <f t="shared" si="27"/>
        <v>1.7999999999999998</v>
      </c>
      <c r="X26" s="103">
        <f t="shared" si="27"/>
        <v>1.7899999999999998</v>
      </c>
      <c r="Y26" s="103">
        <f t="shared" si="27"/>
        <v>1.7799999999999998</v>
      </c>
      <c r="Z26" s="103">
        <f t="shared" si="27"/>
        <v>1.7699999999999998</v>
      </c>
      <c r="AA26" s="103">
        <f t="shared" si="27"/>
        <v>1.7599999999999998</v>
      </c>
      <c r="AB26" s="103">
        <f t="shared" si="27"/>
        <v>1.7499999999999998</v>
      </c>
      <c r="AC26" s="103">
        <f t="shared" si="27"/>
        <v>1.7399999999999998</v>
      </c>
      <c r="AD26" s="103">
        <f t="shared" si="27"/>
        <v>1.7299999999999998</v>
      </c>
      <c r="AE26" s="103">
        <f t="shared" si="27"/>
        <v>1.7199999999999998</v>
      </c>
      <c r="AF26" s="103">
        <f t="shared" si="27"/>
        <v>1.7099999999999997</v>
      </c>
      <c r="AG26" s="103">
        <f t="shared" si="27"/>
        <v>1.6999999999999997</v>
      </c>
      <c r="AH26" s="103">
        <f t="shared" si="27"/>
        <v>1.6899999999999997</v>
      </c>
      <c r="AI26" s="103">
        <f t="shared" si="27"/>
        <v>1.6799999999999997</v>
      </c>
      <c r="AJ26" s="103">
        <f t="shared" si="27"/>
        <v>1.6699999999999997</v>
      </c>
      <c r="AK26" s="103">
        <f t="shared" si="27"/>
        <v>1.6599999999999997</v>
      </c>
      <c r="AL26" s="103">
        <f t="shared" si="27"/>
        <v>1.6499999999999997</v>
      </c>
      <c r="AM26" s="103">
        <f t="shared" si="27"/>
        <v>1.6399999999999997</v>
      </c>
      <c r="AN26" s="103">
        <f t="shared" si="27"/>
        <v>1.6299999999999997</v>
      </c>
      <c r="AO26" s="103">
        <f t="shared" si="27"/>
        <v>1.6199999999999997</v>
      </c>
      <c r="AP26" s="103">
        <f t="shared" si="27"/>
        <v>1.6099999999999997</v>
      </c>
      <c r="AQ26" s="103">
        <f t="shared" si="27"/>
        <v>1.5999999999999996</v>
      </c>
      <c r="AR26" s="103">
        <f t="shared" si="27"/>
        <v>1.5899999999999996</v>
      </c>
      <c r="AS26" s="103">
        <f t="shared" si="27"/>
        <v>1.5799999999999996</v>
      </c>
      <c r="AT26" s="103">
        <f t="shared" si="27"/>
        <v>1.5699999999999996</v>
      </c>
      <c r="AU26" s="103">
        <f t="shared" si="27"/>
        <v>1.5599999999999996</v>
      </c>
      <c r="AV26" s="151">
        <v>2.5000000000000001E-2</v>
      </c>
      <c r="AW26" s="151">
        <f t="shared" si="5"/>
        <v>0</v>
      </c>
    </row>
    <row r="27" spans="1:89" ht="16.5">
      <c r="A27" s="58"/>
      <c r="B27" s="33" t="s">
        <v>174</v>
      </c>
      <c r="C27" s="9" t="s">
        <v>173</v>
      </c>
      <c r="D27" s="29">
        <v>0.5</v>
      </c>
      <c r="E27" s="89">
        <v>2</v>
      </c>
      <c r="F27" s="3">
        <f t="shared" si="1"/>
        <v>0.02</v>
      </c>
      <c r="G27" s="59">
        <v>1.96</v>
      </c>
      <c r="H27" s="103">
        <f t="shared" si="3"/>
        <v>1.95</v>
      </c>
      <c r="I27" s="103">
        <f t="shared" ref="I27:AU27" si="28">H27-0.005*$E27</f>
        <v>1.94</v>
      </c>
      <c r="J27" s="103">
        <f t="shared" si="28"/>
        <v>1.93</v>
      </c>
      <c r="K27" s="103">
        <f t="shared" si="28"/>
        <v>1.92</v>
      </c>
      <c r="L27" s="97">
        <f t="shared" si="28"/>
        <v>1.91</v>
      </c>
      <c r="M27" s="97">
        <f t="shared" si="28"/>
        <v>1.9</v>
      </c>
      <c r="N27" s="103">
        <f t="shared" si="28"/>
        <v>1.89</v>
      </c>
      <c r="O27" s="103">
        <f t="shared" si="28"/>
        <v>1.88</v>
      </c>
      <c r="P27" s="103">
        <f t="shared" si="28"/>
        <v>1.8699999999999999</v>
      </c>
      <c r="Q27" s="103">
        <f t="shared" si="28"/>
        <v>1.8599999999999999</v>
      </c>
      <c r="R27" s="103">
        <f t="shared" si="28"/>
        <v>1.8499999999999999</v>
      </c>
      <c r="S27" s="103">
        <f t="shared" si="28"/>
        <v>1.8399999999999999</v>
      </c>
      <c r="T27" s="103">
        <f t="shared" si="28"/>
        <v>1.8299999999999998</v>
      </c>
      <c r="U27" s="103">
        <f t="shared" si="28"/>
        <v>1.8199999999999998</v>
      </c>
      <c r="V27" s="103">
        <f t="shared" si="28"/>
        <v>1.8099999999999998</v>
      </c>
      <c r="W27" s="103">
        <f t="shared" si="28"/>
        <v>1.7999999999999998</v>
      </c>
      <c r="X27" s="103">
        <f t="shared" si="28"/>
        <v>1.7899999999999998</v>
      </c>
      <c r="Y27" s="103">
        <f t="shared" si="28"/>
        <v>1.7799999999999998</v>
      </c>
      <c r="Z27" s="103">
        <f t="shared" si="28"/>
        <v>1.7699999999999998</v>
      </c>
      <c r="AA27" s="103">
        <f t="shared" si="28"/>
        <v>1.7599999999999998</v>
      </c>
      <c r="AB27" s="103">
        <f t="shared" si="28"/>
        <v>1.7499999999999998</v>
      </c>
      <c r="AC27" s="103">
        <f t="shared" si="28"/>
        <v>1.7399999999999998</v>
      </c>
      <c r="AD27" s="103">
        <f t="shared" si="28"/>
        <v>1.7299999999999998</v>
      </c>
      <c r="AE27" s="103">
        <f t="shared" si="28"/>
        <v>1.7199999999999998</v>
      </c>
      <c r="AF27" s="103">
        <f t="shared" si="28"/>
        <v>1.7099999999999997</v>
      </c>
      <c r="AG27" s="103">
        <f t="shared" si="28"/>
        <v>1.6999999999999997</v>
      </c>
      <c r="AH27" s="103">
        <f t="shared" si="28"/>
        <v>1.6899999999999997</v>
      </c>
      <c r="AI27" s="103">
        <f t="shared" si="28"/>
        <v>1.6799999999999997</v>
      </c>
      <c r="AJ27" s="103">
        <f t="shared" si="28"/>
        <v>1.6699999999999997</v>
      </c>
      <c r="AK27" s="103">
        <f t="shared" si="28"/>
        <v>1.6599999999999997</v>
      </c>
      <c r="AL27" s="103">
        <f t="shared" si="28"/>
        <v>1.6499999999999997</v>
      </c>
      <c r="AM27" s="103">
        <f t="shared" si="28"/>
        <v>1.6399999999999997</v>
      </c>
      <c r="AN27" s="103">
        <f t="shared" si="28"/>
        <v>1.6299999999999997</v>
      </c>
      <c r="AO27" s="103">
        <f t="shared" si="28"/>
        <v>1.6199999999999997</v>
      </c>
      <c r="AP27" s="103">
        <f t="shared" si="28"/>
        <v>1.6099999999999997</v>
      </c>
      <c r="AQ27" s="103">
        <f t="shared" si="28"/>
        <v>1.5999999999999996</v>
      </c>
      <c r="AR27" s="103">
        <f t="shared" si="28"/>
        <v>1.5899999999999996</v>
      </c>
      <c r="AS27" s="103">
        <f t="shared" si="28"/>
        <v>1.5799999999999996</v>
      </c>
      <c r="AT27" s="103">
        <f t="shared" si="28"/>
        <v>1.5699999999999996</v>
      </c>
      <c r="AU27" s="103">
        <f t="shared" si="28"/>
        <v>1.5599999999999996</v>
      </c>
      <c r="AV27" s="151">
        <v>2.5000000000000001E-2</v>
      </c>
      <c r="AW27" s="151">
        <f t="shared" si="5"/>
        <v>0</v>
      </c>
    </row>
    <row r="28" spans="1:89" ht="16.5">
      <c r="A28" s="58"/>
      <c r="B28" s="33" t="s">
        <v>175</v>
      </c>
      <c r="C28" s="9" t="s">
        <v>176</v>
      </c>
      <c r="D28" s="29">
        <v>0.5</v>
      </c>
      <c r="E28" s="89">
        <v>2</v>
      </c>
      <c r="F28" s="3">
        <f>$A$5+AW28</f>
        <v>0.02</v>
      </c>
      <c r="G28" s="59">
        <v>1.96</v>
      </c>
      <c r="H28" s="103">
        <f t="shared" si="3"/>
        <v>1.95</v>
      </c>
      <c r="I28" s="103">
        <f t="shared" ref="I28:AU28" si="29">H28-0.005*$E28</f>
        <v>1.94</v>
      </c>
      <c r="J28" s="103">
        <f t="shared" si="29"/>
        <v>1.93</v>
      </c>
      <c r="K28" s="103">
        <f t="shared" si="29"/>
        <v>1.92</v>
      </c>
      <c r="L28" s="97">
        <f t="shared" si="29"/>
        <v>1.91</v>
      </c>
      <c r="M28" s="97">
        <f t="shared" si="29"/>
        <v>1.9</v>
      </c>
      <c r="N28" s="103">
        <f t="shared" si="29"/>
        <v>1.89</v>
      </c>
      <c r="O28" s="103">
        <f t="shared" si="29"/>
        <v>1.88</v>
      </c>
      <c r="P28" s="103">
        <f t="shared" si="29"/>
        <v>1.8699999999999999</v>
      </c>
      <c r="Q28" s="103">
        <f t="shared" si="29"/>
        <v>1.8599999999999999</v>
      </c>
      <c r="R28" s="103">
        <f t="shared" si="29"/>
        <v>1.8499999999999999</v>
      </c>
      <c r="S28" s="103">
        <f t="shared" si="29"/>
        <v>1.8399999999999999</v>
      </c>
      <c r="T28" s="103">
        <f t="shared" si="29"/>
        <v>1.8299999999999998</v>
      </c>
      <c r="U28" s="103">
        <f t="shared" si="29"/>
        <v>1.8199999999999998</v>
      </c>
      <c r="V28" s="103">
        <f t="shared" si="29"/>
        <v>1.8099999999999998</v>
      </c>
      <c r="W28" s="103">
        <f t="shared" si="29"/>
        <v>1.7999999999999998</v>
      </c>
      <c r="X28" s="103">
        <f t="shared" si="29"/>
        <v>1.7899999999999998</v>
      </c>
      <c r="Y28" s="103">
        <f t="shared" si="29"/>
        <v>1.7799999999999998</v>
      </c>
      <c r="Z28" s="103">
        <f t="shared" si="29"/>
        <v>1.7699999999999998</v>
      </c>
      <c r="AA28" s="103">
        <f t="shared" si="29"/>
        <v>1.7599999999999998</v>
      </c>
      <c r="AB28" s="103">
        <f t="shared" si="29"/>
        <v>1.7499999999999998</v>
      </c>
      <c r="AC28" s="103">
        <f t="shared" si="29"/>
        <v>1.7399999999999998</v>
      </c>
      <c r="AD28" s="103">
        <f t="shared" si="29"/>
        <v>1.7299999999999998</v>
      </c>
      <c r="AE28" s="103">
        <f t="shared" si="29"/>
        <v>1.7199999999999998</v>
      </c>
      <c r="AF28" s="103">
        <f t="shared" si="29"/>
        <v>1.7099999999999997</v>
      </c>
      <c r="AG28" s="103">
        <f t="shared" si="29"/>
        <v>1.6999999999999997</v>
      </c>
      <c r="AH28" s="103">
        <f t="shared" si="29"/>
        <v>1.6899999999999997</v>
      </c>
      <c r="AI28" s="103">
        <f t="shared" si="29"/>
        <v>1.6799999999999997</v>
      </c>
      <c r="AJ28" s="103">
        <f t="shared" si="29"/>
        <v>1.6699999999999997</v>
      </c>
      <c r="AK28" s="103">
        <f t="shared" si="29"/>
        <v>1.6599999999999997</v>
      </c>
      <c r="AL28" s="103">
        <f t="shared" si="29"/>
        <v>1.6499999999999997</v>
      </c>
      <c r="AM28" s="103">
        <f t="shared" si="29"/>
        <v>1.6399999999999997</v>
      </c>
      <c r="AN28" s="103">
        <f t="shared" si="29"/>
        <v>1.6299999999999997</v>
      </c>
      <c r="AO28" s="103">
        <f t="shared" si="29"/>
        <v>1.6199999999999997</v>
      </c>
      <c r="AP28" s="103">
        <f t="shared" si="29"/>
        <v>1.6099999999999997</v>
      </c>
      <c r="AQ28" s="103">
        <f t="shared" si="29"/>
        <v>1.5999999999999996</v>
      </c>
      <c r="AR28" s="103">
        <f t="shared" si="29"/>
        <v>1.5899999999999996</v>
      </c>
      <c r="AS28" s="103">
        <f t="shared" si="29"/>
        <v>1.5799999999999996</v>
      </c>
      <c r="AT28" s="103">
        <f t="shared" si="29"/>
        <v>1.5699999999999996</v>
      </c>
      <c r="AU28" s="103">
        <f t="shared" si="29"/>
        <v>1.5599999999999996</v>
      </c>
      <c r="AV28" s="152">
        <v>2.5000000000000001E-2</v>
      </c>
      <c r="AW28" s="151">
        <f t="shared" si="5"/>
        <v>0</v>
      </c>
    </row>
    <row r="29" spans="1:89" ht="16.5">
      <c r="A29" s="58"/>
      <c r="B29" s="145" t="s">
        <v>177</v>
      </c>
      <c r="C29" s="34" t="s">
        <v>178</v>
      </c>
      <c r="D29" s="29">
        <v>0.1</v>
      </c>
      <c r="E29" s="89">
        <v>10</v>
      </c>
      <c r="F29" s="3">
        <f t="shared" ref="F29:F30" si="30">$A$5</f>
        <v>0.02</v>
      </c>
      <c r="G29" s="59">
        <v>9.8000000000000007</v>
      </c>
      <c r="H29" s="103">
        <f t="shared" si="3"/>
        <v>9.75</v>
      </c>
      <c r="I29" s="103">
        <f t="shared" ref="I29:AU29" si="31">H29-0.005*$E29</f>
        <v>9.6999999999999993</v>
      </c>
      <c r="J29" s="103">
        <f t="shared" si="31"/>
        <v>9.6499999999999986</v>
      </c>
      <c r="K29" s="103">
        <f t="shared" si="31"/>
        <v>9.5999999999999979</v>
      </c>
      <c r="L29" s="104">
        <f t="shared" si="31"/>
        <v>9.5499999999999972</v>
      </c>
      <c r="M29" s="97">
        <f t="shared" si="31"/>
        <v>9.4999999999999964</v>
      </c>
      <c r="N29" s="103">
        <f t="shared" si="31"/>
        <v>9.4499999999999957</v>
      </c>
      <c r="O29" s="103">
        <f t="shared" si="31"/>
        <v>9.399999999999995</v>
      </c>
      <c r="P29" s="103">
        <f t="shared" si="31"/>
        <v>9.3499999999999943</v>
      </c>
      <c r="Q29" s="103">
        <f t="shared" si="31"/>
        <v>9.2999999999999936</v>
      </c>
      <c r="R29" s="103">
        <f t="shared" si="31"/>
        <v>9.2499999999999929</v>
      </c>
      <c r="S29" s="103">
        <f t="shared" si="31"/>
        <v>9.1999999999999922</v>
      </c>
      <c r="T29" s="103">
        <f t="shared" si="31"/>
        <v>9.1499999999999915</v>
      </c>
      <c r="U29" s="103">
        <f t="shared" si="31"/>
        <v>9.0999999999999908</v>
      </c>
      <c r="V29" s="103">
        <f t="shared" si="31"/>
        <v>9.0499999999999901</v>
      </c>
      <c r="W29" s="103">
        <f t="shared" si="31"/>
        <v>8.9999999999999893</v>
      </c>
      <c r="X29" s="103">
        <f t="shared" si="31"/>
        <v>8.9499999999999886</v>
      </c>
      <c r="Y29" s="103">
        <f t="shared" si="31"/>
        <v>8.8999999999999879</v>
      </c>
      <c r="Z29" s="103">
        <f t="shared" si="31"/>
        <v>8.8499999999999872</v>
      </c>
      <c r="AA29" s="103">
        <f t="shared" si="31"/>
        <v>8.7999999999999865</v>
      </c>
      <c r="AB29" s="103">
        <f t="shared" si="31"/>
        <v>8.7499999999999858</v>
      </c>
      <c r="AC29" s="103">
        <f t="shared" si="31"/>
        <v>8.6999999999999851</v>
      </c>
      <c r="AD29" s="103">
        <f t="shared" si="31"/>
        <v>8.6499999999999844</v>
      </c>
      <c r="AE29" s="103">
        <f t="shared" si="31"/>
        <v>8.5999999999999837</v>
      </c>
      <c r="AF29" s="103">
        <f t="shared" si="31"/>
        <v>8.5499999999999829</v>
      </c>
      <c r="AG29" s="103">
        <f t="shared" si="31"/>
        <v>8.4999999999999822</v>
      </c>
      <c r="AH29" s="103">
        <f t="shared" si="31"/>
        <v>8.4499999999999815</v>
      </c>
      <c r="AI29" s="103">
        <f t="shared" si="31"/>
        <v>8.3999999999999808</v>
      </c>
      <c r="AJ29" s="103">
        <f t="shared" si="31"/>
        <v>8.3499999999999801</v>
      </c>
      <c r="AK29" s="103">
        <f t="shared" si="31"/>
        <v>8.2999999999999794</v>
      </c>
      <c r="AL29" s="103">
        <f t="shared" si="31"/>
        <v>8.2499999999999787</v>
      </c>
      <c r="AM29" s="103">
        <f t="shared" si="31"/>
        <v>8.199999999999978</v>
      </c>
      <c r="AN29" s="103">
        <f t="shared" si="31"/>
        <v>8.1499999999999773</v>
      </c>
      <c r="AO29" s="103">
        <f t="shared" si="31"/>
        <v>8.0999999999999766</v>
      </c>
      <c r="AP29" s="103">
        <f t="shared" si="31"/>
        <v>8.0499999999999758</v>
      </c>
      <c r="AQ29" s="103">
        <f t="shared" si="31"/>
        <v>7.999999999999976</v>
      </c>
      <c r="AR29" s="103">
        <f t="shared" si="31"/>
        <v>7.9499999999999762</v>
      </c>
      <c r="AS29" s="103">
        <f t="shared" si="31"/>
        <v>7.8999999999999764</v>
      </c>
      <c r="AT29" s="103">
        <f t="shared" si="31"/>
        <v>7.8499999999999766</v>
      </c>
      <c r="AU29" s="103">
        <f t="shared" si="31"/>
        <v>7.7999999999999767</v>
      </c>
      <c r="AV29" s="152"/>
      <c r="AW29" s="151"/>
    </row>
    <row r="30" spans="1:89" ht="16.5">
      <c r="A30" s="58"/>
      <c r="B30" s="146"/>
      <c r="C30" s="34" t="s">
        <v>179</v>
      </c>
      <c r="D30" s="29">
        <v>0.1</v>
      </c>
      <c r="E30" s="89">
        <v>10</v>
      </c>
      <c r="F30" s="3">
        <f t="shared" si="30"/>
        <v>0.02</v>
      </c>
      <c r="G30" s="59">
        <v>9.8000000000000007</v>
      </c>
      <c r="H30" s="103">
        <f t="shared" si="3"/>
        <v>9.75</v>
      </c>
      <c r="I30" s="103">
        <f t="shared" ref="I30:AU36" si="32">H30-0.005*$E30</f>
        <v>9.6999999999999993</v>
      </c>
      <c r="J30" s="103">
        <f t="shared" si="32"/>
        <v>9.6499999999999986</v>
      </c>
      <c r="K30" s="103">
        <f t="shared" si="32"/>
        <v>9.5999999999999979</v>
      </c>
      <c r="L30" s="104">
        <f t="shared" si="32"/>
        <v>9.5499999999999972</v>
      </c>
      <c r="M30" s="97">
        <f t="shared" si="32"/>
        <v>9.4999999999999964</v>
      </c>
      <c r="N30" s="103">
        <f t="shared" si="32"/>
        <v>9.4499999999999957</v>
      </c>
      <c r="O30" s="103">
        <f t="shared" si="32"/>
        <v>9.399999999999995</v>
      </c>
      <c r="P30" s="103">
        <f t="shared" si="32"/>
        <v>9.3499999999999943</v>
      </c>
      <c r="Q30" s="103">
        <f t="shared" si="32"/>
        <v>9.2999999999999936</v>
      </c>
      <c r="R30" s="103">
        <f t="shared" si="32"/>
        <v>9.2499999999999929</v>
      </c>
      <c r="S30" s="103">
        <f t="shared" si="32"/>
        <v>9.1999999999999922</v>
      </c>
      <c r="T30" s="103">
        <f t="shared" si="32"/>
        <v>9.1499999999999915</v>
      </c>
      <c r="U30" s="103">
        <f t="shared" si="32"/>
        <v>9.0999999999999908</v>
      </c>
      <c r="V30" s="103">
        <f t="shared" si="32"/>
        <v>9.0499999999999901</v>
      </c>
      <c r="W30" s="103">
        <f t="shared" si="32"/>
        <v>8.9999999999999893</v>
      </c>
      <c r="X30" s="103">
        <f t="shared" si="32"/>
        <v>8.9499999999999886</v>
      </c>
      <c r="Y30" s="103">
        <f t="shared" si="32"/>
        <v>8.8999999999999879</v>
      </c>
      <c r="Z30" s="103">
        <f t="shared" si="32"/>
        <v>8.8499999999999872</v>
      </c>
      <c r="AA30" s="103">
        <f t="shared" si="32"/>
        <v>8.7999999999999865</v>
      </c>
      <c r="AB30" s="103">
        <f t="shared" si="32"/>
        <v>8.7499999999999858</v>
      </c>
      <c r="AC30" s="103">
        <f t="shared" si="32"/>
        <v>8.6999999999999851</v>
      </c>
      <c r="AD30" s="103">
        <f t="shared" si="32"/>
        <v>8.6499999999999844</v>
      </c>
      <c r="AE30" s="103">
        <f t="shared" si="32"/>
        <v>8.5999999999999837</v>
      </c>
      <c r="AF30" s="103">
        <f t="shared" si="32"/>
        <v>8.5499999999999829</v>
      </c>
      <c r="AG30" s="103">
        <f t="shared" si="32"/>
        <v>8.4999999999999822</v>
      </c>
      <c r="AH30" s="103">
        <f t="shared" si="32"/>
        <v>8.4499999999999815</v>
      </c>
      <c r="AI30" s="103">
        <f t="shared" si="32"/>
        <v>8.3999999999999808</v>
      </c>
      <c r="AJ30" s="103">
        <f t="shared" si="32"/>
        <v>8.3499999999999801</v>
      </c>
      <c r="AK30" s="103">
        <f t="shared" si="32"/>
        <v>8.2999999999999794</v>
      </c>
      <c r="AL30" s="103">
        <f t="shared" si="32"/>
        <v>8.2499999999999787</v>
      </c>
      <c r="AM30" s="103">
        <f t="shared" si="32"/>
        <v>8.199999999999978</v>
      </c>
      <c r="AN30" s="103">
        <f t="shared" si="32"/>
        <v>8.1499999999999773</v>
      </c>
      <c r="AO30" s="103">
        <f t="shared" si="32"/>
        <v>8.0999999999999766</v>
      </c>
      <c r="AP30" s="103">
        <f t="shared" si="32"/>
        <v>8.0499999999999758</v>
      </c>
      <c r="AQ30" s="103">
        <f t="shared" si="32"/>
        <v>7.999999999999976</v>
      </c>
      <c r="AR30" s="103">
        <f t="shared" si="32"/>
        <v>7.9499999999999762</v>
      </c>
      <c r="AS30" s="103">
        <f t="shared" si="32"/>
        <v>7.8999999999999764</v>
      </c>
      <c r="AT30" s="103">
        <f t="shared" si="32"/>
        <v>7.8499999999999766</v>
      </c>
      <c r="AU30" s="103">
        <f t="shared" si="32"/>
        <v>7.7999999999999767</v>
      </c>
      <c r="AV30" s="152"/>
      <c r="AW30" s="151"/>
    </row>
    <row r="31" spans="1:89" ht="16.5">
      <c r="A31" s="58"/>
      <c r="B31" s="145" t="s">
        <v>180</v>
      </c>
      <c r="C31" s="31" t="s">
        <v>181</v>
      </c>
      <c r="D31" s="29">
        <v>1.1111111E-2</v>
      </c>
      <c r="E31" s="89">
        <v>56.691000000000003</v>
      </c>
      <c r="F31" s="143">
        <f>1-(D31*G31+G33*D33)</f>
        <v>2.2222228000000066E-2</v>
      </c>
      <c r="G31" s="89">
        <v>56</v>
      </c>
      <c r="H31" s="103">
        <f t="shared" ref="H31:W58" si="33">G31-0.005*$E31</f>
        <v>55.716544999999996</v>
      </c>
      <c r="I31" s="103">
        <f t="shared" si="32"/>
        <v>55.433089999999993</v>
      </c>
      <c r="J31" s="103">
        <f t="shared" si="32"/>
        <v>55.149634999999989</v>
      </c>
      <c r="K31" s="103">
        <f t="shared" si="32"/>
        <v>54.866179999999986</v>
      </c>
      <c r="L31" s="104">
        <f t="shared" si="32"/>
        <v>54.582724999999982</v>
      </c>
      <c r="M31" s="103">
        <f t="shared" si="32"/>
        <v>54.299269999999979</v>
      </c>
      <c r="N31" s="103">
        <f t="shared" si="32"/>
        <v>54.015814999999975</v>
      </c>
      <c r="O31" s="103">
        <f t="shared" si="32"/>
        <v>53.732359999999971</v>
      </c>
      <c r="P31" s="103">
        <f t="shared" si="32"/>
        <v>53.448904999999968</v>
      </c>
      <c r="Q31" s="103">
        <f t="shared" si="32"/>
        <v>53.165449999999964</v>
      </c>
      <c r="R31" s="103">
        <f t="shared" si="32"/>
        <v>52.881994999999961</v>
      </c>
      <c r="S31" s="103">
        <f t="shared" si="32"/>
        <v>52.598539999999957</v>
      </c>
      <c r="T31" s="103">
        <f t="shared" si="32"/>
        <v>52.315084999999954</v>
      </c>
      <c r="U31" s="103">
        <f t="shared" si="32"/>
        <v>52.03162999999995</v>
      </c>
      <c r="V31" s="103">
        <f t="shared" si="32"/>
        <v>51.748174999999947</v>
      </c>
      <c r="W31" s="103">
        <f t="shared" si="32"/>
        <v>51.464719999999943</v>
      </c>
      <c r="X31" s="103">
        <f t="shared" si="32"/>
        <v>51.181264999999939</v>
      </c>
      <c r="Y31" s="103">
        <f t="shared" si="32"/>
        <v>50.897809999999936</v>
      </c>
      <c r="Z31" s="103">
        <f t="shared" si="32"/>
        <v>50.614354999999932</v>
      </c>
      <c r="AA31" s="103">
        <f t="shared" si="32"/>
        <v>50.330899999999929</v>
      </c>
      <c r="AB31" s="103">
        <f t="shared" si="32"/>
        <v>50.047444999999925</v>
      </c>
      <c r="AC31" s="103">
        <f t="shared" si="32"/>
        <v>49.763989999999922</v>
      </c>
      <c r="AD31" s="103">
        <f t="shared" si="32"/>
        <v>49.480534999999918</v>
      </c>
      <c r="AE31" s="103">
        <f t="shared" si="32"/>
        <v>49.197079999999914</v>
      </c>
      <c r="AF31" s="103">
        <f t="shared" si="32"/>
        <v>48.913624999999911</v>
      </c>
      <c r="AG31" s="103">
        <f t="shared" si="32"/>
        <v>48.630169999999907</v>
      </c>
      <c r="AH31" s="103">
        <f t="shared" si="32"/>
        <v>48.346714999999904</v>
      </c>
      <c r="AI31" s="103">
        <f t="shared" si="32"/>
        <v>48.0632599999999</v>
      </c>
      <c r="AJ31" s="103">
        <f t="shared" si="32"/>
        <v>47.779804999999897</v>
      </c>
      <c r="AK31" s="103">
        <f t="shared" si="32"/>
        <v>47.496349999999893</v>
      </c>
      <c r="AL31" s="103">
        <f t="shared" si="32"/>
        <v>47.212894999999889</v>
      </c>
      <c r="AM31" s="103">
        <f t="shared" si="32"/>
        <v>46.929439999999886</v>
      </c>
      <c r="AN31" s="103">
        <f t="shared" si="32"/>
        <v>46.645984999999882</v>
      </c>
      <c r="AO31" s="103">
        <f t="shared" si="32"/>
        <v>46.362529999999879</v>
      </c>
      <c r="AP31" s="103">
        <f t="shared" si="32"/>
        <v>46.079074999999875</v>
      </c>
      <c r="AQ31" s="103">
        <f t="shared" si="32"/>
        <v>45.795619999999872</v>
      </c>
      <c r="AR31" s="103">
        <f t="shared" si="32"/>
        <v>45.512164999999868</v>
      </c>
      <c r="AS31" s="103">
        <f t="shared" si="32"/>
        <v>45.228709999999865</v>
      </c>
      <c r="AT31" s="103">
        <f t="shared" si="32"/>
        <v>44.945254999999861</v>
      </c>
      <c r="AU31" s="103">
        <f t="shared" si="32"/>
        <v>44.661799999999857</v>
      </c>
      <c r="AV31" s="152"/>
      <c r="AW31" s="151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</row>
    <row r="32" spans="1:89" ht="16.5">
      <c r="A32" s="58"/>
      <c r="B32" s="146"/>
      <c r="C32" s="31" t="s">
        <v>182</v>
      </c>
      <c r="D32" s="29">
        <v>1.1111111E-2</v>
      </c>
      <c r="E32" s="89">
        <v>56.691000000000003</v>
      </c>
      <c r="F32" s="143"/>
      <c r="G32" s="89">
        <v>56</v>
      </c>
      <c r="H32" s="103">
        <f t="shared" si="33"/>
        <v>55.716544999999996</v>
      </c>
      <c r="I32" s="103">
        <f t="shared" si="32"/>
        <v>55.433089999999993</v>
      </c>
      <c r="J32" s="103">
        <f t="shared" si="32"/>
        <v>55.149634999999989</v>
      </c>
      <c r="K32" s="103">
        <f t="shared" si="32"/>
        <v>54.866179999999986</v>
      </c>
      <c r="L32" s="104">
        <f t="shared" si="32"/>
        <v>54.582724999999982</v>
      </c>
      <c r="M32" s="103">
        <f t="shared" si="32"/>
        <v>54.299269999999979</v>
      </c>
      <c r="N32" s="103">
        <f t="shared" si="32"/>
        <v>54.015814999999975</v>
      </c>
      <c r="O32" s="103">
        <f t="shared" si="32"/>
        <v>53.732359999999971</v>
      </c>
      <c r="P32" s="103">
        <f t="shared" si="32"/>
        <v>53.448904999999968</v>
      </c>
      <c r="Q32" s="103">
        <f t="shared" si="32"/>
        <v>53.165449999999964</v>
      </c>
      <c r="R32" s="103">
        <f t="shared" si="32"/>
        <v>52.881994999999961</v>
      </c>
      <c r="S32" s="103">
        <f t="shared" si="32"/>
        <v>52.598539999999957</v>
      </c>
      <c r="T32" s="103">
        <f t="shared" si="32"/>
        <v>52.315084999999954</v>
      </c>
      <c r="U32" s="103">
        <f t="shared" si="32"/>
        <v>52.03162999999995</v>
      </c>
      <c r="V32" s="103">
        <f t="shared" si="32"/>
        <v>51.748174999999947</v>
      </c>
      <c r="W32" s="103">
        <f t="shared" si="32"/>
        <v>51.464719999999943</v>
      </c>
      <c r="X32" s="103">
        <f t="shared" si="32"/>
        <v>51.181264999999939</v>
      </c>
      <c r="Y32" s="103">
        <f t="shared" si="32"/>
        <v>50.897809999999936</v>
      </c>
      <c r="Z32" s="103">
        <f t="shared" si="32"/>
        <v>50.614354999999932</v>
      </c>
      <c r="AA32" s="103">
        <f t="shared" si="32"/>
        <v>50.330899999999929</v>
      </c>
      <c r="AB32" s="103">
        <f t="shared" si="32"/>
        <v>50.047444999999925</v>
      </c>
      <c r="AC32" s="103">
        <f t="shared" si="32"/>
        <v>49.763989999999922</v>
      </c>
      <c r="AD32" s="103">
        <f t="shared" si="32"/>
        <v>49.480534999999918</v>
      </c>
      <c r="AE32" s="103">
        <f t="shared" si="32"/>
        <v>49.197079999999914</v>
      </c>
      <c r="AF32" s="103">
        <f t="shared" si="32"/>
        <v>48.913624999999911</v>
      </c>
      <c r="AG32" s="103">
        <f t="shared" si="32"/>
        <v>48.630169999999907</v>
      </c>
      <c r="AH32" s="103">
        <f t="shared" si="32"/>
        <v>48.346714999999904</v>
      </c>
      <c r="AI32" s="103">
        <f t="shared" si="32"/>
        <v>48.0632599999999</v>
      </c>
      <c r="AJ32" s="103">
        <f t="shared" si="32"/>
        <v>47.779804999999897</v>
      </c>
      <c r="AK32" s="103">
        <f t="shared" si="32"/>
        <v>47.496349999999893</v>
      </c>
      <c r="AL32" s="103">
        <f t="shared" si="32"/>
        <v>47.212894999999889</v>
      </c>
      <c r="AM32" s="103">
        <f t="shared" si="32"/>
        <v>46.929439999999886</v>
      </c>
      <c r="AN32" s="103">
        <f t="shared" si="32"/>
        <v>46.645984999999882</v>
      </c>
      <c r="AO32" s="103">
        <f t="shared" si="32"/>
        <v>46.362529999999879</v>
      </c>
      <c r="AP32" s="103">
        <f t="shared" si="32"/>
        <v>46.079074999999875</v>
      </c>
      <c r="AQ32" s="103">
        <f t="shared" si="32"/>
        <v>45.795619999999872</v>
      </c>
      <c r="AR32" s="103">
        <f t="shared" si="32"/>
        <v>45.512164999999868</v>
      </c>
      <c r="AS32" s="103">
        <f t="shared" si="32"/>
        <v>45.228709999999865</v>
      </c>
      <c r="AT32" s="103">
        <f t="shared" si="32"/>
        <v>44.945254999999861</v>
      </c>
      <c r="AU32" s="103">
        <f t="shared" si="32"/>
        <v>44.661799999999857</v>
      </c>
      <c r="AV32" s="152"/>
      <c r="AW32" s="151"/>
    </row>
    <row r="33" spans="1:89" ht="16.5">
      <c r="A33" s="58"/>
      <c r="B33" s="146"/>
      <c r="C33" s="31" t="s">
        <v>183</v>
      </c>
      <c r="D33" s="29">
        <v>0.177777778</v>
      </c>
      <c r="E33" s="89">
        <v>2.0819999999999999</v>
      </c>
      <c r="F33" s="143"/>
      <c r="G33" s="89">
        <v>2</v>
      </c>
      <c r="H33" s="103">
        <f t="shared" si="33"/>
        <v>1.98959</v>
      </c>
      <c r="I33" s="103">
        <f t="shared" si="32"/>
        <v>1.9791799999999999</v>
      </c>
      <c r="J33" s="103">
        <f t="shared" si="32"/>
        <v>1.9687699999999999</v>
      </c>
      <c r="K33" s="103">
        <f t="shared" si="32"/>
        <v>1.9583599999999999</v>
      </c>
      <c r="L33" s="104">
        <f t="shared" si="32"/>
        <v>1.9479499999999998</v>
      </c>
      <c r="M33" s="103">
        <f t="shared" si="32"/>
        <v>1.9375399999999998</v>
      </c>
      <c r="N33" s="103">
        <f t="shared" si="32"/>
        <v>1.9271299999999998</v>
      </c>
      <c r="O33" s="103">
        <f t="shared" si="32"/>
        <v>1.9167199999999998</v>
      </c>
      <c r="P33" s="103">
        <f t="shared" si="32"/>
        <v>1.9063099999999997</v>
      </c>
      <c r="Q33" s="103">
        <f t="shared" si="32"/>
        <v>1.8958999999999997</v>
      </c>
      <c r="R33" s="103">
        <f t="shared" si="32"/>
        <v>1.8854899999999997</v>
      </c>
      <c r="S33" s="103">
        <f t="shared" si="32"/>
        <v>1.8750799999999996</v>
      </c>
      <c r="T33" s="103">
        <f t="shared" si="32"/>
        <v>1.8646699999999996</v>
      </c>
      <c r="U33" s="103">
        <f t="shared" si="32"/>
        <v>1.8542599999999996</v>
      </c>
      <c r="V33" s="103">
        <f t="shared" si="32"/>
        <v>1.8438499999999995</v>
      </c>
      <c r="W33" s="103">
        <f t="shared" si="32"/>
        <v>1.8334399999999995</v>
      </c>
      <c r="X33" s="103">
        <f t="shared" si="32"/>
        <v>1.8230299999999995</v>
      </c>
      <c r="Y33" s="103">
        <f t="shared" si="32"/>
        <v>1.8126199999999995</v>
      </c>
      <c r="Z33" s="103">
        <f t="shared" si="32"/>
        <v>1.8022099999999994</v>
      </c>
      <c r="AA33" s="103">
        <f t="shared" si="32"/>
        <v>1.7917999999999994</v>
      </c>
      <c r="AB33" s="103">
        <f t="shared" si="32"/>
        <v>1.7813899999999994</v>
      </c>
      <c r="AC33" s="103">
        <f t="shared" si="32"/>
        <v>1.7709799999999993</v>
      </c>
      <c r="AD33" s="103">
        <f t="shared" si="32"/>
        <v>1.7605699999999993</v>
      </c>
      <c r="AE33" s="103">
        <f t="shared" si="32"/>
        <v>1.7501599999999993</v>
      </c>
      <c r="AF33" s="103">
        <f t="shared" si="32"/>
        <v>1.7397499999999992</v>
      </c>
      <c r="AG33" s="103">
        <f t="shared" si="32"/>
        <v>1.7293399999999992</v>
      </c>
      <c r="AH33" s="103">
        <f t="shared" si="32"/>
        <v>1.7189299999999992</v>
      </c>
      <c r="AI33" s="103">
        <f t="shared" si="32"/>
        <v>1.7085199999999992</v>
      </c>
      <c r="AJ33" s="103">
        <f t="shared" si="32"/>
        <v>1.6981099999999991</v>
      </c>
      <c r="AK33" s="103">
        <f t="shared" si="32"/>
        <v>1.6876999999999991</v>
      </c>
      <c r="AL33" s="103">
        <f t="shared" si="32"/>
        <v>1.6772899999999991</v>
      </c>
      <c r="AM33" s="103">
        <f t="shared" si="32"/>
        <v>1.666879999999999</v>
      </c>
      <c r="AN33" s="103">
        <f t="shared" si="32"/>
        <v>1.656469999999999</v>
      </c>
      <c r="AO33" s="103">
        <f t="shared" si="32"/>
        <v>1.646059999999999</v>
      </c>
      <c r="AP33" s="103">
        <f t="shared" si="32"/>
        <v>1.6356499999999989</v>
      </c>
      <c r="AQ33" s="103">
        <f t="shared" si="32"/>
        <v>1.6252399999999989</v>
      </c>
      <c r="AR33" s="103">
        <f t="shared" si="32"/>
        <v>1.6148299999999989</v>
      </c>
      <c r="AS33" s="103">
        <f t="shared" si="32"/>
        <v>1.6044199999999988</v>
      </c>
      <c r="AT33" s="103">
        <f t="shared" si="32"/>
        <v>1.5940099999999988</v>
      </c>
      <c r="AU33" s="103">
        <f t="shared" si="32"/>
        <v>1.5835999999999988</v>
      </c>
      <c r="AV33" s="153"/>
      <c r="AW33" s="151"/>
    </row>
    <row r="34" spans="1:89" ht="16.5">
      <c r="A34" s="58"/>
      <c r="B34" s="146"/>
      <c r="C34" s="31" t="s">
        <v>184</v>
      </c>
      <c r="D34" s="29">
        <v>0.177777778</v>
      </c>
      <c r="E34" s="89">
        <v>2.0819999999999999</v>
      </c>
      <c r="F34" s="143"/>
      <c r="G34" s="89">
        <v>2</v>
      </c>
      <c r="H34" s="103">
        <f t="shared" si="33"/>
        <v>1.98959</v>
      </c>
      <c r="I34" s="103">
        <f t="shared" si="32"/>
        <v>1.9791799999999999</v>
      </c>
      <c r="J34" s="103">
        <f t="shared" si="32"/>
        <v>1.9687699999999999</v>
      </c>
      <c r="K34" s="103">
        <f t="shared" si="32"/>
        <v>1.9583599999999999</v>
      </c>
      <c r="L34" s="104">
        <f t="shared" si="32"/>
        <v>1.9479499999999998</v>
      </c>
      <c r="M34" s="103">
        <f t="shared" si="32"/>
        <v>1.9375399999999998</v>
      </c>
      <c r="N34" s="103">
        <f t="shared" si="32"/>
        <v>1.9271299999999998</v>
      </c>
      <c r="O34" s="103">
        <f t="shared" si="32"/>
        <v>1.9167199999999998</v>
      </c>
      <c r="P34" s="103">
        <f t="shared" si="32"/>
        <v>1.9063099999999997</v>
      </c>
      <c r="Q34" s="103">
        <f t="shared" si="32"/>
        <v>1.8958999999999997</v>
      </c>
      <c r="R34" s="103">
        <f t="shared" si="32"/>
        <v>1.8854899999999997</v>
      </c>
      <c r="S34" s="103">
        <f t="shared" si="32"/>
        <v>1.8750799999999996</v>
      </c>
      <c r="T34" s="103">
        <f t="shared" si="32"/>
        <v>1.8646699999999996</v>
      </c>
      <c r="U34" s="103">
        <f t="shared" si="32"/>
        <v>1.8542599999999996</v>
      </c>
      <c r="V34" s="103">
        <f t="shared" si="32"/>
        <v>1.8438499999999995</v>
      </c>
      <c r="W34" s="103">
        <f t="shared" si="32"/>
        <v>1.8334399999999995</v>
      </c>
      <c r="X34" s="103">
        <f t="shared" si="32"/>
        <v>1.8230299999999995</v>
      </c>
      <c r="Y34" s="103">
        <f t="shared" si="32"/>
        <v>1.8126199999999995</v>
      </c>
      <c r="Z34" s="103">
        <f t="shared" si="32"/>
        <v>1.8022099999999994</v>
      </c>
      <c r="AA34" s="103">
        <f t="shared" si="32"/>
        <v>1.7917999999999994</v>
      </c>
      <c r="AB34" s="103">
        <f t="shared" si="32"/>
        <v>1.7813899999999994</v>
      </c>
      <c r="AC34" s="103">
        <f t="shared" si="32"/>
        <v>1.7709799999999993</v>
      </c>
      <c r="AD34" s="103">
        <f t="shared" si="32"/>
        <v>1.7605699999999993</v>
      </c>
      <c r="AE34" s="103">
        <f t="shared" si="32"/>
        <v>1.7501599999999993</v>
      </c>
      <c r="AF34" s="103">
        <f t="shared" si="32"/>
        <v>1.7397499999999992</v>
      </c>
      <c r="AG34" s="103">
        <f t="shared" si="32"/>
        <v>1.7293399999999992</v>
      </c>
      <c r="AH34" s="103">
        <f t="shared" si="32"/>
        <v>1.7189299999999992</v>
      </c>
      <c r="AI34" s="103">
        <f t="shared" si="32"/>
        <v>1.7085199999999992</v>
      </c>
      <c r="AJ34" s="103">
        <f t="shared" si="32"/>
        <v>1.6981099999999991</v>
      </c>
      <c r="AK34" s="103">
        <f t="shared" si="32"/>
        <v>1.6876999999999991</v>
      </c>
      <c r="AL34" s="103">
        <f t="shared" si="32"/>
        <v>1.6772899999999991</v>
      </c>
      <c r="AM34" s="103">
        <f t="shared" si="32"/>
        <v>1.666879999999999</v>
      </c>
      <c r="AN34" s="103">
        <f t="shared" si="32"/>
        <v>1.656469999999999</v>
      </c>
      <c r="AO34" s="103">
        <f t="shared" si="32"/>
        <v>1.646059999999999</v>
      </c>
      <c r="AP34" s="103">
        <f t="shared" si="32"/>
        <v>1.6356499999999989</v>
      </c>
      <c r="AQ34" s="103">
        <f t="shared" si="32"/>
        <v>1.6252399999999989</v>
      </c>
      <c r="AR34" s="103">
        <f t="shared" si="32"/>
        <v>1.6148299999999989</v>
      </c>
      <c r="AS34" s="103">
        <f t="shared" si="32"/>
        <v>1.6044199999999988</v>
      </c>
      <c r="AT34" s="103">
        <f t="shared" si="32"/>
        <v>1.5940099999999988</v>
      </c>
      <c r="AU34" s="103">
        <f t="shared" si="32"/>
        <v>1.5835999999999988</v>
      </c>
      <c r="AV34" s="152"/>
      <c r="AW34" s="151"/>
    </row>
    <row r="35" spans="1:89" ht="16.5">
      <c r="A35" s="58"/>
      <c r="B35" s="145" t="s">
        <v>185</v>
      </c>
      <c r="C35" s="34" t="s">
        <v>181</v>
      </c>
      <c r="D35" s="29">
        <v>1.3888888888888801E-3</v>
      </c>
      <c r="E35" s="89">
        <v>157.994</v>
      </c>
      <c r="F35" s="143">
        <f>1-(D37*G37+D39*G39+D35*G35)</f>
        <v>2.083333333333548E-2</v>
      </c>
      <c r="G35" s="89">
        <v>153</v>
      </c>
      <c r="H35" s="103">
        <f t="shared" si="33"/>
        <v>152.21002999999999</v>
      </c>
      <c r="I35" s="103">
        <f t="shared" si="32"/>
        <v>151.42005999999998</v>
      </c>
      <c r="J35" s="103">
        <f t="shared" si="32"/>
        <v>150.63008999999997</v>
      </c>
      <c r="K35" s="103">
        <f t="shared" si="32"/>
        <v>149.84011999999996</v>
      </c>
      <c r="L35" s="104">
        <f t="shared" si="32"/>
        <v>149.05014999999995</v>
      </c>
      <c r="M35" s="103">
        <f t="shared" si="32"/>
        <v>148.26017999999993</v>
      </c>
      <c r="N35" s="103">
        <f t="shared" si="32"/>
        <v>147.47020999999992</v>
      </c>
      <c r="O35" s="103">
        <f t="shared" si="32"/>
        <v>146.68023999999991</v>
      </c>
      <c r="P35" s="103">
        <f t="shared" si="32"/>
        <v>145.8902699999999</v>
      </c>
      <c r="Q35" s="103">
        <f t="shared" si="32"/>
        <v>145.10029999999989</v>
      </c>
      <c r="R35" s="103">
        <f t="shared" si="32"/>
        <v>144.31032999999988</v>
      </c>
      <c r="S35" s="103">
        <f t="shared" si="32"/>
        <v>143.52035999999987</v>
      </c>
      <c r="T35" s="103">
        <f t="shared" si="32"/>
        <v>142.73038999999986</v>
      </c>
      <c r="U35" s="103">
        <f t="shared" si="32"/>
        <v>141.94041999999985</v>
      </c>
      <c r="V35" s="103">
        <f t="shared" si="32"/>
        <v>141.15044999999984</v>
      </c>
      <c r="W35" s="103">
        <f t="shared" si="32"/>
        <v>140.36047999999982</v>
      </c>
      <c r="X35" s="103">
        <f t="shared" si="32"/>
        <v>139.57050999999981</v>
      </c>
      <c r="Y35" s="103">
        <f t="shared" si="32"/>
        <v>138.7805399999998</v>
      </c>
      <c r="Z35" s="103">
        <f t="shared" si="32"/>
        <v>137.99056999999979</v>
      </c>
      <c r="AA35" s="103">
        <f t="shared" si="32"/>
        <v>137.20059999999978</v>
      </c>
      <c r="AB35" s="103">
        <f t="shared" si="32"/>
        <v>136.41062999999977</v>
      </c>
      <c r="AC35" s="103">
        <f t="shared" si="32"/>
        <v>135.62065999999976</v>
      </c>
      <c r="AD35" s="103">
        <f t="shared" si="32"/>
        <v>134.83068999999975</v>
      </c>
      <c r="AE35" s="103">
        <f t="shared" si="32"/>
        <v>134.04071999999974</v>
      </c>
      <c r="AF35" s="103">
        <f t="shared" si="32"/>
        <v>133.25074999999973</v>
      </c>
      <c r="AG35" s="103">
        <f t="shared" si="32"/>
        <v>132.46077999999972</v>
      </c>
      <c r="AH35" s="103">
        <f t="shared" si="32"/>
        <v>131.6708099999997</v>
      </c>
      <c r="AI35" s="103">
        <f t="shared" si="32"/>
        <v>130.88083999999969</v>
      </c>
      <c r="AJ35" s="103">
        <f t="shared" si="32"/>
        <v>130.09086999999968</v>
      </c>
      <c r="AK35" s="103">
        <f t="shared" si="32"/>
        <v>129.30089999999967</v>
      </c>
      <c r="AL35" s="103">
        <f t="shared" si="32"/>
        <v>128.51092999999966</v>
      </c>
      <c r="AM35" s="103">
        <f t="shared" si="32"/>
        <v>127.72095999999966</v>
      </c>
      <c r="AN35" s="103">
        <f t="shared" si="32"/>
        <v>126.93098999999967</v>
      </c>
      <c r="AO35" s="103">
        <f t="shared" si="32"/>
        <v>126.14101999999967</v>
      </c>
      <c r="AP35" s="103">
        <f t="shared" si="32"/>
        <v>125.35104999999967</v>
      </c>
      <c r="AQ35" s="103">
        <f t="shared" si="32"/>
        <v>124.56107999999968</v>
      </c>
      <c r="AR35" s="103">
        <f t="shared" si="32"/>
        <v>123.77110999999968</v>
      </c>
      <c r="AS35" s="103">
        <f t="shared" si="32"/>
        <v>122.98113999999968</v>
      </c>
      <c r="AT35" s="103">
        <f t="shared" si="32"/>
        <v>122.19116999999969</v>
      </c>
      <c r="AU35" s="103">
        <f t="shared" si="32"/>
        <v>121.40119999999969</v>
      </c>
      <c r="AV35" s="153"/>
      <c r="AW35" s="151"/>
    </row>
    <row r="36" spans="1:89" ht="16.5">
      <c r="A36" s="58"/>
      <c r="B36" s="146"/>
      <c r="C36" s="34" t="s">
        <v>182</v>
      </c>
      <c r="D36" s="29">
        <v>1.3888888888888801E-3</v>
      </c>
      <c r="E36" s="89">
        <v>157.994</v>
      </c>
      <c r="F36" s="143"/>
      <c r="G36" s="89">
        <v>153</v>
      </c>
      <c r="H36" s="103">
        <f t="shared" si="33"/>
        <v>152.21002999999999</v>
      </c>
      <c r="I36" s="103">
        <f t="shared" si="32"/>
        <v>151.42005999999998</v>
      </c>
      <c r="J36" s="103">
        <f t="shared" si="32"/>
        <v>150.63008999999997</v>
      </c>
      <c r="K36" s="103">
        <f t="shared" si="32"/>
        <v>149.84011999999996</v>
      </c>
      <c r="L36" s="104">
        <f t="shared" si="32"/>
        <v>149.05014999999995</v>
      </c>
      <c r="M36" s="103">
        <f t="shared" si="32"/>
        <v>148.26017999999993</v>
      </c>
      <c r="N36" s="103">
        <f t="shared" si="32"/>
        <v>147.47020999999992</v>
      </c>
      <c r="O36" s="103">
        <f t="shared" si="32"/>
        <v>146.68023999999991</v>
      </c>
      <c r="P36" s="103">
        <f t="shared" si="32"/>
        <v>145.8902699999999</v>
      </c>
      <c r="Q36" s="103">
        <f t="shared" si="32"/>
        <v>145.10029999999989</v>
      </c>
      <c r="R36" s="103">
        <f t="shared" si="32"/>
        <v>144.31032999999988</v>
      </c>
      <c r="S36" s="103">
        <f t="shared" si="32"/>
        <v>143.52035999999987</v>
      </c>
      <c r="T36" s="103">
        <f t="shared" si="32"/>
        <v>142.73038999999986</v>
      </c>
      <c r="U36" s="103">
        <f t="shared" si="32"/>
        <v>141.94041999999985</v>
      </c>
      <c r="V36" s="103">
        <f t="shared" si="32"/>
        <v>141.15044999999984</v>
      </c>
      <c r="W36" s="103">
        <f t="shared" si="32"/>
        <v>140.36047999999982</v>
      </c>
      <c r="X36" s="103">
        <f t="shared" si="32"/>
        <v>139.57050999999981</v>
      </c>
      <c r="Y36" s="103">
        <f t="shared" si="32"/>
        <v>138.7805399999998</v>
      </c>
      <c r="Z36" s="103">
        <f t="shared" si="32"/>
        <v>137.99056999999979</v>
      </c>
      <c r="AA36" s="103">
        <f t="shared" si="32"/>
        <v>137.20059999999978</v>
      </c>
      <c r="AB36" s="103">
        <f t="shared" si="32"/>
        <v>136.41062999999977</v>
      </c>
      <c r="AC36" s="103">
        <f t="shared" si="32"/>
        <v>135.62065999999976</v>
      </c>
      <c r="AD36" s="103">
        <f t="shared" ref="AD36:AU58" si="34">AC36-0.005*$E36</f>
        <v>134.83068999999975</v>
      </c>
      <c r="AE36" s="103">
        <f t="shared" si="34"/>
        <v>134.04071999999974</v>
      </c>
      <c r="AF36" s="103">
        <f t="shared" si="34"/>
        <v>133.25074999999973</v>
      </c>
      <c r="AG36" s="103">
        <f t="shared" si="34"/>
        <v>132.46077999999972</v>
      </c>
      <c r="AH36" s="103">
        <f t="shared" si="34"/>
        <v>131.6708099999997</v>
      </c>
      <c r="AI36" s="103">
        <f t="shared" si="34"/>
        <v>130.88083999999969</v>
      </c>
      <c r="AJ36" s="103">
        <f t="shared" si="34"/>
        <v>130.09086999999968</v>
      </c>
      <c r="AK36" s="103">
        <f t="shared" si="34"/>
        <v>129.30089999999967</v>
      </c>
      <c r="AL36" s="103">
        <f t="shared" si="34"/>
        <v>128.51092999999966</v>
      </c>
      <c r="AM36" s="103">
        <f t="shared" si="34"/>
        <v>127.72095999999966</v>
      </c>
      <c r="AN36" s="103">
        <f t="shared" si="34"/>
        <v>126.93098999999967</v>
      </c>
      <c r="AO36" s="103">
        <f t="shared" si="34"/>
        <v>126.14101999999967</v>
      </c>
      <c r="AP36" s="103">
        <f t="shared" si="34"/>
        <v>125.35104999999967</v>
      </c>
      <c r="AQ36" s="103">
        <f t="shared" si="34"/>
        <v>124.56107999999968</v>
      </c>
      <c r="AR36" s="103">
        <f t="shared" si="34"/>
        <v>123.77110999999968</v>
      </c>
      <c r="AS36" s="103">
        <f t="shared" si="34"/>
        <v>122.98113999999968</v>
      </c>
      <c r="AT36" s="103">
        <f t="shared" si="34"/>
        <v>122.19116999999969</v>
      </c>
      <c r="AU36" s="103">
        <f t="shared" si="34"/>
        <v>121.40119999999969</v>
      </c>
      <c r="AV36" s="153"/>
      <c r="AW36" s="151"/>
    </row>
    <row r="37" spans="1:89" ht="16.5">
      <c r="A37" s="58"/>
      <c r="B37" s="146"/>
      <c r="C37" s="34" t="s">
        <v>183</v>
      </c>
      <c r="D37" s="29">
        <v>2.9166666666666601E-2</v>
      </c>
      <c r="E37" s="89">
        <v>10.054</v>
      </c>
      <c r="F37" s="143"/>
      <c r="G37" s="89">
        <v>10</v>
      </c>
      <c r="H37" s="103">
        <f t="shared" si="33"/>
        <v>9.9497300000000006</v>
      </c>
      <c r="I37" s="103">
        <f t="shared" si="33"/>
        <v>9.8994600000000013</v>
      </c>
      <c r="J37" s="103">
        <f t="shared" si="33"/>
        <v>9.8491900000000019</v>
      </c>
      <c r="K37" s="103">
        <f t="shared" si="33"/>
        <v>9.7989200000000025</v>
      </c>
      <c r="L37" s="104">
        <f t="shared" si="33"/>
        <v>9.7486500000000031</v>
      </c>
      <c r="M37" s="103">
        <f t="shared" si="33"/>
        <v>9.6983800000000038</v>
      </c>
      <c r="N37" s="103">
        <f t="shared" si="33"/>
        <v>9.6481100000000044</v>
      </c>
      <c r="O37" s="103">
        <f t="shared" si="33"/>
        <v>9.597840000000005</v>
      </c>
      <c r="P37" s="103">
        <f t="shared" si="33"/>
        <v>9.5475700000000057</v>
      </c>
      <c r="Q37" s="103">
        <f t="shared" si="33"/>
        <v>9.4973000000000063</v>
      </c>
      <c r="R37" s="103">
        <f t="shared" si="33"/>
        <v>9.4470300000000069</v>
      </c>
      <c r="S37" s="103">
        <f t="shared" si="33"/>
        <v>9.3967600000000076</v>
      </c>
      <c r="T37" s="103">
        <f t="shared" si="33"/>
        <v>9.3464900000000082</v>
      </c>
      <c r="U37" s="103">
        <f t="shared" si="33"/>
        <v>9.2962200000000088</v>
      </c>
      <c r="V37" s="103">
        <f t="shared" si="33"/>
        <v>9.2459500000000094</v>
      </c>
      <c r="W37" s="103">
        <f t="shared" si="33"/>
        <v>9.1956800000000101</v>
      </c>
      <c r="X37" s="103">
        <f t="shared" ref="X37:AU58" si="35">W37-0.005*$E37</f>
        <v>9.1454100000000107</v>
      </c>
      <c r="Y37" s="103">
        <f t="shared" si="35"/>
        <v>9.0951400000000113</v>
      </c>
      <c r="Z37" s="103">
        <f t="shared" si="35"/>
        <v>9.044870000000012</v>
      </c>
      <c r="AA37" s="103">
        <f t="shared" si="35"/>
        <v>8.9946000000000126</v>
      </c>
      <c r="AB37" s="103">
        <f t="shared" si="35"/>
        <v>8.9443300000000132</v>
      </c>
      <c r="AC37" s="103">
        <f t="shared" si="35"/>
        <v>8.8940600000000138</v>
      </c>
      <c r="AD37" s="103">
        <f t="shared" si="35"/>
        <v>8.8437900000000145</v>
      </c>
      <c r="AE37" s="103">
        <f t="shared" si="35"/>
        <v>8.7935200000000151</v>
      </c>
      <c r="AF37" s="103">
        <f t="shared" si="35"/>
        <v>8.7432500000000157</v>
      </c>
      <c r="AG37" s="103">
        <f t="shared" si="35"/>
        <v>8.6929800000000164</v>
      </c>
      <c r="AH37" s="103">
        <f t="shared" si="35"/>
        <v>8.642710000000017</v>
      </c>
      <c r="AI37" s="103">
        <f t="shared" si="35"/>
        <v>8.5924400000000176</v>
      </c>
      <c r="AJ37" s="103">
        <f t="shared" si="35"/>
        <v>8.5421700000000182</v>
      </c>
      <c r="AK37" s="103">
        <f t="shared" si="35"/>
        <v>8.4919000000000189</v>
      </c>
      <c r="AL37" s="103">
        <f t="shared" si="35"/>
        <v>8.4416300000000195</v>
      </c>
      <c r="AM37" s="103">
        <f t="shared" si="35"/>
        <v>8.3913600000000201</v>
      </c>
      <c r="AN37" s="103">
        <f t="shared" si="35"/>
        <v>8.3410900000000208</v>
      </c>
      <c r="AO37" s="103">
        <f t="shared" si="35"/>
        <v>8.2908200000000214</v>
      </c>
      <c r="AP37" s="103">
        <f t="shared" si="35"/>
        <v>8.240550000000022</v>
      </c>
      <c r="AQ37" s="103">
        <f t="shared" si="35"/>
        <v>8.1902800000000227</v>
      </c>
      <c r="AR37" s="103">
        <f t="shared" si="35"/>
        <v>8.1400100000000233</v>
      </c>
      <c r="AS37" s="103">
        <f t="shared" si="35"/>
        <v>8.0897400000000239</v>
      </c>
      <c r="AT37" s="103">
        <f t="shared" si="35"/>
        <v>8.0394700000000245</v>
      </c>
      <c r="AU37" s="103">
        <f t="shared" si="35"/>
        <v>7.9892000000000243</v>
      </c>
      <c r="AV37" s="153"/>
      <c r="AW37" s="151"/>
    </row>
    <row r="38" spans="1:89" ht="16.5">
      <c r="A38" s="58"/>
      <c r="B38" s="146"/>
      <c r="C38" s="34" t="s">
        <v>184</v>
      </c>
      <c r="D38" s="29">
        <v>2.9166666666666601E-2</v>
      </c>
      <c r="E38" s="89">
        <v>10.054</v>
      </c>
      <c r="F38" s="143"/>
      <c r="G38" s="89">
        <v>10</v>
      </c>
      <c r="H38" s="103">
        <f t="shared" si="33"/>
        <v>9.9497300000000006</v>
      </c>
      <c r="I38" s="103">
        <f t="shared" si="33"/>
        <v>9.8994600000000013</v>
      </c>
      <c r="J38" s="103">
        <f t="shared" si="33"/>
        <v>9.8491900000000019</v>
      </c>
      <c r="K38" s="103">
        <f t="shared" si="33"/>
        <v>9.7989200000000025</v>
      </c>
      <c r="L38" s="104">
        <f t="shared" si="33"/>
        <v>9.7486500000000031</v>
      </c>
      <c r="M38" s="103">
        <f t="shared" si="33"/>
        <v>9.6983800000000038</v>
      </c>
      <c r="N38" s="103">
        <f t="shared" si="33"/>
        <v>9.6481100000000044</v>
      </c>
      <c r="O38" s="103">
        <f t="shared" si="33"/>
        <v>9.597840000000005</v>
      </c>
      <c r="P38" s="103">
        <f t="shared" si="33"/>
        <v>9.5475700000000057</v>
      </c>
      <c r="Q38" s="103">
        <f t="shared" si="33"/>
        <v>9.4973000000000063</v>
      </c>
      <c r="R38" s="103">
        <f t="shared" si="33"/>
        <v>9.4470300000000069</v>
      </c>
      <c r="S38" s="103">
        <f t="shared" si="33"/>
        <v>9.3967600000000076</v>
      </c>
      <c r="T38" s="103">
        <f t="shared" si="33"/>
        <v>9.3464900000000082</v>
      </c>
      <c r="U38" s="103">
        <f t="shared" si="33"/>
        <v>9.2962200000000088</v>
      </c>
      <c r="V38" s="103">
        <f t="shared" si="33"/>
        <v>9.2459500000000094</v>
      </c>
      <c r="W38" s="103">
        <f t="shared" si="33"/>
        <v>9.1956800000000101</v>
      </c>
      <c r="X38" s="103">
        <f t="shared" si="35"/>
        <v>9.1454100000000107</v>
      </c>
      <c r="Y38" s="103">
        <f t="shared" si="35"/>
        <v>9.0951400000000113</v>
      </c>
      <c r="Z38" s="103">
        <f t="shared" si="35"/>
        <v>9.044870000000012</v>
      </c>
      <c r="AA38" s="103">
        <f t="shared" si="35"/>
        <v>8.9946000000000126</v>
      </c>
      <c r="AB38" s="103">
        <f t="shared" si="35"/>
        <v>8.9443300000000132</v>
      </c>
      <c r="AC38" s="103">
        <f t="shared" si="35"/>
        <v>8.8940600000000138</v>
      </c>
      <c r="AD38" s="103">
        <f t="shared" si="35"/>
        <v>8.8437900000000145</v>
      </c>
      <c r="AE38" s="103">
        <f t="shared" si="35"/>
        <v>8.7935200000000151</v>
      </c>
      <c r="AF38" s="103">
        <f t="shared" si="35"/>
        <v>8.7432500000000157</v>
      </c>
      <c r="AG38" s="103">
        <f t="shared" si="35"/>
        <v>8.6929800000000164</v>
      </c>
      <c r="AH38" s="103">
        <f t="shared" si="35"/>
        <v>8.642710000000017</v>
      </c>
      <c r="AI38" s="103">
        <f t="shared" si="35"/>
        <v>8.5924400000000176</v>
      </c>
      <c r="AJ38" s="103">
        <f t="shared" si="35"/>
        <v>8.5421700000000182</v>
      </c>
      <c r="AK38" s="103">
        <f t="shared" si="35"/>
        <v>8.4919000000000189</v>
      </c>
      <c r="AL38" s="103">
        <f t="shared" si="35"/>
        <v>8.4416300000000195</v>
      </c>
      <c r="AM38" s="103">
        <f t="shared" si="35"/>
        <v>8.3913600000000201</v>
      </c>
      <c r="AN38" s="103">
        <f t="shared" si="35"/>
        <v>8.3410900000000208</v>
      </c>
      <c r="AO38" s="103">
        <f t="shared" si="35"/>
        <v>8.2908200000000214</v>
      </c>
      <c r="AP38" s="103">
        <f t="shared" si="35"/>
        <v>8.240550000000022</v>
      </c>
      <c r="AQ38" s="103">
        <f t="shared" si="35"/>
        <v>8.1902800000000227</v>
      </c>
      <c r="AR38" s="103">
        <f t="shared" si="35"/>
        <v>8.1400100000000233</v>
      </c>
      <c r="AS38" s="103">
        <f t="shared" si="35"/>
        <v>8.0897400000000239</v>
      </c>
      <c r="AT38" s="103">
        <f t="shared" si="35"/>
        <v>8.0394700000000245</v>
      </c>
      <c r="AU38" s="103">
        <f t="shared" si="35"/>
        <v>7.9892000000000243</v>
      </c>
      <c r="AV38" s="153"/>
      <c r="AW38" s="151"/>
    </row>
    <row r="39" spans="1:89" ht="16.5">
      <c r="A39" s="58"/>
      <c r="B39" s="146"/>
      <c r="C39" s="34" t="s">
        <v>186</v>
      </c>
      <c r="D39" s="29">
        <v>0.23749999999999999</v>
      </c>
      <c r="E39" s="89">
        <v>2.052</v>
      </c>
      <c r="F39" s="143"/>
      <c r="G39" s="89">
        <v>2</v>
      </c>
      <c r="H39" s="103">
        <f t="shared" si="33"/>
        <v>1.9897400000000001</v>
      </c>
      <c r="I39" s="103">
        <f t="shared" si="33"/>
        <v>1.9794800000000001</v>
      </c>
      <c r="J39" s="103">
        <f t="shared" si="33"/>
        <v>1.9692200000000002</v>
      </c>
      <c r="K39" s="103">
        <f t="shared" si="33"/>
        <v>1.9589600000000003</v>
      </c>
      <c r="L39" s="104">
        <f t="shared" si="33"/>
        <v>1.9487000000000003</v>
      </c>
      <c r="M39" s="103">
        <f t="shared" si="33"/>
        <v>1.9384400000000004</v>
      </c>
      <c r="N39" s="103">
        <f t="shared" si="33"/>
        <v>1.9281800000000004</v>
      </c>
      <c r="O39" s="103">
        <f t="shared" si="33"/>
        <v>1.9179200000000005</v>
      </c>
      <c r="P39" s="103">
        <f t="shared" si="33"/>
        <v>1.9076600000000006</v>
      </c>
      <c r="Q39" s="103">
        <f t="shared" si="33"/>
        <v>1.8974000000000006</v>
      </c>
      <c r="R39" s="103">
        <f t="shared" si="33"/>
        <v>1.8871400000000007</v>
      </c>
      <c r="S39" s="103">
        <f t="shared" si="33"/>
        <v>1.8768800000000008</v>
      </c>
      <c r="T39" s="103">
        <f t="shared" si="33"/>
        <v>1.8666200000000008</v>
      </c>
      <c r="U39" s="103">
        <f t="shared" si="33"/>
        <v>1.8563600000000009</v>
      </c>
      <c r="V39" s="103">
        <f t="shared" si="33"/>
        <v>1.846100000000001</v>
      </c>
      <c r="W39" s="103">
        <f t="shared" si="33"/>
        <v>1.835840000000001</v>
      </c>
      <c r="X39" s="103">
        <f t="shared" si="35"/>
        <v>1.8255800000000011</v>
      </c>
      <c r="Y39" s="103">
        <f t="shared" si="35"/>
        <v>1.8153200000000012</v>
      </c>
      <c r="Z39" s="103">
        <f t="shared" si="35"/>
        <v>1.8050600000000012</v>
      </c>
      <c r="AA39" s="103">
        <f t="shared" si="35"/>
        <v>1.7948000000000013</v>
      </c>
      <c r="AB39" s="103">
        <f t="shared" si="35"/>
        <v>1.7845400000000013</v>
      </c>
      <c r="AC39" s="103">
        <f t="shared" si="35"/>
        <v>1.7742800000000014</v>
      </c>
      <c r="AD39" s="103">
        <f t="shared" si="35"/>
        <v>1.7640200000000015</v>
      </c>
      <c r="AE39" s="103">
        <f t="shared" si="35"/>
        <v>1.7537600000000015</v>
      </c>
      <c r="AF39" s="103">
        <f t="shared" si="35"/>
        <v>1.7435000000000016</v>
      </c>
      <c r="AG39" s="103">
        <f t="shared" si="35"/>
        <v>1.7332400000000017</v>
      </c>
      <c r="AH39" s="103">
        <f t="shared" si="35"/>
        <v>1.7229800000000017</v>
      </c>
      <c r="AI39" s="103">
        <f t="shared" si="35"/>
        <v>1.7127200000000018</v>
      </c>
      <c r="AJ39" s="103">
        <f t="shared" si="35"/>
        <v>1.7024600000000019</v>
      </c>
      <c r="AK39" s="103">
        <f t="shared" si="35"/>
        <v>1.6922000000000019</v>
      </c>
      <c r="AL39" s="103">
        <f t="shared" si="35"/>
        <v>1.681940000000002</v>
      </c>
      <c r="AM39" s="103">
        <f t="shared" si="35"/>
        <v>1.6716800000000021</v>
      </c>
      <c r="AN39" s="103">
        <f t="shared" si="35"/>
        <v>1.6614200000000021</v>
      </c>
      <c r="AO39" s="103">
        <f t="shared" si="35"/>
        <v>1.6511600000000022</v>
      </c>
      <c r="AP39" s="103">
        <f t="shared" si="35"/>
        <v>1.6409000000000022</v>
      </c>
      <c r="AQ39" s="103">
        <f t="shared" si="35"/>
        <v>1.6306400000000023</v>
      </c>
      <c r="AR39" s="103">
        <f t="shared" si="35"/>
        <v>1.6203800000000024</v>
      </c>
      <c r="AS39" s="103">
        <f t="shared" si="35"/>
        <v>1.6101200000000024</v>
      </c>
      <c r="AT39" s="103">
        <f t="shared" si="35"/>
        <v>1.5998600000000025</v>
      </c>
      <c r="AU39" s="103">
        <f t="shared" si="35"/>
        <v>1.5896000000000026</v>
      </c>
      <c r="AV39" s="153"/>
      <c r="AW39" s="151"/>
    </row>
    <row r="40" spans="1:89" ht="16.5">
      <c r="A40" s="58"/>
      <c r="B40" s="146"/>
      <c r="C40" s="34" t="s">
        <v>187</v>
      </c>
      <c r="D40" s="29">
        <v>0.23749999999999999</v>
      </c>
      <c r="E40" s="89">
        <v>2.052</v>
      </c>
      <c r="F40" s="143"/>
      <c r="G40" s="89">
        <v>2</v>
      </c>
      <c r="H40" s="103">
        <f t="shared" si="33"/>
        <v>1.9897400000000001</v>
      </c>
      <c r="I40" s="103">
        <f t="shared" si="33"/>
        <v>1.9794800000000001</v>
      </c>
      <c r="J40" s="103">
        <f t="shared" si="33"/>
        <v>1.9692200000000002</v>
      </c>
      <c r="K40" s="103">
        <f t="shared" si="33"/>
        <v>1.9589600000000003</v>
      </c>
      <c r="L40" s="104">
        <f t="shared" si="33"/>
        <v>1.9487000000000003</v>
      </c>
      <c r="M40" s="103">
        <f t="shared" si="33"/>
        <v>1.9384400000000004</v>
      </c>
      <c r="N40" s="103">
        <f t="shared" si="33"/>
        <v>1.9281800000000004</v>
      </c>
      <c r="O40" s="103">
        <f t="shared" si="33"/>
        <v>1.9179200000000005</v>
      </c>
      <c r="P40" s="103">
        <f t="shared" si="33"/>
        <v>1.9076600000000006</v>
      </c>
      <c r="Q40" s="103">
        <f t="shared" si="33"/>
        <v>1.8974000000000006</v>
      </c>
      <c r="R40" s="103">
        <f t="shared" si="33"/>
        <v>1.8871400000000007</v>
      </c>
      <c r="S40" s="103">
        <f t="shared" si="33"/>
        <v>1.8768800000000008</v>
      </c>
      <c r="T40" s="103">
        <f t="shared" si="33"/>
        <v>1.8666200000000008</v>
      </c>
      <c r="U40" s="103">
        <f t="shared" si="33"/>
        <v>1.8563600000000009</v>
      </c>
      <c r="V40" s="103">
        <f t="shared" si="33"/>
        <v>1.846100000000001</v>
      </c>
      <c r="W40" s="103">
        <f t="shared" si="33"/>
        <v>1.835840000000001</v>
      </c>
      <c r="X40" s="103">
        <f t="shared" si="35"/>
        <v>1.8255800000000011</v>
      </c>
      <c r="Y40" s="103">
        <f t="shared" si="35"/>
        <v>1.8153200000000012</v>
      </c>
      <c r="Z40" s="103">
        <f t="shared" si="35"/>
        <v>1.8050600000000012</v>
      </c>
      <c r="AA40" s="103">
        <f t="shared" si="35"/>
        <v>1.7948000000000013</v>
      </c>
      <c r="AB40" s="103">
        <f t="shared" si="35"/>
        <v>1.7845400000000013</v>
      </c>
      <c r="AC40" s="103">
        <f t="shared" si="35"/>
        <v>1.7742800000000014</v>
      </c>
      <c r="AD40" s="103">
        <f t="shared" si="35"/>
        <v>1.7640200000000015</v>
      </c>
      <c r="AE40" s="103">
        <f t="shared" si="35"/>
        <v>1.7537600000000015</v>
      </c>
      <c r="AF40" s="103">
        <f t="shared" si="35"/>
        <v>1.7435000000000016</v>
      </c>
      <c r="AG40" s="103">
        <f t="shared" si="35"/>
        <v>1.7332400000000017</v>
      </c>
      <c r="AH40" s="103">
        <f t="shared" si="35"/>
        <v>1.7229800000000017</v>
      </c>
      <c r="AI40" s="103">
        <f t="shared" si="35"/>
        <v>1.7127200000000018</v>
      </c>
      <c r="AJ40" s="103">
        <f t="shared" si="35"/>
        <v>1.7024600000000019</v>
      </c>
      <c r="AK40" s="103">
        <f t="shared" si="35"/>
        <v>1.6922000000000019</v>
      </c>
      <c r="AL40" s="103">
        <f t="shared" si="35"/>
        <v>1.681940000000002</v>
      </c>
      <c r="AM40" s="103">
        <f t="shared" si="35"/>
        <v>1.6716800000000021</v>
      </c>
      <c r="AN40" s="103">
        <f t="shared" si="35"/>
        <v>1.6614200000000021</v>
      </c>
      <c r="AO40" s="103">
        <f t="shared" si="35"/>
        <v>1.6511600000000022</v>
      </c>
      <c r="AP40" s="103">
        <f t="shared" si="35"/>
        <v>1.6409000000000022</v>
      </c>
      <c r="AQ40" s="103">
        <f t="shared" si="35"/>
        <v>1.6306400000000023</v>
      </c>
      <c r="AR40" s="103">
        <f t="shared" si="35"/>
        <v>1.6203800000000024</v>
      </c>
      <c r="AS40" s="103">
        <f t="shared" si="35"/>
        <v>1.6101200000000024</v>
      </c>
      <c r="AT40" s="103">
        <f t="shared" si="35"/>
        <v>1.5998600000000025</v>
      </c>
      <c r="AU40" s="103">
        <f t="shared" si="35"/>
        <v>1.5896000000000026</v>
      </c>
      <c r="AV40" s="153"/>
      <c r="AW40" s="151">
        <f>1-(G40*$D40+G38*$D38+G36*$D36)</f>
        <v>2.083333333333548E-2</v>
      </c>
      <c r="AX40" s="63">
        <f t="shared" ref="AX40:CK40" si="36">1-(H40*$D40+H38*$D38+H36*$D36)</f>
        <v>2.5833472222224207E-2</v>
      </c>
      <c r="AY40" s="63">
        <f t="shared" si="36"/>
        <v>3.0833611111113046E-2</v>
      </c>
      <c r="AZ40" s="63">
        <f t="shared" si="36"/>
        <v>3.5833750000001885E-2</v>
      </c>
      <c r="BA40" s="63">
        <f t="shared" si="36"/>
        <v>4.0833888888890835E-2</v>
      </c>
      <c r="BB40" s="63">
        <f t="shared" si="36"/>
        <v>4.5834027777779673E-2</v>
      </c>
      <c r="BC40" s="63">
        <f t="shared" si="36"/>
        <v>5.0834166666668512E-2</v>
      </c>
      <c r="BD40" s="63">
        <f t="shared" si="36"/>
        <v>5.5834305555557462E-2</v>
      </c>
      <c r="BE40" s="63">
        <f t="shared" si="36"/>
        <v>6.083444444444619E-2</v>
      </c>
      <c r="BF40" s="63">
        <f t="shared" si="36"/>
        <v>6.5834583333335139E-2</v>
      </c>
      <c r="BG40" s="63">
        <f t="shared" si="36"/>
        <v>7.0834722222223978E-2</v>
      </c>
      <c r="BH40" s="63">
        <f t="shared" si="36"/>
        <v>7.5834861111112817E-2</v>
      </c>
      <c r="BI40" s="63">
        <f t="shared" si="36"/>
        <v>8.0835000000001656E-2</v>
      </c>
      <c r="BJ40" s="63">
        <f t="shared" si="36"/>
        <v>8.5835138888890494E-2</v>
      </c>
      <c r="BK40" s="63">
        <f t="shared" si="36"/>
        <v>9.0835277777779444E-2</v>
      </c>
      <c r="BL40" s="63">
        <f t="shared" si="36"/>
        <v>9.5835416666668283E-2</v>
      </c>
      <c r="BM40" s="63">
        <f t="shared" si="36"/>
        <v>0.10083555555555712</v>
      </c>
      <c r="BN40" s="63">
        <f t="shared" si="36"/>
        <v>0.10583569444444607</v>
      </c>
      <c r="BO40" s="63">
        <f t="shared" si="36"/>
        <v>0.1108358333333348</v>
      </c>
      <c r="BP40" s="63">
        <f t="shared" si="36"/>
        <v>0.11583597222222375</v>
      </c>
      <c r="BQ40" s="63">
        <f t="shared" si="36"/>
        <v>0.12083611111111259</v>
      </c>
      <c r="BR40" s="63">
        <f t="shared" si="36"/>
        <v>0.12583625000000143</v>
      </c>
      <c r="BS40" s="63">
        <f t="shared" si="36"/>
        <v>0.13083638888889038</v>
      </c>
      <c r="BT40" s="63">
        <f t="shared" si="36"/>
        <v>0.1358365277777791</v>
      </c>
      <c r="BU40" s="63">
        <f t="shared" si="36"/>
        <v>0.14083666666666805</v>
      </c>
      <c r="BV40" s="63">
        <f t="shared" si="36"/>
        <v>0.14583680555555689</v>
      </c>
      <c r="BW40" s="63">
        <f t="shared" si="36"/>
        <v>0.15083694444444573</v>
      </c>
      <c r="BX40" s="63">
        <f t="shared" si="36"/>
        <v>0.15583708333333468</v>
      </c>
      <c r="BY40" s="63">
        <f t="shared" si="36"/>
        <v>0.16083722222222341</v>
      </c>
      <c r="BZ40" s="63">
        <f t="shared" si="36"/>
        <v>0.16583736111111236</v>
      </c>
      <c r="CA40" s="63">
        <f t="shared" si="36"/>
        <v>0.1708375000000012</v>
      </c>
      <c r="CB40" s="63">
        <f t="shared" si="36"/>
        <v>0.17583763888888992</v>
      </c>
      <c r="CC40" s="63">
        <f t="shared" si="36"/>
        <v>0.18083777777777876</v>
      </c>
      <c r="CD40" s="63">
        <f t="shared" si="36"/>
        <v>0.18583791666666771</v>
      </c>
      <c r="CE40" s="63">
        <f t="shared" si="36"/>
        <v>0.19083805555555655</v>
      </c>
      <c r="CF40" s="63">
        <f t="shared" si="36"/>
        <v>0.19583819444444539</v>
      </c>
      <c r="CG40" s="63">
        <f t="shared" si="36"/>
        <v>0.20083833333333423</v>
      </c>
      <c r="CH40" s="63">
        <f t="shared" si="36"/>
        <v>0.20583847222222307</v>
      </c>
      <c r="CI40" s="63">
        <f t="shared" si="36"/>
        <v>0.21083861111111191</v>
      </c>
      <c r="CJ40" s="63">
        <f t="shared" si="36"/>
        <v>0.21583875000000075</v>
      </c>
      <c r="CK40" s="63">
        <f t="shared" si="36"/>
        <v>0.22083888888888958</v>
      </c>
    </row>
    <row r="41" spans="1:89" ht="16.5">
      <c r="A41" s="58"/>
      <c r="B41" s="145" t="s">
        <v>188</v>
      </c>
      <c r="C41" s="31" t="s">
        <v>181</v>
      </c>
      <c r="D41" s="29">
        <f>1/5040</f>
        <v>1.9841269841269841E-4</v>
      </c>
      <c r="E41" s="89">
        <v>350.58</v>
      </c>
      <c r="F41" s="143">
        <f>1-(D41*G41+D43*G43+D45*G45+D47*G47)</f>
        <v>2.0238090507936568E-2</v>
      </c>
      <c r="G41" s="89">
        <v>320</v>
      </c>
      <c r="H41" s="103">
        <f t="shared" si="33"/>
        <v>318.24709999999999</v>
      </c>
      <c r="I41" s="103">
        <f t="shared" si="33"/>
        <v>316.49419999999998</v>
      </c>
      <c r="J41" s="103">
        <f t="shared" si="33"/>
        <v>314.74129999999997</v>
      </c>
      <c r="K41" s="103">
        <f t="shared" si="33"/>
        <v>312.98839999999996</v>
      </c>
      <c r="L41" s="104">
        <f t="shared" si="33"/>
        <v>311.23549999999994</v>
      </c>
      <c r="M41" s="103">
        <f t="shared" si="33"/>
        <v>309.48259999999993</v>
      </c>
      <c r="N41" s="103">
        <f t="shared" si="33"/>
        <v>307.72969999999992</v>
      </c>
      <c r="O41" s="103">
        <f t="shared" si="33"/>
        <v>305.97679999999991</v>
      </c>
      <c r="P41" s="103">
        <f t="shared" si="33"/>
        <v>304.2238999999999</v>
      </c>
      <c r="Q41" s="103">
        <f t="shared" si="33"/>
        <v>302.47099999999989</v>
      </c>
      <c r="R41" s="103">
        <f t="shared" si="33"/>
        <v>300.71809999999988</v>
      </c>
      <c r="S41" s="103">
        <f t="shared" si="33"/>
        <v>298.96519999999987</v>
      </c>
      <c r="T41" s="103">
        <f t="shared" si="33"/>
        <v>297.21229999999986</v>
      </c>
      <c r="U41" s="103">
        <f t="shared" si="33"/>
        <v>295.45939999999985</v>
      </c>
      <c r="V41" s="103">
        <f t="shared" si="33"/>
        <v>293.70649999999983</v>
      </c>
      <c r="W41" s="103">
        <f t="shared" si="33"/>
        <v>291.95359999999982</v>
      </c>
      <c r="X41" s="103">
        <f t="shared" si="35"/>
        <v>290.20069999999981</v>
      </c>
      <c r="Y41" s="103">
        <f t="shared" si="35"/>
        <v>288.4477999999998</v>
      </c>
      <c r="Z41" s="103">
        <f t="shared" si="35"/>
        <v>286.69489999999979</v>
      </c>
      <c r="AA41" s="103">
        <f t="shared" si="35"/>
        <v>284.94199999999978</v>
      </c>
      <c r="AB41" s="103">
        <f t="shared" si="35"/>
        <v>283.18909999999977</v>
      </c>
      <c r="AC41" s="103">
        <f t="shared" si="35"/>
        <v>281.43619999999976</v>
      </c>
      <c r="AD41" s="103">
        <f t="shared" si="35"/>
        <v>279.68329999999975</v>
      </c>
      <c r="AE41" s="103">
        <f t="shared" si="35"/>
        <v>277.93039999999974</v>
      </c>
      <c r="AF41" s="103">
        <f t="shared" si="35"/>
        <v>276.17749999999972</v>
      </c>
      <c r="AG41" s="103">
        <f t="shared" si="35"/>
        <v>274.42459999999971</v>
      </c>
      <c r="AH41" s="103">
        <f t="shared" si="35"/>
        <v>272.6716999999997</v>
      </c>
      <c r="AI41" s="103">
        <f t="shared" si="35"/>
        <v>270.91879999999969</v>
      </c>
      <c r="AJ41" s="103">
        <f t="shared" si="35"/>
        <v>269.16589999999968</v>
      </c>
      <c r="AK41" s="103">
        <f t="shared" si="35"/>
        <v>267.41299999999967</v>
      </c>
      <c r="AL41" s="103">
        <f t="shared" si="35"/>
        <v>265.66009999999966</v>
      </c>
      <c r="AM41" s="103">
        <f t="shared" si="35"/>
        <v>263.90719999999965</v>
      </c>
      <c r="AN41" s="103">
        <f t="shared" si="35"/>
        <v>262.15429999999964</v>
      </c>
      <c r="AO41" s="103">
        <f t="shared" si="35"/>
        <v>260.40139999999963</v>
      </c>
      <c r="AP41" s="103">
        <f t="shared" si="35"/>
        <v>258.64849999999961</v>
      </c>
      <c r="AQ41" s="103">
        <f t="shared" si="35"/>
        <v>256.8955999999996</v>
      </c>
      <c r="AR41" s="103">
        <f t="shared" si="35"/>
        <v>255.14269999999959</v>
      </c>
      <c r="AS41" s="103">
        <f t="shared" si="35"/>
        <v>253.38979999999958</v>
      </c>
      <c r="AT41" s="103">
        <f t="shared" si="35"/>
        <v>251.63689999999957</v>
      </c>
      <c r="AU41" s="103">
        <f t="shared" si="35"/>
        <v>249.88399999999956</v>
      </c>
      <c r="AV41" s="154"/>
      <c r="AW41" s="151"/>
    </row>
    <row r="42" spans="1:89" ht="16.5">
      <c r="A42" s="58"/>
      <c r="B42" s="146"/>
      <c r="C42" s="31" t="s">
        <v>182</v>
      </c>
      <c r="D42" s="29">
        <f>1/5040</f>
        <v>1.9841269841269841E-4</v>
      </c>
      <c r="E42" s="89">
        <v>350.58</v>
      </c>
      <c r="F42" s="143"/>
      <c r="G42" s="89">
        <v>320</v>
      </c>
      <c r="H42" s="103">
        <f t="shared" si="33"/>
        <v>318.24709999999999</v>
      </c>
      <c r="I42" s="103">
        <f t="shared" si="33"/>
        <v>316.49419999999998</v>
      </c>
      <c r="J42" s="103">
        <f t="shared" si="33"/>
        <v>314.74129999999997</v>
      </c>
      <c r="K42" s="103">
        <f t="shared" si="33"/>
        <v>312.98839999999996</v>
      </c>
      <c r="L42" s="104">
        <f t="shared" si="33"/>
        <v>311.23549999999994</v>
      </c>
      <c r="M42" s="103">
        <f t="shared" si="33"/>
        <v>309.48259999999993</v>
      </c>
      <c r="N42" s="103">
        <f t="shared" si="33"/>
        <v>307.72969999999992</v>
      </c>
      <c r="O42" s="103">
        <f t="shared" si="33"/>
        <v>305.97679999999991</v>
      </c>
      <c r="P42" s="103">
        <f t="shared" si="33"/>
        <v>304.2238999999999</v>
      </c>
      <c r="Q42" s="103">
        <f t="shared" si="33"/>
        <v>302.47099999999989</v>
      </c>
      <c r="R42" s="103">
        <f t="shared" si="33"/>
        <v>300.71809999999988</v>
      </c>
      <c r="S42" s="103">
        <f t="shared" si="33"/>
        <v>298.96519999999987</v>
      </c>
      <c r="T42" s="103">
        <f t="shared" si="33"/>
        <v>297.21229999999986</v>
      </c>
      <c r="U42" s="103">
        <f t="shared" si="33"/>
        <v>295.45939999999985</v>
      </c>
      <c r="V42" s="103">
        <f t="shared" si="33"/>
        <v>293.70649999999983</v>
      </c>
      <c r="W42" s="103">
        <f t="shared" si="33"/>
        <v>291.95359999999982</v>
      </c>
      <c r="X42" s="103">
        <f t="shared" si="35"/>
        <v>290.20069999999981</v>
      </c>
      <c r="Y42" s="103">
        <f t="shared" si="35"/>
        <v>288.4477999999998</v>
      </c>
      <c r="Z42" s="103">
        <f t="shared" si="35"/>
        <v>286.69489999999979</v>
      </c>
      <c r="AA42" s="103">
        <f t="shared" si="35"/>
        <v>284.94199999999978</v>
      </c>
      <c r="AB42" s="103">
        <f t="shared" si="35"/>
        <v>283.18909999999977</v>
      </c>
      <c r="AC42" s="103">
        <f t="shared" si="35"/>
        <v>281.43619999999976</v>
      </c>
      <c r="AD42" s="103">
        <f t="shared" si="35"/>
        <v>279.68329999999975</v>
      </c>
      <c r="AE42" s="103">
        <f t="shared" si="35"/>
        <v>277.93039999999974</v>
      </c>
      <c r="AF42" s="103">
        <f t="shared" si="35"/>
        <v>276.17749999999972</v>
      </c>
      <c r="AG42" s="103">
        <f t="shared" si="35"/>
        <v>274.42459999999971</v>
      </c>
      <c r="AH42" s="103">
        <f t="shared" si="35"/>
        <v>272.6716999999997</v>
      </c>
      <c r="AI42" s="103">
        <f t="shared" si="35"/>
        <v>270.91879999999969</v>
      </c>
      <c r="AJ42" s="103">
        <f t="shared" si="35"/>
        <v>269.16589999999968</v>
      </c>
      <c r="AK42" s="103">
        <f t="shared" si="35"/>
        <v>267.41299999999967</v>
      </c>
      <c r="AL42" s="103">
        <f t="shared" si="35"/>
        <v>265.66009999999966</v>
      </c>
      <c r="AM42" s="103">
        <f t="shared" si="35"/>
        <v>263.90719999999965</v>
      </c>
      <c r="AN42" s="103">
        <f t="shared" si="35"/>
        <v>262.15429999999964</v>
      </c>
      <c r="AO42" s="103">
        <f t="shared" si="35"/>
        <v>260.40139999999963</v>
      </c>
      <c r="AP42" s="103">
        <f t="shared" si="35"/>
        <v>258.64849999999961</v>
      </c>
      <c r="AQ42" s="103">
        <f t="shared" si="35"/>
        <v>256.8955999999996</v>
      </c>
      <c r="AR42" s="103">
        <f t="shared" si="35"/>
        <v>255.14269999999959</v>
      </c>
      <c r="AS42" s="103">
        <f t="shared" si="35"/>
        <v>253.38979999999958</v>
      </c>
      <c r="AT42" s="103">
        <f t="shared" si="35"/>
        <v>251.63689999999957</v>
      </c>
      <c r="AU42" s="103">
        <f t="shared" si="35"/>
        <v>249.88399999999956</v>
      </c>
      <c r="AV42" s="154"/>
      <c r="AW42" s="151"/>
    </row>
    <row r="43" spans="1:89" ht="16.5">
      <c r="A43" s="58"/>
      <c r="B43" s="146"/>
      <c r="C43" s="31" t="s">
        <v>183</v>
      </c>
      <c r="D43" s="29">
        <v>4.7619050000000003E-3</v>
      </c>
      <c r="E43" s="89">
        <v>19.817</v>
      </c>
      <c r="F43" s="143"/>
      <c r="G43" s="89">
        <v>20</v>
      </c>
      <c r="H43" s="103">
        <f t="shared" si="33"/>
        <v>19.900915000000001</v>
      </c>
      <c r="I43" s="103">
        <f t="shared" si="33"/>
        <v>19.801830000000002</v>
      </c>
      <c r="J43" s="103">
        <f t="shared" si="33"/>
        <v>19.702745000000004</v>
      </c>
      <c r="K43" s="103">
        <f t="shared" si="33"/>
        <v>19.603660000000005</v>
      </c>
      <c r="L43" s="104">
        <f t="shared" si="33"/>
        <v>19.504575000000006</v>
      </c>
      <c r="M43" s="103">
        <f t="shared" si="33"/>
        <v>19.405490000000007</v>
      </c>
      <c r="N43" s="103">
        <f t="shared" si="33"/>
        <v>19.306405000000009</v>
      </c>
      <c r="O43" s="103">
        <f t="shared" si="33"/>
        <v>19.20732000000001</v>
      </c>
      <c r="P43" s="103">
        <f t="shared" si="33"/>
        <v>19.108235000000011</v>
      </c>
      <c r="Q43" s="103">
        <f t="shared" si="33"/>
        <v>19.009150000000012</v>
      </c>
      <c r="R43" s="103">
        <f t="shared" si="33"/>
        <v>18.910065000000014</v>
      </c>
      <c r="S43" s="103">
        <f t="shared" si="33"/>
        <v>18.810980000000015</v>
      </c>
      <c r="T43" s="103">
        <f t="shared" si="33"/>
        <v>18.711895000000016</v>
      </c>
      <c r="U43" s="103">
        <f t="shared" si="33"/>
        <v>18.612810000000017</v>
      </c>
      <c r="V43" s="103">
        <f t="shared" si="33"/>
        <v>18.513725000000019</v>
      </c>
      <c r="W43" s="103">
        <f t="shared" si="33"/>
        <v>18.41464000000002</v>
      </c>
      <c r="X43" s="103">
        <f t="shared" si="35"/>
        <v>18.315555000000021</v>
      </c>
      <c r="Y43" s="103">
        <f t="shared" si="35"/>
        <v>18.216470000000022</v>
      </c>
      <c r="Z43" s="103">
        <f t="shared" si="35"/>
        <v>18.117385000000024</v>
      </c>
      <c r="AA43" s="103">
        <f t="shared" si="35"/>
        <v>18.018300000000025</v>
      </c>
      <c r="AB43" s="103">
        <f t="shared" si="35"/>
        <v>17.919215000000026</v>
      </c>
      <c r="AC43" s="103">
        <f t="shared" si="35"/>
        <v>17.820130000000027</v>
      </c>
      <c r="AD43" s="103">
        <f t="shared" si="35"/>
        <v>17.721045000000029</v>
      </c>
      <c r="AE43" s="103">
        <f t="shared" si="35"/>
        <v>17.62196000000003</v>
      </c>
      <c r="AF43" s="103">
        <f t="shared" si="35"/>
        <v>17.522875000000031</v>
      </c>
      <c r="AG43" s="103">
        <f t="shared" si="35"/>
        <v>17.423790000000032</v>
      </c>
      <c r="AH43" s="103">
        <f t="shared" si="35"/>
        <v>17.324705000000034</v>
      </c>
      <c r="AI43" s="103">
        <f t="shared" si="35"/>
        <v>17.225620000000035</v>
      </c>
      <c r="AJ43" s="103">
        <f t="shared" si="35"/>
        <v>17.126535000000036</v>
      </c>
      <c r="AK43" s="103">
        <f t="shared" si="35"/>
        <v>17.027450000000037</v>
      </c>
      <c r="AL43" s="103">
        <f t="shared" si="35"/>
        <v>16.928365000000039</v>
      </c>
      <c r="AM43" s="103">
        <f t="shared" si="35"/>
        <v>16.82928000000004</v>
      </c>
      <c r="AN43" s="103">
        <f t="shared" si="35"/>
        <v>16.730195000000041</v>
      </c>
      <c r="AO43" s="103">
        <f t="shared" si="35"/>
        <v>16.631110000000042</v>
      </c>
      <c r="AP43" s="103">
        <f t="shared" si="35"/>
        <v>16.532025000000043</v>
      </c>
      <c r="AQ43" s="103">
        <f t="shared" si="35"/>
        <v>16.432940000000045</v>
      </c>
      <c r="AR43" s="103">
        <f t="shared" si="35"/>
        <v>16.333855000000046</v>
      </c>
      <c r="AS43" s="103">
        <f t="shared" si="35"/>
        <v>16.234770000000047</v>
      </c>
      <c r="AT43" s="103">
        <f t="shared" si="35"/>
        <v>16.135685000000048</v>
      </c>
      <c r="AU43" s="103">
        <f t="shared" si="35"/>
        <v>16.03660000000005</v>
      </c>
      <c r="AV43" s="153"/>
      <c r="AW43" s="151"/>
      <c r="AX43" s="60"/>
    </row>
    <row r="44" spans="1:89" ht="16.5">
      <c r="A44" s="58"/>
      <c r="B44" s="146"/>
      <c r="C44" s="31" t="s">
        <v>184</v>
      </c>
      <c r="D44" s="29">
        <v>4.7619050000000003E-3</v>
      </c>
      <c r="E44" s="89">
        <v>19.817</v>
      </c>
      <c r="F44" s="143"/>
      <c r="G44" s="89">
        <v>20</v>
      </c>
      <c r="H44" s="103">
        <f t="shared" si="33"/>
        <v>19.900915000000001</v>
      </c>
      <c r="I44" s="103">
        <f t="shared" si="33"/>
        <v>19.801830000000002</v>
      </c>
      <c r="J44" s="103">
        <f t="shared" si="33"/>
        <v>19.702745000000004</v>
      </c>
      <c r="K44" s="103">
        <f t="shared" si="33"/>
        <v>19.603660000000005</v>
      </c>
      <c r="L44" s="104">
        <f t="shared" si="33"/>
        <v>19.504575000000006</v>
      </c>
      <c r="M44" s="103">
        <f t="shared" si="33"/>
        <v>19.405490000000007</v>
      </c>
      <c r="N44" s="103">
        <f t="shared" si="33"/>
        <v>19.306405000000009</v>
      </c>
      <c r="O44" s="103">
        <f t="shared" si="33"/>
        <v>19.20732000000001</v>
      </c>
      <c r="P44" s="103">
        <f t="shared" si="33"/>
        <v>19.108235000000011</v>
      </c>
      <c r="Q44" s="103">
        <f t="shared" si="33"/>
        <v>19.009150000000012</v>
      </c>
      <c r="R44" s="103">
        <f t="shared" si="33"/>
        <v>18.910065000000014</v>
      </c>
      <c r="S44" s="103">
        <f t="shared" si="33"/>
        <v>18.810980000000015</v>
      </c>
      <c r="T44" s="103">
        <f t="shared" si="33"/>
        <v>18.711895000000016</v>
      </c>
      <c r="U44" s="103">
        <f t="shared" si="33"/>
        <v>18.612810000000017</v>
      </c>
      <c r="V44" s="103">
        <f t="shared" si="33"/>
        <v>18.513725000000019</v>
      </c>
      <c r="W44" s="103">
        <f t="shared" si="33"/>
        <v>18.41464000000002</v>
      </c>
      <c r="X44" s="103">
        <f t="shared" si="35"/>
        <v>18.315555000000021</v>
      </c>
      <c r="Y44" s="103">
        <f t="shared" si="35"/>
        <v>18.216470000000022</v>
      </c>
      <c r="Z44" s="103">
        <f t="shared" si="35"/>
        <v>18.117385000000024</v>
      </c>
      <c r="AA44" s="103">
        <f t="shared" si="35"/>
        <v>18.018300000000025</v>
      </c>
      <c r="AB44" s="103">
        <f t="shared" si="35"/>
        <v>17.919215000000026</v>
      </c>
      <c r="AC44" s="103">
        <f t="shared" si="35"/>
        <v>17.820130000000027</v>
      </c>
      <c r="AD44" s="103">
        <f t="shared" si="35"/>
        <v>17.721045000000029</v>
      </c>
      <c r="AE44" s="103">
        <f t="shared" si="35"/>
        <v>17.62196000000003</v>
      </c>
      <c r="AF44" s="103">
        <f t="shared" si="35"/>
        <v>17.522875000000031</v>
      </c>
      <c r="AG44" s="103">
        <f t="shared" si="35"/>
        <v>17.423790000000032</v>
      </c>
      <c r="AH44" s="103">
        <f t="shared" si="35"/>
        <v>17.324705000000034</v>
      </c>
      <c r="AI44" s="103">
        <f t="shared" si="35"/>
        <v>17.225620000000035</v>
      </c>
      <c r="AJ44" s="103">
        <f t="shared" si="35"/>
        <v>17.126535000000036</v>
      </c>
      <c r="AK44" s="103">
        <f t="shared" si="35"/>
        <v>17.027450000000037</v>
      </c>
      <c r="AL44" s="103">
        <f t="shared" si="35"/>
        <v>16.928365000000039</v>
      </c>
      <c r="AM44" s="103">
        <f t="shared" si="35"/>
        <v>16.82928000000004</v>
      </c>
      <c r="AN44" s="103">
        <f t="shared" si="35"/>
        <v>16.730195000000041</v>
      </c>
      <c r="AO44" s="103">
        <f t="shared" si="35"/>
        <v>16.631110000000042</v>
      </c>
      <c r="AP44" s="103">
        <f t="shared" si="35"/>
        <v>16.532025000000043</v>
      </c>
      <c r="AQ44" s="103">
        <f t="shared" si="35"/>
        <v>16.432940000000045</v>
      </c>
      <c r="AR44" s="103">
        <f t="shared" si="35"/>
        <v>16.333855000000046</v>
      </c>
      <c r="AS44" s="103">
        <f t="shared" si="35"/>
        <v>16.234770000000047</v>
      </c>
      <c r="AT44" s="103">
        <f t="shared" si="35"/>
        <v>16.135685000000048</v>
      </c>
      <c r="AU44" s="103">
        <f t="shared" si="35"/>
        <v>16.03660000000005</v>
      </c>
      <c r="AV44" s="153"/>
      <c r="AW44" s="151"/>
      <c r="AX44" s="60"/>
    </row>
    <row r="45" spans="1:89" ht="16.5">
      <c r="A45" s="58"/>
      <c r="B45" s="146"/>
      <c r="C45" s="31" t="s">
        <v>186</v>
      </c>
      <c r="D45" s="29">
        <v>5.1190475999999999E-2</v>
      </c>
      <c r="E45" s="89">
        <v>5.056</v>
      </c>
      <c r="F45" s="143"/>
      <c r="G45" s="89">
        <v>5</v>
      </c>
      <c r="H45" s="103">
        <f t="shared" si="33"/>
        <v>4.9747199999999996</v>
      </c>
      <c r="I45" s="103">
        <f t="shared" si="33"/>
        <v>4.9494399999999992</v>
      </c>
      <c r="J45" s="103">
        <f t="shared" si="33"/>
        <v>4.9241599999999988</v>
      </c>
      <c r="K45" s="103">
        <f t="shared" si="33"/>
        <v>4.8988799999999983</v>
      </c>
      <c r="L45" s="104">
        <f t="shared" si="33"/>
        <v>4.8735999999999979</v>
      </c>
      <c r="M45" s="103">
        <f t="shared" si="33"/>
        <v>4.8483199999999975</v>
      </c>
      <c r="N45" s="103">
        <f t="shared" si="33"/>
        <v>4.8230399999999971</v>
      </c>
      <c r="O45" s="103">
        <f t="shared" si="33"/>
        <v>4.7977599999999967</v>
      </c>
      <c r="P45" s="103">
        <f t="shared" si="33"/>
        <v>4.7724799999999963</v>
      </c>
      <c r="Q45" s="103">
        <f t="shared" si="33"/>
        <v>4.7471999999999959</v>
      </c>
      <c r="R45" s="103">
        <f t="shared" si="33"/>
        <v>4.7219199999999955</v>
      </c>
      <c r="S45" s="103">
        <f t="shared" si="33"/>
        <v>4.696639999999995</v>
      </c>
      <c r="T45" s="103">
        <f t="shared" si="33"/>
        <v>4.6713599999999946</v>
      </c>
      <c r="U45" s="103">
        <f t="shared" si="33"/>
        <v>4.6460799999999942</v>
      </c>
      <c r="V45" s="103">
        <f t="shared" si="33"/>
        <v>4.6207999999999938</v>
      </c>
      <c r="W45" s="103">
        <f t="shared" si="33"/>
        <v>4.5955199999999934</v>
      </c>
      <c r="X45" s="103">
        <f t="shared" si="35"/>
        <v>4.570239999999993</v>
      </c>
      <c r="Y45" s="103">
        <f t="shared" si="35"/>
        <v>4.5449599999999926</v>
      </c>
      <c r="Z45" s="103">
        <f t="shared" si="35"/>
        <v>4.5196799999999921</v>
      </c>
      <c r="AA45" s="103">
        <f t="shared" si="35"/>
        <v>4.4943999999999917</v>
      </c>
      <c r="AB45" s="103">
        <f t="shared" si="35"/>
        <v>4.4691199999999913</v>
      </c>
      <c r="AC45" s="103">
        <f t="shared" si="35"/>
        <v>4.4438399999999909</v>
      </c>
      <c r="AD45" s="103">
        <f t="shared" si="35"/>
        <v>4.4185599999999905</v>
      </c>
      <c r="AE45" s="103">
        <f t="shared" si="35"/>
        <v>4.3932799999999901</v>
      </c>
      <c r="AF45" s="103">
        <f t="shared" si="35"/>
        <v>4.3679999999999897</v>
      </c>
      <c r="AG45" s="103">
        <f t="shared" si="35"/>
        <v>4.3427199999999893</v>
      </c>
      <c r="AH45" s="103">
        <f t="shared" si="35"/>
        <v>4.3174399999999888</v>
      </c>
      <c r="AI45" s="103">
        <f t="shared" si="35"/>
        <v>4.2921599999999884</v>
      </c>
      <c r="AJ45" s="103">
        <f t="shared" si="35"/>
        <v>4.266879999999988</v>
      </c>
      <c r="AK45" s="103">
        <f t="shared" si="35"/>
        <v>4.2415999999999876</v>
      </c>
      <c r="AL45" s="103">
        <f t="shared" si="35"/>
        <v>4.2163199999999872</v>
      </c>
      <c r="AM45" s="103">
        <f t="shared" si="35"/>
        <v>4.1910399999999868</v>
      </c>
      <c r="AN45" s="103">
        <f t="shared" si="35"/>
        <v>4.1657599999999864</v>
      </c>
      <c r="AO45" s="103">
        <f t="shared" si="35"/>
        <v>4.1404799999999859</v>
      </c>
      <c r="AP45" s="103">
        <f t="shared" si="35"/>
        <v>4.1151999999999855</v>
      </c>
      <c r="AQ45" s="103">
        <f t="shared" si="35"/>
        <v>4.0899199999999851</v>
      </c>
      <c r="AR45" s="103">
        <f t="shared" si="35"/>
        <v>4.0646399999999847</v>
      </c>
      <c r="AS45" s="103">
        <f t="shared" si="35"/>
        <v>4.0393599999999843</v>
      </c>
      <c r="AT45" s="103">
        <f t="shared" si="35"/>
        <v>4.0140799999999839</v>
      </c>
      <c r="AU45" s="103">
        <f t="shared" si="35"/>
        <v>3.9887999999999839</v>
      </c>
      <c r="AV45" s="153"/>
      <c r="AW45" s="151"/>
      <c r="AX45" s="60"/>
    </row>
    <row r="46" spans="1:89" ht="16.5">
      <c r="A46" s="58"/>
      <c r="B46" s="146"/>
      <c r="C46" s="31" t="s">
        <v>187</v>
      </c>
      <c r="D46" s="29">
        <v>5.1190475999999999E-2</v>
      </c>
      <c r="E46" s="89">
        <v>5.056</v>
      </c>
      <c r="F46" s="143"/>
      <c r="G46" s="89">
        <v>5</v>
      </c>
      <c r="H46" s="103">
        <f t="shared" si="33"/>
        <v>4.9747199999999996</v>
      </c>
      <c r="I46" s="103">
        <f t="shared" si="33"/>
        <v>4.9494399999999992</v>
      </c>
      <c r="J46" s="103">
        <f t="shared" si="33"/>
        <v>4.9241599999999988</v>
      </c>
      <c r="K46" s="103">
        <f t="shared" si="33"/>
        <v>4.8988799999999983</v>
      </c>
      <c r="L46" s="104">
        <f t="shared" si="33"/>
        <v>4.8735999999999979</v>
      </c>
      <c r="M46" s="103">
        <f t="shared" si="33"/>
        <v>4.8483199999999975</v>
      </c>
      <c r="N46" s="103">
        <f t="shared" si="33"/>
        <v>4.8230399999999971</v>
      </c>
      <c r="O46" s="103">
        <f t="shared" si="33"/>
        <v>4.7977599999999967</v>
      </c>
      <c r="P46" s="103">
        <f t="shared" si="33"/>
        <v>4.7724799999999963</v>
      </c>
      <c r="Q46" s="103">
        <f t="shared" si="33"/>
        <v>4.7471999999999959</v>
      </c>
      <c r="R46" s="103">
        <f t="shared" si="33"/>
        <v>4.7219199999999955</v>
      </c>
      <c r="S46" s="103">
        <f t="shared" si="33"/>
        <v>4.696639999999995</v>
      </c>
      <c r="T46" s="103">
        <f t="shared" si="33"/>
        <v>4.6713599999999946</v>
      </c>
      <c r="U46" s="103">
        <f t="shared" si="33"/>
        <v>4.6460799999999942</v>
      </c>
      <c r="V46" s="103">
        <f t="shared" si="33"/>
        <v>4.6207999999999938</v>
      </c>
      <c r="W46" s="103">
        <f t="shared" si="33"/>
        <v>4.5955199999999934</v>
      </c>
      <c r="X46" s="103">
        <f t="shared" si="35"/>
        <v>4.570239999999993</v>
      </c>
      <c r="Y46" s="103">
        <f t="shared" si="35"/>
        <v>4.5449599999999926</v>
      </c>
      <c r="Z46" s="103">
        <f t="shared" si="35"/>
        <v>4.5196799999999921</v>
      </c>
      <c r="AA46" s="103">
        <f t="shared" si="35"/>
        <v>4.4943999999999917</v>
      </c>
      <c r="AB46" s="103">
        <f t="shared" si="35"/>
        <v>4.4691199999999913</v>
      </c>
      <c r="AC46" s="103">
        <f t="shared" si="35"/>
        <v>4.4438399999999909</v>
      </c>
      <c r="AD46" s="103">
        <f t="shared" si="35"/>
        <v>4.4185599999999905</v>
      </c>
      <c r="AE46" s="103">
        <f t="shared" si="35"/>
        <v>4.3932799999999901</v>
      </c>
      <c r="AF46" s="103">
        <f t="shared" si="35"/>
        <v>4.3679999999999897</v>
      </c>
      <c r="AG46" s="103">
        <f t="shared" si="35"/>
        <v>4.3427199999999893</v>
      </c>
      <c r="AH46" s="103">
        <f t="shared" si="35"/>
        <v>4.3174399999999888</v>
      </c>
      <c r="AI46" s="103">
        <f t="shared" si="35"/>
        <v>4.2921599999999884</v>
      </c>
      <c r="AJ46" s="103">
        <f t="shared" si="35"/>
        <v>4.266879999999988</v>
      </c>
      <c r="AK46" s="103">
        <f t="shared" si="35"/>
        <v>4.2415999999999876</v>
      </c>
      <c r="AL46" s="103">
        <f t="shared" si="35"/>
        <v>4.2163199999999872</v>
      </c>
      <c r="AM46" s="103">
        <f t="shared" si="35"/>
        <v>4.1910399999999868</v>
      </c>
      <c r="AN46" s="103">
        <f t="shared" si="35"/>
        <v>4.1657599999999864</v>
      </c>
      <c r="AO46" s="103">
        <f t="shared" si="35"/>
        <v>4.1404799999999859</v>
      </c>
      <c r="AP46" s="103">
        <f t="shared" si="35"/>
        <v>4.1151999999999855</v>
      </c>
      <c r="AQ46" s="103">
        <f t="shared" si="35"/>
        <v>4.0899199999999851</v>
      </c>
      <c r="AR46" s="103">
        <f t="shared" si="35"/>
        <v>4.0646399999999847</v>
      </c>
      <c r="AS46" s="103">
        <f t="shared" si="35"/>
        <v>4.0393599999999843</v>
      </c>
      <c r="AT46" s="103">
        <f t="shared" si="35"/>
        <v>4.0140799999999839</v>
      </c>
      <c r="AU46" s="103">
        <f t="shared" si="35"/>
        <v>3.9887999999999839</v>
      </c>
      <c r="AV46" s="153"/>
      <c r="AW46" s="151"/>
    </row>
    <row r="47" spans="1:89" ht="16.5">
      <c r="A47" s="58"/>
      <c r="B47" s="146"/>
      <c r="C47" s="31" t="s">
        <v>189</v>
      </c>
      <c r="D47" s="29">
        <v>0.28253968299999999</v>
      </c>
      <c r="E47" s="89">
        <v>2.0430000000000001</v>
      </c>
      <c r="F47" s="143"/>
      <c r="G47" s="89">
        <v>2</v>
      </c>
      <c r="H47" s="103">
        <f t="shared" si="33"/>
        <v>1.9897849999999999</v>
      </c>
      <c r="I47" s="103">
        <f t="shared" si="33"/>
        <v>1.9795699999999998</v>
      </c>
      <c r="J47" s="103">
        <f t="shared" si="33"/>
        <v>1.9693549999999997</v>
      </c>
      <c r="K47" s="103">
        <f t="shared" si="33"/>
        <v>1.9591399999999997</v>
      </c>
      <c r="L47" s="104">
        <f t="shared" si="33"/>
        <v>1.9489249999999996</v>
      </c>
      <c r="M47" s="103">
        <f t="shared" si="33"/>
        <v>1.9387099999999995</v>
      </c>
      <c r="N47" s="103">
        <f t="shared" si="33"/>
        <v>1.9284949999999994</v>
      </c>
      <c r="O47" s="103">
        <f t="shared" si="33"/>
        <v>1.9182799999999993</v>
      </c>
      <c r="P47" s="103">
        <f t="shared" si="33"/>
        <v>1.9080649999999992</v>
      </c>
      <c r="Q47" s="103">
        <f t="shared" si="33"/>
        <v>1.8978499999999991</v>
      </c>
      <c r="R47" s="103">
        <f t="shared" si="33"/>
        <v>1.8876349999999991</v>
      </c>
      <c r="S47" s="103">
        <f t="shared" si="33"/>
        <v>1.877419999999999</v>
      </c>
      <c r="T47" s="103">
        <f t="shared" si="33"/>
        <v>1.8672049999999989</v>
      </c>
      <c r="U47" s="103">
        <f t="shared" si="33"/>
        <v>1.8569899999999988</v>
      </c>
      <c r="V47" s="103">
        <f t="shared" si="33"/>
        <v>1.8467749999999987</v>
      </c>
      <c r="W47" s="103">
        <f t="shared" si="33"/>
        <v>1.8365599999999986</v>
      </c>
      <c r="X47" s="103">
        <f t="shared" si="35"/>
        <v>1.8263449999999986</v>
      </c>
      <c r="Y47" s="103">
        <f t="shared" si="35"/>
        <v>1.8161299999999985</v>
      </c>
      <c r="Z47" s="103">
        <f t="shared" si="35"/>
        <v>1.8059149999999984</v>
      </c>
      <c r="AA47" s="103">
        <f t="shared" si="35"/>
        <v>1.7956999999999983</v>
      </c>
      <c r="AB47" s="103">
        <f t="shared" si="35"/>
        <v>1.7854849999999982</v>
      </c>
      <c r="AC47" s="103">
        <f t="shared" si="35"/>
        <v>1.7752699999999981</v>
      </c>
      <c r="AD47" s="103">
        <f t="shared" si="35"/>
        <v>1.765054999999998</v>
      </c>
      <c r="AE47" s="103">
        <f t="shared" si="35"/>
        <v>1.754839999999998</v>
      </c>
      <c r="AF47" s="103">
        <f t="shared" si="35"/>
        <v>1.7446249999999979</v>
      </c>
      <c r="AG47" s="103">
        <f t="shared" si="35"/>
        <v>1.7344099999999978</v>
      </c>
      <c r="AH47" s="103">
        <f t="shared" si="35"/>
        <v>1.7241949999999977</v>
      </c>
      <c r="AI47" s="103">
        <f t="shared" si="35"/>
        <v>1.7139799999999976</v>
      </c>
      <c r="AJ47" s="103">
        <f t="shared" si="35"/>
        <v>1.7037649999999975</v>
      </c>
      <c r="AK47" s="103">
        <f t="shared" si="35"/>
        <v>1.6935499999999974</v>
      </c>
      <c r="AL47" s="103">
        <f t="shared" si="35"/>
        <v>1.6833349999999974</v>
      </c>
      <c r="AM47" s="103">
        <f t="shared" ref="AM47:AU58" si="37">AL47-0.005*$E47</f>
        <v>1.6731199999999973</v>
      </c>
      <c r="AN47" s="103">
        <f t="shared" si="37"/>
        <v>1.6629049999999972</v>
      </c>
      <c r="AO47" s="103">
        <f t="shared" si="37"/>
        <v>1.6526899999999971</v>
      </c>
      <c r="AP47" s="103">
        <f t="shared" si="37"/>
        <v>1.642474999999997</v>
      </c>
      <c r="AQ47" s="103">
        <f t="shared" si="37"/>
        <v>1.6322599999999969</v>
      </c>
      <c r="AR47" s="103">
        <f t="shared" si="37"/>
        <v>1.6220449999999969</v>
      </c>
      <c r="AS47" s="103">
        <f t="shared" si="37"/>
        <v>1.6118299999999968</v>
      </c>
      <c r="AT47" s="103">
        <f t="shared" si="37"/>
        <v>1.6016149999999967</v>
      </c>
      <c r="AU47" s="103">
        <f t="shared" si="37"/>
        <v>1.5913999999999966</v>
      </c>
      <c r="AV47" s="151"/>
      <c r="AW47" s="151"/>
    </row>
    <row r="48" spans="1:89" ht="16.5">
      <c r="A48" s="58"/>
      <c r="B48" s="146"/>
      <c r="C48" s="31" t="s">
        <v>190</v>
      </c>
      <c r="D48" s="29">
        <v>0.28253968299999999</v>
      </c>
      <c r="E48" s="89">
        <v>2.0430000000000001</v>
      </c>
      <c r="F48" s="143"/>
      <c r="G48" s="89">
        <v>2</v>
      </c>
      <c r="H48" s="103">
        <f t="shared" si="33"/>
        <v>1.9897849999999999</v>
      </c>
      <c r="I48" s="103">
        <f t="shared" si="33"/>
        <v>1.9795699999999998</v>
      </c>
      <c r="J48" s="103">
        <f t="shared" si="33"/>
        <v>1.9693549999999997</v>
      </c>
      <c r="K48" s="103">
        <f t="shared" si="33"/>
        <v>1.9591399999999997</v>
      </c>
      <c r="L48" s="104">
        <f t="shared" si="33"/>
        <v>1.9489249999999996</v>
      </c>
      <c r="M48" s="103">
        <f t="shared" si="33"/>
        <v>1.9387099999999995</v>
      </c>
      <c r="N48" s="103">
        <f t="shared" si="33"/>
        <v>1.9284949999999994</v>
      </c>
      <c r="O48" s="103">
        <f t="shared" si="33"/>
        <v>1.9182799999999993</v>
      </c>
      <c r="P48" s="103">
        <f t="shared" si="33"/>
        <v>1.9080649999999992</v>
      </c>
      <c r="Q48" s="103">
        <f t="shared" si="33"/>
        <v>1.8978499999999991</v>
      </c>
      <c r="R48" s="103">
        <f t="shared" si="33"/>
        <v>1.8876349999999991</v>
      </c>
      <c r="S48" s="103">
        <f t="shared" si="33"/>
        <v>1.877419999999999</v>
      </c>
      <c r="T48" s="103">
        <f t="shared" si="33"/>
        <v>1.8672049999999989</v>
      </c>
      <c r="U48" s="103">
        <f t="shared" si="33"/>
        <v>1.8569899999999988</v>
      </c>
      <c r="V48" s="103">
        <f t="shared" si="33"/>
        <v>1.8467749999999987</v>
      </c>
      <c r="W48" s="103">
        <f t="shared" si="33"/>
        <v>1.8365599999999986</v>
      </c>
      <c r="X48" s="103">
        <f t="shared" ref="X48:AU58" si="38">W48-0.005*$E48</f>
        <v>1.8263449999999986</v>
      </c>
      <c r="Y48" s="103">
        <f t="shared" si="38"/>
        <v>1.8161299999999985</v>
      </c>
      <c r="Z48" s="103">
        <f t="shared" si="38"/>
        <v>1.8059149999999984</v>
      </c>
      <c r="AA48" s="103">
        <f t="shared" si="38"/>
        <v>1.7956999999999983</v>
      </c>
      <c r="AB48" s="103">
        <f t="shared" si="38"/>
        <v>1.7854849999999982</v>
      </c>
      <c r="AC48" s="103">
        <f t="shared" si="38"/>
        <v>1.7752699999999981</v>
      </c>
      <c r="AD48" s="103">
        <f t="shared" si="38"/>
        <v>1.765054999999998</v>
      </c>
      <c r="AE48" s="103">
        <f t="shared" si="38"/>
        <v>1.754839999999998</v>
      </c>
      <c r="AF48" s="103">
        <f t="shared" si="38"/>
        <v>1.7446249999999979</v>
      </c>
      <c r="AG48" s="103">
        <f t="shared" si="38"/>
        <v>1.7344099999999978</v>
      </c>
      <c r="AH48" s="103">
        <f t="shared" si="38"/>
        <v>1.7241949999999977</v>
      </c>
      <c r="AI48" s="103">
        <f t="shared" si="38"/>
        <v>1.7139799999999976</v>
      </c>
      <c r="AJ48" s="103">
        <f t="shared" si="38"/>
        <v>1.7037649999999975</v>
      </c>
      <c r="AK48" s="103">
        <f t="shared" si="38"/>
        <v>1.6935499999999974</v>
      </c>
      <c r="AL48" s="103">
        <f t="shared" si="38"/>
        <v>1.6833349999999974</v>
      </c>
      <c r="AM48" s="103">
        <f t="shared" si="38"/>
        <v>1.6731199999999973</v>
      </c>
      <c r="AN48" s="103">
        <f t="shared" si="38"/>
        <v>1.6629049999999972</v>
      </c>
      <c r="AO48" s="103">
        <f t="shared" si="38"/>
        <v>1.6526899999999971</v>
      </c>
      <c r="AP48" s="103">
        <f t="shared" si="38"/>
        <v>1.642474999999997</v>
      </c>
      <c r="AQ48" s="103">
        <f t="shared" si="38"/>
        <v>1.6322599999999969</v>
      </c>
      <c r="AR48" s="103">
        <f t="shared" si="38"/>
        <v>1.6220449999999969</v>
      </c>
      <c r="AS48" s="103">
        <f t="shared" si="38"/>
        <v>1.6118299999999968</v>
      </c>
      <c r="AT48" s="103">
        <f t="shared" si="38"/>
        <v>1.6016149999999967</v>
      </c>
      <c r="AU48" s="103">
        <f t="shared" si="38"/>
        <v>1.5913999999999966</v>
      </c>
      <c r="AV48" s="151"/>
      <c r="AW48" s="151">
        <f>1-(G48*$D48+G46*$D46+G44*$D44+G42*$D42)</f>
        <v>2.0238090507936568E-2</v>
      </c>
      <c r="AX48" s="63">
        <f t="shared" ref="AX48:CK48" si="39">1-(H48*$D48+H46*$D46+H44*$D44+H42*$D42)</f>
        <v>2.5237959579034297E-2</v>
      </c>
      <c r="AY48" s="63">
        <f t="shared" si="39"/>
        <v>3.0237828650131804E-2</v>
      </c>
      <c r="AZ48" s="63">
        <f t="shared" si="39"/>
        <v>3.5237697721229533E-2</v>
      </c>
      <c r="BA48" s="63">
        <f t="shared" si="39"/>
        <v>4.0237566792327262E-2</v>
      </c>
      <c r="BB48" s="63">
        <f t="shared" si="39"/>
        <v>4.523743586342488E-2</v>
      </c>
      <c r="BC48" s="63">
        <f t="shared" si="39"/>
        <v>5.0237304934522387E-2</v>
      </c>
      <c r="BD48" s="63">
        <f t="shared" si="39"/>
        <v>5.5237174005620115E-2</v>
      </c>
      <c r="BE48" s="63">
        <f t="shared" si="39"/>
        <v>6.0237043076717733E-2</v>
      </c>
      <c r="BF48" s="63">
        <f t="shared" si="39"/>
        <v>6.5236912147815573E-2</v>
      </c>
      <c r="BG48" s="63">
        <f t="shared" si="39"/>
        <v>7.023678121891308E-2</v>
      </c>
      <c r="BH48" s="63">
        <f t="shared" si="39"/>
        <v>7.5236650290010809E-2</v>
      </c>
      <c r="BI48" s="63">
        <f t="shared" si="39"/>
        <v>8.0236519361108427E-2</v>
      </c>
      <c r="BJ48" s="63">
        <f t="shared" si="39"/>
        <v>8.5236388432206267E-2</v>
      </c>
      <c r="BK48" s="63">
        <f t="shared" si="39"/>
        <v>9.0236257503303663E-2</v>
      </c>
      <c r="BL48" s="63">
        <f t="shared" si="39"/>
        <v>9.5236126574401392E-2</v>
      </c>
      <c r="BM48" s="63">
        <f t="shared" si="39"/>
        <v>0.10023599564549923</v>
      </c>
      <c r="BN48" s="63">
        <f t="shared" si="39"/>
        <v>0.10523586471659674</v>
      </c>
      <c r="BO48" s="63">
        <f t="shared" si="39"/>
        <v>0.11023573378769447</v>
      </c>
      <c r="BP48" s="63">
        <f t="shared" si="39"/>
        <v>0.11523560285879209</v>
      </c>
      <c r="BQ48" s="63">
        <f t="shared" si="39"/>
        <v>0.12023547192988993</v>
      </c>
      <c r="BR48" s="63">
        <f t="shared" si="39"/>
        <v>0.12523534100098743</v>
      </c>
      <c r="BS48" s="63">
        <f t="shared" si="39"/>
        <v>0.13023521007208505</v>
      </c>
      <c r="BT48" s="63">
        <f t="shared" si="39"/>
        <v>0.13523507914318278</v>
      </c>
      <c r="BU48" s="63">
        <f t="shared" si="39"/>
        <v>0.1402349482142804</v>
      </c>
      <c r="BV48" s="63">
        <f t="shared" si="39"/>
        <v>0.14523481728537802</v>
      </c>
      <c r="BW48" s="63">
        <f t="shared" si="39"/>
        <v>0.15023468635647563</v>
      </c>
      <c r="BX48" s="63">
        <f t="shared" si="39"/>
        <v>0.15523455542757336</v>
      </c>
      <c r="BY48" s="63">
        <f t="shared" si="39"/>
        <v>0.16023442449867109</v>
      </c>
      <c r="BZ48" s="63">
        <f t="shared" si="39"/>
        <v>0.1652342935697686</v>
      </c>
      <c r="CA48" s="63">
        <f t="shared" si="39"/>
        <v>0.17023416264086633</v>
      </c>
      <c r="CB48" s="63">
        <f t="shared" si="39"/>
        <v>0.17523403171196394</v>
      </c>
      <c r="CC48" s="63">
        <f t="shared" si="39"/>
        <v>0.18023390078306178</v>
      </c>
      <c r="CD48" s="63">
        <f t="shared" si="39"/>
        <v>0.18523376985415929</v>
      </c>
      <c r="CE48" s="63">
        <f t="shared" si="39"/>
        <v>0.19023363892525691</v>
      </c>
      <c r="CF48" s="63">
        <f t="shared" si="39"/>
        <v>0.19523350799635464</v>
      </c>
      <c r="CG48" s="63">
        <f t="shared" si="39"/>
        <v>0.20023337706745226</v>
      </c>
      <c r="CH48" s="63">
        <f t="shared" si="39"/>
        <v>0.20523324613854999</v>
      </c>
      <c r="CI48" s="63">
        <f t="shared" si="39"/>
        <v>0.2102331152096476</v>
      </c>
      <c r="CJ48" s="63">
        <f t="shared" si="39"/>
        <v>0.21523298428074533</v>
      </c>
      <c r="CK48" s="63">
        <f t="shared" si="39"/>
        <v>0.22023285335184295</v>
      </c>
    </row>
    <row r="49" spans="1:49" ht="16.5">
      <c r="A49" s="58"/>
      <c r="B49" s="145" t="s">
        <v>191</v>
      </c>
      <c r="C49" s="34" t="s">
        <v>181</v>
      </c>
      <c r="D49" s="35">
        <f>1/30240</f>
        <v>3.3068783068783071E-5</v>
      </c>
      <c r="E49" s="89">
        <v>506.952</v>
      </c>
      <c r="F49" s="143">
        <f>1-(D49*G49+D51*G51+D53*G53+D55*G55+D57*G57)</f>
        <v>2.0171955164021149E-2</v>
      </c>
      <c r="G49" s="89">
        <v>500</v>
      </c>
      <c r="H49" s="103">
        <f t="shared" si="33"/>
        <v>497.46523999999999</v>
      </c>
      <c r="I49" s="103">
        <f t="shared" si="33"/>
        <v>494.93047999999999</v>
      </c>
      <c r="J49" s="103">
        <f t="shared" si="33"/>
        <v>492.39571999999998</v>
      </c>
      <c r="K49" s="103">
        <f t="shared" si="33"/>
        <v>489.86095999999998</v>
      </c>
      <c r="L49" s="104">
        <f t="shared" si="33"/>
        <v>487.32619999999997</v>
      </c>
      <c r="M49" s="103">
        <f t="shared" si="33"/>
        <v>484.79143999999997</v>
      </c>
      <c r="N49" s="103">
        <f t="shared" si="33"/>
        <v>482.25667999999996</v>
      </c>
      <c r="O49" s="103">
        <f t="shared" si="33"/>
        <v>479.72191999999995</v>
      </c>
      <c r="P49" s="103">
        <f t="shared" si="33"/>
        <v>477.18715999999995</v>
      </c>
      <c r="Q49" s="103">
        <f t="shared" si="33"/>
        <v>474.65239999999994</v>
      </c>
      <c r="R49" s="103">
        <f t="shared" si="33"/>
        <v>472.11763999999994</v>
      </c>
      <c r="S49" s="103">
        <f t="shared" si="33"/>
        <v>469.58287999999993</v>
      </c>
      <c r="T49" s="103">
        <f t="shared" si="33"/>
        <v>467.04811999999993</v>
      </c>
      <c r="U49" s="103">
        <f t="shared" si="33"/>
        <v>464.51335999999992</v>
      </c>
      <c r="V49" s="103">
        <f t="shared" si="33"/>
        <v>461.97859999999991</v>
      </c>
      <c r="W49" s="103">
        <f t="shared" si="33"/>
        <v>459.44383999999991</v>
      </c>
      <c r="X49" s="103">
        <f t="shared" si="38"/>
        <v>456.9090799999999</v>
      </c>
      <c r="Y49" s="103">
        <f t="shared" si="38"/>
        <v>454.3743199999999</v>
      </c>
      <c r="Z49" s="103">
        <f t="shared" si="38"/>
        <v>451.83955999999989</v>
      </c>
      <c r="AA49" s="103">
        <f t="shared" si="38"/>
        <v>449.30479999999989</v>
      </c>
      <c r="AB49" s="103">
        <f t="shared" si="38"/>
        <v>446.77003999999988</v>
      </c>
      <c r="AC49" s="103">
        <f t="shared" si="38"/>
        <v>444.23527999999988</v>
      </c>
      <c r="AD49" s="103">
        <f t="shared" si="38"/>
        <v>441.70051999999987</v>
      </c>
      <c r="AE49" s="103">
        <f t="shared" si="38"/>
        <v>439.16575999999986</v>
      </c>
      <c r="AF49" s="103">
        <f t="shared" si="38"/>
        <v>436.63099999999986</v>
      </c>
      <c r="AG49" s="103">
        <f t="shared" si="38"/>
        <v>434.09623999999985</v>
      </c>
      <c r="AH49" s="103">
        <f t="shared" si="38"/>
        <v>431.56147999999985</v>
      </c>
      <c r="AI49" s="103">
        <f t="shared" si="38"/>
        <v>429.02671999999984</v>
      </c>
      <c r="AJ49" s="103">
        <f t="shared" si="38"/>
        <v>426.49195999999984</v>
      </c>
      <c r="AK49" s="103">
        <f t="shared" si="38"/>
        <v>423.95719999999983</v>
      </c>
      <c r="AL49" s="103">
        <f t="shared" si="38"/>
        <v>421.42243999999982</v>
      </c>
      <c r="AM49" s="103">
        <f t="shared" si="38"/>
        <v>418.88767999999982</v>
      </c>
      <c r="AN49" s="103">
        <f t="shared" si="38"/>
        <v>416.35291999999981</v>
      </c>
      <c r="AO49" s="103">
        <f t="shared" si="38"/>
        <v>413.81815999999981</v>
      </c>
      <c r="AP49" s="103">
        <f t="shared" si="38"/>
        <v>411.2833999999998</v>
      </c>
      <c r="AQ49" s="103">
        <f t="shared" si="38"/>
        <v>408.7486399999998</v>
      </c>
      <c r="AR49" s="103">
        <f t="shared" si="38"/>
        <v>406.21387999999979</v>
      </c>
      <c r="AS49" s="103">
        <f t="shared" si="38"/>
        <v>403.67911999999978</v>
      </c>
      <c r="AT49" s="103">
        <f t="shared" si="38"/>
        <v>401.14435999999978</v>
      </c>
      <c r="AU49" s="103">
        <f t="shared" si="38"/>
        <v>398.60959999999977</v>
      </c>
      <c r="AV49" s="151"/>
      <c r="AW49" s="151"/>
    </row>
    <row r="50" spans="1:49" ht="16.5">
      <c r="A50" s="58"/>
      <c r="B50" s="146"/>
      <c r="C50" s="34" t="s">
        <v>182</v>
      </c>
      <c r="D50" s="35">
        <f>1/30240</f>
        <v>3.3068783068783071E-5</v>
      </c>
      <c r="E50" s="89">
        <v>506.952</v>
      </c>
      <c r="F50" s="143"/>
      <c r="G50" s="89">
        <v>500</v>
      </c>
      <c r="H50" s="103">
        <f t="shared" si="33"/>
        <v>497.46523999999999</v>
      </c>
      <c r="I50" s="103">
        <f t="shared" si="33"/>
        <v>494.93047999999999</v>
      </c>
      <c r="J50" s="103">
        <f t="shared" si="33"/>
        <v>492.39571999999998</v>
      </c>
      <c r="K50" s="103">
        <f t="shared" si="33"/>
        <v>489.86095999999998</v>
      </c>
      <c r="L50" s="104">
        <f t="shared" si="33"/>
        <v>487.32619999999997</v>
      </c>
      <c r="M50" s="103">
        <f t="shared" si="33"/>
        <v>484.79143999999997</v>
      </c>
      <c r="N50" s="103">
        <f t="shared" si="33"/>
        <v>482.25667999999996</v>
      </c>
      <c r="O50" s="103">
        <f t="shared" si="33"/>
        <v>479.72191999999995</v>
      </c>
      <c r="P50" s="103">
        <f t="shared" si="33"/>
        <v>477.18715999999995</v>
      </c>
      <c r="Q50" s="103">
        <f t="shared" si="33"/>
        <v>474.65239999999994</v>
      </c>
      <c r="R50" s="103">
        <f t="shared" si="33"/>
        <v>472.11763999999994</v>
      </c>
      <c r="S50" s="103">
        <f t="shared" si="33"/>
        <v>469.58287999999993</v>
      </c>
      <c r="T50" s="103">
        <f t="shared" si="33"/>
        <v>467.04811999999993</v>
      </c>
      <c r="U50" s="103">
        <f t="shared" si="33"/>
        <v>464.51335999999992</v>
      </c>
      <c r="V50" s="103">
        <f t="shared" si="33"/>
        <v>461.97859999999991</v>
      </c>
      <c r="W50" s="103">
        <f t="shared" si="33"/>
        <v>459.44383999999991</v>
      </c>
      <c r="X50" s="103">
        <f t="shared" si="38"/>
        <v>456.9090799999999</v>
      </c>
      <c r="Y50" s="103">
        <f t="shared" si="38"/>
        <v>454.3743199999999</v>
      </c>
      <c r="Z50" s="103">
        <f t="shared" si="38"/>
        <v>451.83955999999989</v>
      </c>
      <c r="AA50" s="103">
        <f t="shared" si="38"/>
        <v>449.30479999999989</v>
      </c>
      <c r="AB50" s="103">
        <f t="shared" si="38"/>
        <v>446.77003999999988</v>
      </c>
      <c r="AC50" s="103">
        <f t="shared" si="38"/>
        <v>444.23527999999988</v>
      </c>
      <c r="AD50" s="103">
        <f t="shared" si="38"/>
        <v>441.70051999999987</v>
      </c>
      <c r="AE50" s="103">
        <f t="shared" si="38"/>
        <v>439.16575999999986</v>
      </c>
      <c r="AF50" s="103">
        <f t="shared" si="38"/>
        <v>436.63099999999986</v>
      </c>
      <c r="AG50" s="103">
        <f t="shared" si="38"/>
        <v>434.09623999999985</v>
      </c>
      <c r="AH50" s="103">
        <f t="shared" si="38"/>
        <v>431.56147999999985</v>
      </c>
      <c r="AI50" s="103">
        <f t="shared" si="38"/>
        <v>429.02671999999984</v>
      </c>
      <c r="AJ50" s="103">
        <f t="shared" si="38"/>
        <v>426.49195999999984</v>
      </c>
      <c r="AK50" s="103">
        <f t="shared" si="38"/>
        <v>423.95719999999983</v>
      </c>
      <c r="AL50" s="103">
        <f t="shared" si="38"/>
        <v>421.42243999999982</v>
      </c>
      <c r="AM50" s="103">
        <f t="shared" si="38"/>
        <v>418.88767999999982</v>
      </c>
      <c r="AN50" s="103">
        <f t="shared" si="38"/>
        <v>416.35291999999981</v>
      </c>
      <c r="AO50" s="103">
        <f t="shared" si="38"/>
        <v>413.81815999999981</v>
      </c>
      <c r="AP50" s="103">
        <f t="shared" si="38"/>
        <v>411.2833999999998</v>
      </c>
      <c r="AQ50" s="103">
        <f t="shared" si="38"/>
        <v>408.7486399999998</v>
      </c>
      <c r="AR50" s="103">
        <f t="shared" si="38"/>
        <v>406.21387999999979</v>
      </c>
      <c r="AS50" s="103">
        <f t="shared" si="38"/>
        <v>403.67911999999978</v>
      </c>
      <c r="AT50" s="103">
        <f t="shared" si="38"/>
        <v>401.14435999999978</v>
      </c>
      <c r="AU50" s="103">
        <f t="shared" si="38"/>
        <v>398.60959999999977</v>
      </c>
      <c r="AV50" s="151"/>
      <c r="AW50" s="151"/>
    </row>
    <row r="51" spans="1:49" ht="16.5">
      <c r="A51" s="58"/>
      <c r="B51" s="146"/>
      <c r="C51" s="34" t="s">
        <v>183</v>
      </c>
      <c r="D51" s="29">
        <v>8.2671957671957602E-4</v>
      </c>
      <c r="E51" s="89">
        <v>30.417000000000002</v>
      </c>
      <c r="F51" s="143"/>
      <c r="G51" s="89">
        <v>30</v>
      </c>
      <c r="H51" s="103">
        <f t="shared" si="33"/>
        <v>29.847915</v>
      </c>
      <c r="I51" s="103">
        <f t="shared" si="33"/>
        <v>29.695830000000001</v>
      </c>
      <c r="J51" s="103">
        <f t="shared" si="33"/>
        <v>29.543745000000001</v>
      </c>
      <c r="K51" s="103">
        <f t="shared" si="33"/>
        <v>29.391660000000002</v>
      </c>
      <c r="L51" s="104">
        <f t="shared" si="33"/>
        <v>29.239575000000002</v>
      </c>
      <c r="M51" s="103">
        <f t="shared" si="33"/>
        <v>29.087490000000003</v>
      </c>
      <c r="N51" s="103">
        <f t="shared" si="33"/>
        <v>28.935405000000003</v>
      </c>
      <c r="O51" s="103">
        <f t="shared" si="33"/>
        <v>28.783320000000003</v>
      </c>
      <c r="P51" s="103">
        <f t="shared" si="33"/>
        <v>28.631235000000004</v>
      </c>
      <c r="Q51" s="103">
        <f t="shared" si="33"/>
        <v>28.479150000000004</v>
      </c>
      <c r="R51" s="103">
        <f t="shared" si="33"/>
        <v>28.327065000000005</v>
      </c>
      <c r="S51" s="103">
        <f t="shared" si="33"/>
        <v>28.174980000000005</v>
      </c>
      <c r="T51" s="103">
        <f t="shared" si="33"/>
        <v>28.022895000000005</v>
      </c>
      <c r="U51" s="103">
        <f t="shared" si="33"/>
        <v>27.870810000000006</v>
      </c>
      <c r="V51" s="103">
        <f t="shared" si="33"/>
        <v>27.718725000000006</v>
      </c>
      <c r="W51" s="103">
        <f t="shared" si="33"/>
        <v>27.566640000000007</v>
      </c>
      <c r="X51" s="103">
        <f t="shared" si="38"/>
        <v>27.414555000000007</v>
      </c>
      <c r="Y51" s="103">
        <f t="shared" si="38"/>
        <v>27.262470000000008</v>
      </c>
      <c r="Z51" s="103">
        <f t="shared" si="38"/>
        <v>27.110385000000008</v>
      </c>
      <c r="AA51" s="103">
        <f t="shared" si="38"/>
        <v>26.958300000000008</v>
      </c>
      <c r="AB51" s="103">
        <f t="shared" si="38"/>
        <v>26.806215000000009</v>
      </c>
      <c r="AC51" s="103">
        <f t="shared" si="38"/>
        <v>26.654130000000009</v>
      </c>
      <c r="AD51" s="103">
        <f t="shared" si="38"/>
        <v>26.50204500000001</v>
      </c>
      <c r="AE51" s="103">
        <f t="shared" si="38"/>
        <v>26.34996000000001</v>
      </c>
      <c r="AF51" s="103">
        <f t="shared" si="38"/>
        <v>26.19787500000001</v>
      </c>
      <c r="AG51" s="103">
        <f t="shared" si="38"/>
        <v>26.045790000000011</v>
      </c>
      <c r="AH51" s="103">
        <f t="shared" si="38"/>
        <v>25.893705000000011</v>
      </c>
      <c r="AI51" s="103">
        <f t="shared" si="38"/>
        <v>25.741620000000012</v>
      </c>
      <c r="AJ51" s="103">
        <f t="shared" si="38"/>
        <v>25.589535000000012</v>
      </c>
      <c r="AK51" s="103">
        <f t="shared" si="38"/>
        <v>25.437450000000013</v>
      </c>
      <c r="AL51" s="103">
        <f t="shared" si="38"/>
        <v>25.285365000000013</v>
      </c>
      <c r="AM51" s="103">
        <f t="shared" si="38"/>
        <v>25.133280000000013</v>
      </c>
      <c r="AN51" s="103">
        <f t="shared" si="38"/>
        <v>24.981195000000014</v>
      </c>
      <c r="AO51" s="103">
        <f t="shared" si="38"/>
        <v>24.829110000000014</v>
      </c>
      <c r="AP51" s="103">
        <f t="shared" si="38"/>
        <v>24.677025000000015</v>
      </c>
      <c r="AQ51" s="103">
        <f t="shared" si="38"/>
        <v>24.524940000000015</v>
      </c>
      <c r="AR51" s="103">
        <f t="shared" si="38"/>
        <v>24.372855000000015</v>
      </c>
      <c r="AS51" s="103">
        <f t="shared" si="38"/>
        <v>24.220770000000016</v>
      </c>
      <c r="AT51" s="103">
        <f t="shared" si="38"/>
        <v>24.068685000000016</v>
      </c>
      <c r="AU51" s="103">
        <f t="shared" si="38"/>
        <v>23.916600000000017</v>
      </c>
      <c r="AV51" s="151"/>
      <c r="AW51" s="151"/>
    </row>
    <row r="52" spans="1:49" ht="16.5">
      <c r="A52" s="58"/>
      <c r="B52" s="146"/>
      <c r="C52" s="34" t="s">
        <v>184</v>
      </c>
      <c r="D52" s="29">
        <v>8.2671957671957602E-4</v>
      </c>
      <c r="E52" s="89">
        <v>30.417000000000002</v>
      </c>
      <c r="F52" s="143"/>
      <c r="G52" s="89">
        <v>30</v>
      </c>
      <c r="H52" s="103">
        <f t="shared" si="33"/>
        <v>29.847915</v>
      </c>
      <c r="I52" s="103">
        <f t="shared" si="33"/>
        <v>29.695830000000001</v>
      </c>
      <c r="J52" s="103">
        <f t="shared" si="33"/>
        <v>29.543745000000001</v>
      </c>
      <c r="K52" s="103">
        <f t="shared" ref="K52:AU58" si="40">J52-0.005*$E52</f>
        <v>29.391660000000002</v>
      </c>
      <c r="L52" s="104">
        <f t="shared" si="40"/>
        <v>29.239575000000002</v>
      </c>
      <c r="M52" s="103">
        <f t="shared" si="40"/>
        <v>29.087490000000003</v>
      </c>
      <c r="N52" s="103">
        <f t="shared" si="40"/>
        <v>28.935405000000003</v>
      </c>
      <c r="O52" s="103">
        <f t="shared" si="40"/>
        <v>28.783320000000003</v>
      </c>
      <c r="P52" s="103">
        <f t="shared" si="40"/>
        <v>28.631235000000004</v>
      </c>
      <c r="Q52" s="103">
        <f t="shared" si="40"/>
        <v>28.479150000000004</v>
      </c>
      <c r="R52" s="103">
        <f t="shared" si="40"/>
        <v>28.327065000000005</v>
      </c>
      <c r="S52" s="103">
        <f t="shared" si="40"/>
        <v>28.174980000000005</v>
      </c>
      <c r="T52" s="103">
        <f t="shared" si="40"/>
        <v>28.022895000000005</v>
      </c>
      <c r="U52" s="103">
        <f t="shared" si="40"/>
        <v>27.870810000000006</v>
      </c>
      <c r="V52" s="103">
        <f t="shared" si="40"/>
        <v>27.718725000000006</v>
      </c>
      <c r="W52" s="103">
        <f t="shared" si="40"/>
        <v>27.566640000000007</v>
      </c>
      <c r="X52" s="103">
        <f t="shared" si="40"/>
        <v>27.414555000000007</v>
      </c>
      <c r="Y52" s="103">
        <f t="shared" si="40"/>
        <v>27.262470000000008</v>
      </c>
      <c r="Z52" s="103">
        <f t="shared" si="40"/>
        <v>27.110385000000008</v>
      </c>
      <c r="AA52" s="103">
        <f t="shared" si="40"/>
        <v>26.958300000000008</v>
      </c>
      <c r="AB52" s="103">
        <f t="shared" si="40"/>
        <v>26.806215000000009</v>
      </c>
      <c r="AC52" s="103">
        <f t="shared" si="40"/>
        <v>26.654130000000009</v>
      </c>
      <c r="AD52" s="103">
        <f t="shared" si="40"/>
        <v>26.50204500000001</v>
      </c>
      <c r="AE52" s="103">
        <f t="shared" si="40"/>
        <v>26.34996000000001</v>
      </c>
      <c r="AF52" s="103">
        <f t="shared" si="40"/>
        <v>26.19787500000001</v>
      </c>
      <c r="AG52" s="103">
        <f t="shared" si="40"/>
        <v>26.045790000000011</v>
      </c>
      <c r="AH52" s="103">
        <f t="shared" si="40"/>
        <v>25.893705000000011</v>
      </c>
      <c r="AI52" s="103">
        <f t="shared" si="40"/>
        <v>25.741620000000012</v>
      </c>
      <c r="AJ52" s="103">
        <f t="shared" si="40"/>
        <v>25.589535000000012</v>
      </c>
      <c r="AK52" s="103">
        <f t="shared" si="40"/>
        <v>25.437450000000013</v>
      </c>
      <c r="AL52" s="103">
        <f t="shared" si="40"/>
        <v>25.285365000000013</v>
      </c>
      <c r="AM52" s="103">
        <f t="shared" si="40"/>
        <v>25.133280000000013</v>
      </c>
      <c r="AN52" s="103">
        <f t="shared" si="40"/>
        <v>24.981195000000014</v>
      </c>
      <c r="AO52" s="103">
        <f t="shared" si="40"/>
        <v>24.829110000000014</v>
      </c>
      <c r="AP52" s="103">
        <f t="shared" si="40"/>
        <v>24.677025000000015</v>
      </c>
      <c r="AQ52" s="103">
        <f t="shared" si="40"/>
        <v>24.524940000000015</v>
      </c>
      <c r="AR52" s="103">
        <f t="shared" si="40"/>
        <v>24.372855000000015</v>
      </c>
      <c r="AS52" s="103">
        <f t="shared" si="40"/>
        <v>24.220770000000016</v>
      </c>
      <c r="AT52" s="103">
        <f t="shared" si="40"/>
        <v>24.068685000000016</v>
      </c>
      <c r="AU52" s="103">
        <f t="shared" si="40"/>
        <v>23.916600000000017</v>
      </c>
      <c r="AV52" s="151"/>
      <c r="AW52" s="151"/>
    </row>
    <row r="53" spans="1:49" ht="16.5">
      <c r="A53" s="58"/>
      <c r="B53" s="146"/>
      <c r="C53" s="34" t="s">
        <v>186</v>
      </c>
      <c r="D53" s="29">
        <v>1.0251323E-2</v>
      </c>
      <c r="E53" s="89">
        <v>8.1189999999999998</v>
      </c>
      <c r="F53" s="143"/>
      <c r="G53" s="89">
        <v>8</v>
      </c>
      <c r="H53" s="103">
        <f t="shared" si="33"/>
        <v>7.9594050000000003</v>
      </c>
      <c r="I53" s="103">
        <f t="shared" ref="I53:AU58" si="41">H53-0.005*$E53</f>
        <v>7.9188100000000006</v>
      </c>
      <c r="J53" s="103">
        <f t="shared" si="41"/>
        <v>7.8782150000000009</v>
      </c>
      <c r="K53" s="103">
        <f t="shared" si="41"/>
        <v>7.8376200000000011</v>
      </c>
      <c r="L53" s="104">
        <f t="shared" si="41"/>
        <v>7.7970250000000014</v>
      </c>
      <c r="M53" s="103">
        <f t="shared" si="41"/>
        <v>7.7564300000000017</v>
      </c>
      <c r="N53" s="103">
        <f t="shared" si="41"/>
        <v>7.715835000000002</v>
      </c>
      <c r="O53" s="103">
        <f t="shared" si="41"/>
        <v>7.6752400000000023</v>
      </c>
      <c r="P53" s="103">
        <f t="shared" si="41"/>
        <v>7.6346450000000026</v>
      </c>
      <c r="Q53" s="103">
        <f t="shared" si="41"/>
        <v>7.5940500000000029</v>
      </c>
      <c r="R53" s="103">
        <f t="shared" si="41"/>
        <v>7.5534550000000031</v>
      </c>
      <c r="S53" s="103">
        <f t="shared" si="41"/>
        <v>7.5128600000000034</v>
      </c>
      <c r="T53" s="103">
        <f t="shared" si="41"/>
        <v>7.4722650000000037</v>
      </c>
      <c r="U53" s="103">
        <f t="shared" si="41"/>
        <v>7.431670000000004</v>
      </c>
      <c r="V53" s="103">
        <f t="shared" si="41"/>
        <v>7.3910750000000043</v>
      </c>
      <c r="W53" s="103">
        <f t="shared" si="41"/>
        <v>7.3504800000000046</v>
      </c>
      <c r="X53" s="103">
        <f t="shared" si="41"/>
        <v>7.3098850000000049</v>
      </c>
      <c r="Y53" s="103">
        <f t="shared" si="41"/>
        <v>7.2692900000000051</v>
      </c>
      <c r="Z53" s="103">
        <f t="shared" si="41"/>
        <v>7.2286950000000054</v>
      </c>
      <c r="AA53" s="103">
        <f t="shared" si="41"/>
        <v>7.1881000000000057</v>
      </c>
      <c r="AB53" s="103">
        <f t="shared" si="41"/>
        <v>7.147505000000006</v>
      </c>
      <c r="AC53" s="103">
        <f t="shared" si="41"/>
        <v>7.1069100000000063</v>
      </c>
      <c r="AD53" s="103">
        <f t="shared" si="41"/>
        <v>7.0663150000000066</v>
      </c>
      <c r="AE53" s="103">
        <f t="shared" si="41"/>
        <v>7.0257200000000068</v>
      </c>
      <c r="AF53" s="103">
        <f t="shared" si="41"/>
        <v>6.9851250000000071</v>
      </c>
      <c r="AG53" s="103">
        <f t="shared" si="41"/>
        <v>6.9445300000000074</v>
      </c>
      <c r="AH53" s="103">
        <f t="shared" si="41"/>
        <v>6.9039350000000077</v>
      </c>
      <c r="AI53" s="103">
        <f t="shared" si="41"/>
        <v>6.863340000000008</v>
      </c>
      <c r="AJ53" s="103">
        <f t="shared" si="41"/>
        <v>6.8227450000000083</v>
      </c>
      <c r="AK53" s="103">
        <f t="shared" si="41"/>
        <v>6.7821500000000086</v>
      </c>
      <c r="AL53" s="103">
        <f t="shared" si="41"/>
        <v>6.7415550000000088</v>
      </c>
      <c r="AM53" s="103">
        <f t="shared" si="41"/>
        <v>6.7009600000000091</v>
      </c>
      <c r="AN53" s="103">
        <f t="shared" si="41"/>
        <v>6.6603650000000094</v>
      </c>
      <c r="AO53" s="103">
        <f t="shared" si="41"/>
        <v>6.6197700000000097</v>
      </c>
      <c r="AP53" s="103">
        <f t="shared" si="41"/>
        <v>6.57917500000001</v>
      </c>
      <c r="AQ53" s="103">
        <f t="shared" si="41"/>
        <v>6.5385800000000103</v>
      </c>
      <c r="AR53" s="103">
        <f t="shared" si="41"/>
        <v>6.4979850000000106</v>
      </c>
      <c r="AS53" s="103">
        <f t="shared" si="41"/>
        <v>6.4573900000000108</v>
      </c>
      <c r="AT53" s="103">
        <f t="shared" si="41"/>
        <v>6.4167950000000111</v>
      </c>
      <c r="AU53" s="103">
        <f t="shared" si="41"/>
        <v>6.3762000000000114</v>
      </c>
      <c r="AV53" s="151"/>
      <c r="AW53" s="151"/>
    </row>
    <row r="54" spans="1:49" ht="16.5">
      <c r="A54" s="58"/>
      <c r="B54" s="146"/>
      <c r="C54" s="34" t="s">
        <v>187</v>
      </c>
      <c r="D54" s="29">
        <v>1.0251323E-2</v>
      </c>
      <c r="E54" s="89">
        <v>8.1189999999999998</v>
      </c>
      <c r="F54" s="143"/>
      <c r="G54" s="89">
        <v>8</v>
      </c>
      <c r="H54" s="103">
        <f t="shared" si="33"/>
        <v>7.9594050000000003</v>
      </c>
      <c r="I54" s="103">
        <f t="shared" si="41"/>
        <v>7.9188100000000006</v>
      </c>
      <c r="J54" s="103">
        <f t="shared" si="41"/>
        <v>7.8782150000000009</v>
      </c>
      <c r="K54" s="103">
        <f t="shared" si="41"/>
        <v>7.8376200000000011</v>
      </c>
      <c r="L54" s="104">
        <f t="shared" si="41"/>
        <v>7.7970250000000014</v>
      </c>
      <c r="M54" s="103">
        <f t="shared" si="41"/>
        <v>7.7564300000000017</v>
      </c>
      <c r="N54" s="103">
        <f t="shared" si="41"/>
        <v>7.715835000000002</v>
      </c>
      <c r="O54" s="103">
        <f t="shared" si="41"/>
        <v>7.6752400000000023</v>
      </c>
      <c r="P54" s="103">
        <f t="shared" si="41"/>
        <v>7.6346450000000026</v>
      </c>
      <c r="Q54" s="103">
        <f t="shared" si="41"/>
        <v>7.5940500000000029</v>
      </c>
      <c r="R54" s="103">
        <f t="shared" si="41"/>
        <v>7.5534550000000031</v>
      </c>
      <c r="S54" s="103">
        <f t="shared" si="41"/>
        <v>7.5128600000000034</v>
      </c>
      <c r="T54" s="103">
        <f t="shared" si="41"/>
        <v>7.4722650000000037</v>
      </c>
      <c r="U54" s="103">
        <f t="shared" si="41"/>
        <v>7.431670000000004</v>
      </c>
      <c r="V54" s="103">
        <f t="shared" si="41"/>
        <v>7.3910750000000043</v>
      </c>
      <c r="W54" s="103">
        <f t="shared" si="41"/>
        <v>7.3504800000000046</v>
      </c>
      <c r="X54" s="103">
        <f t="shared" si="41"/>
        <v>7.3098850000000049</v>
      </c>
      <c r="Y54" s="103">
        <f t="shared" si="41"/>
        <v>7.2692900000000051</v>
      </c>
      <c r="Z54" s="103">
        <f t="shared" si="41"/>
        <v>7.2286950000000054</v>
      </c>
      <c r="AA54" s="103">
        <f t="shared" si="41"/>
        <v>7.1881000000000057</v>
      </c>
      <c r="AB54" s="103">
        <f t="shared" si="41"/>
        <v>7.147505000000006</v>
      </c>
      <c r="AC54" s="103">
        <f t="shared" si="41"/>
        <v>7.1069100000000063</v>
      </c>
      <c r="AD54" s="103">
        <f t="shared" si="41"/>
        <v>7.0663150000000066</v>
      </c>
      <c r="AE54" s="103">
        <f t="shared" si="41"/>
        <v>7.0257200000000068</v>
      </c>
      <c r="AF54" s="103">
        <f t="shared" si="41"/>
        <v>6.9851250000000071</v>
      </c>
      <c r="AG54" s="103">
        <f t="shared" si="41"/>
        <v>6.9445300000000074</v>
      </c>
      <c r="AH54" s="103">
        <f t="shared" si="41"/>
        <v>6.9039350000000077</v>
      </c>
      <c r="AI54" s="103">
        <f t="shared" si="41"/>
        <v>6.863340000000008</v>
      </c>
      <c r="AJ54" s="103">
        <f t="shared" si="41"/>
        <v>6.8227450000000083</v>
      </c>
      <c r="AK54" s="103">
        <f t="shared" si="41"/>
        <v>6.7821500000000086</v>
      </c>
      <c r="AL54" s="103">
        <f t="shared" si="41"/>
        <v>6.7415550000000088</v>
      </c>
      <c r="AM54" s="103">
        <f t="shared" si="41"/>
        <v>6.7009600000000091</v>
      </c>
      <c r="AN54" s="103">
        <f t="shared" si="41"/>
        <v>6.6603650000000094</v>
      </c>
      <c r="AO54" s="103">
        <f t="shared" si="41"/>
        <v>6.6197700000000097</v>
      </c>
      <c r="AP54" s="103">
        <f t="shared" si="41"/>
        <v>6.57917500000001</v>
      </c>
      <c r="AQ54" s="103">
        <f t="shared" si="41"/>
        <v>6.5385800000000103</v>
      </c>
      <c r="AR54" s="103">
        <f t="shared" si="41"/>
        <v>6.4979850000000106</v>
      </c>
      <c r="AS54" s="103">
        <f t="shared" si="41"/>
        <v>6.4573900000000108</v>
      </c>
      <c r="AT54" s="103">
        <f t="shared" si="41"/>
        <v>6.4167950000000111</v>
      </c>
      <c r="AU54" s="103">
        <f t="shared" si="41"/>
        <v>6.3762000000000114</v>
      </c>
      <c r="AV54" s="151"/>
      <c r="AW54" s="151"/>
    </row>
    <row r="55" spans="1:49" ht="16.5">
      <c r="A55" s="58"/>
      <c r="B55" s="146"/>
      <c r="C55" s="34" t="s">
        <v>189</v>
      </c>
      <c r="D55" s="29">
        <v>7.5066138000000004E-2</v>
      </c>
      <c r="E55" s="89">
        <v>3.0419999999999998</v>
      </c>
      <c r="F55" s="143"/>
      <c r="G55" s="89">
        <v>3</v>
      </c>
      <c r="H55" s="103">
        <f t="shared" si="33"/>
        <v>2.9847899999999998</v>
      </c>
      <c r="I55" s="103">
        <f t="shared" si="41"/>
        <v>2.9695799999999997</v>
      </c>
      <c r="J55" s="103">
        <f t="shared" si="41"/>
        <v>2.9543699999999995</v>
      </c>
      <c r="K55" s="103">
        <f t="shared" si="41"/>
        <v>2.9391599999999993</v>
      </c>
      <c r="L55" s="104">
        <f t="shared" si="41"/>
        <v>2.9239499999999992</v>
      </c>
      <c r="M55" s="103">
        <f t="shared" si="41"/>
        <v>2.908739999999999</v>
      </c>
      <c r="N55" s="103">
        <f t="shared" si="41"/>
        <v>2.8935299999999988</v>
      </c>
      <c r="O55" s="103">
        <f t="shared" si="41"/>
        <v>2.8783199999999987</v>
      </c>
      <c r="P55" s="103">
        <f t="shared" si="41"/>
        <v>2.8631099999999985</v>
      </c>
      <c r="Q55" s="103">
        <f t="shared" si="41"/>
        <v>2.8478999999999983</v>
      </c>
      <c r="R55" s="103">
        <f t="shared" si="41"/>
        <v>2.8326899999999982</v>
      </c>
      <c r="S55" s="103">
        <f t="shared" si="41"/>
        <v>2.817479999999998</v>
      </c>
      <c r="T55" s="103">
        <f t="shared" si="41"/>
        <v>2.8022699999999978</v>
      </c>
      <c r="U55" s="103">
        <f t="shared" si="41"/>
        <v>2.7870599999999977</v>
      </c>
      <c r="V55" s="103">
        <f t="shared" si="41"/>
        <v>2.7718499999999975</v>
      </c>
      <c r="W55" s="103">
        <f t="shared" si="41"/>
        <v>2.7566399999999973</v>
      </c>
      <c r="X55" s="103">
        <f t="shared" si="41"/>
        <v>2.7414299999999971</v>
      </c>
      <c r="Y55" s="103">
        <f t="shared" si="41"/>
        <v>2.726219999999997</v>
      </c>
      <c r="Z55" s="103">
        <f t="shared" si="41"/>
        <v>2.7110099999999968</v>
      </c>
      <c r="AA55" s="103">
        <f t="shared" si="41"/>
        <v>2.6957999999999966</v>
      </c>
      <c r="AB55" s="103">
        <f t="shared" si="41"/>
        <v>2.6805899999999965</v>
      </c>
      <c r="AC55" s="103">
        <f t="shared" si="41"/>
        <v>2.6653799999999963</v>
      </c>
      <c r="AD55" s="103">
        <f t="shared" si="41"/>
        <v>2.6501699999999961</v>
      </c>
      <c r="AE55" s="103">
        <f t="shared" si="41"/>
        <v>2.634959999999996</v>
      </c>
      <c r="AF55" s="103">
        <f t="shared" si="41"/>
        <v>2.6197499999999958</v>
      </c>
      <c r="AG55" s="103">
        <f t="shared" si="41"/>
        <v>2.6045399999999956</v>
      </c>
      <c r="AH55" s="103">
        <f t="shared" si="41"/>
        <v>2.5893299999999955</v>
      </c>
      <c r="AI55" s="103">
        <f t="shared" si="41"/>
        <v>2.5741199999999953</v>
      </c>
      <c r="AJ55" s="103">
        <f t="shared" si="41"/>
        <v>2.5589099999999951</v>
      </c>
      <c r="AK55" s="103">
        <f t="shared" si="41"/>
        <v>2.543699999999995</v>
      </c>
      <c r="AL55" s="103">
        <f t="shared" si="41"/>
        <v>2.5284899999999948</v>
      </c>
      <c r="AM55" s="103">
        <f t="shared" si="41"/>
        <v>2.5132799999999946</v>
      </c>
      <c r="AN55" s="103">
        <f t="shared" si="41"/>
        <v>2.4980699999999945</v>
      </c>
      <c r="AO55" s="103">
        <f t="shared" si="41"/>
        <v>2.4828599999999943</v>
      </c>
      <c r="AP55" s="103">
        <f t="shared" si="41"/>
        <v>2.4676499999999941</v>
      </c>
      <c r="AQ55" s="103">
        <f t="shared" si="41"/>
        <v>2.452439999999994</v>
      </c>
      <c r="AR55" s="103">
        <f t="shared" si="41"/>
        <v>2.4372299999999938</v>
      </c>
      <c r="AS55" s="103">
        <f t="shared" si="41"/>
        <v>2.4220199999999936</v>
      </c>
      <c r="AT55" s="103">
        <f t="shared" si="41"/>
        <v>2.4068099999999935</v>
      </c>
      <c r="AU55" s="103">
        <f t="shared" si="41"/>
        <v>2.3915999999999933</v>
      </c>
      <c r="AV55" s="151"/>
      <c r="AW55" s="151"/>
    </row>
    <row r="56" spans="1:49" ht="16.5">
      <c r="A56" s="58"/>
      <c r="B56" s="146"/>
      <c r="C56" s="34" t="s">
        <v>190</v>
      </c>
      <c r="D56" s="29">
        <v>7.5066138000000004E-2</v>
      </c>
      <c r="E56" s="89">
        <v>3.0419999999999998</v>
      </c>
      <c r="F56" s="143"/>
      <c r="G56" s="89">
        <v>3</v>
      </c>
      <c r="H56" s="103">
        <f t="shared" si="33"/>
        <v>2.9847899999999998</v>
      </c>
      <c r="I56" s="103">
        <f t="shared" si="41"/>
        <v>2.9695799999999997</v>
      </c>
      <c r="J56" s="103">
        <f t="shared" si="41"/>
        <v>2.9543699999999995</v>
      </c>
      <c r="K56" s="103">
        <f t="shared" si="41"/>
        <v>2.9391599999999993</v>
      </c>
      <c r="L56" s="104">
        <f t="shared" si="41"/>
        <v>2.9239499999999992</v>
      </c>
      <c r="M56" s="103">
        <f t="shared" si="41"/>
        <v>2.908739999999999</v>
      </c>
      <c r="N56" s="103">
        <f t="shared" si="41"/>
        <v>2.8935299999999988</v>
      </c>
      <c r="O56" s="103">
        <f t="shared" si="41"/>
        <v>2.8783199999999987</v>
      </c>
      <c r="P56" s="103">
        <f t="shared" si="41"/>
        <v>2.8631099999999985</v>
      </c>
      <c r="Q56" s="103">
        <f t="shared" si="41"/>
        <v>2.8478999999999983</v>
      </c>
      <c r="R56" s="103">
        <f t="shared" si="41"/>
        <v>2.8326899999999982</v>
      </c>
      <c r="S56" s="103">
        <f t="shared" si="41"/>
        <v>2.817479999999998</v>
      </c>
      <c r="T56" s="103">
        <f t="shared" si="41"/>
        <v>2.8022699999999978</v>
      </c>
      <c r="U56" s="103">
        <f t="shared" si="41"/>
        <v>2.7870599999999977</v>
      </c>
      <c r="V56" s="103">
        <f t="shared" si="41"/>
        <v>2.7718499999999975</v>
      </c>
      <c r="W56" s="103">
        <f t="shared" si="41"/>
        <v>2.7566399999999973</v>
      </c>
      <c r="X56" s="103">
        <f t="shared" si="41"/>
        <v>2.7414299999999971</v>
      </c>
      <c r="Y56" s="103">
        <f t="shared" si="41"/>
        <v>2.726219999999997</v>
      </c>
      <c r="Z56" s="103">
        <f t="shared" si="41"/>
        <v>2.7110099999999968</v>
      </c>
      <c r="AA56" s="103">
        <f t="shared" si="41"/>
        <v>2.6957999999999966</v>
      </c>
      <c r="AB56" s="103">
        <f t="shared" si="41"/>
        <v>2.6805899999999965</v>
      </c>
      <c r="AC56" s="103">
        <f t="shared" si="41"/>
        <v>2.6653799999999963</v>
      </c>
      <c r="AD56" s="103">
        <f t="shared" si="41"/>
        <v>2.6501699999999961</v>
      </c>
      <c r="AE56" s="103">
        <f t="shared" si="41"/>
        <v>2.634959999999996</v>
      </c>
      <c r="AF56" s="103">
        <f t="shared" si="41"/>
        <v>2.6197499999999958</v>
      </c>
      <c r="AG56" s="103">
        <f t="shared" si="41"/>
        <v>2.6045399999999956</v>
      </c>
      <c r="AH56" s="103">
        <f t="shared" si="41"/>
        <v>2.5893299999999955</v>
      </c>
      <c r="AI56" s="103">
        <f t="shared" si="41"/>
        <v>2.5741199999999953</v>
      </c>
      <c r="AJ56" s="103">
        <f t="shared" si="41"/>
        <v>2.5589099999999951</v>
      </c>
      <c r="AK56" s="103">
        <f t="shared" si="41"/>
        <v>2.543699999999995</v>
      </c>
      <c r="AL56" s="103">
        <f t="shared" si="41"/>
        <v>2.5284899999999948</v>
      </c>
      <c r="AM56" s="103">
        <f t="shared" si="41"/>
        <v>2.5132799999999946</v>
      </c>
      <c r="AN56" s="103">
        <f t="shared" si="41"/>
        <v>2.4980699999999945</v>
      </c>
      <c r="AO56" s="103">
        <f t="shared" si="41"/>
        <v>2.4828599999999943</v>
      </c>
      <c r="AP56" s="103">
        <f t="shared" si="41"/>
        <v>2.4676499999999941</v>
      </c>
      <c r="AQ56" s="103">
        <f t="shared" si="41"/>
        <v>2.452439999999994</v>
      </c>
      <c r="AR56" s="103">
        <f t="shared" si="41"/>
        <v>2.4372299999999938</v>
      </c>
      <c r="AS56" s="103">
        <f t="shared" si="41"/>
        <v>2.4220199999999936</v>
      </c>
      <c r="AT56" s="103">
        <f t="shared" si="41"/>
        <v>2.4068099999999935</v>
      </c>
      <c r="AU56" s="103">
        <f t="shared" si="41"/>
        <v>2.3915999999999933</v>
      </c>
      <c r="AV56" s="151"/>
      <c r="AW56" s="151"/>
    </row>
    <row r="57" spans="1:49" ht="16.5">
      <c r="A57" s="58"/>
      <c r="B57" s="146"/>
      <c r="C57" s="34" t="s">
        <v>192</v>
      </c>
      <c r="D57" s="29">
        <v>0.315641534</v>
      </c>
      <c r="E57" s="89">
        <v>2.048</v>
      </c>
      <c r="F57" s="143"/>
      <c r="G57" s="89">
        <v>2</v>
      </c>
      <c r="H57" s="103">
        <f t="shared" si="33"/>
        <v>1.98976</v>
      </c>
      <c r="I57" s="103">
        <f t="shared" si="41"/>
        <v>1.9795199999999999</v>
      </c>
      <c r="J57" s="103">
        <f t="shared" si="41"/>
        <v>1.9692799999999999</v>
      </c>
      <c r="K57" s="103">
        <f t="shared" si="41"/>
        <v>1.9590399999999999</v>
      </c>
      <c r="L57" s="104">
        <f t="shared" si="41"/>
        <v>1.9487999999999999</v>
      </c>
      <c r="M57" s="103">
        <f t="shared" si="41"/>
        <v>1.9385599999999998</v>
      </c>
      <c r="N57" s="103">
        <f t="shared" si="41"/>
        <v>1.9283199999999998</v>
      </c>
      <c r="O57" s="103">
        <f t="shared" si="41"/>
        <v>1.9180799999999998</v>
      </c>
      <c r="P57" s="103">
        <f t="shared" si="41"/>
        <v>1.9078399999999998</v>
      </c>
      <c r="Q57" s="103">
        <f t="shared" si="41"/>
        <v>1.8975999999999997</v>
      </c>
      <c r="R57" s="103">
        <f t="shared" si="41"/>
        <v>1.8873599999999997</v>
      </c>
      <c r="S57" s="103">
        <f t="shared" si="41"/>
        <v>1.8771199999999997</v>
      </c>
      <c r="T57" s="103">
        <f t="shared" si="41"/>
        <v>1.8668799999999997</v>
      </c>
      <c r="U57" s="103">
        <f t="shared" si="41"/>
        <v>1.8566399999999996</v>
      </c>
      <c r="V57" s="103">
        <f t="shared" si="41"/>
        <v>1.8463999999999996</v>
      </c>
      <c r="W57" s="103">
        <f t="shared" si="41"/>
        <v>1.8361599999999996</v>
      </c>
      <c r="X57" s="103">
        <f t="shared" si="41"/>
        <v>1.8259199999999995</v>
      </c>
      <c r="Y57" s="103">
        <f t="shared" si="41"/>
        <v>1.8156799999999995</v>
      </c>
      <c r="Z57" s="103">
        <f t="shared" si="41"/>
        <v>1.8054399999999995</v>
      </c>
      <c r="AA57" s="103">
        <f t="shared" si="41"/>
        <v>1.7951999999999995</v>
      </c>
      <c r="AB57" s="103">
        <f t="shared" si="41"/>
        <v>1.7849599999999994</v>
      </c>
      <c r="AC57" s="103">
        <f t="shared" si="41"/>
        <v>1.7747199999999994</v>
      </c>
      <c r="AD57" s="103">
        <f t="shared" si="41"/>
        <v>1.7644799999999994</v>
      </c>
      <c r="AE57" s="103">
        <f t="shared" si="41"/>
        <v>1.7542399999999994</v>
      </c>
      <c r="AF57" s="103">
        <f t="shared" si="41"/>
        <v>1.7439999999999993</v>
      </c>
      <c r="AG57" s="103">
        <f t="shared" si="41"/>
        <v>1.7337599999999993</v>
      </c>
      <c r="AH57" s="103">
        <f t="shared" si="41"/>
        <v>1.7235199999999993</v>
      </c>
      <c r="AI57" s="103">
        <f t="shared" si="41"/>
        <v>1.7132799999999992</v>
      </c>
      <c r="AJ57" s="103">
        <f t="shared" si="41"/>
        <v>1.7030399999999992</v>
      </c>
      <c r="AK57" s="103">
        <f t="shared" si="41"/>
        <v>1.6927999999999992</v>
      </c>
      <c r="AL57" s="103">
        <f t="shared" si="41"/>
        <v>1.6825599999999992</v>
      </c>
      <c r="AM57" s="103">
        <f t="shared" si="41"/>
        <v>1.6723199999999991</v>
      </c>
      <c r="AN57" s="103">
        <f t="shared" si="41"/>
        <v>1.6620799999999991</v>
      </c>
      <c r="AO57" s="103">
        <f t="shared" si="41"/>
        <v>1.6518399999999991</v>
      </c>
      <c r="AP57" s="103">
        <f t="shared" si="41"/>
        <v>1.6415999999999991</v>
      </c>
      <c r="AQ57" s="103">
        <f t="shared" si="41"/>
        <v>1.631359999999999</v>
      </c>
      <c r="AR57" s="103">
        <f t="shared" si="41"/>
        <v>1.621119999999999</v>
      </c>
      <c r="AS57" s="103">
        <f t="shared" si="41"/>
        <v>1.610879999999999</v>
      </c>
      <c r="AT57" s="103">
        <f t="shared" si="41"/>
        <v>1.600639999999999</v>
      </c>
      <c r="AU57" s="103">
        <f t="shared" si="41"/>
        <v>1.5903999999999989</v>
      </c>
      <c r="AV57" s="151"/>
      <c r="AW57" s="151"/>
    </row>
    <row r="58" spans="1:49" ht="16.5">
      <c r="A58" s="58"/>
      <c r="B58" s="146"/>
      <c r="C58" s="34" t="s">
        <v>193</v>
      </c>
      <c r="D58" s="29">
        <v>0.315641534</v>
      </c>
      <c r="E58" s="89">
        <v>2.048</v>
      </c>
      <c r="F58" s="143"/>
      <c r="G58" s="89">
        <v>2</v>
      </c>
      <c r="H58" s="103">
        <f t="shared" si="33"/>
        <v>1.98976</v>
      </c>
      <c r="I58" s="103">
        <f t="shared" si="41"/>
        <v>1.9795199999999999</v>
      </c>
      <c r="J58" s="103">
        <f t="shared" si="41"/>
        <v>1.9692799999999999</v>
      </c>
      <c r="K58" s="103">
        <f t="shared" si="41"/>
        <v>1.9590399999999999</v>
      </c>
      <c r="L58" s="104">
        <f t="shared" si="41"/>
        <v>1.9487999999999999</v>
      </c>
      <c r="M58" s="103">
        <f t="shared" si="41"/>
        <v>1.9385599999999998</v>
      </c>
      <c r="N58" s="103">
        <f t="shared" si="41"/>
        <v>1.9283199999999998</v>
      </c>
      <c r="O58" s="103">
        <f t="shared" si="41"/>
        <v>1.9180799999999998</v>
      </c>
      <c r="P58" s="103">
        <f t="shared" si="41"/>
        <v>1.9078399999999998</v>
      </c>
      <c r="Q58" s="103">
        <f t="shared" si="41"/>
        <v>1.8975999999999997</v>
      </c>
      <c r="R58" s="103">
        <f t="shared" si="41"/>
        <v>1.8873599999999997</v>
      </c>
      <c r="S58" s="103">
        <f t="shared" si="41"/>
        <v>1.8771199999999997</v>
      </c>
      <c r="T58" s="103">
        <f t="shared" si="41"/>
        <v>1.8668799999999997</v>
      </c>
      <c r="U58" s="103">
        <f t="shared" si="41"/>
        <v>1.8566399999999996</v>
      </c>
      <c r="V58" s="103">
        <f t="shared" si="41"/>
        <v>1.8463999999999996</v>
      </c>
      <c r="W58" s="103">
        <f t="shared" si="41"/>
        <v>1.8361599999999996</v>
      </c>
      <c r="X58" s="103">
        <f t="shared" si="41"/>
        <v>1.8259199999999995</v>
      </c>
      <c r="Y58" s="103">
        <f t="shared" si="41"/>
        <v>1.8156799999999995</v>
      </c>
      <c r="Z58" s="103">
        <f t="shared" si="41"/>
        <v>1.8054399999999995</v>
      </c>
      <c r="AA58" s="103">
        <f t="shared" si="41"/>
        <v>1.7951999999999995</v>
      </c>
      <c r="AB58" s="103">
        <f t="shared" si="41"/>
        <v>1.7849599999999994</v>
      </c>
      <c r="AC58" s="103">
        <f t="shared" si="41"/>
        <v>1.7747199999999994</v>
      </c>
      <c r="AD58" s="103">
        <f t="shared" si="41"/>
        <v>1.7644799999999994</v>
      </c>
      <c r="AE58" s="103">
        <f t="shared" si="41"/>
        <v>1.7542399999999994</v>
      </c>
      <c r="AF58" s="103">
        <f t="shared" si="41"/>
        <v>1.7439999999999993</v>
      </c>
      <c r="AG58" s="103">
        <f t="shared" si="41"/>
        <v>1.7337599999999993</v>
      </c>
      <c r="AH58" s="103">
        <f t="shared" si="41"/>
        <v>1.7235199999999993</v>
      </c>
      <c r="AI58" s="103">
        <f t="shared" si="41"/>
        <v>1.7132799999999992</v>
      </c>
      <c r="AJ58" s="103">
        <f t="shared" si="41"/>
        <v>1.7030399999999992</v>
      </c>
      <c r="AK58" s="103">
        <f t="shared" si="41"/>
        <v>1.6927999999999992</v>
      </c>
      <c r="AL58" s="103">
        <f t="shared" si="41"/>
        <v>1.6825599999999992</v>
      </c>
      <c r="AM58" s="103">
        <f t="shared" si="41"/>
        <v>1.6723199999999991</v>
      </c>
      <c r="AN58" s="103">
        <f t="shared" si="41"/>
        <v>1.6620799999999991</v>
      </c>
      <c r="AO58" s="103">
        <f t="shared" si="41"/>
        <v>1.6518399999999991</v>
      </c>
      <c r="AP58" s="103">
        <f t="shared" si="41"/>
        <v>1.6415999999999991</v>
      </c>
      <c r="AQ58" s="103">
        <f t="shared" si="41"/>
        <v>1.631359999999999</v>
      </c>
      <c r="AR58" s="103">
        <f t="shared" si="41"/>
        <v>1.621119999999999</v>
      </c>
      <c r="AS58" s="103">
        <f t="shared" si="41"/>
        <v>1.610879999999999</v>
      </c>
      <c r="AT58" s="103">
        <f t="shared" si="41"/>
        <v>1.600639999999999</v>
      </c>
      <c r="AU58" s="103">
        <f t="shared" si="41"/>
        <v>1.5903999999999989</v>
      </c>
      <c r="AV58" s="151"/>
      <c r="AW58" s="151"/>
    </row>
    <row r="59" spans="1:49" ht="16.5">
      <c r="A59" s="58"/>
      <c r="B59" s="145" t="s">
        <v>194</v>
      </c>
      <c r="C59" s="32" t="s">
        <v>195</v>
      </c>
      <c r="D59" s="29">
        <v>1.1111111E-2</v>
      </c>
      <c r="E59" s="89">
        <v>90</v>
      </c>
      <c r="F59" s="3">
        <f t="shared" ref="F59:F67" si="42">$A$5</f>
        <v>0.02</v>
      </c>
      <c r="G59" s="59">
        <v>88.2</v>
      </c>
      <c r="H59" s="103">
        <f t="shared" ref="H59:W67" si="43">G59-0.005*$E59</f>
        <v>87.75</v>
      </c>
      <c r="I59" s="103">
        <f t="shared" si="43"/>
        <v>87.3</v>
      </c>
      <c r="J59" s="103">
        <f t="shared" si="43"/>
        <v>86.85</v>
      </c>
      <c r="K59" s="103">
        <f t="shared" si="43"/>
        <v>86.399999999999991</v>
      </c>
      <c r="L59" s="104">
        <f t="shared" si="43"/>
        <v>85.949999999999989</v>
      </c>
      <c r="M59" s="103">
        <f t="shared" si="43"/>
        <v>85.499999999999986</v>
      </c>
      <c r="N59" s="103">
        <f t="shared" si="43"/>
        <v>85.049999999999983</v>
      </c>
      <c r="O59" s="103">
        <f t="shared" si="43"/>
        <v>84.59999999999998</v>
      </c>
      <c r="P59" s="103">
        <f t="shared" si="43"/>
        <v>84.149999999999977</v>
      </c>
      <c r="Q59" s="103">
        <f t="shared" si="43"/>
        <v>83.699999999999974</v>
      </c>
      <c r="R59" s="103">
        <f t="shared" si="43"/>
        <v>83.249999999999972</v>
      </c>
      <c r="S59" s="103">
        <f t="shared" si="43"/>
        <v>82.799999999999969</v>
      </c>
      <c r="T59" s="103">
        <f t="shared" si="43"/>
        <v>82.349999999999966</v>
      </c>
      <c r="U59" s="103">
        <f t="shared" si="43"/>
        <v>81.899999999999963</v>
      </c>
      <c r="V59" s="103">
        <f t="shared" si="43"/>
        <v>81.44999999999996</v>
      </c>
      <c r="W59" s="103">
        <f t="shared" si="43"/>
        <v>80.999999999999957</v>
      </c>
      <c r="X59" s="103">
        <f t="shared" ref="I59:AU65" si="44">W59-0.005*$E59</f>
        <v>80.549999999999955</v>
      </c>
      <c r="Y59" s="103">
        <f t="shared" si="44"/>
        <v>80.099999999999952</v>
      </c>
      <c r="Z59" s="103">
        <f t="shared" si="44"/>
        <v>79.649999999999949</v>
      </c>
      <c r="AA59" s="103">
        <f t="shared" si="44"/>
        <v>79.199999999999946</v>
      </c>
      <c r="AB59" s="103">
        <f t="shared" si="44"/>
        <v>78.749999999999943</v>
      </c>
      <c r="AC59" s="103">
        <f t="shared" si="44"/>
        <v>78.29999999999994</v>
      </c>
      <c r="AD59" s="103">
        <f t="shared" si="44"/>
        <v>77.849999999999937</v>
      </c>
      <c r="AE59" s="103">
        <f t="shared" si="44"/>
        <v>77.399999999999935</v>
      </c>
      <c r="AF59" s="103">
        <f t="shared" si="44"/>
        <v>76.949999999999932</v>
      </c>
      <c r="AG59" s="103">
        <f t="shared" si="44"/>
        <v>76.499999999999929</v>
      </c>
      <c r="AH59" s="103">
        <f t="shared" si="44"/>
        <v>76.049999999999926</v>
      </c>
      <c r="AI59" s="103">
        <f t="shared" si="44"/>
        <v>75.599999999999923</v>
      </c>
      <c r="AJ59" s="103">
        <f t="shared" si="44"/>
        <v>75.14999999999992</v>
      </c>
      <c r="AK59" s="103">
        <f t="shared" si="44"/>
        <v>74.699999999999918</v>
      </c>
      <c r="AL59" s="103">
        <f t="shared" si="44"/>
        <v>74.249999999999915</v>
      </c>
      <c r="AM59" s="103">
        <f t="shared" si="44"/>
        <v>73.799999999999912</v>
      </c>
      <c r="AN59" s="103">
        <f t="shared" si="44"/>
        <v>73.349999999999909</v>
      </c>
      <c r="AO59" s="103">
        <f t="shared" si="44"/>
        <v>72.899999999999906</v>
      </c>
      <c r="AP59" s="103">
        <f t="shared" si="44"/>
        <v>72.449999999999903</v>
      </c>
      <c r="AQ59" s="103">
        <f t="shared" si="44"/>
        <v>71.999999999999901</v>
      </c>
      <c r="AR59" s="103">
        <f t="shared" si="44"/>
        <v>71.549999999999898</v>
      </c>
      <c r="AS59" s="103">
        <f t="shared" si="44"/>
        <v>71.099999999999895</v>
      </c>
      <c r="AT59" s="103">
        <f t="shared" si="44"/>
        <v>70.649999999999892</v>
      </c>
      <c r="AU59" s="103">
        <f t="shared" si="44"/>
        <v>70.199999999999889</v>
      </c>
      <c r="AV59" s="151"/>
      <c r="AW59" s="151"/>
    </row>
    <row r="60" spans="1:49" ht="16.5">
      <c r="A60" s="58"/>
      <c r="B60" s="146"/>
      <c r="C60" s="32" t="s">
        <v>196</v>
      </c>
      <c r="D60" s="29">
        <v>1.1111111E-2</v>
      </c>
      <c r="E60" s="89">
        <v>90</v>
      </c>
      <c r="F60" s="3">
        <f t="shared" si="42"/>
        <v>0.02</v>
      </c>
      <c r="G60" s="59">
        <v>88.2</v>
      </c>
      <c r="H60" s="103">
        <f t="shared" si="43"/>
        <v>87.75</v>
      </c>
      <c r="I60" s="103">
        <f t="shared" si="44"/>
        <v>87.3</v>
      </c>
      <c r="J60" s="103">
        <f t="shared" si="44"/>
        <v>86.85</v>
      </c>
      <c r="K60" s="103">
        <f t="shared" si="44"/>
        <v>86.399999999999991</v>
      </c>
      <c r="L60" s="104">
        <f t="shared" si="44"/>
        <v>85.949999999999989</v>
      </c>
      <c r="M60" s="103">
        <f t="shared" si="44"/>
        <v>85.499999999999986</v>
      </c>
      <c r="N60" s="103">
        <f t="shared" si="44"/>
        <v>85.049999999999983</v>
      </c>
      <c r="O60" s="103">
        <f t="shared" si="44"/>
        <v>84.59999999999998</v>
      </c>
      <c r="P60" s="103">
        <f t="shared" si="44"/>
        <v>84.149999999999977</v>
      </c>
      <c r="Q60" s="103">
        <f t="shared" si="44"/>
        <v>83.699999999999974</v>
      </c>
      <c r="R60" s="103">
        <f t="shared" si="44"/>
        <v>83.249999999999972</v>
      </c>
      <c r="S60" s="103">
        <f t="shared" si="44"/>
        <v>82.799999999999969</v>
      </c>
      <c r="T60" s="103">
        <f t="shared" si="44"/>
        <v>82.349999999999966</v>
      </c>
      <c r="U60" s="103">
        <f t="shared" si="44"/>
        <v>81.899999999999963</v>
      </c>
      <c r="V60" s="103">
        <f t="shared" si="44"/>
        <v>81.44999999999996</v>
      </c>
      <c r="W60" s="103">
        <f t="shared" si="44"/>
        <v>80.999999999999957</v>
      </c>
      <c r="X60" s="103">
        <f t="shared" si="44"/>
        <v>80.549999999999955</v>
      </c>
      <c r="Y60" s="103">
        <f t="shared" si="44"/>
        <v>80.099999999999952</v>
      </c>
      <c r="Z60" s="103">
        <f t="shared" si="44"/>
        <v>79.649999999999949</v>
      </c>
      <c r="AA60" s="103">
        <f t="shared" si="44"/>
        <v>79.199999999999946</v>
      </c>
      <c r="AB60" s="103">
        <f t="shared" si="44"/>
        <v>78.749999999999943</v>
      </c>
      <c r="AC60" s="103">
        <f t="shared" si="44"/>
        <v>78.29999999999994</v>
      </c>
      <c r="AD60" s="103">
        <f t="shared" si="44"/>
        <v>77.849999999999937</v>
      </c>
      <c r="AE60" s="103">
        <f t="shared" si="44"/>
        <v>77.399999999999935</v>
      </c>
      <c r="AF60" s="103">
        <f t="shared" si="44"/>
        <v>76.949999999999932</v>
      </c>
      <c r="AG60" s="103">
        <f t="shared" si="44"/>
        <v>76.499999999999929</v>
      </c>
      <c r="AH60" s="103">
        <f t="shared" si="44"/>
        <v>76.049999999999926</v>
      </c>
      <c r="AI60" s="103">
        <f t="shared" si="44"/>
        <v>75.599999999999923</v>
      </c>
      <c r="AJ60" s="103">
        <f t="shared" si="44"/>
        <v>75.14999999999992</v>
      </c>
      <c r="AK60" s="103">
        <f t="shared" si="44"/>
        <v>74.699999999999918</v>
      </c>
      <c r="AL60" s="103">
        <f t="shared" si="44"/>
        <v>74.249999999999915</v>
      </c>
      <c r="AM60" s="103">
        <f t="shared" si="44"/>
        <v>73.799999999999912</v>
      </c>
      <c r="AN60" s="103">
        <f t="shared" si="44"/>
        <v>73.349999999999909</v>
      </c>
      <c r="AO60" s="103">
        <f t="shared" si="44"/>
        <v>72.899999999999906</v>
      </c>
      <c r="AP60" s="103">
        <f t="shared" si="44"/>
        <v>72.449999999999903</v>
      </c>
      <c r="AQ60" s="103">
        <f t="shared" si="44"/>
        <v>71.999999999999901</v>
      </c>
      <c r="AR60" s="103">
        <f t="shared" si="44"/>
        <v>71.549999999999898</v>
      </c>
      <c r="AS60" s="103">
        <f t="shared" si="44"/>
        <v>71.099999999999895</v>
      </c>
      <c r="AT60" s="103">
        <f t="shared" si="44"/>
        <v>70.649999999999892</v>
      </c>
      <c r="AU60" s="103">
        <f t="shared" si="44"/>
        <v>70.199999999999889</v>
      </c>
      <c r="AV60" s="151"/>
      <c r="AW60" s="151"/>
    </row>
    <row r="61" spans="1:49" ht="16.5">
      <c r="A61" s="58"/>
      <c r="B61" s="146"/>
      <c r="C61" s="32" t="s">
        <v>197</v>
      </c>
      <c r="D61" s="29">
        <v>2.2222222E-2</v>
      </c>
      <c r="E61" s="89">
        <v>45</v>
      </c>
      <c r="F61" s="3">
        <f t="shared" si="42"/>
        <v>0.02</v>
      </c>
      <c r="G61" s="59">
        <v>44.1</v>
      </c>
      <c r="H61" s="103">
        <f t="shared" si="43"/>
        <v>43.875</v>
      </c>
      <c r="I61" s="103">
        <f t="shared" si="44"/>
        <v>43.65</v>
      </c>
      <c r="J61" s="103">
        <f t="shared" si="44"/>
        <v>43.424999999999997</v>
      </c>
      <c r="K61" s="103">
        <f t="shared" si="44"/>
        <v>43.199999999999996</v>
      </c>
      <c r="L61" s="104">
        <f t="shared" si="44"/>
        <v>42.974999999999994</v>
      </c>
      <c r="M61" s="103">
        <f t="shared" si="44"/>
        <v>42.749999999999993</v>
      </c>
      <c r="N61" s="103">
        <f t="shared" si="44"/>
        <v>42.524999999999991</v>
      </c>
      <c r="O61" s="103">
        <f t="shared" si="44"/>
        <v>42.29999999999999</v>
      </c>
      <c r="P61" s="103">
        <f t="shared" si="44"/>
        <v>42.074999999999989</v>
      </c>
      <c r="Q61" s="103">
        <f t="shared" si="44"/>
        <v>41.849999999999987</v>
      </c>
      <c r="R61" s="103">
        <f t="shared" si="44"/>
        <v>41.624999999999986</v>
      </c>
      <c r="S61" s="103">
        <f t="shared" si="44"/>
        <v>41.399999999999984</v>
      </c>
      <c r="T61" s="103">
        <f t="shared" si="44"/>
        <v>41.174999999999983</v>
      </c>
      <c r="U61" s="103">
        <f t="shared" si="44"/>
        <v>40.949999999999982</v>
      </c>
      <c r="V61" s="103">
        <f t="shared" si="44"/>
        <v>40.72499999999998</v>
      </c>
      <c r="W61" s="103">
        <f t="shared" si="44"/>
        <v>40.499999999999979</v>
      </c>
      <c r="X61" s="103">
        <f t="shared" si="44"/>
        <v>40.274999999999977</v>
      </c>
      <c r="Y61" s="103">
        <f t="shared" si="44"/>
        <v>40.049999999999976</v>
      </c>
      <c r="Z61" s="103">
        <f t="shared" si="44"/>
        <v>39.824999999999974</v>
      </c>
      <c r="AA61" s="103">
        <f t="shared" si="44"/>
        <v>39.599999999999973</v>
      </c>
      <c r="AB61" s="103">
        <f t="shared" si="44"/>
        <v>39.374999999999972</v>
      </c>
      <c r="AC61" s="103">
        <f t="shared" si="44"/>
        <v>39.14999999999997</v>
      </c>
      <c r="AD61" s="103">
        <f t="shared" si="44"/>
        <v>38.924999999999969</v>
      </c>
      <c r="AE61" s="103">
        <f t="shared" si="44"/>
        <v>38.699999999999967</v>
      </c>
      <c r="AF61" s="103">
        <f t="shared" si="44"/>
        <v>38.474999999999966</v>
      </c>
      <c r="AG61" s="103">
        <f t="shared" si="44"/>
        <v>38.249999999999964</v>
      </c>
      <c r="AH61" s="103">
        <f t="shared" si="44"/>
        <v>38.024999999999963</v>
      </c>
      <c r="AI61" s="103">
        <f t="shared" si="44"/>
        <v>37.799999999999962</v>
      </c>
      <c r="AJ61" s="103">
        <f t="shared" si="44"/>
        <v>37.57499999999996</v>
      </c>
      <c r="AK61" s="103">
        <f t="shared" si="44"/>
        <v>37.349999999999959</v>
      </c>
      <c r="AL61" s="103">
        <f t="shared" si="44"/>
        <v>37.124999999999957</v>
      </c>
      <c r="AM61" s="103">
        <f t="shared" si="44"/>
        <v>36.899999999999956</v>
      </c>
      <c r="AN61" s="103">
        <f t="shared" si="44"/>
        <v>36.674999999999955</v>
      </c>
      <c r="AO61" s="103">
        <f t="shared" si="44"/>
        <v>36.449999999999953</v>
      </c>
      <c r="AP61" s="103">
        <f t="shared" si="44"/>
        <v>36.224999999999952</v>
      </c>
      <c r="AQ61" s="103">
        <f t="shared" si="44"/>
        <v>35.99999999999995</v>
      </c>
      <c r="AR61" s="103">
        <f t="shared" si="44"/>
        <v>35.774999999999949</v>
      </c>
      <c r="AS61" s="103">
        <f t="shared" si="44"/>
        <v>35.549999999999947</v>
      </c>
      <c r="AT61" s="103">
        <f t="shared" si="44"/>
        <v>35.324999999999946</v>
      </c>
      <c r="AU61" s="103">
        <f t="shared" si="44"/>
        <v>35.099999999999945</v>
      </c>
      <c r="AV61" s="151"/>
      <c r="AW61" s="151"/>
    </row>
    <row r="62" spans="1:49" ht="16.5">
      <c r="A62" s="58"/>
      <c r="B62" s="145" t="s">
        <v>198</v>
      </c>
      <c r="C62" s="9" t="s">
        <v>199</v>
      </c>
      <c r="D62" s="29">
        <v>1.3888888888879999E-3</v>
      </c>
      <c r="E62" s="89">
        <v>720</v>
      </c>
      <c r="F62" s="3">
        <f t="shared" si="42"/>
        <v>0.02</v>
      </c>
      <c r="G62" s="59">
        <v>705.6</v>
      </c>
      <c r="H62" s="103">
        <f t="shared" si="43"/>
        <v>702</v>
      </c>
      <c r="I62" s="103">
        <f t="shared" si="44"/>
        <v>698.4</v>
      </c>
      <c r="J62" s="103">
        <f t="shared" si="44"/>
        <v>694.8</v>
      </c>
      <c r="K62" s="103">
        <f t="shared" si="44"/>
        <v>691.19999999999993</v>
      </c>
      <c r="L62" s="104">
        <f t="shared" si="44"/>
        <v>687.59999999999991</v>
      </c>
      <c r="M62" s="103">
        <f t="shared" si="44"/>
        <v>683.99999999999989</v>
      </c>
      <c r="N62" s="103">
        <f t="shared" si="44"/>
        <v>680.39999999999986</v>
      </c>
      <c r="O62" s="103">
        <f t="shared" si="44"/>
        <v>676.79999999999984</v>
      </c>
      <c r="P62" s="103">
        <f t="shared" si="44"/>
        <v>673.19999999999982</v>
      </c>
      <c r="Q62" s="103">
        <f t="shared" si="44"/>
        <v>669.5999999999998</v>
      </c>
      <c r="R62" s="103">
        <f t="shared" si="44"/>
        <v>665.99999999999977</v>
      </c>
      <c r="S62" s="103">
        <f t="shared" si="44"/>
        <v>662.39999999999975</v>
      </c>
      <c r="T62" s="103">
        <f t="shared" si="44"/>
        <v>658.79999999999973</v>
      </c>
      <c r="U62" s="103">
        <f t="shared" si="44"/>
        <v>655.1999999999997</v>
      </c>
      <c r="V62" s="103">
        <f t="shared" si="44"/>
        <v>651.59999999999968</v>
      </c>
      <c r="W62" s="103">
        <f t="shared" si="44"/>
        <v>647.99999999999966</v>
      </c>
      <c r="X62" s="103">
        <f t="shared" si="44"/>
        <v>644.39999999999964</v>
      </c>
      <c r="Y62" s="103">
        <f t="shared" si="44"/>
        <v>640.79999999999961</v>
      </c>
      <c r="Z62" s="103">
        <f t="shared" si="44"/>
        <v>637.19999999999959</v>
      </c>
      <c r="AA62" s="103">
        <f t="shared" si="44"/>
        <v>633.59999999999957</v>
      </c>
      <c r="AB62" s="103">
        <f t="shared" si="44"/>
        <v>629.99999999999955</v>
      </c>
      <c r="AC62" s="103">
        <f t="shared" si="44"/>
        <v>626.39999999999952</v>
      </c>
      <c r="AD62" s="103">
        <f t="shared" si="44"/>
        <v>622.7999999999995</v>
      </c>
      <c r="AE62" s="103">
        <f t="shared" si="44"/>
        <v>619.19999999999948</v>
      </c>
      <c r="AF62" s="103">
        <f t="shared" si="44"/>
        <v>615.59999999999945</v>
      </c>
      <c r="AG62" s="103">
        <f t="shared" si="44"/>
        <v>611.99999999999943</v>
      </c>
      <c r="AH62" s="103">
        <f t="shared" si="44"/>
        <v>608.39999999999941</v>
      </c>
      <c r="AI62" s="103">
        <f t="shared" si="44"/>
        <v>604.79999999999939</v>
      </c>
      <c r="AJ62" s="103">
        <f t="shared" si="44"/>
        <v>601.19999999999936</v>
      </c>
      <c r="AK62" s="103">
        <f t="shared" si="44"/>
        <v>597.59999999999934</v>
      </c>
      <c r="AL62" s="103">
        <f t="shared" si="44"/>
        <v>593.99999999999932</v>
      </c>
      <c r="AM62" s="103">
        <f t="shared" si="44"/>
        <v>590.3999999999993</v>
      </c>
      <c r="AN62" s="103">
        <f t="shared" si="44"/>
        <v>586.79999999999927</v>
      </c>
      <c r="AO62" s="103">
        <f t="shared" si="44"/>
        <v>583.19999999999925</v>
      </c>
      <c r="AP62" s="103">
        <f t="shared" si="44"/>
        <v>579.59999999999923</v>
      </c>
      <c r="AQ62" s="103">
        <f t="shared" si="44"/>
        <v>575.9999999999992</v>
      </c>
      <c r="AR62" s="103">
        <f t="shared" si="44"/>
        <v>572.39999999999918</v>
      </c>
      <c r="AS62" s="103">
        <f t="shared" si="44"/>
        <v>568.79999999999916</v>
      </c>
      <c r="AT62" s="103">
        <f t="shared" si="44"/>
        <v>565.19999999999914</v>
      </c>
      <c r="AU62" s="103">
        <f t="shared" si="44"/>
        <v>561.59999999999911</v>
      </c>
      <c r="AV62" s="151"/>
      <c r="AW62" s="151"/>
    </row>
    <row r="63" spans="1:49" ht="16.5">
      <c r="A63" s="58"/>
      <c r="B63" s="146"/>
      <c r="C63" s="9" t="s">
        <v>200</v>
      </c>
      <c r="D63" s="29">
        <v>1.3888888888888801E-3</v>
      </c>
      <c r="E63" s="89">
        <v>720</v>
      </c>
      <c r="F63" s="3">
        <f t="shared" si="42"/>
        <v>0.02</v>
      </c>
      <c r="G63" s="59">
        <v>705.6</v>
      </c>
      <c r="H63" s="103">
        <f t="shared" si="43"/>
        <v>702</v>
      </c>
      <c r="I63" s="103">
        <f t="shared" si="44"/>
        <v>698.4</v>
      </c>
      <c r="J63" s="103">
        <f t="shared" si="44"/>
        <v>694.8</v>
      </c>
      <c r="K63" s="103">
        <f t="shared" si="44"/>
        <v>691.19999999999993</v>
      </c>
      <c r="L63" s="104">
        <f t="shared" si="44"/>
        <v>687.59999999999991</v>
      </c>
      <c r="M63" s="103">
        <f t="shared" si="44"/>
        <v>683.99999999999989</v>
      </c>
      <c r="N63" s="103">
        <f t="shared" si="44"/>
        <v>680.39999999999986</v>
      </c>
      <c r="O63" s="103">
        <f t="shared" si="44"/>
        <v>676.79999999999984</v>
      </c>
      <c r="P63" s="103">
        <f t="shared" si="44"/>
        <v>673.19999999999982</v>
      </c>
      <c r="Q63" s="103">
        <f t="shared" si="44"/>
        <v>669.5999999999998</v>
      </c>
      <c r="R63" s="103">
        <f t="shared" si="44"/>
        <v>665.99999999999977</v>
      </c>
      <c r="S63" s="103">
        <f t="shared" si="44"/>
        <v>662.39999999999975</v>
      </c>
      <c r="T63" s="103">
        <f t="shared" si="44"/>
        <v>658.79999999999973</v>
      </c>
      <c r="U63" s="103">
        <f t="shared" si="44"/>
        <v>655.1999999999997</v>
      </c>
      <c r="V63" s="103">
        <f t="shared" si="44"/>
        <v>651.59999999999968</v>
      </c>
      <c r="W63" s="103">
        <f t="shared" si="44"/>
        <v>647.99999999999966</v>
      </c>
      <c r="X63" s="103">
        <f t="shared" si="44"/>
        <v>644.39999999999964</v>
      </c>
      <c r="Y63" s="103">
        <f t="shared" si="44"/>
        <v>640.79999999999961</v>
      </c>
      <c r="Z63" s="103">
        <f t="shared" si="44"/>
        <v>637.19999999999959</v>
      </c>
      <c r="AA63" s="103">
        <f t="shared" si="44"/>
        <v>633.59999999999957</v>
      </c>
      <c r="AB63" s="103">
        <f t="shared" si="44"/>
        <v>629.99999999999955</v>
      </c>
      <c r="AC63" s="103">
        <f t="shared" si="44"/>
        <v>626.39999999999952</v>
      </c>
      <c r="AD63" s="103">
        <f t="shared" si="44"/>
        <v>622.7999999999995</v>
      </c>
      <c r="AE63" s="103">
        <f t="shared" si="44"/>
        <v>619.19999999999948</v>
      </c>
      <c r="AF63" s="103">
        <f t="shared" si="44"/>
        <v>615.59999999999945</v>
      </c>
      <c r="AG63" s="103">
        <f t="shared" si="44"/>
        <v>611.99999999999943</v>
      </c>
      <c r="AH63" s="103">
        <f t="shared" si="44"/>
        <v>608.39999999999941</v>
      </c>
      <c r="AI63" s="103">
        <f t="shared" si="44"/>
        <v>604.79999999999939</v>
      </c>
      <c r="AJ63" s="103">
        <f t="shared" si="44"/>
        <v>601.19999999999936</v>
      </c>
      <c r="AK63" s="103">
        <f t="shared" si="44"/>
        <v>597.59999999999934</v>
      </c>
      <c r="AL63" s="103">
        <f t="shared" si="44"/>
        <v>593.99999999999932</v>
      </c>
      <c r="AM63" s="103">
        <f t="shared" si="44"/>
        <v>590.3999999999993</v>
      </c>
      <c r="AN63" s="103">
        <f t="shared" si="44"/>
        <v>586.79999999999927</v>
      </c>
      <c r="AO63" s="103">
        <f t="shared" si="44"/>
        <v>583.19999999999925</v>
      </c>
      <c r="AP63" s="103">
        <f t="shared" si="44"/>
        <v>579.59999999999923</v>
      </c>
      <c r="AQ63" s="103">
        <f t="shared" si="44"/>
        <v>575.9999999999992</v>
      </c>
      <c r="AR63" s="103">
        <f t="shared" si="44"/>
        <v>572.39999999999918</v>
      </c>
      <c r="AS63" s="103">
        <f t="shared" si="44"/>
        <v>568.79999999999916</v>
      </c>
      <c r="AT63" s="103">
        <f t="shared" si="44"/>
        <v>565.19999999999914</v>
      </c>
      <c r="AU63" s="103">
        <f t="shared" si="44"/>
        <v>561.59999999999911</v>
      </c>
      <c r="AV63" s="151"/>
      <c r="AW63" s="151"/>
    </row>
    <row r="64" spans="1:49" ht="16.5">
      <c r="A64" s="58"/>
      <c r="B64" s="146"/>
      <c r="C64" s="9" t="s">
        <v>201</v>
      </c>
      <c r="D64" s="29">
        <v>8.3333330000000001E-3</v>
      </c>
      <c r="E64" s="89">
        <v>120</v>
      </c>
      <c r="F64" s="3">
        <f t="shared" si="42"/>
        <v>0.02</v>
      </c>
      <c r="G64" s="59">
        <v>117.6</v>
      </c>
      <c r="H64" s="103">
        <f t="shared" si="43"/>
        <v>117</v>
      </c>
      <c r="I64" s="103">
        <f t="shared" si="44"/>
        <v>116.4</v>
      </c>
      <c r="J64" s="103">
        <f t="shared" si="44"/>
        <v>115.80000000000001</v>
      </c>
      <c r="K64" s="103">
        <f t="shared" si="44"/>
        <v>115.20000000000002</v>
      </c>
      <c r="L64" s="104">
        <f t="shared" si="44"/>
        <v>114.60000000000002</v>
      </c>
      <c r="M64" s="103">
        <f t="shared" si="44"/>
        <v>114.00000000000003</v>
      </c>
      <c r="N64" s="103">
        <f t="shared" si="44"/>
        <v>113.40000000000003</v>
      </c>
      <c r="O64" s="103">
        <f t="shared" si="44"/>
        <v>112.80000000000004</v>
      </c>
      <c r="P64" s="103">
        <f t="shared" si="44"/>
        <v>112.20000000000005</v>
      </c>
      <c r="Q64" s="103">
        <f t="shared" si="44"/>
        <v>111.60000000000005</v>
      </c>
      <c r="R64" s="103">
        <f t="shared" si="44"/>
        <v>111.00000000000006</v>
      </c>
      <c r="S64" s="103">
        <f t="shared" si="44"/>
        <v>110.40000000000006</v>
      </c>
      <c r="T64" s="103">
        <f t="shared" si="44"/>
        <v>109.80000000000007</v>
      </c>
      <c r="U64" s="103">
        <f t="shared" si="44"/>
        <v>109.20000000000007</v>
      </c>
      <c r="V64" s="103">
        <f t="shared" si="44"/>
        <v>108.60000000000008</v>
      </c>
      <c r="W64" s="103">
        <f t="shared" si="44"/>
        <v>108.00000000000009</v>
      </c>
      <c r="X64" s="103">
        <f t="shared" si="44"/>
        <v>107.40000000000009</v>
      </c>
      <c r="Y64" s="103">
        <f t="shared" si="44"/>
        <v>106.8000000000001</v>
      </c>
      <c r="Z64" s="103">
        <f t="shared" si="44"/>
        <v>106.2000000000001</v>
      </c>
      <c r="AA64" s="103">
        <f t="shared" si="44"/>
        <v>105.60000000000011</v>
      </c>
      <c r="AB64" s="103">
        <f t="shared" si="44"/>
        <v>105.00000000000011</v>
      </c>
      <c r="AC64" s="103">
        <f t="shared" si="44"/>
        <v>104.40000000000012</v>
      </c>
      <c r="AD64" s="103">
        <f t="shared" si="44"/>
        <v>103.80000000000013</v>
      </c>
      <c r="AE64" s="103">
        <f t="shared" si="44"/>
        <v>103.20000000000013</v>
      </c>
      <c r="AF64" s="103">
        <f t="shared" si="44"/>
        <v>102.60000000000014</v>
      </c>
      <c r="AG64" s="103">
        <f t="shared" si="44"/>
        <v>102.00000000000014</v>
      </c>
      <c r="AH64" s="103">
        <f t="shared" si="44"/>
        <v>101.40000000000015</v>
      </c>
      <c r="AI64" s="103">
        <f t="shared" si="44"/>
        <v>100.80000000000015</v>
      </c>
      <c r="AJ64" s="103">
        <f t="shared" si="44"/>
        <v>100.20000000000016</v>
      </c>
      <c r="AK64" s="103">
        <f t="shared" si="44"/>
        <v>99.600000000000165</v>
      </c>
      <c r="AL64" s="103">
        <f t="shared" si="44"/>
        <v>99.000000000000171</v>
      </c>
      <c r="AM64" s="103">
        <f t="shared" si="44"/>
        <v>98.400000000000176</v>
      </c>
      <c r="AN64" s="103">
        <f t="shared" si="44"/>
        <v>97.800000000000182</v>
      </c>
      <c r="AO64" s="103">
        <f t="shared" si="44"/>
        <v>97.200000000000188</v>
      </c>
      <c r="AP64" s="103">
        <f t="shared" si="44"/>
        <v>96.600000000000193</v>
      </c>
      <c r="AQ64" s="103">
        <f t="shared" si="44"/>
        <v>96.000000000000199</v>
      </c>
      <c r="AR64" s="103">
        <f t="shared" si="44"/>
        <v>95.400000000000205</v>
      </c>
      <c r="AS64" s="103">
        <f t="shared" si="44"/>
        <v>94.80000000000021</v>
      </c>
      <c r="AT64" s="103">
        <f t="shared" si="44"/>
        <v>94.200000000000216</v>
      </c>
      <c r="AU64" s="103">
        <f t="shared" si="44"/>
        <v>93.600000000000222</v>
      </c>
      <c r="AV64" s="151"/>
      <c r="AW64" s="151"/>
    </row>
    <row r="65" spans="1:49" ht="16.5">
      <c r="A65" s="58"/>
      <c r="B65" s="145" t="s">
        <v>202</v>
      </c>
      <c r="C65" s="32" t="s">
        <v>203</v>
      </c>
      <c r="D65" s="29">
        <f>1/5040</f>
        <v>1.9841269841269841E-4</v>
      </c>
      <c r="E65" s="89">
        <v>5040</v>
      </c>
      <c r="F65" s="3">
        <f t="shared" si="42"/>
        <v>0.02</v>
      </c>
      <c r="G65" s="59">
        <v>4939.2</v>
      </c>
      <c r="H65" s="103">
        <f t="shared" si="43"/>
        <v>4914</v>
      </c>
      <c r="I65" s="103">
        <f t="shared" si="44"/>
        <v>4888.8</v>
      </c>
      <c r="J65" s="103">
        <f t="shared" si="44"/>
        <v>4863.6000000000004</v>
      </c>
      <c r="K65" s="103">
        <f t="shared" si="44"/>
        <v>4838.4000000000005</v>
      </c>
      <c r="L65" s="104">
        <f t="shared" si="44"/>
        <v>4813.2000000000007</v>
      </c>
      <c r="M65" s="103">
        <f t="shared" si="44"/>
        <v>4788.0000000000009</v>
      </c>
      <c r="N65" s="103">
        <f t="shared" si="44"/>
        <v>4762.8000000000011</v>
      </c>
      <c r="O65" s="103">
        <f t="shared" si="44"/>
        <v>4737.6000000000013</v>
      </c>
      <c r="P65" s="103">
        <f t="shared" si="44"/>
        <v>4712.4000000000015</v>
      </c>
      <c r="Q65" s="103">
        <f t="shared" si="44"/>
        <v>4687.2000000000016</v>
      </c>
      <c r="R65" s="103">
        <f t="shared" si="44"/>
        <v>4662.0000000000018</v>
      </c>
      <c r="S65" s="103">
        <f t="shared" si="44"/>
        <v>4636.800000000002</v>
      </c>
      <c r="T65" s="103">
        <f t="shared" si="44"/>
        <v>4611.6000000000022</v>
      </c>
      <c r="U65" s="103">
        <f t="shared" si="44"/>
        <v>4586.4000000000024</v>
      </c>
      <c r="V65" s="103">
        <f t="shared" si="44"/>
        <v>4561.2000000000025</v>
      </c>
      <c r="W65" s="103">
        <f t="shared" si="44"/>
        <v>4536.0000000000027</v>
      </c>
      <c r="X65" s="103">
        <f t="shared" si="44"/>
        <v>4510.8000000000029</v>
      </c>
      <c r="Y65" s="103">
        <f t="shared" si="44"/>
        <v>4485.6000000000031</v>
      </c>
      <c r="Z65" s="103">
        <f t="shared" si="44"/>
        <v>4460.4000000000033</v>
      </c>
      <c r="AA65" s="103">
        <f t="shared" si="44"/>
        <v>4435.2000000000035</v>
      </c>
      <c r="AB65" s="103">
        <f t="shared" si="44"/>
        <v>4410.0000000000036</v>
      </c>
      <c r="AC65" s="103">
        <f t="shared" si="44"/>
        <v>4384.8000000000038</v>
      </c>
      <c r="AD65" s="103">
        <f t="shared" si="44"/>
        <v>4359.600000000004</v>
      </c>
      <c r="AE65" s="103">
        <f t="shared" si="44"/>
        <v>4334.4000000000042</v>
      </c>
      <c r="AF65" s="103">
        <f t="shared" si="44"/>
        <v>4309.2000000000044</v>
      </c>
      <c r="AG65" s="103">
        <f t="shared" si="44"/>
        <v>4284.0000000000045</v>
      </c>
      <c r="AH65" s="103">
        <f t="shared" si="44"/>
        <v>4258.8000000000047</v>
      </c>
      <c r="AI65" s="103">
        <f t="shared" si="44"/>
        <v>4233.6000000000049</v>
      </c>
      <c r="AJ65" s="103">
        <f t="shared" si="44"/>
        <v>4208.4000000000051</v>
      </c>
      <c r="AK65" s="103">
        <f t="shared" si="44"/>
        <v>4183.2000000000053</v>
      </c>
      <c r="AL65" s="103">
        <f t="shared" si="44"/>
        <v>4158.0000000000055</v>
      </c>
      <c r="AM65" s="103">
        <f t="shared" si="44"/>
        <v>4132.8000000000056</v>
      </c>
      <c r="AN65" s="103">
        <f t="shared" si="44"/>
        <v>4107.6000000000058</v>
      </c>
      <c r="AO65" s="103">
        <f t="shared" si="44"/>
        <v>4082.400000000006</v>
      </c>
      <c r="AP65" s="103">
        <f t="shared" si="44"/>
        <v>4057.2000000000062</v>
      </c>
      <c r="AQ65" s="103">
        <f t="shared" si="44"/>
        <v>4032.0000000000064</v>
      </c>
      <c r="AR65" s="103">
        <f t="shared" si="44"/>
        <v>4006.8000000000065</v>
      </c>
      <c r="AS65" s="103">
        <f t="shared" ref="I65:AU67" si="45">AR65-0.005*$E65</f>
        <v>3981.6000000000067</v>
      </c>
      <c r="AT65" s="103">
        <f t="shared" si="45"/>
        <v>3956.4000000000069</v>
      </c>
      <c r="AU65" s="103">
        <f t="shared" si="45"/>
        <v>3931.2000000000071</v>
      </c>
      <c r="AV65" s="151"/>
      <c r="AW65" s="151"/>
    </row>
    <row r="66" spans="1:49" ht="16.5">
      <c r="A66" s="58"/>
      <c r="B66" s="146"/>
      <c r="C66" s="32" t="s">
        <v>204</v>
      </c>
      <c r="D66" s="29">
        <f>1/5040</f>
        <v>1.9841269841269841E-4</v>
      </c>
      <c r="E66" s="89">
        <v>5040</v>
      </c>
      <c r="F66" s="3">
        <f t="shared" si="42"/>
        <v>0.02</v>
      </c>
      <c r="G66" s="59">
        <v>4939.2</v>
      </c>
      <c r="H66" s="103">
        <f t="shared" si="43"/>
        <v>4914</v>
      </c>
      <c r="I66" s="103">
        <f t="shared" si="45"/>
        <v>4888.8</v>
      </c>
      <c r="J66" s="103">
        <f t="shared" si="45"/>
        <v>4863.6000000000004</v>
      </c>
      <c r="K66" s="103">
        <f t="shared" si="45"/>
        <v>4838.4000000000005</v>
      </c>
      <c r="L66" s="104">
        <f t="shared" si="45"/>
        <v>4813.2000000000007</v>
      </c>
      <c r="M66" s="103">
        <f t="shared" si="45"/>
        <v>4788.0000000000009</v>
      </c>
      <c r="N66" s="103">
        <f t="shared" si="45"/>
        <v>4762.8000000000011</v>
      </c>
      <c r="O66" s="103">
        <f t="shared" si="45"/>
        <v>4737.6000000000013</v>
      </c>
      <c r="P66" s="103">
        <f t="shared" si="45"/>
        <v>4712.4000000000015</v>
      </c>
      <c r="Q66" s="103">
        <f t="shared" si="45"/>
        <v>4687.2000000000016</v>
      </c>
      <c r="R66" s="103">
        <f t="shared" si="45"/>
        <v>4662.0000000000018</v>
      </c>
      <c r="S66" s="103">
        <f t="shared" si="45"/>
        <v>4636.800000000002</v>
      </c>
      <c r="T66" s="103">
        <f t="shared" si="45"/>
        <v>4611.6000000000022</v>
      </c>
      <c r="U66" s="103">
        <f t="shared" si="45"/>
        <v>4586.4000000000024</v>
      </c>
      <c r="V66" s="103">
        <f t="shared" si="45"/>
        <v>4561.2000000000025</v>
      </c>
      <c r="W66" s="103">
        <f t="shared" si="45"/>
        <v>4536.0000000000027</v>
      </c>
      <c r="X66" s="103">
        <f t="shared" si="45"/>
        <v>4510.8000000000029</v>
      </c>
      <c r="Y66" s="103">
        <f t="shared" si="45"/>
        <v>4485.6000000000031</v>
      </c>
      <c r="Z66" s="103">
        <f t="shared" si="45"/>
        <v>4460.4000000000033</v>
      </c>
      <c r="AA66" s="103">
        <f t="shared" si="45"/>
        <v>4435.2000000000035</v>
      </c>
      <c r="AB66" s="103">
        <f t="shared" si="45"/>
        <v>4410.0000000000036</v>
      </c>
      <c r="AC66" s="103">
        <f t="shared" si="45"/>
        <v>4384.8000000000038</v>
      </c>
      <c r="AD66" s="103">
        <f t="shared" si="45"/>
        <v>4359.600000000004</v>
      </c>
      <c r="AE66" s="103">
        <f t="shared" si="45"/>
        <v>4334.4000000000042</v>
      </c>
      <c r="AF66" s="103">
        <f t="shared" si="45"/>
        <v>4309.2000000000044</v>
      </c>
      <c r="AG66" s="103">
        <f t="shared" si="45"/>
        <v>4284.0000000000045</v>
      </c>
      <c r="AH66" s="103">
        <f t="shared" si="45"/>
        <v>4258.8000000000047</v>
      </c>
      <c r="AI66" s="103">
        <f t="shared" si="45"/>
        <v>4233.6000000000049</v>
      </c>
      <c r="AJ66" s="103">
        <f t="shared" si="45"/>
        <v>4208.4000000000051</v>
      </c>
      <c r="AK66" s="103">
        <f t="shared" si="45"/>
        <v>4183.2000000000053</v>
      </c>
      <c r="AL66" s="103">
        <f t="shared" si="45"/>
        <v>4158.0000000000055</v>
      </c>
      <c r="AM66" s="103">
        <f t="shared" si="45"/>
        <v>4132.8000000000056</v>
      </c>
      <c r="AN66" s="103">
        <f t="shared" si="45"/>
        <v>4107.6000000000058</v>
      </c>
      <c r="AO66" s="103">
        <f t="shared" si="45"/>
        <v>4082.400000000006</v>
      </c>
      <c r="AP66" s="103">
        <f t="shared" si="45"/>
        <v>4057.2000000000062</v>
      </c>
      <c r="AQ66" s="103">
        <f t="shared" si="45"/>
        <v>4032.0000000000064</v>
      </c>
      <c r="AR66" s="103">
        <f t="shared" si="45"/>
        <v>4006.8000000000065</v>
      </c>
      <c r="AS66" s="103">
        <f t="shared" si="45"/>
        <v>3981.6000000000067</v>
      </c>
      <c r="AT66" s="103">
        <f t="shared" si="45"/>
        <v>3956.4000000000069</v>
      </c>
      <c r="AU66" s="103">
        <f t="shared" si="45"/>
        <v>3931.2000000000071</v>
      </c>
      <c r="AV66" s="151"/>
      <c r="AW66" s="151"/>
    </row>
    <row r="67" spans="1:49" ht="16.5">
      <c r="A67" s="58"/>
      <c r="B67" s="146"/>
      <c r="C67" s="32" t="s">
        <v>205</v>
      </c>
      <c r="D67" s="29">
        <v>4.7619050000000003E-3</v>
      </c>
      <c r="E67" s="89">
        <v>210</v>
      </c>
      <c r="F67" s="3">
        <f t="shared" si="42"/>
        <v>0.02</v>
      </c>
      <c r="G67" s="59">
        <v>205.8</v>
      </c>
      <c r="H67" s="103">
        <f t="shared" si="43"/>
        <v>204.75</v>
      </c>
      <c r="I67" s="103">
        <f t="shared" si="45"/>
        <v>203.7</v>
      </c>
      <c r="J67" s="103">
        <f t="shared" si="45"/>
        <v>202.64999999999998</v>
      </c>
      <c r="K67" s="103">
        <f t="shared" si="45"/>
        <v>201.59999999999997</v>
      </c>
      <c r="L67" s="104">
        <f t="shared" si="45"/>
        <v>200.54999999999995</v>
      </c>
      <c r="M67" s="103">
        <f t="shared" si="45"/>
        <v>199.49999999999994</v>
      </c>
      <c r="N67" s="103">
        <f t="shared" si="45"/>
        <v>198.44999999999993</v>
      </c>
      <c r="O67" s="103">
        <f t="shared" si="45"/>
        <v>197.39999999999992</v>
      </c>
      <c r="P67" s="103">
        <f t="shared" si="45"/>
        <v>196.34999999999991</v>
      </c>
      <c r="Q67" s="103">
        <f t="shared" si="45"/>
        <v>195.2999999999999</v>
      </c>
      <c r="R67" s="103">
        <f t="shared" si="45"/>
        <v>194.24999999999989</v>
      </c>
      <c r="S67" s="103">
        <f t="shared" si="45"/>
        <v>193.19999999999987</v>
      </c>
      <c r="T67" s="103">
        <f t="shared" si="45"/>
        <v>192.14999999999986</v>
      </c>
      <c r="U67" s="103">
        <f t="shared" si="45"/>
        <v>191.09999999999985</v>
      </c>
      <c r="V67" s="103">
        <f t="shared" si="45"/>
        <v>190.04999999999984</v>
      </c>
      <c r="W67" s="103">
        <f t="shared" si="45"/>
        <v>188.99999999999983</v>
      </c>
      <c r="X67" s="103">
        <f t="shared" si="45"/>
        <v>187.94999999999982</v>
      </c>
      <c r="Y67" s="103">
        <f t="shared" si="45"/>
        <v>186.89999999999981</v>
      </c>
      <c r="Z67" s="103">
        <f t="shared" si="45"/>
        <v>185.8499999999998</v>
      </c>
      <c r="AA67" s="103">
        <f t="shared" si="45"/>
        <v>184.79999999999978</v>
      </c>
      <c r="AB67" s="103">
        <f t="shared" si="45"/>
        <v>183.74999999999977</v>
      </c>
      <c r="AC67" s="103">
        <f t="shared" si="45"/>
        <v>182.69999999999976</v>
      </c>
      <c r="AD67" s="103">
        <f t="shared" si="45"/>
        <v>181.64999999999975</v>
      </c>
      <c r="AE67" s="103">
        <f t="shared" si="45"/>
        <v>180.59999999999974</v>
      </c>
      <c r="AF67" s="103">
        <f t="shared" si="45"/>
        <v>179.54999999999973</v>
      </c>
      <c r="AG67" s="103">
        <f t="shared" si="45"/>
        <v>178.49999999999972</v>
      </c>
      <c r="AH67" s="103">
        <f t="shared" si="45"/>
        <v>177.4499999999997</v>
      </c>
      <c r="AI67" s="103">
        <f t="shared" si="45"/>
        <v>176.39999999999969</v>
      </c>
      <c r="AJ67" s="103">
        <f t="shared" si="45"/>
        <v>175.34999999999968</v>
      </c>
      <c r="AK67" s="103">
        <f t="shared" si="45"/>
        <v>174.29999999999967</v>
      </c>
      <c r="AL67" s="103">
        <f t="shared" si="45"/>
        <v>173.24999999999966</v>
      </c>
      <c r="AM67" s="103">
        <f t="shared" si="45"/>
        <v>172.19999999999965</v>
      </c>
      <c r="AN67" s="103">
        <f t="shared" si="45"/>
        <v>171.14999999999964</v>
      </c>
      <c r="AO67" s="103">
        <f t="shared" si="45"/>
        <v>170.09999999999962</v>
      </c>
      <c r="AP67" s="103">
        <f t="shared" si="45"/>
        <v>169.04999999999961</v>
      </c>
      <c r="AQ67" s="103">
        <f t="shared" si="45"/>
        <v>167.9999999999996</v>
      </c>
      <c r="AR67" s="103">
        <f t="shared" si="45"/>
        <v>166.94999999999959</v>
      </c>
      <c r="AS67" s="103">
        <f t="shared" si="45"/>
        <v>165.89999999999958</v>
      </c>
      <c r="AT67" s="103">
        <f t="shared" si="45"/>
        <v>164.84999999999957</v>
      </c>
      <c r="AU67" s="103">
        <f t="shared" si="45"/>
        <v>163.79999999999956</v>
      </c>
      <c r="AV67" s="151"/>
      <c r="AW67" s="151"/>
    </row>
    <row r="68" spans="1:49">
      <c r="H68" s="19"/>
      <c r="I68" s="19"/>
      <c r="J68" s="19"/>
      <c r="K68" s="19"/>
    </row>
    <row r="69" spans="1:49">
      <c r="H69" s="19"/>
      <c r="I69" s="19"/>
      <c r="J69" s="19"/>
      <c r="K69" s="19"/>
    </row>
  </sheetData>
  <mergeCells count="24">
    <mergeCell ref="A3:A4"/>
    <mergeCell ref="A5:A6"/>
    <mergeCell ref="A20:A21"/>
    <mergeCell ref="A22:A23"/>
    <mergeCell ref="A1:A2"/>
    <mergeCell ref="B62:B64"/>
    <mergeCell ref="B65:B67"/>
    <mergeCell ref="B3:B4"/>
    <mergeCell ref="B5:B25"/>
    <mergeCell ref="B29:B30"/>
    <mergeCell ref="B31:B34"/>
    <mergeCell ref="B35:B40"/>
    <mergeCell ref="B41:B48"/>
    <mergeCell ref="B49:B58"/>
    <mergeCell ref="F41:F48"/>
    <mergeCell ref="F49:F58"/>
    <mergeCell ref="D1:D2"/>
    <mergeCell ref="F1:F2"/>
    <mergeCell ref="B59:B61"/>
    <mergeCell ref="B1:B2"/>
    <mergeCell ref="C1:C2"/>
    <mergeCell ref="F31:F34"/>
    <mergeCell ref="F35:F40"/>
    <mergeCell ref="E1:E2"/>
  </mergeCells>
  <phoneticPr fontId="1" type="noConversion"/>
  <conditionalFormatting sqref="H2:AU2 AV41:AV45 AV28:AV34">
    <cfRule type="expression" dxfId="53" priority="94">
      <formula>H$2&lt;-0.00001</formula>
    </cfRule>
  </conditionalFormatting>
  <conditionalFormatting sqref="H3">
    <cfRule type="expression" dxfId="52" priority="93">
      <formula>H$2&lt;-0.00001</formula>
    </cfRule>
  </conditionalFormatting>
  <conditionalFormatting sqref="H4:H30">
    <cfRule type="expression" dxfId="9" priority="6">
      <formula>H$2&lt;-0.00001</formula>
    </cfRule>
  </conditionalFormatting>
  <conditionalFormatting sqref="I3:AU30">
    <cfRule type="expression" dxfId="8" priority="5">
      <formula>I$2&lt;-0.00001</formula>
    </cfRule>
  </conditionalFormatting>
  <conditionalFormatting sqref="H59:H67">
    <cfRule type="expression" dxfId="7" priority="4">
      <formula>H$2&lt;-0.00001</formula>
    </cfRule>
  </conditionalFormatting>
  <conditionalFormatting sqref="I59:AU67">
    <cfRule type="expression" dxfId="6" priority="3">
      <formula>I$2&lt;-0.00001</formula>
    </cfRule>
  </conditionalFormatting>
  <conditionalFormatting sqref="H31:H58">
    <cfRule type="expression" dxfId="1" priority="2">
      <formula>H$2&lt;-0.00001</formula>
    </cfRule>
  </conditionalFormatting>
  <conditionalFormatting sqref="I31:AU58">
    <cfRule type="expression" dxfId="0" priority="1">
      <formula>I$2&lt;-0.00001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57150</xdr:colOff>
                    <xdr:row>6</xdr:row>
                    <xdr:rowOff>76200</xdr:rowOff>
                  </from>
                  <to>
                    <xdr:col>0</xdr:col>
                    <xdr:colOff>714375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0</xdr:col>
                    <xdr:colOff>57150</xdr:colOff>
                    <xdr:row>23</xdr:row>
                    <xdr:rowOff>57150</xdr:rowOff>
                  </from>
                  <to>
                    <xdr:col>0</xdr:col>
                    <xdr:colOff>752475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31F-DB09-46CD-BB72-2D189E5A2271}">
  <dimension ref="A1:AW45"/>
  <sheetViews>
    <sheetView zoomScale="85" zoomScaleNormal="85" workbookViewId="0">
      <selection activeCell="H3" sqref="H3:AU45"/>
    </sheetView>
  </sheetViews>
  <sheetFormatPr defaultRowHeight="15.75"/>
  <cols>
    <col min="1" max="1" width="10.7109375" customWidth="1"/>
    <col min="2" max="2" width="11.85546875" customWidth="1"/>
    <col min="3" max="3" width="12" customWidth="1"/>
    <col min="4" max="4" width="12.5703125" customWidth="1"/>
    <col min="5" max="5" width="12.140625" customWidth="1"/>
    <col min="6" max="6" width="13.5703125" customWidth="1"/>
    <col min="7" max="7" width="18.42578125" customWidth="1"/>
    <col min="8" max="8" width="17.42578125" customWidth="1"/>
    <col min="9" max="9" width="14.85546875" customWidth="1"/>
    <col min="10" max="10" width="14" customWidth="1"/>
    <col min="11" max="11" width="13.28515625" customWidth="1"/>
    <col min="12" max="12" width="13.7109375" customWidth="1"/>
    <col min="13" max="13" width="13.5703125" customWidth="1"/>
    <col min="14" max="14" width="14.42578125" customWidth="1"/>
    <col min="15" max="15" width="12.42578125" customWidth="1"/>
    <col min="16" max="16" width="12.28515625" customWidth="1"/>
    <col min="17" max="17" width="13.85546875" customWidth="1"/>
    <col min="18" max="18" width="14" customWidth="1"/>
    <col min="19" max="19" width="12.85546875" customWidth="1"/>
    <col min="20" max="20" width="12.28515625" customWidth="1"/>
    <col min="21" max="21" width="13" customWidth="1"/>
    <col min="22" max="22" width="11.7109375" customWidth="1"/>
    <col min="23" max="23" width="13.140625" customWidth="1"/>
    <col min="24" max="24" width="13.7109375" customWidth="1"/>
    <col min="25" max="25" width="12.140625" customWidth="1"/>
    <col min="26" max="26" width="13.28515625" customWidth="1"/>
    <col min="27" max="27" width="11.7109375" customWidth="1"/>
    <col min="28" max="28" width="13.140625" customWidth="1"/>
    <col min="29" max="29" width="11.85546875" customWidth="1"/>
    <col min="30" max="30" width="13.140625" customWidth="1"/>
    <col min="31" max="31" width="14.5703125" customWidth="1"/>
    <col min="32" max="32" width="12.5703125" customWidth="1"/>
    <col min="33" max="33" width="12" customWidth="1"/>
    <col min="34" max="34" width="12.140625" customWidth="1"/>
    <col min="35" max="35" width="12.5703125" customWidth="1"/>
    <col min="36" max="36" width="14.28515625" customWidth="1"/>
    <col min="37" max="37" width="13" customWidth="1"/>
    <col min="38" max="38" width="13.5703125" customWidth="1"/>
    <col min="39" max="40" width="12.5703125" customWidth="1"/>
    <col min="41" max="41" width="13" customWidth="1"/>
    <col min="42" max="42" width="14.5703125" customWidth="1"/>
    <col min="43" max="43" width="13.7109375" customWidth="1"/>
    <col min="44" max="44" width="13.140625" customWidth="1"/>
    <col min="45" max="45" width="12.28515625" customWidth="1"/>
    <col min="46" max="46" width="12.85546875" customWidth="1"/>
    <col min="47" max="47" width="12.85546875" bestFit="1" customWidth="1"/>
  </cols>
  <sheetData>
    <row r="1" spans="1:49" ht="15.75" customHeight="1">
      <c r="A1" s="46"/>
      <c r="B1" s="107"/>
      <c r="C1" s="107"/>
      <c r="D1" s="107" t="s">
        <v>0</v>
      </c>
      <c r="E1" s="106" t="s">
        <v>390</v>
      </c>
      <c r="F1" s="144" t="s">
        <v>280</v>
      </c>
      <c r="G1" s="42" t="s">
        <v>262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249</v>
      </c>
      <c r="T1" s="41" t="s">
        <v>250</v>
      </c>
      <c r="U1" s="41" t="s">
        <v>251</v>
      </c>
      <c r="V1" s="41" t="s">
        <v>252</v>
      </c>
      <c r="W1" s="41" t="s">
        <v>253</v>
      </c>
      <c r="X1" s="41" t="s">
        <v>254</v>
      </c>
      <c r="Y1" s="41" t="s">
        <v>255</v>
      </c>
      <c r="Z1" s="41" t="s">
        <v>256</v>
      </c>
      <c r="AA1" s="41" t="s">
        <v>257</v>
      </c>
      <c r="AB1" s="41" t="s">
        <v>258</v>
      </c>
      <c r="AC1" s="41" t="s">
        <v>259</v>
      </c>
      <c r="AD1" s="41" t="s">
        <v>260</v>
      </c>
      <c r="AE1" s="41" t="s">
        <v>261</v>
      </c>
      <c r="AF1" s="41" t="s">
        <v>264</v>
      </c>
      <c r="AG1" s="41" t="s">
        <v>265</v>
      </c>
      <c r="AH1" s="41" t="s">
        <v>267</v>
      </c>
      <c r="AI1" s="41" t="s">
        <v>266</v>
      </c>
      <c r="AJ1" s="41" t="s">
        <v>268</v>
      </c>
      <c r="AK1" s="41" t="s">
        <v>269</v>
      </c>
      <c r="AL1" s="41" t="s">
        <v>270</v>
      </c>
      <c r="AM1" s="41" t="s">
        <v>271</v>
      </c>
      <c r="AN1" s="41" t="s">
        <v>272</v>
      </c>
      <c r="AO1" s="41" t="s">
        <v>273</v>
      </c>
      <c r="AP1" s="41" t="s">
        <v>274</v>
      </c>
      <c r="AQ1" s="41" t="s">
        <v>275</v>
      </c>
      <c r="AR1" s="41" t="s">
        <v>276</v>
      </c>
      <c r="AS1" s="41" t="s">
        <v>277</v>
      </c>
      <c r="AT1" s="41" t="s">
        <v>278</v>
      </c>
      <c r="AU1" s="41" t="s">
        <v>279</v>
      </c>
    </row>
    <row r="2" spans="1:49" ht="21">
      <c r="A2" s="46"/>
      <c r="B2" s="107"/>
      <c r="C2" s="107"/>
      <c r="D2" s="107"/>
      <c r="E2" s="107"/>
      <c r="F2" s="107"/>
      <c r="G2" s="48">
        <f>A21</f>
        <v>0.08</v>
      </c>
      <c r="H2" s="48">
        <f t="shared" ref="H2:AU2" si="0">G2-0.5%</f>
        <v>7.4999999999999997E-2</v>
      </c>
      <c r="I2" s="48">
        <f t="shared" si="0"/>
        <v>6.9999999999999993E-2</v>
      </c>
      <c r="J2" s="48">
        <f t="shared" si="0"/>
        <v>6.4999999999999988E-2</v>
      </c>
      <c r="K2" s="48">
        <f t="shared" si="0"/>
        <v>5.9999999999999991E-2</v>
      </c>
      <c r="L2" s="48">
        <f t="shared" si="0"/>
        <v>5.4999999999999993E-2</v>
      </c>
      <c r="M2" s="48">
        <f t="shared" si="0"/>
        <v>4.9999999999999996E-2</v>
      </c>
      <c r="N2" s="48">
        <f t="shared" si="0"/>
        <v>4.4999999999999998E-2</v>
      </c>
      <c r="O2" s="48">
        <f t="shared" si="0"/>
        <v>0.04</v>
      </c>
      <c r="P2" s="48">
        <f t="shared" si="0"/>
        <v>3.5000000000000003E-2</v>
      </c>
      <c r="Q2" s="48">
        <f t="shared" si="0"/>
        <v>3.0000000000000002E-2</v>
      </c>
      <c r="R2" s="48">
        <f t="shared" si="0"/>
        <v>2.5000000000000001E-2</v>
      </c>
      <c r="S2" s="48">
        <f t="shared" si="0"/>
        <v>0.02</v>
      </c>
      <c r="T2" s="48">
        <f t="shared" si="0"/>
        <v>1.4999999999999999E-2</v>
      </c>
      <c r="U2" s="48">
        <f t="shared" si="0"/>
        <v>9.9999999999999985E-3</v>
      </c>
      <c r="V2" s="48">
        <f t="shared" si="0"/>
        <v>4.9999999999999984E-3</v>
      </c>
      <c r="W2" s="48">
        <f t="shared" si="0"/>
        <v>0</v>
      </c>
      <c r="X2" s="48">
        <f t="shared" si="0"/>
        <v>-5.0000000000000001E-3</v>
      </c>
      <c r="Y2" s="48">
        <f t="shared" si="0"/>
        <v>-0.01</v>
      </c>
      <c r="Z2" s="48">
        <f t="shared" si="0"/>
        <v>-1.4999999999999999E-2</v>
      </c>
      <c r="AA2" s="48">
        <f t="shared" si="0"/>
        <v>-0.02</v>
      </c>
      <c r="AB2" s="48">
        <f t="shared" si="0"/>
        <v>-2.5000000000000001E-2</v>
      </c>
      <c r="AC2" s="48">
        <f t="shared" si="0"/>
        <v>-3.0000000000000002E-2</v>
      </c>
      <c r="AD2" s="48">
        <f t="shared" si="0"/>
        <v>-3.5000000000000003E-2</v>
      </c>
      <c r="AE2" s="48">
        <f t="shared" si="0"/>
        <v>-0.04</v>
      </c>
      <c r="AF2" s="48">
        <f t="shared" si="0"/>
        <v>-4.4999999999999998E-2</v>
      </c>
      <c r="AG2" s="48">
        <f t="shared" si="0"/>
        <v>-4.9999999999999996E-2</v>
      </c>
      <c r="AH2" s="48">
        <f t="shared" si="0"/>
        <v>-5.4999999999999993E-2</v>
      </c>
      <c r="AI2" s="48">
        <f t="shared" si="0"/>
        <v>-5.9999999999999991E-2</v>
      </c>
      <c r="AJ2" s="48">
        <f t="shared" si="0"/>
        <v>-6.4999999999999988E-2</v>
      </c>
      <c r="AK2" s="48">
        <f t="shared" si="0"/>
        <v>-6.9999999999999993E-2</v>
      </c>
      <c r="AL2" s="48">
        <f t="shared" si="0"/>
        <v>-7.4999999999999997E-2</v>
      </c>
      <c r="AM2" s="48">
        <f t="shared" si="0"/>
        <v>-0.08</v>
      </c>
      <c r="AN2" s="48">
        <f t="shared" si="0"/>
        <v>-8.5000000000000006E-2</v>
      </c>
      <c r="AO2" s="48">
        <f t="shared" si="0"/>
        <v>-9.0000000000000011E-2</v>
      </c>
      <c r="AP2" s="48">
        <f t="shared" si="0"/>
        <v>-9.5000000000000015E-2</v>
      </c>
      <c r="AQ2" s="48">
        <f t="shared" si="0"/>
        <v>-0.10000000000000002</v>
      </c>
      <c r="AR2" s="48">
        <f t="shared" si="0"/>
        <v>-0.10500000000000002</v>
      </c>
      <c r="AS2" s="48">
        <f t="shared" si="0"/>
        <v>-0.11000000000000003</v>
      </c>
      <c r="AT2" s="48">
        <f t="shared" si="0"/>
        <v>-0.11500000000000003</v>
      </c>
      <c r="AU2" s="48">
        <f t="shared" si="0"/>
        <v>-0.12000000000000004</v>
      </c>
    </row>
    <row r="3" spans="1:49" ht="15.75" customHeight="1">
      <c r="A3" s="123" t="s">
        <v>382</v>
      </c>
      <c r="B3" s="145" t="s">
        <v>206</v>
      </c>
      <c r="C3" s="36">
        <v>0</v>
      </c>
      <c r="D3" s="29">
        <v>1E-3</v>
      </c>
      <c r="E3" s="29">
        <v>1000</v>
      </c>
      <c r="F3" s="83">
        <f>$A$5+AV3</f>
        <v>0.28000000000000003</v>
      </c>
      <c r="G3" s="30">
        <v>720</v>
      </c>
      <c r="H3" s="97">
        <f>G3-0.005*$E3</f>
        <v>715</v>
      </c>
      <c r="I3" s="97">
        <f t="shared" ref="I3:W3" si="1">H3-0.005*$E3</f>
        <v>710</v>
      </c>
      <c r="J3" s="97">
        <f t="shared" si="1"/>
        <v>705</v>
      </c>
      <c r="K3" s="97">
        <f t="shared" si="1"/>
        <v>700</v>
      </c>
      <c r="L3" s="104">
        <f t="shared" si="1"/>
        <v>695</v>
      </c>
      <c r="M3" s="97">
        <f t="shared" si="1"/>
        <v>690</v>
      </c>
      <c r="N3" s="97">
        <f t="shared" si="1"/>
        <v>685</v>
      </c>
      <c r="O3" s="97">
        <f t="shared" si="1"/>
        <v>680</v>
      </c>
      <c r="P3" s="97">
        <f t="shared" si="1"/>
        <v>675</v>
      </c>
      <c r="Q3" s="97">
        <f t="shared" si="1"/>
        <v>670</v>
      </c>
      <c r="R3" s="97">
        <f t="shared" si="1"/>
        <v>665</v>
      </c>
      <c r="S3" s="97">
        <f t="shared" si="1"/>
        <v>660</v>
      </c>
      <c r="T3" s="97">
        <f t="shared" si="1"/>
        <v>655</v>
      </c>
      <c r="U3" s="97">
        <f t="shared" si="1"/>
        <v>650</v>
      </c>
      <c r="V3" s="97">
        <f t="shared" si="1"/>
        <v>645</v>
      </c>
      <c r="W3" s="97">
        <f t="shared" si="1"/>
        <v>640</v>
      </c>
      <c r="X3" s="97">
        <f t="shared" ref="X3:AU9" si="2">W3-0.005/$D3</f>
        <v>635</v>
      </c>
      <c r="Y3" s="97">
        <f t="shared" si="2"/>
        <v>630</v>
      </c>
      <c r="Z3" s="97">
        <f t="shared" si="2"/>
        <v>625</v>
      </c>
      <c r="AA3" s="97">
        <f t="shared" si="2"/>
        <v>620</v>
      </c>
      <c r="AB3" s="97">
        <f t="shared" si="2"/>
        <v>615</v>
      </c>
      <c r="AC3" s="97">
        <f t="shared" si="2"/>
        <v>610</v>
      </c>
      <c r="AD3" s="97">
        <f t="shared" si="2"/>
        <v>605</v>
      </c>
      <c r="AE3" s="97">
        <f t="shared" si="2"/>
        <v>600</v>
      </c>
      <c r="AF3" s="97">
        <f t="shared" si="2"/>
        <v>595</v>
      </c>
      <c r="AG3" s="97">
        <f t="shared" si="2"/>
        <v>590</v>
      </c>
      <c r="AH3" s="97">
        <f t="shared" si="2"/>
        <v>585</v>
      </c>
      <c r="AI3" s="97">
        <f t="shared" si="2"/>
        <v>580</v>
      </c>
      <c r="AJ3" s="97">
        <f t="shared" si="2"/>
        <v>575</v>
      </c>
      <c r="AK3" s="97">
        <f t="shared" si="2"/>
        <v>570</v>
      </c>
      <c r="AL3" s="97">
        <f t="shared" si="2"/>
        <v>565</v>
      </c>
      <c r="AM3" s="97">
        <f t="shared" si="2"/>
        <v>560</v>
      </c>
      <c r="AN3" s="97">
        <f t="shared" si="2"/>
        <v>555</v>
      </c>
      <c r="AO3" s="97">
        <f t="shared" si="2"/>
        <v>550</v>
      </c>
      <c r="AP3" s="97">
        <f t="shared" si="2"/>
        <v>545</v>
      </c>
      <c r="AQ3" s="97">
        <f t="shared" si="2"/>
        <v>540</v>
      </c>
      <c r="AR3" s="97">
        <f t="shared" si="2"/>
        <v>535</v>
      </c>
      <c r="AS3" s="97">
        <f t="shared" si="2"/>
        <v>530</v>
      </c>
      <c r="AT3" s="97">
        <f t="shared" si="2"/>
        <v>525</v>
      </c>
      <c r="AU3" s="97">
        <f t="shared" si="2"/>
        <v>520</v>
      </c>
      <c r="AV3" s="62">
        <v>0.25</v>
      </c>
      <c r="AW3" s="62">
        <f>AV3-0.01</f>
        <v>0.24</v>
      </c>
    </row>
    <row r="4" spans="1:49">
      <c r="A4" s="123"/>
      <c r="B4" s="145"/>
      <c r="C4" s="36">
        <v>1</v>
      </c>
      <c r="D4" s="29">
        <v>3.0000000000000001E-3</v>
      </c>
      <c r="E4" s="29">
        <v>333.33300000000003</v>
      </c>
      <c r="F4" s="83">
        <f t="shared" ref="F4:F45" si="3">$A$5+AV4</f>
        <v>0.28000000000000003</v>
      </c>
      <c r="G4" s="30">
        <v>240</v>
      </c>
      <c r="H4" s="97">
        <f t="shared" ref="H4:W45" si="4">G4-0.005*$E4</f>
        <v>238.33333500000001</v>
      </c>
      <c r="I4" s="97">
        <f t="shared" si="4"/>
        <v>236.66667000000001</v>
      </c>
      <c r="J4" s="97">
        <f t="shared" si="4"/>
        <v>235.00000500000002</v>
      </c>
      <c r="K4" s="97">
        <f t="shared" si="4"/>
        <v>233.33334000000002</v>
      </c>
      <c r="L4" s="104">
        <f t="shared" si="4"/>
        <v>231.66667500000003</v>
      </c>
      <c r="M4" s="97">
        <f t="shared" si="4"/>
        <v>230.00001000000003</v>
      </c>
      <c r="N4" s="97">
        <f t="shared" si="4"/>
        <v>228.33334500000004</v>
      </c>
      <c r="O4" s="97">
        <f t="shared" si="4"/>
        <v>226.66668000000004</v>
      </c>
      <c r="P4" s="97">
        <f t="shared" si="4"/>
        <v>225.00001500000005</v>
      </c>
      <c r="Q4" s="97">
        <f t="shared" si="4"/>
        <v>223.33335000000005</v>
      </c>
      <c r="R4" s="97">
        <f t="shared" si="4"/>
        <v>221.66668500000006</v>
      </c>
      <c r="S4" s="97">
        <f t="shared" si="4"/>
        <v>220.00002000000006</v>
      </c>
      <c r="T4" s="97">
        <f t="shared" si="4"/>
        <v>218.33335500000007</v>
      </c>
      <c r="U4" s="97">
        <f t="shared" si="4"/>
        <v>216.66669000000007</v>
      </c>
      <c r="V4" s="97">
        <f t="shared" si="4"/>
        <v>215.00002500000008</v>
      </c>
      <c r="W4" s="97">
        <f t="shared" si="4"/>
        <v>213.33336000000008</v>
      </c>
      <c r="X4" s="97">
        <f t="shared" si="2"/>
        <v>211.66669333333343</v>
      </c>
      <c r="Y4" s="97">
        <f t="shared" si="2"/>
        <v>210.00002666666677</v>
      </c>
      <c r="Z4" s="97">
        <f t="shared" si="2"/>
        <v>208.33336000000011</v>
      </c>
      <c r="AA4" s="97">
        <f t="shared" si="2"/>
        <v>206.66669333333346</v>
      </c>
      <c r="AB4" s="97">
        <f t="shared" si="2"/>
        <v>205.0000266666668</v>
      </c>
      <c r="AC4" s="97">
        <f t="shared" si="2"/>
        <v>203.33336000000014</v>
      </c>
      <c r="AD4" s="97">
        <f t="shared" si="2"/>
        <v>201.66669333333348</v>
      </c>
      <c r="AE4" s="97">
        <f t="shared" si="2"/>
        <v>200.00002666666683</v>
      </c>
      <c r="AF4" s="97">
        <f t="shared" si="2"/>
        <v>198.33336000000017</v>
      </c>
      <c r="AG4" s="97">
        <f t="shared" si="2"/>
        <v>196.66669333333351</v>
      </c>
      <c r="AH4" s="97">
        <f t="shared" si="2"/>
        <v>195.00002666666686</v>
      </c>
      <c r="AI4" s="97">
        <f t="shared" si="2"/>
        <v>193.3333600000002</v>
      </c>
      <c r="AJ4" s="97">
        <f t="shared" si="2"/>
        <v>191.66669333333354</v>
      </c>
      <c r="AK4" s="97">
        <f t="shared" si="2"/>
        <v>190.00002666666688</v>
      </c>
      <c r="AL4" s="97">
        <f t="shared" si="2"/>
        <v>188.33336000000023</v>
      </c>
      <c r="AM4" s="97">
        <f t="shared" si="2"/>
        <v>186.66669333333357</v>
      </c>
      <c r="AN4" s="97">
        <f t="shared" si="2"/>
        <v>185.00002666666691</v>
      </c>
      <c r="AO4" s="97">
        <f t="shared" si="2"/>
        <v>183.33336000000025</v>
      </c>
      <c r="AP4" s="97">
        <f t="shared" si="2"/>
        <v>181.6666933333336</v>
      </c>
      <c r="AQ4" s="97">
        <f t="shared" si="2"/>
        <v>180.00002666666694</v>
      </c>
      <c r="AR4" s="97">
        <f t="shared" si="2"/>
        <v>178.33336000000028</v>
      </c>
      <c r="AS4" s="97">
        <f t="shared" si="2"/>
        <v>176.66669333333363</v>
      </c>
      <c r="AT4" s="97">
        <f t="shared" si="2"/>
        <v>175.00002666666697</v>
      </c>
      <c r="AU4" s="97">
        <f t="shared" si="2"/>
        <v>173.33336000000031</v>
      </c>
      <c r="AV4" s="62">
        <v>0.25</v>
      </c>
      <c r="AW4" s="62">
        <f t="shared" ref="AW4:AW45" si="5">AV4-0.01</f>
        <v>0.24</v>
      </c>
    </row>
    <row r="5" spans="1:49">
      <c r="A5" s="122">
        <f>A8/1000</f>
        <v>0.03</v>
      </c>
      <c r="B5" s="145"/>
      <c r="C5" s="36">
        <v>2</v>
      </c>
      <c r="D5" s="29">
        <v>6.0000000000000001E-3</v>
      </c>
      <c r="E5" s="29">
        <v>166.666</v>
      </c>
      <c r="F5" s="83">
        <f t="shared" si="3"/>
        <v>0.28000000000000003</v>
      </c>
      <c r="G5" s="30">
        <v>120</v>
      </c>
      <c r="H5" s="97">
        <f t="shared" si="4"/>
        <v>119.16667</v>
      </c>
      <c r="I5" s="97">
        <f t="shared" si="4"/>
        <v>118.33333999999999</v>
      </c>
      <c r="J5" s="97">
        <f t="shared" si="4"/>
        <v>117.50000999999999</v>
      </c>
      <c r="K5" s="97">
        <f t="shared" si="4"/>
        <v>116.66667999999999</v>
      </c>
      <c r="L5" s="104">
        <f t="shared" si="4"/>
        <v>115.83334999999998</v>
      </c>
      <c r="M5" s="97">
        <f t="shared" si="4"/>
        <v>115.00001999999998</v>
      </c>
      <c r="N5" s="97">
        <f t="shared" si="4"/>
        <v>114.16668999999997</v>
      </c>
      <c r="O5" s="97">
        <f t="shared" si="4"/>
        <v>113.33335999999997</v>
      </c>
      <c r="P5" s="97">
        <f t="shared" si="4"/>
        <v>112.50002999999997</v>
      </c>
      <c r="Q5" s="97">
        <f t="shared" si="4"/>
        <v>111.66669999999996</v>
      </c>
      <c r="R5" s="97">
        <f t="shared" si="4"/>
        <v>110.83336999999996</v>
      </c>
      <c r="S5" s="97">
        <f t="shared" si="4"/>
        <v>110.00003999999996</v>
      </c>
      <c r="T5" s="97">
        <f t="shared" si="4"/>
        <v>109.16670999999995</v>
      </c>
      <c r="U5" s="97">
        <f t="shared" si="4"/>
        <v>108.33337999999995</v>
      </c>
      <c r="V5" s="97">
        <f t="shared" si="4"/>
        <v>107.50004999999994</v>
      </c>
      <c r="W5" s="97">
        <f t="shared" si="4"/>
        <v>106.66671999999994</v>
      </c>
      <c r="X5" s="97">
        <f t="shared" si="2"/>
        <v>105.83338666666661</v>
      </c>
      <c r="Y5" s="97">
        <f t="shared" si="2"/>
        <v>105.00005333333328</v>
      </c>
      <c r="Z5" s="97">
        <f t="shared" si="2"/>
        <v>104.16671999999996</v>
      </c>
      <c r="AA5" s="97">
        <f t="shared" si="2"/>
        <v>103.33338666666663</v>
      </c>
      <c r="AB5" s="97">
        <f t="shared" si="2"/>
        <v>102.5000533333333</v>
      </c>
      <c r="AC5" s="97">
        <f t="shared" si="2"/>
        <v>101.66671999999997</v>
      </c>
      <c r="AD5" s="97">
        <f t="shared" si="2"/>
        <v>100.83338666666664</v>
      </c>
      <c r="AE5" s="97">
        <f t="shared" si="2"/>
        <v>100.00005333333331</v>
      </c>
      <c r="AF5" s="97">
        <f t="shared" si="2"/>
        <v>99.166719999999984</v>
      </c>
      <c r="AG5" s="97">
        <f t="shared" si="2"/>
        <v>98.333386666666655</v>
      </c>
      <c r="AH5" s="97">
        <f t="shared" si="2"/>
        <v>97.500053333333327</v>
      </c>
      <c r="AI5" s="97">
        <f t="shared" si="2"/>
        <v>96.666719999999998</v>
      </c>
      <c r="AJ5" s="97">
        <f t="shared" si="2"/>
        <v>95.833386666666669</v>
      </c>
      <c r="AK5" s="97">
        <f t="shared" si="2"/>
        <v>95.000053333333341</v>
      </c>
      <c r="AL5" s="97">
        <f t="shared" si="2"/>
        <v>94.166720000000012</v>
      </c>
      <c r="AM5" s="97">
        <f t="shared" si="2"/>
        <v>93.333386666666684</v>
      </c>
      <c r="AN5" s="97">
        <f t="shared" si="2"/>
        <v>92.500053333333355</v>
      </c>
      <c r="AO5" s="97">
        <f t="shared" si="2"/>
        <v>91.666720000000026</v>
      </c>
      <c r="AP5" s="97">
        <f t="shared" si="2"/>
        <v>90.833386666666698</v>
      </c>
      <c r="AQ5" s="97">
        <f t="shared" si="2"/>
        <v>90.000053333333369</v>
      </c>
      <c r="AR5" s="97">
        <f t="shared" si="2"/>
        <v>89.166720000000041</v>
      </c>
      <c r="AS5" s="97">
        <f t="shared" si="2"/>
        <v>88.333386666666712</v>
      </c>
      <c r="AT5" s="97">
        <f t="shared" si="2"/>
        <v>87.500053333333383</v>
      </c>
      <c r="AU5" s="97">
        <f t="shared" si="2"/>
        <v>86.666720000000055</v>
      </c>
      <c r="AV5" s="62">
        <v>0.25</v>
      </c>
      <c r="AW5" s="62">
        <f t="shared" si="5"/>
        <v>0.24</v>
      </c>
    </row>
    <row r="6" spans="1:49">
      <c r="A6" s="122"/>
      <c r="B6" s="145"/>
      <c r="C6" s="36">
        <v>3</v>
      </c>
      <c r="D6" s="29">
        <v>0.01</v>
      </c>
      <c r="E6" s="29">
        <v>100</v>
      </c>
      <c r="F6" s="83">
        <f t="shared" si="3"/>
        <v>0.1</v>
      </c>
      <c r="G6" s="30">
        <v>90</v>
      </c>
      <c r="H6" s="97">
        <f t="shared" si="4"/>
        <v>89.5</v>
      </c>
      <c r="I6" s="97">
        <f t="shared" si="4"/>
        <v>89</v>
      </c>
      <c r="J6" s="97">
        <f t="shared" si="4"/>
        <v>88.5</v>
      </c>
      <c r="K6" s="97">
        <f t="shared" si="4"/>
        <v>88</v>
      </c>
      <c r="L6" s="104">
        <f t="shared" si="4"/>
        <v>87.5</v>
      </c>
      <c r="M6" s="97">
        <f t="shared" si="4"/>
        <v>87</v>
      </c>
      <c r="N6" s="97">
        <f t="shared" si="4"/>
        <v>86.5</v>
      </c>
      <c r="O6" s="97">
        <f t="shared" si="4"/>
        <v>86</v>
      </c>
      <c r="P6" s="97">
        <f t="shared" si="4"/>
        <v>85.5</v>
      </c>
      <c r="Q6" s="97">
        <f t="shared" si="4"/>
        <v>85</v>
      </c>
      <c r="R6" s="97">
        <f t="shared" si="4"/>
        <v>84.5</v>
      </c>
      <c r="S6" s="97">
        <f t="shared" si="4"/>
        <v>84</v>
      </c>
      <c r="T6" s="97">
        <f t="shared" si="4"/>
        <v>83.5</v>
      </c>
      <c r="U6" s="97">
        <f t="shared" si="4"/>
        <v>83</v>
      </c>
      <c r="V6" s="97">
        <f t="shared" si="4"/>
        <v>82.5</v>
      </c>
      <c r="W6" s="97">
        <f t="shared" si="4"/>
        <v>82</v>
      </c>
      <c r="X6" s="97">
        <f t="shared" si="2"/>
        <v>81.5</v>
      </c>
      <c r="Y6" s="97">
        <f t="shared" si="2"/>
        <v>81</v>
      </c>
      <c r="Z6" s="97">
        <f t="shared" si="2"/>
        <v>80.5</v>
      </c>
      <c r="AA6" s="97">
        <f t="shared" si="2"/>
        <v>80</v>
      </c>
      <c r="AB6" s="97">
        <f t="shared" si="2"/>
        <v>79.5</v>
      </c>
      <c r="AC6" s="97">
        <f t="shared" si="2"/>
        <v>79</v>
      </c>
      <c r="AD6" s="97">
        <f t="shared" si="2"/>
        <v>78.5</v>
      </c>
      <c r="AE6" s="97">
        <f t="shared" si="2"/>
        <v>78</v>
      </c>
      <c r="AF6" s="97">
        <f t="shared" si="2"/>
        <v>77.5</v>
      </c>
      <c r="AG6" s="97">
        <f t="shared" si="2"/>
        <v>77</v>
      </c>
      <c r="AH6" s="97">
        <f t="shared" si="2"/>
        <v>76.5</v>
      </c>
      <c r="AI6" s="97">
        <f t="shared" si="2"/>
        <v>76</v>
      </c>
      <c r="AJ6" s="97">
        <f t="shared" si="2"/>
        <v>75.5</v>
      </c>
      <c r="AK6" s="97">
        <f t="shared" si="2"/>
        <v>75</v>
      </c>
      <c r="AL6" s="97">
        <f t="shared" si="2"/>
        <v>74.5</v>
      </c>
      <c r="AM6" s="97">
        <f t="shared" si="2"/>
        <v>74</v>
      </c>
      <c r="AN6" s="97">
        <f t="shared" si="2"/>
        <v>73.5</v>
      </c>
      <c r="AO6" s="97">
        <f t="shared" si="2"/>
        <v>73</v>
      </c>
      <c r="AP6" s="97">
        <f t="shared" si="2"/>
        <v>72.5</v>
      </c>
      <c r="AQ6" s="97">
        <f t="shared" si="2"/>
        <v>72</v>
      </c>
      <c r="AR6" s="97">
        <f t="shared" si="2"/>
        <v>71.5</v>
      </c>
      <c r="AS6" s="97">
        <f t="shared" si="2"/>
        <v>71</v>
      </c>
      <c r="AT6" s="97">
        <f t="shared" si="2"/>
        <v>70.5</v>
      </c>
      <c r="AU6" s="97">
        <f t="shared" si="2"/>
        <v>70</v>
      </c>
      <c r="AV6" s="62">
        <v>7.0000000000000007E-2</v>
      </c>
      <c r="AW6" s="62">
        <f t="shared" si="5"/>
        <v>6.0000000000000005E-2</v>
      </c>
    </row>
    <row r="7" spans="1:49">
      <c r="B7" s="145"/>
      <c r="C7" s="36">
        <v>4</v>
      </c>
      <c r="D7" s="29">
        <v>1.4999999999999999E-2</v>
      </c>
      <c r="E7" s="29">
        <v>66.665999999999997</v>
      </c>
      <c r="F7" s="83">
        <f t="shared" si="3"/>
        <v>0.28000000000000003</v>
      </c>
      <c r="G7" s="30">
        <v>48</v>
      </c>
      <c r="H7" s="97">
        <f t="shared" si="4"/>
        <v>47.666670000000003</v>
      </c>
      <c r="I7" s="97">
        <f t="shared" si="4"/>
        <v>47.333340000000007</v>
      </c>
      <c r="J7" s="97">
        <f t="shared" si="4"/>
        <v>47.00001000000001</v>
      </c>
      <c r="K7" s="97">
        <f t="shared" si="4"/>
        <v>46.666680000000014</v>
      </c>
      <c r="L7" s="104">
        <f t="shared" si="4"/>
        <v>46.333350000000017</v>
      </c>
      <c r="M7" s="97">
        <f t="shared" si="4"/>
        <v>46.000020000000021</v>
      </c>
      <c r="N7" s="97">
        <f t="shared" si="4"/>
        <v>45.666690000000024</v>
      </c>
      <c r="O7" s="97">
        <f t="shared" si="4"/>
        <v>45.333360000000027</v>
      </c>
      <c r="P7" s="97">
        <f t="shared" si="4"/>
        <v>45.000030000000031</v>
      </c>
      <c r="Q7" s="97">
        <f t="shared" si="4"/>
        <v>44.666700000000034</v>
      </c>
      <c r="R7" s="97">
        <f t="shared" si="4"/>
        <v>44.333370000000038</v>
      </c>
      <c r="S7" s="97">
        <f t="shared" si="4"/>
        <v>44.000040000000041</v>
      </c>
      <c r="T7" s="97">
        <f t="shared" si="4"/>
        <v>43.666710000000045</v>
      </c>
      <c r="U7" s="97">
        <f t="shared" si="4"/>
        <v>43.333380000000048</v>
      </c>
      <c r="V7" s="97">
        <f t="shared" si="4"/>
        <v>43.000050000000051</v>
      </c>
      <c r="W7" s="97">
        <f t="shared" si="4"/>
        <v>42.666720000000055</v>
      </c>
      <c r="X7" s="97">
        <f t="shared" si="2"/>
        <v>42.333386666666719</v>
      </c>
      <c r="Y7" s="97">
        <f t="shared" si="2"/>
        <v>42.000053333333383</v>
      </c>
      <c r="Z7" s="97">
        <f t="shared" si="2"/>
        <v>41.666720000000048</v>
      </c>
      <c r="AA7" s="97">
        <f t="shared" si="2"/>
        <v>41.333386666666712</v>
      </c>
      <c r="AB7" s="97">
        <f t="shared" si="2"/>
        <v>41.000053333333376</v>
      </c>
      <c r="AC7" s="97">
        <f t="shared" si="2"/>
        <v>40.666720000000041</v>
      </c>
      <c r="AD7" s="97">
        <f t="shared" si="2"/>
        <v>40.333386666666705</v>
      </c>
      <c r="AE7" s="97">
        <f t="shared" si="2"/>
        <v>40.000053333333369</v>
      </c>
      <c r="AF7" s="97">
        <f t="shared" si="2"/>
        <v>39.666720000000034</v>
      </c>
      <c r="AG7" s="97">
        <f t="shared" si="2"/>
        <v>39.333386666666698</v>
      </c>
      <c r="AH7" s="97">
        <f t="shared" si="2"/>
        <v>39.000053333333362</v>
      </c>
      <c r="AI7" s="97">
        <f t="shared" si="2"/>
        <v>38.666720000000026</v>
      </c>
      <c r="AJ7" s="97">
        <f t="shared" si="2"/>
        <v>38.333386666666691</v>
      </c>
      <c r="AK7" s="97">
        <f t="shared" si="2"/>
        <v>38.000053333333355</v>
      </c>
      <c r="AL7" s="97">
        <f t="shared" si="2"/>
        <v>37.666720000000019</v>
      </c>
      <c r="AM7" s="97">
        <f t="shared" si="2"/>
        <v>37.333386666666684</v>
      </c>
      <c r="AN7" s="97">
        <f t="shared" si="2"/>
        <v>37.000053333333348</v>
      </c>
      <c r="AO7" s="97">
        <f t="shared" si="2"/>
        <v>36.666720000000012</v>
      </c>
      <c r="AP7" s="97">
        <f t="shared" si="2"/>
        <v>36.333386666666676</v>
      </c>
      <c r="AQ7" s="97">
        <f t="shared" si="2"/>
        <v>36.000053333333341</v>
      </c>
      <c r="AR7" s="97">
        <f t="shared" si="2"/>
        <v>35.666720000000005</v>
      </c>
      <c r="AS7" s="97">
        <f t="shared" si="2"/>
        <v>35.333386666666669</v>
      </c>
      <c r="AT7" s="97">
        <f t="shared" si="2"/>
        <v>35.000053333333334</v>
      </c>
      <c r="AU7" s="97">
        <f t="shared" si="2"/>
        <v>34.666719999999998</v>
      </c>
      <c r="AV7" s="62">
        <v>0.25</v>
      </c>
      <c r="AW7" s="62">
        <f t="shared" si="5"/>
        <v>0.24</v>
      </c>
    </row>
    <row r="8" spans="1:49">
      <c r="A8" s="61">
        <v>30</v>
      </c>
      <c r="B8" s="145"/>
      <c r="C8" s="36">
        <v>5</v>
      </c>
      <c r="D8" s="29">
        <v>2.1000000000000001E-2</v>
      </c>
      <c r="E8" s="29">
        <v>47.619</v>
      </c>
      <c r="F8" s="83">
        <f t="shared" si="3"/>
        <v>0.11799999999999999</v>
      </c>
      <c r="G8" s="30">
        <v>42</v>
      </c>
      <c r="H8" s="97">
        <f t="shared" si="4"/>
        <v>41.761904999999999</v>
      </c>
      <c r="I8" s="97">
        <f t="shared" si="4"/>
        <v>41.523809999999997</v>
      </c>
      <c r="J8" s="97">
        <f t="shared" si="4"/>
        <v>41.285714999999996</v>
      </c>
      <c r="K8" s="97">
        <f t="shared" si="4"/>
        <v>41.047619999999995</v>
      </c>
      <c r="L8" s="104">
        <f t="shared" si="4"/>
        <v>40.809524999999994</v>
      </c>
      <c r="M8" s="97">
        <f t="shared" si="4"/>
        <v>40.571429999999992</v>
      </c>
      <c r="N8" s="97">
        <f t="shared" si="4"/>
        <v>40.333334999999991</v>
      </c>
      <c r="O8" s="97">
        <f t="shared" si="4"/>
        <v>40.09523999999999</v>
      </c>
      <c r="P8" s="97">
        <f t="shared" si="4"/>
        <v>39.857144999999988</v>
      </c>
      <c r="Q8" s="97">
        <f t="shared" si="4"/>
        <v>39.619049999999987</v>
      </c>
      <c r="R8" s="97">
        <f t="shared" si="4"/>
        <v>39.380954999999986</v>
      </c>
      <c r="S8" s="97">
        <f t="shared" si="4"/>
        <v>39.142859999999985</v>
      </c>
      <c r="T8" s="97">
        <f t="shared" si="4"/>
        <v>38.904764999999983</v>
      </c>
      <c r="U8" s="97">
        <f t="shared" si="4"/>
        <v>38.666669999999982</v>
      </c>
      <c r="V8" s="97">
        <f t="shared" si="4"/>
        <v>38.428574999999981</v>
      </c>
      <c r="W8" s="97">
        <f t="shared" si="4"/>
        <v>38.19047999999998</v>
      </c>
      <c r="X8" s="97">
        <f t="shared" si="2"/>
        <v>37.952384761904739</v>
      </c>
      <c r="Y8" s="97">
        <f t="shared" si="2"/>
        <v>37.714289523809498</v>
      </c>
      <c r="Z8" s="97">
        <f t="shared" si="2"/>
        <v>37.476194285714257</v>
      </c>
      <c r="AA8" s="97">
        <f t="shared" si="2"/>
        <v>37.238099047619016</v>
      </c>
      <c r="AB8" s="97">
        <f t="shared" si="2"/>
        <v>37.000003809523776</v>
      </c>
      <c r="AC8" s="97">
        <f t="shared" si="2"/>
        <v>36.761908571428535</v>
      </c>
      <c r="AD8" s="97">
        <f t="shared" si="2"/>
        <v>36.523813333333294</v>
      </c>
      <c r="AE8" s="97">
        <f t="shared" si="2"/>
        <v>36.285718095238053</v>
      </c>
      <c r="AF8" s="97">
        <f t="shared" si="2"/>
        <v>36.047622857142812</v>
      </c>
      <c r="AG8" s="97">
        <f t="shared" si="2"/>
        <v>35.809527619047572</v>
      </c>
      <c r="AH8" s="97">
        <f t="shared" si="2"/>
        <v>35.571432380952331</v>
      </c>
      <c r="AI8" s="97">
        <f t="shared" si="2"/>
        <v>35.33333714285709</v>
      </c>
      <c r="AJ8" s="97">
        <f t="shared" si="2"/>
        <v>35.095241904761849</v>
      </c>
      <c r="AK8" s="97">
        <f t="shared" si="2"/>
        <v>34.857146666666608</v>
      </c>
      <c r="AL8" s="97">
        <f t="shared" si="2"/>
        <v>34.619051428571368</v>
      </c>
      <c r="AM8" s="97">
        <f t="shared" si="2"/>
        <v>34.380956190476127</v>
      </c>
      <c r="AN8" s="97">
        <f t="shared" si="2"/>
        <v>34.142860952380886</v>
      </c>
      <c r="AO8" s="97">
        <f t="shared" si="2"/>
        <v>33.904765714285645</v>
      </c>
      <c r="AP8" s="97">
        <f t="shared" si="2"/>
        <v>33.666670476190404</v>
      </c>
      <c r="AQ8" s="97">
        <f t="shared" si="2"/>
        <v>33.428575238095164</v>
      </c>
      <c r="AR8" s="97">
        <f t="shared" si="2"/>
        <v>33.190479999999923</v>
      </c>
      <c r="AS8" s="97">
        <f t="shared" si="2"/>
        <v>32.952384761904682</v>
      </c>
      <c r="AT8" s="97">
        <f t="shared" si="2"/>
        <v>32.714289523809441</v>
      </c>
      <c r="AU8" s="97">
        <f t="shared" si="2"/>
        <v>32.4761942857142</v>
      </c>
      <c r="AV8" s="62">
        <v>8.7999999999999995E-2</v>
      </c>
      <c r="AW8" s="62">
        <f t="shared" si="5"/>
        <v>7.8E-2</v>
      </c>
    </row>
    <row r="9" spans="1:49">
      <c r="B9" s="145"/>
      <c r="C9" s="36">
        <v>6</v>
      </c>
      <c r="D9" s="29">
        <v>2.8000000000000001E-2</v>
      </c>
      <c r="E9" s="29">
        <v>35.713999999999999</v>
      </c>
      <c r="F9" s="83">
        <f t="shared" si="3"/>
        <v>0.104</v>
      </c>
      <c r="G9" s="30">
        <v>32</v>
      </c>
      <c r="H9" s="97">
        <f t="shared" si="4"/>
        <v>31.821429999999999</v>
      </c>
      <c r="I9" s="97">
        <f t="shared" si="4"/>
        <v>31.642859999999999</v>
      </c>
      <c r="J9" s="97">
        <f t="shared" si="4"/>
        <v>31.464289999999998</v>
      </c>
      <c r="K9" s="97">
        <f t="shared" si="4"/>
        <v>31.285719999999998</v>
      </c>
      <c r="L9" s="104">
        <f t="shared" si="4"/>
        <v>31.107149999999997</v>
      </c>
      <c r="M9" s="97">
        <f t="shared" si="4"/>
        <v>30.928579999999997</v>
      </c>
      <c r="N9" s="97">
        <f t="shared" si="4"/>
        <v>30.750009999999996</v>
      </c>
      <c r="O9" s="97">
        <f t="shared" si="4"/>
        <v>30.571439999999996</v>
      </c>
      <c r="P9" s="97">
        <f t="shared" si="4"/>
        <v>30.392869999999995</v>
      </c>
      <c r="Q9" s="97">
        <f t="shared" si="4"/>
        <v>30.214299999999994</v>
      </c>
      <c r="R9" s="97">
        <f t="shared" si="4"/>
        <v>30.035729999999994</v>
      </c>
      <c r="S9" s="97">
        <f t="shared" si="4"/>
        <v>29.857159999999993</v>
      </c>
      <c r="T9" s="97">
        <f t="shared" si="4"/>
        <v>29.678589999999993</v>
      </c>
      <c r="U9" s="97">
        <f t="shared" si="4"/>
        <v>29.500019999999992</v>
      </c>
      <c r="V9" s="97">
        <f t="shared" si="4"/>
        <v>29.321449999999992</v>
      </c>
      <c r="W9" s="97">
        <f t="shared" si="4"/>
        <v>29.142879999999991</v>
      </c>
      <c r="X9" s="97">
        <f t="shared" si="2"/>
        <v>28.964308571428564</v>
      </c>
      <c r="Y9" s="97">
        <f t="shared" si="2"/>
        <v>28.785737142857137</v>
      </c>
      <c r="Z9" s="97">
        <f t="shared" si="2"/>
        <v>28.60716571428571</v>
      </c>
      <c r="AA9" s="97">
        <f t="shared" si="2"/>
        <v>28.428594285714283</v>
      </c>
      <c r="AB9" s="97">
        <f t="shared" si="2"/>
        <v>28.250022857142856</v>
      </c>
      <c r="AC9" s="97">
        <f t="shared" si="2"/>
        <v>28.071451428571429</v>
      </c>
      <c r="AD9" s="97">
        <f t="shared" si="2"/>
        <v>27.892880000000002</v>
      </c>
      <c r="AE9" s="97">
        <f t="shared" si="2"/>
        <v>27.714308571428575</v>
      </c>
      <c r="AF9" s="97">
        <f t="shared" si="2"/>
        <v>27.535737142857148</v>
      </c>
      <c r="AG9" s="97">
        <f t="shared" si="2"/>
        <v>27.357165714285721</v>
      </c>
      <c r="AH9" s="97">
        <f t="shared" si="2"/>
        <v>27.178594285714293</v>
      </c>
      <c r="AI9" s="97">
        <f t="shared" si="2"/>
        <v>27.000022857142866</v>
      </c>
      <c r="AJ9" s="97">
        <f t="shared" si="2"/>
        <v>26.821451428571439</v>
      </c>
      <c r="AK9" s="97">
        <f t="shared" si="2"/>
        <v>26.642880000000012</v>
      </c>
      <c r="AL9" s="97">
        <f t="shared" si="2"/>
        <v>26.464308571428585</v>
      </c>
      <c r="AM9" s="97">
        <f t="shared" si="2"/>
        <v>26.285737142857158</v>
      </c>
      <c r="AN9" s="97">
        <f t="shared" si="2"/>
        <v>26.107165714285731</v>
      </c>
      <c r="AO9" s="97">
        <f t="shared" si="2"/>
        <v>25.928594285714304</v>
      </c>
      <c r="AP9" s="97">
        <f t="shared" si="2"/>
        <v>25.750022857142877</v>
      </c>
      <c r="AQ9" s="97">
        <f t="shared" si="2"/>
        <v>25.57145142857145</v>
      </c>
      <c r="AR9" s="97">
        <f t="shared" si="2"/>
        <v>25.392880000000023</v>
      </c>
      <c r="AS9" s="97">
        <f t="shared" ref="X9:AU16" si="6">AR9-0.005/$D9</f>
        <v>25.214308571428596</v>
      </c>
      <c r="AT9" s="97">
        <f t="shared" si="6"/>
        <v>25.035737142857169</v>
      </c>
      <c r="AU9" s="97">
        <f t="shared" si="6"/>
        <v>24.857165714285742</v>
      </c>
      <c r="AV9" s="62">
        <v>7.3999999999999996E-2</v>
      </c>
      <c r="AW9" s="62">
        <f t="shared" si="5"/>
        <v>6.4000000000000001E-2</v>
      </c>
    </row>
    <row r="10" spans="1:49">
      <c r="B10" s="145"/>
      <c r="C10" s="36">
        <v>7</v>
      </c>
      <c r="D10" s="29">
        <v>3.5999999999999997E-2</v>
      </c>
      <c r="E10" s="29">
        <v>27.777000000000001</v>
      </c>
      <c r="F10" s="83">
        <f t="shared" si="3"/>
        <v>0.13600000000000001</v>
      </c>
      <c r="G10" s="30">
        <v>24</v>
      </c>
      <c r="H10" s="97">
        <f t="shared" si="4"/>
        <v>23.861115000000002</v>
      </c>
      <c r="I10" s="97">
        <f t="shared" si="4"/>
        <v>23.722230000000003</v>
      </c>
      <c r="J10" s="97">
        <f t="shared" si="4"/>
        <v>23.583345000000005</v>
      </c>
      <c r="K10" s="97">
        <f t="shared" si="4"/>
        <v>23.444460000000007</v>
      </c>
      <c r="L10" s="104">
        <f t="shared" si="4"/>
        <v>23.305575000000008</v>
      </c>
      <c r="M10" s="97">
        <f t="shared" si="4"/>
        <v>23.16669000000001</v>
      </c>
      <c r="N10" s="97">
        <f t="shared" si="4"/>
        <v>23.027805000000011</v>
      </c>
      <c r="O10" s="97">
        <f t="shared" si="4"/>
        <v>22.888920000000013</v>
      </c>
      <c r="P10" s="97">
        <f t="shared" si="4"/>
        <v>22.750035000000015</v>
      </c>
      <c r="Q10" s="97">
        <f t="shared" si="4"/>
        <v>22.611150000000016</v>
      </c>
      <c r="R10" s="97">
        <f t="shared" si="4"/>
        <v>22.472265000000018</v>
      </c>
      <c r="S10" s="97">
        <f t="shared" si="4"/>
        <v>22.33338000000002</v>
      </c>
      <c r="T10" s="97">
        <f t="shared" si="4"/>
        <v>22.194495000000021</v>
      </c>
      <c r="U10" s="97">
        <f t="shared" si="4"/>
        <v>22.055610000000023</v>
      </c>
      <c r="V10" s="97">
        <f t="shared" si="4"/>
        <v>21.916725000000024</v>
      </c>
      <c r="W10" s="97">
        <f t="shared" si="4"/>
        <v>21.777840000000026</v>
      </c>
      <c r="X10" s="97">
        <f t="shared" si="6"/>
        <v>21.638951111111137</v>
      </c>
      <c r="Y10" s="97">
        <f t="shared" si="6"/>
        <v>21.500062222222247</v>
      </c>
      <c r="Z10" s="97">
        <f t="shared" si="6"/>
        <v>21.361173333333358</v>
      </c>
      <c r="AA10" s="97">
        <f t="shared" si="6"/>
        <v>21.222284444444469</v>
      </c>
      <c r="AB10" s="97">
        <f t="shared" si="6"/>
        <v>21.08339555555558</v>
      </c>
      <c r="AC10" s="97">
        <f t="shared" si="6"/>
        <v>20.94450666666669</v>
      </c>
      <c r="AD10" s="97">
        <f t="shared" si="6"/>
        <v>20.805617777777801</v>
      </c>
      <c r="AE10" s="97">
        <f t="shared" si="6"/>
        <v>20.666728888888912</v>
      </c>
      <c r="AF10" s="97">
        <f t="shared" si="6"/>
        <v>20.527840000000023</v>
      </c>
      <c r="AG10" s="97">
        <f t="shared" si="6"/>
        <v>20.388951111111133</v>
      </c>
      <c r="AH10" s="97">
        <f t="shared" si="6"/>
        <v>20.250062222222244</v>
      </c>
      <c r="AI10" s="97">
        <f t="shared" si="6"/>
        <v>20.111173333333355</v>
      </c>
      <c r="AJ10" s="97">
        <f t="shared" si="6"/>
        <v>19.972284444444465</v>
      </c>
      <c r="AK10" s="97">
        <f t="shared" si="6"/>
        <v>19.833395555555576</v>
      </c>
      <c r="AL10" s="97">
        <f t="shared" si="6"/>
        <v>19.694506666666687</v>
      </c>
      <c r="AM10" s="97">
        <f t="shared" si="6"/>
        <v>19.555617777777798</v>
      </c>
      <c r="AN10" s="97">
        <f t="shared" si="6"/>
        <v>19.416728888888908</v>
      </c>
      <c r="AO10" s="97">
        <f t="shared" si="6"/>
        <v>19.277840000000019</v>
      </c>
      <c r="AP10" s="97">
        <f t="shared" si="6"/>
        <v>19.13895111111113</v>
      </c>
      <c r="AQ10" s="97">
        <f t="shared" si="6"/>
        <v>19.00006222222224</v>
      </c>
      <c r="AR10" s="97">
        <f t="shared" si="6"/>
        <v>18.861173333333351</v>
      </c>
      <c r="AS10" s="97">
        <f t="shared" si="6"/>
        <v>18.722284444444462</v>
      </c>
      <c r="AT10" s="97">
        <f t="shared" si="6"/>
        <v>18.583395555555573</v>
      </c>
      <c r="AU10" s="97">
        <f t="shared" si="6"/>
        <v>18.444506666666683</v>
      </c>
      <c r="AV10" s="62">
        <v>0.106</v>
      </c>
      <c r="AW10" s="62">
        <f t="shared" si="5"/>
        <v>9.6000000000000002E-2</v>
      </c>
    </row>
    <row r="11" spans="1:49">
      <c r="B11" s="145"/>
      <c r="C11" s="36">
        <v>8</v>
      </c>
      <c r="D11" s="29">
        <v>4.4999999999999998E-2</v>
      </c>
      <c r="E11" s="29">
        <v>22.222000000000001</v>
      </c>
      <c r="F11" s="83">
        <f t="shared" si="3"/>
        <v>0.1</v>
      </c>
      <c r="G11" s="30">
        <v>20</v>
      </c>
      <c r="H11" s="97">
        <f t="shared" si="4"/>
        <v>19.88889</v>
      </c>
      <c r="I11" s="97">
        <f t="shared" si="4"/>
        <v>19.77778</v>
      </c>
      <c r="J11" s="97">
        <f t="shared" si="4"/>
        <v>19.66667</v>
      </c>
      <c r="K11" s="97">
        <f t="shared" si="4"/>
        <v>19.55556</v>
      </c>
      <c r="L11" s="104">
        <f t="shared" si="4"/>
        <v>19.44445</v>
      </c>
      <c r="M11" s="97">
        <f t="shared" si="4"/>
        <v>19.33334</v>
      </c>
      <c r="N11" s="97">
        <f t="shared" si="4"/>
        <v>19.22223</v>
      </c>
      <c r="O11" s="97">
        <f t="shared" si="4"/>
        <v>19.11112</v>
      </c>
      <c r="P11" s="97">
        <f t="shared" si="4"/>
        <v>19.00001</v>
      </c>
      <c r="Q11" s="97">
        <f t="shared" si="4"/>
        <v>18.8889</v>
      </c>
      <c r="R11" s="97">
        <f t="shared" si="4"/>
        <v>18.77779</v>
      </c>
      <c r="S11" s="97">
        <f t="shared" si="4"/>
        <v>18.666679999999999</v>
      </c>
      <c r="T11" s="97">
        <f t="shared" si="4"/>
        <v>18.555569999999999</v>
      </c>
      <c r="U11" s="97">
        <f t="shared" si="4"/>
        <v>18.444459999999999</v>
      </c>
      <c r="V11" s="97">
        <f t="shared" si="4"/>
        <v>18.333349999999999</v>
      </c>
      <c r="W11" s="97">
        <f t="shared" si="4"/>
        <v>18.222239999999999</v>
      </c>
      <c r="X11" s="97">
        <f t="shared" si="6"/>
        <v>18.111128888888889</v>
      </c>
      <c r="Y11" s="97">
        <f t="shared" si="6"/>
        <v>18.000017777777778</v>
      </c>
      <c r="Z11" s="97">
        <f t="shared" si="6"/>
        <v>17.888906666666667</v>
      </c>
      <c r="AA11" s="97">
        <f t="shared" si="6"/>
        <v>17.777795555555556</v>
      </c>
      <c r="AB11" s="97">
        <f t="shared" si="6"/>
        <v>17.666684444444446</v>
      </c>
      <c r="AC11" s="97">
        <f t="shared" si="6"/>
        <v>17.555573333333335</v>
      </c>
      <c r="AD11" s="97">
        <f t="shared" si="6"/>
        <v>17.444462222222224</v>
      </c>
      <c r="AE11" s="97">
        <f t="shared" si="6"/>
        <v>17.333351111111114</v>
      </c>
      <c r="AF11" s="97">
        <f t="shared" si="6"/>
        <v>17.222240000000003</v>
      </c>
      <c r="AG11" s="97">
        <f t="shared" si="6"/>
        <v>17.111128888888892</v>
      </c>
      <c r="AH11" s="97">
        <f t="shared" si="6"/>
        <v>17.000017777777781</v>
      </c>
      <c r="AI11" s="97">
        <f t="shared" si="6"/>
        <v>16.888906666666671</v>
      </c>
      <c r="AJ11" s="97">
        <f t="shared" si="6"/>
        <v>16.77779555555556</v>
      </c>
      <c r="AK11" s="97">
        <f t="shared" si="6"/>
        <v>16.666684444444449</v>
      </c>
      <c r="AL11" s="97">
        <f t="shared" si="6"/>
        <v>16.555573333333339</v>
      </c>
      <c r="AM11" s="97">
        <f t="shared" si="6"/>
        <v>16.444462222222228</v>
      </c>
      <c r="AN11" s="97">
        <f t="shared" si="6"/>
        <v>16.333351111111117</v>
      </c>
      <c r="AO11" s="97">
        <f t="shared" si="6"/>
        <v>16.222240000000006</v>
      </c>
      <c r="AP11" s="97">
        <f t="shared" si="6"/>
        <v>16.111128888888896</v>
      </c>
      <c r="AQ11" s="97">
        <f t="shared" si="6"/>
        <v>16.000017777777785</v>
      </c>
      <c r="AR11" s="97">
        <f t="shared" si="6"/>
        <v>15.888906666666674</v>
      </c>
      <c r="AS11" s="97">
        <f t="shared" si="6"/>
        <v>15.777795555555564</v>
      </c>
      <c r="AT11" s="97">
        <f t="shared" si="6"/>
        <v>15.666684444444453</v>
      </c>
      <c r="AU11" s="97">
        <f t="shared" si="6"/>
        <v>15.555573333333342</v>
      </c>
      <c r="AV11" s="62">
        <v>7.0000000000000007E-2</v>
      </c>
      <c r="AW11" s="62">
        <f t="shared" si="5"/>
        <v>6.0000000000000005E-2</v>
      </c>
    </row>
    <row r="12" spans="1:49">
      <c r="B12" s="145"/>
      <c r="C12" s="36">
        <v>9</v>
      </c>
      <c r="D12" s="29">
        <v>5.5E-2</v>
      </c>
      <c r="E12" s="29">
        <v>18.181000000000001</v>
      </c>
      <c r="F12" s="83">
        <f t="shared" si="3"/>
        <v>0.12</v>
      </c>
      <c r="G12" s="30">
        <v>16</v>
      </c>
      <c r="H12" s="97">
        <f t="shared" si="4"/>
        <v>15.909095000000001</v>
      </c>
      <c r="I12" s="97">
        <f t="shared" si="4"/>
        <v>15.818190000000001</v>
      </c>
      <c r="J12" s="97">
        <f t="shared" si="4"/>
        <v>15.727285000000002</v>
      </c>
      <c r="K12" s="97">
        <f t="shared" si="4"/>
        <v>15.636380000000003</v>
      </c>
      <c r="L12" s="104">
        <f t="shared" si="4"/>
        <v>15.545475000000003</v>
      </c>
      <c r="M12" s="97">
        <f t="shared" si="4"/>
        <v>15.454570000000004</v>
      </c>
      <c r="N12" s="97">
        <f t="shared" si="4"/>
        <v>15.363665000000005</v>
      </c>
      <c r="O12" s="97">
        <f t="shared" si="4"/>
        <v>15.272760000000005</v>
      </c>
      <c r="P12" s="97">
        <f t="shared" si="4"/>
        <v>15.181855000000006</v>
      </c>
      <c r="Q12" s="97">
        <f t="shared" si="4"/>
        <v>15.090950000000007</v>
      </c>
      <c r="R12" s="97">
        <f t="shared" si="4"/>
        <v>15.000045000000007</v>
      </c>
      <c r="S12" s="97">
        <f t="shared" si="4"/>
        <v>14.909140000000008</v>
      </c>
      <c r="T12" s="97">
        <f t="shared" si="4"/>
        <v>14.818235000000008</v>
      </c>
      <c r="U12" s="97">
        <f t="shared" si="4"/>
        <v>14.727330000000009</v>
      </c>
      <c r="V12" s="97">
        <f t="shared" si="4"/>
        <v>14.63642500000001</v>
      </c>
      <c r="W12" s="97">
        <f t="shared" si="4"/>
        <v>14.54552000000001</v>
      </c>
      <c r="X12" s="97">
        <f t="shared" si="6"/>
        <v>14.454610909090919</v>
      </c>
      <c r="Y12" s="97">
        <f t="shared" si="6"/>
        <v>14.363701818181827</v>
      </c>
      <c r="Z12" s="97">
        <f t="shared" si="6"/>
        <v>14.272792727272735</v>
      </c>
      <c r="AA12" s="97">
        <f t="shared" si="6"/>
        <v>14.181883636363644</v>
      </c>
      <c r="AB12" s="97">
        <f t="shared" si="6"/>
        <v>14.090974545454552</v>
      </c>
      <c r="AC12" s="97">
        <f t="shared" si="6"/>
        <v>14.00006545454546</v>
      </c>
      <c r="AD12" s="97">
        <f t="shared" si="6"/>
        <v>13.909156363636368</v>
      </c>
      <c r="AE12" s="97">
        <f t="shared" si="6"/>
        <v>13.818247272727277</v>
      </c>
      <c r="AF12" s="97">
        <f t="shared" si="6"/>
        <v>13.727338181818185</v>
      </c>
      <c r="AG12" s="97">
        <f t="shared" si="6"/>
        <v>13.636429090909093</v>
      </c>
      <c r="AH12" s="97">
        <f t="shared" si="6"/>
        <v>13.545520000000002</v>
      </c>
      <c r="AI12" s="97">
        <f t="shared" si="6"/>
        <v>13.45461090909091</v>
      </c>
      <c r="AJ12" s="97">
        <f t="shared" si="6"/>
        <v>13.363701818181818</v>
      </c>
      <c r="AK12" s="97">
        <f t="shared" si="6"/>
        <v>13.272792727272726</v>
      </c>
      <c r="AL12" s="97">
        <f t="shared" si="6"/>
        <v>13.181883636363635</v>
      </c>
      <c r="AM12" s="97">
        <f t="shared" si="6"/>
        <v>13.090974545454543</v>
      </c>
      <c r="AN12" s="97">
        <f t="shared" si="6"/>
        <v>13.000065454545451</v>
      </c>
      <c r="AO12" s="97">
        <f t="shared" si="6"/>
        <v>12.90915636363636</v>
      </c>
      <c r="AP12" s="97">
        <f t="shared" si="6"/>
        <v>12.818247272727268</v>
      </c>
      <c r="AQ12" s="97">
        <f t="shared" si="6"/>
        <v>12.727338181818176</v>
      </c>
      <c r="AR12" s="97">
        <f t="shared" si="6"/>
        <v>12.636429090909084</v>
      </c>
      <c r="AS12" s="97">
        <f t="shared" si="6"/>
        <v>12.545519999999993</v>
      </c>
      <c r="AT12" s="97">
        <f t="shared" si="6"/>
        <v>12.454610909090901</v>
      </c>
      <c r="AU12" s="97">
        <f t="shared" si="6"/>
        <v>12.363701818181809</v>
      </c>
      <c r="AV12" s="62">
        <v>0.09</v>
      </c>
      <c r="AW12" s="62">
        <f t="shared" si="5"/>
        <v>0.08</v>
      </c>
    </row>
    <row r="13" spans="1:49">
      <c r="B13" s="145"/>
      <c r="C13" s="36">
        <v>10</v>
      </c>
      <c r="D13" s="29">
        <v>6.3E-2</v>
      </c>
      <c r="E13" s="29">
        <v>15.872999999999999</v>
      </c>
      <c r="F13" s="83">
        <f t="shared" si="3"/>
        <v>0.18099999999999999</v>
      </c>
      <c r="G13" s="30">
        <v>13</v>
      </c>
      <c r="H13" s="97">
        <f t="shared" si="4"/>
        <v>12.920635000000001</v>
      </c>
      <c r="I13" s="97">
        <f t="shared" si="4"/>
        <v>12.841270000000002</v>
      </c>
      <c r="J13" s="97">
        <f t="shared" si="4"/>
        <v>12.761905000000002</v>
      </c>
      <c r="K13" s="97">
        <f t="shared" si="4"/>
        <v>12.682540000000003</v>
      </c>
      <c r="L13" s="104">
        <f t="shared" si="4"/>
        <v>12.603175000000004</v>
      </c>
      <c r="M13" s="97">
        <f t="shared" si="4"/>
        <v>12.523810000000005</v>
      </c>
      <c r="N13" s="97">
        <f t="shared" si="4"/>
        <v>12.444445000000005</v>
      </c>
      <c r="O13" s="97">
        <f t="shared" si="4"/>
        <v>12.365080000000006</v>
      </c>
      <c r="P13" s="97">
        <f t="shared" si="4"/>
        <v>12.285715000000007</v>
      </c>
      <c r="Q13" s="97">
        <f t="shared" si="4"/>
        <v>12.206350000000008</v>
      </c>
      <c r="R13" s="97">
        <f t="shared" si="4"/>
        <v>12.126985000000008</v>
      </c>
      <c r="S13" s="97">
        <f t="shared" si="4"/>
        <v>12.047620000000009</v>
      </c>
      <c r="T13" s="97">
        <f t="shared" si="4"/>
        <v>11.96825500000001</v>
      </c>
      <c r="U13" s="97">
        <f t="shared" si="4"/>
        <v>11.888890000000011</v>
      </c>
      <c r="V13" s="97">
        <f t="shared" si="4"/>
        <v>11.809525000000011</v>
      </c>
      <c r="W13" s="97">
        <f t="shared" si="4"/>
        <v>11.730160000000012</v>
      </c>
      <c r="X13" s="97">
        <f t="shared" si="6"/>
        <v>11.650794920634933</v>
      </c>
      <c r="Y13" s="97">
        <f t="shared" si="6"/>
        <v>11.571429841269854</v>
      </c>
      <c r="Z13" s="97">
        <f t="shared" si="6"/>
        <v>11.492064761904775</v>
      </c>
      <c r="AA13" s="97">
        <f t="shared" si="6"/>
        <v>11.412699682539696</v>
      </c>
      <c r="AB13" s="97">
        <f t="shared" si="6"/>
        <v>11.333334603174617</v>
      </c>
      <c r="AC13" s="97">
        <f t="shared" si="6"/>
        <v>11.253969523809538</v>
      </c>
      <c r="AD13" s="97">
        <f t="shared" si="6"/>
        <v>11.174604444444459</v>
      </c>
      <c r="AE13" s="97">
        <f t="shared" si="6"/>
        <v>11.095239365079379</v>
      </c>
      <c r="AF13" s="97">
        <f t="shared" si="6"/>
        <v>11.0158742857143</v>
      </c>
      <c r="AG13" s="97">
        <f t="shared" si="6"/>
        <v>10.936509206349221</v>
      </c>
      <c r="AH13" s="97">
        <f t="shared" si="6"/>
        <v>10.857144126984142</v>
      </c>
      <c r="AI13" s="97">
        <f t="shared" si="6"/>
        <v>10.777779047619063</v>
      </c>
      <c r="AJ13" s="97">
        <f t="shared" si="6"/>
        <v>10.698413968253984</v>
      </c>
      <c r="AK13" s="97">
        <f t="shared" si="6"/>
        <v>10.619048888888905</v>
      </c>
      <c r="AL13" s="97">
        <f t="shared" si="6"/>
        <v>10.539683809523826</v>
      </c>
      <c r="AM13" s="97">
        <f t="shared" si="6"/>
        <v>10.460318730158747</v>
      </c>
      <c r="AN13" s="97">
        <f t="shared" si="6"/>
        <v>10.380953650793668</v>
      </c>
      <c r="AO13" s="97">
        <f t="shared" si="6"/>
        <v>10.301588571428589</v>
      </c>
      <c r="AP13" s="97">
        <f t="shared" si="6"/>
        <v>10.22222349206351</v>
      </c>
      <c r="AQ13" s="97">
        <f t="shared" si="6"/>
        <v>10.14285841269843</v>
      </c>
      <c r="AR13" s="97">
        <f t="shared" si="6"/>
        <v>10.063493333333351</v>
      </c>
      <c r="AS13" s="97">
        <f t="shared" si="6"/>
        <v>9.9841282539682723</v>
      </c>
      <c r="AT13" s="97">
        <f t="shared" si="6"/>
        <v>9.9047631746031932</v>
      </c>
      <c r="AU13" s="97">
        <f t="shared" si="6"/>
        <v>9.8253980952381141</v>
      </c>
      <c r="AV13" s="62">
        <v>0.151</v>
      </c>
      <c r="AW13" s="62">
        <f t="shared" si="5"/>
        <v>0.14099999999999999</v>
      </c>
    </row>
    <row r="14" spans="1:49">
      <c r="B14" s="145"/>
      <c r="C14" s="36">
        <v>11</v>
      </c>
      <c r="D14" s="29">
        <v>6.9000000000000006E-2</v>
      </c>
      <c r="E14" s="29">
        <v>14.492000000000001</v>
      </c>
      <c r="F14" s="83">
        <f t="shared" si="3"/>
        <v>0.13750000000000001</v>
      </c>
      <c r="G14" s="30">
        <v>12.5</v>
      </c>
      <c r="H14" s="97">
        <f t="shared" si="4"/>
        <v>12.42754</v>
      </c>
      <c r="I14" s="97">
        <f t="shared" si="4"/>
        <v>12.355080000000001</v>
      </c>
      <c r="J14" s="97">
        <f t="shared" si="4"/>
        <v>12.282620000000001</v>
      </c>
      <c r="K14" s="97">
        <f t="shared" si="4"/>
        <v>12.210160000000002</v>
      </c>
      <c r="L14" s="104">
        <f t="shared" si="4"/>
        <v>12.137700000000002</v>
      </c>
      <c r="M14" s="97">
        <f t="shared" si="4"/>
        <v>12.065240000000003</v>
      </c>
      <c r="N14" s="97">
        <f t="shared" si="4"/>
        <v>11.992780000000003</v>
      </c>
      <c r="O14" s="97">
        <f t="shared" si="4"/>
        <v>11.920320000000004</v>
      </c>
      <c r="P14" s="97">
        <f t="shared" si="4"/>
        <v>11.847860000000004</v>
      </c>
      <c r="Q14" s="97">
        <f t="shared" si="4"/>
        <v>11.775400000000005</v>
      </c>
      <c r="R14" s="97">
        <f t="shared" si="4"/>
        <v>11.702940000000005</v>
      </c>
      <c r="S14" s="97">
        <f t="shared" si="4"/>
        <v>11.630480000000006</v>
      </c>
      <c r="T14" s="97">
        <f t="shared" si="4"/>
        <v>11.558020000000006</v>
      </c>
      <c r="U14" s="97">
        <f t="shared" si="4"/>
        <v>11.485560000000007</v>
      </c>
      <c r="V14" s="97">
        <f t="shared" si="4"/>
        <v>11.413100000000007</v>
      </c>
      <c r="W14" s="97">
        <f t="shared" si="4"/>
        <v>11.340640000000008</v>
      </c>
      <c r="X14" s="97">
        <f t="shared" si="6"/>
        <v>11.268176231884066</v>
      </c>
      <c r="Y14" s="97">
        <f t="shared" si="6"/>
        <v>11.195712463768125</v>
      </c>
      <c r="Z14" s="97">
        <f t="shared" si="6"/>
        <v>11.123248695652183</v>
      </c>
      <c r="AA14" s="97">
        <f t="shared" si="6"/>
        <v>11.050784927536242</v>
      </c>
      <c r="AB14" s="97">
        <f t="shared" si="6"/>
        <v>10.9783211594203</v>
      </c>
      <c r="AC14" s="97">
        <f t="shared" si="6"/>
        <v>10.905857391304359</v>
      </c>
      <c r="AD14" s="97">
        <f t="shared" si="6"/>
        <v>10.833393623188417</v>
      </c>
      <c r="AE14" s="97">
        <f t="shared" si="6"/>
        <v>10.760929855072476</v>
      </c>
      <c r="AF14" s="97">
        <f t="shared" si="6"/>
        <v>10.688466086956534</v>
      </c>
      <c r="AG14" s="97">
        <f t="shared" si="6"/>
        <v>10.616002318840593</v>
      </c>
      <c r="AH14" s="97">
        <f t="shared" si="6"/>
        <v>10.543538550724652</v>
      </c>
      <c r="AI14" s="97">
        <f t="shared" si="6"/>
        <v>10.47107478260871</v>
      </c>
      <c r="AJ14" s="97">
        <f t="shared" si="6"/>
        <v>10.398611014492769</v>
      </c>
      <c r="AK14" s="97">
        <f t="shared" si="6"/>
        <v>10.326147246376827</v>
      </c>
      <c r="AL14" s="97">
        <f t="shared" si="6"/>
        <v>10.253683478260886</v>
      </c>
      <c r="AM14" s="97">
        <f t="shared" si="6"/>
        <v>10.181219710144944</v>
      </c>
      <c r="AN14" s="97">
        <f t="shared" si="6"/>
        <v>10.108755942029003</v>
      </c>
      <c r="AO14" s="97">
        <f t="shared" si="6"/>
        <v>10.036292173913061</v>
      </c>
      <c r="AP14" s="97">
        <f t="shared" si="6"/>
        <v>9.9638284057971198</v>
      </c>
      <c r="AQ14" s="97">
        <f t="shared" si="6"/>
        <v>9.8913646376811784</v>
      </c>
      <c r="AR14" s="97">
        <f t="shared" si="6"/>
        <v>9.8189008695652369</v>
      </c>
      <c r="AS14" s="97">
        <f t="shared" si="6"/>
        <v>9.7464371014492954</v>
      </c>
      <c r="AT14" s="97">
        <f t="shared" si="6"/>
        <v>9.673973333333354</v>
      </c>
      <c r="AU14" s="97">
        <f t="shared" si="6"/>
        <v>9.6015095652174125</v>
      </c>
      <c r="AV14" s="62">
        <v>0.1075</v>
      </c>
      <c r="AW14" s="62">
        <f t="shared" si="5"/>
        <v>9.7500000000000003E-2</v>
      </c>
    </row>
    <row r="15" spans="1:49">
      <c r="B15" s="145"/>
      <c r="C15" s="36">
        <v>12</v>
      </c>
      <c r="D15" s="29">
        <v>7.2999999999999995E-2</v>
      </c>
      <c r="E15" s="29">
        <v>13.698</v>
      </c>
      <c r="F15" s="83">
        <f t="shared" si="3"/>
        <v>8.7499999999999994E-2</v>
      </c>
      <c r="G15" s="30">
        <v>12.5</v>
      </c>
      <c r="H15" s="97">
        <f t="shared" si="4"/>
        <v>12.431509999999999</v>
      </c>
      <c r="I15" s="97">
        <f t="shared" si="4"/>
        <v>12.363019999999999</v>
      </c>
      <c r="J15" s="97">
        <f t="shared" si="4"/>
        <v>12.294529999999998</v>
      </c>
      <c r="K15" s="97">
        <f t="shared" si="4"/>
        <v>12.226039999999998</v>
      </c>
      <c r="L15" s="104">
        <f t="shared" si="4"/>
        <v>12.157549999999997</v>
      </c>
      <c r="M15" s="97">
        <f t="shared" si="4"/>
        <v>12.089059999999996</v>
      </c>
      <c r="N15" s="97">
        <f t="shared" si="4"/>
        <v>12.020569999999996</v>
      </c>
      <c r="O15" s="97">
        <f t="shared" si="4"/>
        <v>11.952079999999995</v>
      </c>
      <c r="P15" s="97">
        <f t="shared" si="4"/>
        <v>11.883589999999995</v>
      </c>
      <c r="Q15" s="97">
        <f t="shared" si="4"/>
        <v>11.815099999999994</v>
      </c>
      <c r="R15" s="97">
        <f t="shared" si="4"/>
        <v>11.746609999999993</v>
      </c>
      <c r="S15" s="97">
        <f t="shared" si="4"/>
        <v>11.678119999999993</v>
      </c>
      <c r="T15" s="97">
        <f t="shared" si="4"/>
        <v>11.609629999999992</v>
      </c>
      <c r="U15" s="97">
        <f t="shared" si="4"/>
        <v>11.541139999999992</v>
      </c>
      <c r="V15" s="97">
        <f t="shared" si="4"/>
        <v>11.472649999999991</v>
      </c>
      <c r="W15" s="97">
        <f t="shared" si="4"/>
        <v>11.40415999999999</v>
      </c>
      <c r="X15" s="97">
        <f t="shared" si="6"/>
        <v>11.335666849315059</v>
      </c>
      <c r="Y15" s="97">
        <f t="shared" si="6"/>
        <v>11.267173698630128</v>
      </c>
      <c r="Z15" s="97">
        <f t="shared" si="6"/>
        <v>11.198680547945196</v>
      </c>
      <c r="AA15" s="97">
        <f t="shared" si="6"/>
        <v>11.130187397260265</v>
      </c>
      <c r="AB15" s="97">
        <f t="shared" si="6"/>
        <v>11.061694246575334</v>
      </c>
      <c r="AC15" s="97">
        <f t="shared" si="6"/>
        <v>10.993201095890402</v>
      </c>
      <c r="AD15" s="97">
        <f t="shared" si="6"/>
        <v>10.924707945205471</v>
      </c>
      <c r="AE15" s="97">
        <f t="shared" si="6"/>
        <v>10.85621479452054</v>
      </c>
      <c r="AF15" s="97">
        <f t="shared" si="6"/>
        <v>10.787721643835608</v>
      </c>
      <c r="AG15" s="97">
        <f t="shared" si="6"/>
        <v>10.719228493150677</v>
      </c>
      <c r="AH15" s="97">
        <f t="shared" si="6"/>
        <v>10.650735342465746</v>
      </c>
      <c r="AI15" s="97">
        <f t="shared" si="6"/>
        <v>10.582242191780814</v>
      </c>
      <c r="AJ15" s="97">
        <f t="shared" si="6"/>
        <v>10.513749041095883</v>
      </c>
      <c r="AK15" s="97">
        <f t="shared" si="6"/>
        <v>10.445255890410952</v>
      </c>
      <c r="AL15" s="97">
        <f t="shared" si="6"/>
        <v>10.37676273972602</v>
      </c>
      <c r="AM15" s="97">
        <f t="shared" si="6"/>
        <v>10.308269589041089</v>
      </c>
      <c r="AN15" s="97">
        <f t="shared" si="6"/>
        <v>10.239776438356158</v>
      </c>
      <c r="AO15" s="97">
        <f t="shared" si="6"/>
        <v>10.171283287671226</v>
      </c>
      <c r="AP15" s="97">
        <f t="shared" si="6"/>
        <v>10.102790136986295</v>
      </c>
      <c r="AQ15" s="97">
        <f t="shared" si="6"/>
        <v>10.034296986301364</v>
      </c>
      <c r="AR15" s="97">
        <f t="shared" si="6"/>
        <v>9.9658038356164322</v>
      </c>
      <c r="AS15" s="97">
        <f t="shared" si="6"/>
        <v>9.8973106849315009</v>
      </c>
      <c r="AT15" s="97">
        <f t="shared" si="6"/>
        <v>9.8288175342465696</v>
      </c>
      <c r="AU15" s="97">
        <f t="shared" si="6"/>
        <v>9.7603243835616382</v>
      </c>
      <c r="AV15" s="62">
        <v>5.7500000000000002E-2</v>
      </c>
      <c r="AW15" s="62">
        <f t="shared" si="5"/>
        <v>4.7500000000000001E-2</v>
      </c>
    </row>
    <row r="16" spans="1:49">
      <c r="B16" s="145"/>
      <c r="C16" s="36">
        <v>13</v>
      </c>
      <c r="D16" s="29">
        <v>7.4999999999999997E-2</v>
      </c>
      <c r="E16" s="29">
        <v>13.333</v>
      </c>
      <c r="F16" s="83">
        <f t="shared" si="3"/>
        <v>6.25E-2</v>
      </c>
      <c r="G16" s="30">
        <v>12.5</v>
      </c>
      <c r="H16" s="97">
        <f t="shared" si="4"/>
        <v>12.433335</v>
      </c>
      <c r="I16" s="97">
        <f t="shared" si="4"/>
        <v>12.366669999999999</v>
      </c>
      <c r="J16" s="97">
        <f t="shared" si="4"/>
        <v>12.300004999999999</v>
      </c>
      <c r="K16" s="97">
        <f t="shared" si="4"/>
        <v>12.233339999999998</v>
      </c>
      <c r="L16" s="104">
        <f t="shared" si="4"/>
        <v>12.166674999999998</v>
      </c>
      <c r="M16" s="97">
        <f t="shared" si="4"/>
        <v>12.100009999999997</v>
      </c>
      <c r="N16" s="97">
        <f t="shared" si="4"/>
        <v>12.033344999999997</v>
      </c>
      <c r="O16" s="97">
        <f t="shared" si="4"/>
        <v>11.966679999999997</v>
      </c>
      <c r="P16" s="97">
        <f t="shared" si="4"/>
        <v>11.900014999999996</v>
      </c>
      <c r="Q16" s="97">
        <f t="shared" si="4"/>
        <v>11.833349999999996</v>
      </c>
      <c r="R16" s="97">
        <f t="shared" si="4"/>
        <v>11.766684999999995</v>
      </c>
      <c r="S16" s="97">
        <f t="shared" si="4"/>
        <v>11.700019999999995</v>
      </c>
      <c r="T16" s="97">
        <f t="shared" si="4"/>
        <v>11.633354999999995</v>
      </c>
      <c r="U16" s="97">
        <f t="shared" si="4"/>
        <v>11.566689999999994</v>
      </c>
      <c r="V16" s="97">
        <f t="shared" si="4"/>
        <v>11.500024999999994</v>
      </c>
      <c r="W16" s="97">
        <f t="shared" si="4"/>
        <v>11.433359999999993</v>
      </c>
      <c r="X16" s="97">
        <f t="shared" si="6"/>
        <v>11.366693333333327</v>
      </c>
      <c r="Y16" s="97">
        <f t="shared" si="6"/>
        <v>11.30002666666666</v>
      </c>
      <c r="Z16" s="97">
        <f t="shared" si="6"/>
        <v>11.233359999999994</v>
      </c>
      <c r="AA16" s="97">
        <f t="shared" ref="X16:AU22" si="7">Z16-0.005/$D16</f>
        <v>11.166693333333328</v>
      </c>
      <c r="AB16" s="97">
        <f t="shared" si="7"/>
        <v>11.100026666666661</v>
      </c>
      <c r="AC16" s="97">
        <f t="shared" si="7"/>
        <v>11.033359999999995</v>
      </c>
      <c r="AD16" s="97">
        <f t="shared" si="7"/>
        <v>10.966693333333328</v>
      </c>
      <c r="AE16" s="97">
        <f t="shared" si="7"/>
        <v>10.900026666666662</v>
      </c>
      <c r="AF16" s="97">
        <f t="shared" si="7"/>
        <v>10.833359999999995</v>
      </c>
      <c r="AG16" s="97">
        <f t="shared" si="7"/>
        <v>10.766693333333329</v>
      </c>
      <c r="AH16" s="97">
        <f t="shared" si="7"/>
        <v>10.700026666666663</v>
      </c>
      <c r="AI16" s="97">
        <f t="shared" si="7"/>
        <v>10.633359999999996</v>
      </c>
      <c r="AJ16" s="97">
        <f t="shared" si="7"/>
        <v>10.56669333333333</v>
      </c>
      <c r="AK16" s="97">
        <f t="shared" si="7"/>
        <v>10.500026666666663</v>
      </c>
      <c r="AL16" s="97">
        <f t="shared" si="7"/>
        <v>10.433359999999997</v>
      </c>
      <c r="AM16" s="97">
        <f t="shared" si="7"/>
        <v>10.36669333333333</v>
      </c>
      <c r="AN16" s="97">
        <f t="shared" si="7"/>
        <v>10.300026666666664</v>
      </c>
      <c r="AO16" s="97">
        <f t="shared" si="7"/>
        <v>10.233359999999998</v>
      </c>
      <c r="AP16" s="97">
        <f t="shared" si="7"/>
        <v>10.166693333333331</v>
      </c>
      <c r="AQ16" s="97">
        <f t="shared" si="7"/>
        <v>10.100026666666665</v>
      </c>
      <c r="AR16" s="97">
        <f t="shared" si="7"/>
        <v>10.033359999999998</v>
      </c>
      <c r="AS16" s="97">
        <f t="shared" si="7"/>
        <v>9.9666933333333319</v>
      </c>
      <c r="AT16" s="97">
        <f t="shared" si="7"/>
        <v>9.9000266666666654</v>
      </c>
      <c r="AU16" s="97">
        <f t="shared" si="7"/>
        <v>9.833359999999999</v>
      </c>
      <c r="AV16" s="62">
        <v>3.2500000000000001E-2</v>
      </c>
      <c r="AW16" s="62">
        <f t="shared" si="5"/>
        <v>2.2499999999999999E-2</v>
      </c>
    </row>
    <row r="17" spans="1:49">
      <c r="B17" s="145"/>
      <c r="C17" s="36">
        <v>14</v>
      </c>
      <c r="D17" s="29">
        <v>7.4999999999999997E-2</v>
      </c>
      <c r="E17" s="29">
        <v>13.333</v>
      </c>
      <c r="F17" s="83">
        <f t="shared" si="3"/>
        <v>6.25E-2</v>
      </c>
      <c r="G17" s="30">
        <v>12.5</v>
      </c>
      <c r="H17" s="97">
        <f t="shared" si="4"/>
        <v>12.433335</v>
      </c>
      <c r="I17" s="97">
        <f t="shared" si="4"/>
        <v>12.366669999999999</v>
      </c>
      <c r="J17" s="97">
        <f t="shared" si="4"/>
        <v>12.300004999999999</v>
      </c>
      <c r="K17" s="97">
        <f t="shared" si="4"/>
        <v>12.233339999999998</v>
      </c>
      <c r="L17" s="104">
        <f t="shared" si="4"/>
        <v>12.166674999999998</v>
      </c>
      <c r="M17" s="97">
        <f t="shared" si="4"/>
        <v>12.100009999999997</v>
      </c>
      <c r="N17" s="97">
        <f t="shared" si="4"/>
        <v>12.033344999999997</v>
      </c>
      <c r="O17" s="97">
        <f t="shared" si="4"/>
        <v>11.966679999999997</v>
      </c>
      <c r="P17" s="97">
        <f t="shared" si="4"/>
        <v>11.900014999999996</v>
      </c>
      <c r="Q17" s="97">
        <f t="shared" si="4"/>
        <v>11.833349999999996</v>
      </c>
      <c r="R17" s="97">
        <f t="shared" si="4"/>
        <v>11.766684999999995</v>
      </c>
      <c r="S17" s="97">
        <f t="shared" si="4"/>
        <v>11.700019999999995</v>
      </c>
      <c r="T17" s="97">
        <f t="shared" si="4"/>
        <v>11.633354999999995</v>
      </c>
      <c r="U17" s="97">
        <f t="shared" si="4"/>
        <v>11.566689999999994</v>
      </c>
      <c r="V17" s="97">
        <f t="shared" si="4"/>
        <v>11.500024999999994</v>
      </c>
      <c r="W17" s="97">
        <f t="shared" si="4"/>
        <v>11.433359999999993</v>
      </c>
      <c r="X17" s="97">
        <f t="shared" si="7"/>
        <v>11.366693333333327</v>
      </c>
      <c r="Y17" s="97">
        <f t="shared" si="7"/>
        <v>11.30002666666666</v>
      </c>
      <c r="Z17" s="97">
        <f t="shared" si="7"/>
        <v>11.233359999999994</v>
      </c>
      <c r="AA17" s="97">
        <f t="shared" si="7"/>
        <v>11.166693333333328</v>
      </c>
      <c r="AB17" s="97">
        <f t="shared" si="7"/>
        <v>11.100026666666661</v>
      </c>
      <c r="AC17" s="97">
        <f t="shared" si="7"/>
        <v>11.033359999999995</v>
      </c>
      <c r="AD17" s="97">
        <f t="shared" si="7"/>
        <v>10.966693333333328</v>
      </c>
      <c r="AE17" s="97">
        <f t="shared" si="7"/>
        <v>10.900026666666662</v>
      </c>
      <c r="AF17" s="97">
        <f t="shared" si="7"/>
        <v>10.833359999999995</v>
      </c>
      <c r="AG17" s="97">
        <f t="shared" si="7"/>
        <v>10.766693333333329</v>
      </c>
      <c r="AH17" s="97">
        <f t="shared" si="7"/>
        <v>10.700026666666663</v>
      </c>
      <c r="AI17" s="97">
        <f t="shared" si="7"/>
        <v>10.633359999999996</v>
      </c>
      <c r="AJ17" s="97">
        <f t="shared" si="7"/>
        <v>10.56669333333333</v>
      </c>
      <c r="AK17" s="97">
        <f t="shared" si="7"/>
        <v>10.500026666666663</v>
      </c>
      <c r="AL17" s="97">
        <f t="shared" si="7"/>
        <v>10.433359999999997</v>
      </c>
      <c r="AM17" s="97">
        <f t="shared" si="7"/>
        <v>10.36669333333333</v>
      </c>
      <c r="AN17" s="97">
        <f t="shared" si="7"/>
        <v>10.300026666666664</v>
      </c>
      <c r="AO17" s="97">
        <f t="shared" si="7"/>
        <v>10.233359999999998</v>
      </c>
      <c r="AP17" s="97">
        <f t="shared" si="7"/>
        <v>10.166693333333331</v>
      </c>
      <c r="AQ17" s="97">
        <f t="shared" si="7"/>
        <v>10.100026666666665</v>
      </c>
      <c r="AR17" s="97">
        <f t="shared" si="7"/>
        <v>10.033359999999998</v>
      </c>
      <c r="AS17" s="97">
        <f t="shared" si="7"/>
        <v>9.9666933333333319</v>
      </c>
      <c r="AT17" s="97">
        <f t="shared" si="7"/>
        <v>9.9000266666666654</v>
      </c>
      <c r="AU17" s="97">
        <f t="shared" si="7"/>
        <v>9.833359999999999</v>
      </c>
      <c r="AV17" s="62">
        <v>3.2500000000000001E-2</v>
      </c>
      <c r="AW17" s="62">
        <f t="shared" si="5"/>
        <v>2.2499999999999999E-2</v>
      </c>
    </row>
    <row r="18" spans="1:49">
      <c r="B18" s="145"/>
      <c r="C18" s="36">
        <v>15</v>
      </c>
      <c r="D18" s="29">
        <v>7.2999999999999995E-2</v>
      </c>
      <c r="E18" s="29">
        <v>13.698</v>
      </c>
      <c r="F18" s="83">
        <f t="shared" si="3"/>
        <v>8.7499999999999994E-2</v>
      </c>
      <c r="G18" s="30">
        <v>12.5</v>
      </c>
      <c r="H18" s="97">
        <f t="shared" si="4"/>
        <v>12.431509999999999</v>
      </c>
      <c r="I18" s="97">
        <f t="shared" si="4"/>
        <v>12.363019999999999</v>
      </c>
      <c r="J18" s="97">
        <f t="shared" si="4"/>
        <v>12.294529999999998</v>
      </c>
      <c r="K18" s="97">
        <f t="shared" si="4"/>
        <v>12.226039999999998</v>
      </c>
      <c r="L18" s="104">
        <f t="shared" ref="I18:W33" si="8">K18-0.005*$E18</f>
        <v>12.157549999999997</v>
      </c>
      <c r="M18" s="97">
        <f t="shared" si="8"/>
        <v>12.089059999999996</v>
      </c>
      <c r="N18" s="97">
        <f t="shared" si="8"/>
        <v>12.020569999999996</v>
      </c>
      <c r="O18" s="97">
        <f t="shared" si="8"/>
        <v>11.952079999999995</v>
      </c>
      <c r="P18" s="97">
        <f t="shared" si="8"/>
        <v>11.883589999999995</v>
      </c>
      <c r="Q18" s="97">
        <f t="shared" si="8"/>
        <v>11.815099999999994</v>
      </c>
      <c r="R18" s="97">
        <f t="shared" si="8"/>
        <v>11.746609999999993</v>
      </c>
      <c r="S18" s="97">
        <f t="shared" si="8"/>
        <v>11.678119999999993</v>
      </c>
      <c r="T18" s="97">
        <f t="shared" si="8"/>
        <v>11.609629999999992</v>
      </c>
      <c r="U18" s="97">
        <f t="shared" si="8"/>
        <v>11.541139999999992</v>
      </c>
      <c r="V18" s="97">
        <f t="shared" si="8"/>
        <v>11.472649999999991</v>
      </c>
      <c r="W18" s="97">
        <f t="shared" si="8"/>
        <v>11.40415999999999</v>
      </c>
      <c r="X18" s="97">
        <f t="shared" si="7"/>
        <v>11.335666849315059</v>
      </c>
      <c r="Y18" s="97">
        <f t="shared" si="7"/>
        <v>11.267173698630128</v>
      </c>
      <c r="Z18" s="97">
        <f t="shared" si="7"/>
        <v>11.198680547945196</v>
      </c>
      <c r="AA18" s="97">
        <f t="shared" si="7"/>
        <v>11.130187397260265</v>
      </c>
      <c r="AB18" s="97">
        <f t="shared" si="7"/>
        <v>11.061694246575334</v>
      </c>
      <c r="AC18" s="97">
        <f t="shared" si="7"/>
        <v>10.993201095890402</v>
      </c>
      <c r="AD18" s="97">
        <f t="shared" si="7"/>
        <v>10.924707945205471</v>
      </c>
      <c r="AE18" s="97">
        <f t="shared" si="7"/>
        <v>10.85621479452054</v>
      </c>
      <c r="AF18" s="97">
        <f t="shared" si="7"/>
        <v>10.787721643835608</v>
      </c>
      <c r="AG18" s="97">
        <f t="shared" si="7"/>
        <v>10.719228493150677</v>
      </c>
      <c r="AH18" s="97">
        <f t="shared" si="7"/>
        <v>10.650735342465746</v>
      </c>
      <c r="AI18" s="97">
        <f t="shared" si="7"/>
        <v>10.582242191780814</v>
      </c>
      <c r="AJ18" s="97">
        <f t="shared" si="7"/>
        <v>10.513749041095883</v>
      </c>
      <c r="AK18" s="97">
        <f t="shared" si="7"/>
        <v>10.445255890410952</v>
      </c>
      <c r="AL18" s="97">
        <f t="shared" si="7"/>
        <v>10.37676273972602</v>
      </c>
      <c r="AM18" s="97">
        <f t="shared" si="7"/>
        <v>10.308269589041089</v>
      </c>
      <c r="AN18" s="97">
        <f t="shared" si="7"/>
        <v>10.239776438356158</v>
      </c>
      <c r="AO18" s="97">
        <f t="shared" si="7"/>
        <v>10.171283287671226</v>
      </c>
      <c r="AP18" s="97">
        <f t="shared" si="7"/>
        <v>10.102790136986295</v>
      </c>
      <c r="AQ18" s="97">
        <f t="shared" si="7"/>
        <v>10.034296986301364</v>
      </c>
      <c r="AR18" s="97">
        <f t="shared" si="7"/>
        <v>9.9658038356164322</v>
      </c>
      <c r="AS18" s="97">
        <f t="shared" si="7"/>
        <v>9.8973106849315009</v>
      </c>
      <c r="AT18" s="97">
        <f t="shared" si="7"/>
        <v>9.8288175342465696</v>
      </c>
      <c r="AU18" s="97">
        <f t="shared" si="7"/>
        <v>9.7603243835616382</v>
      </c>
      <c r="AV18" s="62">
        <v>5.7500000000000002E-2</v>
      </c>
      <c r="AW18" s="62">
        <f t="shared" si="5"/>
        <v>4.7500000000000001E-2</v>
      </c>
    </row>
    <row r="19" spans="1:49">
      <c r="A19" s="128" t="s">
        <v>263</v>
      </c>
      <c r="B19" s="145"/>
      <c r="C19" s="36">
        <v>16</v>
      </c>
      <c r="D19" s="29">
        <v>6.9000000000000006E-2</v>
      </c>
      <c r="E19" s="29">
        <v>14.492000000000001</v>
      </c>
      <c r="F19" s="83">
        <f t="shared" si="3"/>
        <v>0.13750000000000001</v>
      </c>
      <c r="G19" s="30">
        <v>12.5</v>
      </c>
      <c r="H19" s="97">
        <f t="shared" si="4"/>
        <v>12.42754</v>
      </c>
      <c r="I19" s="97">
        <f t="shared" si="8"/>
        <v>12.355080000000001</v>
      </c>
      <c r="J19" s="97">
        <f t="shared" si="8"/>
        <v>12.282620000000001</v>
      </c>
      <c r="K19" s="97">
        <f t="shared" si="8"/>
        <v>12.210160000000002</v>
      </c>
      <c r="L19" s="104">
        <f t="shared" si="8"/>
        <v>12.137700000000002</v>
      </c>
      <c r="M19" s="97">
        <f t="shared" si="8"/>
        <v>12.065240000000003</v>
      </c>
      <c r="N19" s="97">
        <f t="shared" si="8"/>
        <v>11.992780000000003</v>
      </c>
      <c r="O19" s="97">
        <f t="shared" si="8"/>
        <v>11.920320000000004</v>
      </c>
      <c r="P19" s="97">
        <f t="shared" si="8"/>
        <v>11.847860000000004</v>
      </c>
      <c r="Q19" s="97">
        <f t="shared" si="8"/>
        <v>11.775400000000005</v>
      </c>
      <c r="R19" s="97">
        <f t="shared" si="8"/>
        <v>11.702940000000005</v>
      </c>
      <c r="S19" s="97">
        <f t="shared" si="8"/>
        <v>11.630480000000006</v>
      </c>
      <c r="T19" s="97">
        <f t="shared" si="8"/>
        <v>11.558020000000006</v>
      </c>
      <c r="U19" s="97">
        <f t="shared" si="8"/>
        <v>11.485560000000007</v>
      </c>
      <c r="V19" s="97">
        <f t="shared" si="8"/>
        <v>11.413100000000007</v>
      </c>
      <c r="W19" s="97">
        <f t="shared" si="8"/>
        <v>11.340640000000008</v>
      </c>
      <c r="X19" s="97">
        <f t="shared" si="7"/>
        <v>11.268176231884066</v>
      </c>
      <c r="Y19" s="97">
        <f t="shared" si="7"/>
        <v>11.195712463768125</v>
      </c>
      <c r="Z19" s="97">
        <f t="shared" si="7"/>
        <v>11.123248695652183</v>
      </c>
      <c r="AA19" s="97">
        <f t="shared" si="7"/>
        <v>11.050784927536242</v>
      </c>
      <c r="AB19" s="97">
        <f t="shared" si="7"/>
        <v>10.9783211594203</v>
      </c>
      <c r="AC19" s="97">
        <f t="shared" si="7"/>
        <v>10.905857391304359</v>
      </c>
      <c r="AD19" s="97">
        <f t="shared" si="7"/>
        <v>10.833393623188417</v>
      </c>
      <c r="AE19" s="97">
        <f t="shared" si="7"/>
        <v>10.760929855072476</v>
      </c>
      <c r="AF19" s="97">
        <f t="shared" si="7"/>
        <v>10.688466086956534</v>
      </c>
      <c r="AG19" s="97">
        <f t="shared" si="7"/>
        <v>10.616002318840593</v>
      </c>
      <c r="AH19" s="97">
        <f t="shared" si="7"/>
        <v>10.543538550724652</v>
      </c>
      <c r="AI19" s="97">
        <f t="shared" si="7"/>
        <v>10.47107478260871</v>
      </c>
      <c r="AJ19" s="97">
        <f t="shared" si="7"/>
        <v>10.398611014492769</v>
      </c>
      <c r="AK19" s="97">
        <f t="shared" si="7"/>
        <v>10.326147246376827</v>
      </c>
      <c r="AL19" s="97">
        <f t="shared" si="7"/>
        <v>10.253683478260886</v>
      </c>
      <c r="AM19" s="97">
        <f t="shared" si="7"/>
        <v>10.181219710144944</v>
      </c>
      <c r="AN19" s="97">
        <f t="shared" si="7"/>
        <v>10.108755942029003</v>
      </c>
      <c r="AO19" s="97">
        <f t="shared" si="7"/>
        <v>10.036292173913061</v>
      </c>
      <c r="AP19" s="97">
        <f t="shared" si="7"/>
        <v>9.9638284057971198</v>
      </c>
      <c r="AQ19" s="97">
        <f t="shared" si="7"/>
        <v>9.8913646376811784</v>
      </c>
      <c r="AR19" s="97">
        <f t="shared" si="7"/>
        <v>9.8189008695652369</v>
      </c>
      <c r="AS19" s="97">
        <f t="shared" si="7"/>
        <v>9.7464371014492954</v>
      </c>
      <c r="AT19" s="97">
        <f t="shared" si="7"/>
        <v>9.673973333333354</v>
      </c>
      <c r="AU19" s="97">
        <f t="shared" si="7"/>
        <v>9.6015095652174125</v>
      </c>
      <c r="AV19" s="62">
        <v>0.1075</v>
      </c>
      <c r="AW19" s="62">
        <f t="shared" si="5"/>
        <v>9.7500000000000003E-2</v>
      </c>
    </row>
    <row r="20" spans="1:49">
      <c r="A20" s="129"/>
      <c r="B20" s="145"/>
      <c r="C20" s="36">
        <v>17</v>
      </c>
      <c r="D20" s="29">
        <v>6.3E-2</v>
      </c>
      <c r="E20" s="29">
        <v>15.872999999999999</v>
      </c>
      <c r="F20" s="83">
        <f t="shared" si="3"/>
        <v>0.18099999999999999</v>
      </c>
      <c r="G20" s="30">
        <v>13</v>
      </c>
      <c r="H20" s="97">
        <f t="shared" si="4"/>
        <v>12.920635000000001</v>
      </c>
      <c r="I20" s="97">
        <f t="shared" si="8"/>
        <v>12.841270000000002</v>
      </c>
      <c r="J20" s="97">
        <f t="shared" si="8"/>
        <v>12.761905000000002</v>
      </c>
      <c r="K20" s="97">
        <f t="shared" si="8"/>
        <v>12.682540000000003</v>
      </c>
      <c r="L20" s="104">
        <f t="shared" si="8"/>
        <v>12.603175000000004</v>
      </c>
      <c r="M20" s="97">
        <f t="shared" si="8"/>
        <v>12.523810000000005</v>
      </c>
      <c r="N20" s="97">
        <f t="shared" si="8"/>
        <v>12.444445000000005</v>
      </c>
      <c r="O20" s="97">
        <f t="shared" si="8"/>
        <v>12.365080000000006</v>
      </c>
      <c r="P20" s="97">
        <f t="shared" si="8"/>
        <v>12.285715000000007</v>
      </c>
      <c r="Q20" s="97">
        <f t="shared" si="8"/>
        <v>12.206350000000008</v>
      </c>
      <c r="R20" s="97">
        <f t="shared" si="8"/>
        <v>12.126985000000008</v>
      </c>
      <c r="S20" s="97">
        <f t="shared" si="8"/>
        <v>12.047620000000009</v>
      </c>
      <c r="T20" s="97">
        <f t="shared" si="8"/>
        <v>11.96825500000001</v>
      </c>
      <c r="U20" s="97">
        <f t="shared" si="8"/>
        <v>11.888890000000011</v>
      </c>
      <c r="V20" s="97">
        <f t="shared" si="8"/>
        <v>11.809525000000011</v>
      </c>
      <c r="W20" s="97">
        <f t="shared" si="8"/>
        <v>11.730160000000012</v>
      </c>
      <c r="X20" s="97">
        <f t="shared" si="7"/>
        <v>11.650794920634933</v>
      </c>
      <c r="Y20" s="97">
        <f t="shared" si="7"/>
        <v>11.571429841269854</v>
      </c>
      <c r="Z20" s="97">
        <f t="shared" si="7"/>
        <v>11.492064761904775</v>
      </c>
      <c r="AA20" s="97">
        <f t="shared" si="7"/>
        <v>11.412699682539696</v>
      </c>
      <c r="AB20" s="97">
        <f t="shared" si="7"/>
        <v>11.333334603174617</v>
      </c>
      <c r="AC20" s="97">
        <f t="shared" si="7"/>
        <v>11.253969523809538</v>
      </c>
      <c r="AD20" s="97">
        <f t="shared" si="7"/>
        <v>11.174604444444459</v>
      </c>
      <c r="AE20" s="97">
        <f t="shared" si="7"/>
        <v>11.095239365079379</v>
      </c>
      <c r="AF20" s="97">
        <f t="shared" si="7"/>
        <v>11.0158742857143</v>
      </c>
      <c r="AG20" s="97">
        <f t="shared" si="7"/>
        <v>10.936509206349221</v>
      </c>
      <c r="AH20" s="97">
        <f t="shared" si="7"/>
        <v>10.857144126984142</v>
      </c>
      <c r="AI20" s="97">
        <f t="shared" si="7"/>
        <v>10.777779047619063</v>
      </c>
      <c r="AJ20" s="97">
        <f t="shared" si="7"/>
        <v>10.698413968253984</v>
      </c>
      <c r="AK20" s="97">
        <f t="shared" si="7"/>
        <v>10.619048888888905</v>
      </c>
      <c r="AL20" s="97">
        <f t="shared" si="7"/>
        <v>10.539683809523826</v>
      </c>
      <c r="AM20" s="97">
        <f t="shared" si="7"/>
        <v>10.460318730158747</v>
      </c>
      <c r="AN20" s="97">
        <f t="shared" si="7"/>
        <v>10.380953650793668</v>
      </c>
      <c r="AO20" s="97">
        <f t="shared" si="7"/>
        <v>10.301588571428589</v>
      </c>
      <c r="AP20" s="97">
        <f t="shared" si="7"/>
        <v>10.22222349206351</v>
      </c>
      <c r="AQ20" s="97">
        <f t="shared" si="7"/>
        <v>10.14285841269843</v>
      </c>
      <c r="AR20" s="97">
        <f t="shared" si="7"/>
        <v>10.063493333333351</v>
      </c>
      <c r="AS20" s="97">
        <f t="shared" si="7"/>
        <v>9.9841282539682723</v>
      </c>
      <c r="AT20" s="97">
        <f t="shared" si="7"/>
        <v>9.9047631746031932</v>
      </c>
      <c r="AU20" s="97">
        <f t="shared" si="7"/>
        <v>9.8253980952381141</v>
      </c>
      <c r="AV20" s="62">
        <v>0.151</v>
      </c>
      <c r="AW20" s="62">
        <f t="shared" si="5"/>
        <v>0.14099999999999999</v>
      </c>
    </row>
    <row r="21" spans="1:49">
      <c r="A21" s="148">
        <f>A24/100</f>
        <v>0.08</v>
      </c>
      <c r="B21" s="145"/>
      <c r="C21" s="36">
        <v>18</v>
      </c>
      <c r="D21" s="29">
        <v>5.5E-2</v>
      </c>
      <c r="E21" s="29">
        <v>18.181000000000001</v>
      </c>
      <c r="F21" s="83">
        <f t="shared" si="3"/>
        <v>0.12</v>
      </c>
      <c r="G21" s="30">
        <v>16</v>
      </c>
      <c r="H21" s="97">
        <f t="shared" si="4"/>
        <v>15.909095000000001</v>
      </c>
      <c r="I21" s="97">
        <f t="shared" si="8"/>
        <v>15.818190000000001</v>
      </c>
      <c r="J21" s="97">
        <f t="shared" si="8"/>
        <v>15.727285000000002</v>
      </c>
      <c r="K21" s="97">
        <f t="shared" si="8"/>
        <v>15.636380000000003</v>
      </c>
      <c r="L21" s="104">
        <f t="shared" si="8"/>
        <v>15.545475000000003</v>
      </c>
      <c r="M21" s="97">
        <f t="shared" si="8"/>
        <v>15.454570000000004</v>
      </c>
      <c r="N21" s="97">
        <f t="shared" si="8"/>
        <v>15.363665000000005</v>
      </c>
      <c r="O21" s="97">
        <f t="shared" si="8"/>
        <v>15.272760000000005</v>
      </c>
      <c r="P21" s="97">
        <f t="shared" si="8"/>
        <v>15.181855000000006</v>
      </c>
      <c r="Q21" s="97">
        <f t="shared" si="8"/>
        <v>15.090950000000007</v>
      </c>
      <c r="R21" s="97">
        <f t="shared" si="8"/>
        <v>15.000045000000007</v>
      </c>
      <c r="S21" s="97">
        <f t="shared" si="8"/>
        <v>14.909140000000008</v>
      </c>
      <c r="T21" s="97">
        <f t="shared" si="8"/>
        <v>14.818235000000008</v>
      </c>
      <c r="U21" s="97">
        <f t="shared" si="8"/>
        <v>14.727330000000009</v>
      </c>
      <c r="V21" s="97">
        <f t="shared" si="8"/>
        <v>14.63642500000001</v>
      </c>
      <c r="W21" s="97">
        <f t="shared" si="8"/>
        <v>14.54552000000001</v>
      </c>
      <c r="X21" s="97">
        <f t="shared" si="7"/>
        <v>14.454610909090919</v>
      </c>
      <c r="Y21" s="97">
        <f t="shared" si="7"/>
        <v>14.363701818181827</v>
      </c>
      <c r="Z21" s="97">
        <f t="shared" si="7"/>
        <v>14.272792727272735</v>
      </c>
      <c r="AA21" s="97">
        <f t="shared" si="7"/>
        <v>14.181883636363644</v>
      </c>
      <c r="AB21" s="97">
        <f t="shared" si="7"/>
        <v>14.090974545454552</v>
      </c>
      <c r="AC21" s="97">
        <f t="shared" si="7"/>
        <v>14.00006545454546</v>
      </c>
      <c r="AD21" s="97">
        <f t="shared" si="7"/>
        <v>13.909156363636368</v>
      </c>
      <c r="AE21" s="97">
        <f t="shared" si="7"/>
        <v>13.818247272727277</v>
      </c>
      <c r="AF21" s="97">
        <f t="shared" si="7"/>
        <v>13.727338181818185</v>
      </c>
      <c r="AG21" s="97">
        <f t="shared" si="7"/>
        <v>13.636429090909093</v>
      </c>
      <c r="AH21" s="97">
        <f t="shared" si="7"/>
        <v>13.545520000000002</v>
      </c>
      <c r="AI21" s="97">
        <f t="shared" si="7"/>
        <v>13.45461090909091</v>
      </c>
      <c r="AJ21" s="97">
        <f t="shared" si="7"/>
        <v>13.363701818181818</v>
      </c>
      <c r="AK21" s="97">
        <f t="shared" si="7"/>
        <v>13.272792727272726</v>
      </c>
      <c r="AL21" s="97">
        <f t="shared" si="7"/>
        <v>13.181883636363635</v>
      </c>
      <c r="AM21" s="97">
        <f t="shared" si="7"/>
        <v>13.090974545454543</v>
      </c>
      <c r="AN21" s="97">
        <f t="shared" si="7"/>
        <v>13.000065454545451</v>
      </c>
      <c r="AO21" s="97">
        <f t="shared" si="7"/>
        <v>12.90915636363636</v>
      </c>
      <c r="AP21" s="97">
        <f t="shared" si="7"/>
        <v>12.818247272727268</v>
      </c>
      <c r="AQ21" s="97">
        <f t="shared" si="7"/>
        <v>12.727338181818176</v>
      </c>
      <c r="AR21" s="97">
        <f t="shared" si="7"/>
        <v>12.636429090909084</v>
      </c>
      <c r="AS21" s="97">
        <f t="shared" si="7"/>
        <v>12.545519999999993</v>
      </c>
      <c r="AT21" s="97">
        <f t="shared" si="7"/>
        <v>12.454610909090901</v>
      </c>
      <c r="AU21" s="97">
        <f t="shared" si="7"/>
        <v>12.363701818181809</v>
      </c>
      <c r="AV21" s="62">
        <v>0.09</v>
      </c>
      <c r="AW21" s="62">
        <f t="shared" si="5"/>
        <v>0.08</v>
      </c>
    </row>
    <row r="22" spans="1:49">
      <c r="A22" s="148"/>
      <c r="B22" s="145"/>
      <c r="C22" s="36">
        <v>19</v>
      </c>
      <c r="D22" s="29">
        <v>4.4999999999999998E-2</v>
      </c>
      <c r="E22" s="29">
        <v>22.222000000000001</v>
      </c>
      <c r="F22" s="83">
        <f t="shared" si="3"/>
        <v>0.1</v>
      </c>
      <c r="G22" s="30">
        <v>20</v>
      </c>
      <c r="H22" s="97">
        <f t="shared" si="4"/>
        <v>19.88889</v>
      </c>
      <c r="I22" s="97">
        <f t="shared" si="8"/>
        <v>19.77778</v>
      </c>
      <c r="J22" s="97">
        <f t="shared" si="8"/>
        <v>19.66667</v>
      </c>
      <c r="K22" s="97">
        <f t="shared" si="8"/>
        <v>19.55556</v>
      </c>
      <c r="L22" s="104">
        <f t="shared" si="8"/>
        <v>19.44445</v>
      </c>
      <c r="M22" s="97">
        <f t="shared" si="8"/>
        <v>19.33334</v>
      </c>
      <c r="N22" s="97">
        <f t="shared" si="8"/>
        <v>19.22223</v>
      </c>
      <c r="O22" s="97">
        <f t="shared" si="8"/>
        <v>19.11112</v>
      </c>
      <c r="P22" s="97">
        <f t="shared" si="8"/>
        <v>19.00001</v>
      </c>
      <c r="Q22" s="97">
        <f t="shared" si="8"/>
        <v>18.8889</v>
      </c>
      <c r="R22" s="97">
        <f t="shared" si="8"/>
        <v>18.77779</v>
      </c>
      <c r="S22" s="97">
        <f t="shared" si="8"/>
        <v>18.666679999999999</v>
      </c>
      <c r="T22" s="97">
        <f t="shared" si="8"/>
        <v>18.555569999999999</v>
      </c>
      <c r="U22" s="97">
        <f t="shared" si="8"/>
        <v>18.444459999999999</v>
      </c>
      <c r="V22" s="97">
        <f t="shared" si="8"/>
        <v>18.333349999999999</v>
      </c>
      <c r="W22" s="97">
        <f t="shared" si="8"/>
        <v>18.222239999999999</v>
      </c>
      <c r="X22" s="97">
        <f t="shared" si="7"/>
        <v>18.111128888888889</v>
      </c>
      <c r="Y22" s="97">
        <f t="shared" si="7"/>
        <v>18.000017777777778</v>
      </c>
      <c r="Z22" s="97">
        <f t="shared" si="7"/>
        <v>17.888906666666667</v>
      </c>
      <c r="AA22" s="97">
        <f t="shared" si="7"/>
        <v>17.777795555555556</v>
      </c>
      <c r="AB22" s="97">
        <f t="shared" si="7"/>
        <v>17.666684444444446</v>
      </c>
      <c r="AC22" s="97">
        <f t="shared" si="7"/>
        <v>17.555573333333335</v>
      </c>
      <c r="AD22" s="97">
        <f t="shared" si="7"/>
        <v>17.444462222222224</v>
      </c>
      <c r="AE22" s="97">
        <f t="shared" si="7"/>
        <v>17.333351111111114</v>
      </c>
      <c r="AF22" s="97">
        <f t="shared" si="7"/>
        <v>17.222240000000003</v>
      </c>
      <c r="AG22" s="97">
        <f t="shared" si="7"/>
        <v>17.111128888888892</v>
      </c>
      <c r="AH22" s="97">
        <f t="shared" si="7"/>
        <v>17.000017777777781</v>
      </c>
      <c r="AI22" s="97">
        <f t="shared" si="7"/>
        <v>16.888906666666671</v>
      </c>
      <c r="AJ22" s="97">
        <f t="shared" si="7"/>
        <v>16.77779555555556</v>
      </c>
      <c r="AK22" s="97">
        <f t="shared" si="7"/>
        <v>16.666684444444449</v>
      </c>
      <c r="AL22" s="97">
        <f t="shared" si="7"/>
        <v>16.555573333333339</v>
      </c>
      <c r="AM22" s="97">
        <f t="shared" si="7"/>
        <v>16.444462222222228</v>
      </c>
      <c r="AN22" s="97">
        <f t="shared" si="7"/>
        <v>16.333351111111117</v>
      </c>
      <c r="AO22" s="97">
        <f t="shared" si="7"/>
        <v>16.222240000000006</v>
      </c>
      <c r="AP22" s="97">
        <f t="shared" si="7"/>
        <v>16.111128888888896</v>
      </c>
      <c r="AQ22" s="97">
        <f t="shared" si="7"/>
        <v>16.000017777777785</v>
      </c>
      <c r="AR22" s="97">
        <f t="shared" si="7"/>
        <v>15.888906666666674</v>
      </c>
      <c r="AS22" s="97">
        <f t="shared" si="7"/>
        <v>15.777795555555564</v>
      </c>
      <c r="AT22" s="97">
        <f t="shared" si="7"/>
        <v>15.666684444444453</v>
      </c>
      <c r="AU22" s="97">
        <f t="shared" si="7"/>
        <v>15.555573333333342</v>
      </c>
      <c r="AV22" s="62">
        <v>7.0000000000000007E-2</v>
      </c>
      <c r="AW22" s="62">
        <f t="shared" si="5"/>
        <v>6.0000000000000005E-2</v>
      </c>
    </row>
    <row r="23" spans="1:49">
      <c r="B23" s="145"/>
      <c r="C23" s="36">
        <v>20</v>
      </c>
      <c r="D23" s="29">
        <v>3.5999999999999997E-2</v>
      </c>
      <c r="E23" s="29">
        <v>27.777000000000001</v>
      </c>
      <c r="F23" s="83">
        <f t="shared" si="3"/>
        <v>0.13600000000000001</v>
      </c>
      <c r="G23" s="30">
        <v>24</v>
      </c>
      <c r="H23" s="97">
        <f t="shared" si="4"/>
        <v>23.861115000000002</v>
      </c>
      <c r="I23" s="97">
        <f t="shared" si="8"/>
        <v>23.722230000000003</v>
      </c>
      <c r="J23" s="97">
        <f t="shared" si="8"/>
        <v>23.583345000000005</v>
      </c>
      <c r="K23" s="97">
        <f t="shared" si="8"/>
        <v>23.444460000000007</v>
      </c>
      <c r="L23" s="104">
        <f t="shared" si="8"/>
        <v>23.305575000000008</v>
      </c>
      <c r="M23" s="97">
        <f t="shared" si="8"/>
        <v>23.16669000000001</v>
      </c>
      <c r="N23" s="97">
        <f t="shared" si="8"/>
        <v>23.027805000000011</v>
      </c>
      <c r="O23" s="97">
        <f t="shared" si="8"/>
        <v>22.888920000000013</v>
      </c>
      <c r="P23" s="97">
        <f t="shared" si="8"/>
        <v>22.750035000000015</v>
      </c>
      <c r="Q23" s="97">
        <f t="shared" si="8"/>
        <v>22.611150000000016</v>
      </c>
      <c r="R23" s="97">
        <f t="shared" si="8"/>
        <v>22.472265000000018</v>
      </c>
      <c r="S23" s="97">
        <f t="shared" si="8"/>
        <v>22.33338000000002</v>
      </c>
      <c r="T23" s="97">
        <f t="shared" si="8"/>
        <v>22.194495000000021</v>
      </c>
      <c r="U23" s="97">
        <f t="shared" si="8"/>
        <v>22.055610000000023</v>
      </c>
      <c r="V23" s="97">
        <f t="shared" si="8"/>
        <v>21.916725000000024</v>
      </c>
      <c r="W23" s="97">
        <f t="shared" si="8"/>
        <v>21.777840000000026</v>
      </c>
      <c r="X23" s="97">
        <f t="shared" ref="X23:AU29" si="9">W23-0.005/$D23</f>
        <v>21.638951111111137</v>
      </c>
      <c r="Y23" s="97">
        <f t="shared" si="9"/>
        <v>21.500062222222247</v>
      </c>
      <c r="Z23" s="97">
        <f t="shared" si="9"/>
        <v>21.361173333333358</v>
      </c>
      <c r="AA23" s="97">
        <f t="shared" si="9"/>
        <v>21.222284444444469</v>
      </c>
      <c r="AB23" s="97">
        <f t="shared" si="9"/>
        <v>21.08339555555558</v>
      </c>
      <c r="AC23" s="97">
        <f t="shared" si="9"/>
        <v>20.94450666666669</v>
      </c>
      <c r="AD23" s="97">
        <f t="shared" si="9"/>
        <v>20.805617777777801</v>
      </c>
      <c r="AE23" s="97">
        <f t="shared" si="9"/>
        <v>20.666728888888912</v>
      </c>
      <c r="AF23" s="97">
        <f t="shared" si="9"/>
        <v>20.527840000000023</v>
      </c>
      <c r="AG23" s="97">
        <f t="shared" si="9"/>
        <v>20.388951111111133</v>
      </c>
      <c r="AH23" s="97">
        <f t="shared" si="9"/>
        <v>20.250062222222244</v>
      </c>
      <c r="AI23" s="97">
        <f t="shared" si="9"/>
        <v>20.111173333333355</v>
      </c>
      <c r="AJ23" s="97">
        <f t="shared" si="9"/>
        <v>19.972284444444465</v>
      </c>
      <c r="AK23" s="97">
        <f t="shared" si="9"/>
        <v>19.833395555555576</v>
      </c>
      <c r="AL23" s="97">
        <f t="shared" si="9"/>
        <v>19.694506666666687</v>
      </c>
      <c r="AM23" s="97">
        <f t="shared" si="9"/>
        <v>19.555617777777798</v>
      </c>
      <c r="AN23" s="97">
        <f t="shared" si="9"/>
        <v>19.416728888888908</v>
      </c>
      <c r="AO23" s="97">
        <f t="shared" si="9"/>
        <v>19.277840000000019</v>
      </c>
      <c r="AP23" s="97">
        <f t="shared" si="9"/>
        <v>19.13895111111113</v>
      </c>
      <c r="AQ23" s="97">
        <f t="shared" si="9"/>
        <v>19.00006222222224</v>
      </c>
      <c r="AR23" s="97">
        <f t="shared" si="9"/>
        <v>18.861173333333351</v>
      </c>
      <c r="AS23" s="97">
        <f t="shared" si="9"/>
        <v>18.722284444444462</v>
      </c>
      <c r="AT23" s="97">
        <f t="shared" si="9"/>
        <v>18.583395555555573</v>
      </c>
      <c r="AU23" s="97">
        <f t="shared" si="9"/>
        <v>18.444506666666683</v>
      </c>
      <c r="AV23" s="62">
        <v>0.106</v>
      </c>
      <c r="AW23" s="62">
        <f t="shared" si="5"/>
        <v>9.6000000000000002E-2</v>
      </c>
    </row>
    <row r="24" spans="1:49">
      <c r="A24" s="49">
        <v>8</v>
      </c>
      <c r="B24" s="145"/>
      <c r="C24" s="36">
        <v>21</v>
      </c>
      <c r="D24" s="29">
        <v>2.8000000000000001E-2</v>
      </c>
      <c r="E24" s="29">
        <v>35.713999999999999</v>
      </c>
      <c r="F24" s="83">
        <f t="shared" si="3"/>
        <v>0.104</v>
      </c>
      <c r="G24" s="30">
        <v>32</v>
      </c>
      <c r="H24" s="97">
        <f t="shared" si="4"/>
        <v>31.821429999999999</v>
      </c>
      <c r="I24" s="97">
        <f t="shared" si="8"/>
        <v>31.642859999999999</v>
      </c>
      <c r="J24" s="97">
        <f t="shared" si="8"/>
        <v>31.464289999999998</v>
      </c>
      <c r="K24" s="97">
        <f t="shared" si="8"/>
        <v>31.285719999999998</v>
      </c>
      <c r="L24" s="104">
        <f t="shared" si="8"/>
        <v>31.107149999999997</v>
      </c>
      <c r="M24" s="97">
        <f t="shared" si="8"/>
        <v>30.928579999999997</v>
      </c>
      <c r="N24" s="97">
        <f t="shared" si="8"/>
        <v>30.750009999999996</v>
      </c>
      <c r="O24" s="97">
        <f t="shared" si="8"/>
        <v>30.571439999999996</v>
      </c>
      <c r="P24" s="97">
        <f t="shared" si="8"/>
        <v>30.392869999999995</v>
      </c>
      <c r="Q24" s="97">
        <f t="shared" si="8"/>
        <v>30.214299999999994</v>
      </c>
      <c r="R24" s="97">
        <f t="shared" si="8"/>
        <v>30.035729999999994</v>
      </c>
      <c r="S24" s="97">
        <f t="shared" si="8"/>
        <v>29.857159999999993</v>
      </c>
      <c r="T24" s="97">
        <f t="shared" si="8"/>
        <v>29.678589999999993</v>
      </c>
      <c r="U24" s="97">
        <f t="shared" si="8"/>
        <v>29.500019999999992</v>
      </c>
      <c r="V24" s="97">
        <f t="shared" si="8"/>
        <v>29.321449999999992</v>
      </c>
      <c r="W24" s="97">
        <f t="shared" si="8"/>
        <v>29.142879999999991</v>
      </c>
      <c r="X24" s="97">
        <f t="shared" si="9"/>
        <v>28.964308571428564</v>
      </c>
      <c r="Y24" s="97">
        <f t="shared" si="9"/>
        <v>28.785737142857137</v>
      </c>
      <c r="Z24" s="97">
        <f t="shared" si="9"/>
        <v>28.60716571428571</v>
      </c>
      <c r="AA24" s="97">
        <f t="shared" si="9"/>
        <v>28.428594285714283</v>
      </c>
      <c r="AB24" s="97">
        <f t="shared" si="9"/>
        <v>28.250022857142856</v>
      </c>
      <c r="AC24" s="97">
        <f t="shared" si="9"/>
        <v>28.071451428571429</v>
      </c>
      <c r="AD24" s="97">
        <f t="shared" si="9"/>
        <v>27.892880000000002</v>
      </c>
      <c r="AE24" s="97">
        <f t="shared" si="9"/>
        <v>27.714308571428575</v>
      </c>
      <c r="AF24" s="97">
        <f t="shared" si="9"/>
        <v>27.535737142857148</v>
      </c>
      <c r="AG24" s="97">
        <f t="shared" si="9"/>
        <v>27.357165714285721</v>
      </c>
      <c r="AH24" s="97">
        <f t="shared" si="9"/>
        <v>27.178594285714293</v>
      </c>
      <c r="AI24" s="97">
        <f t="shared" si="9"/>
        <v>27.000022857142866</v>
      </c>
      <c r="AJ24" s="97">
        <f t="shared" si="9"/>
        <v>26.821451428571439</v>
      </c>
      <c r="AK24" s="97">
        <f t="shared" si="9"/>
        <v>26.642880000000012</v>
      </c>
      <c r="AL24" s="97">
        <f t="shared" si="9"/>
        <v>26.464308571428585</v>
      </c>
      <c r="AM24" s="97">
        <f t="shared" si="9"/>
        <v>26.285737142857158</v>
      </c>
      <c r="AN24" s="97">
        <f t="shared" si="9"/>
        <v>26.107165714285731</v>
      </c>
      <c r="AO24" s="97">
        <f t="shared" si="9"/>
        <v>25.928594285714304</v>
      </c>
      <c r="AP24" s="97">
        <f t="shared" si="9"/>
        <v>25.750022857142877</v>
      </c>
      <c r="AQ24" s="97">
        <f t="shared" si="9"/>
        <v>25.57145142857145</v>
      </c>
      <c r="AR24" s="97">
        <f t="shared" si="9"/>
        <v>25.392880000000023</v>
      </c>
      <c r="AS24" s="97">
        <f t="shared" si="9"/>
        <v>25.214308571428596</v>
      </c>
      <c r="AT24" s="97">
        <f t="shared" si="9"/>
        <v>25.035737142857169</v>
      </c>
      <c r="AU24" s="97">
        <f t="shared" si="9"/>
        <v>24.857165714285742</v>
      </c>
      <c r="AV24" s="62">
        <v>7.3999999999999996E-2</v>
      </c>
      <c r="AW24" s="62">
        <f t="shared" si="5"/>
        <v>6.4000000000000001E-2</v>
      </c>
    </row>
    <row r="25" spans="1:49">
      <c r="B25" s="145"/>
      <c r="C25" s="36">
        <v>22</v>
      </c>
      <c r="D25" s="29">
        <v>2.1000000000000001E-2</v>
      </c>
      <c r="E25" s="29">
        <v>47.619</v>
      </c>
      <c r="F25" s="83">
        <f t="shared" si="3"/>
        <v>0.11799999999999999</v>
      </c>
      <c r="G25" s="30">
        <v>42</v>
      </c>
      <c r="H25" s="97">
        <f t="shared" si="4"/>
        <v>41.761904999999999</v>
      </c>
      <c r="I25" s="97">
        <f t="shared" si="8"/>
        <v>41.523809999999997</v>
      </c>
      <c r="J25" s="97">
        <f t="shared" si="8"/>
        <v>41.285714999999996</v>
      </c>
      <c r="K25" s="97">
        <f t="shared" si="8"/>
        <v>41.047619999999995</v>
      </c>
      <c r="L25" s="104">
        <f t="shared" si="8"/>
        <v>40.809524999999994</v>
      </c>
      <c r="M25" s="97">
        <f t="shared" si="8"/>
        <v>40.571429999999992</v>
      </c>
      <c r="N25" s="97">
        <f t="shared" si="8"/>
        <v>40.333334999999991</v>
      </c>
      <c r="O25" s="97">
        <f t="shared" si="8"/>
        <v>40.09523999999999</v>
      </c>
      <c r="P25" s="97">
        <f t="shared" si="8"/>
        <v>39.857144999999988</v>
      </c>
      <c r="Q25" s="97">
        <f t="shared" si="8"/>
        <v>39.619049999999987</v>
      </c>
      <c r="R25" s="97">
        <f t="shared" si="8"/>
        <v>39.380954999999986</v>
      </c>
      <c r="S25" s="97">
        <f t="shared" si="8"/>
        <v>39.142859999999985</v>
      </c>
      <c r="T25" s="97">
        <f t="shared" si="8"/>
        <v>38.904764999999983</v>
      </c>
      <c r="U25" s="97">
        <f t="shared" si="8"/>
        <v>38.666669999999982</v>
      </c>
      <c r="V25" s="97">
        <f t="shared" si="8"/>
        <v>38.428574999999981</v>
      </c>
      <c r="W25" s="97">
        <f t="shared" si="8"/>
        <v>38.19047999999998</v>
      </c>
      <c r="X25" s="97">
        <f t="shared" si="9"/>
        <v>37.952384761904739</v>
      </c>
      <c r="Y25" s="97">
        <f t="shared" si="9"/>
        <v>37.714289523809498</v>
      </c>
      <c r="Z25" s="97">
        <f t="shared" si="9"/>
        <v>37.476194285714257</v>
      </c>
      <c r="AA25" s="97">
        <f t="shared" si="9"/>
        <v>37.238099047619016</v>
      </c>
      <c r="AB25" s="97">
        <f t="shared" si="9"/>
        <v>37.000003809523776</v>
      </c>
      <c r="AC25" s="97">
        <f t="shared" si="9"/>
        <v>36.761908571428535</v>
      </c>
      <c r="AD25" s="97">
        <f t="shared" si="9"/>
        <v>36.523813333333294</v>
      </c>
      <c r="AE25" s="97">
        <f t="shared" si="9"/>
        <v>36.285718095238053</v>
      </c>
      <c r="AF25" s="97">
        <f t="shared" si="9"/>
        <v>36.047622857142812</v>
      </c>
      <c r="AG25" s="97">
        <f t="shared" si="9"/>
        <v>35.809527619047572</v>
      </c>
      <c r="AH25" s="97">
        <f t="shared" si="9"/>
        <v>35.571432380952331</v>
      </c>
      <c r="AI25" s="97">
        <f t="shared" si="9"/>
        <v>35.33333714285709</v>
      </c>
      <c r="AJ25" s="97">
        <f t="shared" si="9"/>
        <v>35.095241904761849</v>
      </c>
      <c r="AK25" s="97">
        <f t="shared" si="9"/>
        <v>34.857146666666608</v>
      </c>
      <c r="AL25" s="97">
        <f t="shared" si="9"/>
        <v>34.619051428571368</v>
      </c>
      <c r="AM25" s="97">
        <f t="shared" si="9"/>
        <v>34.380956190476127</v>
      </c>
      <c r="AN25" s="97">
        <f t="shared" si="9"/>
        <v>34.142860952380886</v>
      </c>
      <c r="AO25" s="97">
        <f t="shared" si="9"/>
        <v>33.904765714285645</v>
      </c>
      <c r="AP25" s="97">
        <f t="shared" si="9"/>
        <v>33.666670476190404</v>
      </c>
      <c r="AQ25" s="97">
        <f t="shared" si="9"/>
        <v>33.428575238095164</v>
      </c>
      <c r="AR25" s="97">
        <f t="shared" si="9"/>
        <v>33.190479999999923</v>
      </c>
      <c r="AS25" s="97">
        <f t="shared" si="9"/>
        <v>32.952384761904682</v>
      </c>
      <c r="AT25" s="97">
        <f t="shared" si="9"/>
        <v>32.714289523809441</v>
      </c>
      <c r="AU25" s="97">
        <f t="shared" si="9"/>
        <v>32.4761942857142</v>
      </c>
      <c r="AV25" s="62">
        <v>8.7999999999999995E-2</v>
      </c>
      <c r="AW25" s="62">
        <f t="shared" si="5"/>
        <v>7.8E-2</v>
      </c>
    </row>
    <row r="26" spans="1:49">
      <c r="B26" s="145"/>
      <c r="C26" s="36">
        <v>23</v>
      </c>
      <c r="D26" s="29">
        <v>1.4999999999999999E-2</v>
      </c>
      <c r="E26" s="29">
        <v>66.665999999999997</v>
      </c>
      <c r="F26" s="83">
        <f t="shared" si="3"/>
        <v>0.28000000000000003</v>
      </c>
      <c r="G26" s="30">
        <v>48</v>
      </c>
      <c r="H26" s="97">
        <f t="shared" si="4"/>
        <v>47.666670000000003</v>
      </c>
      <c r="I26" s="97">
        <f t="shared" si="8"/>
        <v>47.333340000000007</v>
      </c>
      <c r="J26" s="97">
        <f t="shared" si="8"/>
        <v>47.00001000000001</v>
      </c>
      <c r="K26" s="97">
        <f t="shared" si="8"/>
        <v>46.666680000000014</v>
      </c>
      <c r="L26" s="104">
        <f t="shared" si="8"/>
        <v>46.333350000000017</v>
      </c>
      <c r="M26" s="97">
        <f t="shared" si="8"/>
        <v>46.000020000000021</v>
      </c>
      <c r="N26" s="97">
        <f t="shared" si="8"/>
        <v>45.666690000000024</v>
      </c>
      <c r="O26" s="97">
        <f t="shared" si="8"/>
        <v>45.333360000000027</v>
      </c>
      <c r="P26" s="97">
        <f t="shared" si="8"/>
        <v>45.000030000000031</v>
      </c>
      <c r="Q26" s="97">
        <f t="shared" si="8"/>
        <v>44.666700000000034</v>
      </c>
      <c r="R26" s="97">
        <f t="shared" si="8"/>
        <v>44.333370000000038</v>
      </c>
      <c r="S26" s="97">
        <f t="shared" si="8"/>
        <v>44.000040000000041</v>
      </c>
      <c r="T26" s="97">
        <f t="shared" si="8"/>
        <v>43.666710000000045</v>
      </c>
      <c r="U26" s="97">
        <f t="shared" si="8"/>
        <v>43.333380000000048</v>
      </c>
      <c r="V26" s="97">
        <f t="shared" si="8"/>
        <v>43.000050000000051</v>
      </c>
      <c r="W26" s="97">
        <f t="shared" si="8"/>
        <v>42.666720000000055</v>
      </c>
      <c r="X26" s="97">
        <f t="shared" si="9"/>
        <v>42.333386666666719</v>
      </c>
      <c r="Y26" s="97">
        <f t="shared" si="9"/>
        <v>42.000053333333383</v>
      </c>
      <c r="Z26" s="97">
        <f t="shared" si="9"/>
        <v>41.666720000000048</v>
      </c>
      <c r="AA26" s="97">
        <f t="shared" si="9"/>
        <v>41.333386666666712</v>
      </c>
      <c r="AB26" s="97">
        <f t="shared" si="9"/>
        <v>41.000053333333376</v>
      </c>
      <c r="AC26" s="97">
        <f t="shared" si="9"/>
        <v>40.666720000000041</v>
      </c>
      <c r="AD26" s="97">
        <f t="shared" si="9"/>
        <v>40.333386666666705</v>
      </c>
      <c r="AE26" s="97">
        <f t="shared" si="9"/>
        <v>40.000053333333369</v>
      </c>
      <c r="AF26" s="97">
        <f t="shared" si="9"/>
        <v>39.666720000000034</v>
      </c>
      <c r="AG26" s="97">
        <f t="shared" si="9"/>
        <v>39.333386666666698</v>
      </c>
      <c r="AH26" s="97">
        <f t="shared" si="9"/>
        <v>39.000053333333362</v>
      </c>
      <c r="AI26" s="97">
        <f t="shared" si="9"/>
        <v>38.666720000000026</v>
      </c>
      <c r="AJ26" s="97">
        <f t="shared" si="9"/>
        <v>38.333386666666691</v>
      </c>
      <c r="AK26" s="97">
        <f t="shared" si="9"/>
        <v>38.000053333333355</v>
      </c>
      <c r="AL26" s="97">
        <f t="shared" si="9"/>
        <v>37.666720000000019</v>
      </c>
      <c r="AM26" s="97">
        <f t="shared" si="9"/>
        <v>37.333386666666684</v>
      </c>
      <c r="AN26" s="97">
        <f t="shared" si="9"/>
        <v>37.000053333333348</v>
      </c>
      <c r="AO26" s="97">
        <f t="shared" si="9"/>
        <v>36.666720000000012</v>
      </c>
      <c r="AP26" s="97">
        <f t="shared" si="9"/>
        <v>36.333386666666676</v>
      </c>
      <c r="AQ26" s="97">
        <f t="shared" si="9"/>
        <v>36.000053333333341</v>
      </c>
      <c r="AR26" s="97">
        <f t="shared" si="9"/>
        <v>35.666720000000005</v>
      </c>
      <c r="AS26" s="97">
        <f t="shared" si="9"/>
        <v>35.333386666666669</v>
      </c>
      <c r="AT26" s="97">
        <f t="shared" si="9"/>
        <v>35.000053333333334</v>
      </c>
      <c r="AU26" s="97">
        <f t="shared" si="9"/>
        <v>34.666719999999998</v>
      </c>
      <c r="AV26" s="62">
        <v>0.25</v>
      </c>
      <c r="AW26" s="62">
        <f t="shared" si="5"/>
        <v>0.24</v>
      </c>
    </row>
    <row r="27" spans="1:49">
      <c r="B27" s="145"/>
      <c r="C27" s="36">
        <v>24</v>
      </c>
      <c r="D27" s="29">
        <v>0.01</v>
      </c>
      <c r="E27" s="29">
        <v>100</v>
      </c>
      <c r="F27" s="83">
        <f t="shared" si="3"/>
        <v>0.1</v>
      </c>
      <c r="G27" s="30">
        <v>90</v>
      </c>
      <c r="H27" s="97">
        <f t="shared" si="4"/>
        <v>89.5</v>
      </c>
      <c r="I27" s="97">
        <f t="shared" si="8"/>
        <v>89</v>
      </c>
      <c r="J27" s="97">
        <f t="shared" si="8"/>
        <v>88.5</v>
      </c>
      <c r="K27" s="97">
        <f t="shared" si="8"/>
        <v>88</v>
      </c>
      <c r="L27" s="104">
        <f t="shared" si="8"/>
        <v>87.5</v>
      </c>
      <c r="M27" s="97">
        <f t="shared" si="8"/>
        <v>87</v>
      </c>
      <c r="N27" s="97">
        <f t="shared" si="8"/>
        <v>86.5</v>
      </c>
      <c r="O27" s="97">
        <f t="shared" si="8"/>
        <v>86</v>
      </c>
      <c r="P27" s="97">
        <f t="shared" si="8"/>
        <v>85.5</v>
      </c>
      <c r="Q27" s="97">
        <f t="shared" si="8"/>
        <v>85</v>
      </c>
      <c r="R27" s="97">
        <f t="shared" si="8"/>
        <v>84.5</v>
      </c>
      <c r="S27" s="97">
        <f t="shared" si="8"/>
        <v>84</v>
      </c>
      <c r="T27" s="97">
        <f t="shared" si="8"/>
        <v>83.5</v>
      </c>
      <c r="U27" s="97">
        <f t="shared" si="8"/>
        <v>83</v>
      </c>
      <c r="V27" s="97">
        <f t="shared" si="8"/>
        <v>82.5</v>
      </c>
      <c r="W27" s="97">
        <f t="shared" si="8"/>
        <v>82</v>
      </c>
      <c r="X27" s="97">
        <f t="shared" si="9"/>
        <v>81.5</v>
      </c>
      <c r="Y27" s="97">
        <f t="shared" si="9"/>
        <v>81</v>
      </c>
      <c r="Z27" s="97">
        <f t="shared" si="9"/>
        <v>80.5</v>
      </c>
      <c r="AA27" s="97">
        <f t="shared" si="9"/>
        <v>80</v>
      </c>
      <c r="AB27" s="97">
        <f t="shared" si="9"/>
        <v>79.5</v>
      </c>
      <c r="AC27" s="97">
        <f t="shared" si="9"/>
        <v>79</v>
      </c>
      <c r="AD27" s="97">
        <f t="shared" si="9"/>
        <v>78.5</v>
      </c>
      <c r="AE27" s="97">
        <f t="shared" si="9"/>
        <v>78</v>
      </c>
      <c r="AF27" s="97">
        <f t="shared" si="9"/>
        <v>77.5</v>
      </c>
      <c r="AG27" s="97">
        <f t="shared" si="9"/>
        <v>77</v>
      </c>
      <c r="AH27" s="97">
        <f t="shared" si="9"/>
        <v>76.5</v>
      </c>
      <c r="AI27" s="97">
        <f t="shared" si="9"/>
        <v>76</v>
      </c>
      <c r="AJ27" s="97">
        <f t="shared" si="9"/>
        <v>75.5</v>
      </c>
      <c r="AK27" s="97">
        <f t="shared" si="9"/>
        <v>75</v>
      </c>
      <c r="AL27" s="97">
        <f t="shared" si="9"/>
        <v>74.5</v>
      </c>
      <c r="AM27" s="97">
        <f t="shared" si="9"/>
        <v>74</v>
      </c>
      <c r="AN27" s="97">
        <f t="shared" si="9"/>
        <v>73.5</v>
      </c>
      <c r="AO27" s="97">
        <f t="shared" si="9"/>
        <v>73</v>
      </c>
      <c r="AP27" s="97">
        <f t="shared" si="9"/>
        <v>72.5</v>
      </c>
      <c r="AQ27" s="97">
        <f t="shared" si="9"/>
        <v>72</v>
      </c>
      <c r="AR27" s="97">
        <f t="shared" si="9"/>
        <v>71.5</v>
      </c>
      <c r="AS27" s="97">
        <f t="shared" si="9"/>
        <v>71</v>
      </c>
      <c r="AT27" s="97">
        <f t="shared" si="9"/>
        <v>70.5</v>
      </c>
      <c r="AU27" s="97">
        <f t="shared" si="9"/>
        <v>70</v>
      </c>
      <c r="AV27" s="62">
        <v>7.0000000000000007E-2</v>
      </c>
      <c r="AW27" s="62">
        <f t="shared" si="5"/>
        <v>6.0000000000000005E-2</v>
      </c>
    </row>
    <row r="28" spans="1:49">
      <c r="B28" s="145"/>
      <c r="C28" s="36">
        <v>25</v>
      </c>
      <c r="D28" s="29">
        <v>6.0000000000000001E-3</v>
      </c>
      <c r="E28" s="29">
        <v>166.666</v>
      </c>
      <c r="F28" s="83">
        <f t="shared" si="3"/>
        <v>0.28000000000000003</v>
      </c>
      <c r="G28" s="30">
        <v>120</v>
      </c>
      <c r="H28" s="97">
        <f t="shared" si="4"/>
        <v>119.16667</v>
      </c>
      <c r="I28" s="97">
        <f t="shared" si="8"/>
        <v>118.33333999999999</v>
      </c>
      <c r="J28" s="97">
        <f t="shared" si="8"/>
        <v>117.50000999999999</v>
      </c>
      <c r="K28" s="97">
        <f t="shared" si="8"/>
        <v>116.66667999999999</v>
      </c>
      <c r="L28" s="104">
        <f t="shared" si="8"/>
        <v>115.83334999999998</v>
      </c>
      <c r="M28" s="97">
        <f t="shared" si="8"/>
        <v>115.00001999999998</v>
      </c>
      <c r="N28" s="97">
        <f t="shared" si="8"/>
        <v>114.16668999999997</v>
      </c>
      <c r="O28" s="97">
        <f t="shared" si="8"/>
        <v>113.33335999999997</v>
      </c>
      <c r="P28" s="97">
        <f t="shared" si="8"/>
        <v>112.50002999999997</v>
      </c>
      <c r="Q28" s="97">
        <f t="shared" si="8"/>
        <v>111.66669999999996</v>
      </c>
      <c r="R28" s="97">
        <f t="shared" si="8"/>
        <v>110.83336999999996</v>
      </c>
      <c r="S28" s="97">
        <f t="shared" si="8"/>
        <v>110.00003999999996</v>
      </c>
      <c r="T28" s="97">
        <f t="shared" si="8"/>
        <v>109.16670999999995</v>
      </c>
      <c r="U28" s="97">
        <f t="shared" si="8"/>
        <v>108.33337999999995</v>
      </c>
      <c r="V28" s="97">
        <f t="shared" si="8"/>
        <v>107.50004999999994</v>
      </c>
      <c r="W28" s="97">
        <f t="shared" si="8"/>
        <v>106.66671999999994</v>
      </c>
      <c r="X28" s="97">
        <f t="shared" si="9"/>
        <v>105.83338666666661</v>
      </c>
      <c r="Y28" s="97">
        <f t="shared" si="9"/>
        <v>105.00005333333328</v>
      </c>
      <c r="Z28" s="97">
        <f t="shared" si="9"/>
        <v>104.16671999999996</v>
      </c>
      <c r="AA28" s="97">
        <f t="shared" si="9"/>
        <v>103.33338666666663</v>
      </c>
      <c r="AB28" s="97">
        <f t="shared" si="9"/>
        <v>102.5000533333333</v>
      </c>
      <c r="AC28" s="97">
        <f t="shared" si="9"/>
        <v>101.66671999999997</v>
      </c>
      <c r="AD28" s="97">
        <f t="shared" si="9"/>
        <v>100.83338666666664</v>
      </c>
      <c r="AE28" s="97">
        <f t="shared" si="9"/>
        <v>100.00005333333331</v>
      </c>
      <c r="AF28" s="97">
        <f t="shared" si="9"/>
        <v>99.166719999999984</v>
      </c>
      <c r="AG28" s="97">
        <f t="shared" si="9"/>
        <v>98.333386666666655</v>
      </c>
      <c r="AH28" s="97">
        <f t="shared" si="9"/>
        <v>97.500053333333327</v>
      </c>
      <c r="AI28" s="97">
        <f t="shared" si="9"/>
        <v>96.666719999999998</v>
      </c>
      <c r="AJ28" s="97">
        <f t="shared" si="9"/>
        <v>95.833386666666669</v>
      </c>
      <c r="AK28" s="97">
        <f t="shared" si="9"/>
        <v>95.000053333333341</v>
      </c>
      <c r="AL28" s="97">
        <f t="shared" si="9"/>
        <v>94.166720000000012</v>
      </c>
      <c r="AM28" s="97">
        <f t="shared" si="9"/>
        <v>93.333386666666684</v>
      </c>
      <c r="AN28" s="97">
        <f t="shared" si="9"/>
        <v>92.500053333333355</v>
      </c>
      <c r="AO28" s="97">
        <f t="shared" si="9"/>
        <v>91.666720000000026</v>
      </c>
      <c r="AP28" s="97">
        <f t="shared" si="9"/>
        <v>90.833386666666698</v>
      </c>
      <c r="AQ28" s="97">
        <f t="shared" si="9"/>
        <v>90.000053333333369</v>
      </c>
      <c r="AR28" s="97">
        <f t="shared" si="9"/>
        <v>89.166720000000041</v>
      </c>
      <c r="AS28" s="97">
        <f t="shared" si="9"/>
        <v>88.333386666666712</v>
      </c>
      <c r="AT28" s="97">
        <f t="shared" si="9"/>
        <v>87.500053333333383</v>
      </c>
      <c r="AU28" s="97">
        <f t="shared" si="9"/>
        <v>86.666720000000055</v>
      </c>
      <c r="AV28" s="62">
        <v>0.25</v>
      </c>
      <c r="AW28" s="62">
        <f t="shared" si="5"/>
        <v>0.24</v>
      </c>
    </row>
    <row r="29" spans="1:49">
      <c r="B29" s="145"/>
      <c r="C29" s="36">
        <v>26</v>
      </c>
      <c r="D29" s="29">
        <v>3.0000000000000001E-3</v>
      </c>
      <c r="E29" s="29">
        <v>333.33300000000003</v>
      </c>
      <c r="F29" s="83">
        <f t="shared" si="3"/>
        <v>0.28000000000000003</v>
      </c>
      <c r="G29" s="30">
        <v>240</v>
      </c>
      <c r="H29" s="97">
        <f t="shared" si="4"/>
        <v>238.33333500000001</v>
      </c>
      <c r="I29" s="97">
        <f t="shared" si="8"/>
        <v>236.66667000000001</v>
      </c>
      <c r="J29" s="97">
        <f t="shared" si="8"/>
        <v>235.00000500000002</v>
      </c>
      <c r="K29" s="97">
        <f t="shared" si="8"/>
        <v>233.33334000000002</v>
      </c>
      <c r="L29" s="104">
        <f t="shared" si="8"/>
        <v>231.66667500000003</v>
      </c>
      <c r="M29" s="97">
        <f t="shared" si="8"/>
        <v>230.00001000000003</v>
      </c>
      <c r="N29" s="97">
        <f t="shared" si="8"/>
        <v>228.33334500000004</v>
      </c>
      <c r="O29" s="97">
        <f t="shared" si="8"/>
        <v>226.66668000000004</v>
      </c>
      <c r="P29" s="97">
        <f t="shared" si="8"/>
        <v>225.00001500000005</v>
      </c>
      <c r="Q29" s="97">
        <f t="shared" si="8"/>
        <v>223.33335000000005</v>
      </c>
      <c r="R29" s="97">
        <f t="shared" si="8"/>
        <v>221.66668500000006</v>
      </c>
      <c r="S29" s="97">
        <f t="shared" si="8"/>
        <v>220.00002000000006</v>
      </c>
      <c r="T29" s="97">
        <f t="shared" si="8"/>
        <v>218.33335500000007</v>
      </c>
      <c r="U29" s="97">
        <f t="shared" si="8"/>
        <v>216.66669000000007</v>
      </c>
      <c r="V29" s="97">
        <f t="shared" si="8"/>
        <v>215.00002500000008</v>
      </c>
      <c r="W29" s="97">
        <f t="shared" si="8"/>
        <v>213.33336000000008</v>
      </c>
      <c r="X29" s="97">
        <f t="shared" si="9"/>
        <v>211.66669333333343</v>
      </c>
      <c r="Y29" s="97">
        <f t="shared" si="9"/>
        <v>210.00002666666677</v>
      </c>
      <c r="Z29" s="97">
        <f t="shared" si="9"/>
        <v>208.33336000000011</v>
      </c>
      <c r="AA29" s="97">
        <f t="shared" si="9"/>
        <v>206.66669333333346</v>
      </c>
      <c r="AB29" s="97">
        <f t="shared" si="9"/>
        <v>205.0000266666668</v>
      </c>
      <c r="AC29" s="97">
        <f t="shared" si="9"/>
        <v>203.33336000000014</v>
      </c>
      <c r="AD29" s="97">
        <f t="shared" ref="X29:AU35" si="10">AC29-0.005/$D29</f>
        <v>201.66669333333348</v>
      </c>
      <c r="AE29" s="97">
        <f t="shared" si="10"/>
        <v>200.00002666666683</v>
      </c>
      <c r="AF29" s="97">
        <f t="shared" si="10"/>
        <v>198.33336000000017</v>
      </c>
      <c r="AG29" s="97">
        <f t="shared" si="10"/>
        <v>196.66669333333351</v>
      </c>
      <c r="AH29" s="97">
        <f t="shared" si="10"/>
        <v>195.00002666666686</v>
      </c>
      <c r="AI29" s="97">
        <f t="shared" si="10"/>
        <v>193.3333600000002</v>
      </c>
      <c r="AJ29" s="97">
        <f t="shared" si="10"/>
        <v>191.66669333333354</v>
      </c>
      <c r="AK29" s="97">
        <f t="shared" si="10"/>
        <v>190.00002666666688</v>
      </c>
      <c r="AL29" s="97">
        <f t="shared" si="10"/>
        <v>188.33336000000023</v>
      </c>
      <c r="AM29" s="97">
        <f t="shared" si="10"/>
        <v>186.66669333333357</v>
      </c>
      <c r="AN29" s="97">
        <f t="shared" si="10"/>
        <v>185.00002666666691</v>
      </c>
      <c r="AO29" s="97">
        <f t="shared" si="10"/>
        <v>183.33336000000025</v>
      </c>
      <c r="AP29" s="97">
        <f t="shared" si="10"/>
        <v>181.6666933333336</v>
      </c>
      <c r="AQ29" s="97">
        <f t="shared" si="10"/>
        <v>180.00002666666694</v>
      </c>
      <c r="AR29" s="97">
        <f t="shared" si="10"/>
        <v>178.33336000000028</v>
      </c>
      <c r="AS29" s="97">
        <f t="shared" si="10"/>
        <v>176.66669333333363</v>
      </c>
      <c r="AT29" s="97">
        <f t="shared" si="10"/>
        <v>175.00002666666697</v>
      </c>
      <c r="AU29" s="97">
        <f t="shared" si="10"/>
        <v>173.33336000000031</v>
      </c>
      <c r="AV29" s="62">
        <v>0.25</v>
      </c>
      <c r="AW29" s="62">
        <f t="shared" si="5"/>
        <v>0.24</v>
      </c>
    </row>
    <row r="30" spans="1:49">
      <c r="B30" s="145"/>
      <c r="C30" s="36">
        <v>27</v>
      </c>
      <c r="D30" s="29">
        <v>1E-3</v>
      </c>
      <c r="E30" s="29">
        <v>1000</v>
      </c>
      <c r="F30" s="83">
        <f t="shared" si="3"/>
        <v>0.28000000000000003</v>
      </c>
      <c r="G30" s="30">
        <v>720</v>
      </c>
      <c r="H30" s="97">
        <f t="shared" si="4"/>
        <v>715</v>
      </c>
      <c r="I30" s="97">
        <f t="shared" si="8"/>
        <v>710</v>
      </c>
      <c r="J30" s="97">
        <f t="shared" si="8"/>
        <v>705</v>
      </c>
      <c r="K30" s="97">
        <f t="shared" si="8"/>
        <v>700</v>
      </c>
      <c r="L30" s="104">
        <f t="shared" si="8"/>
        <v>695</v>
      </c>
      <c r="M30" s="97">
        <f t="shared" si="8"/>
        <v>690</v>
      </c>
      <c r="N30" s="97">
        <f t="shared" si="8"/>
        <v>685</v>
      </c>
      <c r="O30" s="97">
        <f t="shared" si="8"/>
        <v>680</v>
      </c>
      <c r="P30" s="97">
        <f t="shared" si="8"/>
        <v>675</v>
      </c>
      <c r="Q30" s="97">
        <f t="shared" si="8"/>
        <v>670</v>
      </c>
      <c r="R30" s="97">
        <f t="shared" si="8"/>
        <v>665</v>
      </c>
      <c r="S30" s="97">
        <f t="shared" si="8"/>
        <v>660</v>
      </c>
      <c r="T30" s="97">
        <f t="shared" si="8"/>
        <v>655</v>
      </c>
      <c r="U30" s="97">
        <f t="shared" si="8"/>
        <v>650</v>
      </c>
      <c r="V30" s="97">
        <f t="shared" si="8"/>
        <v>645</v>
      </c>
      <c r="W30" s="97">
        <f t="shared" si="8"/>
        <v>640</v>
      </c>
      <c r="X30" s="97">
        <f t="shared" si="10"/>
        <v>635</v>
      </c>
      <c r="Y30" s="97">
        <f t="shared" si="10"/>
        <v>630</v>
      </c>
      <c r="Z30" s="97">
        <f t="shared" si="10"/>
        <v>625</v>
      </c>
      <c r="AA30" s="97">
        <f t="shared" si="10"/>
        <v>620</v>
      </c>
      <c r="AB30" s="97">
        <f t="shared" si="10"/>
        <v>615</v>
      </c>
      <c r="AC30" s="97">
        <f t="shared" si="10"/>
        <v>610</v>
      </c>
      <c r="AD30" s="97">
        <f t="shared" si="10"/>
        <v>605</v>
      </c>
      <c r="AE30" s="97">
        <f t="shared" si="10"/>
        <v>600</v>
      </c>
      <c r="AF30" s="97">
        <f t="shared" si="10"/>
        <v>595</v>
      </c>
      <c r="AG30" s="97">
        <f t="shared" si="10"/>
        <v>590</v>
      </c>
      <c r="AH30" s="97">
        <f t="shared" si="10"/>
        <v>585</v>
      </c>
      <c r="AI30" s="97">
        <f t="shared" si="10"/>
        <v>580</v>
      </c>
      <c r="AJ30" s="97">
        <f t="shared" si="10"/>
        <v>575</v>
      </c>
      <c r="AK30" s="97">
        <f t="shared" si="10"/>
        <v>570</v>
      </c>
      <c r="AL30" s="97">
        <f t="shared" si="10"/>
        <v>565</v>
      </c>
      <c r="AM30" s="97">
        <f t="shared" si="10"/>
        <v>560</v>
      </c>
      <c r="AN30" s="97">
        <f t="shared" si="10"/>
        <v>555</v>
      </c>
      <c r="AO30" s="97">
        <f t="shared" si="10"/>
        <v>550</v>
      </c>
      <c r="AP30" s="97">
        <f t="shared" si="10"/>
        <v>545</v>
      </c>
      <c r="AQ30" s="97">
        <f t="shared" si="10"/>
        <v>540</v>
      </c>
      <c r="AR30" s="97">
        <f t="shared" si="10"/>
        <v>535</v>
      </c>
      <c r="AS30" s="97">
        <f t="shared" si="10"/>
        <v>530</v>
      </c>
      <c r="AT30" s="97">
        <f t="shared" si="10"/>
        <v>525</v>
      </c>
      <c r="AU30" s="97">
        <f t="shared" si="10"/>
        <v>520</v>
      </c>
      <c r="AV30" s="62">
        <v>0.25</v>
      </c>
      <c r="AW30" s="62">
        <f t="shared" si="5"/>
        <v>0.24</v>
      </c>
    </row>
    <row r="31" spans="1:49" ht="16.5">
      <c r="B31" s="145"/>
      <c r="C31" s="37" t="s">
        <v>207</v>
      </c>
      <c r="D31" s="29">
        <v>0.10714285699999999</v>
      </c>
      <c r="E31" s="29">
        <v>9.3330000000000002</v>
      </c>
      <c r="F31" s="83">
        <f t="shared" si="3"/>
        <v>0.625</v>
      </c>
      <c r="G31" s="30">
        <v>3.5</v>
      </c>
      <c r="H31" s="97">
        <f t="shared" si="4"/>
        <v>3.453335</v>
      </c>
      <c r="I31" s="97">
        <f t="shared" si="8"/>
        <v>3.4066700000000001</v>
      </c>
      <c r="J31" s="97">
        <f t="shared" si="8"/>
        <v>3.3600050000000001</v>
      </c>
      <c r="K31" s="97">
        <f t="shared" si="8"/>
        <v>3.3133400000000002</v>
      </c>
      <c r="L31" s="104">
        <f t="shared" si="8"/>
        <v>3.2666750000000002</v>
      </c>
      <c r="M31" s="97">
        <f t="shared" si="8"/>
        <v>3.2200100000000003</v>
      </c>
      <c r="N31" s="97">
        <f t="shared" si="8"/>
        <v>3.1733450000000003</v>
      </c>
      <c r="O31" s="97">
        <f t="shared" si="8"/>
        <v>3.1266800000000003</v>
      </c>
      <c r="P31" s="97">
        <f t="shared" si="8"/>
        <v>3.0800150000000004</v>
      </c>
      <c r="Q31" s="97">
        <f t="shared" si="8"/>
        <v>3.0333500000000004</v>
      </c>
      <c r="R31" s="97">
        <f t="shared" si="8"/>
        <v>2.9866850000000005</v>
      </c>
      <c r="S31" s="97">
        <f t="shared" si="8"/>
        <v>2.9400200000000005</v>
      </c>
      <c r="T31" s="97">
        <f t="shared" si="8"/>
        <v>2.8933550000000006</v>
      </c>
      <c r="U31" s="97">
        <f t="shared" si="8"/>
        <v>2.8466900000000006</v>
      </c>
      <c r="V31" s="97">
        <f t="shared" si="8"/>
        <v>2.8000250000000007</v>
      </c>
      <c r="W31" s="97">
        <f t="shared" si="8"/>
        <v>2.7533600000000007</v>
      </c>
      <c r="X31" s="97">
        <f t="shared" si="10"/>
        <v>2.7066933332711116</v>
      </c>
      <c r="Y31" s="97">
        <f t="shared" si="10"/>
        <v>2.6600266665422225</v>
      </c>
      <c r="Z31" s="97">
        <f t="shared" si="10"/>
        <v>2.6133599998133334</v>
      </c>
      <c r="AA31" s="97">
        <f t="shared" si="10"/>
        <v>2.5666933330844444</v>
      </c>
      <c r="AB31" s="97">
        <f t="shared" si="10"/>
        <v>2.5200266663555553</v>
      </c>
      <c r="AC31" s="97">
        <f t="shared" si="10"/>
        <v>2.4733599996266662</v>
      </c>
      <c r="AD31" s="97">
        <f t="shared" si="10"/>
        <v>2.4266933328977771</v>
      </c>
      <c r="AE31" s="97">
        <f t="shared" si="10"/>
        <v>2.380026666168888</v>
      </c>
      <c r="AF31" s="97">
        <f t="shared" si="10"/>
        <v>2.3333599994399989</v>
      </c>
      <c r="AG31" s="97">
        <f t="shared" si="10"/>
        <v>2.2866933327111099</v>
      </c>
      <c r="AH31" s="97">
        <f t="shared" si="10"/>
        <v>2.2400266659822208</v>
      </c>
      <c r="AI31" s="97">
        <f t="shared" si="10"/>
        <v>2.1933599992533317</v>
      </c>
      <c r="AJ31" s="97">
        <f t="shared" si="10"/>
        <v>2.1466933325244426</v>
      </c>
      <c r="AK31" s="97">
        <f t="shared" si="10"/>
        <v>2.1000266657955535</v>
      </c>
      <c r="AL31" s="97">
        <f t="shared" si="10"/>
        <v>2.0533599990666644</v>
      </c>
      <c r="AM31" s="97">
        <f t="shared" si="10"/>
        <v>2.0066933323377754</v>
      </c>
      <c r="AN31" s="97">
        <f t="shared" si="10"/>
        <v>1.9600266656088865</v>
      </c>
      <c r="AO31" s="97">
        <f t="shared" si="10"/>
        <v>1.9133599988799976</v>
      </c>
      <c r="AP31" s="97">
        <f t="shared" si="10"/>
        <v>1.8666933321511088</v>
      </c>
      <c r="AQ31" s="97">
        <f t="shared" si="10"/>
        <v>1.8200266654222199</v>
      </c>
      <c r="AR31" s="97">
        <f t="shared" si="10"/>
        <v>1.7733599986933311</v>
      </c>
      <c r="AS31" s="97">
        <f t="shared" si="10"/>
        <v>1.7266933319644422</v>
      </c>
      <c r="AT31" s="97">
        <f t="shared" si="10"/>
        <v>1.6800266652355533</v>
      </c>
      <c r="AU31" s="97">
        <f t="shared" si="10"/>
        <v>1.6333599985066645</v>
      </c>
      <c r="AV31" s="62">
        <v>0.59499999999999997</v>
      </c>
      <c r="AW31" s="62">
        <f t="shared" si="5"/>
        <v>0.58499999999999996</v>
      </c>
    </row>
    <row r="32" spans="1:49" ht="16.5">
      <c r="B32" s="135" t="s">
        <v>208</v>
      </c>
      <c r="C32" s="36" t="s">
        <v>209</v>
      </c>
      <c r="D32" s="29">
        <v>0.5</v>
      </c>
      <c r="E32" s="29">
        <v>2</v>
      </c>
      <c r="F32" s="83">
        <f t="shared" si="3"/>
        <v>0.03</v>
      </c>
      <c r="G32" s="30">
        <v>1.98</v>
      </c>
      <c r="H32" s="97">
        <f t="shared" si="4"/>
        <v>1.97</v>
      </c>
      <c r="I32" s="97">
        <f t="shared" si="8"/>
        <v>1.96</v>
      </c>
      <c r="J32" s="97">
        <f t="shared" si="8"/>
        <v>1.95</v>
      </c>
      <c r="K32" s="97">
        <f t="shared" si="8"/>
        <v>1.94</v>
      </c>
      <c r="L32" s="104">
        <f t="shared" si="8"/>
        <v>1.93</v>
      </c>
      <c r="M32" s="97">
        <f t="shared" si="8"/>
        <v>1.92</v>
      </c>
      <c r="N32" s="97">
        <f t="shared" si="8"/>
        <v>1.91</v>
      </c>
      <c r="O32" s="97">
        <f t="shared" si="8"/>
        <v>1.9</v>
      </c>
      <c r="P32" s="97">
        <f t="shared" si="8"/>
        <v>1.89</v>
      </c>
      <c r="Q32" s="97">
        <f t="shared" si="8"/>
        <v>1.88</v>
      </c>
      <c r="R32" s="97">
        <f t="shared" si="8"/>
        <v>1.8699999999999999</v>
      </c>
      <c r="S32" s="97">
        <f t="shared" si="8"/>
        <v>1.8599999999999999</v>
      </c>
      <c r="T32" s="97">
        <f t="shared" si="8"/>
        <v>1.8499999999999999</v>
      </c>
      <c r="U32" s="97">
        <f t="shared" si="8"/>
        <v>1.8399999999999999</v>
      </c>
      <c r="V32" s="97">
        <f t="shared" si="8"/>
        <v>1.8299999999999998</v>
      </c>
      <c r="W32" s="97">
        <f t="shared" si="8"/>
        <v>1.8199999999999998</v>
      </c>
      <c r="X32" s="97">
        <f t="shared" si="10"/>
        <v>1.8099999999999998</v>
      </c>
      <c r="Y32" s="97">
        <f t="shared" si="10"/>
        <v>1.7999999999999998</v>
      </c>
      <c r="Z32" s="97">
        <f t="shared" si="10"/>
        <v>1.7899999999999998</v>
      </c>
      <c r="AA32" s="97">
        <f t="shared" si="10"/>
        <v>1.7799999999999998</v>
      </c>
      <c r="AB32" s="97">
        <f t="shared" si="10"/>
        <v>1.7699999999999998</v>
      </c>
      <c r="AC32" s="97">
        <f t="shared" si="10"/>
        <v>1.7599999999999998</v>
      </c>
      <c r="AD32" s="97">
        <f t="shared" si="10"/>
        <v>1.7499999999999998</v>
      </c>
      <c r="AE32" s="97">
        <f t="shared" si="10"/>
        <v>1.7399999999999998</v>
      </c>
      <c r="AF32" s="97">
        <f t="shared" si="10"/>
        <v>1.7299999999999998</v>
      </c>
      <c r="AG32" s="97">
        <f t="shared" si="10"/>
        <v>1.7199999999999998</v>
      </c>
      <c r="AH32" s="97">
        <f t="shared" si="10"/>
        <v>1.7099999999999997</v>
      </c>
      <c r="AI32" s="97">
        <f t="shared" si="10"/>
        <v>1.6999999999999997</v>
      </c>
      <c r="AJ32" s="97">
        <f t="shared" si="10"/>
        <v>1.6899999999999997</v>
      </c>
      <c r="AK32" s="97">
        <f t="shared" si="10"/>
        <v>1.6799999999999997</v>
      </c>
      <c r="AL32" s="97">
        <f t="shared" si="10"/>
        <v>1.6699999999999997</v>
      </c>
      <c r="AM32" s="97">
        <f t="shared" si="10"/>
        <v>1.6599999999999997</v>
      </c>
      <c r="AN32" s="97">
        <f t="shared" si="10"/>
        <v>1.6499999999999997</v>
      </c>
      <c r="AO32" s="97">
        <f t="shared" si="10"/>
        <v>1.6399999999999997</v>
      </c>
      <c r="AP32" s="97">
        <f t="shared" si="10"/>
        <v>1.6299999999999997</v>
      </c>
      <c r="AQ32" s="97">
        <f t="shared" si="10"/>
        <v>1.6199999999999997</v>
      </c>
      <c r="AR32" s="97">
        <f t="shared" si="10"/>
        <v>1.6099999999999997</v>
      </c>
      <c r="AS32" s="97">
        <f t="shared" si="10"/>
        <v>1.5999999999999996</v>
      </c>
      <c r="AT32" s="97">
        <f t="shared" si="10"/>
        <v>1.5899999999999996</v>
      </c>
      <c r="AU32" s="97">
        <f t="shared" si="10"/>
        <v>1.5799999999999996</v>
      </c>
      <c r="AV32" s="62">
        <v>0</v>
      </c>
      <c r="AW32" s="62">
        <f t="shared" si="5"/>
        <v>-0.01</v>
      </c>
    </row>
    <row r="33" spans="1:49" ht="16.5">
      <c r="B33" s="136"/>
      <c r="C33" s="36" t="s">
        <v>210</v>
      </c>
      <c r="D33" s="29">
        <v>0.5</v>
      </c>
      <c r="E33" s="29">
        <v>2</v>
      </c>
      <c r="F33" s="83">
        <f t="shared" si="3"/>
        <v>0.03</v>
      </c>
      <c r="G33" s="30">
        <v>1.98</v>
      </c>
      <c r="H33" s="97">
        <f t="shared" si="4"/>
        <v>1.97</v>
      </c>
      <c r="I33" s="97">
        <f t="shared" si="8"/>
        <v>1.96</v>
      </c>
      <c r="J33" s="97">
        <f t="shared" si="8"/>
        <v>1.95</v>
      </c>
      <c r="K33" s="97">
        <f t="shared" si="8"/>
        <v>1.94</v>
      </c>
      <c r="L33" s="104">
        <f t="shared" si="8"/>
        <v>1.93</v>
      </c>
      <c r="M33" s="97">
        <f t="shared" si="8"/>
        <v>1.92</v>
      </c>
      <c r="N33" s="97">
        <f t="shared" si="8"/>
        <v>1.91</v>
      </c>
      <c r="O33" s="97">
        <f t="shared" si="8"/>
        <v>1.9</v>
      </c>
      <c r="P33" s="97">
        <f t="shared" si="8"/>
        <v>1.89</v>
      </c>
      <c r="Q33" s="97">
        <f t="shared" si="8"/>
        <v>1.88</v>
      </c>
      <c r="R33" s="97">
        <f t="shared" si="8"/>
        <v>1.8699999999999999</v>
      </c>
      <c r="S33" s="97">
        <f t="shared" si="8"/>
        <v>1.8599999999999999</v>
      </c>
      <c r="T33" s="97">
        <f t="shared" si="8"/>
        <v>1.8499999999999999</v>
      </c>
      <c r="U33" s="97">
        <f t="shared" si="8"/>
        <v>1.8399999999999999</v>
      </c>
      <c r="V33" s="97">
        <f t="shared" si="8"/>
        <v>1.8299999999999998</v>
      </c>
      <c r="W33" s="97">
        <f t="shared" si="8"/>
        <v>1.8199999999999998</v>
      </c>
      <c r="X33" s="97">
        <f t="shared" si="10"/>
        <v>1.8099999999999998</v>
      </c>
      <c r="Y33" s="97">
        <f t="shared" si="10"/>
        <v>1.7999999999999998</v>
      </c>
      <c r="Z33" s="97">
        <f t="shared" si="10"/>
        <v>1.7899999999999998</v>
      </c>
      <c r="AA33" s="97">
        <f t="shared" si="10"/>
        <v>1.7799999999999998</v>
      </c>
      <c r="AB33" s="97">
        <f t="shared" si="10"/>
        <v>1.7699999999999998</v>
      </c>
      <c r="AC33" s="97">
        <f t="shared" si="10"/>
        <v>1.7599999999999998</v>
      </c>
      <c r="AD33" s="97">
        <f t="shared" si="10"/>
        <v>1.7499999999999998</v>
      </c>
      <c r="AE33" s="97">
        <f t="shared" si="10"/>
        <v>1.7399999999999998</v>
      </c>
      <c r="AF33" s="97">
        <f t="shared" si="10"/>
        <v>1.7299999999999998</v>
      </c>
      <c r="AG33" s="97">
        <f t="shared" si="10"/>
        <v>1.7199999999999998</v>
      </c>
      <c r="AH33" s="97">
        <f t="shared" si="10"/>
        <v>1.7099999999999997</v>
      </c>
      <c r="AI33" s="97">
        <f t="shared" si="10"/>
        <v>1.6999999999999997</v>
      </c>
      <c r="AJ33" s="97">
        <f t="shared" si="10"/>
        <v>1.6899999999999997</v>
      </c>
      <c r="AK33" s="97">
        <f t="shared" si="10"/>
        <v>1.6799999999999997</v>
      </c>
      <c r="AL33" s="97">
        <f t="shared" si="10"/>
        <v>1.6699999999999997</v>
      </c>
      <c r="AM33" s="97">
        <f t="shared" si="10"/>
        <v>1.6599999999999997</v>
      </c>
      <c r="AN33" s="97">
        <f t="shared" si="10"/>
        <v>1.6499999999999997</v>
      </c>
      <c r="AO33" s="97">
        <f t="shared" si="10"/>
        <v>1.6399999999999997</v>
      </c>
      <c r="AP33" s="97">
        <f t="shared" si="10"/>
        <v>1.6299999999999997</v>
      </c>
      <c r="AQ33" s="97">
        <f t="shared" si="10"/>
        <v>1.6199999999999997</v>
      </c>
      <c r="AR33" s="97">
        <f t="shared" si="10"/>
        <v>1.6099999999999997</v>
      </c>
      <c r="AS33" s="97">
        <f t="shared" si="10"/>
        <v>1.5999999999999996</v>
      </c>
      <c r="AT33" s="97">
        <f t="shared" si="10"/>
        <v>1.5899999999999996</v>
      </c>
      <c r="AU33" s="97">
        <f t="shared" si="10"/>
        <v>1.5799999999999996</v>
      </c>
      <c r="AV33" s="62">
        <v>0</v>
      </c>
      <c r="AW33" s="62">
        <f t="shared" si="5"/>
        <v>-0.01</v>
      </c>
    </row>
    <row r="34" spans="1:49" ht="16.5">
      <c r="B34" s="136"/>
      <c r="C34" s="36" t="s">
        <v>211</v>
      </c>
      <c r="D34" s="29">
        <v>0.5</v>
      </c>
      <c r="E34" s="29">
        <v>2</v>
      </c>
      <c r="F34" s="83">
        <f t="shared" si="3"/>
        <v>0.03</v>
      </c>
      <c r="G34" s="30">
        <v>1.98</v>
      </c>
      <c r="H34" s="97">
        <f t="shared" si="4"/>
        <v>1.97</v>
      </c>
      <c r="I34" s="97">
        <f t="shared" ref="I34:W45" si="11">H34-0.005*$E34</f>
        <v>1.96</v>
      </c>
      <c r="J34" s="97">
        <f t="shared" si="11"/>
        <v>1.95</v>
      </c>
      <c r="K34" s="97">
        <f t="shared" si="11"/>
        <v>1.94</v>
      </c>
      <c r="L34" s="104">
        <f t="shared" si="11"/>
        <v>1.93</v>
      </c>
      <c r="M34" s="97">
        <f t="shared" si="11"/>
        <v>1.92</v>
      </c>
      <c r="N34" s="97">
        <f t="shared" si="11"/>
        <v>1.91</v>
      </c>
      <c r="O34" s="97">
        <f t="shared" si="11"/>
        <v>1.9</v>
      </c>
      <c r="P34" s="97">
        <f t="shared" si="11"/>
        <v>1.89</v>
      </c>
      <c r="Q34" s="97">
        <f t="shared" si="11"/>
        <v>1.88</v>
      </c>
      <c r="R34" s="97">
        <f t="shared" si="11"/>
        <v>1.8699999999999999</v>
      </c>
      <c r="S34" s="97">
        <f t="shared" si="11"/>
        <v>1.8599999999999999</v>
      </c>
      <c r="T34" s="97">
        <f t="shared" si="11"/>
        <v>1.8499999999999999</v>
      </c>
      <c r="U34" s="97">
        <f t="shared" si="11"/>
        <v>1.8399999999999999</v>
      </c>
      <c r="V34" s="97">
        <f t="shared" si="11"/>
        <v>1.8299999999999998</v>
      </c>
      <c r="W34" s="97">
        <f t="shared" si="11"/>
        <v>1.8199999999999998</v>
      </c>
      <c r="X34" s="97">
        <f t="shared" si="10"/>
        <v>1.8099999999999998</v>
      </c>
      <c r="Y34" s="97">
        <f t="shared" si="10"/>
        <v>1.7999999999999998</v>
      </c>
      <c r="Z34" s="97">
        <f t="shared" si="10"/>
        <v>1.7899999999999998</v>
      </c>
      <c r="AA34" s="97">
        <f t="shared" si="10"/>
        <v>1.7799999999999998</v>
      </c>
      <c r="AB34" s="97">
        <f t="shared" si="10"/>
        <v>1.7699999999999998</v>
      </c>
      <c r="AC34" s="97">
        <f t="shared" si="10"/>
        <v>1.7599999999999998</v>
      </c>
      <c r="AD34" s="97">
        <f t="shared" si="10"/>
        <v>1.7499999999999998</v>
      </c>
      <c r="AE34" s="97">
        <f t="shared" si="10"/>
        <v>1.7399999999999998</v>
      </c>
      <c r="AF34" s="97">
        <f t="shared" si="10"/>
        <v>1.7299999999999998</v>
      </c>
      <c r="AG34" s="97">
        <f t="shared" si="10"/>
        <v>1.7199999999999998</v>
      </c>
      <c r="AH34" s="97">
        <f t="shared" si="10"/>
        <v>1.7099999999999997</v>
      </c>
      <c r="AI34" s="97">
        <f t="shared" si="10"/>
        <v>1.6999999999999997</v>
      </c>
      <c r="AJ34" s="97">
        <f t="shared" si="10"/>
        <v>1.6899999999999997</v>
      </c>
      <c r="AK34" s="97">
        <f t="shared" si="10"/>
        <v>1.6799999999999997</v>
      </c>
      <c r="AL34" s="97">
        <f t="shared" si="10"/>
        <v>1.6699999999999997</v>
      </c>
      <c r="AM34" s="97">
        <f t="shared" si="10"/>
        <v>1.6599999999999997</v>
      </c>
      <c r="AN34" s="97">
        <f t="shared" si="10"/>
        <v>1.6499999999999997</v>
      </c>
      <c r="AO34" s="97">
        <f t="shared" si="10"/>
        <v>1.6399999999999997</v>
      </c>
      <c r="AP34" s="97">
        <f t="shared" si="10"/>
        <v>1.6299999999999997</v>
      </c>
      <c r="AQ34" s="97">
        <f t="shared" si="10"/>
        <v>1.6199999999999997</v>
      </c>
      <c r="AR34" s="97">
        <f t="shared" si="10"/>
        <v>1.6099999999999997</v>
      </c>
      <c r="AS34" s="97">
        <f t="shared" si="10"/>
        <v>1.5999999999999996</v>
      </c>
      <c r="AT34" s="97">
        <f t="shared" si="10"/>
        <v>1.5899999999999996</v>
      </c>
      <c r="AU34" s="97">
        <f t="shared" si="10"/>
        <v>1.5799999999999996</v>
      </c>
      <c r="AV34" s="62">
        <v>0</v>
      </c>
      <c r="AW34" s="62">
        <f t="shared" si="5"/>
        <v>-0.01</v>
      </c>
    </row>
    <row r="35" spans="1:49" ht="16.5">
      <c r="B35" s="136"/>
      <c r="C35" s="36" t="s">
        <v>212</v>
      </c>
      <c r="D35" s="29">
        <v>0.5</v>
      </c>
      <c r="E35" s="29">
        <v>2</v>
      </c>
      <c r="F35" s="83">
        <f t="shared" si="3"/>
        <v>0.03</v>
      </c>
      <c r="G35" s="30">
        <v>1.98</v>
      </c>
      <c r="H35" s="97">
        <f t="shared" si="4"/>
        <v>1.97</v>
      </c>
      <c r="I35" s="97">
        <f t="shared" si="11"/>
        <v>1.96</v>
      </c>
      <c r="J35" s="97">
        <f t="shared" si="11"/>
        <v>1.95</v>
      </c>
      <c r="K35" s="97">
        <f t="shared" si="11"/>
        <v>1.94</v>
      </c>
      <c r="L35" s="104">
        <f t="shared" si="11"/>
        <v>1.93</v>
      </c>
      <c r="M35" s="97">
        <f t="shared" si="11"/>
        <v>1.92</v>
      </c>
      <c r="N35" s="97">
        <f t="shared" si="11"/>
        <v>1.91</v>
      </c>
      <c r="O35" s="97">
        <f t="shared" si="11"/>
        <v>1.9</v>
      </c>
      <c r="P35" s="97">
        <f t="shared" si="11"/>
        <v>1.89</v>
      </c>
      <c r="Q35" s="97">
        <f t="shared" si="11"/>
        <v>1.88</v>
      </c>
      <c r="R35" s="97">
        <f t="shared" si="11"/>
        <v>1.8699999999999999</v>
      </c>
      <c r="S35" s="97">
        <f t="shared" si="11"/>
        <v>1.8599999999999999</v>
      </c>
      <c r="T35" s="97">
        <f t="shared" si="11"/>
        <v>1.8499999999999999</v>
      </c>
      <c r="U35" s="97">
        <f t="shared" si="11"/>
        <v>1.8399999999999999</v>
      </c>
      <c r="V35" s="97">
        <f t="shared" si="11"/>
        <v>1.8299999999999998</v>
      </c>
      <c r="W35" s="97">
        <f t="shared" si="11"/>
        <v>1.8199999999999998</v>
      </c>
      <c r="X35" s="97">
        <f t="shared" si="10"/>
        <v>1.8099999999999998</v>
      </c>
      <c r="Y35" s="97">
        <f t="shared" si="10"/>
        <v>1.7999999999999998</v>
      </c>
      <c r="Z35" s="97">
        <f t="shared" si="10"/>
        <v>1.7899999999999998</v>
      </c>
      <c r="AA35" s="97">
        <f t="shared" si="10"/>
        <v>1.7799999999999998</v>
      </c>
      <c r="AB35" s="97">
        <f t="shared" si="10"/>
        <v>1.7699999999999998</v>
      </c>
      <c r="AC35" s="97">
        <f t="shared" si="10"/>
        <v>1.7599999999999998</v>
      </c>
      <c r="AD35" s="97">
        <f t="shared" si="10"/>
        <v>1.7499999999999998</v>
      </c>
      <c r="AE35" s="97">
        <f t="shared" si="10"/>
        <v>1.7399999999999998</v>
      </c>
      <c r="AF35" s="97">
        <f t="shared" si="10"/>
        <v>1.7299999999999998</v>
      </c>
      <c r="AG35" s="97">
        <f t="shared" si="10"/>
        <v>1.7199999999999998</v>
      </c>
      <c r="AH35" s="97">
        <f t="shared" si="10"/>
        <v>1.7099999999999997</v>
      </c>
      <c r="AI35" s="97">
        <f t="shared" si="10"/>
        <v>1.6999999999999997</v>
      </c>
      <c r="AJ35" s="97">
        <f t="shared" si="10"/>
        <v>1.6899999999999997</v>
      </c>
      <c r="AK35" s="97">
        <f t="shared" si="10"/>
        <v>1.6799999999999997</v>
      </c>
      <c r="AL35" s="97">
        <f t="shared" si="10"/>
        <v>1.6699999999999997</v>
      </c>
      <c r="AM35" s="97">
        <f t="shared" si="10"/>
        <v>1.6599999999999997</v>
      </c>
      <c r="AN35" s="97">
        <f t="shared" si="10"/>
        <v>1.6499999999999997</v>
      </c>
      <c r="AO35" s="97">
        <f t="shared" si="10"/>
        <v>1.6399999999999997</v>
      </c>
      <c r="AP35" s="97">
        <f t="shared" si="10"/>
        <v>1.6299999999999997</v>
      </c>
      <c r="AQ35" s="97">
        <f t="shared" si="10"/>
        <v>1.6199999999999997</v>
      </c>
      <c r="AR35" s="97">
        <f t="shared" si="10"/>
        <v>1.6099999999999997</v>
      </c>
      <c r="AS35" s="97">
        <f t="shared" si="10"/>
        <v>1.5999999999999996</v>
      </c>
      <c r="AT35" s="97">
        <f t="shared" si="10"/>
        <v>1.5899999999999996</v>
      </c>
      <c r="AU35" s="97">
        <f t="shared" si="10"/>
        <v>1.5799999999999996</v>
      </c>
      <c r="AV35" s="62">
        <v>0</v>
      </c>
      <c r="AW35" s="62">
        <f t="shared" si="5"/>
        <v>-0.01</v>
      </c>
    </row>
    <row r="36" spans="1:49" ht="16.5">
      <c r="B36" s="136"/>
      <c r="C36" s="36" t="s">
        <v>213</v>
      </c>
      <c r="D36" s="29">
        <v>0.23100000000000001</v>
      </c>
      <c r="E36" s="29">
        <v>4.3289999999999997</v>
      </c>
      <c r="F36" s="83">
        <f t="shared" si="3"/>
        <v>0.30700000000000005</v>
      </c>
      <c r="G36" s="30">
        <v>3.4940000000000002</v>
      </c>
      <c r="H36" s="97">
        <f t="shared" si="4"/>
        <v>3.4723550000000003</v>
      </c>
      <c r="I36" s="97">
        <f t="shared" si="11"/>
        <v>3.4507100000000004</v>
      </c>
      <c r="J36" s="97">
        <f t="shared" si="11"/>
        <v>3.4290650000000005</v>
      </c>
      <c r="K36" s="97">
        <f t="shared" si="11"/>
        <v>3.4074200000000006</v>
      </c>
      <c r="L36" s="104">
        <f t="shared" si="11"/>
        <v>3.3857750000000006</v>
      </c>
      <c r="M36" s="97">
        <f t="shared" si="11"/>
        <v>3.3641300000000007</v>
      </c>
      <c r="N36" s="97">
        <f t="shared" si="11"/>
        <v>3.3424850000000008</v>
      </c>
      <c r="O36" s="97">
        <f t="shared" si="11"/>
        <v>3.3208400000000009</v>
      </c>
      <c r="P36" s="97">
        <f t="shared" si="11"/>
        <v>3.299195000000001</v>
      </c>
      <c r="Q36" s="97">
        <f t="shared" si="11"/>
        <v>3.2775500000000011</v>
      </c>
      <c r="R36" s="97">
        <f t="shared" si="11"/>
        <v>3.2559050000000012</v>
      </c>
      <c r="S36" s="97">
        <f t="shared" si="11"/>
        <v>3.2342600000000012</v>
      </c>
      <c r="T36" s="97">
        <f t="shared" si="11"/>
        <v>3.2126150000000013</v>
      </c>
      <c r="U36" s="97">
        <f t="shared" si="11"/>
        <v>3.1909700000000014</v>
      </c>
      <c r="V36" s="97">
        <f t="shared" si="11"/>
        <v>3.1693250000000015</v>
      </c>
      <c r="W36" s="97">
        <f t="shared" si="11"/>
        <v>3.1476800000000016</v>
      </c>
      <c r="X36" s="97">
        <f t="shared" ref="X36:AU42" si="12">W36-0.005/$D36</f>
        <v>3.1260349783549799</v>
      </c>
      <c r="Y36" s="97">
        <f t="shared" si="12"/>
        <v>3.1043899567099582</v>
      </c>
      <c r="Z36" s="97">
        <f t="shared" si="12"/>
        <v>3.0827449350649365</v>
      </c>
      <c r="AA36" s="97">
        <f t="shared" si="12"/>
        <v>3.0610999134199148</v>
      </c>
      <c r="AB36" s="97">
        <f t="shared" si="12"/>
        <v>3.0394548917748931</v>
      </c>
      <c r="AC36" s="97">
        <f t="shared" si="12"/>
        <v>3.0178098701298715</v>
      </c>
      <c r="AD36" s="97">
        <f t="shared" si="12"/>
        <v>2.9961648484848498</v>
      </c>
      <c r="AE36" s="97">
        <f t="shared" si="12"/>
        <v>2.9745198268398281</v>
      </c>
      <c r="AF36" s="97">
        <f t="shared" si="12"/>
        <v>2.9528748051948064</v>
      </c>
      <c r="AG36" s="97">
        <f t="shared" si="12"/>
        <v>2.9312297835497847</v>
      </c>
      <c r="AH36" s="97">
        <f t="shared" si="12"/>
        <v>2.909584761904763</v>
      </c>
      <c r="AI36" s="97">
        <f t="shared" si="12"/>
        <v>2.8879397402597413</v>
      </c>
      <c r="AJ36" s="97">
        <f t="shared" si="12"/>
        <v>2.8662947186147196</v>
      </c>
      <c r="AK36" s="97">
        <f t="shared" si="12"/>
        <v>2.8446496969696979</v>
      </c>
      <c r="AL36" s="97">
        <f t="shared" si="12"/>
        <v>2.8230046753246762</v>
      </c>
      <c r="AM36" s="97">
        <f t="shared" si="12"/>
        <v>2.8013596536796546</v>
      </c>
      <c r="AN36" s="97">
        <f t="shared" si="12"/>
        <v>2.7797146320346329</v>
      </c>
      <c r="AO36" s="97">
        <f t="shared" si="12"/>
        <v>2.7580696103896112</v>
      </c>
      <c r="AP36" s="97">
        <f t="shared" si="12"/>
        <v>2.7364245887445895</v>
      </c>
      <c r="AQ36" s="97">
        <f t="shared" si="12"/>
        <v>2.7147795670995678</v>
      </c>
      <c r="AR36" s="97">
        <f t="shared" si="12"/>
        <v>2.6931345454545461</v>
      </c>
      <c r="AS36" s="97">
        <f t="shared" si="12"/>
        <v>2.6714895238095244</v>
      </c>
      <c r="AT36" s="97">
        <f t="shared" si="12"/>
        <v>2.6498445021645027</v>
      </c>
      <c r="AU36" s="97">
        <f t="shared" si="12"/>
        <v>2.628199480519481</v>
      </c>
      <c r="AV36" s="62">
        <v>0.27700000000000002</v>
      </c>
      <c r="AW36" s="62">
        <f t="shared" si="5"/>
        <v>0.26700000000000002</v>
      </c>
    </row>
    <row r="37" spans="1:49" ht="16.5">
      <c r="B37" s="136"/>
      <c r="C37" s="36" t="s">
        <v>214</v>
      </c>
      <c r="D37" s="29">
        <v>0.26900000000000002</v>
      </c>
      <c r="E37" s="29">
        <v>3.7170000000000001</v>
      </c>
      <c r="F37" s="83">
        <f t="shared" si="3"/>
        <v>0.193</v>
      </c>
      <c r="G37" s="30">
        <v>3</v>
      </c>
      <c r="H37" s="97">
        <f t="shared" si="4"/>
        <v>2.9814150000000001</v>
      </c>
      <c r="I37" s="97">
        <f t="shared" si="11"/>
        <v>2.9628300000000003</v>
      </c>
      <c r="J37" s="97">
        <f t="shared" si="11"/>
        <v>2.9442450000000004</v>
      </c>
      <c r="K37" s="97">
        <f t="shared" si="11"/>
        <v>2.9256600000000006</v>
      </c>
      <c r="L37" s="104">
        <f t="shared" si="11"/>
        <v>2.9070750000000007</v>
      </c>
      <c r="M37" s="97">
        <f t="shared" si="11"/>
        <v>2.8884900000000009</v>
      </c>
      <c r="N37" s="97">
        <f t="shared" si="11"/>
        <v>2.869905000000001</v>
      </c>
      <c r="O37" s="97">
        <f t="shared" si="11"/>
        <v>2.8513200000000012</v>
      </c>
      <c r="P37" s="97">
        <f t="shared" si="11"/>
        <v>2.8327350000000013</v>
      </c>
      <c r="Q37" s="97">
        <f t="shared" si="11"/>
        <v>2.8141500000000015</v>
      </c>
      <c r="R37" s="97">
        <f t="shared" si="11"/>
        <v>2.7955650000000016</v>
      </c>
      <c r="S37" s="97">
        <f t="shared" si="11"/>
        <v>2.7769800000000018</v>
      </c>
      <c r="T37" s="97">
        <f t="shared" si="11"/>
        <v>2.7583950000000019</v>
      </c>
      <c r="U37" s="97">
        <f t="shared" si="11"/>
        <v>2.7398100000000021</v>
      </c>
      <c r="V37" s="97">
        <f t="shared" si="11"/>
        <v>2.7212250000000022</v>
      </c>
      <c r="W37" s="97">
        <f t="shared" si="11"/>
        <v>2.7026400000000024</v>
      </c>
      <c r="X37" s="97">
        <f t="shared" si="12"/>
        <v>2.6840526394052069</v>
      </c>
      <c r="Y37" s="97">
        <f t="shared" si="12"/>
        <v>2.6654652788104114</v>
      </c>
      <c r="Z37" s="97">
        <f t="shared" si="12"/>
        <v>2.6468779182156159</v>
      </c>
      <c r="AA37" s="97">
        <f t="shared" si="12"/>
        <v>2.6282905576208204</v>
      </c>
      <c r="AB37" s="97">
        <f t="shared" si="12"/>
        <v>2.6097031970260249</v>
      </c>
      <c r="AC37" s="97">
        <f t="shared" si="12"/>
        <v>2.5911158364312294</v>
      </c>
      <c r="AD37" s="97">
        <f t="shared" si="12"/>
        <v>2.572528475836434</v>
      </c>
      <c r="AE37" s="97">
        <f t="shared" si="12"/>
        <v>2.5539411152416385</v>
      </c>
      <c r="AF37" s="97">
        <f t="shared" si="12"/>
        <v>2.535353754646843</v>
      </c>
      <c r="AG37" s="97">
        <f t="shared" si="12"/>
        <v>2.5167663940520475</v>
      </c>
      <c r="AH37" s="97">
        <f t="shared" si="12"/>
        <v>2.498179033457252</v>
      </c>
      <c r="AI37" s="97">
        <f t="shared" si="12"/>
        <v>2.4795916728624565</v>
      </c>
      <c r="AJ37" s="97">
        <f t="shared" si="12"/>
        <v>2.461004312267661</v>
      </c>
      <c r="AK37" s="97">
        <f t="shared" si="12"/>
        <v>2.4424169516728655</v>
      </c>
      <c r="AL37" s="97">
        <f t="shared" si="12"/>
        <v>2.4238295910780701</v>
      </c>
      <c r="AM37" s="97">
        <f t="shared" si="12"/>
        <v>2.4052422304832746</v>
      </c>
      <c r="AN37" s="97">
        <f t="shared" si="12"/>
        <v>2.3866548698884791</v>
      </c>
      <c r="AO37" s="97">
        <f t="shared" si="12"/>
        <v>2.3680675092936836</v>
      </c>
      <c r="AP37" s="97">
        <f t="shared" si="12"/>
        <v>2.3494801486988881</v>
      </c>
      <c r="AQ37" s="97">
        <f t="shared" si="12"/>
        <v>2.3308927881040926</v>
      </c>
      <c r="AR37" s="97">
        <f t="shared" si="12"/>
        <v>2.3123054275092971</v>
      </c>
      <c r="AS37" s="97">
        <f t="shared" si="12"/>
        <v>2.2937180669145016</v>
      </c>
      <c r="AT37" s="97">
        <f t="shared" si="12"/>
        <v>2.2751307063197062</v>
      </c>
      <c r="AU37" s="97">
        <f t="shared" si="12"/>
        <v>2.2565433457249107</v>
      </c>
      <c r="AV37" s="62">
        <v>0.16300000000000001</v>
      </c>
      <c r="AW37" s="62">
        <f t="shared" si="5"/>
        <v>0.153</v>
      </c>
    </row>
    <row r="38" spans="1:49" ht="16.5">
      <c r="B38" s="136"/>
      <c r="C38" s="36" t="s">
        <v>215</v>
      </c>
      <c r="D38" s="29">
        <v>0.26900000000000002</v>
      </c>
      <c r="E38" s="29">
        <v>3.7170000000000001</v>
      </c>
      <c r="F38" s="83">
        <f t="shared" si="3"/>
        <v>0.193</v>
      </c>
      <c r="G38" s="30">
        <v>3</v>
      </c>
      <c r="H38" s="97">
        <f t="shared" si="4"/>
        <v>2.9814150000000001</v>
      </c>
      <c r="I38" s="97">
        <f t="shared" si="11"/>
        <v>2.9628300000000003</v>
      </c>
      <c r="J38" s="97">
        <f t="shared" si="11"/>
        <v>2.9442450000000004</v>
      </c>
      <c r="K38" s="97">
        <f t="shared" si="11"/>
        <v>2.9256600000000006</v>
      </c>
      <c r="L38" s="104">
        <f t="shared" si="11"/>
        <v>2.9070750000000007</v>
      </c>
      <c r="M38" s="97">
        <f t="shared" si="11"/>
        <v>2.8884900000000009</v>
      </c>
      <c r="N38" s="97">
        <f t="shared" si="11"/>
        <v>2.869905000000001</v>
      </c>
      <c r="O38" s="97">
        <f t="shared" si="11"/>
        <v>2.8513200000000012</v>
      </c>
      <c r="P38" s="97">
        <f t="shared" si="11"/>
        <v>2.8327350000000013</v>
      </c>
      <c r="Q38" s="97">
        <f t="shared" si="11"/>
        <v>2.8141500000000015</v>
      </c>
      <c r="R38" s="97">
        <f t="shared" si="11"/>
        <v>2.7955650000000016</v>
      </c>
      <c r="S38" s="97">
        <f t="shared" si="11"/>
        <v>2.7769800000000018</v>
      </c>
      <c r="T38" s="97">
        <f t="shared" si="11"/>
        <v>2.7583950000000019</v>
      </c>
      <c r="U38" s="97">
        <f t="shared" si="11"/>
        <v>2.7398100000000021</v>
      </c>
      <c r="V38" s="97">
        <f t="shared" si="11"/>
        <v>2.7212250000000022</v>
      </c>
      <c r="W38" s="97">
        <f t="shared" si="11"/>
        <v>2.7026400000000024</v>
      </c>
      <c r="X38" s="97">
        <f t="shared" si="12"/>
        <v>2.6840526394052069</v>
      </c>
      <c r="Y38" s="97">
        <f t="shared" si="12"/>
        <v>2.6654652788104114</v>
      </c>
      <c r="Z38" s="97">
        <f t="shared" si="12"/>
        <v>2.6468779182156159</v>
      </c>
      <c r="AA38" s="97">
        <f t="shared" si="12"/>
        <v>2.6282905576208204</v>
      </c>
      <c r="AB38" s="97">
        <f t="shared" si="12"/>
        <v>2.6097031970260249</v>
      </c>
      <c r="AC38" s="97">
        <f t="shared" si="12"/>
        <v>2.5911158364312294</v>
      </c>
      <c r="AD38" s="97">
        <f t="shared" si="12"/>
        <v>2.572528475836434</v>
      </c>
      <c r="AE38" s="97">
        <f t="shared" si="12"/>
        <v>2.5539411152416385</v>
      </c>
      <c r="AF38" s="97">
        <f t="shared" si="12"/>
        <v>2.535353754646843</v>
      </c>
      <c r="AG38" s="97">
        <f t="shared" si="12"/>
        <v>2.5167663940520475</v>
      </c>
      <c r="AH38" s="97">
        <f t="shared" si="12"/>
        <v>2.498179033457252</v>
      </c>
      <c r="AI38" s="97">
        <f t="shared" si="12"/>
        <v>2.4795916728624565</v>
      </c>
      <c r="AJ38" s="97">
        <f t="shared" si="12"/>
        <v>2.461004312267661</v>
      </c>
      <c r="AK38" s="97">
        <f t="shared" si="12"/>
        <v>2.4424169516728655</v>
      </c>
      <c r="AL38" s="97">
        <f t="shared" si="12"/>
        <v>2.4238295910780701</v>
      </c>
      <c r="AM38" s="97">
        <f t="shared" si="12"/>
        <v>2.4052422304832746</v>
      </c>
      <c r="AN38" s="97">
        <f t="shared" si="12"/>
        <v>2.3866548698884791</v>
      </c>
      <c r="AO38" s="97">
        <f t="shared" si="12"/>
        <v>2.3680675092936836</v>
      </c>
      <c r="AP38" s="97">
        <f t="shared" si="12"/>
        <v>2.3494801486988881</v>
      </c>
      <c r="AQ38" s="97">
        <f t="shared" si="12"/>
        <v>2.3308927881040926</v>
      </c>
      <c r="AR38" s="97">
        <f t="shared" si="12"/>
        <v>2.3123054275092971</v>
      </c>
      <c r="AS38" s="97">
        <f t="shared" si="12"/>
        <v>2.2937180669145016</v>
      </c>
      <c r="AT38" s="97">
        <f t="shared" si="12"/>
        <v>2.2751307063197062</v>
      </c>
      <c r="AU38" s="97">
        <f t="shared" si="12"/>
        <v>2.2565433457249107</v>
      </c>
      <c r="AV38" s="62">
        <v>0.16300000000000001</v>
      </c>
      <c r="AW38" s="62">
        <f t="shared" si="5"/>
        <v>0.153</v>
      </c>
    </row>
    <row r="39" spans="1:49" ht="16.5">
      <c r="B39" s="136"/>
      <c r="C39" s="36" t="s">
        <v>216</v>
      </c>
      <c r="D39" s="29">
        <v>0.23100000000000001</v>
      </c>
      <c r="E39" s="29">
        <v>4.3289999999999997</v>
      </c>
      <c r="F39" s="83">
        <f t="shared" si="3"/>
        <v>0.30700000000000005</v>
      </c>
      <c r="G39" s="30">
        <v>3.4940000000000002</v>
      </c>
      <c r="H39" s="97">
        <f t="shared" si="4"/>
        <v>3.4723550000000003</v>
      </c>
      <c r="I39" s="97">
        <f t="shared" si="11"/>
        <v>3.4507100000000004</v>
      </c>
      <c r="J39" s="97">
        <f t="shared" si="11"/>
        <v>3.4290650000000005</v>
      </c>
      <c r="K39" s="97">
        <f t="shared" si="11"/>
        <v>3.4074200000000006</v>
      </c>
      <c r="L39" s="104">
        <f t="shared" si="11"/>
        <v>3.3857750000000006</v>
      </c>
      <c r="M39" s="97">
        <f t="shared" si="11"/>
        <v>3.3641300000000007</v>
      </c>
      <c r="N39" s="97">
        <f t="shared" si="11"/>
        <v>3.3424850000000008</v>
      </c>
      <c r="O39" s="97">
        <f t="shared" si="11"/>
        <v>3.3208400000000009</v>
      </c>
      <c r="P39" s="97">
        <f t="shared" si="11"/>
        <v>3.299195000000001</v>
      </c>
      <c r="Q39" s="97">
        <f t="shared" si="11"/>
        <v>3.2775500000000011</v>
      </c>
      <c r="R39" s="97">
        <f t="shared" si="11"/>
        <v>3.2559050000000012</v>
      </c>
      <c r="S39" s="97">
        <f t="shared" si="11"/>
        <v>3.2342600000000012</v>
      </c>
      <c r="T39" s="97">
        <f t="shared" si="11"/>
        <v>3.2126150000000013</v>
      </c>
      <c r="U39" s="97">
        <f t="shared" si="11"/>
        <v>3.1909700000000014</v>
      </c>
      <c r="V39" s="97">
        <f t="shared" si="11"/>
        <v>3.1693250000000015</v>
      </c>
      <c r="W39" s="97">
        <f t="shared" si="11"/>
        <v>3.1476800000000016</v>
      </c>
      <c r="X39" s="97">
        <f t="shared" si="12"/>
        <v>3.1260349783549799</v>
      </c>
      <c r="Y39" s="97">
        <f t="shared" si="12"/>
        <v>3.1043899567099582</v>
      </c>
      <c r="Z39" s="97">
        <f t="shared" si="12"/>
        <v>3.0827449350649365</v>
      </c>
      <c r="AA39" s="97">
        <f t="shared" si="12"/>
        <v>3.0610999134199148</v>
      </c>
      <c r="AB39" s="97">
        <f t="shared" si="12"/>
        <v>3.0394548917748931</v>
      </c>
      <c r="AC39" s="97">
        <f t="shared" si="12"/>
        <v>3.0178098701298715</v>
      </c>
      <c r="AD39" s="97">
        <f t="shared" si="12"/>
        <v>2.9961648484848498</v>
      </c>
      <c r="AE39" s="97">
        <f t="shared" si="12"/>
        <v>2.9745198268398281</v>
      </c>
      <c r="AF39" s="97">
        <f t="shared" si="12"/>
        <v>2.9528748051948064</v>
      </c>
      <c r="AG39" s="97">
        <f t="shared" si="12"/>
        <v>2.9312297835497847</v>
      </c>
      <c r="AH39" s="97">
        <f t="shared" si="12"/>
        <v>2.909584761904763</v>
      </c>
      <c r="AI39" s="97">
        <f t="shared" si="12"/>
        <v>2.8879397402597413</v>
      </c>
      <c r="AJ39" s="97">
        <f t="shared" si="12"/>
        <v>2.8662947186147196</v>
      </c>
      <c r="AK39" s="97">
        <f t="shared" si="12"/>
        <v>2.8446496969696979</v>
      </c>
      <c r="AL39" s="97">
        <f t="shared" si="12"/>
        <v>2.8230046753246762</v>
      </c>
      <c r="AM39" s="97">
        <f t="shared" si="12"/>
        <v>2.8013596536796546</v>
      </c>
      <c r="AN39" s="97">
        <f t="shared" si="12"/>
        <v>2.7797146320346329</v>
      </c>
      <c r="AO39" s="97">
        <f t="shared" si="12"/>
        <v>2.7580696103896112</v>
      </c>
      <c r="AP39" s="97">
        <f t="shared" si="12"/>
        <v>2.7364245887445895</v>
      </c>
      <c r="AQ39" s="97">
        <f t="shared" si="12"/>
        <v>2.7147795670995678</v>
      </c>
      <c r="AR39" s="97">
        <f t="shared" si="12"/>
        <v>2.6931345454545461</v>
      </c>
      <c r="AS39" s="97">
        <f t="shared" si="12"/>
        <v>2.6714895238095244</v>
      </c>
      <c r="AT39" s="97">
        <f t="shared" si="12"/>
        <v>2.6498445021645027</v>
      </c>
      <c r="AU39" s="97">
        <f t="shared" si="12"/>
        <v>2.628199480519481</v>
      </c>
      <c r="AV39" s="62">
        <v>0.27700000000000002</v>
      </c>
      <c r="AW39" s="62">
        <f t="shared" si="5"/>
        <v>0.26700000000000002</v>
      </c>
    </row>
    <row r="40" spans="1:49" ht="16.5">
      <c r="B40" s="136"/>
      <c r="C40" s="36" t="s">
        <v>217</v>
      </c>
      <c r="D40" s="29">
        <v>5.6000000000000001E-2</v>
      </c>
      <c r="E40" s="29">
        <v>17.856999999999999</v>
      </c>
      <c r="F40" s="83">
        <f t="shared" si="3"/>
        <v>0.43999999999999995</v>
      </c>
      <c r="G40" s="30">
        <v>10</v>
      </c>
      <c r="H40" s="97">
        <f t="shared" si="4"/>
        <v>9.9107149999999997</v>
      </c>
      <c r="I40" s="97">
        <f t="shared" si="11"/>
        <v>9.8214299999999994</v>
      </c>
      <c r="J40" s="97">
        <f t="shared" si="11"/>
        <v>9.7321449999999992</v>
      </c>
      <c r="K40" s="97">
        <f t="shared" si="11"/>
        <v>9.6428599999999989</v>
      </c>
      <c r="L40" s="104">
        <f t="shared" si="11"/>
        <v>9.5535749999999986</v>
      </c>
      <c r="M40" s="97">
        <f t="shared" si="11"/>
        <v>9.4642899999999983</v>
      </c>
      <c r="N40" s="97">
        <f t="shared" si="11"/>
        <v>9.375004999999998</v>
      </c>
      <c r="O40" s="97">
        <f t="shared" si="11"/>
        <v>9.2857199999999978</v>
      </c>
      <c r="P40" s="97">
        <f t="shared" si="11"/>
        <v>9.1964349999999975</v>
      </c>
      <c r="Q40" s="97">
        <f t="shared" si="11"/>
        <v>9.1071499999999972</v>
      </c>
      <c r="R40" s="97">
        <f t="shared" si="11"/>
        <v>9.0178649999999969</v>
      </c>
      <c r="S40" s="97">
        <f t="shared" si="11"/>
        <v>8.9285799999999966</v>
      </c>
      <c r="T40" s="97">
        <f t="shared" si="11"/>
        <v>8.8392949999999963</v>
      </c>
      <c r="U40" s="97">
        <f t="shared" si="11"/>
        <v>8.7500099999999961</v>
      </c>
      <c r="V40" s="97">
        <f t="shared" si="11"/>
        <v>8.6607249999999958</v>
      </c>
      <c r="W40" s="97">
        <f t="shared" si="11"/>
        <v>8.5714399999999955</v>
      </c>
      <c r="X40" s="97">
        <f t="shared" si="12"/>
        <v>8.482154285714282</v>
      </c>
      <c r="Y40" s="97">
        <f t="shared" si="12"/>
        <v>8.3928685714285685</v>
      </c>
      <c r="Z40" s="97">
        <f t="shared" si="12"/>
        <v>8.3035828571428549</v>
      </c>
      <c r="AA40" s="97">
        <f t="shared" si="12"/>
        <v>8.2142971428571414</v>
      </c>
      <c r="AB40" s="97">
        <f t="shared" si="12"/>
        <v>8.1250114285714279</v>
      </c>
      <c r="AC40" s="97">
        <f t="shared" si="12"/>
        <v>8.0357257142857144</v>
      </c>
      <c r="AD40" s="97">
        <f t="shared" si="12"/>
        <v>7.9464399999999999</v>
      </c>
      <c r="AE40" s="97">
        <f t="shared" si="12"/>
        <v>7.8571542857142855</v>
      </c>
      <c r="AF40" s="97">
        <f t="shared" si="12"/>
        <v>7.7678685714285711</v>
      </c>
      <c r="AG40" s="97">
        <f t="shared" si="12"/>
        <v>7.6785828571428567</v>
      </c>
      <c r="AH40" s="97">
        <f t="shared" si="12"/>
        <v>7.5892971428571423</v>
      </c>
      <c r="AI40" s="97">
        <f t="shared" si="12"/>
        <v>7.5000114285714279</v>
      </c>
      <c r="AJ40" s="97">
        <f t="shared" si="12"/>
        <v>7.4107257142857135</v>
      </c>
      <c r="AK40" s="97">
        <f t="shared" si="12"/>
        <v>7.3214399999999991</v>
      </c>
      <c r="AL40" s="97">
        <f t="shared" si="12"/>
        <v>7.2321542857142846</v>
      </c>
      <c r="AM40" s="97">
        <f t="shared" si="12"/>
        <v>7.1428685714285702</v>
      </c>
      <c r="AN40" s="97">
        <f t="shared" si="12"/>
        <v>7.0535828571428558</v>
      </c>
      <c r="AO40" s="97">
        <f t="shared" si="12"/>
        <v>6.9642971428571414</v>
      </c>
      <c r="AP40" s="97">
        <f t="shared" si="12"/>
        <v>6.875011428571427</v>
      </c>
      <c r="AQ40" s="97">
        <f t="shared" si="12"/>
        <v>6.7857257142857126</v>
      </c>
      <c r="AR40" s="97">
        <f t="shared" si="12"/>
        <v>6.6964399999999982</v>
      </c>
      <c r="AS40" s="97">
        <f t="shared" si="12"/>
        <v>6.6071542857142838</v>
      </c>
      <c r="AT40" s="97">
        <f t="shared" si="12"/>
        <v>6.5178685714285693</v>
      </c>
      <c r="AU40" s="97">
        <f t="shared" si="12"/>
        <v>6.4285828571428549</v>
      </c>
      <c r="AV40" s="62">
        <v>0.41</v>
      </c>
      <c r="AW40" s="62">
        <f t="shared" si="5"/>
        <v>0.39999999999999997</v>
      </c>
    </row>
    <row r="41" spans="1:49" ht="16.5">
      <c r="B41" s="136"/>
      <c r="C41" s="36" t="s">
        <v>218</v>
      </c>
      <c r="D41" s="29">
        <v>5.6000000000000001E-2</v>
      </c>
      <c r="E41" s="29">
        <v>17.856999999999999</v>
      </c>
      <c r="F41" s="83">
        <f t="shared" si="3"/>
        <v>0.43999999999999995</v>
      </c>
      <c r="G41" s="30">
        <v>10</v>
      </c>
      <c r="H41" s="97">
        <f t="shared" si="4"/>
        <v>9.9107149999999997</v>
      </c>
      <c r="I41" s="97">
        <f t="shared" si="11"/>
        <v>9.8214299999999994</v>
      </c>
      <c r="J41" s="97">
        <f t="shared" si="11"/>
        <v>9.7321449999999992</v>
      </c>
      <c r="K41" s="97">
        <f t="shared" si="11"/>
        <v>9.6428599999999989</v>
      </c>
      <c r="L41" s="104">
        <f t="shared" si="11"/>
        <v>9.5535749999999986</v>
      </c>
      <c r="M41" s="97">
        <f t="shared" si="11"/>
        <v>9.4642899999999983</v>
      </c>
      <c r="N41" s="97">
        <f t="shared" si="11"/>
        <v>9.375004999999998</v>
      </c>
      <c r="O41" s="97">
        <f t="shared" si="11"/>
        <v>9.2857199999999978</v>
      </c>
      <c r="P41" s="97">
        <f t="shared" si="11"/>
        <v>9.1964349999999975</v>
      </c>
      <c r="Q41" s="97">
        <f t="shared" si="11"/>
        <v>9.1071499999999972</v>
      </c>
      <c r="R41" s="97">
        <f t="shared" si="11"/>
        <v>9.0178649999999969</v>
      </c>
      <c r="S41" s="97">
        <f t="shared" si="11"/>
        <v>8.9285799999999966</v>
      </c>
      <c r="T41" s="97">
        <f t="shared" si="11"/>
        <v>8.8392949999999963</v>
      </c>
      <c r="U41" s="97">
        <f t="shared" si="11"/>
        <v>8.7500099999999961</v>
      </c>
      <c r="V41" s="97">
        <f t="shared" si="11"/>
        <v>8.6607249999999958</v>
      </c>
      <c r="W41" s="97">
        <f t="shared" si="11"/>
        <v>8.5714399999999955</v>
      </c>
      <c r="X41" s="97">
        <f t="shared" si="12"/>
        <v>8.482154285714282</v>
      </c>
      <c r="Y41" s="97">
        <f t="shared" si="12"/>
        <v>8.3928685714285685</v>
      </c>
      <c r="Z41" s="97">
        <f t="shared" si="12"/>
        <v>8.3035828571428549</v>
      </c>
      <c r="AA41" s="97">
        <f t="shared" si="12"/>
        <v>8.2142971428571414</v>
      </c>
      <c r="AB41" s="97">
        <f t="shared" si="12"/>
        <v>8.1250114285714279</v>
      </c>
      <c r="AC41" s="97">
        <f t="shared" si="12"/>
        <v>8.0357257142857144</v>
      </c>
      <c r="AD41" s="97">
        <f t="shared" si="12"/>
        <v>7.9464399999999999</v>
      </c>
      <c r="AE41" s="97">
        <f t="shared" si="12"/>
        <v>7.8571542857142855</v>
      </c>
      <c r="AF41" s="97">
        <f t="shared" si="12"/>
        <v>7.7678685714285711</v>
      </c>
      <c r="AG41" s="97">
        <f t="shared" si="12"/>
        <v>7.6785828571428567</v>
      </c>
      <c r="AH41" s="97">
        <f t="shared" si="12"/>
        <v>7.5892971428571423</v>
      </c>
      <c r="AI41" s="97">
        <f t="shared" si="12"/>
        <v>7.5000114285714279</v>
      </c>
      <c r="AJ41" s="97">
        <f t="shared" si="12"/>
        <v>7.4107257142857135</v>
      </c>
      <c r="AK41" s="97">
        <f t="shared" si="12"/>
        <v>7.3214399999999991</v>
      </c>
      <c r="AL41" s="97">
        <f t="shared" si="12"/>
        <v>7.2321542857142846</v>
      </c>
      <c r="AM41" s="97">
        <f t="shared" si="12"/>
        <v>7.1428685714285702</v>
      </c>
      <c r="AN41" s="97">
        <f t="shared" si="12"/>
        <v>7.0535828571428558</v>
      </c>
      <c r="AO41" s="97">
        <f t="shared" si="12"/>
        <v>6.9642971428571414</v>
      </c>
      <c r="AP41" s="97">
        <f t="shared" si="12"/>
        <v>6.875011428571427</v>
      </c>
      <c r="AQ41" s="97">
        <f t="shared" si="12"/>
        <v>6.7857257142857126</v>
      </c>
      <c r="AR41" s="97">
        <f t="shared" si="12"/>
        <v>6.6964399999999982</v>
      </c>
      <c r="AS41" s="97">
        <f t="shared" si="12"/>
        <v>6.6071542857142838</v>
      </c>
      <c r="AT41" s="97">
        <f t="shared" si="12"/>
        <v>6.5178685714285693</v>
      </c>
      <c r="AU41" s="97">
        <f t="shared" si="12"/>
        <v>6.4285828571428549</v>
      </c>
      <c r="AV41" s="62">
        <v>0.41</v>
      </c>
      <c r="AW41" s="62">
        <f t="shared" si="5"/>
        <v>0.39999999999999997</v>
      </c>
    </row>
    <row r="42" spans="1:49" ht="16.5">
      <c r="A42">
        <f>1/D42</f>
        <v>3.012048192771084</v>
      </c>
      <c r="B42" s="135" t="s">
        <v>219</v>
      </c>
      <c r="C42" s="36" t="s">
        <v>220</v>
      </c>
      <c r="D42" s="29">
        <v>0.33200000000000002</v>
      </c>
      <c r="E42" s="29">
        <v>3.012</v>
      </c>
      <c r="F42" s="83">
        <f t="shared" si="3"/>
        <v>1.9999999999999997E-2</v>
      </c>
      <c r="G42" s="30">
        <v>2.952</v>
      </c>
      <c r="H42" s="97">
        <f t="shared" si="4"/>
        <v>2.9369399999999999</v>
      </c>
      <c r="I42" s="97">
        <f t="shared" si="11"/>
        <v>2.9218799999999998</v>
      </c>
      <c r="J42" s="97">
        <f t="shared" si="11"/>
        <v>2.9068199999999997</v>
      </c>
      <c r="K42" s="97">
        <f t="shared" si="11"/>
        <v>2.8917599999999997</v>
      </c>
      <c r="L42" s="104">
        <f t="shared" si="11"/>
        <v>2.8766999999999996</v>
      </c>
      <c r="M42" s="97">
        <f t="shared" si="11"/>
        <v>2.8616399999999995</v>
      </c>
      <c r="N42" s="97">
        <f t="shared" si="11"/>
        <v>2.8465799999999994</v>
      </c>
      <c r="O42" s="97">
        <f t="shared" si="11"/>
        <v>2.8315199999999994</v>
      </c>
      <c r="P42" s="97">
        <f t="shared" si="11"/>
        <v>2.8164599999999993</v>
      </c>
      <c r="Q42" s="97">
        <f t="shared" si="11"/>
        <v>2.8013999999999992</v>
      </c>
      <c r="R42" s="97">
        <f t="shared" si="11"/>
        <v>2.7863399999999992</v>
      </c>
      <c r="S42" s="97">
        <f t="shared" si="11"/>
        <v>2.7712799999999991</v>
      </c>
      <c r="T42" s="97">
        <f t="shared" si="11"/>
        <v>2.756219999999999</v>
      </c>
      <c r="U42" s="97">
        <f t="shared" si="11"/>
        <v>2.7411599999999989</v>
      </c>
      <c r="V42" s="97">
        <f t="shared" si="11"/>
        <v>2.7260999999999989</v>
      </c>
      <c r="W42" s="97">
        <f t="shared" si="11"/>
        <v>2.7110399999999988</v>
      </c>
      <c r="X42" s="97">
        <f t="shared" si="12"/>
        <v>2.6959797590361432</v>
      </c>
      <c r="Y42" s="97">
        <f t="shared" si="12"/>
        <v>2.6809195180722876</v>
      </c>
      <c r="Z42" s="97">
        <f t="shared" si="12"/>
        <v>2.665859277108432</v>
      </c>
      <c r="AA42" s="97">
        <f t="shared" si="12"/>
        <v>2.6507990361445763</v>
      </c>
      <c r="AB42" s="97">
        <f t="shared" si="12"/>
        <v>2.6357387951807207</v>
      </c>
      <c r="AC42" s="97">
        <f t="shared" si="12"/>
        <v>2.6206785542168651</v>
      </c>
      <c r="AD42" s="97">
        <f t="shared" si="12"/>
        <v>2.6056183132530095</v>
      </c>
      <c r="AE42" s="97">
        <f t="shared" si="12"/>
        <v>2.5905580722891539</v>
      </c>
      <c r="AF42" s="97">
        <f t="shared" si="12"/>
        <v>2.5754978313252983</v>
      </c>
      <c r="AG42" s="97">
        <f t="shared" ref="X42:AU45" si="13">AF42-0.005/$D42</f>
        <v>2.5604375903614427</v>
      </c>
      <c r="AH42" s="97">
        <f t="shared" si="13"/>
        <v>2.5453773493975871</v>
      </c>
      <c r="AI42" s="97">
        <f t="shared" si="13"/>
        <v>2.5303171084337315</v>
      </c>
      <c r="AJ42" s="97">
        <f t="shared" si="13"/>
        <v>2.5152568674698759</v>
      </c>
      <c r="AK42" s="97">
        <f t="shared" si="13"/>
        <v>2.5001966265060203</v>
      </c>
      <c r="AL42" s="97">
        <f t="shared" si="13"/>
        <v>2.4851363855421646</v>
      </c>
      <c r="AM42" s="97">
        <f t="shared" si="13"/>
        <v>2.470076144578309</v>
      </c>
      <c r="AN42" s="97">
        <f t="shared" si="13"/>
        <v>2.4550159036144534</v>
      </c>
      <c r="AO42" s="97">
        <f t="shared" si="13"/>
        <v>2.4399556626505978</v>
      </c>
      <c r="AP42" s="97">
        <f t="shared" si="13"/>
        <v>2.4248954216867422</v>
      </c>
      <c r="AQ42" s="97">
        <f t="shared" si="13"/>
        <v>2.4098351807228866</v>
      </c>
      <c r="AR42" s="97">
        <f t="shared" si="13"/>
        <v>2.394774939759031</v>
      </c>
      <c r="AS42" s="97">
        <f t="shared" si="13"/>
        <v>2.3797146987951754</v>
      </c>
      <c r="AT42" s="97">
        <f t="shared" si="13"/>
        <v>2.3646544578313198</v>
      </c>
      <c r="AU42" s="97">
        <f t="shared" si="13"/>
        <v>2.3495942168674642</v>
      </c>
      <c r="AV42" s="62">
        <v>-0.01</v>
      </c>
      <c r="AW42" s="62">
        <f t="shared" si="5"/>
        <v>-0.02</v>
      </c>
    </row>
    <row r="43" spans="1:49" ht="16.5">
      <c r="A43">
        <f>1/D43</f>
        <v>3.8759689922480618</v>
      </c>
      <c r="B43" s="136"/>
      <c r="C43" s="36" t="s">
        <v>221</v>
      </c>
      <c r="D43" s="29">
        <v>0.25800000000000001</v>
      </c>
      <c r="E43" s="29">
        <v>3.875</v>
      </c>
      <c r="F43" s="83">
        <f t="shared" si="3"/>
        <v>0.22600000000000001</v>
      </c>
      <c r="G43" s="30">
        <v>3.798</v>
      </c>
      <c r="H43" s="97">
        <f t="shared" si="4"/>
        <v>3.7786249999999999</v>
      </c>
      <c r="I43" s="97">
        <f t="shared" si="11"/>
        <v>3.7592499999999998</v>
      </c>
      <c r="J43" s="97">
        <f t="shared" si="11"/>
        <v>3.7398749999999996</v>
      </c>
      <c r="K43" s="97">
        <f t="shared" si="11"/>
        <v>3.7204999999999995</v>
      </c>
      <c r="L43" s="104">
        <f t="shared" si="11"/>
        <v>3.7011249999999993</v>
      </c>
      <c r="M43" s="97">
        <f t="shared" si="11"/>
        <v>3.6817499999999992</v>
      </c>
      <c r="N43" s="97">
        <f t="shared" si="11"/>
        <v>3.662374999999999</v>
      </c>
      <c r="O43" s="97">
        <f t="shared" si="11"/>
        <v>3.6429999999999989</v>
      </c>
      <c r="P43" s="97">
        <f t="shared" si="11"/>
        <v>3.6236249999999988</v>
      </c>
      <c r="Q43" s="97">
        <f t="shared" si="11"/>
        <v>3.6042499999999986</v>
      </c>
      <c r="R43" s="97">
        <f t="shared" si="11"/>
        <v>3.5848749999999985</v>
      </c>
      <c r="S43" s="97">
        <f t="shared" si="11"/>
        <v>3.5654999999999983</v>
      </c>
      <c r="T43" s="97">
        <f t="shared" si="11"/>
        <v>3.5461249999999982</v>
      </c>
      <c r="U43" s="97">
        <f t="shared" si="11"/>
        <v>3.5267499999999981</v>
      </c>
      <c r="V43" s="97">
        <f t="shared" si="11"/>
        <v>3.5073749999999979</v>
      </c>
      <c r="W43" s="97">
        <f t="shared" si="11"/>
        <v>3.4879999999999978</v>
      </c>
      <c r="X43" s="97">
        <f t="shared" si="13"/>
        <v>3.4686201550387574</v>
      </c>
      <c r="Y43" s="97">
        <f t="shared" si="13"/>
        <v>3.4492403100775171</v>
      </c>
      <c r="Z43" s="97">
        <f t="shared" si="13"/>
        <v>3.4298604651162767</v>
      </c>
      <c r="AA43" s="97">
        <f t="shared" si="13"/>
        <v>3.4104806201550364</v>
      </c>
      <c r="AB43" s="97">
        <f t="shared" si="13"/>
        <v>3.391100775193796</v>
      </c>
      <c r="AC43" s="97">
        <f t="shared" si="13"/>
        <v>3.3717209302325557</v>
      </c>
      <c r="AD43" s="97">
        <f t="shared" si="13"/>
        <v>3.3523410852713154</v>
      </c>
      <c r="AE43" s="97">
        <f t="shared" si="13"/>
        <v>3.332961240310075</v>
      </c>
      <c r="AF43" s="97">
        <f t="shared" si="13"/>
        <v>3.3135813953488347</v>
      </c>
      <c r="AG43" s="97">
        <f t="shared" si="13"/>
        <v>3.2942015503875943</v>
      </c>
      <c r="AH43" s="97">
        <f t="shared" si="13"/>
        <v>3.274821705426354</v>
      </c>
      <c r="AI43" s="97">
        <f t="shared" si="13"/>
        <v>3.2554418604651136</v>
      </c>
      <c r="AJ43" s="97">
        <f t="shared" si="13"/>
        <v>3.2360620155038733</v>
      </c>
      <c r="AK43" s="97">
        <f t="shared" si="13"/>
        <v>3.2166821705426329</v>
      </c>
      <c r="AL43" s="97">
        <f t="shared" si="13"/>
        <v>3.1973023255813926</v>
      </c>
      <c r="AM43" s="97">
        <f t="shared" si="13"/>
        <v>3.1779224806201523</v>
      </c>
      <c r="AN43" s="97">
        <f t="shared" si="13"/>
        <v>3.1585426356589119</v>
      </c>
      <c r="AO43" s="97">
        <f t="shared" si="13"/>
        <v>3.1391627906976716</v>
      </c>
      <c r="AP43" s="97">
        <f t="shared" si="13"/>
        <v>3.1197829457364312</v>
      </c>
      <c r="AQ43" s="97">
        <f t="shared" si="13"/>
        <v>3.1004031007751909</v>
      </c>
      <c r="AR43" s="97">
        <f t="shared" si="13"/>
        <v>3.0810232558139505</v>
      </c>
      <c r="AS43" s="97">
        <f t="shared" si="13"/>
        <v>3.0616434108527102</v>
      </c>
      <c r="AT43" s="97">
        <f t="shared" si="13"/>
        <v>3.0422635658914698</v>
      </c>
      <c r="AU43" s="97">
        <f t="shared" si="13"/>
        <v>3.0228837209302295</v>
      </c>
      <c r="AV43" s="62">
        <v>0.19600000000000001</v>
      </c>
      <c r="AW43" s="62">
        <f t="shared" si="5"/>
        <v>0.186</v>
      </c>
    </row>
    <row r="44" spans="1:49" ht="16.5">
      <c r="A44">
        <f>1/D44</f>
        <v>3.8759689922480618</v>
      </c>
      <c r="B44" s="136"/>
      <c r="C44" s="36" t="s">
        <v>222</v>
      </c>
      <c r="D44" s="29">
        <v>0.25800000000000001</v>
      </c>
      <c r="E44" s="29">
        <v>3.875</v>
      </c>
      <c r="F44" s="83">
        <f t="shared" si="3"/>
        <v>0.22600000000000001</v>
      </c>
      <c r="G44" s="30">
        <v>3.798</v>
      </c>
      <c r="H44" s="97">
        <f t="shared" si="4"/>
        <v>3.7786249999999999</v>
      </c>
      <c r="I44" s="97">
        <f t="shared" si="11"/>
        <v>3.7592499999999998</v>
      </c>
      <c r="J44" s="97">
        <f t="shared" si="11"/>
        <v>3.7398749999999996</v>
      </c>
      <c r="K44" s="97">
        <f t="shared" si="11"/>
        <v>3.7204999999999995</v>
      </c>
      <c r="L44" s="104">
        <f t="shared" si="11"/>
        <v>3.7011249999999993</v>
      </c>
      <c r="M44" s="97">
        <f t="shared" si="11"/>
        <v>3.6817499999999992</v>
      </c>
      <c r="N44" s="97">
        <f t="shared" si="11"/>
        <v>3.662374999999999</v>
      </c>
      <c r="O44" s="97">
        <f t="shared" si="11"/>
        <v>3.6429999999999989</v>
      </c>
      <c r="P44" s="97">
        <f t="shared" si="11"/>
        <v>3.6236249999999988</v>
      </c>
      <c r="Q44" s="97">
        <f t="shared" si="11"/>
        <v>3.6042499999999986</v>
      </c>
      <c r="R44" s="97">
        <f t="shared" si="11"/>
        <v>3.5848749999999985</v>
      </c>
      <c r="S44" s="97">
        <f t="shared" si="11"/>
        <v>3.5654999999999983</v>
      </c>
      <c r="T44" s="97">
        <f t="shared" si="11"/>
        <v>3.5461249999999982</v>
      </c>
      <c r="U44" s="97">
        <f t="shared" si="11"/>
        <v>3.5267499999999981</v>
      </c>
      <c r="V44" s="97">
        <f t="shared" si="11"/>
        <v>3.5073749999999979</v>
      </c>
      <c r="W44" s="97">
        <f t="shared" si="11"/>
        <v>3.4879999999999978</v>
      </c>
      <c r="X44" s="97">
        <f t="shared" si="13"/>
        <v>3.4686201550387574</v>
      </c>
      <c r="Y44" s="97">
        <f t="shared" si="13"/>
        <v>3.4492403100775171</v>
      </c>
      <c r="Z44" s="97">
        <f t="shared" si="13"/>
        <v>3.4298604651162767</v>
      </c>
      <c r="AA44" s="97">
        <f t="shared" si="13"/>
        <v>3.4104806201550364</v>
      </c>
      <c r="AB44" s="97">
        <f t="shared" si="13"/>
        <v>3.391100775193796</v>
      </c>
      <c r="AC44" s="97">
        <f t="shared" si="13"/>
        <v>3.3717209302325557</v>
      </c>
      <c r="AD44" s="97">
        <f t="shared" si="13"/>
        <v>3.3523410852713154</v>
      </c>
      <c r="AE44" s="97">
        <f t="shared" si="13"/>
        <v>3.332961240310075</v>
      </c>
      <c r="AF44" s="97">
        <f t="shared" si="13"/>
        <v>3.3135813953488347</v>
      </c>
      <c r="AG44" s="97">
        <f t="shared" si="13"/>
        <v>3.2942015503875943</v>
      </c>
      <c r="AH44" s="97">
        <f t="shared" si="13"/>
        <v>3.274821705426354</v>
      </c>
      <c r="AI44" s="97">
        <f t="shared" si="13"/>
        <v>3.2554418604651136</v>
      </c>
      <c r="AJ44" s="97">
        <f t="shared" si="13"/>
        <v>3.2360620155038733</v>
      </c>
      <c r="AK44" s="97">
        <f t="shared" si="13"/>
        <v>3.2166821705426329</v>
      </c>
      <c r="AL44" s="97">
        <f t="shared" si="13"/>
        <v>3.1973023255813926</v>
      </c>
      <c r="AM44" s="97">
        <f t="shared" si="13"/>
        <v>3.1779224806201523</v>
      </c>
      <c r="AN44" s="97">
        <f t="shared" si="13"/>
        <v>3.1585426356589119</v>
      </c>
      <c r="AO44" s="97">
        <f t="shared" si="13"/>
        <v>3.1391627906976716</v>
      </c>
      <c r="AP44" s="97">
        <f t="shared" si="13"/>
        <v>3.1197829457364312</v>
      </c>
      <c r="AQ44" s="97">
        <f t="shared" si="13"/>
        <v>3.1004031007751909</v>
      </c>
      <c r="AR44" s="97">
        <f t="shared" si="13"/>
        <v>3.0810232558139505</v>
      </c>
      <c r="AS44" s="97">
        <f t="shared" si="13"/>
        <v>3.0616434108527102</v>
      </c>
      <c r="AT44" s="97">
        <f t="shared" si="13"/>
        <v>3.0422635658914698</v>
      </c>
      <c r="AU44" s="97">
        <f t="shared" si="13"/>
        <v>3.0228837209302295</v>
      </c>
      <c r="AV44" s="62">
        <v>0.19600000000000001</v>
      </c>
      <c r="AW44" s="62">
        <f t="shared" si="5"/>
        <v>0.186</v>
      </c>
    </row>
    <row r="45" spans="1:49" ht="16.5">
      <c r="B45" s="28" t="s">
        <v>223</v>
      </c>
      <c r="C45" s="36" t="s">
        <v>223</v>
      </c>
      <c r="D45" s="29">
        <v>0.01</v>
      </c>
      <c r="E45" s="29">
        <v>100</v>
      </c>
      <c r="F45" s="83">
        <f t="shared" si="3"/>
        <v>0.5</v>
      </c>
      <c r="G45" s="30">
        <v>50</v>
      </c>
      <c r="H45" s="97">
        <f t="shared" si="4"/>
        <v>49.5</v>
      </c>
      <c r="I45" s="97">
        <f t="shared" si="11"/>
        <v>49</v>
      </c>
      <c r="J45" s="97">
        <f t="shared" si="11"/>
        <v>48.5</v>
      </c>
      <c r="K45" s="97">
        <f t="shared" si="11"/>
        <v>48</v>
      </c>
      <c r="L45" s="104">
        <f t="shared" si="11"/>
        <v>47.5</v>
      </c>
      <c r="M45" s="97">
        <f t="shared" si="11"/>
        <v>47</v>
      </c>
      <c r="N45" s="97">
        <f t="shared" si="11"/>
        <v>46.5</v>
      </c>
      <c r="O45" s="97">
        <f t="shared" si="11"/>
        <v>46</v>
      </c>
      <c r="P45" s="97">
        <f t="shared" si="11"/>
        <v>45.5</v>
      </c>
      <c r="Q45" s="97">
        <f t="shared" si="11"/>
        <v>45</v>
      </c>
      <c r="R45" s="97">
        <f t="shared" si="11"/>
        <v>44.5</v>
      </c>
      <c r="S45" s="97">
        <f t="shared" si="11"/>
        <v>44</v>
      </c>
      <c r="T45" s="97">
        <f t="shared" si="11"/>
        <v>43.5</v>
      </c>
      <c r="U45" s="97">
        <f t="shared" si="11"/>
        <v>43</v>
      </c>
      <c r="V45" s="97">
        <f t="shared" si="11"/>
        <v>42.5</v>
      </c>
      <c r="W45" s="97">
        <f t="shared" si="11"/>
        <v>42</v>
      </c>
      <c r="X45" s="97">
        <f t="shared" si="13"/>
        <v>41.5</v>
      </c>
      <c r="Y45" s="97">
        <f t="shared" si="13"/>
        <v>41</v>
      </c>
      <c r="Z45" s="97">
        <f t="shared" si="13"/>
        <v>40.5</v>
      </c>
      <c r="AA45" s="97">
        <f t="shared" si="13"/>
        <v>40</v>
      </c>
      <c r="AB45" s="97">
        <f t="shared" si="13"/>
        <v>39.5</v>
      </c>
      <c r="AC45" s="97">
        <f t="shared" si="13"/>
        <v>39</v>
      </c>
      <c r="AD45" s="97">
        <f t="shared" si="13"/>
        <v>38.5</v>
      </c>
      <c r="AE45" s="97">
        <f t="shared" si="13"/>
        <v>38</v>
      </c>
      <c r="AF45" s="97">
        <f t="shared" si="13"/>
        <v>37.5</v>
      </c>
      <c r="AG45" s="97">
        <f t="shared" si="13"/>
        <v>37</v>
      </c>
      <c r="AH45" s="97">
        <f t="shared" si="13"/>
        <v>36.5</v>
      </c>
      <c r="AI45" s="97">
        <f t="shared" si="13"/>
        <v>36</v>
      </c>
      <c r="AJ45" s="97">
        <f t="shared" si="13"/>
        <v>35.5</v>
      </c>
      <c r="AK45" s="97">
        <f t="shared" si="13"/>
        <v>35</v>
      </c>
      <c r="AL45" s="97">
        <f t="shared" si="13"/>
        <v>34.5</v>
      </c>
      <c r="AM45" s="97">
        <f t="shared" si="13"/>
        <v>34</v>
      </c>
      <c r="AN45" s="97">
        <f t="shared" si="13"/>
        <v>33.5</v>
      </c>
      <c r="AO45" s="97">
        <f t="shared" si="13"/>
        <v>33</v>
      </c>
      <c r="AP45" s="97">
        <f t="shared" si="13"/>
        <v>32.5</v>
      </c>
      <c r="AQ45" s="97">
        <f t="shared" si="13"/>
        <v>32</v>
      </c>
      <c r="AR45" s="97">
        <f t="shared" si="13"/>
        <v>31.5</v>
      </c>
      <c r="AS45" s="97">
        <f t="shared" si="13"/>
        <v>31</v>
      </c>
      <c r="AT45" s="97">
        <f t="shared" si="13"/>
        <v>30.5</v>
      </c>
      <c r="AU45" s="97">
        <f t="shared" si="13"/>
        <v>30</v>
      </c>
      <c r="AV45" s="62">
        <v>0.47</v>
      </c>
      <c r="AW45" s="62">
        <f t="shared" si="5"/>
        <v>0.45999999999999996</v>
      </c>
    </row>
  </sheetData>
  <mergeCells count="12">
    <mergeCell ref="B32:B41"/>
    <mergeCell ref="B42:B44"/>
    <mergeCell ref="B3:B31"/>
    <mergeCell ref="B1:B2"/>
    <mergeCell ref="C1:C2"/>
    <mergeCell ref="A3:A4"/>
    <mergeCell ref="A5:A6"/>
    <mergeCell ref="A19:A20"/>
    <mergeCell ref="A21:A22"/>
    <mergeCell ref="F1:F2"/>
    <mergeCell ref="D1:D2"/>
    <mergeCell ref="E1:E2"/>
  </mergeCells>
  <phoneticPr fontId="1" type="noConversion"/>
  <conditionalFormatting sqref="H2:AU2">
    <cfRule type="expression" dxfId="5" priority="2">
      <formula>H$2&lt;-0.00001</formula>
    </cfRule>
  </conditionalFormatting>
  <conditionalFormatting sqref="H3:AU45">
    <cfRule type="expression" dxfId="4" priority="1">
      <formula>H$2&lt;-0.00001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0</xdr:col>
                    <xdr:colOff>28575</xdr:colOff>
                    <xdr:row>6</xdr:row>
                    <xdr:rowOff>28575</xdr:rowOff>
                  </from>
                  <to>
                    <xdr:col>0</xdr:col>
                    <xdr:colOff>666750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Scroll Bar 6">
              <controlPr defaultSize="0" autoPict="0">
                <anchor moveWithCells="1">
                  <from>
                    <xdr:col>0</xdr:col>
                    <xdr:colOff>38100</xdr:colOff>
                    <xdr:row>22</xdr:row>
                    <xdr:rowOff>66675</xdr:rowOff>
                  </from>
                  <to>
                    <xdr:col>0</xdr:col>
                    <xdr:colOff>685800</xdr:colOff>
                    <xdr:row>33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A4F2-257D-4CB7-B901-2D3FDC859455}">
  <dimension ref="A1:AW25"/>
  <sheetViews>
    <sheetView zoomScale="115" zoomScaleNormal="115" workbookViewId="0">
      <selection activeCell="J16" sqref="J16"/>
    </sheetView>
  </sheetViews>
  <sheetFormatPr defaultRowHeight="15.75"/>
  <cols>
    <col min="1" max="1" width="11.140625" customWidth="1"/>
    <col min="2" max="2" width="12.140625" customWidth="1"/>
    <col min="3" max="3" width="11.42578125" customWidth="1"/>
    <col min="4" max="4" width="9.140625" customWidth="1"/>
    <col min="5" max="5" width="14" customWidth="1"/>
    <col min="6" max="6" width="15.28515625" customWidth="1"/>
    <col min="7" max="7" width="15" customWidth="1"/>
    <col min="8" max="8" width="12.42578125" customWidth="1"/>
    <col min="9" max="9" width="12.5703125" customWidth="1"/>
    <col min="10" max="10" width="15" customWidth="1"/>
    <col min="11" max="11" width="13.7109375" customWidth="1"/>
    <col min="12" max="12" width="13.85546875" customWidth="1"/>
    <col min="13" max="13" width="13.28515625" customWidth="1"/>
    <col min="14" max="14" width="12.140625" customWidth="1"/>
    <col min="15" max="15" width="13" customWidth="1"/>
    <col min="16" max="17" width="12.85546875" customWidth="1"/>
    <col min="18" max="18" width="12.5703125" customWidth="1"/>
    <col min="19" max="19" width="13" customWidth="1"/>
    <col min="20" max="20" width="12.140625" customWidth="1"/>
    <col min="21" max="21" width="12.85546875" customWidth="1"/>
    <col min="22" max="22" width="11.85546875" customWidth="1"/>
    <col min="23" max="23" width="11" customWidth="1"/>
    <col min="24" max="24" width="11.42578125" customWidth="1"/>
    <col min="25" max="26" width="13" customWidth="1"/>
    <col min="27" max="27" width="12.42578125" customWidth="1"/>
    <col min="28" max="28" width="11.5703125" customWidth="1"/>
    <col min="29" max="29" width="11" customWidth="1"/>
    <col min="30" max="31" width="11.140625" customWidth="1"/>
    <col min="32" max="32" width="11" customWidth="1"/>
    <col min="33" max="34" width="11.42578125" customWidth="1"/>
    <col min="35" max="35" width="13.28515625" customWidth="1"/>
    <col min="36" max="36" width="12" customWidth="1"/>
    <col min="37" max="37" width="11.5703125" customWidth="1"/>
    <col min="38" max="38" width="11.42578125" customWidth="1"/>
    <col min="39" max="39" width="11.85546875" customWidth="1"/>
    <col min="40" max="40" width="12.42578125" customWidth="1"/>
    <col min="41" max="41" width="11.140625" customWidth="1"/>
    <col min="42" max="42" width="11.42578125" customWidth="1"/>
    <col min="43" max="43" width="11" customWidth="1"/>
    <col min="44" max="44" width="12" customWidth="1"/>
    <col min="45" max="45" width="10.7109375" customWidth="1"/>
    <col min="46" max="46" width="12" customWidth="1"/>
    <col min="47" max="47" width="12.5703125" customWidth="1"/>
  </cols>
  <sheetData>
    <row r="1" spans="1:49" ht="15.75" customHeight="1">
      <c r="A1" s="58"/>
      <c r="B1" s="149" t="s">
        <v>224</v>
      </c>
      <c r="C1" s="149" t="s">
        <v>225</v>
      </c>
      <c r="D1" s="107" t="s">
        <v>0</v>
      </c>
      <c r="E1" s="106" t="s">
        <v>390</v>
      </c>
      <c r="F1" s="144" t="s">
        <v>280</v>
      </c>
      <c r="G1" s="42" t="s">
        <v>262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249</v>
      </c>
      <c r="T1" s="41" t="s">
        <v>250</v>
      </c>
      <c r="U1" s="41" t="s">
        <v>251</v>
      </c>
      <c r="V1" s="41" t="s">
        <v>252</v>
      </c>
      <c r="W1" s="41" t="s">
        <v>253</v>
      </c>
      <c r="X1" s="41" t="s">
        <v>254</v>
      </c>
      <c r="Y1" s="41" t="s">
        <v>255</v>
      </c>
      <c r="Z1" s="41" t="s">
        <v>256</v>
      </c>
      <c r="AA1" s="41" t="s">
        <v>257</v>
      </c>
      <c r="AB1" s="41" t="s">
        <v>258</v>
      </c>
      <c r="AC1" s="41" t="s">
        <v>259</v>
      </c>
      <c r="AD1" s="41" t="s">
        <v>260</v>
      </c>
      <c r="AE1" s="41" t="s">
        <v>261</v>
      </c>
      <c r="AF1" s="41" t="s">
        <v>264</v>
      </c>
      <c r="AG1" s="41" t="s">
        <v>265</v>
      </c>
      <c r="AH1" s="41" t="s">
        <v>267</v>
      </c>
      <c r="AI1" s="41" t="s">
        <v>266</v>
      </c>
      <c r="AJ1" s="41" t="s">
        <v>268</v>
      </c>
      <c r="AK1" s="41" t="s">
        <v>269</v>
      </c>
      <c r="AL1" s="41" t="s">
        <v>270</v>
      </c>
      <c r="AM1" s="41" t="s">
        <v>271</v>
      </c>
      <c r="AN1" s="41" t="s">
        <v>272</v>
      </c>
      <c r="AO1" s="41" t="s">
        <v>273</v>
      </c>
      <c r="AP1" s="41" t="s">
        <v>274</v>
      </c>
      <c r="AQ1" s="41" t="s">
        <v>275</v>
      </c>
      <c r="AR1" s="41" t="s">
        <v>276</v>
      </c>
      <c r="AS1" s="41" t="s">
        <v>277</v>
      </c>
      <c r="AT1" s="41" t="s">
        <v>278</v>
      </c>
      <c r="AU1" s="41" t="s">
        <v>279</v>
      </c>
    </row>
    <row r="2" spans="1:49" ht="21">
      <c r="A2" s="52"/>
      <c r="B2" s="150"/>
      <c r="C2" s="150"/>
      <c r="D2" s="107"/>
      <c r="E2" s="107"/>
      <c r="F2" s="107"/>
      <c r="G2" s="48">
        <f>A21</f>
        <v>7.4999999999999997E-2</v>
      </c>
      <c r="H2" s="48">
        <f t="shared" ref="H2:AU2" si="0">G2-0.5%</f>
        <v>6.9999999999999993E-2</v>
      </c>
      <c r="I2" s="48">
        <f t="shared" si="0"/>
        <v>6.4999999999999988E-2</v>
      </c>
      <c r="J2" s="48">
        <f t="shared" si="0"/>
        <v>5.9999999999999991E-2</v>
      </c>
      <c r="K2" s="48">
        <f t="shared" si="0"/>
        <v>5.4999999999999993E-2</v>
      </c>
      <c r="L2" s="48">
        <f t="shared" si="0"/>
        <v>4.9999999999999996E-2</v>
      </c>
      <c r="M2" s="48">
        <f t="shared" si="0"/>
        <v>4.4999999999999998E-2</v>
      </c>
      <c r="N2" s="48">
        <f t="shared" si="0"/>
        <v>0.04</v>
      </c>
      <c r="O2" s="48">
        <f t="shared" si="0"/>
        <v>3.5000000000000003E-2</v>
      </c>
      <c r="P2" s="48">
        <f t="shared" si="0"/>
        <v>3.0000000000000002E-2</v>
      </c>
      <c r="Q2" s="48">
        <f t="shared" si="0"/>
        <v>2.5000000000000001E-2</v>
      </c>
      <c r="R2" s="48">
        <f t="shared" si="0"/>
        <v>0.02</v>
      </c>
      <c r="S2" s="48">
        <f t="shared" si="0"/>
        <v>1.4999999999999999E-2</v>
      </c>
      <c r="T2" s="48">
        <f t="shared" si="0"/>
        <v>9.9999999999999985E-3</v>
      </c>
      <c r="U2" s="48">
        <f t="shared" si="0"/>
        <v>4.9999999999999984E-3</v>
      </c>
      <c r="V2" s="48">
        <f t="shared" si="0"/>
        <v>0</v>
      </c>
      <c r="W2" s="48">
        <f t="shared" si="0"/>
        <v>-5.0000000000000001E-3</v>
      </c>
      <c r="X2" s="48">
        <f t="shared" si="0"/>
        <v>-0.01</v>
      </c>
      <c r="Y2" s="48">
        <f t="shared" si="0"/>
        <v>-1.4999999999999999E-2</v>
      </c>
      <c r="Z2" s="48">
        <f t="shared" si="0"/>
        <v>-0.02</v>
      </c>
      <c r="AA2" s="48">
        <f t="shared" si="0"/>
        <v>-2.5000000000000001E-2</v>
      </c>
      <c r="AB2" s="48">
        <f t="shared" si="0"/>
        <v>-3.0000000000000002E-2</v>
      </c>
      <c r="AC2" s="48">
        <f t="shared" si="0"/>
        <v>-3.5000000000000003E-2</v>
      </c>
      <c r="AD2" s="48">
        <f t="shared" si="0"/>
        <v>-0.04</v>
      </c>
      <c r="AE2" s="48">
        <f t="shared" si="0"/>
        <v>-4.4999999999999998E-2</v>
      </c>
      <c r="AF2" s="48">
        <f t="shared" si="0"/>
        <v>-4.9999999999999996E-2</v>
      </c>
      <c r="AG2" s="48">
        <f t="shared" si="0"/>
        <v>-5.4999999999999993E-2</v>
      </c>
      <c r="AH2" s="48">
        <f t="shared" si="0"/>
        <v>-5.9999999999999991E-2</v>
      </c>
      <c r="AI2" s="48">
        <f t="shared" si="0"/>
        <v>-6.4999999999999988E-2</v>
      </c>
      <c r="AJ2" s="48">
        <f t="shared" si="0"/>
        <v>-6.9999999999999993E-2</v>
      </c>
      <c r="AK2" s="48">
        <f t="shared" si="0"/>
        <v>-7.4999999999999997E-2</v>
      </c>
      <c r="AL2" s="48">
        <f t="shared" si="0"/>
        <v>-0.08</v>
      </c>
      <c r="AM2" s="48">
        <f t="shared" si="0"/>
        <v>-8.5000000000000006E-2</v>
      </c>
      <c r="AN2" s="48">
        <f t="shared" si="0"/>
        <v>-9.0000000000000011E-2</v>
      </c>
      <c r="AO2" s="48">
        <f t="shared" si="0"/>
        <v>-9.5000000000000015E-2</v>
      </c>
      <c r="AP2" s="48">
        <f t="shared" si="0"/>
        <v>-0.10000000000000002</v>
      </c>
      <c r="AQ2" s="48">
        <f t="shared" si="0"/>
        <v>-0.10500000000000002</v>
      </c>
      <c r="AR2" s="48">
        <f t="shared" si="0"/>
        <v>-0.11000000000000003</v>
      </c>
      <c r="AS2" s="48">
        <f t="shared" si="0"/>
        <v>-0.11500000000000003</v>
      </c>
      <c r="AT2" s="48">
        <f t="shared" si="0"/>
        <v>-0.12000000000000004</v>
      </c>
      <c r="AU2" s="48">
        <f t="shared" si="0"/>
        <v>-0.12500000000000003</v>
      </c>
    </row>
    <row r="3" spans="1:49" ht="16.5">
      <c r="A3" s="123" t="s">
        <v>382</v>
      </c>
      <c r="B3" s="135" t="s">
        <v>226</v>
      </c>
      <c r="C3" s="27" t="s">
        <v>227</v>
      </c>
      <c r="D3" s="27">
        <f>1/1000</f>
        <v>1E-3</v>
      </c>
      <c r="E3" s="27">
        <v>1000</v>
      </c>
      <c r="F3" s="3">
        <f>$A$5+AV3</f>
        <v>2.5000000000000001E-2</v>
      </c>
      <c r="G3" s="30">
        <v>975</v>
      </c>
      <c r="H3" s="97">
        <f>G3-0.005*$E3</f>
        <v>970</v>
      </c>
      <c r="I3" s="97">
        <f t="shared" ref="I3:AU10" si="1">H3-0.005*$E3</f>
        <v>965</v>
      </c>
      <c r="J3" s="97">
        <f t="shared" si="1"/>
        <v>960</v>
      </c>
      <c r="K3" s="97">
        <f t="shared" si="1"/>
        <v>955</v>
      </c>
      <c r="L3" s="97">
        <f t="shared" si="1"/>
        <v>950</v>
      </c>
      <c r="M3" s="97">
        <f t="shared" si="1"/>
        <v>945</v>
      </c>
      <c r="N3" s="97">
        <f t="shared" si="1"/>
        <v>940</v>
      </c>
      <c r="O3" s="97">
        <f t="shared" si="1"/>
        <v>935</v>
      </c>
      <c r="P3" s="97">
        <f t="shared" si="1"/>
        <v>930</v>
      </c>
      <c r="Q3" s="97">
        <f t="shared" si="1"/>
        <v>925</v>
      </c>
      <c r="R3" s="97">
        <f t="shared" si="1"/>
        <v>920</v>
      </c>
      <c r="S3" s="97">
        <f t="shared" si="1"/>
        <v>915</v>
      </c>
      <c r="T3" s="97">
        <f t="shared" si="1"/>
        <v>910</v>
      </c>
      <c r="U3" s="97">
        <f t="shared" si="1"/>
        <v>905</v>
      </c>
      <c r="V3" s="97">
        <f t="shared" si="1"/>
        <v>900</v>
      </c>
      <c r="W3" s="97">
        <f t="shared" si="1"/>
        <v>895</v>
      </c>
      <c r="X3" s="97">
        <f t="shared" si="1"/>
        <v>890</v>
      </c>
      <c r="Y3" s="97">
        <f t="shared" si="1"/>
        <v>885</v>
      </c>
      <c r="Z3" s="97">
        <f t="shared" si="1"/>
        <v>880</v>
      </c>
      <c r="AA3" s="97">
        <f t="shared" si="1"/>
        <v>875</v>
      </c>
      <c r="AB3" s="97">
        <f t="shared" si="1"/>
        <v>870</v>
      </c>
      <c r="AC3" s="97">
        <f t="shared" si="1"/>
        <v>865</v>
      </c>
      <c r="AD3" s="97">
        <f t="shared" si="1"/>
        <v>860</v>
      </c>
      <c r="AE3" s="97">
        <f t="shared" si="1"/>
        <v>855</v>
      </c>
      <c r="AF3" s="97">
        <f t="shared" si="1"/>
        <v>850</v>
      </c>
      <c r="AG3" s="97">
        <f t="shared" si="1"/>
        <v>845</v>
      </c>
      <c r="AH3" s="97">
        <f t="shared" si="1"/>
        <v>840</v>
      </c>
      <c r="AI3" s="97">
        <f t="shared" si="1"/>
        <v>835</v>
      </c>
      <c r="AJ3" s="97">
        <f t="shared" si="1"/>
        <v>830</v>
      </c>
      <c r="AK3" s="97">
        <f t="shared" si="1"/>
        <v>825</v>
      </c>
      <c r="AL3" s="97">
        <f t="shared" si="1"/>
        <v>820</v>
      </c>
      <c r="AM3" s="97">
        <f t="shared" si="1"/>
        <v>815</v>
      </c>
      <c r="AN3" s="97">
        <f t="shared" si="1"/>
        <v>810</v>
      </c>
      <c r="AO3" s="97">
        <f t="shared" si="1"/>
        <v>805</v>
      </c>
      <c r="AP3" s="97">
        <f t="shared" si="1"/>
        <v>800</v>
      </c>
      <c r="AQ3" s="97">
        <f t="shared" si="1"/>
        <v>795</v>
      </c>
      <c r="AR3" s="97">
        <f t="shared" si="1"/>
        <v>790</v>
      </c>
      <c r="AS3" s="97">
        <f t="shared" si="1"/>
        <v>785</v>
      </c>
      <c r="AT3" s="97">
        <f t="shared" si="1"/>
        <v>780</v>
      </c>
      <c r="AU3" s="97">
        <f t="shared" si="1"/>
        <v>775</v>
      </c>
      <c r="AV3" s="87">
        <f>AW3-3%</f>
        <v>0</v>
      </c>
      <c r="AW3" s="62">
        <v>0.03</v>
      </c>
    </row>
    <row r="4" spans="1:49" ht="16.5">
      <c r="A4" s="123"/>
      <c r="B4" s="136"/>
      <c r="C4" s="27" t="s">
        <v>228</v>
      </c>
      <c r="D4" s="27">
        <f>1/1000</f>
        <v>1E-3</v>
      </c>
      <c r="E4" s="27">
        <v>1000</v>
      </c>
      <c r="F4" s="3">
        <f t="shared" ref="F4:F20" si="2">$A$5+AV4</f>
        <v>2.5000000000000001E-2</v>
      </c>
      <c r="G4" s="30">
        <v>975</v>
      </c>
      <c r="H4" s="97">
        <f t="shared" ref="H4:W20" si="3">G4-0.005*$E4</f>
        <v>970</v>
      </c>
      <c r="I4" s="97">
        <f t="shared" si="3"/>
        <v>965</v>
      </c>
      <c r="J4" s="97">
        <f t="shared" si="3"/>
        <v>960</v>
      </c>
      <c r="K4" s="97">
        <f t="shared" si="3"/>
        <v>955</v>
      </c>
      <c r="L4" s="97">
        <f t="shared" si="3"/>
        <v>950</v>
      </c>
      <c r="M4" s="97">
        <f t="shared" si="3"/>
        <v>945</v>
      </c>
      <c r="N4" s="97">
        <f t="shared" si="3"/>
        <v>940</v>
      </c>
      <c r="O4" s="97">
        <f t="shared" si="3"/>
        <v>935</v>
      </c>
      <c r="P4" s="97">
        <f t="shared" si="3"/>
        <v>930</v>
      </c>
      <c r="Q4" s="97">
        <f t="shared" si="3"/>
        <v>925</v>
      </c>
      <c r="R4" s="97">
        <f t="shared" si="3"/>
        <v>920</v>
      </c>
      <c r="S4" s="97">
        <f t="shared" si="3"/>
        <v>915</v>
      </c>
      <c r="T4" s="97">
        <f t="shared" si="3"/>
        <v>910</v>
      </c>
      <c r="U4" s="97">
        <f t="shared" si="3"/>
        <v>905</v>
      </c>
      <c r="V4" s="97">
        <f t="shared" si="3"/>
        <v>900</v>
      </c>
      <c r="W4" s="97">
        <f t="shared" si="3"/>
        <v>895</v>
      </c>
      <c r="X4" s="97">
        <f t="shared" si="1"/>
        <v>890</v>
      </c>
      <c r="Y4" s="97">
        <f t="shared" si="1"/>
        <v>885</v>
      </c>
      <c r="Z4" s="97">
        <f t="shared" si="1"/>
        <v>880</v>
      </c>
      <c r="AA4" s="97">
        <f t="shared" si="1"/>
        <v>875</v>
      </c>
      <c r="AB4" s="97">
        <f t="shared" si="1"/>
        <v>870</v>
      </c>
      <c r="AC4" s="97">
        <f t="shared" si="1"/>
        <v>865</v>
      </c>
      <c r="AD4" s="97">
        <f t="shared" si="1"/>
        <v>860</v>
      </c>
      <c r="AE4" s="97">
        <f t="shared" si="1"/>
        <v>855</v>
      </c>
      <c r="AF4" s="97">
        <f t="shared" si="1"/>
        <v>850</v>
      </c>
      <c r="AG4" s="97">
        <f t="shared" si="1"/>
        <v>845</v>
      </c>
      <c r="AH4" s="97">
        <f t="shared" si="1"/>
        <v>840</v>
      </c>
      <c r="AI4" s="97">
        <f t="shared" si="1"/>
        <v>835</v>
      </c>
      <c r="AJ4" s="97">
        <f t="shared" si="1"/>
        <v>830</v>
      </c>
      <c r="AK4" s="97">
        <f t="shared" si="1"/>
        <v>825</v>
      </c>
      <c r="AL4" s="97">
        <f t="shared" si="1"/>
        <v>820</v>
      </c>
      <c r="AM4" s="97">
        <f t="shared" si="1"/>
        <v>815</v>
      </c>
      <c r="AN4" s="97">
        <f t="shared" si="1"/>
        <v>810</v>
      </c>
      <c r="AO4" s="97">
        <f t="shared" si="1"/>
        <v>805</v>
      </c>
      <c r="AP4" s="97">
        <f t="shared" si="1"/>
        <v>800</v>
      </c>
      <c r="AQ4" s="97">
        <f t="shared" si="1"/>
        <v>795</v>
      </c>
      <c r="AR4" s="97">
        <f t="shared" si="1"/>
        <v>790</v>
      </c>
      <c r="AS4" s="97">
        <f t="shared" si="1"/>
        <v>785</v>
      </c>
      <c r="AT4" s="97">
        <f t="shared" si="1"/>
        <v>780</v>
      </c>
      <c r="AU4" s="97">
        <f t="shared" si="1"/>
        <v>775</v>
      </c>
      <c r="AV4" s="87">
        <f t="shared" ref="AV4:AV20" si="4">AW4-3%</f>
        <v>0</v>
      </c>
      <c r="AW4" s="62">
        <v>0.03</v>
      </c>
    </row>
    <row r="5" spans="1:49" ht="16.5">
      <c r="A5" s="122">
        <f>A8/1000</f>
        <v>2.5000000000000001E-2</v>
      </c>
      <c r="B5" s="136"/>
      <c r="C5" s="27" t="s">
        <v>229</v>
      </c>
      <c r="D5" s="27">
        <f>1/1000</f>
        <v>1E-3</v>
      </c>
      <c r="E5" s="27">
        <v>1000</v>
      </c>
      <c r="F5" s="3">
        <f t="shared" si="2"/>
        <v>2.5000000000000001E-2</v>
      </c>
      <c r="G5" s="30">
        <v>975</v>
      </c>
      <c r="H5" s="97">
        <f t="shared" si="3"/>
        <v>970</v>
      </c>
      <c r="I5" s="97">
        <f t="shared" si="1"/>
        <v>965</v>
      </c>
      <c r="J5" s="97">
        <f t="shared" si="1"/>
        <v>960</v>
      </c>
      <c r="K5" s="97">
        <f t="shared" si="1"/>
        <v>955</v>
      </c>
      <c r="L5" s="97">
        <f t="shared" si="1"/>
        <v>950</v>
      </c>
      <c r="M5" s="97">
        <f t="shared" si="1"/>
        <v>945</v>
      </c>
      <c r="N5" s="97">
        <f t="shared" si="1"/>
        <v>940</v>
      </c>
      <c r="O5" s="97">
        <f t="shared" si="1"/>
        <v>935</v>
      </c>
      <c r="P5" s="97">
        <f t="shared" si="1"/>
        <v>930</v>
      </c>
      <c r="Q5" s="97">
        <f t="shared" si="1"/>
        <v>925</v>
      </c>
      <c r="R5" s="97">
        <f t="shared" si="1"/>
        <v>920</v>
      </c>
      <c r="S5" s="97">
        <f t="shared" si="1"/>
        <v>915</v>
      </c>
      <c r="T5" s="97">
        <f t="shared" si="1"/>
        <v>910</v>
      </c>
      <c r="U5" s="97">
        <f t="shared" si="1"/>
        <v>905</v>
      </c>
      <c r="V5" s="97">
        <f t="shared" si="1"/>
        <v>900</v>
      </c>
      <c r="W5" s="97">
        <f t="shared" si="1"/>
        <v>895</v>
      </c>
      <c r="X5" s="97">
        <f t="shared" si="1"/>
        <v>890</v>
      </c>
      <c r="Y5" s="97">
        <f t="shared" si="1"/>
        <v>885</v>
      </c>
      <c r="Z5" s="97">
        <f t="shared" si="1"/>
        <v>880</v>
      </c>
      <c r="AA5" s="97">
        <f t="shared" si="1"/>
        <v>875</v>
      </c>
      <c r="AB5" s="97">
        <f t="shared" si="1"/>
        <v>870</v>
      </c>
      <c r="AC5" s="97">
        <f t="shared" si="1"/>
        <v>865</v>
      </c>
      <c r="AD5" s="97">
        <f t="shared" si="1"/>
        <v>860</v>
      </c>
      <c r="AE5" s="97">
        <f t="shared" si="1"/>
        <v>855</v>
      </c>
      <c r="AF5" s="97">
        <f t="shared" si="1"/>
        <v>850</v>
      </c>
      <c r="AG5" s="97">
        <f t="shared" si="1"/>
        <v>845</v>
      </c>
      <c r="AH5" s="97">
        <f t="shared" si="1"/>
        <v>840</v>
      </c>
      <c r="AI5" s="97">
        <f t="shared" si="1"/>
        <v>835</v>
      </c>
      <c r="AJ5" s="97">
        <f t="shared" si="1"/>
        <v>830</v>
      </c>
      <c r="AK5" s="97">
        <f t="shared" si="1"/>
        <v>825</v>
      </c>
      <c r="AL5" s="97">
        <f t="shared" si="1"/>
        <v>820</v>
      </c>
      <c r="AM5" s="97">
        <f t="shared" si="1"/>
        <v>815</v>
      </c>
      <c r="AN5" s="97">
        <f t="shared" si="1"/>
        <v>810</v>
      </c>
      <c r="AO5" s="97">
        <f t="shared" si="1"/>
        <v>805</v>
      </c>
      <c r="AP5" s="97">
        <f t="shared" si="1"/>
        <v>800</v>
      </c>
      <c r="AQ5" s="97">
        <f t="shared" si="1"/>
        <v>795</v>
      </c>
      <c r="AR5" s="97">
        <f t="shared" si="1"/>
        <v>790</v>
      </c>
      <c r="AS5" s="97">
        <f t="shared" si="1"/>
        <v>785</v>
      </c>
      <c r="AT5" s="97">
        <f t="shared" si="1"/>
        <v>780</v>
      </c>
      <c r="AU5" s="97">
        <f t="shared" si="1"/>
        <v>775</v>
      </c>
      <c r="AV5" s="87">
        <f t="shared" si="4"/>
        <v>0</v>
      </c>
      <c r="AW5" s="62">
        <v>0.03</v>
      </c>
    </row>
    <row r="6" spans="1:49" ht="16.5">
      <c r="A6" s="122"/>
      <c r="B6" s="135" t="s">
        <v>230</v>
      </c>
      <c r="C6" s="27" t="s">
        <v>231</v>
      </c>
      <c r="D6" s="27">
        <f>3/1000</f>
        <v>3.0000000000000001E-3</v>
      </c>
      <c r="E6" s="27">
        <v>333.33300000000003</v>
      </c>
      <c r="F6" s="3">
        <f t="shared" si="2"/>
        <v>2.5010000000000001E-2</v>
      </c>
      <c r="G6" s="30">
        <v>324.99599999999998</v>
      </c>
      <c r="H6" s="97">
        <f t="shared" si="3"/>
        <v>323.32933499999996</v>
      </c>
      <c r="I6" s="97">
        <f t="shared" si="1"/>
        <v>321.66266999999993</v>
      </c>
      <c r="J6" s="97">
        <f t="shared" si="1"/>
        <v>319.99600499999991</v>
      </c>
      <c r="K6" s="97">
        <f t="shared" si="1"/>
        <v>318.32933999999989</v>
      </c>
      <c r="L6" s="97">
        <f t="shared" si="1"/>
        <v>316.66267499999987</v>
      </c>
      <c r="M6" s="97">
        <f t="shared" si="1"/>
        <v>314.99600999999984</v>
      </c>
      <c r="N6" s="97">
        <f t="shared" si="1"/>
        <v>313.32934499999982</v>
      </c>
      <c r="O6" s="97">
        <f t="shared" si="1"/>
        <v>311.6626799999998</v>
      </c>
      <c r="P6" s="97">
        <f t="shared" si="1"/>
        <v>309.99601499999977</v>
      </c>
      <c r="Q6" s="97">
        <f t="shared" si="1"/>
        <v>308.32934999999975</v>
      </c>
      <c r="R6" s="97">
        <f t="shared" si="1"/>
        <v>306.66268499999973</v>
      </c>
      <c r="S6" s="97">
        <f t="shared" si="1"/>
        <v>304.9960199999997</v>
      </c>
      <c r="T6" s="97">
        <f t="shared" si="1"/>
        <v>303.32935499999968</v>
      </c>
      <c r="U6" s="97">
        <f t="shared" si="1"/>
        <v>301.66268999999966</v>
      </c>
      <c r="V6" s="97">
        <f t="shared" si="1"/>
        <v>299.99602499999963</v>
      </c>
      <c r="W6" s="97">
        <f t="shared" si="1"/>
        <v>298.32935999999961</v>
      </c>
      <c r="X6" s="97">
        <f t="shared" si="1"/>
        <v>296.66269499999959</v>
      </c>
      <c r="Y6" s="97">
        <f t="shared" si="1"/>
        <v>294.99602999999956</v>
      </c>
      <c r="Z6" s="97">
        <f t="shared" si="1"/>
        <v>293.32936499999954</v>
      </c>
      <c r="AA6" s="97">
        <f t="shared" si="1"/>
        <v>291.66269999999952</v>
      </c>
      <c r="AB6" s="97">
        <f t="shared" si="1"/>
        <v>289.99603499999949</v>
      </c>
      <c r="AC6" s="97">
        <f t="shared" si="1"/>
        <v>288.32936999999947</v>
      </c>
      <c r="AD6" s="97">
        <f t="shared" si="1"/>
        <v>286.66270499999945</v>
      </c>
      <c r="AE6" s="97">
        <f t="shared" si="1"/>
        <v>284.99603999999943</v>
      </c>
      <c r="AF6" s="97">
        <f t="shared" si="1"/>
        <v>283.3293749999994</v>
      </c>
      <c r="AG6" s="97">
        <f t="shared" si="1"/>
        <v>281.66270999999938</v>
      </c>
      <c r="AH6" s="97">
        <f t="shared" si="1"/>
        <v>279.99604499999936</v>
      </c>
      <c r="AI6" s="97">
        <f t="shared" si="1"/>
        <v>278.32937999999933</v>
      </c>
      <c r="AJ6" s="97">
        <f t="shared" si="1"/>
        <v>276.66271499999931</v>
      </c>
      <c r="AK6" s="97">
        <f t="shared" si="1"/>
        <v>274.99604999999929</v>
      </c>
      <c r="AL6" s="97">
        <f t="shared" si="1"/>
        <v>273.32938499999926</v>
      </c>
      <c r="AM6" s="97">
        <f t="shared" si="1"/>
        <v>271.66271999999924</v>
      </c>
      <c r="AN6" s="97">
        <f t="shared" si="1"/>
        <v>269.99605499999922</v>
      </c>
      <c r="AO6" s="97">
        <f t="shared" si="1"/>
        <v>268.32938999999919</v>
      </c>
      <c r="AP6" s="97">
        <f t="shared" si="1"/>
        <v>266.66272499999917</v>
      </c>
      <c r="AQ6" s="97">
        <f t="shared" si="1"/>
        <v>264.99605999999915</v>
      </c>
      <c r="AR6" s="97">
        <f t="shared" si="1"/>
        <v>263.32939499999912</v>
      </c>
      <c r="AS6" s="97">
        <f t="shared" si="1"/>
        <v>261.6627299999991</v>
      </c>
      <c r="AT6" s="97">
        <f t="shared" si="1"/>
        <v>259.99606499999908</v>
      </c>
      <c r="AU6" s="97">
        <f t="shared" si="1"/>
        <v>258.32939999999905</v>
      </c>
      <c r="AV6" s="87">
        <f t="shared" si="4"/>
        <v>9.9999999999995925E-6</v>
      </c>
      <c r="AW6" s="62">
        <v>3.0009999999999998E-2</v>
      </c>
    </row>
    <row r="7" spans="1:49" ht="16.5">
      <c r="A7" s="52"/>
      <c r="B7" s="136"/>
      <c r="C7" s="27" t="s">
        <v>232</v>
      </c>
      <c r="D7" s="27">
        <f>6/1000</f>
        <v>6.0000000000000001E-3</v>
      </c>
      <c r="E7" s="27">
        <v>166.666</v>
      </c>
      <c r="F7" s="3">
        <f t="shared" si="2"/>
        <v>2.5010000000000001E-2</v>
      </c>
      <c r="G7" s="30">
        <v>162.49799999999999</v>
      </c>
      <c r="H7" s="97">
        <f t="shared" si="3"/>
        <v>161.66467</v>
      </c>
      <c r="I7" s="97">
        <f t="shared" si="1"/>
        <v>160.83134000000001</v>
      </c>
      <c r="J7" s="97">
        <f t="shared" si="1"/>
        <v>159.99801000000002</v>
      </c>
      <c r="K7" s="97">
        <f t="shared" si="1"/>
        <v>159.16468000000003</v>
      </c>
      <c r="L7" s="97">
        <f t="shared" si="1"/>
        <v>158.33135000000004</v>
      </c>
      <c r="M7" s="97">
        <f t="shared" si="1"/>
        <v>157.49802000000005</v>
      </c>
      <c r="N7" s="97">
        <f t="shared" si="1"/>
        <v>156.66469000000006</v>
      </c>
      <c r="O7" s="97">
        <f t="shared" si="1"/>
        <v>155.83136000000007</v>
      </c>
      <c r="P7" s="97">
        <f t="shared" si="1"/>
        <v>154.99803000000009</v>
      </c>
      <c r="Q7" s="97">
        <f t="shared" si="1"/>
        <v>154.1647000000001</v>
      </c>
      <c r="R7" s="97">
        <f t="shared" si="1"/>
        <v>153.33137000000011</v>
      </c>
      <c r="S7" s="97">
        <f t="shared" si="1"/>
        <v>152.49804000000012</v>
      </c>
      <c r="T7" s="97">
        <f t="shared" si="1"/>
        <v>151.66471000000013</v>
      </c>
      <c r="U7" s="97">
        <f t="shared" si="1"/>
        <v>150.83138000000014</v>
      </c>
      <c r="V7" s="97">
        <f t="shared" si="1"/>
        <v>149.99805000000015</v>
      </c>
      <c r="W7" s="97">
        <f t="shared" si="1"/>
        <v>149.16472000000016</v>
      </c>
      <c r="X7" s="97">
        <f t="shared" si="1"/>
        <v>148.33139000000017</v>
      </c>
      <c r="Y7" s="97">
        <f t="shared" si="1"/>
        <v>147.49806000000018</v>
      </c>
      <c r="Z7" s="97">
        <f t="shared" si="1"/>
        <v>146.66473000000019</v>
      </c>
      <c r="AA7" s="97">
        <f t="shared" si="1"/>
        <v>145.8314000000002</v>
      </c>
      <c r="AB7" s="97">
        <f t="shared" si="1"/>
        <v>144.99807000000021</v>
      </c>
      <c r="AC7" s="97">
        <f t="shared" si="1"/>
        <v>144.16474000000022</v>
      </c>
      <c r="AD7" s="97">
        <f t="shared" si="1"/>
        <v>143.33141000000023</v>
      </c>
      <c r="AE7" s="97">
        <f t="shared" si="1"/>
        <v>142.49808000000024</v>
      </c>
      <c r="AF7" s="97">
        <f t="shared" si="1"/>
        <v>141.66475000000025</v>
      </c>
      <c r="AG7" s="97">
        <f t="shared" si="1"/>
        <v>140.83142000000026</v>
      </c>
      <c r="AH7" s="97">
        <f t="shared" si="1"/>
        <v>139.99809000000027</v>
      </c>
      <c r="AI7" s="97">
        <f t="shared" si="1"/>
        <v>139.16476000000029</v>
      </c>
      <c r="AJ7" s="97">
        <f t="shared" si="1"/>
        <v>138.3314300000003</v>
      </c>
      <c r="AK7" s="97">
        <f t="shared" si="1"/>
        <v>137.49810000000031</v>
      </c>
      <c r="AL7" s="97">
        <f t="shared" si="1"/>
        <v>136.66477000000032</v>
      </c>
      <c r="AM7" s="97">
        <f t="shared" si="1"/>
        <v>135.83144000000033</v>
      </c>
      <c r="AN7" s="97">
        <f t="shared" si="1"/>
        <v>134.99811000000034</v>
      </c>
      <c r="AO7" s="97">
        <f t="shared" si="1"/>
        <v>134.16478000000035</v>
      </c>
      <c r="AP7" s="97">
        <f t="shared" si="1"/>
        <v>133.33145000000036</v>
      </c>
      <c r="AQ7" s="97">
        <f t="shared" si="1"/>
        <v>132.49812000000037</v>
      </c>
      <c r="AR7" s="97">
        <f t="shared" si="1"/>
        <v>131.66479000000038</v>
      </c>
      <c r="AS7" s="97">
        <f t="shared" si="1"/>
        <v>130.83146000000039</v>
      </c>
      <c r="AT7" s="97">
        <f t="shared" si="1"/>
        <v>129.9981300000004</v>
      </c>
      <c r="AU7" s="97">
        <f t="shared" si="1"/>
        <v>129.16480000000041</v>
      </c>
      <c r="AV7" s="87">
        <f t="shared" si="4"/>
        <v>9.9999999999995925E-6</v>
      </c>
      <c r="AW7" s="62">
        <v>3.0009999999999998E-2</v>
      </c>
    </row>
    <row r="8" spans="1:49" ht="16.5">
      <c r="A8" s="56">
        <v>25</v>
      </c>
      <c r="B8" s="136"/>
      <c r="C8" s="27" t="s">
        <v>208</v>
      </c>
      <c r="D8" s="9"/>
      <c r="E8" s="27"/>
      <c r="F8" s="3"/>
      <c r="G8" s="30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87"/>
    </row>
    <row r="9" spans="1:49" ht="16.5">
      <c r="B9" s="28" t="s">
        <v>233</v>
      </c>
      <c r="C9" s="27" t="s">
        <v>144</v>
      </c>
      <c r="D9" s="27">
        <f>1/3.69</f>
        <v>0.2710027100271003</v>
      </c>
      <c r="E9" s="27">
        <v>3.69</v>
      </c>
      <c r="F9" s="3">
        <f t="shared" si="2"/>
        <v>2.6165000000000004E-2</v>
      </c>
      <c r="G9" s="30">
        <v>3.593</v>
      </c>
      <c r="H9" s="97">
        <f t="shared" si="3"/>
        <v>3.5745499999999999</v>
      </c>
      <c r="I9" s="97">
        <f t="shared" si="1"/>
        <v>3.5560999999999998</v>
      </c>
      <c r="J9" s="97">
        <f t="shared" si="1"/>
        <v>3.5376499999999997</v>
      </c>
      <c r="K9" s="97">
        <f t="shared" si="1"/>
        <v>3.5191999999999997</v>
      </c>
      <c r="L9" s="97">
        <f t="shared" si="1"/>
        <v>3.5007499999999996</v>
      </c>
      <c r="M9" s="97">
        <f t="shared" si="1"/>
        <v>3.4822999999999995</v>
      </c>
      <c r="N9" s="97">
        <f t="shared" si="1"/>
        <v>3.4638499999999994</v>
      </c>
      <c r="O9" s="97">
        <f t="shared" si="1"/>
        <v>3.4453999999999994</v>
      </c>
      <c r="P9" s="97">
        <f t="shared" si="1"/>
        <v>3.4269499999999993</v>
      </c>
      <c r="Q9" s="97">
        <f t="shared" si="1"/>
        <v>3.4084999999999992</v>
      </c>
      <c r="R9" s="97">
        <f t="shared" si="1"/>
        <v>3.3900499999999991</v>
      </c>
      <c r="S9" s="97">
        <f t="shared" si="1"/>
        <v>3.371599999999999</v>
      </c>
      <c r="T9" s="97">
        <f t="shared" si="1"/>
        <v>3.353149999999999</v>
      </c>
      <c r="U9" s="97">
        <f t="shared" si="1"/>
        <v>3.3346999999999989</v>
      </c>
      <c r="V9" s="97">
        <f t="shared" si="1"/>
        <v>3.3162499999999988</v>
      </c>
      <c r="W9" s="97">
        <f t="shared" si="1"/>
        <v>3.2977999999999987</v>
      </c>
      <c r="X9" s="97">
        <f t="shared" si="1"/>
        <v>3.2793499999999987</v>
      </c>
      <c r="Y9" s="97">
        <f t="shared" si="1"/>
        <v>3.2608999999999986</v>
      </c>
      <c r="Z9" s="97">
        <f t="shared" si="1"/>
        <v>3.2424499999999985</v>
      </c>
      <c r="AA9" s="97">
        <f t="shared" si="1"/>
        <v>3.2239999999999984</v>
      </c>
      <c r="AB9" s="97">
        <f t="shared" si="1"/>
        <v>3.2055499999999983</v>
      </c>
      <c r="AC9" s="97">
        <f t="shared" si="1"/>
        <v>3.1870999999999983</v>
      </c>
      <c r="AD9" s="97">
        <f t="shared" si="1"/>
        <v>3.1686499999999982</v>
      </c>
      <c r="AE9" s="97">
        <f t="shared" si="1"/>
        <v>3.1501999999999981</v>
      </c>
      <c r="AF9" s="97">
        <f t="shared" si="1"/>
        <v>3.131749999999998</v>
      </c>
      <c r="AG9" s="97">
        <f t="shared" si="1"/>
        <v>3.113299999999998</v>
      </c>
      <c r="AH9" s="97">
        <f t="shared" si="1"/>
        <v>3.0948499999999979</v>
      </c>
      <c r="AI9" s="97">
        <f t="shared" si="1"/>
        <v>3.0763999999999978</v>
      </c>
      <c r="AJ9" s="97">
        <f t="shared" si="1"/>
        <v>3.0579499999999977</v>
      </c>
      <c r="AK9" s="97">
        <f t="shared" si="1"/>
        <v>3.0394999999999976</v>
      </c>
      <c r="AL9" s="97">
        <f t="shared" si="1"/>
        <v>3.0210499999999976</v>
      </c>
      <c r="AM9" s="97">
        <f t="shared" si="1"/>
        <v>3.0025999999999975</v>
      </c>
      <c r="AN9" s="97">
        <f t="shared" si="1"/>
        <v>2.9841499999999974</v>
      </c>
      <c r="AO9" s="97">
        <f t="shared" si="1"/>
        <v>2.9656999999999973</v>
      </c>
      <c r="AP9" s="97">
        <f t="shared" si="1"/>
        <v>2.9472499999999973</v>
      </c>
      <c r="AQ9" s="97">
        <f t="shared" si="1"/>
        <v>2.9287999999999972</v>
      </c>
      <c r="AR9" s="97">
        <f t="shared" si="1"/>
        <v>2.9103499999999971</v>
      </c>
      <c r="AS9" s="97">
        <f t="shared" si="1"/>
        <v>2.891899999999997</v>
      </c>
      <c r="AT9" s="97">
        <f t="shared" si="1"/>
        <v>2.873449999999997</v>
      </c>
      <c r="AU9" s="97">
        <f t="shared" si="1"/>
        <v>2.8549999999999969</v>
      </c>
      <c r="AV9" s="87">
        <f t="shared" si="4"/>
        <v>1.1650000000000028E-3</v>
      </c>
      <c r="AW9" s="62">
        <v>3.1165000000000002E-2</v>
      </c>
    </row>
    <row r="10" spans="1:49" ht="16.5">
      <c r="A10" s="52"/>
      <c r="B10" s="135" t="s">
        <v>234</v>
      </c>
      <c r="C10" s="27" t="s">
        <v>227</v>
      </c>
      <c r="D10" s="27">
        <v>0.01</v>
      </c>
      <c r="E10" s="27">
        <v>100</v>
      </c>
      <c r="F10" s="3">
        <f t="shared" si="2"/>
        <v>2.5000000000000001E-2</v>
      </c>
      <c r="G10" s="30">
        <v>97.5</v>
      </c>
      <c r="H10" s="97">
        <f t="shared" si="3"/>
        <v>97</v>
      </c>
      <c r="I10" s="97">
        <f t="shared" si="1"/>
        <v>96.5</v>
      </c>
      <c r="J10" s="97">
        <f t="shared" si="1"/>
        <v>96</v>
      </c>
      <c r="K10" s="97">
        <f t="shared" si="1"/>
        <v>95.5</v>
      </c>
      <c r="L10" s="97">
        <f t="shared" si="1"/>
        <v>95</v>
      </c>
      <c r="M10" s="97">
        <f t="shared" si="1"/>
        <v>94.5</v>
      </c>
      <c r="N10" s="97">
        <f t="shared" si="1"/>
        <v>94</v>
      </c>
      <c r="O10" s="97">
        <f t="shared" si="1"/>
        <v>93.5</v>
      </c>
      <c r="P10" s="97">
        <f t="shared" si="1"/>
        <v>93</v>
      </c>
      <c r="Q10" s="97">
        <f t="shared" si="1"/>
        <v>92.5</v>
      </c>
      <c r="R10" s="97">
        <f t="shared" si="1"/>
        <v>92</v>
      </c>
      <c r="S10" s="97">
        <f t="shared" si="1"/>
        <v>91.5</v>
      </c>
      <c r="T10" s="97">
        <f t="shared" si="1"/>
        <v>91</v>
      </c>
      <c r="U10" s="97">
        <f t="shared" si="1"/>
        <v>90.5</v>
      </c>
      <c r="V10" s="97">
        <f t="shared" si="1"/>
        <v>90</v>
      </c>
      <c r="W10" s="97">
        <f t="shared" si="1"/>
        <v>89.5</v>
      </c>
      <c r="X10" s="97">
        <f t="shared" si="1"/>
        <v>89</v>
      </c>
      <c r="Y10" s="97">
        <f t="shared" si="1"/>
        <v>88.5</v>
      </c>
      <c r="Z10" s="97">
        <f t="shared" si="1"/>
        <v>88</v>
      </c>
      <c r="AA10" s="97">
        <f t="shared" si="1"/>
        <v>87.5</v>
      </c>
      <c r="AB10" s="97">
        <f t="shared" si="1"/>
        <v>87</v>
      </c>
      <c r="AC10" s="97">
        <f t="shared" si="1"/>
        <v>86.5</v>
      </c>
      <c r="AD10" s="97">
        <f t="shared" si="1"/>
        <v>86</v>
      </c>
      <c r="AE10" s="97">
        <f t="shared" si="1"/>
        <v>85.5</v>
      </c>
      <c r="AF10" s="97">
        <f t="shared" si="1"/>
        <v>85</v>
      </c>
      <c r="AG10" s="97">
        <f t="shared" si="1"/>
        <v>84.5</v>
      </c>
      <c r="AH10" s="97">
        <f t="shared" si="1"/>
        <v>84</v>
      </c>
      <c r="AI10" s="97">
        <f t="shared" si="1"/>
        <v>83.5</v>
      </c>
      <c r="AJ10" s="97">
        <f t="shared" si="1"/>
        <v>83</v>
      </c>
      <c r="AK10" s="97">
        <f t="shared" si="1"/>
        <v>82.5</v>
      </c>
      <c r="AL10" s="97">
        <f t="shared" si="1"/>
        <v>82</v>
      </c>
      <c r="AM10" s="97">
        <f t="shared" si="1"/>
        <v>81.5</v>
      </c>
      <c r="AN10" s="97">
        <f t="shared" si="1"/>
        <v>81</v>
      </c>
      <c r="AO10" s="97">
        <f t="shared" si="1"/>
        <v>80.5</v>
      </c>
      <c r="AP10" s="97">
        <f t="shared" si="1"/>
        <v>80</v>
      </c>
      <c r="AQ10" s="97">
        <f t="shared" si="1"/>
        <v>79.5</v>
      </c>
      <c r="AR10" s="97">
        <f t="shared" si="1"/>
        <v>79</v>
      </c>
      <c r="AS10" s="97">
        <f t="shared" ref="I10:AU17" si="5">AR10-0.005*$E10</f>
        <v>78.5</v>
      </c>
      <c r="AT10" s="97">
        <f t="shared" si="5"/>
        <v>78</v>
      </c>
      <c r="AU10" s="97">
        <f t="shared" si="5"/>
        <v>77.5</v>
      </c>
      <c r="AV10" s="87">
        <f t="shared" si="4"/>
        <v>0</v>
      </c>
      <c r="AW10" s="62">
        <v>0.03</v>
      </c>
    </row>
    <row r="11" spans="1:49" ht="16.5">
      <c r="A11" s="52"/>
      <c r="B11" s="136"/>
      <c r="C11" s="27" t="s">
        <v>228</v>
      </c>
      <c r="D11" s="27">
        <v>0.01</v>
      </c>
      <c r="E11" s="27">
        <v>100</v>
      </c>
      <c r="F11" s="3">
        <f t="shared" si="2"/>
        <v>2.5000000000000001E-2</v>
      </c>
      <c r="G11" s="30">
        <v>97.5</v>
      </c>
      <c r="H11" s="97">
        <f t="shared" si="3"/>
        <v>97</v>
      </c>
      <c r="I11" s="97">
        <f t="shared" si="5"/>
        <v>96.5</v>
      </c>
      <c r="J11" s="97">
        <f t="shared" si="5"/>
        <v>96</v>
      </c>
      <c r="K11" s="97">
        <f t="shared" si="5"/>
        <v>95.5</v>
      </c>
      <c r="L11" s="97">
        <f t="shared" si="5"/>
        <v>95</v>
      </c>
      <c r="M11" s="97">
        <f t="shared" si="5"/>
        <v>94.5</v>
      </c>
      <c r="N11" s="97">
        <f t="shared" si="5"/>
        <v>94</v>
      </c>
      <c r="O11" s="97">
        <f t="shared" si="5"/>
        <v>93.5</v>
      </c>
      <c r="P11" s="97">
        <f t="shared" si="5"/>
        <v>93</v>
      </c>
      <c r="Q11" s="97">
        <f t="shared" si="5"/>
        <v>92.5</v>
      </c>
      <c r="R11" s="97">
        <f t="shared" si="5"/>
        <v>92</v>
      </c>
      <c r="S11" s="97">
        <f t="shared" si="5"/>
        <v>91.5</v>
      </c>
      <c r="T11" s="97">
        <f t="shared" si="5"/>
        <v>91</v>
      </c>
      <c r="U11" s="97">
        <f t="shared" si="5"/>
        <v>90.5</v>
      </c>
      <c r="V11" s="97">
        <f t="shared" si="5"/>
        <v>90</v>
      </c>
      <c r="W11" s="97">
        <f t="shared" si="5"/>
        <v>89.5</v>
      </c>
      <c r="X11" s="97">
        <f t="shared" si="5"/>
        <v>89</v>
      </c>
      <c r="Y11" s="97">
        <f t="shared" si="5"/>
        <v>88.5</v>
      </c>
      <c r="Z11" s="97">
        <f t="shared" si="5"/>
        <v>88</v>
      </c>
      <c r="AA11" s="97">
        <f t="shared" si="5"/>
        <v>87.5</v>
      </c>
      <c r="AB11" s="97">
        <f t="shared" si="5"/>
        <v>87</v>
      </c>
      <c r="AC11" s="97">
        <f t="shared" si="5"/>
        <v>86.5</v>
      </c>
      <c r="AD11" s="97">
        <f t="shared" si="5"/>
        <v>86</v>
      </c>
      <c r="AE11" s="97">
        <f t="shared" si="5"/>
        <v>85.5</v>
      </c>
      <c r="AF11" s="97">
        <f t="shared" si="5"/>
        <v>85</v>
      </c>
      <c r="AG11" s="97">
        <f t="shared" si="5"/>
        <v>84.5</v>
      </c>
      <c r="AH11" s="97">
        <f t="shared" si="5"/>
        <v>84</v>
      </c>
      <c r="AI11" s="97">
        <f t="shared" si="5"/>
        <v>83.5</v>
      </c>
      <c r="AJ11" s="97">
        <f t="shared" si="5"/>
        <v>83</v>
      </c>
      <c r="AK11" s="97">
        <f t="shared" si="5"/>
        <v>82.5</v>
      </c>
      <c r="AL11" s="97">
        <f t="shared" si="5"/>
        <v>82</v>
      </c>
      <c r="AM11" s="97">
        <f t="shared" si="5"/>
        <v>81.5</v>
      </c>
      <c r="AN11" s="97">
        <f t="shared" si="5"/>
        <v>81</v>
      </c>
      <c r="AO11" s="97">
        <f t="shared" si="5"/>
        <v>80.5</v>
      </c>
      <c r="AP11" s="97">
        <f t="shared" si="5"/>
        <v>80</v>
      </c>
      <c r="AQ11" s="97">
        <f t="shared" si="5"/>
        <v>79.5</v>
      </c>
      <c r="AR11" s="97">
        <f t="shared" si="5"/>
        <v>79</v>
      </c>
      <c r="AS11" s="97">
        <f t="shared" si="5"/>
        <v>78.5</v>
      </c>
      <c r="AT11" s="97">
        <f t="shared" si="5"/>
        <v>78</v>
      </c>
      <c r="AU11" s="97">
        <f t="shared" si="5"/>
        <v>77.5</v>
      </c>
      <c r="AV11" s="87">
        <f t="shared" si="4"/>
        <v>0</v>
      </c>
      <c r="AW11" s="62">
        <v>0.03</v>
      </c>
    </row>
    <row r="12" spans="1:49" ht="16.5">
      <c r="A12" s="52"/>
      <c r="B12" s="136"/>
      <c r="C12" s="27" t="s">
        <v>229</v>
      </c>
      <c r="D12" s="27">
        <v>0.01</v>
      </c>
      <c r="E12" s="27">
        <v>100</v>
      </c>
      <c r="F12" s="3">
        <f t="shared" si="2"/>
        <v>2.5000000000000001E-2</v>
      </c>
      <c r="G12" s="30">
        <v>97.5</v>
      </c>
      <c r="H12" s="97">
        <f t="shared" si="3"/>
        <v>97</v>
      </c>
      <c r="I12" s="97">
        <f t="shared" si="5"/>
        <v>96.5</v>
      </c>
      <c r="J12" s="97">
        <f t="shared" si="5"/>
        <v>96</v>
      </c>
      <c r="K12" s="97">
        <f t="shared" si="5"/>
        <v>95.5</v>
      </c>
      <c r="L12" s="97">
        <f t="shared" si="5"/>
        <v>95</v>
      </c>
      <c r="M12" s="97">
        <f t="shared" si="5"/>
        <v>94.5</v>
      </c>
      <c r="N12" s="97">
        <f t="shared" si="5"/>
        <v>94</v>
      </c>
      <c r="O12" s="97">
        <f t="shared" si="5"/>
        <v>93.5</v>
      </c>
      <c r="P12" s="97">
        <f t="shared" si="5"/>
        <v>93</v>
      </c>
      <c r="Q12" s="97">
        <f t="shared" si="5"/>
        <v>92.5</v>
      </c>
      <c r="R12" s="97">
        <f t="shared" si="5"/>
        <v>92</v>
      </c>
      <c r="S12" s="97">
        <f t="shared" si="5"/>
        <v>91.5</v>
      </c>
      <c r="T12" s="97">
        <f t="shared" si="5"/>
        <v>91</v>
      </c>
      <c r="U12" s="97">
        <f t="shared" si="5"/>
        <v>90.5</v>
      </c>
      <c r="V12" s="97">
        <f t="shared" si="5"/>
        <v>90</v>
      </c>
      <c r="W12" s="97">
        <f t="shared" si="5"/>
        <v>89.5</v>
      </c>
      <c r="X12" s="97">
        <f t="shared" si="5"/>
        <v>89</v>
      </c>
      <c r="Y12" s="97">
        <f t="shared" si="5"/>
        <v>88.5</v>
      </c>
      <c r="Z12" s="97">
        <f t="shared" si="5"/>
        <v>88</v>
      </c>
      <c r="AA12" s="97">
        <f t="shared" si="5"/>
        <v>87.5</v>
      </c>
      <c r="AB12" s="97">
        <f t="shared" si="5"/>
        <v>87</v>
      </c>
      <c r="AC12" s="97">
        <f t="shared" si="5"/>
        <v>86.5</v>
      </c>
      <c r="AD12" s="97">
        <f t="shared" si="5"/>
        <v>86</v>
      </c>
      <c r="AE12" s="97">
        <f t="shared" si="5"/>
        <v>85.5</v>
      </c>
      <c r="AF12" s="97">
        <f t="shared" si="5"/>
        <v>85</v>
      </c>
      <c r="AG12" s="97">
        <f t="shared" si="5"/>
        <v>84.5</v>
      </c>
      <c r="AH12" s="97">
        <f t="shared" si="5"/>
        <v>84</v>
      </c>
      <c r="AI12" s="97">
        <f t="shared" si="5"/>
        <v>83.5</v>
      </c>
      <c r="AJ12" s="97">
        <f t="shared" si="5"/>
        <v>83</v>
      </c>
      <c r="AK12" s="97">
        <f t="shared" si="5"/>
        <v>82.5</v>
      </c>
      <c r="AL12" s="97">
        <f t="shared" si="5"/>
        <v>82</v>
      </c>
      <c r="AM12" s="97">
        <f t="shared" si="5"/>
        <v>81.5</v>
      </c>
      <c r="AN12" s="97">
        <f t="shared" si="5"/>
        <v>81</v>
      </c>
      <c r="AO12" s="97">
        <f t="shared" si="5"/>
        <v>80.5</v>
      </c>
      <c r="AP12" s="97">
        <f t="shared" si="5"/>
        <v>80</v>
      </c>
      <c r="AQ12" s="97">
        <f t="shared" si="5"/>
        <v>79.5</v>
      </c>
      <c r="AR12" s="97">
        <f t="shared" si="5"/>
        <v>79</v>
      </c>
      <c r="AS12" s="97">
        <f t="shared" si="5"/>
        <v>78.5</v>
      </c>
      <c r="AT12" s="97">
        <f t="shared" si="5"/>
        <v>78</v>
      </c>
      <c r="AU12" s="97">
        <f t="shared" si="5"/>
        <v>77.5</v>
      </c>
      <c r="AV12" s="87">
        <f t="shared" si="4"/>
        <v>0</v>
      </c>
      <c r="AW12" s="62">
        <v>0.03</v>
      </c>
    </row>
    <row r="13" spans="1:49" ht="16.5">
      <c r="A13" s="52"/>
      <c r="B13" s="135" t="s">
        <v>235</v>
      </c>
      <c r="C13" s="27" t="s">
        <v>227</v>
      </c>
      <c r="D13" s="27">
        <f>1/50</f>
        <v>0.02</v>
      </c>
      <c r="E13" s="27">
        <v>50</v>
      </c>
      <c r="F13" s="3">
        <f t="shared" si="2"/>
        <v>2.5000000000000001E-2</v>
      </c>
      <c r="G13" s="30">
        <v>48.75</v>
      </c>
      <c r="H13" s="97">
        <f t="shared" si="3"/>
        <v>48.5</v>
      </c>
      <c r="I13" s="97">
        <f t="shared" si="5"/>
        <v>48.25</v>
      </c>
      <c r="J13" s="97">
        <f t="shared" si="5"/>
        <v>48</v>
      </c>
      <c r="K13" s="97">
        <f t="shared" si="5"/>
        <v>47.75</v>
      </c>
      <c r="L13" s="97">
        <f t="shared" si="5"/>
        <v>47.5</v>
      </c>
      <c r="M13" s="97">
        <f t="shared" si="5"/>
        <v>47.25</v>
      </c>
      <c r="N13" s="97">
        <f t="shared" si="5"/>
        <v>47</v>
      </c>
      <c r="O13" s="97">
        <f t="shared" si="5"/>
        <v>46.75</v>
      </c>
      <c r="P13" s="97">
        <f t="shared" si="5"/>
        <v>46.5</v>
      </c>
      <c r="Q13" s="97">
        <f t="shared" si="5"/>
        <v>46.25</v>
      </c>
      <c r="R13" s="97">
        <f t="shared" si="5"/>
        <v>46</v>
      </c>
      <c r="S13" s="97">
        <f t="shared" si="5"/>
        <v>45.75</v>
      </c>
      <c r="T13" s="97">
        <f t="shared" si="5"/>
        <v>45.5</v>
      </c>
      <c r="U13" s="97">
        <f t="shared" si="5"/>
        <v>45.25</v>
      </c>
      <c r="V13" s="97">
        <f t="shared" si="5"/>
        <v>45</v>
      </c>
      <c r="W13" s="97">
        <f t="shared" si="5"/>
        <v>44.75</v>
      </c>
      <c r="X13" s="97">
        <f t="shared" si="5"/>
        <v>44.5</v>
      </c>
      <c r="Y13" s="97">
        <f t="shared" si="5"/>
        <v>44.25</v>
      </c>
      <c r="Z13" s="97">
        <f t="shared" si="5"/>
        <v>44</v>
      </c>
      <c r="AA13" s="97">
        <f t="shared" si="5"/>
        <v>43.75</v>
      </c>
      <c r="AB13" s="97">
        <f t="shared" si="5"/>
        <v>43.5</v>
      </c>
      <c r="AC13" s="97">
        <f t="shared" si="5"/>
        <v>43.25</v>
      </c>
      <c r="AD13" s="97">
        <f t="shared" si="5"/>
        <v>43</v>
      </c>
      <c r="AE13" s="97">
        <f t="shared" si="5"/>
        <v>42.75</v>
      </c>
      <c r="AF13" s="97">
        <f t="shared" si="5"/>
        <v>42.5</v>
      </c>
      <c r="AG13" s="97">
        <f t="shared" si="5"/>
        <v>42.25</v>
      </c>
      <c r="AH13" s="97">
        <f t="shared" si="5"/>
        <v>42</v>
      </c>
      <c r="AI13" s="97">
        <f t="shared" si="5"/>
        <v>41.75</v>
      </c>
      <c r="AJ13" s="97">
        <f t="shared" si="5"/>
        <v>41.5</v>
      </c>
      <c r="AK13" s="97">
        <f t="shared" si="5"/>
        <v>41.25</v>
      </c>
      <c r="AL13" s="97">
        <f t="shared" si="5"/>
        <v>41</v>
      </c>
      <c r="AM13" s="97">
        <f t="shared" si="5"/>
        <v>40.75</v>
      </c>
      <c r="AN13" s="97">
        <f t="shared" si="5"/>
        <v>40.5</v>
      </c>
      <c r="AO13" s="97">
        <f t="shared" si="5"/>
        <v>40.25</v>
      </c>
      <c r="AP13" s="97">
        <f t="shared" si="5"/>
        <v>40</v>
      </c>
      <c r="AQ13" s="97">
        <f t="shared" si="5"/>
        <v>39.75</v>
      </c>
      <c r="AR13" s="97">
        <f t="shared" si="5"/>
        <v>39.5</v>
      </c>
      <c r="AS13" s="97">
        <f t="shared" si="5"/>
        <v>39.25</v>
      </c>
      <c r="AT13" s="97">
        <f t="shared" si="5"/>
        <v>39</v>
      </c>
      <c r="AU13" s="97">
        <f t="shared" si="5"/>
        <v>38.75</v>
      </c>
      <c r="AV13" s="87">
        <f t="shared" si="4"/>
        <v>0</v>
      </c>
      <c r="AW13" s="62">
        <v>0.03</v>
      </c>
    </row>
    <row r="14" spans="1:49" ht="16.5">
      <c r="A14" s="52"/>
      <c r="B14" s="136"/>
      <c r="C14" s="27" t="s">
        <v>228</v>
      </c>
      <c r="D14" s="27">
        <v>0.02</v>
      </c>
      <c r="E14" s="27">
        <v>50</v>
      </c>
      <c r="F14" s="3">
        <f t="shared" si="2"/>
        <v>2.5000000000000001E-2</v>
      </c>
      <c r="G14" s="30">
        <v>48.75</v>
      </c>
      <c r="H14" s="97">
        <f t="shared" si="3"/>
        <v>48.5</v>
      </c>
      <c r="I14" s="97">
        <f t="shared" si="5"/>
        <v>48.25</v>
      </c>
      <c r="J14" s="97">
        <f t="shared" si="5"/>
        <v>48</v>
      </c>
      <c r="K14" s="97">
        <f t="shared" si="5"/>
        <v>47.75</v>
      </c>
      <c r="L14" s="97">
        <f t="shared" si="5"/>
        <v>47.5</v>
      </c>
      <c r="M14" s="97">
        <f t="shared" si="5"/>
        <v>47.25</v>
      </c>
      <c r="N14" s="97">
        <f t="shared" si="5"/>
        <v>47</v>
      </c>
      <c r="O14" s="97">
        <f t="shared" si="5"/>
        <v>46.75</v>
      </c>
      <c r="P14" s="97">
        <f t="shared" si="5"/>
        <v>46.5</v>
      </c>
      <c r="Q14" s="97">
        <f t="shared" si="5"/>
        <v>46.25</v>
      </c>
      <c r="R14" s="97">
        <f t="shared" si="5"/>
        <v>46</v>
      </c>
      <c r="S14" s="97">
        <f t="shared" si="5"/>
        <v>45.75</v>
      </c>
      <c r="T14" s="97">
        <f t="shared" si="5"/>
        <v>45.5</v>
      </c>
      <c r="U14" s="97">
        <f t="shared" si="5"/>
        <v>45.25</v>
      </c>
      <c r="V14" s="97">
        <f t="shared" si="5"/>
        <v>45</v>
      </c>
      <c r="W14" s="97">
        <f t="shared" si="5"/>
        <v>44.75</v>
      </c>
      <c r="X14" s="97">
        <f t="shared" si="5"/>
        <v>44.5</v>
      </c>
      <c r="Y14" s="97">
        <f t="shared" si="5"/>
        <v>44.25</v>
      </c>
      <c r="Z14" s="97">
        <f t="shared" si="5"/>
        <v>44</v>
      </c>
      <c r="AA14" s="97">
        <f t="shared" si="5"/>
        <v>43.75</v>
      </c>
      <c r="AB14" s="97">
        <f t="shared" si="5"/>
        <v>43.5</v>
      </c>
      <c r="AC14" s="97">
        <f t="shared" si="5"/>
        <v>43.25</v>
      </c>
      <c r="AD14" s="97">
        <f t="shared" si="5"/>
        <v>43</v>
      </c>
      <c r="AE14" s="97">
        <f t="shared" si="5"/>
        <v>42.75</v>
      </c>
      <c r="AF14" s="97">
        <f t="shared" si="5"/>
        <v>42.5</v>
      </c>
      <c r="AG14" s="97">
        <f t="shared" si="5"/>
        <v>42.25</v>
      </c>
      <c r="AH14" s="97">
        <f t="shared" si="5"/>
        <v>42</v>
      </c>
      <c r="AI14" s="97">
        <f t="shared" si="5"/>
        <v>41.75</v>
      </c>
      <c r="AJ14" s="97">
        <f t="shared" si="5"/>
        <v>41.5</v>
      </c>
      <c r="AK14" s="97">
        <f t="shared" si="5"/>
        <v>41.25</v>
      </c>
      <c r="AL14" s="97">
        <f t="shared" si="5"/>
        <v>41</v>
      </c>
      <c r="AM14" s="97">
        <f t="shared" si="5"/>
        <v>40.75</v>
      </c>
      <c r="AN14" s="97">
        <f t="shared" si="5"/>
        <v>40.5</v>
      </c>
      <c r="AO14" s="97">
        <f t="shared" si="5"/>
        <v>40.25</v>
      </c>
      <c r="AP14" s="97">
        <f t="shared" si="5"/>
        <v>40</v>
      </c>
      <c r="AQ14" s="97">
        <f t="shared" si="5"/>
        <v>39.75</v>
      </c>
      <c r="AR14" s="97">
        <f t="shared" si="5"/>
        <v>39.5</v>
      </c>
      <c r="AS14" s="97">
        <f t="shared" si="5"/>
        <v>39.25</v>
      </c>
      <c r="AT14" s="97">
        <f t="shared" si="5"/>
        <v>39</v>
      </c>
      <c r="AU14" s="97">
        <f t="shared" si="5"/>
        <v>38.75</v>
      </c>
      <c r="AV14" s="87">
        <f t="shared" si="4"/>
        <v>0</v>
      </c>
      <c r="AW14" s="62">
        <v>0.03</v>
      </c>
    </row>
    <row r="15" spans="1:49" ht="16.5">
      <c r="A15" s="52"/>
      <c r="B15" s="135" t="s">
        <v>236</v>
      </c>
      <c r="C15" s="27" t="s">
        <v>227</v>
      </c>
      <c r="D15" s="27">
        <v>0.01</v>
      </c>
      <c r="E15" s="27">
        <v>100</v>
      </c>
      <c r="F15" s="3">
        <f t="shared" si="2"/>
        <v>2.5000000000000001E-2</v>
      </c>
      <c r="G15" s="30">
        <v>97.5</v>
      </c>
      <c r="H15" s="97">
        <f t="shared" si="3"/>
        <v>97</v>
      </c>
      <c r="I15" s="97">
        <f t="shared" si="5"/>
        <v>96.5</v>
      </c>
      <c r="J15" s="97">
        <f t="shared" si="5"/>
        <v>96</v>
      </c>
      <c r="K15" s="97">
        <f t="shared" si="5"/>
        <v>95.5</v>
      </c>
      <c r="L15" s="97">
        <f t="shared" si="5"/>
        <v>95</v>
      </c>
      <c r="M15" s="97">
        <f t="shared" si="5"/>
        <v>94.5</v>
      </c>
      <c r="N15" s="97">
        <f t="shared" si="5"/>
        <v>94</v>
      </c>
      <c r="O15" s="97">
        <f t="shared" si="5"/>
        <v>93.5</v>
      </c>
      <c r="P15" s="97">
        <f t="shared" si="5"/>
        <v>93</v>
      </c>
      <c r="Q15" s="97">
        <f t="shared" si="5"/>
        <v>92.5</v>
      </c>
      <c r="R15" s="97">
        <f t="shared" si="5"/>
        <v>92</v>
      </c>
      <c r="S15" s="97">
        <f t="shared" si="5"/>
        <v>91.5</v>
      </c>
      <c r="T15" s="97">
        <f t="shared" si="5"/>
        <v>91</v>
      </c>
      <c r="U15" s="97">
        <f t="shared" si="5"/>
        <v>90.5</v>
      </c>
      <c r="V15" s="97">
        <f t="shared" si="5"/>
        <v>90</v>
      </c>
      <c r="W15" s="97">
        <f t="shared" si="5"/>
        <v>89.5</v>
      </c>
      <c r="X15" s="97">
        <f t="shared" si="5"/>
        <v>89</v>
      </c>
      <c r="Y15" s="97">
        <f t="shared" si="5"/>
        <v>88.5</v>
      </c>
      <c r="Z15" s="97">
        <f t="shared" si="5"/>
        <v>88</v>
      </c>
      <c r="AA15" s="97">
        <f t="shared" si="5"/>
        <v>87.5</v>
      </c>
      <c r="AB15" s="97">
        <f t="shared" si="5"/>
        <v>87</v>
      </c>
      <c r="AC15" s="97">
        <f t="shared" si="5"/>
        <v>86.5</v>
      </c>
      <c r="AD15" s="97">
        <f t="shared" si="5"/>
        <v>86</v>
      </c>
      <c r="AE15" s="97">
        <f t="shared" si="5"/>
        <v>85.5</v>
      </c>
      <c r="AF15" s="97">
        <f t="shared" si="5"/>
        <v>85</v>
      </c>
      <c r="AG15" s="97">
        <f t="shared" si="5"/>
        <v>84.5</v>
      </c>
      <c r="AH15" s="97">
        <f t="shared" si="5"/>
        <v>84</v>
      </c>
      <c r="AI15" s="97">
        <f t="shared" si="5"/>
        <v>83.5</v>
      </c>
      <c r="AJ15" s="97">
        <f t="shared" si="5"/>
        <v>83</v>
      </c>
      <c r="AK15" s="97">
        <f t="shared" si="5"/>
        <v>82.5</v>
      </c>
      <c r="AL15" s="97">
        <f t="shared" si="5"/>
        <v>82</v>
      </c>
      <c r="AM15" s="97">
        <f t="shared" si="5"/>
        <v>81.5</v>
      </c>
      <c r="AN15" s="97">
        <f t="shared" si="5"/>
        <v>81</v>
      </c>
      <c r="AO15" s="97">
        <f t="shared" si="5"/>
        <v>80.5</v>
      </c>
      <c r="AP15" s="97">
        <f t="shared" si="5"/>
        <v>80</v>
      </c>
      <c r="AQ15" s="97">
        <f t="shared" si="5"/>
        <v>79.5</v>
      </c>
      <c r="AR15" s="97">
        <f t="shared" si="5"/>
        <v>79</v>
      </c>
      <c r="AS15" s="97">
        <f t="shared" si="5"/>
        <v>78.5</v>
      </c>
      <c r="AT15" s="97">
        <f t="shared" si="5"/>
        <v>78</v>
      </c>
      <c r="AU15" s="97">
        <f t="shared" si="5"/>
        <v>77.5</v>
      </c>
      <c r="AV15" s="87">
        <f t="shared" si="4"/>
        <v>0</v>
      </c>
      <c r="AW15" s="62">
        <v>0.03</v>
      </c>
    </row>
    <row r="16" spans="1:49" ht="16.5">
      <c r="A16" s="52"/>
      <c r="B16" s="136"/>
      <c r="C16" s="27" t="s">
        <v>228</v>
      </c>
      <c r="D16" s="27">
        <v>0.01</v>
      </c>
      <c r="E16" s="27">
        <v>100</v>
      </c>
      <c r="F16" s="3">
        <f t="shared" si="2"/>
        <v>2.5000000000000001E-2</v>
      </c>
      <c r="G16" s="30">
        <v>97.5</v>
      </c>
      <c r="H16" s="97">
        <f t="shared" si="3"/>
        <v>97</v>
      </c>
      <c r="I16" s="97">
        <f t="shared" si="5"/>
        <v>96.5</v>
      </c>
      <c r="J16" s="97">
        <f t="shared" si="5"/>
        <v>96</v>
      </c>
      <c r="K16" s="97">
        <f t="shared" si="5"/>
        <v>95.5</v>
      </c>
      <c r="L16" s="97">
        <f t="shared" si="5"/>
        <v>95</v>
      </c>
      <c r="M16" s="97">
        <f t="shared" si="5"/>
        <v>94.5</v>
      </c>
      <c r="N16" s="97">
        <f t="shared" si="5"/>
        <v>94</v>
      </c>
      <c r="O16" s="97">
        <f t="shared" si="5"/>
        <v>93.5</v>
      </c>
      <c r="P16" s="97">
        <f t="shared" si="5"/>
        <v>93</v>
      </c>
      <c r="Q16" s="97">
        <f t="shared" si="5"/>
        <v>92.5</v>
      </c>
      <c r="R16" s="97">
        <f t="shared" si="5"/>
        <v>92</v>
      </c>
      <c r="S16" s="97">
        <f t="shared" si="5"/>
        <v>91.5</v>
      </c>
      <c r="T16" s="97">
        <f t="shared" si="5"/>
        <v>91</v>
      </c>
      <c r="U16" s="97">
        <f t="shared" si="5"/>
        <v>90.5</v>
      </c>
      <c r="V16" s="97">
        <f t="shared" si="5"/>
        <v>90</v>
      </c>
      <c r="W16" s="97">
        <f t="shared" si="5"/>
        <v>89.5</v>
      </c>
      <c r="X16" s="97">
        <f t="shared" si="5"/>
        <v>89</v>
      </c>
      <c r="Y16" s="97">
        <f t="shared" si="5"/>
        <v>88.5</v>
      </c>
      <c r="Z16" s="97">
        <f t="shared" si="5"/>
        <v>88</v>
      </c>
      <c r="AA16" s="97">
        <f t="shared" si="5"/>
        <v>87.5</v>
      </c>
      <c r="AB16" s="97">
        <f t="shared" si="5"/>
        <v>87</v>
      </c>
      <c r="AC16" s="97">
        <f t="shared" si="5"/>
        <v>86.5</v>
      </c>
      <c r="AD16" s="97">
        <f t="shared" si="5"/>
        <v>86</v>
      </c>
      <c r="AE16" s="97">
        <f t="shared" si="5"/>
        <v>85.5</v>
      </c>
      <c r="AF16" s="97">
        <f t="shared" si="5"/>
        <v>85</v>
      </c>
      <c r="AG16" s="97">
        <f t="shared" si="5"/>
        <v>84.5</v>
      </c>
      <c r="AH16" s="97">
        <f t="shared" si="5"/>
        <v>84</v>
      </c>
      <c r="AI16" s="97">
        <f t="shared" si="5"/>
        <v>83.5</v>
      </c>
      <c r="AJ16" s="97">
        <f t="shared" si="5"/>
        <v>83</v>
      </c>
      <c r="AK16" s="97">
        <f t="shared" si="5"/>
        <v>82.5</v>
      </c>
      <c r="AL16" s="97">
        <f t="shared" si="5"/>
        <v>82</v>
      </c>
      <c r="AM16" s="97">
        <f t="shared" si="5"/>
        <v>81.5</v>
      </c>
      <c r="AN16" s="97">
        <f t="shared" si="5"/>
        <v>81</v>
      </c>
      <c r="AO16" s="97">
        <f t="shared" si="5"/>
        <v>80.5</v>
      </c>
      <c r="AP16" s="97">
        <f t="shared" si="5"/>
        <v>80</v>
      </c>
      <c r="AQ16" s="97">
        <f t="shared" si="5"/>
        <v>79.5</v>
      </c>
      <c r="AR16" s="97">
        <f t="shared" si="5"/>
        <v>79</v>
      </c>
      <c r="AS16" s="97">
        <f t="shared" si="5"/>
        <v>78.5</v>
      </c>
      <c r="AT16" s="97">
        <f t="shared" si="5"/>
        <v>78</v>
      </c>
      <c r="AU16" s="97">
        <f t="shared" si="5"/>
        <v>77.5</v>
      </c>
      <c r="AV16" s="87">
        <f t="shared" si="4"/>
        <v>0</v>
      </c>
      <c r="AW16" s="62">
        <v>0.03</v>
      </c>
    </row>
    <row r="17" spans="1:49" ht="16.5">
      <c r="A17" s="52"/>
      <c r="B17" s="136"/>
      <c r="C17" s="27" t="s">
        <v>229</v>
      </c>
      <c r="D17" s="27">
        <v>0.01</v>
      </c>
      <c r="E17" s="27">
        <v>100</v>
      </c>
      <c r="F17" s="3">
        <f t="shared" si="2"/>
        <v>2.5000000000000001E-2</v>
      </c>
      <c r="G17" s="30">
        <v>97.5</v>
      </c>
      <c r="H17" s="97">
        <f t="shared" si="3"/>
        <v>97</v>
      </c>
      <c r="I17" s="97">
        <f t="shared" si="5"/>
        <v>96.5</v>
      </c>
      <c r="J17" s="97">
        <f t="shared" si="5"/>
        <v>96</v>
      </c>
      <c r="K17" s="97">
        <f t="shared" si="5"/>
        <v>95.5</v>
      </c>
      <c r="L17" s="97">
        <f t="shared" si="5"/>
        <v>95</v>
      </c>
      <c r="M17" s="97">
        <f t="shared" si="5"/>
        <v>94.5</v>
      </c>
      <c r="N17" s="97">
        <f t="shared" si="5"/>
        <v>94</v>
      </c>
      <c r="O17" s="97">
        <f t="shared" si="5"/>
        <v>93.5</v>
      </c>
      <c r="P17" s="97">
        <f t="shared" si="5"/>
        <v>93</v>
      </c>
      <c r="Q17" s="97">
        <f t="shared" si="5"/>
        <v>92.5</v>
      </c>
      <c r="R17" s="97">
        <f t="shared" si="5"/>
        <v>92</v>
      </c>
      <c r="S17" s="97">
        <f t="shared" si="5"/>
        <v>91.5</v>
      </c>
      <c r="T17" s="97">
        <f t="shared" si="5"/>
        <v>91</v>
      </c>
      <c r="U17" s="97">
        <f t="shared" si="5"/>
        <v>90.5</v>
      </c>
      <c r="V17" s="97">
        <f t="shared" si="5"/>
        <v>90</v>
      </c>
      <c r="W17" s="97">
        <f t="shared" si="5"/>
        <v>89.5</v>
      </c>
      <c r="X17" s="97">
        <f t="shared" si="5"/>
        <v>89</v>
      </c>
      <c r="Y17" s="97">
        <f t="shared" si="5"/>
        <v>88.5</v>
      </c>
      <c r="Z17" s="97">
        <f t="shared" si="5"/>
        <v>88</v>
      </c>
      <c r="AA17" s="97">
        <f t="shared" ref="I17:AU20" si="6">Z17-0.005*$E17</f>
        <v>87.5</v>
      </c>
      <c r="AB17" s="97">
        <f t="shared" si="6"/>
        <v>87</v>
      </c>
      <c r="AC17" s="97">
        <f t="shared" si="6"/>
        <v>86.5</v>
      </c>
      <c r="AD17" s="97">
        <f t="shared" si="6"/>
        <v>86</v>
      </c>
      <c r="AE17" s="97">
        <f t="shared" si="6"/>
        <v>85.5</v>
      </c>
      <c r="AF17" s="97">
        <f t="shared" si="6"/>
        <v>85</v>
      </c>
      <c r="AG17" s="97">
        <f t="shared" si="6"/>
        <v>84.5</v>
      </c>
      <c r="AH17" s="97">
        <f t="shared" si="6"/>
        <v>84</v>
      </c>
      <c r="AI17" s="97">
        <f t="shared" si="6"/>
        <v>83.5</v>
      </c>
      <c r="AJ17" s="97">
        <f t="shared" si="6"/>
        <v>83</v>
      </c>
      <c r="AK17" s="97">
        <f t="shared" si="6"/>
        <v>82.5</v>
      </c>
      <c r="AL17" s="97">
        <f t="shared" si="6"/>
        <v>82</v>
      </c>
      <c r="AM17" s="97">
        <f t="shared" si="6"/>
        <v>81.5</v>
      </c>
      <c r="AN17" s="97">
        <f t="shared" si="6"/>
        <v>81</v>
      </c>
      <c r="AO17" s="97">
        <f t="shared" si="6"/>
        <v>80.5</v>
      </c>
      <c r="AP17" s="97">
        <f t="shared" si="6"/>
        <v>80</v>
      </c>
      <c r="AQ17" s="97">
        <f t="shared" si="6"/>
        <v>79.5</v>
      </c>
      <c r="AR17" s="97">
        <f t="shared" si="6"/>
        <v>79</v>
      </c>
      <c r="AS17" s="97">
        <f t="shared" si="6"/>
        <v>78.5</v>
      </c>
      <c r="AT17" s="97">
        <f t="shared" si="6"/>
        <v>78</v>
      </c>
      <c r="AU17" s="97">
        <f t="shared" si="6"/>
        <v>77.5</v>
      </c>
      <c r="AV17" s="87">
        <f t="shared" si="4"/>
        <v>0</v>
      </c>
      <c r="AW17" s="62">
        <v>0.03</v>
      </c>
    </row>
    <row r="18" spans="1:49" ht="16.5">
      <c r="A18" s="52"/>
      <c r="B18" s="135" t="s">
        <v>237</v>
      </c>
      <c r="C18" s="27" t="s">
        <v>227</v>
      </c>
      <c r="D18" s="27">
        <f>1/50</f>
        <v>0.02</v>
      </c>
      <c r="E18" s="27">
        <v>50</v>
      </c>
      <c r="F18" s="3">
        <f t="shared" si="2"/>
        <v>2.5000000000000001E-2</v>
      </c>
      <c r="G18" s="30">
        <v>48.75</v>
      </c>
      <c r="H18" s="97">
        <f t="shared" si="3"/>
        <v>48.5</v>
      </c>
      <c r="I18" s="97">
        <f t="shared" si="6"/>
        <v>48.25</v>
      </c>
      <c r="J18" s="97">
        <f t="shared" si="6"/>
        <v>48</v>
      </c>
      <c r="K18" s="97">
        <f t="shared" si="6"/>
        <v>47.75</v>
      </c>
      <c r="L18" s="97">
        <f t="shared" si="6"/>
        <v>47.5</v>
      </c>
      <c r="M18" s="97">
        <f t="shared" si="6"/>
        <v>47.25</v>
      </c>
      <c r="N18" s="97">
        <f t="shared" si="6"/>
        <v>47</v>
      </c>
      <c r="O18" s="97">
        <f t="shared" si="6"/>
        <v>46.75</v>
      </c>
      <c r="P18" s="97">
        <f t="shared" si="6"/>
        <v>46.5</v>
      </c>
      <c r="Q18" s="97">
        <f t="shared" si="6"/>
        <v>46.25</v>
      </c>
      <c r="R18" s="97">
        <f t="shared" si="6"/>
        <v>46</v>
      </c>
      <c r="S18" s="97">
        <f t="shared" si="6"/>
        <v>45.75</v>
      </c>
      <c r="T18" s="97">
        <f t="shared" si="6"/>
        <v>45.5</v>
      </c>
      <c r="U18" s="97">
        <f t="shared" si="6"/>
        <v>45.25</v>
      </c>
      <c r="V18" s="97">
        <f t="shared" si="6"/>
        <v>45</v>
      </c>
      <c r="W18" s="97">
        <f t="shared" si="6"/>
        <v>44.75</v>
      </c>
      <c r="X18" s="97">
        <f t="shared" si="6"/>
        <v>44.5</v>
      </c>
      <c r="Y18" s="97">
        <f t="shared" si="6"/>
        <v>44.25</v>
      </c>
      <c r="Z18" s="97">
        <f t="shared" si="6"/>
        <v>44</v>
      </c>
      <c r="AA18" s="97">
        <f t="shared" si="6"/>
        <v>43.75</v>
      </c>
      <c r="AB18" s="97">
        <f t="shared" si="6"/>
        <v>43.5</v>
      </c>
      <c r="AC18" s="97">
        <f t="shared" si="6"/>
        <v>43.25</v>
      </c>
      <c r="AD18" s="97">
        <f t="shared" si="6"/>
        <v>43</v>
      </c>
      <c r="AE18" s="97">
        <f t="shared" si="6"/>
        <v>42.75</v>
      </c>
      <c r="AF18" s="97">
        <f t="shared" si="6"/>
        <v>42.5</v>
      </c>
      <c r="AG18" s="97">
        <f t="shared" si="6"/>
        <v>42.25</v>
      </c>
      <c r="AH18" s="97">
        <f t="shared" si="6"/>
        <v>42</v>
      </c>
      <c r="AI18" s="97">
        <f t="shared" si="6"/>
        <v>41.75</v>
      </c>
      <c r="AJ18" s="97">
        <f t="shared" si="6"/>
        <v>41.5</v>
      </c>
      <c r="AK18" s="97">
        <f t="shared" si="6"/>
        <v>41.25</v>
      </c>
      <c r="AL18" s="97">
        <f t="shared" si="6"/>
        <v>41</v>
      </c>
      <c r="AM18" s="97">
        <f t="shared" si="6"/>
        <v>40.75</v>
      </c>
      <c r="AN18" s="97">
        <f t="shared" si="6"/>
        <v>40.5</v>
      </c>
      <c r="AO18" s="97">
        <f t="shared" si="6"/>
        <v>40.25</v>
      </c>
      <c r="AP18" s="97">
        <f t="shared" si="6"/>
        <v>40</v>
      </c>
      <c r="AQ18" s="97">
        <f t="shared" si="6"/>
        <v>39.75</v>
      </c>
      <c r="AR18" s="97">
        <f t="shared" si="6"/>
        <v>39.5</v>
      </c>
      <c r="AS18" s="97">
        <f t="shared" si="6"/>
        <v>39.25</v>
      </c>
      <c r="AT18" s="97">
        <f t="shared" si="6"/>
        <v>39</v>
      </c>
      <c r="AU18" s="97">
        <f t="shared" si="6"/>
        <v>38.75</v>
      </c>
      <c r="AV18" s="87">
        <f t="shared" si="4"/>
        <v>0</v>
      </c>
      <c r="AW18" s="62">
        <v>0.03</v>
      </c>
    </row>
    <row r="19" spans="1:49" ht="16.5">
      <c r="A19" s="128" t="s">
        <v>263</v>
      </c>
      <c r="B19" s="136"/>
      <c r="C19" s="27" t="s">
        <v>228</v>
      </c>
      <c r="D19" s="27">
        <v>0.02</v>
      </c>
      <c r="E19" s="27">
        <v>50</v>
      </c>
      <c r="F19" s="3">
        <f t="shared" si="2"/>
        <v>2.5000000000000001E-2</v>
      </c>
      <c r="G19" s="30">
        <v>48.75</v>
      </c>
      <c r="H19" s="97">
        <f t="shared" si="3"/>
        <v>48.5</v>
      </c>
      <c r="I19" s="97">
        <f t="shared" si="6"/>
        <v>48.25</v>
      </c>
      <c r="J19" s="97">
        <f t="shared" si="6"/>
        <v>48</v>
      </c>
      <c r="K19" s="97">
        <f t="shared" si="6"/>
        <v>47.75</v>
      </c>
      <c r="L19" s="97">
        <f t="shared" si="6"/>
        <v>47.5</v>
      </c>
      <c r="M19" s="97">
        <f t="shared" si="6"/>
        <v>47.25</v>
      </c>
      <c r="N19" s="97">
        <f t="shared" si="6"/>
        <v>47</v>
      </c>
      <c r="O19" s="97">
        <f t="shared" si="6"/>
        <v>46.75</v>
      </c>
      <c r="P19" s="97">
        <f t="shared" si="6"/>
        <v>46.5</v>
      </c>
      <c r="Q19" s="97">
        <f t="shared" si="6"/>
        <v>46.25</v>
      </c>
      <c r="R19" s="97">
        <f t="shared" si="6"/>
        <v>46</v>
      </c>
      <c r="S19" s="97">
        <f t="shared" si="6"/>
        <v>45.75</v>
      </c>
      <c r="T19" s="97">
        <f t="shared" si="6"/>
        <v>45.5</v>
      </c>
      <c r="U19" s="97">
        <f t="shared" si="6"/>
        <v>45.25</v>
      </c>
      <c r="V19" s="97">
        <f t="shared" si="6"/>
        <v>45</v>
      </c>
      <c r="W19" s="97">
        <f t="shared" si="6"/>
        <v>44.75</v>
      </c>
      <c r="X19" s="97">
        <f t="shared" si="6"/>
        <v>44.5</v>
      </c>
      <c r="Y19" s="97">
        <f t="shared" si="6"/>
        <v>44.25</v>
      </c>
      <c r="Z19" s="97">
        <f t="shared" si="6"/>
        <v>44</v>
      </c>
      <c r="AA19" s="97">
        <f t="shared" si="6"/>
        <v>43.75</v>
      </c>
      <c r="AB19" s="97">
        <f t="shared" si="6"/>
        <v>43.5</v>
      </c>
      <c r="AC19" s="97">
        <f t="shared" si="6"/>
        <v>43.25</v>
      </c>
      <c r="AD19" s="97">
        <f t="shared" si="6"/>
        <v>43</v>
      </c>
      <c r="AE19" s="97">
        <f t="shared" si="6"/>
        <v>42.75</v>
      </c>
      <c r="AF19" s="97">
        <f t="shared" si="6"/>
        <v>42.5</v>
      </c>
      <c r="AG19" s="97">
        <f t="shared" si="6"/>
        <v>42.25</v>
      </c>
      <c r="AH19" s="97">
        <f t="shared" si="6"/>
        <v>42</v>
      </c>
      <c r="AI19" s="97">
        <f t="shared" si="6"/>
        <v>41.75</v>
      </c>
      <c r="AJ19" s="97">
        <f t="shared" si="6"/>
        <v>41.5</v>
      </c>
      <c r="AK19" s="97">
        <f t="shared" si="6"/>
        <v>41.25</v>
      </c>
      <c r="AL19" s="97">
        <f t="shared" si="6"/>
        <v>41</v>
      </c>
      <c r="AM19" s="97">
        <f t="shared" si="6"/>
        <v>40.75</v>
      </c>
      <c r="AN19" s="97">
        <f t="shared" si="6"/>
        <v>40.5</v>
      </c>
      <c r="AO19" s="97">
        <f t="shared" si="6"/>
        <v>40.25</v>
      </c>
      <c r="AP19" s="97">
        <f t="shared" si="6"/>
        <v>40</v>
      </c>
      <c r="AQ19" s="97">
        <f t="shared" si="6"/>
        <v>39.75</v>
      </c>
      <c r="AR19" s="97">
        <f t="shared" si="6"/>
        <v>39.5</v>
      </c>
      <c r="AS19" s="97">
        <f t="shared" si="6"/>
        <v>39.25</v>
      </c>
      <c r="AT19" s="97">
        <f t="shared" si="6"/>
        <v>39</v>
      </c>
      <c r="AU19" s="97">
        <f t="shared" si="6"/>
        <v>38.75</v>
      </c>
      <c r="AV19" s="87">
        <f t="shared" si="4"/>
        <v>0</v>
      </c>
      <c r="AW19" s="62">
        <v>0.03</v>
      </c>
    </row>
    <row r="20" spans="1:49" ht="16.5">
      <c r="A20" s="129"/>
      <c r="B20" s="28" t="s">
        <v>132</v>
      </c>
      <c r="C20" s="27" t="s">
        <v>127</v>
      </c>
      <c r="D20" s="27">
        <f>1/10</f>
        <v>0.1</v>
      </c>
      <c r="E20" s="27">
        <v>10</v>
      </c>
      <c r="F20" s="3">
        <f t="shared" si="2"/>
        <v>2.5000000000000001E-2</v>
      </c>
      <c r="G20" s="30">
        <v>9.75</v>
      </c>
      <c r="H20" s="97">
        <f t="shared" si="3"/>
        <v>9.6999999999999993</v>
      </c>
      <c r="I20" s="97">
        <f t="shared" si="6"/>
        <v>9.6499999999999986</v>
      </c>
      <c r="J20" s="97">
        <f t="shared" si="6"/>
        <v>9.5999999999999979</v>
      </c>
      <c r="K20" s="97">
        <f t="shared" si="6"/>
        <v>9.5499999999999972</v>
      </c>
      <c r="L20" s="97">
        <f t="shared" si="6"/>
        <v>9.4999999999999964</v>
      </c>
      <c r="M20" s="97">
        <f t="shared" si="6"/>
        <v>9.4499999999999957</v>
      </c>
      <c r="N20" s="97">
        <f t="shared" si="6"/>
        <v>9.399999999999995</v>
      </c>
      <c r="O20" s="97">
        <f t="shared" si="6"/>
        <v>9.3499999999999943</v>
      </c>
      <c r="P20" s="97">
        <f t="shared" si="6"/>
        <v>9.2999999999999936</v>
      </c>
      <c r="Q20" s="97">
        <f t="shared" si="6"/>
        <v>9.2499999999999929</v>
      </c>
      <c r="R20" s="97">
        <f t="shared" si="6"/>
        <v>9.1999999999999922</v>
      </c>
      <c r="S20" s="97">
        <f t="shared" si="6"/>
        <v>9.1499999999999915</v>
      </c>
      <c r="T20" s="97">
        <f t="shared" si="6"/>
        <v>9.0999999999999908</v>
      </c>
      <c r="U20" s="97">
        <f t="shared" si="6"/>
        <v>9.0499999999999901</v>
      </c>
      <c r="V20" s="97">
        <f t="shared" si="6"/>
        <v>8.9999999999999893</v>
      </c>
      <c r="W20" s="97">
        <f t="shared" si="6"/>
        <v>8.9499999999999886</v>
      </c>
      <c r="X20" s="97">
        <f t="shared" si="6"/>
        <v>8.8999999999999879</v>
      </c>
      <c r="Y20" s="97">
        <f t="shared" si="6"/>
        <v>8.8499999999999872</v>
      </c>
      <c r="Z20" s="97">
        <f t="shared" si="6"/>
        <v>8.7999999999999865</v>
      </c>
      <c r="AA20" s="97">
        <f t="shared" si="6"/>
        <v>8.7499999999999858</v>
      </c>
      <c r="AB20" s="97">
        <f t="shared" si="6"/>
        <v>8.6999999999999851</v>
      </c>
      <c r="AC20" s="97">
        <f t="shared" si="6"/>
        <v>8.6499999999999844</v>
      </c>
      <c r="AD20" s="97">
        <f t="shared" si="6"/>
        <v>8.5999999999999837</v>
      </c>
      <c r="AE20" s="97">
        <f t="shared" si="6"/>
        <v>8.5499999999999829</v>
      </c>
      <c r="AF20" s="97">
        <f t="shared" si="6"/>
        <v>8.4999999999999822</v>
      </c>
      <c r="AG20" s="97">
        <f t="shared" si="6"/>
        <v>8.4499999999999815</v>
      </c>
      <c r="AH20" s="97">
        <f t="shared" si="6"/>
        <v>8.3999999999999808</v>
      </c>
      <c r="AI20" s="97">
        <f t="shared" si="6"/>
        <v>8.3499999999999801</v>
      </c>
      <c r="AJ20" s="97">
        <f t="shared" si="6"/>
        <v>8.2999999999999794</v>
      </c>
      <c r="AK20" s="97">
        <f t="shared" si="6"/>
        <v>8.2499999999999787</v>
      </c>
      <c r="AL20" s="97">
        <f t="shared" si="6"/>
        <v>8.199999999999978</v>
      </c>
      <c r="AM20" s="97">
        <f t="shared" si="6"/>
        <v>8.1499999999999773</v>
      </c>
      <c r="AN20" s="97">
        <f t="shared" si="6"/>
        <v>8.0999999999999766</v>
      </c>
      <c r="AO20" s="97">
        <f t="shared" si="6"/>
        <v>8.0499999999999758</v>
      </c>
      <c r="AP20" s="97">
        <f t="shared" si="6"/>
        <v>7.999999999999976</v>
      </c>
      <c r="AQ20" s="97">
        <f t="shared" si="6"/>
        <v>7.9499999999999762</v>
      </c>
      <c r="AR20" s="97">
        <f t="shared" si="6"/>
        <v>7.8999999999999764</v>
      </c>
      <c r="AS20" s="97">
        <f t="shared" si="6"/>
        <v>7.8499999999999766</v>
      </c>
      <c r="AT20" s="97">
        <f t="shared" si="6"/>
        <v>7.7999999999999767</v>
      </c>
      <c r="AU20" s="97">
        <f t="shared" si="6"/>
        <v>7.7499999999999769</v>
      </c>
      <c r="AV20" s="87">
        <f t="shared" si="4"/>
        <v>0</v>
      </c>
      <c r="AW20" s="62">
        <v>0.03</v>
      </c>
    </row>
    <row r="21" spans="1:49">
      <c r="A21" s="130">
        <f>A25/1000</f>
        <v>7.4999999999999997E-2</v>
      </c>
    </row>
    <row r="22" spans="1:49">
      <c r="A22" s="130"/>
    </row>
    <row r="25" spans="1:49">
      <c r="A25" s="49">
        <v>75</v>
      </c>
    </row>
  </sheetData>
  <mergeCells count="15">
    <mergeCell ref="B1:B2"/>
    <mergeCell ref="C1:C2"/>
    <mergeCell ref="D1:D2"/>
    <mergeCell ref="F1:F2"/>
    <mergeCell ref="A3:A4"/>
    <mergeCell ref="E1:E2"/>
    <mergeCell ref="A21:A22"/>
    <mergeCell ref="B18:B19"/>
    <mergeCell ref="B3:B5"/>
    <mergeCell ref="B6:B8"/>
    <mergeCell ref="B10:B12"/>
    <mergeCell ref="B13:B14"/>
    <mergeCell ref="B15:B17"/>
    <mergeCell ref="A5:A6"/>
    <mergeCell ref="A19:A20"/>
  </mergeCells>
  <phoneticPr fontId="1" type="noConversion"/>
  <conditionalFormatting sqref="H2:AU2">
    <cfRule type="expression" dxfId="3" priority="2">
      <formula>H$2&lt;-0.00001</formula>
    </cfRule>
  </conditionalFormatting>
  <conditionalFormatting sqref="H3:AU20">
    <cfRule type="expression" dxfId="2" priority="1">
      <formula>H$2&lt;-0.00001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0</xdr:col>
                    <xdr:colOff>57150</xdr:colOff>
                    <xdr:row>6</xdr:row>
                    <xdr:rowOff>9525</xdr:rowOff>
                  </from>
                  <to>
                    <xdr:col>0</xdr:col>
                    <xdr:colOff>676275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croll Bar 2">
              <controlPr defaultSize="0" autoPict="0">
                <anchor moveWithCells="1">
                  <from>
                    <xdr:col>0</xdr:col>
                    <xdr:colOff>28575</xdr:colOff>
                    <xdr:row>22</xdr:row>
                    <xdr:rowOff>38100</xdr:rowOff>
                  </from>
                  <to>
                    <xdr:col>0</xdr:col>
                    <xdr:colOff>704850</xdr:colOff>
                    <xdr:row>32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99E1-6984-4A83-BF6A-E1CA8FC5275F}">
  <dimension ref="A1:D7"/>
  <sheetViews>
    <sheetView workbookViewId="0">
      <selection activeCell="E15" sqref="E15"/>
    </sheetView>
  </sheetViews>
  <sheetFormatPr defaultRowHeight="15.75"/>
  <cols>
    <col min="1" max="1" width="16.5703125" customWidth="1"/>
    <col min="2" max="2" width="21.42578125" customWidth="1"/>
    <col min="3" max="3" width="16.85546875" customWidth="1"/>
    <col min="4" max="4" width="14.5703125" customWidth="1"/>
    <col min="5" max="5" width="15.28515625" customWidth="1"/>
    <col min="6" max="6" width="15.7109375" customWidth="1"/>
    <col min="7" max="7" width="15" customWidth="1"/>
    <col min="8" max="8" width="15.140625" customWidth="1"/>
    <col min="9" max="9" width="20.7109375" customWidth="1"/>
  </cols>
  <sheetData>
    <row r="1" spans="1:4">
      <c r="A1" t="s">
        <v>388</v>
      </c>
      <c r="B1" s="95">
        <v>10</v>
      </c>
      <c r="C1">
        <v>10</v>
      </c>
      <c r="D1" s="101">
        <v>10</v>
      </c>
    </row>
    <row r="2" spans="1:4">
      <c r="A2" t="s">
        <v>389</v>
      </c>
      <c r="B2">
        <v>8</v>
      </c>
      <c r="C2">
        <v>7.5</v>
      </c>
      <c r="D2" s="101">
        <v>7.5</v>
      </c>
    </row>
    <row r="3" spans="1:4">
      <c r="A3" t="s">
        <v>383</v>
      </c>
      <c r="B3">
        <v>8</v>
      </c>
      <c r="C3">
        <v>8.5</v>
      </c>
      <c r="D3" s="101">
        <v>8.5</v>
      </c>
    </row>
    <row r="4" spans="1:4">
      <c r="A4" t="s">
        <v>384</v>
      </c>
      <c r="B4">
        <v>8</v>
      </c>
      <c r="C4">
        <v>8</v>
      </c>
      <c r="D4" s="101">
        <v>8</v>
      </c>
    </row>
    <row r="5" spans="1:4">
      <c r="A5" s="100" t="s">
        <v>385</v>
      </c>
      <c r="B5" s="100">
        <v>8</v>
      </c>
      <c r="C5" s="100"/>
      <c r="D5" s="100">
        <v>8</v>
      </c>
    </row>
    <row r="6" spans="1:4">
      <c r="A6" t="s">
        <v>386</v>
      </c>
      <c r="B6">
        <v>8</v>
      </c>
      <c r="C6">
        <v>7.5</v>
      </c>
      <c r="D6" s="101">
        <v>7.5</v>
      </c>
    </row>
    <row r="7" spans="1:4">
      <c r="A7" t="s">
        <v>387</v>
      </c>
      <c r="B7">
        <v>8</v>
      </c>
      <c r="C7">
        <v>8</v>
      </c>
      <c r="D7" s="10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六合彩</vt:lpstr>
      <vt:lpstr>十一選五</vt:lpstr>
      <vt:lpstr>快三</vt:lpstr>
      <vt:lpstr>時時彩</vt:lpstr>
      <vt:lpstr>PK拾</vt:lpstr>
      <vt:lpstr>幸運28</vt:lpstr>
      <vt:lpstr>低頻彩</vt:lpstr>
      <vt:lpstr>返點模板歷史變化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2018-08-22T10:31:10Z</dcterms:modified>
</cp:coreProperties>
</file>