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Users\ASUS\Documents\Materi Semester 5\Analisis Peubah Ganda (APG)\Data\"/>
    </mc:Choice>
  </mc:AlternateContent>
  <xr:revisionPtr revIDLastSave="0" documentId="10_ncr:8100000_{DF869166-BC6A-44E5-A057-3236F6D5D295}" xr6:coauthVersionLast="34" xr6:coauthVersionMax="34" xr10:uidLastSave="{00000000-0000-0000-0000-000000000000}"/>
  <bookViews>
    <workbookView xWindow="0" yWindow="0" windowWidth="23040" windowHeight="8616" activeTab="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3" l="1"/>
  <c r="G3" i="3"/>
  <c r="G45" i="3" l="1"/>
  <c r="G44" i="3"/>
  <c r="G43" i="3"/>
  <c r="G47" i="3" s="1"/>
  <c r="G46" i="3"/>
  <c r="H3" i="3"/>
  <c r="M4" i="3" s="1"/>
  <c r="I3" i="3"/>
  <c r="N6" i="3" s="1"/>
  <c r="H4" i="3"/>
  <c r="M12" i="3" s="1"/>
  <c r="I4" i="3"/>
  <c r="N14" i="3" s="1"/>
  <c r="H5" i="3"/>
  <c r="M20" i="3" s="1"/>
  <c r="I5" i="3"/>
  <c r="N25" i="3" s="1"/>
  <c r="H6" i="3"/>
  <c r="M28" i="3" s="1"/>
  <c r="I6" i="3"/>
  <c r="N33" i="3" s="1"/>
  <c r="G4" i="3"/>
  <c r="L12" i="3" s="1"/>
  <c r="G5" i="3"/>
  <c r="L23" i="3" s="1"/>
  <c r="G6" i="3"/>
  <c r="L31" i="3" s="1"/>
  <c r="L4" i="3"/>
  <c r="H2" i="3"/>
  <c r="H12" i="3" s="1"/>
  <c r="I2" i="3"/>
  <c r="G2" i="3"/>
  <c r="I12" i="3" l="1"/>
  <c r="G14" i="3"/>
  <c r="G13" i="3"/>
  <c r="I11" i="3"/>
  <c r="M9" i="3"/>
  <c r="M6" i="3"/>
  <c r="N3" i="3"/>
  <c r="M17" i="3"/>
  <c r="M14" i="3"/>
  <c r="N11" i="3"/>
  <c r="M25" i="3"/>
  <c r="N22" i="3"/>
  <c r="L20" i="3"/>
  <c r="M33" i="3"/>
  <c r="N30" i="3"/>
  <c r="L28" i="3"/>
  <c r="G12" i="3"/>
  <c r="H11" i="3"/>
  <c r="N8" i="3"/>
  <c r="L6" i="3"/>
  <c r="M3" i="3"/>
  <c r="N16" i="3"/>
  <c r="L14" i="3"/>
  <c r="M11" i="3"/>
  <c r="L25" i="3"/>
  <c r="M22" i="3"/>
  <c r="N19" i="3"/>
  <c r="L33" i="3"/>
  <c r="M30" i="3"/>
  <c r="N27" i="3"/>
  <c r="I14" i="3"/>
  <c r="M8" i="3"/>
  <c r="N5" i="3"/>
  <c r="L3" i="3"/>
  <c r="M16" i="3"/>
  <c r="N13" i="3"/>
  <c r="L11" i="3"/>
  <c r="N24" i="3"/>
  <c r="L22" i="3"/>
  <c r="M19" i="3"/>
  <c r="N32" i="3"/>
  <c r="L30" i="3"/>
  <c r="M27" i="3"/>
  <c r="H14" i="3"/>
  <c r="L8" i="3"/>
  <c r="M5" i="3"/>
  <c r="L9" i="3"/>
  <c r="L16" i="3"/>
  <c r="M13" i="3"/>
  <c r="L17" i="3"/>
  <c r="M24" i="3"/>
  <c r="N21" i="3"/>
  <c r="L19" i="3"/>
  <c r="M32" i="3"/>
  <c r="N29" i="3"/>
  <c r="L27" i="3"/>
  <c r="I13" i="3"/>
  <c r="L2" i="3"/>
  <c r="N7" i="3"/>
  <c r="L5" i="3"/>
  <c r="L10" i="3"/>
  <c r="N15" i="3"/>
  <c r="L13" i="3"/>
  <c r="L18" i="3"/>
  <c r="L24" i="3"/>
  <c r="M21" i="3"/>
  <c r="L26" i="3"/>
  <c r="L32" i="3"/>
  <c r="M29" i="3"/>
  <c r="H13" i="3"/>
  <c r="N2" i="3"/>
  <c r="M7" i="3"/>
  <c r="N4" i="3"/>
  <c r="N10" i="3"/>
  <c r="M15" i="3"/>
  <c r="N12" i="3"/>
  <c r="N18" i="3"/>
  <c r="N23" i="3"/>
  <c r="L21" i="3"/>
  <c r="N26" i="3"/>
  <c r="N31" i="3"/>
  <c r="L29" i="3"/>
  <c r="M2" i="3"/>
  <c r="L7" i="3"/>
  <c r="M10" i="3"/>
  <c r="L15" i="3"/>
  <c r="M18" i="3"/>
  <c r="M23" i="3"/>
  <c r="N20" i="3"/>
  <c r="M26" i="3"/>
  <c r="M31" i="3"/>
  <c r="N28" i="3"/>
  <c r="N9" i="3"/>
  <c r="N17" i="3"/>
  <c r="G18" i="3" l="1" a="1"/>
  <c r="G24" i="3" a="1"/>
  <c r="H18" i="3" l="1"/>
  <c r="I19" i="3"/>
  <c r="G19" i="3"/>
  <c r="I18" i="3"/>
  <c r="I20" i="3"/>
  <c r="G20" i="3"/>
  <c r="H20" i="3"/>
  <c r="H32" i="3" s="1"/>
  <c r="G18" i="3"/>
  <c r="H19" i="3"/>
  <c r="H31" i="3" s="1"/>
  <c r="G24" i="3"/>
  <c r="G36" i="3" s="1"/>
  <c r="H24" i="3"/>
  <c r="I24" i="3"/>
  <c r="I26" i="3"/>
  <c r="H26" i="3"/>
  <c r="H25" i="3"/>
  <c r="I25" i="3"/>
  <c r="G25" i="3"/>
  <c r="G26" i="3"/>
  <c r="H30" i="3" l="1"/>
  <c r="G30" i="3"/>
  <c r="I30" i="3"/>
  <c r="I31" i="3"/>
  <c r="G32" i="3"/>
  <c r="I32" i="3"/>
  <c r="G31" i="3"/>
  <c r="G37" i="3" l="1"/>
  <c r="G38" i="3" s="1"/>
  <c r="G48" i="3" s="1"/>
  <c r="G49" i="3" s="1"/>
</calcChain>
</file>

<file path=xl/sharedStrings.xml><?xml version="1.0" encoding="utf-8"?>
<sst xmlns="http://schemas.openxmlformats.org/spreadsheetml/2006/main" count="103" uniqueCount="32">
  <si>
    <t>Treatment</t>
  </si>
  <si>
    <t>Diameter</t>
  </si>
  <si>
    <t>Height</t>
  </si>
  <si>
    <t>Weight</t>
  </si>
  <si>
    <t>yield</t>
  </si>
  <si>
    <t>water</t>
  </si>
  <si>
    <t>herbicide</t>
  </si>
  <si>
    <t>loam</t>
  </si>
  <si>
    <t>sandy</t>
  </si>
  <si>
    <t>salty</t>
  </si>
  <si>
    <t>clay</t>
  </si>
  <si>
    <t>type of soils</t>
  </si>
  <si>
    <t>means</t>
  </si>
  <si>
    <t>total</t>
  </si>
  <si>
    <t>Deviation</t>
  </si>
  <si>
    <t>H matriks from deviation</t>
  </si>
  <si>
    <t>det E</t>
  </si>
  <si>
    <t>det (E+H)</t>
  </si>
  <si>
    <t>wilks lamda</t>
  </si>
  <si>
    <t>F</t>
  </si>
  <si>
    <t>n</t>
  </si>
  <si>
    <t>k / p</t>
  </si>
  <si>
    <t>m / g</t>
  </si>
  <si>
    <t>df1</t>
  </si>
  <si>
    <t>df2</t>
  </si>
  <si>
    <t>a</t>
  </si>
  <si>
    <t>b</t>
  </si>
  <si>
    <t>c</t>
  </si>
  <si>
    <t>p-value</t>
  </si>
  <si>
    <t>Matriks E</t>
  </si>
  <si>
    <t>Matriks (E+H)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</si>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</sst>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3" fillId="0" borderId="5" xfId="0" applyNumberFormat="1" applyFont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5" fillId="2" borderId="5" xfId="0" applyFont="1" applyFill="1" applyBorder="1" applyAlignment="1">
      <alignment horizontal="center"/>
    </xf>
    <xf numFmtId="0" fontId="0" fillId="7" borderId="5" xfId="0" applyFill="1" applyBorder="1"/>
    <xf numFmtId="0" fontId="5" fillId="7" borderId="5" xfId="0" applyFont="1" applyFill="1" applyBorder="1" applyAlignment="1">
      <alignment horizontal="center"/>
    </xf>
    <xf numFmtId="2" fontId="0" fillId="7" borderId="5" xfId="0" applyNumberFormat="1" applyFill="1" applyBorder="1"/>
    <xf numFmtId="0" fontId="4" fillId="0" borderId="0" xfId="0" applyFont="1"/>
    <xf numFmtId="0" fontId="0" fillId="8" borderId="5" xfId="0" applyFill="1" applyBorder="1"/>
    <xf numFmtId="2" fontId="0" fillId="2" borderId="5" xfId="0" applyNumberFormat="1" applyFill="1" applyBorder="1"/>
    <xf numFmtId="0" fontId="4" fillId="8" borderId="5" xfId="0" applyFont="1" applyFill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449580</xdr:colOff>
      <xdr:row>1</xdr:row>
      <xdr:rowOff>57443</xdr:rowOff>
    </xdr:from>
    <xdr:to>
      <xdr:col>20</xdr:col>
      <xdr:colOff>385605</xdr:colOff>
      <xdr:row>14</xdr:row>
      <xdr:rowOff>173907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5580" y="240323"/>
          <a:ext cx="3593625" cy="2493904"/>
        </a:xfrm>
        <a:prstGeom prst="rect">
          <a:avLst/>
        </a:prstGeom>
      </xdr:spPr>
    </xdr:pic>
    <xdr:clientData/>
  </xdr:twoCellAnchor>
  <xdr:twoCellAnchor editAs="oneCell">
    <xdr:from>
      <xdr:col>14</xdr:col>
      <xdr:colOff>374337</xdr:colOff>
      <xdr:row>15</xdr:row>
      <xdr:rowOff>106679</xdr:rowOff>
    </xdr:from>
    <xdr:to>
      <xdr:col>20</xdr:col>
      <xdr:colOff>281048</xdr:colOff>
      <xdr:row>32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0337" y="2849879"/>
          <a:ext cx="3564311" cy="3078481"/>
        </a:xfrm>
        <a:prstGeom prst="rect">
          <a:avLst/>
        </a:prstGeom>
      </xdr:spPr>
    </xdr:pic>
    <xdr:clientData/>
  </xdr:twoCellAnchor>
  <xdr:twoCellAnchor editAs="oneCell">
    <xdr:from>
      <xdr:col>7</xdr:col>
      <xdr:colOff>579119</xdr:colOff>
      <xdr:row>34</xdr:row>
      <xdr:rowOff>172066</xdr:rowOff>
    </xdr:from>
    <xdr:to>
      <xdr:col>12</xdr:col>
      <xdr:colOff>310356</xdr:colOff>
      <xdr:row>49</xdr:row>
      <xdr:rowOff>53339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3139" y="6389986"/>
          <a:ext cx="3023077" cy="2624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I17" sqref="I17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1</v>
      </c>
      <c r="B2" s="4">
        <v>2.23</v>
      </c>
      <c r="C2" s="4">
        <v>3.76</v>
      </c>
      <c r="D2" s="4">
        <v>0.17</v>
      </c>
    </row>
    <row r="3" spans="1:4" ht="15" thickBot="1" x14ac:dyDescent="0.35">
      <c r="A3" s="3">
        <v>1</v>
      </c>
      <c r="B3" s="4">
        <v>2.12</v>
      </c>
      <c r="C3" s="4">
        <v>3.15</v>
      </c>
      <c r="D3" s="4">
        <v>0.15</v>
      </c>
    </row>
    <row r="4" spans="1:4" ht="15" thickBot="1" x14ac:dyDescent="0.35">
      <c r="A4" s="3">
        <v>1</v>
      </c>
      <c r="B4" s="4">
        <v>1.06</v>
      </c>
      <c r="C4" s="4">
        <v>1.85</v>
      </c>
      <c r="D4" s="4">
        <v>0.02</v>
      </c>
    </row>
    <row r="5" spans="1:4" ht="15" thickBot="1" x14ac:dyDescent="0.35">
      <c r="A5" s="3">
        <v>1</v>
      </c>
      <c r="B5" s="4">
        <v>2.12</v>
      </c>
      <c r="C5" s="4">
        <v>3.64</v>
      </c>
      <c r="D5" s="4">
        <v>0.16</v>
      </c>
    </row>
    <row r="6" spans="1:4" ht="15" thickBot="1" x14ac:dyDescent="0.35">
      <c r="A6" s="3">
        <v>1</v>
      </c>
      <c r="B6" s="4">
        <v>2.99</v>
      </c>
      <c r="C6" s="4">
        <v>4.6399999999999997</v>
      </c>
      <c r="D6" s="4">
        <v>0.37</v>
      </c>
    </row>
    <row r="7" spans="1:4" ht="15" thickBot="1" x14ac:dyDescent="0.35">
      <c r="A7" s="3">
        <v>1</v>
      </c>
      <c r="B7" s="4">
        <v>4.01</v>
      </c>
      <c r="C7" s="4">
        <v>5.25</v>
      </c>
      <c r="D7" s="4">
        <v>0.73</v>
      </c>
    </row>
    <row r="8" spans="1:4" ht="15" thickBot="1" x14ac:dyDescent="0.35">
      <c r="A8" s="3">
        <v>1</v>
      </c>
      <c r="B8" s="4">
        <v>2.41</v>
      </c>
      <c r="C8" s="4">
        <v>4.07</v>
      </c>
      <c r="D8" s="4">
        <v>0.22</v>
      </c>
    </row>
    <row r="9" spans="1:4" ht="15" thickBot="1" x14ac:dyDescent="0.35">
      <c r="A9" s="3">
        <v>1</v>
      </c>
      <c r="B9" s="4">
        <v>2.75</v>
      </c>
      <c r="C9" s="4">
        <v>4.72</v>
      </c>
      <c r="D9" s="4">
        <v>0.3</v>
      </c>
    </row>
    <row r="10" spans="1:4" ht="15" thickBot="1" x14ac:dyDescent="0.35">
      <c r="A10" s="3">
        <v>1</v>
      </c>
      <c r="B10" s="4">
        <v>2.2000000000000002</v>
      </c>
      <c r="C10" s="4">
        <v>4.17</v>
      </c>
      <c r="D10" s="4">
        <v>0.19</v>
      </c>
    </row>
    <row r="11" spans="1:4" ht="15" thickBot="1" x14ac:dyDescent="0.35">
      <c r="A11" s="3">
        <v>2</v>
      </c>
      <c r="B11" s="4">
        <v>4.88</v>
      </c>
      <c r="C11" s="4">
        <v>6.68</v>
      </c>
      <c r="D11" s="4">
        <v>1.34</v>
      </c>
    </row>
    <row r="12" spans="1:4" ht="15" thickBot="1" x14ac:dyDescent="0.35">
      <c r="A12" s="3">
        <v>2</v>
      </c>
      <c r="B12" s="4">
        <v>2.73</v>
      </c>
      <c r="C12" s="4">
        <v>4.91</v>
      </c>
      <c r="D12" s="4">
        <v>0.3</v>
      </c>
    </row>
    <row r="13" spans="1:4" ht="15" thickBot="1" x14ac:dyDescent="0.35">
      <c r="A13" s="3">
        <v>2</v>
      </c>
      <c r="B13" s="4">
        <v>3.05</v>
      </c>
      <c r="C13" s="4">
        <v>5.46</v>
      </c>
      <c r="D13" s="4">
        <v>0.46</v>
      </c>
    </row>
    <row r="14" spans="1:4" ht="15" thickBot="1" x14ac:dyDescent="0.35">
      <c r="A14" s="3">
        <v>2</v>
      </c>
      <c r="B14" s="4">
        <v>2.11</v>
      </c>
      <c r="C14" s="4">
        <v>3.7</v>
      </c>
      <c r="D14" s="4">
        <v>0.14000000000000001</v>
      </c>
    </row>
    <row r="15" spans="1:4" ht="15" thickBot="1" x14ac:dyDescent="0.35">
      <c r="A15" s="3">
        <v>2</v>
      </c>
      <c r="B15" s="4">
        <v>1.03</v>
      </c>
      <c r="C15" s="4">
        <v>1.85</v>
      </c>
      <c r="D15" s="4">
        <v>0.02</v>
      </c>
    </row>
    <row r="16" spans="1:4" ht="15" thickBot="1" x14ac:dyDescent="0.35">
      <c r="A16" s="3">
        <v>2</v>
      </c>
      <c r="B16" s="4">
        <v>4.84</v>
      </c>
      <c r="C16" s="4">
        <v>6.86</v>
      </c>
      <c r="D16" s="4">
        <v>1.26</v>
      </c>
    </row>
    <row r="17" spans="1:4" ht="15" thickBot="1" x14ac:dyDescent="0.35">
      <c r="A17" s="3">
        <v>2</v>
      </c>
      <c r="B17" s="4">
        <v>5.28</v>
      </c>
      <c r="C17" s="4">
        <v>6.82</v>
      </c>
      <c r="D17" s="4">
        <v>1.54</v>
      </c>
    </row>
    <row r="18" spans="1:4" ht="15" thickBot="1" x14ac:dyDescent="0.35">
      <c r="A18" s="3">
        <v>2</v>
      </c>
      <c r="B18" s="4">
        <v>1.66</v>
      </c>
      <c r="C18" s="4">
        <v>3.28</v>
      </c>
      <c r="D18" s="4">
        <v>0.08</v>
      </c>
    </row>
    <row r="19" spans="1:4" ht="15" thickBot="1" x14ac:dyDescent="0.35">
      <c r="A19" s="3">
        <v>2</v>
      </c>
      <c r="B19" s="4">
        <v>1.57</v>
      </c>
      <c r="C19" s="4">
        <v>2.86</v>
      </c>
      <c r="D19" s="4">
        <v>0.08</v>
      </c>
    </row>
    <row r="20" spans="1:4" ht="15" thickBot="1" x14ac:dyDescent="0.35">
      <c r="A20" s="3">
        <v>3</v>
      </c>
      <c r="B20" s="4">
        <v>3.26</v>
      </c>
      <c r="C20" s="4">
        <v>5.07</v>
      </c>
      <c r="D20" s="4">
        <v>0.47</v>
      </c>
    </row>
    <row r="21" spans="1:4" ht="15" thickBot="1" x14ac:dyDescent="0.35">
      <c r="A21" s="3">
        <v>3</v>
      </c>
      <c r="B21" s="4">
        <v>4.1900000000000004</v>
      </c>
      <c r="C21" s="4">
        <v>5.6</v>
      </c>
      <c r="D21" s="4">
        <v>0.8</v>
      </c>
    </row>
    <row r="22" spans="1:4" ht="15" thickBot="1" x14ac:dyDescent="0.35">
      <c r="A22" s="3">
        <v>3</v>
      </c>
      <c r="B22" s="4">
        <v>4.03</v>
      </c>
      <c r="C22" s="4">
        <v>5.68</v>
      </c>
      <c r="D22" s="4">
        <v>0.81</v>
      </c>
    </row>
    <row r="23" spans="1:4" ht="15" thickBot="1" x14ac:dyDescent="0.35">
      <c r="A23" s="3">
        <v>3</v>
      </c>
      <c r="B23" s="4">
        <v>2.42</v>
      </c>
      <c r="C23" s="4">
        <v>4.1399999999999997</v>
      </c>
      <c r="D23" s="4">
        <v>0.23</v>
      </c>
    </row>
    <row r="24" spans="1:4" ht="15" thickBot="1" x14ac:dyDescent="0.35">
      <c r="A24" s="3">
        <v>3</v>
      </c>
      <c r="B24" s="4">
        <v>1.3</v>
      </c>
      <c r="C24" s="4">
        <v>2.5</v>
      </c>
      <c r="D24" s="4">
        <v>0.04</v>
      </c>
    </row>
    <row r="25" spans="1:4" ht="15" thickBot="1" x14ac:dyDescent="0.35">
      <c r="A25" s="3">
        <v>3</v>
      </c>
      <c r="B25" s="4">
        <v>3</v>
      </c>
      <c r="C25" s="4">
        <v>4.46</v>
      </c>
      <c r="D25" s="4">
        <v>0.34</v>
      </c>
    </row>
    <row r="26" spans="1:4" ht="15" thickBot="1" x14ac:dyDescent="0.35">
      <c r="A26" s="3">
        <v>3</v>
      </c>
      <c r="B26" s="4">
        <v>2.93</v>
      </c>
      <c r="C26" s="4">
        <v>4.75</v>
      </c>
      <c r="D26" s="4">
        <v>0.36</v>
      </c>
    </row>
    <row r="27" spans="1:4" ht="15" thickBot="1" x14ac:dyDescent="0.35">
      <c r="A27" s="3">
        <v>3</v>
      </c>
      <c r="B27" s="4">
        <v>2.21</v>
      </c>
      <c r="C27" s="4">
        <v>3.62</v>
      </c>
      <c r="D27" s="4">
        <v>0.16</v>
      </c>
    </row>
    <row r="28" spans="1:4" ht="15" thickBot="1" x14ac:dyDescent="0.35">
      <c r="A28" s="3">
        <v>3</v>
      </c>
      <c r="B28" s="4">
        <v>1.44</v>
      </c>
      <c r="C28" s="4">
        <v>2.82</v>
      </c>
      <c r="D28" s="4">
        <v>0.05</v>
      </c>
    </row>
    <row r="29" spans="1:4" ht="15" thickBot="1" x14ac:dyDescent="0.35">
      <c r="A29" s="3">
        <v>4</v>
      </c>
      <c r="B29" s="4">
        <v>5.73</v>
      </c>
      <c r="C29" s="4">
        <v>7.34</v>
      </c>
      <c r="D29" s="4">
        <v>2.0299999999999998</v>
      </c>
    </row>
    <row r="30" spans="1:4" ht="15" thickBot="1" x14ac:dyDescent="0.35">
      <c r="A30" s="3">
        <v>4</v>
      </c>
      <c r="B30" s="4">
        <v>2.64</v>
      </c>
      <c r="C30" s="4">
        <v>4.4000000000000004</v>
      </c>
      <c r="D30" s="4">
        <v>0.27</v>
      </c>
    </row>
    <row r="31" spans="1:4" ht="15" thickBot="1" x14ac:dyDescent="0.35">
      <c r="A31" s="3">
        <v>4</v>
      </c>
      <c r="B31" s="4">
        <v>4.6500000000000004</v>
      </c>
      <c r="C31" s="4">
        <v>7.2</v>
      </c>
      <c r="D31" s="4">
        <v>1.42</v>
      </c>
    </row>
    <row r="32" spans="1:4" ht="15" thickBot="1" x14ac:dyDescent="0.35">
      <c r="A32" s="3">
        <v>4</v>
      </c>
      <c r="B32" s="4">
        <v>3.76</v>
      </c>
      <c r="C32" s="4">
        <v>6.75</v>
      </c>
      <c r="D32" s="4">
        <v>0.92</v>
      </c>
    </row>
    <row r="33" spans="1:4" ht="15" thickBot="1" x14ac:dyDescent="0.35">
      <c r="A33" s="3">
        <v>4</v>
      </c>
      <c r="B33" s="4">
        <v>4.92</v>
      </c>
      <c r="C33" s="4">
        <v>7.1</v>
      </c>
      <c r="D33" s="4">
        <v>1.34</v>
      </c>
    </row>
    <row r="34" spans="1:4" ht="15" thickBot="1" x14ac:dyDescent="0.35">
      <c r="A34" s="3">
        <v>4</v>
      </c>
      <c r="B34" s="4">
        <v>3.09</v>
      </c>
      <c r="C34" s="4">
        <v>6.35</v>
      </c>
      <c r="D34" s="4">
        <v>0.56000000000000005</v>
      </c>
    </row>
    <row r="35" spans="1:4" ht="15" thickBot="1" x14ac:dyDescent="0.35">
      <c r="A35" s="3">
        <v>4</v>
      </c>
      <c r="B35" s="4">
        <v>4.22</v>
      </c>
      <c r="C35" s="4">
        <v>6.85</v>
      </c>
      <c r="D35" s="4">
        <v>1.07</v>
      </c>
    </row>
    <row r="36" spans="1:4" ht="15" thickBot="1" x14ac:dyDescent="0.35">
      <c r="A36" s="3">
        <v>4</v>
      </c>
      <c r="B36" s="4">
        <v>5.13</v>
      </c>
      <c r="C36" s="4">
        <v>7.14</v>
      </c>
      <c r="D36" s="4">
        <v>1.64</v>
      </c>
    </row>
    <row r="37" spans="1:4" ht="15" thickBot="1" x14ac:dyDescent="0.35">
      <c r="A37" s="3">
        <v>4</v>
      </c>
      <c r="B37" s="4">
        <v>6.14</v>
      </c>
      <c r="C37" s="4">
        <v>7.59</v>
      </c>
      <c r="D37" s="4">
        <v>2.38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H8" sqref="H8"/>
    </sheetView>
  </sheetViews>
  <sheetFormatPr defaultRowHeight="14.4" x14ac:dyDescent="0.3"/>
  <cols>
    <col min="1" max="1" width="10.77734375" bestFit="1" customWidth="1"/>
  </cols>
  <sheetData>
    <row r="1" spans="1:4" x14ac:dyDescent="0.3">
      <c r="A1" s="10" t="s">
        <v>11</v>
      </c>
      <c r="B1" s="10" t="s">
        <v>4</v>
      </c>
      <c r="C1" s="10" t="s">
        <v>5</v>
      </c>
      <c r="D1" s="10" t="s">
        <v>6</v>
      </c>
    </row>
    <row r="2" spans="1:4" x14ac:dyDescent="0.3">
      <c r="A2" s="7" t="s">
        <v>7</v>
      </c>
      <c r="B2" s="5">
        <v>76.7</v>
      </c>
      <c r="C2" s="5">
        <v>29.5</v>
      </c>
      <c r="D2" s="5">
        <v>7.5</v>
      </c>
    </row>
    <row r="3" spans="1:4" x14ac:dyDescent="0.3">
      <c r="A3" s="7" t="s">
        <v>7</v>
      </c>
      <c r="B3" s="5">
        <v>60.5</v>
      </c>
      <c r="C3" s="5">
        <v>32.1</v>
      </c>
      <c r="D3" s="5">
        <v>6.3</v>
      </c>
    </row>
    <row r="4" spans="1:4" x14ac:dyDescent="0.3">
      <c r="A4" s="7" t="s">
        <v>7</v>
      </c>
      <c r="B4" s="5">
        <v>96.1</v>
      </c>
      <c r="C4" s="5">
        <v>40.700000000000003</v>
      </c>
      <c r="D4" s="5">
        <v>4.2</v>
      </c>
    </row>
    <row r="5" spans="1:4" x14ac:dyDescent="0.3">
      <c r="A5" s="7" t="s">
        <v>7</v>
      </c>
      <c r="B5" s="5">
        <v>88.1</v>
      </c>
      <c r="C5" s="5">
        <v>45.1</v>
      </c>
      <c r="D5" s="5">
        <v>4.9000000000000004</v>
      </c>
    </row>
    <row r="6" spans="1:4" x14ac:dyDescent="0.3">
      <c r="A6" s="7" t="s">
        <v>7</v>
      </c>
      <c r="B6" s="5">
        <v>50.2</v>
      </c>
      <c r="C6" s="5">
        <v>34.1</v>
      </c>
      <c r="D6" s="5">
        <v>11.7</v>
      </c>
    </row>
    <row r="7" spans="1:4" x14ac:dyDescent="0.3">
      <c r="A7" s="7" t="s">
        <v>7</v>
      </c>
      <c r="B7" s="5">
        <v>55</v>
      </c>
      <c r="C7" s="5">
        <v>31.1</v>
      </c>
      <c r="D7" s="5">
        <v>6.9</v>
      </c>
    </row>
    <row r="8" spans="1:4" x14ac:dyDescent="0.3">
      <c r="A8" s="7" t="s">
        <v>7</v>
      </c>
      <c r="B8" s="5">
        <v>65.400000000000006</v>
      </c>
      <c r="C8" s="5">
        <v>21.6</v>
      </c>
      <c r="D8" s="5">
        <v>4.3</v>
      </c>
    </row>
    <row r="9" spans="1:4" x14ac:dyDescent="0.3">
      <c r="A9" s="7" t="s">
        <v>7</v>
      </c>
      <c r="B9" s="5">
        <v>65.7</v>
      </c>
      <c r="C9" s="5">
        <v>27.7</v>
      </c>
      <c r="D9" s="5">
        <v>5.3</v>
      </c>
    </row>
    <row r="10" spans="1:4" x14ac:dyDescent="0.3">
      <c r="A10" s="8" t="s">
        <v>8</v>
      </c>
      <c r="B10" s="5">
        <v>67.3</v>
      </c>
      <c r="C10" s="5">
        <v>48.3</v>
      </c>
      <c r="D10" s="5">
        <v>5.5</v>
      </c>
    </row>
    <row r="11" spans="1:4" x14ac:dyDescent="0.3">
      <c r="A11" s="8" t="s">
        <v>8</v>
      </c>
      <c r="B11" s="5">
        <v>61.3</v>
      </c>
      <c r="C11" s="5">
        <v>28.9</v>
      </c>
      <c r="D11" s="5">
        <v>6.9</v>
      </c>
    </row>
    <row r="12" spans="1:4" x14ac:dyDescent="0.3">
      <c r="A12" s="8" t="s">
        <v>8</v>
      </c>
      <c r="B12" s="5">
        <v>58.2</v>
      </c>
      <c r="C12" s="5">
        <v>42.5</v>
      </c>
      <c r="D12" s="5">
        <v>4.8</v>
      </c>
    </row>
    <row r="13" spans="1:4" x14ac:dyDescent="0.3">
      <c r="A13" s="8" t="s">
        <v>8</v>
      </c>
      <c r="B13" s="5">
        <v>76.900000000000006</v>
      </c>
      <c r="C13" s="5">
        <v>20.399999999999999</v>
      </c>
      <c r="D13" s="5">
        <v>3</v>
      </c>
    </row>
    <row r="14" spans="1:4" x14ac:dyDescent="0.3">
      <c r="A14" s="8" t="s">
        <v>8</v>
      </c>
      <c r="B14" s="5">
        <v>66.900000000000006</v>
      </c>
      <c r="C14" s="5">
        <v>23.9</v>
      </c>
      <c r="D14" s="5">
        <v>1.1000000000000001</v>
      </c>
    </row>
    <row r="15" spans="1:4" x14ac:dyDescent="0.3">
      <c r="A15" s="8" t="s">
        <v>8</v>
      </c>
      <c r="B15" s="5">
        <v>55.4</v>
      </c>
      <c r="C15" s="5">
        <v>29.1</v>
      </c>
      <c r="D15" s="5">
        <v>5</v>
      </c>
    </row>
    <row r="16" spans="1:4" x14ac:dyDescent="0.3">
      <c r="A16" s="8" t="s">
        <v>8</v>
      </c>
      <c r="B16" s="5">
        <v>50.5</v>
      </c>
      <c r="C16" s="5">
        <v>18</v>
      </c>
      <c r="D16" s="5">
        <v>4.8</v>
      </c>
    </row>
    <row r="17" spans="1:4" x14ac:dyDescent="0.3">
      <c r="A17" s="8" t="s">
        <v>8</v>
      </c>
      <c r="B17" s="5">
        <v>64.099999999999994</v>
      </c>
      <c r="C17" s="5">
        <v>14.5</v>
      </c>
      <c r="D17" s="5">
        <v>3.7</v>
      </c>
    </row>
    <row r="18" spans="1:4" x14ac:dyDescent="0.3">
      <c r="A18" s="6" t="s">
        <v>9</v>
      </c>
      <c r="B18" s="5">
        <v>62.8</v>
      </c>
      <c r="C18" s="5">
        <v>25.9</v>
      </c>
      <c r="D18" s="5">
        <v>2.9</v>
      </c>
    </row>
    <row r="19" spans="1:4" x14ac:dyDescent="0.3">
      <c r="A19" s="6" t="s">
        <v>9</v>
      </c>
      <c r="B19" s="5">
        <v>45</v>
      </c>
      <c r="C19" s="5">
        <v>15.9</v>
      </c>
      <c r="D19" s="5">
        <v>1.2</v>
      </c>
    </row>
    <row r="20" spans="1:4" x14ac:dyDescent="0.3">
      <c r="A20" s="6" t="s">
        <v>9</v>
      </c>
      <c r="B20" s="5">
        <v>47.8</v>
      </c>
      <c r="C20" s="5">
        <v>36.1</v>
      </c>
      <c r="D20" s="5">
        <v>4.0999999999999996</v>
      </c>
    </row>
    <row r="21" spans="1:4" x14ac:dyDescent="0.3">
      <c r="A21" s="6" t="s">
        <v>9</v>
      </c>
      <c r="B21" s="5">
        <v>75.599999999999994</v>
      </c>
      <c r="C21" s="5">
        <v>27.7</v>
      </c>
      <c r="D21" s="5">
        <v>6.3</v>
      </c>
    </row>
    <row r="22" spans="1:4" x14ac:dyDescent="0.3">
      <c r="A22" s="6" t="s">
        <v>9</v>
      </c>
      <c r="B22" s="5">
        <v>46.6</v>
      </c>
      <c r="C22" s="5">
        <v>46.9</v>
      </c>
      <c r="D22" s="5">
        <v>3.6</v>
      </c>
    </row>
    <row r="23" spans="1:4" x14ac:dyDescent="0.3">
      <c r="A23" s="6" t="s">
        <v>9</v>
      </c>
      <c r="B23" s="5">
        <v>50.6</v>
      </c>
      <c r="C23" s="5">
        <v>29.7</v>
      </c>
      <c r="D23" s="5">
        <v>4.7</v>
      </c>
    </row>
    <row r="24" spans="1:4" x14ac:dyDescent="0.3">
      <c r="A24" s="6" t="s">
        <v>9</v>
      </c>
      <c r="B24" s="5">
        <v>45.7</v>
      </c>
      <c r="C24" s="5">
        <v>27.6</v>
      </c>
      <c r="D24" s="5">
        <v>6.2</v>
      </c>
    </row>
    <row r="25" spans="1:4" x14ac:dyDescent="0.3">
      <c r="A25" s="6" t="s">
        <v>9</v>
      </c>
      <c r="B25" s="5">
        <v>68.400000000000006</v>
      </c>
      <c r="C25" s="5">
        <v>35.299999999999997</v>
      </c>
      <c r="D25" s="5">
        <v>1.9</v>
      </c>
    </row>
    <row r="26" spans="1:4" x14ac:dyDescent="0.3">
      <c r="A26" s="9" t="s">
        <v>10</v>
      </c>
      <c r="B26" s="5">
        <v>52.5</v>
      </c>
      <c r="C26" s="5">
        <v>39</v>
      </c>
      <c r="D26" s="5">
        <v>3.1</v>
      </c>
    </row>
    <row r="27" spans="1:4" x14ac:dyDescent="0.3">
      <c r="A27" s="9" t="s">
        <v>10</v>
      </c>
      <c r="B27" s="5">
        <v>80</v>
      </c>
      <c r="C27" s="5">
        <v>54.2</v>
      </c>
      <c r="D27" s="5">
        <v>4</v>
      </c>
    </row>
    <row r="28" spans="1:4" x14ac:dyDescent="0.3">
      <c r="A28" s="9" t="s">
        <v>10</v>
      </c>
      <c r="B28" s="5">
        <v>54.7</v>
      </c>
      <c r="C28" s="5">
        <v>32.1</v>
      </c>
      <c r="D28" s="5">
        <v>5.7</v>
      </c>
    </row>
    <row r="29" spans="1:4" x14ac:dyDescent="0.3">
      <c r="A29" s="9" t="s">
        <v>10</v>
      </c>
      <c r="B29" s="5">
        <v>63.5</v>
      </c>
      <c r="C29" s="5">
        <v>25.6</v>
      </c>
      <c r="D29" s="5">
        <v>3</v>
      </c>
    </row>
    <row r="30" spans="1:4" x14ac:dyDescent="0.3">
      <c r="A30" s="9" t="s">
        <v>10</v>
      </c>
      <c r="B30" s="5">
        <v>46.3</v>
      </c>
      <c r="C30" s="5">
        <v>31.8</v>
      </c>
      <c r="D30" s="5">
        <v>7.4</v>
      </c>
    </row>
    <row r="31" spans="1:4" x14ac:dyDescent="0.3">
      <c r="A31" s="9" t="s">
        <v>10</v>
      </c>
      <c r="B31" s="5">
        <v>61.5</v>
      </c>
      <c r="C31" s="5">
        <v>16.8</v>
      </c>
      <c r="D31" s="5">
        <v>1.9</v>
      </c>
    </row>
    <row r="32" spans="1:4" x14ac:dyDescent="0.3">
      <c r="A32" s="9" t="s">
        <v>10</v>
      </c>
      <c r="B32" s="5">
        <v>62.9</v>
      </c>
      <c r="C32" s="5">
        <v>25.8</v>
      </c>
      <c r="D32" s="5">
        <v>2.4</v>
      </c>
    </row>
    <row r="33" spans="1:4" x14ac:dyDescent="0.3">
      <c r="A33" s="9" t="s">
        <v>10</v>
      </c>
      <c r="B33" s="5">
        <v>49.3</v>
      </c>
      <c r="C33" s="5">
        <v>39.4</v>
      </c>
      <c r="D33" s="5">
        <v>5.2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tabSelected="1" workbookViewId="0">
      <selection activeCell="G18" sqref="G18"/>
    </sheetView>
  </sheetViews>
  <sheetFormatPr defaultRowHeight="14.4" x14ac:dyDescent="0.3"/>
  <cols>
    <col min="1" max="1" width="10.77734375" bestFit="1" customWidth="1"/>
    <col min="6" max="6" width="21.44140625" bestFit="1" customWidth="1"/>
    <col min="7" max="7" width="12.33203125" bestFit="1" customWidth="1"/>
    <col min="8" max="8" width="10.77734375" bestFit="1" customWidth="1"/>
    <col min="9" max="9" width="10.5546875" bestFit="1" customWidth="1"/>
  </cols>
  <sheetData>
    <row r="1" spans="1:14" x14ac:dyDescent="0.3">
      <c r="A1" s="10" t="s">
        <v>11</v>
      </c>
      <c r="B1" s="10" t="s">
        <v>4</v>
      </c>
      <c r="C1" s="10" t="s">
        <v>5</v>
      </c>
      <c r="D1" s="10" t="s">
        <v>6</v>
      </c>
      <c r="F1" s="12" t="s">
        <v>12</v>
      </c>
      <c r="G1" s="12" t="s">
        <v>4</v>
      </c>
      <c r="H1" s="12" t="s">
        <v>5</v>
      </c>
      <c r="I1" s="12" t="s">
        <v>6</v>
      </c>
    </row>
    <row r="2" spans="1:14" x14ac:dyDescent="0.3">
      <c r="A2" s="7" t="s">
        <v>7</v>
      </c>
      <c r="B2" s="5">
        <v>76.7</v>
      </c>
      <c r="C2" s="5">
        <v>29.5</v>
      </c>
      <c r="D2" s="5">
        <v>7.5</v>
      </c>
      <c r="F2" s="11" t="s">
        <v>13</v>
      </c>
      <c r="G2" s="13">
        <f>AVERAGE(B2:B33)</f>
        <v>61.609374999999993</v>
      </c>
      <c r="H2" s="13">
        <f t="shared" ref="H2:I2" si="0">AVERAGE(C2:C33)</f>
        <v>31.165624999999999</v>
      </c>
      <c r="I2" s="13">
        <f t="shared" si="0"/>
        <v>4.6718749999999991</v>
      </c>
      <c r="L2" s="18">
        <f>B2-G$3</f>
        <v>6.9874999999999972</v>
      </c>
      <c r="M2" s="18">
        <f>C2-H$3</f>
        <v>-3.2374999999999972</v>
      </c>
      <c r="N2" s="18">
        <f t="shared" ref="N2" si="1">D2-I$3</f>
        <v>1.1125000000000016</v>
      </c>
    </row>
    <row r="3" spans="1:14" x14ac:dyDescent="0.3">
      <c r="A3" s="7" t="s">
        <v>7</v>
      </c>
      <c r="B3" s="5">
        <v>60.5</v>
      </c>
      <c r="C3" s="5">
        <v>32.1</v>
      </c>
      <c r="D3" s="5">
        <v>6.3</v>
      </c>
      <c r="F3" s="11" t="s">
        <v>7</v>
      </c>
      <c r="G3" s="13">
        <f>AVERAGEIF($A$2:$A$33,$F3, B$2:B$33)</f>
        <v>69.712500000000006</v>
      </c>
      <c r="H3" s="13">
        <f t="shared" ref="H3:I6" si="2">AVERAGEIF($A$2:$A$33,$F3, C$2:C$33)</f>
        <v>32.737499999999997</v>
      </c>
      <c r="I3" s="13">
        <f t="shared" si="2"/>
        <v>6.3874999999999984</v>
      </c>
      <c r="L3" s="18">
        <f t="shared" ref="L3:L8" si="3">B3-G$3</f>
        <v>-9.2125000000000057</v>
      </c>
      <c r="M3" s="18">
        <f t="shared" ref="M3:M9" si="4">C3-H$3</f>
        <v>-0.63749999999999574</v>
      </c>
      <c r="N3" s="18">
        <f t="shared" ref="N3:N9" si="5">D3-I$3</f>
        <v>-8.7499999999998579E-2</v>
      </c>
    </row>
    <row r="4" spans="1:14" x14ac:dyDescent="0.3">
      <c r="A4" s="7" t="s">
        <v>7</v>
      </c>
      <c r="B4" s="5">
        <v>96.1</v>
      </c>
      <c r="C4" s="5">
        <v>40.700000000000003</v>
      </c>
      <c r="D4" s="5">
        <v>4.2</v>
      </c>
      <c r="F4" s="11" t="s">
        <v>8</v>
      </c>
      <c r="G4" s="13">
        <f t="shared" ref="G4:G6" si="6">AVERAGEIF($A$2:$A$33,$F4, B$2:B$33)</f>
        <v>62.575000000000003</v>
      </c>
      <c r="H4" s="13">
        <f t="shared" si="2"/>
        <v>28.2</v>
      </c>
      <c r="I4" s="13">
        <f t="shared" si="2"/>
        <v>4.3500000000000005</v>
      </c>
      <c r="L4" s="18">
        <f t="shared" si="3"/>
        <v>26.387499999999989</v>
      </c>
      <c r="M4" s="18">
        <f t="shared" si="4"/>
        <v>7.9625000000000057</v>
      </c>
      <c r="N4" s="18">
        <f t="shared" si="5"/>
        <v>-2.1874999999999982</v>
      </c>
    </row>
    <row r="5" spans="1:14" x14ac:dyDescent="0.3">
      <c r="A5" s="7" t="s">
        <v>7</v>
      </c>
      <c r="B5" s="5">
        <v>88.1</v>
      </c>
      <c r="C5" s="5">
        <v>45.1</v>
      </c>
      <c r="D5" s="5">
        <v>4.9000000000000004</v>
      </c>
      <c r="F5" s="11" t="s">
        <v>9</v>
      </c>
      <c r="G5" s="13">
        <f t="shared" si="6"/>
        <v>55.3125</v>
      </c>
      <c r="H5" s="13">
        <f t="shared" si="2"/>
        <v>30.637499999999996</v>
      </c>
      <c r="I5" s="13">
        <f t="shared" si="2"/>
        <v>3.8624999999999998</v>
      </c>
      <c r="L5" s="18">
        <f t="shared" si="3"/>
        <v>18.387499999999989</v>
      </c>
      <c r="M5" s="18">
        <f t="shared" si="4"/>
        <v>12.362500000000004</v>
      </c>
      <c r="N5" s="18">
        <f t="shared" si="5"/>
        <v>-1.487499999999998</v>
      </c>
    </row>
    <row r="6" spans="1:14" x14ac:dyDescent="0.3">
      <c r="A6" s="7" t="s">
        <v>7</v>
      </c>
      <c r="B6" s="5">
        <v>50.2</v>
      </c>
      <c r="C6" s="5">
        <v>34.1</v>
      </c>
      <c r="D6" s="5">
        <v>11.7</v>
      </c>
      <c r="F6" s="11" t="s">
        <v>10</v>
      </c>
      <c r="G6" s="13">
        <f t="shared" si="6"/>
        <v>58.837499999999999</v>
      </c>
      <c r="H6" s="13">
        <f t="shared" si="2"/>
        <v>33.087500000000006</v>
      </c>
      <c r="I6" s="13">
        <f t="shared" si="2"/>
        <v>4.0875000000000004</v>
      </c>
      <c r="L6" s="18">
        <f t="shared" si="3"/>
        <v>-19.512500000000003</v>
      </c>
      <c r="M6" s="18">
        <f t="shared" si="4"/>
        <v>1.3625000000000043</v>
      </c>
      <c r="N6" s="18">
        <f t="shared" si="5"/>
        <v>5.3125000000000009</v>
      </c>
    </row>
    <row r="7" spans="1:14" x14ac:dyDescent="0.3">
      <c r="A7" s="7" t="s">
        <v>7</v>
      </c>
      <c r="B7" s="5">
        <v>55</v>
      </c>
      <c r="C7" s="5">
        <v>31.1</v>
      </c>
      <c r="D7" s="5">
        <v>6.9</v>
      </c>
      <c r="L7" s="18">
        <f t="shared" si="3"/>
        <v>-14.712500000000006</v>
      </c>
      <c r="M7" s="18">
        <f t="shared" si="4"/>
        <v>-1.6374999999999957</v>
      </c>
      <c r="N7" s="18">
        <f t="shared" si="5"/>
        <v>0.51250000000000195</v>
      </c>
    </row>
    <row r="8" spans="1:14" x14ac:dyDescent="0.3">
      <c r="A8" s="7" t="s">
        <v>7</v>
      </c>
      <c r="B8" s="5">
        <v>65.400000000000006</v>
      </c>
      <c r="C8" s="5">
        <v>21.6</v>
      </c>
      <c r="D8" s="5">
        <v>4.3</v>
      </c>
      <c r="L8" s="18">
        <f t="shared" si="3"/>
        <v>-4.3125</v>
      </c>
      <c r="M8" s="18">
        <f t="shared" si="4"/>
        <v>-11.137499999999996</v>
      </c>
      <c r="N8" s="18">
        <f t="shared" si="5"/>
        <v>-2.0874999999999986</v>
      </c>
    </row>
    <row r="9" spans="1:14" x14ac:dyDescent="0.3">
      <c r="A9" s="7" t="s">
        <v>7</v>
      </c>
      <c r="B9" s="5">
        <v>65.7</v>
      </c>
      <c r="C9" s="5">
        <v>27.7</v>
      </c>
      <c r="D9" s="5">
        <v>5.3</v>
      </c>
      <c r="L9" s="18">
        <f>B9-G$3</f>
        <v>-4.0125000000000028</v>
      </c>
      <c r="M9" s="18">
        <f t="shared" si="4"/>
        <v>-5.0374999999999979</v>
      </c>
      <c r="N9" s="18">
        <f t="shared" si="5"/>
        <v>-1.0874999999999986</v>
      </c>
    </row>
    <row r="10" spans="1:14" x14ac:dyDescent="0.3">
      <c r="A10" s="8" t="s">
        <v>8</v>
      </c>
      <c r="B10" s="5">
        <v>67.3</v>
      </c>
      <c r="C10" s="5">
        <v>48.3</v>
      </c>
      <c r="D10" s="5">
        <v>5.5</v>
      </c>
      <c r="G10" s="14" t="s">
        <v>14</v>
      </c>
      <c r="L10" s="18">
        <f>B10-G$4</f>
        <v>4.7249999999999943</v>
      </c>
      <c r="M10" s="18">
        <f t="shared" ref="M10:N10" si="7">C10-H$4</f>
        <v>20.099999999999998</v>
      </c>
      <c r="N10" s="18">
        <f t="shared" si="7"/>
        <v>1.1499999999999995</v>
      </c>
    </row>
    <row r="11" spans="1:14" x14ac:dyDescent="0.3">
      <c r="A11" s="8" t="s">
        <v>8</v>
      </c>
      <c r="B11" s="5">
        <v>61.3</v>
      </c>
      <c r="C11" s="5">
        <v>28.9</v>
      </c>
      <c r="D11" s="5">
        <v>6.9</v>
      </c>
      <c r="G11" s="16">
        <f>G$2-G3</f>
        <v>-8.1031250000000128</v>
      </c>
      <c r="H11" s="16">
        <f t="shared" ref="H11:I11" si="8">H$2-H3</f>
        <v>-1.5718749999999986</v>
      </c>
      <c r="I11" s="16">
        <f t="shared" si="8"/>
        <v>-1.7156249999999993</v>
      </c>
      <c r="L11" s="18">
        <f t="shared" ref="L11:L16" si="9">B11-G$4</f>
        <v>-1.2750000000000057</v>
      </c>
      <c r="M11" s="18">
        <f t="shared" ref="M11:M17" si="10">C11-H$4</f>
        <v>0.69999999999999929</v>
      </c>
      <c r="N11" s="18">
        <f t="shared" ref="N11:N17" si="11">D11-I$4</f>
        <v>2.5499999999999998</v>
      </c>
    </row>
    <row r="12" spans="1:14" x14ac:dyDescent="0.3">
      <c r="A12" s="8" t="s">
        <v>8</v>
      </c>
      <c r="B12" s="5">
        <v>58.2</v>
      </c>
      <c r="C12" s="5">
        <v>42.5</v>
      </c>
      <c r="D12" s="5">
        <v>4.8</v>
      </c>
      <c r="G12" s="16">
        <f t="shared" ref="G12:I14" si="12">G$2-G4</f>
        <v>-0.96562500000000995</v>
      </c>
      <c r="H12" s="16">
        <f t="shared" si="12"/>
        <v>2.9656249999999993</v>
      </c>
      <c r="I12" s="16">
        <f t="shared" si="12"/>
        <v>0.32187499999999858</v>
      </c>
      <c r="L12" s="18">
        <f t="shared" si="9"/>
        <v>-4.375</v>
      </c>
      <c r="M12" s="18">
        <f t="shared" si="10"/>
        <v>14.3</v>
      </c>
      <c r="N12" s="18">
        <f t="shared" si="11"/>
        <v>0.44999999999999929</v>
      </c>
    </row>
    <row r="13" spans="1:14" x14ac:dyDescent="0.3">
      <c r="A13" s="8" t="s">
        <v>8</v>
      </c>
      <c r="B13" s="5">
        <v>76.900000000000006</v>
      </c>
      <c r="C13" s="5">
        <v>20.399999999999999</v>
      </c>
      <c r="D13" s="5">
        <v>3</v>
      </c>
      <c r="G13" s="16">
        <f t="shared" si="12"/>
        <v>6.2968749999999929</v>
      </c>
      <c r="H13" s="16">
        <f t="shared" si="12"/>
        <v>0.52812500000000284</v>
      </c>
      <c r="I13" s="16">
        <f t="shared" si="12"/>
        <v>0.80937499999999929</v>
      </c>
      <c r="L13" s="18">
        <f t="shared" si="9"/>
        <v>14.325000000000003</v>
      </c>
      <c r="M13" s="18">
        <f t="shared" si="10"/>
        <v>-7.8000000000000007</v>
      </c>
      <c r="N13" s="18">
        <f t="shared" si="11"/>
        <v>-1.3500000000000005</v>
      </c>
    </row>
    <row r="14" spans="1:14" x14ac:dyDescent="0.3">
      <c r="A14" s="8" t="s">
        <v>8</v>
      </c>
      <c r="B14" s="5">
        <v>66.900000000000006</v>
      </c>
      <c r="C14" s="5">
        <v>23.9</v>
      </c>
      <c r="D14" s="5">
        <v>1.1000000000000001</v>
      </c>
      <c r="G14" s="16">
        <f t="shared" si="12"/>
        <v>2.7718749999999943</v>
      </c>
      <c r="H14" s="16">
        <f t="shared" si="12"/>
        <v>-1.9218750000000071</v>
      </c>
      <c r="I14" s="16">
        <f t="shared" si="12"/>
        <v>0.58437499999999876</v>
      </c>
      <c r="L14" s="18">
        <f t="shared" si="9"/>
        <v>4.3250000000000028</v>
      </c>
      <c r="M14" s="18">
        <f t="shared" si="10"/>
        <v>-4.3000000000000007</v>
      </c>
      <c r="N14" s="18">
        <f t="shared" si="11"/>
        <v>-3.2500000000000004</v>
      </c>
    </row>
    <row r="15" spans="1:14" x14ac:dyDescent="0.3">
      <c r="A15" s="8" t="s">
        <v>8</v>
      </c>
      <c r="B15" s="5">
        <v>55.4</v>
      </c>
      <c r="C15" s="5">
        <v>29.1</v>
      </c>
      <c r="D15" s="5">
        <v>5</v>
      </c>
      <c r="L15" s="18">
        <f t="shared" si="9"/>
        <v>-7.1750000000000043</v>
      </c>
      <c r="M15" s="18">
        <f t="shared" si="10"/>
        <v>0.90000000000000213</v>
      </c>
      <c r="N15" s="18">
        <f t="shared" si="11"/>
        <v>0.64999999999999947</v>
      </c>
    </row>
    <row r="16" spans="1:14" x14ac:dyDescent="0.3">
      <c r="A16" s="8" t="s">
        <v>8</v>
      </c>
      <c r="B16" s="5">
        <v>50.5</v>
      </c>
      <c r="C16" s="5">
        <v>18</v>
      </c>
      <c r="D16" s="5">
        <v>4.8</v>
      </c>
      <c r="L16" s="18">
        <f t="shared" si="9"/>
        <v>-12.075000000000003</v>
      </c>
      <c r="M16" s="18">
        <f t="shared" si="10"/>
        <v>-10.199999999999999</v>
      </c>
      <c r="N16" s="18">
        <f t="shared" si="11"/>
        <v>0.44999999999999929</v>
      </c>
    </row>
    <row r="17" spans="1:14" x14ac:dyDescent="0.3">
      <c r="A17" s="8" t="s">
        <v>8</v>
      </c>
      <c r="B17" s="5">
        <v>64.099999999999994</v>
      </c>
      <c r="C17" s="5">
        <v>14.5</v>
      </c>
      <c r="D17" s="5">
        <v>3.7</v>
      </c>
      <c r="G17" s="14" t="s">
        <v>15</v>
      </c>
      <c r="L17" s="18">
        <f>B17-G$4</f>
        <v>1.5249999999999915</v>
      </c>
      <c r="M17" s="18">
        <f t="shared" si="10"/>
        <v>-13.7</v>
      </c>
      <c r="N17" s="18">
        <f t="shared" si="11"/>
        <v>-0.65000000000000036</v>
      </c>
    </row>
    <row r="18" spans="1:14" x14ac:dyDescent="0.3">
      <c r="A18" s="6" t="s">
        <v>9</v>
      </c>
      <c r="B18" s="5">
        <v>62.8</v>
      </c>
      <c r="C18" s="5">
        <v>25.9</v>
      </c>
      <c r="D18" s="5">
        <v>2.9</v>
      </c>
      <c r="G18" s="16">
        <f t="array" ref="G18:I20">MMULT(TRANSPOSE(G11:I14),G11:I14)*8</f>
        <v>911.41593750000084</v>
      </c>
      <c r="H18" s="16">
        <v>62.974062499999881</v>
      </c>
      <c r="I18" s="16">
        <v>162.45968749999994</v>
      </c>
      <c r="L18" s="18">
        <f>B18-G$5</f>
        <v>7.4874999999999972</v>
      </c>
      <c r="M18" s="18">
        <f t="shared" ref="M18:N18" si="13">C18-H$5</f>
        <v>-4.7374999999999972</v>
      </c>
      <c r="N18" s="18">
        <f t="shared" si="13"/>
        <v>-0.96249999999999991</v>
      </c>
    </row>
    <row r="19" spans="1:14" x14ac:dyDescent="0.3">
      <c r="A19" s="6" t="s">
        <v>9</v>
      </c>
      <c r="B19" s="5">
        <v>45</v>
      </c>
      <c r="C19" s="5">
        <v>15.9</v>
      </c>
      <c r="D19" s="5">
        <v>1.2</v>
      </c>
      <c r="G19" s="16">
        <v>62.974062499999881</v>
      </c>
      <c r="H19" s="16">
        <v>121.90593750000016</v>
      </c>
      <c r="I19" s="16">
        <v>23.645312499999932</v>
      </c>
      <c r="L19" s="18">
        <f t="shared" ref="L19:L25" si="14">B19-G$5</f>
        <v>-10.3125</v>
      </c>
      <c r="M19" s="18">
        <f t="shared" ref="M19:M25" si="15">C19-H$5</f>
        <v>-14.737499999999995</v>
      </c>
      <c r="N19" s="18">
        <f t="shared" ref="N19:N25" si="16">D19-I$5</f>
        <v>-2.6624999999999996</v>
      </c>
    </row>
    <row r="20" spans="1:14" x14ac:dyDescent="0.3">
      <c r="A20" s="6" t="s">
        <v>9</v>
      </c>
      <c r="B20" s="5">
        <v>47.8</v>
      </c>
      <c r="C20" s="5">
        <v>36.1</v>
      </c>
      <c r="D20" s="5">
        <v>4.0999999999999996</v>
      </c>
      <c r="G20" s="16">
        <v>162.45968749999994</v>
      </c>
      <c r="H20" s="16">
        <v>23.645312499999932</v>
      </c>
      <c r="I20" s="16">
        <v>32.348437499999953</v>
      </c>
      <c r="L20" s="18">
        <f t="shared" si="14"/>
        <v>-7.5125000000000028</v>
      </c>
      <c r="M20" s="18">
        <f t="shared" si="15"/>
        <v>5.4625000000000057</v>
      </c>
      <c r="N20" s="18">
        <f t="shared" si="16"/>
        <v>0.23749999999999982</v>
      </c>
    </row>
    <row r="21" spans="1:14" x14ac:dyDescent="0.3">
      <c r="A21" s="6" t="s">
        <v>9</v>
      </c>
      <c r="B21" s="5">
        <v>75.599999999999994</v>
      </c>
      <c r="C21" s="5">
        <v>27.7</v>
      </c>
      <c r="D21" s="5">
        <v>6.3</v>
      </c>
      <c r="L21" s="18">
        <f t="shared" si="14"/>
        <v>20.287499999999994</v>
      </c>
      <c r="M21" s="18">
        <f t="shared" si="15"/>
        <v>-2.9374999999999964</v>
      </c>
      <c r="N21" s="18">
        <f t="shared" si="16"/>
        <v>2.4375</v>
      </c>
    </row>
    <row r="22" spans="1:14" x14ac:dyDescent="0.3">
      <c r="A22" s="6" t="s">
        <v>9</v>
      </c>
      <c r="B22" s="5">
        <v>46.6</v>
      </c>
      <c r="C22" s="5">
        <v>46.9</v>
      </c>
      <c r="D22" s="5">
        <v>3.6</v>
      </c>
      <c r="L22" s="18">
        <f t="shared" si="14"/>
        <v>-8.7124999999999986</v>
      </c>
      <c r="M22" s="18">
        <f t="shared" si="15"/>
        <v>16.262500000000003</v>
      </c>
      <c r="N22" s="18">
        <f t="shared" si="16"/>
        <v>-0.26249999999999973</v>
      </c>
    </row>
    <row r="23" spans="1:14" x14ac:dyDescent="0.3">
      <c r="A23" s="6" t="s">
        <v>9</v>
      </c>
      <c r="B23" s="5">
        <v>50.6</v>
      </c>
      <c r="C23" s="5">
        <v>29.7</v>
      </c>
      <c r="D23" s="5">
        <v>4.7</v>
      </c>
      <c r="G23" s="14" t="s">
        <v>29</v>
      </c>
      <c r="L23" s="18">
        <f t="shared" si="14"/>
        <v>-4.7124999999999986</v>
      </c>
      <c r="M23" s="18">
        <f t="shared" si="15"/>
        <v>-0.93749999999999645</v>
      </c>
      <c r="N23" s="18">
        <f t="shared" si="16"/>
        <v>0.83750000000000036</v>
      </c>
    </row>
    <row r="24" spans="1:14" x14ac:dyDescent="0.3">
      <c r="A24" s="6" t="s">
        <v>9</v>
      </c>
      <c r="B24" s="5">
        <v>45.7</v>
      </c>
      <c r="C24" s="5">
        <v>27.6</v>
      </c>
      <c r="D24" s="5">
        <v>6.2</v>
      </c>
      <c r="G24" s="16">
        <f t="array" ref="G24:I26">MMULT(TRANSPOSE(L2:N33),L2:N33)</f>
        <v>4057.4512499999992</v>
      </c>
      <c r="H24" s="16">
        <v>713.71624999999972</v>
      </c>
      <c r="I24" s="16">
        <v>-272.65125</v>
      </c>
      <c r="L24" s="18">
        <f t="shared" si="14"/>
        <v>-9.6124999999999972</v>
      </c>
      <c r="M24" s="18">
        <f t="shared" si="15"/>
        <v>-3.0374999999999943</v>
      </c>
      <c r="N24" s="18">
        <f t="shared" si="16"/>
        <v>2.3375000000000004</v>
      </c>
    </row>
    <row r="25" spans="1:14" x14ac:dyDescent="0.3">
      <c r="A25" s="6" t="s">
        <v>9</v>
      </c>
      <c r="B25" s="5">
        <v>68.400000000000006</v>
      </c>
      <c r="C25" s="5">
        <v>35.299999999999997</v>
      </c>
      <c r="D25" s="5">
        <v>1.9</v>
      </c>
      <c r="G25" s="16">
        <v>713.71624999999972</v>
      </c>
      <c r="H25" s="16">
        <v>2833.9862500000008</v>
      </c>
      <c r="I25" s="16">
        <v>122.69375000000001</v>
      </c>
      <c r="L25" s="18">
        <f t="shared" si="14"/>
        <v>13.087500000000006</v>
      </c>
      <c r="M25" s="18">
        <f t="shared" si="15"/>
        <v>4.6625000000000014</v>
      </c>
      <c r="N25" s="18">
        <f t="shared" si="16"/>
        <v>-1.9624999999999999</v>
      </c>
    </row>
    <row r="26" spans="1:14" x14ac:dyDescent="0.3">
      <c r="A26" s="9" t="s">
        <v>10</v>
      </c>
      <c r="B26" s="5">
        <v>52.5</v>
      </c>
      <c r="C26" s="5">
        <v>39</v>
      </c>
      <c r="D26" s="5">
        <v>3.1</v>
      </c>
      <c r="G26" s="16">
        <v>-272.65125</v>
      </c>
      <c r="H26" s="16">
        <v>122.69375000000001</v>
      </c>
      <c r="I26" s="16">
        <v>112.43624999999996</v>
      </c>
      <c r="L26" s="18">
        <f>B26-G$6</f>
        <v>-6.3374999999999986</v>
      </c>
      <c r="M26" s="18">
        <f t="shared" ref="M26:N26" si="17">C26-H$6</f>
        <v>5.9124999999999943</v>
      </c>
      <c r="N26" s="18">
        <f t="shared" si="17"/>
        <v>-0.98750000000000027</v>
      </c>
    </row>
    <row r="27" spans="1:14" x14ac:dyDescent="0.3">
      <c r="A27" s="9" t="s">
        <v>10</v>
      </c>
      <c r="B27" s="5">
        <v>80</v>
      </c>
      <c r="C27" s="5">
        <v>54.2</v>
      </c>
      <c r="D27" s="5">
        <v>4</v>
      </c>
      <c r="L27" s="18">
        <f t="shared" ref="L27:L33" si="18">B27-G$6</f>
        <v>21.162500000000001</v>
      </c>
      <c r="M27" s="18">
        <f t="shared" ref="M27:M33" si="19">C27-H$6</f>
        <v>21.112499999999997</v>
      </c>
      <c r="N27" s="18">
        <f t="shared" ref="N27:N33" si="20">D27-I$6</f>
        <v>-8.7500000000000355E-2</v>
      </c>
    </row>
    <row r="28" spans="1:14" x14ac:dyDescent="0.3">
      <c r="A28" s="9" t="s">
        <v>10</v>
      </c>
      <c r="B28" s="5">
        <v>54.7</v>
      </c>
      <c r="C28" s="5">
        <v>32.1</v>
      </c>
      <c r="D28" s="5">
        <v>5.7</v>
      </c>
      <c r="L28" s="18">
        <f t="shared" si="18"/>
        <v>-4.1374999999999957</v>
      </c>
      <c r="M28" s="18">
        <f t="shared" si="19"/>
        <v>-0.98750000000000426</v>
      </c>
      <c r="N28" s="18">
        <f t="shared" si="20"/>
        <v>1.6124999999999998</v>
      </c>
    </row>
    <row r="29" spans="1:14" x14ac:dyDescent="0.3">
      <c r="A29" s="9" t="s">
        <v>10</v>
      </c>
      <c r="B29" s="5">
        <v>63.5</v>
      </c>
      <c r="C29" s="5">
        <v>25.6</v>
      </c>
      <c r="D29" s="5">
        <v>3</v>
      </c>
      <c r="G29" s="14" t="s">
        <v>30</v>
      </c>
      <c r="L29" s="18">
        <f t="shared" si="18"/>
        <v>4.6625000000000014</v>
      </c>
      <c r="M29" s="18">
        <f t="shared" si="19"/>
        <v>-7.4875000000000043</v>
      </c>
      <c r="N29" s="18">
        <f t="shared" si="20"/>
        <v>-1.0875000000000004</v>
      </c>
    </row>
    <row r="30" spans="1:14" x14ac:dyDescent="0.3">
      <c r="A30" s="9" t="s">
        <v>10</v>
      </c>
      <c r="B30" s="5">
        <v>46.3</v>
      </c>
      <c r="C30" s="5">
        <v>31.8</v>
      </c>
      <c r="D30" s="5">
        <v>7.4</v>
      </c>
      <c r="G30" s="16">
        <f>G18+G24</f>
        <v>4968.8671875</v>
      </c>
      <c r="H30" s="16">
        <f t="shared" ref="H30:I30" si="21">H18+H24</f>
        <v>776.69031249999955</v>
      </c>
      <c r="I30" s="16">
        <f t="shared" si="21"/>
        <v>-110.19156250000006</v>
      </c>
      <c r="L30" s="18">
        <f t="shared" si="18"/>
        <v>-12.537500000000001</v>
      </c>
      <c r="M30" s="18">
        <f t="shared" si="19"/>
        <v>-1.287500000000005</v>
      </c>
      <c r="N30" s="18">
        <f t="shared" si="20"/>
        <v>3.3125</v>
      </c>
    </row>
    <row r="31" spans="1:14" x14ac:dyDescent="0.3">
      <c r="A31" s="9" t="s">
        <v>10</v>
      </c>
      <c r="B31" s="5">
        <v>61.5</v>
      </c>
      <c r="C31" s="5">
        <v>16.8</v>
      </c>
      <c r="D31" s="5">
        <v>1.9</v>
      </c>
      <c r="G31" s="16">
        <f t="shared" ref="G31:I31" si="22">G19+G25</f>
        <v>776.69031249999955</v>
      </c>
      <c r="H31" s="16">
        <f t="shared" si="22"/>
        <v>2955.892187500001</v>
      </c>
      <c r="I31" s="16">
        <f t="shared" si="22"/>
        <v>146.33906249999995</v>
      </c>
      <c r="L31" s="18">
        <f t="shared" si="18"/>
        <v>2.6625000000000014</v>
      </c>
      <c r="M31" s="18">
        <f t="shared" si="19"/>
        <v>-16.287500000000005</v>
      </c>
      <c r="N31" s="18">
        <f t="shared" si="20"/>
        <v>-2.1875000000000004</v>
      </c>
    </row>
    <row r="32" spans="1:14" x14ac:dyDescent="0.3">
      <c r="A32" s="9" t="s">
        <v>10</v>
      </c>
      <c r="B32" s="5">
        <v>62.9</v>
      </c>
      <c r="C32" s="5">
        <v>25.8</v>
      </c>
      <c r="D32" s="5">
        <v>2.4</v>
      </c>
      <c r="G32" s="16">
        <f t="shared" ref="G32:I32" si="23">G20+G26</f>
        <v>-110.19156250000006</v>
      </c>
      <c r="H32" s="16">
        <f t="shared" si="23"/>
        <v>146.33906249999995</v>
      </c>
      <c r="I32" s="16">
        <f t="shared" si="23"/>
        <v>144.7846874999999</v>
      </c>
      <c r="L32" s="18">
        <f t="shared" si="18"/>
        <v>4.0625</v>
      </c>
      <c r="M32" s="18">
        <f t="shared" si="19"/>
        <v>-7.287500000000005</v>
      </c>
      <c r="N32" s="18">
        <f t="shared" si="20"/>
        <v>-1.6875000000000004</v>
      </c>
    </row>
    <row r="33" spans="1:14" x14ac:dyDescent="0.3">
      <c r="A33" s="9" t="s">
        <v>10</v>
      </c>
      <c r="B33" s="5">
        <v>49.3</v>
      </c>
      <c r="C33" s="5">
        <v>39.4</v>
      </c>
      <c r="D33" s="5">
        <v>5.2</v>
      </c>
      <c r="L33" s="18">
        <f t="shared" si="18"/>
        <v>-9.5375000000000014</v>
      </c>
      <c r="M33" s="18">
        <f t="shared" si="19"/>
        <v>6.3124999999999929</v>
      </c>
      <c r="N33" s="18">
        <f t="shared" si="20"/>
        <v>1.1124999999999998</v>
      </c>
    </row>
    <row r="36" spans="1:14" x14ac:dyDescent="0.3">
      <c r="F36" s="17" t="s">
        <v>16</v>
      </c>
      <c r="G36" s="15">
        <f>MDETERM(G24:I26)</f>
        <v>916097489.2389679</v>
      </c>
    </row>
    <row r="37" spans="1:14" x14ac:dyDescent="0.3">
      <c r="F37" s="17" t="s">
        <v>17</v>
      </c>
      <c r="G37" s="15">
        <f>MDETERM(G30:I32)</f>
        <v>1871826093.2645459</v>
      </c>
    </row>
    <row r="38" spans="1:14" x14ac:dyDescent="0.3">
      <c r="F38" s="17" t="s">
        <v>18</v>
      </c>
      <c r="G38" s="15">
        <f>G36/G37</f>
        <v>0.48941378290183685</v>
      </c>
    </row>
    <row r="39" spans="1:14" x14ac:dyDescent="0.3">
      <c r="F39" s="17" t="s">
        <v>20</v>
      </c>
      <c r="G39" s="15">
        <v>32</v>
      </c>
    </row>
    <row r="40" spans="1:14" x14ac:dyDescent="0.3">
      <c r="F40" s="17" t="s">
        <v>21</v>
      </c>
      <c r="G40" s="15">
        <v>3</v>
      </c>
    </row>
    <row r="41" spans="1:14" x14ac:dyDescent="0.3">
      <c r="F41" s="17" t="s">
        <v>22</v>
      </c>
      <c r="G41" s="15">
        <v>4</v>
      </c>
    </row>
    <row r="42" spans="1:14" x14ac:dyDescent="0.3">
      <c r="F42" s="17" t="s">
        <v>31</v>
      </c>
      <c r="G42" s="15">
        <v>0.05</v>
      </c>
    </row>
    <row r="43" spans="1:14" x14ac:dyDescent="0.3">
      <c r="F43" s="17" t="s">
        <v>25</v>
      </c>
      <c r="G43" s="15">
        <f>G39-G41-((G40-G41+2)/2)</f>
        <v>27.5</v>
      </c>
    </row>
    <row r="44" spans="1:14" x14ac:dyDescent="0.3">
      <c r="F44" s="17" t="s">
        <v>26</v>
      </c>
      <c r="G44" s="15">
        <f>SQRT((G40^2*(G41-1)^2-4)/(G40^2+(G41-1)^2-5))</f>
        <v>2.433737233777904</v>
      </c>
    </row>
    <row r="45" spans="1:14" x14ac:dyDescent="0.3">
      <c r="F45" s="17" t="s">
        <v>27</v>
      </c>
      <c r="G45" s="15">
        <f>(G40*(G41-1)-2)/2</f>
        <v>3.5</v>
      </c>
    </row>
    <row r="46" spans="1:14" x14ac:dyDescent="0.3">
      <c r="F46" s="17" t="s">
        <v>23</v>
      </c>
      <c r="G46" s="15">
        <f>G40*(G41-1)</f>
        <v>9</v>
      </c>
    </row>
    <row r="47" spans="1:14" x14ac:dyDescent="0.3">
      <c r="F47" s="17" t="s">
        <v>24</v>
      </c>
      <c r="G47" s="15">
        <f>G43*G44-G45</f>
        <v>63.427773928892364</v>
      </c>
    </row>
    <row r="48" spans="1:14" x14ac:dyDescent="0.3">
      <c r="F48" s="17" t="s">
        <v>19</v>
      </c>
      <c r="G48" s="15">
        <f>((1-G38^(1/G44))/(G38^(1/G44)))*(G47/G46)</f>
        <v>2.4049573708677729</v>
      </c>
    </row>
    <row r="49" spans="6:7" x14ac:dyDescent="0.3">
      <c r="F49" s="17" t="s">
        <v>28</v>
      </c>
      <c r="G49" s="15">
        <f>_xlfn.F.DIST.RT(G48,G46,G47)</f>
        <v>2.055102872906012E-2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USER</cp:lastModifiedBy>
  <dcterms:created xsi:type="dcterms:W3CDTF">2022-09-18T02:46:36Z</dcterms:created>
  <dcterms:modified xsi:type="dcterms:W3CDTF">2022-10-11T12:17:42Z</dcterms:modified>
</cp:coreProperties>
</file>