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ICHEN WANG\Course\2022 SUMMER\MGSC672\assignment\individual case\"/>
    </mc:Choice>
  </mc:AlternateContent>
  <xr:revisionPtr revIDLastSave="0" documentId="13_ncr:1_{C14F05E8-21F4-44F5-A6D6-5CDB0BF84A24}" xr6:coauthVersionLast="47" xr6:coauthVersionMax="47" xr10:uidLastSave="{00000000-0000-0000-0000-000000000000}"/>
  <bookViews>
    <workbookView xWindow="12720" yWindow="1656" windowWidth="17280" windowHeight="9420" activeTab="3" xr2:uid="{00000000-000D-0000-FFFF-FFFF00000000}"/>
  </bookViews>
  <sheets>
    <sheet name="Deseasonalization" sheetId="1" r:id="rId1"/>
    <sheet name="Regression" sheetId="2" r:id="rId2"/>
    <sheet name="Forecast" sheetId="3" r:id="rId3"/>
    <sheet name="Q2" sheetId="4" r:id="rId4"/>
  </sheets>
  <definedNames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4" l="1"/>
  <c r="E3" i="4"/>
  <c r="C25" i="1"/>
  <c r="C24" i="1"/>
  <c r="E2" i="4"/>
  <c r="E1" i="4"/>
  <c r="B7" i="4"/>
  <c r="G22" i="3"/>
  <c r="G21" i="3"/>
  <c r="D22" i="3"/>
  <c r="E9" i="3"/>
  <c r="E10" i="3"/>
  <c r="E11" i="3"/>
  <c r="E13" i="3"/>
  <c r="E21" i="3"/>
  <c r="E2" i="3"/>
  <c r="F2" i="3" s="1"/>
  <c r="D3" i="3"/>
  <c r="E3" i="3" s="1"/>
  <c r="D4" i="3"/>
  <c r="E4" i="3" s="1"/>
  <c r="D5" i="3"/>
  <c r="E5" i="3" s="1"/>
  <c r="D6" i="3"/>
  <c r="D7" i="3"/>
  <c r="D8" i="3"/>
  <c r="D9" i="3"/>
  <c r="D10" i="3"/>
  <c r="D11" i="3"/>
  <c r="D12" i="3"/>
  <c r="D13" i="3"/>
  <c r="D14" i="3"/>
  <c r="D15" i="3"/>
  <c r="E15" i="3" s="1"/>
  <c r="D16" i="3"/>
  <c r="E16" i="3" s="1"/>
  <c r="D17" i="3"/>
  <c r="E17" i="3" s="1"/>
  <c r="D18" i="3"/>
  <c r="D19" i="3"/>
  <c r="D20" i="3"/>
  <c r="G20" i="3" s="1"/>
  <c r="D21" i="3"/>
  <c r="D2" i="3"/>
  <c r="G18" i="3" l="1"/>
  <c r="G19" i="3"/>
  <c r="G14" i="3"/>
  <c r="F4" i="3"/>
  <c r="G2" i="3"/>
  <c r="E14" i="3"/>
  <c r="F5" i="3" s="1"/>
  <c r="E12" i="3"/>
  <c r="G5" i="3"/>
  <c r="G17" i="3"/>
  <c r="G16" i="3"/>
  <c r="E20" i="3"/>
  <c r="E8" i="3"/>
  <c r="G4" i="3"/>
  <c r="E19" i="3"/>
  <c r="E7" i="3"/>
  <c r="G3" i="3"/>
  <c r="G15" i="3"/>
  <c r="E18" i="3"/>
  <c r="E6" i="3"/>
  <c r="G13" i="3" l="1"/>
  <c r="G11" i="3"/>
  <c r="G12" i="3"/>
  <c r="G10" i="3"/>
  <c r="F3" i="3"/>
  <c r="G7" i="3" l="1"/>
  <c r="G6" i="3"/>
  <c r="G8" i="3"/>
  <c r="G9" i="3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5" i="1"/>
  <c r="D21" i="1"/>
  <c r="E19" i="1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0" i="1"/>
  <c r="E5" i="1"/>
  <c r="D13" i="1"/>
  <c r="D14" i="1"/>
  <c r="D15" i="1"/>
  <c r="D16" i="1"/>
  <c r="D17" i="1"/>
  <c r="D18" i="1"/>
  <c r="D19" i="1"/>
  <c r="D20" i="1"/>
  <c r="D6" i="1"/>
  <c r="D7" i="1"/>
  <c r="D8" i="1"/>
  <c r="D9" i="1"/>
  <c r="D10" i="1"/>
  <c r="D11" i="1"/>
  <c r="D12" i="1"/>
  <c r="D5" i="1"/>
</calcChain>
</file>

<file path=xl/sharedStrings.xml><?xml version="1.0" encoding="utf-8"?>
<sst xmlns="http://schemas.openxmlformats.org/spreadsheetml/2006/main" count="59" uniqueCount="53">
  <si>
    <t>period</t>
  </si>
  <si>
    <t>season</t>
  </si>
  <si>
    <t>unit</t>
  </si>
  <si>
    <t>4-period Moving Avg</t>
  </si>
  <si>
    <t>Centered Moving Avg</t>
  </si>
  <si>
    <t xml:space="preserve">Deseasonalized Demand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</si>
  <si>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</si>
  <si>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</si>
  <si>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</si>
  <si>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</si>
  <si>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</si>
  <si>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</si>
  <si>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</si>
  <si>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</si>
  <si>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</si>
  <si>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</si>
  <si>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</si>
  <si>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</si>
  <si>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</si>
  <si>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</si>
  <si>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</si>
  <si>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</si>
  <si>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</si>
  <si>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</si>
  <si>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</si>
  <si>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</si>
  <si>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</si>
  <si>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</si>
  <si>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</si>
  <si>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</si>
  <si>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</si>
  <si>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Trend</t>
  </si>
  <si>
    <t>L0</t>
  </si>
  <si>
    <t>Trend T</t>
  </si>
  <si>
    <t>Level L0</t>
  </si>
  <si>
    <t>Demand bar</t>
  </si>
  <si>
    <t>Seasonal Factor</t>
  </si>
  <si>
    <t>Estimate Seasonal factor</t>
  </si>
  <si>
    <t>Forecast</t>
  </si>
  <si>
    <t xml:space="preserve">Price </t>
  </si>
  <si>
    <t>local cost</t>
  </si>
  <si>
    <t>Ukraine</t>
  </si>
  <si>
    <t>upper limit</t>
  </si>
  <si>
    <t>forecast demand</t>
  </si>
  <si>
    <t>unit for local</t>
  </si>
  <si>
    <t>unit for outsourcing</t>
  </si>
  <si>
    <t>salvage value</t>
  </si>
  <si>
    <t>cost of understocking</t>
  </si>
  <si>
    <t>cost of overstocking</t>
  </si>
  <si>
    <t>optimal level</t>
  </si>
  <si>
    <t>mean</t>
  </si>
  <si>
    <t>sd</t>
  </si>
  <si>
    <t>optimal lot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</si>
</sst>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1" fillId="0" borderId="4" xfId="0" applyFont="1" applyFill="1" applyBorder="1" applyAlignment="1">
      <alignment horizontal="center" vertical="top"/>
    </xf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E30" sqref="E30"/>
    </sheetView>
  </sheetViews>
  <sheetFormatPr defaultRowHeight="14.4" x14ac:dyDescent="0.3"/>
  <cols>
    <col min="4" max="4" width="23.44140625" customWidth="1"/>
    <col min="5" max="5" width="27.44140625" customWidth="1"/>
    <col min="6" max="6" width="22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>
        <v>1</v>
      </c>
      <c r="C2">
        <v>173</v>
      </c>
    </row>
    <row r="3" spans="1:6" x14ac:dyDescent="0.3">
      <c r="A3">
        <v>2</v>
      </c>
      <c r="B3">
        <v>1</v>
      </c>
      <c r="C3">
        <v>238</v>
      </c>
    </row>
    <row r="4" spans="1:6" x14ac:dyDescent="0.3">
      <c r="A4">
        <v>3</v>
      </c>
      <c r="B4">
        <v>1</v>
      </c>
      <c r="C4">
        <v>269</v>
      </c>
    </row>
    <row r="5" spans="1:6" x14ac:dyDescent="0.3">
      <c r="A5">
        <v>4</v>
      </c>
      <c r="B5">
        <v>1</v>
      </c>
      <c r="C5">
        <v>443</v>
      </c>
      <c r="D5">
        <f>AVERAGE(C2:C5)</f>
        <v>280.75</v>
      </c>
      <c r="E5">
        <f>AVERAGE(D6:D7)</f>
        <v>348</v>
      </c>
      <c r="F5">
        <f>(C2+C6+2*SUM(C3:C5))/8</f>
        <v>298</v>
      </c>
    </row>
    <row r="6" spans="1:6" x14ac:dyDescent="0.3">
      <c r="A6">
        <v>5</v>
      </c>
      <c r="B6">
        <v>2</v>
      </c>
      <c r="C6">
        <v>311</v>
      </c>
      <c r="D6">
        <f t="shared" ref="D6:D21" si="0">AVERAGE(C3:C6)</f>
        <v>315.25</v>
      </c>
      <c r="E6">
        <f t="shared" ref="E6:E21" si="1">AVERAGE(D7:D8)</f>
        <v>382.25</v>
      </c>
      <c r="F6">
        <f t="shared" ref="F6:F20" si="2">(C3+C7+2*SUM(C4:C6))/8</f>
        <v>348</v>
      </c>
    </row>
    <row r="7" spans="1:6" x14ac:dyDescent="0.3">
      <c r="A7">
        <v>6</v>
      </c>
      <c r="B7">
        <v>2</v>
      </c>
      <c r="C7">
        <v>500</v>
      </c>
      <c r="D7">
        <f t="shared" si="0"/>
        <v>380.75</v>
      </c>
      <c r="E7">
        <f t="shared" si="1"/>
        <v>352.875</v>
      </c>
      <c r="F7">
        <f t="shared" si="2"/>
        <v>382.25</v>
      </c>
    </row>
    <row r="8" spans="1:6" x14ac:dyDescent="0.3">
      <c r="A8">
        <v>7</v>
      </c>
      <c r="B8">
        <v>2</v>
      </c>
      <c r="C8">
        <v>281</v>
      </c>
      <c r="D8">
        <f t="shared" si="0"/>
        <v>383.75</v>
      </c>
      <c r="E8">
        <f t="shared" si="1"/>
        <v>320.875</v>
      </c>
      <c r="F8">
        <f t="shared" si="2"/>
        <v>352.875</v>
      </c>
    </row>
    <row r="9" spans="1:6" x14ac:dyDescent="0.3">
      <c r="A9">
        <v>8</v>
      </c>
      <c r="B9">
        <v>2</v>
      </c>
      <c r="C9">
        <v>196</v>
      </c>
      <c r="D9">
        <f t="shared" si="0"/>
        <v>322</v>
      </c>
      <c r="E9">
        <f t="shared" si="1"/>
        <v>296</v>
      </c>
      <c r="F9">
        <f t="shared" si="2"/>
        <v>320.875</v>
      </c>
    </row>
    <row r="10" spans="1:6" x14ac:dyDescent="0.3">
      <c r="A10">
        <v>9</v>
      </c>
      <c r="B10">
        <v>3</v>
      </c>
      <c r="C10">
        <v>302</v>
      </c>
      <c r="D10">
        <f t="shared" si="0"/>
        <v>319.75</v>
      </c>
      <c r="E10">
        <f t="shared" si="1"/>
        <v>260.375</v>
      </c>
      <c r="F10">
        <f t="shared" si="2"/>
        <v>296</v>
      </c>
    </row>
    <row r="11" spans="1:6" x14ac:dyDescent="0.3">
      <c r="A11">
        <v>10</v>
      </c>
      <c r="B11">
        <v>3</v>
      </c>
      <c r="C11">
        <v>310</v>
      </c>
      <c r="D11">
        <f t="shared" si="0"/>
        <v>272.25</v>
      </c>
      <c r="E11">
        <f t="shared" si="1"/>
        <v>252</v>
      </c>
      <c r="F11">
        <f t="shared" si="2"/>
        <v>260.375</v>
      </c>
    </row>
    <row r="12" spans="1:6" x14ac:dyDescent="0.3">
      <c r="A12">
        <v>11</v>
      </c>
      <c r="B12">
        <v>3</v>
      </c>
      <c r="C12">
        <v>186</v>
      </c>
      <c r="D12">
        <f t="shared" si="0"/>
        <v>248.5</v>
      </c>
      <c r="E12">
        <f t="shared" si="1"/>
        <v>260.125</v>
      </c>
      <c r="F12">
        <f t="shared" si="2"/>
        <v>252</v>
      </c>
    </row>
    <row r="13" spans="1:6" x14ac:dyDescent="0.3">
      <c r="A13">
        <v>12</v>
      </c>
      <c r="B13">
        <v>3</v>
      </c>
      <c r="C13">
        <v>224</v>
      </c>
      <c r="D13">
        <f t="shared" si="0"/>
        <v>255.5</v>
      </c>
      <c r="E13">
        <f t="shared" si="1"/>
        <v>300.25</v>
      </c>
      <c r="F13">
        <f t="shared" si="2"/>
        <v>260.125</v>
      </c>
    </row>
    <row r="14" spans="1:6" x14ac:dyDescent="0.3">
      <c r="A14">
        <v>13</v>
      </c>
      <c r="B14">
        <v>4</v>
      </c>
      <c r="C14">
        <v>339</v>
      </c>
      <c r="D14">
        <f t="shared" si="0"/>
        <v>264.75</v>
      </c>
      <c r="E14">
        <f t="shared" si="1"/>
        <v>382.875</v>
      </c>
      <c r="F14">
        <f t="shared" si="2"/>
        <v>300.25</v>
      </c>
    </row>
    <row r="15" spans="1:6" x14ac:dyDescent="0.3">
      <c r="A15">
        <v>14</v>
      </c>
      <c r="B15">
        <v>4</v>
      </c>
      <c r="C15">
        <v>594</v>
      </c>
      <c r="D15">
        <f t="shared" si="0"/>
        <v>335.75</v>
      </c>
      <c r="E15">
        <f t="shared" si="1"/>
        <v>519.375</v>
      </c>
      <c r="F15">
        <f t="shared" si="2"/>
        <v>382.875</v>
      </c>
    </row>
    <row r="16" spans="1:6" x14ac:dyDescent="0.3">
      <c r="A16">
        <v>15</v>
      </c>
      <c r="B16">
        <v>4</v>
      </c>
      <c r="C16">
        <v>563</v>
      </c>
      <c r="D16">
        <f t="shared" si="0"/>
        <v>430</v>
      </c>
      <c r="E16">
        <f t="shared" si="1"/>
        <v>653.375</v>
      </c>
      <c r="F16">
        <f t="shared" si="2"/>
        <v>519.375</v>
      </c>
    </row>
    <row r="17" spans="1:6" x14ac:dyDescent="0.3">
      <c r="A17">
        <v>16</v>
      </c>
      <c r="B17">
        <v>4</v>
      </c>
      <c r="C17">
        <v>939</v>
      </c>
      <c r="D17">
        <f t="shared" si="0"/>
        <v>608.75</v>
      </c>
      <c r="E17">
        <f t="shared" si="1"/>
        <v>674</v>
      </c>
      <c r="F17">
        <f t="shared" si="2"/>
        <v>653.375</v>
      </c>
    </row>
    <row r="18" spans="1:6" x14ac:dyDescent="0.3">
      <c r="A18">
        <v>17</v>
      </c>
      <c r="B18">
        <v>1</v>
      </c>
      <c r="C18">
        <v>696</v>
      </c>
      <c r="D18">
        <f t="shared" si="0"/>
        <v>698</v>
      </c>
      <c r="E18">
        <f t="shared" si="1"/>
        <v>619</v>
      </c>
      <c r="F18">
        <f t="shared" si="2"/>
        <v>674</v>
      </c>
    </row>
    <row r="19" spans="1:6" x14ac:dyDescent="0.3">
      <c r="A19">
        <v>18</v>
      </c>
      <c r="B19">
        <v>1</v>
      </c>
      <c r="C19">
        <v>402</v>
      </c>
      <c r="D19">
        <f t="shared" si="0"/>
        <v>650</v>
      </c>
      <c r="E19">
        <f t="shared" si="1"/>
        <v>524.875</v>
      </c>
      <c r="F19">
        <f t="shared" si="2"/>
        <v>619</v>
      </c>
    </row>
    <row r="20" spans="1:6" x14ac:dyDescent="0.3">
      <c r="A20">
        <v>19</v>
      </c>
      <c r="B20">
        <v>1</v>
      </c>
      <c r="C20">
        <v>315</v>
      </c>
      <c r="D20">
        <f t="shared" si="0"/>
        <v>588</v>
      </c>
      <c r="E20">
        <f t="shared" si="1"/>
        <v>461.75</v>
      </c>
      <c r="F20">
        <f t="shared" si="2"/>
        <v>524.875</v>
      </c>
    </row>
    <row r="21" spans="1:6" x14ac:dyDescent="0.3">
      <c r="A21">
        <v>20</v>
      </c>
      <c r="B21">
        <v>1</v>
      </c>
      <c r="C21">
        <v>434</v>
      </c>
      <c r="D21">
        <f t="shared" si="0"/>
        <v>461.75</v>
      </c>
    </row>
    <row r="24" spans="1:6" x14ac:dyDescent="0.3">
      <c r="B24" t="s">
        <v>50</v>
      </c>
      <c r="C24">
        <f>AVERAGE(C2:C21)</f>
        <v>385.75</v>
      </c>
    </row>
    <row r="25" spans="1:6" x14ac:dyDescent="0.3">
      <c r="B25" t="s">
        <v>51</v>
      </c>
      <c r="C25">
        <f>_xlfn.STDEV.S(C2:C21)</f>
        <v>194.03523147261578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4E20-8777-4CB5-8269-DE87C3EDFCF4}">
  <dimension ref="A1:I21"/>
  <sheetViews>
    <sheetView workbookViewId="0">
      <selection activeCell="D28" sqref="D28"/>
    </sheetView>
  </sheetViews>
  <sheetFormatPr defaultRowHeight="14.4" x14ac:dyDescent="0.3"/>
  <cols>
    <col min="2" max="2" width="23.6640625" customWidth="1"/>
    <col min="3" max="3" width="15" customWidth="1"/>
  </cols>
  <sheetData>
    <row r="1" spans="1:9" x14ac:dyDescent="0.3">
      <c r="A1" t="s">
        <v>6</v>
      </c>
    </row>
    <row r="2" spans="1:9" ht="15" thickBot="1" x14ac:dyDescent="0.35"/>
    <row r="3" spans="1:9" x14ac:dyDescent="0.3">
      <c r="A3" s="6" t="s">
        <v>7</v>
      </c>
      <c r="B3" s="6"/>
    </row>
    <row r="4" spans="1:9" x14ac:dyDescent="0.3">
      <c r="A4" s="3" t="s">
        <v>8</v>
      </c>
      <c r="B4" s="3">
        <v>0.70805590770904236</v>
      </c>
    </row>
    <row r="5" spans="1:9" x14ac:dyDescent="0.3">
      <c r="A5" s="3" t="s">
        <v>9</v>
      </c>
      <c r="B5" s="3">
        <v>0.50134316844167592</v>
      </c>
    </row>
    <row r="6" spans="1:9" x14ac:dyDescent="0.3">
      <c r="A6" s="3" t="s">
        <v>10</v>
      </c>
      <c r="B6" s="3">
        <v>0.46572482333036708</v>
      </c>
    </row>
    <row r="7" spans="1:9" x14ac:dyDescent="0.3">
      <c r="A7" s="3" t="s">
        <v>11</v>
      </c>
      <c r="B7" s="3">
        <v>106.90846199280493</v>
      </c>
    </row>
    <row r="8" spans="1:9" ht="15" thickBot="1" x14ac:dyDescent="0.35">
      <c r="A8" s="4" t="s">
        <v>12</v>
      </c>
      <c r="B8" s="4">
        <v>16</v>
      </c>
    </row>
    <row r="10" spans="1:9" ht="15" thickBot="1" x14ac:dyDescent="0.35">
      <c r="A10" t="s">
        <v>13</v>
      </c>
    </row>
    <row r="11" spans="1:9" x14ac:dyDescent="0.3">
      <c r="A11" s="5"/>
      <c r="B11" s="5" t="s">
        <v>18</v>
      </c>
      <c r="C11" s="5" t="s">
        <v>19</v>
      </c>
      <c r="D11" s="5" t="s">
        <v>20</v>
      </c>
      <c r="E11" s="5" t="s">
        <v>21</v>
      </c>
      <c r="F11" s="5" t="s">
        <v>22</v>
      </c>
    </row>
    <row r="12" spans="1:9" x14ac:dyDescent="0.3">
      <c r="A12" s="3" t="s">
        <v>14</v>
      </c>
      <c r="B12" s="3">
        <v>1</v>
      </c>
      <c r="C12" s="3">
        <v>160873.87665441175</v>
      </c>
      <c r="D12" s="3">
        <v>160873.87665441175</v>
      </c>
      <c r="E12" s="3">
        <v>14.075420036359267</v>
      </c>
      <c r="F12" s="3">
        <v>2.1460665595178269E-3</v>
      </c>
    </row>
    <row r="13" spans="1:9" x14ac:dyDescent="0.3">
      <c r="A13" s="3" t="s">
        <v>15</v>
      </c>
      <c r="B13" s="3">
        <v>14</v>
      </c>
      <c r="C13" s="3">
        <v>160011.86943933825</v>
      </c>
      <c r="D13" s="3">
        <v>11429.419245667017</v>
      </c>
      <c r="E13" s="3"/>
      <c r="F13" s="3"/>
    </row>
    <row r="14" spans="1:9" ht="15" thickBot="1" x14ac:dyDescent="0.35">
      <c r="A14" s="4" t="s">
        <v>16</v>
      </c>
      <c r="B14" s="4">
        <v>15</v>
      </c>
      <c r="C14" s="4">
        <v>320885.74609375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23</v>
      </c>
      <c r="C16" s="5" t="s">
        <v>11</v>
      </c>
      <c r="D16" s="5" t="s">
        <v>24</v>
      </c>
      <c r="E16" s="5" t="s">
        <v>25</v>
      </c>
      <c r="F16" s="5" t="s">
        <v>26</v>
      </c>
      <c r="G16" s="5" t="s">
        <v>27</v>
      </c>
      <c r="H16" s="5" t="s">
        <v>28</v>
      </c>
      <c r="I16" s="5" t="s">
        <v>29</v>
      </c>
    </row>
    <row r="17" spans="1:9" x14ac:dyDescent="0.3">
      <c r="A17" s="3" t="s">
        <v>17</v>
      </c>
      <c r="B17" s="3">
        <v>152.61525735294117</v>
      </c>
      <c r="C17" s="3">
        <v>71.833464555380317</v>
      </c>
      <c r="D17" s="3">
        <v>2.1245704672267589</v>
      </c>
      <c r="E17" s="3">
        <v>5.19146446455881E-2</v>
      </c>
      <c r="F17" s="3">
        <v>-1.4522011724539823</v>
      </c>
      <c r="G17" s="3">
        <v>306.68271587833635</v>
      </c>
      <c r="H17" s="3">
        <v>-1.4522011724539823</v>
      </c>
      <c r="I17" s="3">
        <v>306.68271587833635</v>
      </c>
    </row>
    <row r="18" spans="1:9" ht="15" thickBot="1" x14ac:dyDescent="0.35">
      <c r="A18" s="4" t="s">
        <v>30</v>
      </c>
      <c r="B18" s="4">
        <v>21.752205882352943</v>
      </c>
      <c r="C18" s="4">
        <v>5.7979254011968946</v>
      </c>
      <c r="D18" s="4">
        <v>3.7517222760166122</v>
      </c>
      <c r="E18" s="4">
        <v>2.1460665595178269E-3</v>
      </c>
      <c r="F18" s="4">
        <v>9.3168926643253478</v>
      </c>
      <c r="G18" s="4">
        <v>34.187519100380541</v>
      </c>
      <c r="H18" s="4">
        <v>9.3168926643253478</v>
      </c>
      <c r="I18" s="4">
        <v>34.187519100380541</v>
      </c>
    </row>
    <row r="20" spans="1:9" x14ac:dyDescent="0.3">
      <c r="A20" t="s">
        <v>31</v>
      </c>
      <c r="B20">
        <v>21.75</v>
      </c>
    </row>
    <row r="21" spans="1:9" x14ac:dyDescent="0.3">
      <c r="A21" t="s">
        <v>32</v>
      </c>
      <c r="B21">
        <v>152.62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3CCE-B7EF-46A9-98F9-BFC9C33A972F}">
  <dimension ref="A1:J22"/>
  <sheetViews>
    <sheetView workbookViewId="0">
      <selection activeCell="M26" sqref="M26"/>
    </sheetView>
  </sheetViews>
  <sheetFormatPr defaultRowHeight="14.4" x14ac:dyDescent="0.3"/>
  <cols>
    <col min="4" max="4" width="14.6640625" customWidth="1"/>
    <col min="5" max="5" width="14.21875" bestFit="1" customWidth="1"/>
    <col min="6" max="6" width="21.21875" customWidth="1"/>
    <col min="7" max="7" width="13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7" t="s">
        <v>35</v>
      </c>
      <c r="E1" s="7" t="s">
        <v>36</v>
      </c>
      <c r="F1" s="7" t="s">
        <v>37</v>
      </c>
      <c r="G1" s="2" t="s">
        <v>38</v>
      </c>
      <c r="I1" t="s">
        <v>33</v>
      </c>
      <c r="J1">
        <v>21.75</v>
      </c>
    </row>
    <row r="2" spans="1:10" x14ac:dyDescent="0.3">
      <c r="A2">
        <v>1</v>
      </c>
      <c r="B2">
        <v>1</v>
      </c>
      <c r="C2">
        <v>173</v>
      </c>
      <c r="D2">
        <f>$J$2+$J$1*A2</f>
        <v>174.37</v>
      </c>
      <c r="E2">
        <f>C2/D2</f>
        <v>0.99214314388943048</v>
      </c>
      <c r="F2" s="8">
        <f xml:space="preserve"> AVERAGE(E2:E5)</f>
        <v>1.3222819105689818</v>
      </c>
      <c r="G2">
        <f>D2*$F$2</f>
        <v>230.56629674591338</v>
      </c>
      <c r="I2" t="s">
        <v>34</v>
      </c>
      <c r="J2">
        <v>152.62</v>
      </c>
    </row>
    <row r="3" spans="1:10" x14ac:dyDescent="0.3">
      <c r="A3">
        <v>2</v>
      </c>
      <c r="B3">
        <v>1</v>
      </c>
      <c r="C3">
        <v>238</v>
      </c>
      <c r="D3">
        <f>$J$2+$J$1*A3</f>
        <v>196.12</v>
      </c>
      <c r="E3">
        <f t="shared" ref="E3:E21" si="0">C3/D3</f>
        <v>1.2135427289414644</v>
      </c>
      <c r="F3">
        <f>AVERAGE(E6:E9)</f>
        <v>1.1194274337980796</v>
      </c>
      <c r="G3">
        <f t="shared" ref="G3:G5" si="1">D3*$F$2</f>
        <v>259.32592830078875</v>
      </c>
    </row>
    <row r="4" spans="1:10" x14ac:dyDescent="0.3">
      <c r="A4">
        <v>3</v>
      </c>
      <c r="B4">
        <v>1</v>
      </c>
      <c r="C4">
        <v>269</v>
      </c>
      <c r="D4">
        <f>$J$2+$J$1*A4</f>
        <v>217.87</v>
      </c>
      <c r="E4">
        <f t="shared" si="0"/>
        <v>1.2346812319272962</v>
      </c>
      <c r="F4">
        <f>AVERAGE(E10:E13)</f>
        <v>0.68016691973870935</v>
      </c>
      <c r="G4">
        <f t="shared" si="1"/>
        <v>288.08555985566409</v>
      </c>
    </row>
    <row r="5" spans="1:10" x14ac:dyDescent="0.3">
      <c r="A5">
        <v>4</v>
      </c>
      <c r="B5">
        <v>1</v>
      </c>
      <c r="C5">
        <v>443</v>
      </c>
      <c r="D5">
        <f>$J$2+$J$1*A5</f>
        <v>239.62</v>
      </c>
      <c r="E5">
        <f t="shared" si="0"/>
        <v>1.8487605375177363</v>
      </c>
      <c r="F5">
        <f>AVERAGE(E14:E17)</f>
        <v>1.2823616515679901</v>
      </c>
      <c r="G5">
        <f t="shared" si="1"/>
        <v>316.84519141053943</v>
      </c>
    </row>
    <row r="6" spans="1:10" x14ac:dyDescent="0.3">
      <c r="A6">
        <v>5</v>
      </c>
      <c r="B6">
        <v>2</v>
      </c>
      <c r="C6">
        <v>311</v>
      </c>
      <c r="D6">
        <f>$J$2+$J$1*A6</f>
        <v>261.37</v>
      </c>
      <c r="E6">
        <f t="shared" si="0"/>
        <v>1.1898840723878028</v>
      </c>
      <c r="G6">
        <f>D6*$F$3</f>
        <v>292.5847483718041</v>
      </c>
    </row>
    <row r="7" spans="1:10" x14ac:dyDescent="0.3">
      <c r="A7">
        <v>6</v>
      </c>
      <c r="B7">
        <v>2</v>
      </c>
      <c r="C7">
        <v>500</v>
      </c>
      <c r="D7">
        <f>$J$2+$J$1*A7</f>
        <v>283.12</v>
      </c>
      <c r="E7">
        <f t="shared" si="0"/>
        <v>1.766035603277762</v>
      </c>
      <c r="G7">
        <f t="shared" ref="G7:G21" si="2">D7*$F$3</f>
        <v>316.93229505691232</v>
      </c>
    </row>
    <row r="8" spans="1:10" x14ac:dyDescent="0.3">
      <c r="A8">
        <v>7</v>
      </c>
      <c r="B8">
        <v>2</v>
      </c>
      <c r="C8">
        <v>281</v>
      </c>
      <c r="D8">
        <f>$J$2+$J$1*A8</f>
        <v>304.87</v>
      </c>
      <c r="E8">
        <f t="shared" si="0"/>
        <v>0.92170433299439103</v>
      </c>
      <c r="G8">
        <f t="shared" si="2"/>
        <v>341.27984174202055</v>
      </c>
    </row>
    <row r="9" spans="1:10" x14ac:dyDescent="0.3">
      <c r="A9">
        <v>8</v>
      </c>
      <c r="B9">
        <v>2</v>
      </c>
      <c r="C9">
        <v>196</v>
      </c>
      <c r="D9">
        <f>$J$2+$J$1*A9</f>
        <v>326.62</v>
      </c>
      <c r="E9">
        <f t="shared" si="0"/>
        <v>0.60008572653236181</v>
      </c>
      <c r="G9">
        <f t="shared" si="2"/>
        <v>365.62738842712878</v>
      </c>
    </row>
    <row r="10" spans="1:10" x14ac:dyDescent="0.3">
      <c r="A10">
        <v>9</v>
      </c>
      <c r="B10">
        <v>3</v>
      </c>
      <c r="C10">
        <v>302</v>
      </c>
      <c r="D10">
        <f>$J$2+$J$1*A10</f>
        <v>348.37</v>
      </c>
      <c r="E10">
        <f t="shared" si="0"/>
        <v>0.8668943938915521</v>
      </c>
      <c r="G10">
        <f>D10*$F$4</f>
        <v>236.94974982937418</v>
      </c>
    </row>
    <row r="11" spans="1:10" x14ac:dyDescent="0.3">
      <c r="A11">
        <v>10</v>
      </c>
      <c r="B11">
        <v>3</v>
      </c>
      <c r="C11">
        <v>310</v>
      </c>
      <c r="D11">
        <f>$J$2+$J$1*A11</f>
        <v>370.12</v>
      </c>
      <c r="E11">
        <f t="shared" si="0"/>
        <v>0.83756619474764937</v>
      </c>
      <c r="G11">
        <f t="shared" ref="G11:G13" si="3">D11*$F$4</f>
        <v>251.74338033369111</v>
      </c>
    </row>
    <row r="12" spans="1:10" x14ac:dyDescent="0.3">
      <c r="A12">
        <v>11</v>
      </c>
      <c r="B12">
        <v>3</v>
      </c>
      <c r="C12">
        <v>186</v>
      </c>
      <c r="D12">
        <f>$J$2+$J$1*A12</f>
        <v>391.87</v>
      </c>
      <c r="E12">
        <f t="shared" si="0"/>
        <v>0.47464720443004055</v>
      </c>
      <c r="G12">
        <f t="shared" si="3"/>
        <v>266.53701083800803</v>
      </c>
    </row>
    <row r="13" spans="1:10" x14ac:dyDescent="0.3">
      <c r="A13">
        <v>12</v>
      </c>
      <c r="B13">
        <v>3</v>
      </c>
      <c r="C13">
        <v>224</v>
      </c>
      <c r="D13">
        <f>$J$2+$J$1*A13</f>
        <v>413.62</v>
      </c>
      <c r="E13">
        <f t="shared" si="0"/>
        <v>0.54155988588559545</v>
      </c>
      <c r="G13">
        <f t="shared" si="3"/>
        <v>281.33064134232495</v>
      </c>
    </row>
    <row r="14" spans="1:10" x14ac:dyDescent="0.3">
      <c r="A14">
        <v>13</v>
      </c>
      <c r="B14">
        <v>4</v>
      </c>
      <c r="C14">
        <v>339</v>
      </c>
      <c r="D14">
        <f>$J$2+$J$1*A14</f>
        <v>435.37</v>
      </c>
      <c r="E14">
        <f t="shared" si="0"/>
        <v>0.77864804648919306</v>
      </c>
      <c r="G14">
        <f>D14*$F$5</f>
        <v>558.30179224315589</v>
      </c>
    </row>
    <row r="15" spans="1:10" x14ac:dyDescent="0.3">
      <c r="A15">
        <v>14</v>
      </c>
      <c r="B15">
        <v>4</v>
      </c>
      <c r="C15">
        <v>594</v>
      </c>
      <c r="D15">
        <f>$J$2+$J$1*A15</f>
        <v>457.12</v>
      </c>
      <c r="E15">
        <f t="shared" si="0"/>
        <v>1.2994399719985998</v>
      </c>
      <c r="G15">
        <f t="shared" ref="G15:G17" si="4">D15*$F$5</f>
        <v>586.19315816475967</v>
      </c>
    </row>
    <row r="16" spans="1:10" x14ac:dyDescent="0.3">
      <c r="A16">
        <v>15</v>
      </c>
      <c r="B16">
        <v>4</v>
      </c>
      <c r="C16">
        <v>563</v>
      </c>
      <c r="D16">
        <f>$J$2+$J$1*A16</f>
        <v>478.87</v>
      </c>
      <c r="E16">
        <f t="shared" si="0"/>
        <v>1.1756844237475723</v>
      </c>
      <c r="G16">
        <f t="shared" si="4"/>
        <v>614.08452408636344</v>
      </c>
    </row>
    <row r="17" spans="1:7" x14ac:dyDescent="0.3">
      <c r="A17">
        <v>16</v>
      </c>
      <c r="B17">
        <v>4</v>
      </c>
      <c r="C17">
        <v>939</v>
      </c>
      <c r="D17">
        <f>$J$2+$J$1*A17</f>
        <v>500.62</v>
      </c>
      <c r="E17">
        <f t="shared" si="0"/>
        <v>1.8756741640365946</v>
      </c>
      <c r="G17">
        <f t="shared" si="4"/>
        <v>641.97589000796722</v>
      </c>
    </row>
    <row r="18" spans="1:7" x14ac:dyDescent="0.3">
      <c r="A18">
        <v>17</v>
      </c>
      <c r="B18">
        <v>1</v>
      </c>
      <c r="C18">
        <v>696</v>
      </c>
      <c r="D18">
        <f>$J$2+$J$1*A18</f>
        <v>522.37</v>
      </c>
      <c r="E18">
        <f t="shared" si="0"/>
        <v>1.3323889197312251</v>
      </c>
      <c r="G18">
        <f>D18*$F$2</f>
        <v>690.72040162391909</v>
      </c>
    </row>
    <row r="19" spans="1:7" x14ac:dyDescent="0.3">
      <c r="A19">
        <v>18</v>
      </c>
      <c r="B19">
        <v>1</v>
      </c>
      <c r="C19">
        <v>402</v>
      </c>
      <c r="D19">
        <f>$J$2+$J$1*A19</f>
        <v>544.12</v>
      </c>
      <c r="E19">
        <f t="shared" si="0"/>
        <v>0.73880761596706612</v>
      </c>
      <c r="G19">
        <f t="shared" ref="G19:G22" si="5">D19*$F$2</f>
        <v>719.48003317879443</v>
      </c>
    </row>
    <row r="20" spans="1:7" x14ac:dyDescent="0.3">
      <c r="A20">
        <v>19</v>
      </c>
      <c r="B20">
        <v>1</v>
      </c>
      <c r="C20">
        <v>315</v>
      </c>
      <c r="D20">
        <f>$J$2+$J$1*A20</f>
        <v>565.87</v>
      </c>
      <c r="E20">
        <f t="shared" si="0"/>
        <v>0.55666495838266739</v>
      </c>
      <c r="G20">
        <f t="shared" si="5"/>
        <v>748.23966473366977</v>
      </c>
    </row>
    <row r="21" spans="1:7" x14ac:dyDescent="0.3">
      <c r="A21">
        <v>20</v>
      </c>
      <c r="B21">
        <v>1</v>
      </c>
      <c r="C21">
        <v>434</v>
      </c>
      <c r="D21">
        <f>$J$2+$J$1*A21</f>
        <v>587.62</v>
      </c>
      <c r="E21">
        <f t="shared" si="0"/>
        <v>0.73857254688404073</v>
      </c>
      <c r="G21">
        <f>D21*$F$2</f>
        <v>776.99929628854511</v>
      </c>
    </row>
    <row r="22" spans="1:7" x14ac:dyDescent="0.3">
      <c r="A22" s="9">
        <v>21</v>
      </c>
      <c r="B22" s="9">
        <v>2</v>
      </c>
      <c r="C22" s="9"/>
      <c r="D22" s="9">
        <f>$J$2+$J$1*A22</f>
        <v>609.37</v>
      </c>
      <c r="E22" s="9"/>
      <c r="F22" s="9"/>
      <c r="G22" s="9">
        <f>D22*$F$3</f>
        <v>682.14549533353579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0B75-22FF-4E55-BE2E-654ADA13DDFE}">
  <dimension ref="A1:E11"/>
  <sheetViews>
    <sheetView tabSelected="1" workbookViewId="0">
      <selection activeCell="E24" sqref="E24"/>
    </sheetView>
  </sheetViews>
  <sheetFormatPr defaultRowHeight="14.4" x14ac:dyDescent="0.3"/>
  <cols>
    <col min="1" max="1" width="17.21875" bestFit="1" customWidth="1"/>
    <col min="4" max="4" width="18.6640625" bestFit="1" customWidth="1"/>
  </cols>
  <sheetData>
    <row r="1" spans="1:5" x14ac:dyDescent="0.3">
      <c r="A1" t="s">
        <v>39</v>
      </c>
      <c r="B1">
        <v>135</v>
      </c>
      <c r="D1" t="s">
        <v>47</v>
      </c>
      <c r="E1">
        <f>B1-B3</f>
        <v>70</v>
      </c>
    </row>
    <row r="2" spans="1:5" x14ac:dyDescent="0.3">
      <c r="A2" t="s">
        <v>40</v>
      </c>
      <c r="B2">
        <v>95</v>
      </c>
      <c r="D2" t="s">
        <v>48</v>
      </c>
      <c r="E2">
        <f>B3-B6</f>
        <v>65</v>
      </c>
    </row>
    <row r="3" spans="1:5" x14ac:dyDescent="0.3">
      <c r="A3" t="s">
        <v>41</v>
      </c>
      <c r="B3">
        <v>65</v>
      </c>
      <c r="D3" t="s">
        <v>49</v>
      </c>
      <c r="E3">
        <f>E1/(E1+E2)</f>
        <v>0.51851851851851849</v>
      </c>
    </row>
    <row r="4" spans="1:5" x14ac:dyDescent="0.3">
      <c r="A4" t="s">
        <v>42</v>
      </c>
      <c r="B4">
        <v>1000</v>
      </c>
      <c r="D4" t="s">
        <v>52</v>
      </c>
      <c r="E4">
        <f>NORMINV(E3,B10,B11)</f>
        <v>394.76038803447307</v>
      </c>
    </row>
    <row r="5" spans="1:5" x14ac:dyDescent="0.3">
      <c r="A5" t="s">
        <v>43</v>
      </c>
      <c r="B5">
        <v>682</v>
      </c>
    </row>
    <row r="6" spans="1:5" x14ac:dyDescent="0.3">
      <c r="A6" t="s">
        <v>44</v>
      </c>
      <c r="B6">
        <v>0</v>
      </c>
    </row>
    <row r="7" spans="1:5" x14ac:dyDescent="0.3">
      <c r="A7" t="s">
        <v>45</v>
      </c>
      <c r="B7">
        <f>$B$5-E11</f>
        <v>682</v>
      </c>
    </row>
    <row r="8" spans="1:5" x14ac:dyDescent="0.3">
      <c r="A8" t="s">
        <v>46</v>
      </c>
      <c r="B8">
        <v>0</v>
      </c>
    </row>
    <row r="10" spans="1:5" x14ac:dyDescent="0.3">
      <c r="A10" t="s">
        <v>50</v>
      </c>
      <c r="B10">
        <v>385.75</v>
      </c>
    </row>
    <row r="11" spans="1:5" x14ac:dyDescent="0.3">
      <c r="A11" t="s">
        <v>51</v>
      </c>
      <c r="B11">
        <v>194.04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Deseasonalization</vt:lpstr>
      <vt:lpstr>Regression</vt:lpstr>
      <vt:lpstr>Forecast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Wang</cp:lastModifiedBy>
  <dcterms:created xsi:type="dcterms:W3CDTF">2022-06-08T21:55:17Z</dcterms:created>
  <dcterms:modified xsi:type="dcterms:W3CDTF">2022-06-09T03:32:44Z</dcterms:modified>
</cp:coreProperties>
</file>