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<sst xmlns="http://schemas.openxmlformats.org/spreadsheetml/2006/main" uniqueCount="95">
  <si>
    <t xml:space="preserve">               海岛奇兵特遣队队员情报值得分表        记录时间：12.20.15 9:34</t>
  </si>
  <si>
    <t>本队平均每日情报值</t>
  </si>
  <si>
    <t>牌数</t>
  </si>
  <si>
    <t>级别</t>
  </si>
  <si>
    <t>玩家名称</t>
  </si>
  <si>
    <t>上周情报值</t>
  </si>
  <si>
    <t>本周平均</t>
  </si>
  <si>
    <t>上周平均</t>
  </si>
  <si>
    <t>上周进攻</t>
  </si>
  <si>
    <t>参战率</t>
  </si>
  <si>
    <t>特殊记录</t>
  </si>
  <si>
    <t>得分</t>
  </si>
  <si>
    <t>定期奖惩机制</t>
  </si>
  <si>
    <t>東京喰種</t>
  </si>
  <si>
    <t>1. 一周为一个记分周期，新入成员将适用《新人筛选规则》，而不参与前两周淘汰，但会在第二周结束筛选。
2. 评分标准为((上周情报值*25%+周平均情报值*75%+淘汰周出战次数*3+特殊记录*5+0.25*(周平均情报值-上周平均情报值))*淘汰周参与率+牌数/20)/级别*修正值(30)[注:修正值根据队伍平均值计算,且最终通过复位使零分归零]
3. 以下情况记录为特殊事件：
+1：布置战报，特遣队任务表现出色，分享每日事件战术攻略，分享录像等活跃行为-1：不按战报进攻
，不出兵，捡漏，所负责地图未完成等消极行为
4. 每周日将公布得分，倒数三名将被警告，连续三周被警告则淘汰 (警告期，危险期，淘汰。)
5. (根据队伍平均水平浮动)军官要求最低得分65, 副指挥官要求最低得分80
6. (根据队伍平均水平浮动)满足下列要求可升职：
军官：周平均情报达55，得分达70
副指挥官：周平均情报达65，得分达90
7. 正副指挥官有权临时提拔出色的队员，若周末不满足职称最低条件则降职
8. 本机制仍处于beta阶段，最终解释权归指挥官所有</t>
  </si>
  <si>
    <t>寒烟翠</t>
  </si>
  <si>
    <t>专杀奥特曼</t>
  </si>
  <si>
    <t>小强</t>
  </si>
  <si>
    <t>丢丢</t>
  </si>
  <si>
    <t>Emperor、帝</t>
  </si>
  <si>
    <t>XL灬冰麒麟</t>
  </si>
  <si>
    <t>12.13加入</t>
  </si>
  <si>
    <t>smwyi</t>
  </si>
  <si>
    <t>零一</t>
  </si>
  <si>
    <t>戰龍</t>
  </si>
  <si>
    <t>猪头兴</t>
  </si>
  <si>
    <t>巅峰-深沉青年</t>
  </si>
  <si>
    <t xml:space="preserve">本队平均水平 </t>
  </si>
  <si>
    <t>aman</t>
  </si>
  <si>
    <t>Vampire</t>
  </si>
  <si>
    <t>新人筛选规则（新人须知）</t>
  </si>
  <si>
    <t>瑶啊瑶。</t>
  </si>
  <si>
    <t>1. 新成员加入后进入新人期，为期两个计分周期
2. 新人期第一周数据不完整，不具可比性，故不参与常规淘汰，入队第一周会给出分数以供参考
3. 新人期第二周将根据周日最后评分，若分数低于所有常规队员则淘汰
4. 新人期内若达到升职条件即可升职并脱离新人期
5. 新人期请尽快完成战力统计，详情请查阅群文件</t>
  </si>
  <si>
    <t>如虎如貔</t>
  </si>
  <si>
    <t>姜大龙</t>
  </si>
  <si>
    <t>黑夜、糜烂</t>
  </si>
  <si>
    <t>12.15加入</t>
  </si>
  <si>
    <t>埋伏</t>
  </si>
  <si>
    <t>Ash</t>
  </si>
  <si>
    <t>奖励名单</t>
  </si>
  <si>
    <t>未名#</t>
  </si>
  <si>
    <t>脱离新人期：XL灬冰麒麟,猪头兴,巅峰-深沉青年</t>
  </si>
  <si>
    <t>天意sxz</t>
  </si>
  <si>
    <t>升职：XL灬冰麒麟,smwyi</t>
  </si>
  <si>
    <t>爱在偶然</t>
  </si>
  <si>
    <t>惩罚名单</t>
  </si>
  <si>
    <t>兔Star</t>
  </si>
  <si>
    <t>降职：Ash,妞、给大爷乐一个</t>
  </si>
  <si>
    <t>妞、给大爷乐一个</t>
  </si>
  <si>
    <t>警告期：妞、给大爷乐一个，兔Star，爱在偶然</t>
  </si>
  <si>
    <t>复位修正</t>
  </si>
  <si>
    <t>图例</t>
  </si>
  <si>
    <t>默默</t>
  </si>
  <si>
    <t>12.15主退</t>
  </si>
  <si>
    <t>指挥官</t>
  </si>
  <si>
    <t>副指挥官</t>
  </si>
  <si>
    <t>军官</t>
  </si>
  <si>
    <t>新人第一周</t>
  </si>
  <si>
    <t>新人第二周</t>
  </si>
  <si>
    <t>☆.大帅.☆</t>
  </si>
  <si>
    <t>12.13主退</t>
  </si>
  <si>
    <t>升职</t>
  </si>
  <si>
    <t>降职</t>
  </si>
  <si>
    <t>警告</t>
  </si>
  <si>
    <t>危险</t>
  </si>
  <si>
    <t>淘汰</t>
  </si>
  <si>
    <t>马大大</t>
  </si>
  <si>
    <t>12.10主退</t>
  </si>
  <si>
    <t>羊咩咩</t>
  </si>
  <si>
    <t>12.06主退</t>
  </si>
  <si>
    <t>谁能挡我</t>
  </si>
  <si>
    <t>12.05主退</t>
  </si>
  <si>
    <t>小飞</t>
  </si>
  <si>
    <t>12.02淘汰</t>
  </si>
  <si>
    <t>静渊</t>
  </si>
  <si>
    <t>11.29淘汰</t>
  </si>
  <si>
    <t>不诉离殇</t>
  </si>
  <si>
    <t>11.22淘汰</t>
  </si>
  <si>
    <t>—</t>
  </si>
  <si>
    <t>飞虎特遣队☆冷血</t>
  </si>
  <si>
    <t>11.17主退</t>
  </si>
  <si>
    <t>莫洛晴</t>
  </si>
  <si>
    <t>11.15淘汰</t>
  </si>
  <si>
    <t>萌小呆</t>
  </si>
  <si>
    <t>11.14主退</t>
  </si>
  <si>
    <t>秋少云</t>
  </si>
  <si>
    <t>11.10淘汰</t>
  </si>
  <si>
    <t>疯子</t>
  </si>
  <si>
    <t>11.08主退</t>
  </si>
  <si>
    <t>Master\周</t>
  </si>
  <si>
    <t>11.06主退</t>
  </si>
  <si>
    <t>我是第二就没有第一</t>
  </si>
  <si>
    <t>11.01主退</t>
  </si>
  <si>
    <t>开着火车去你家</t>
  </si>
  <si>
    <t>11.01淘汰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</si>
</sst>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&quot; &quot;"/>
    <numFmt numFmtId="60" formatCode="0.00&quot; &quot;"/>
  </numFmts>
  <fonts count="11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8"/>
      <color indexed="11"/>
      <name val="宋体"/>
    </font>
    <font>
      <sz val="14"/>
      <color indexed="8"/>
      <name val="宋体"/>
    </font>
    <font>
      <sz val="18"/>
      <color indexed="8"/>
      <name val="宋体"/>
    </font>
    <font>
      <sz val="16"/>
      <color indexed="8"/>
      <name val="宋体"/>
    </font>
    <font>
      <sz val="14"/>
      <color indexed="16"/>
      <name val="宋体"/>
    </font>
    <font>
      <sz val="11"/>
      <color indexed="16"/>
      <name val="宋体"/>
    </font>
    <font>
      <sz val="14"/>
      <color indexed="21"/>
      <name val="宋体"/>
    </font>
    <font>
      <sz val="11"/>
      <color indexed="21"/>
      <name val="宋体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42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1" fontId="0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 wrapText="1"/>
    </xf>
    <xf numFmtId="2" fontId="3" fillId="2" borderId="3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horizontal="center" vertical="center"/>
    </xf>
    <xf numFmtId="1" fontId="4" fillId="2" borderId="8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center" vertical="center"/>
    </xf>
    <xf numFmtId="49" fontId="5" fillId="3" borderId="10" applyNumberFormat="1" applyFont="1" applyFill="1" applyBorder="1" applyAlignment="1" applyProtection="0">
      <alignment horizontal="center" vertical="center"/>
    </xf>
    <xf numFmtId="1" fontId="0" fillId="3" borderId="11" applyNumberFormat="1" applyFont="1" applyFill="1" applyBorder="1" applyAlignment="1" applyProtection="0">
      <alignment horizontal="center" vertical="center"/>
    </xf>
    <xf numFmtId="1" fontId="0" fillId="3" borderId="12" applyNumberFormat="1" applyFont="1" applyFill="1" applyBorder="1" applyAlignment="1" applyProtection="0">
      <alignment horizontal="center" vertical="center"/>
    </xf>
    <xf numFmtId="1" fontId="4" fillId="2" borderId="13" applyNumberFormat="1" applyFont="1" applyFill="1" applyBorder="1" applyAlignment="1" applyProtection="0">
      <alignment horizontal="center" vertical="center"/>
    </xf>
    <xf numFmtId="1" fontId="4" fillId="2" borderId="6" applyNumberFormat="1" applyFont="1" applyFill="1" applyBorder="1" applyAlignment="1" applyProtection="0">
      <alignment horizontal="center" vertical="center"/>
    </xf>
    <xf numFmtId="49" fontId="0" fillId="4" borderId="14" applyNumberFormat="1" applyFont="1" applyFill="1" applyBorder="1" applyAlignment="1" applyProtection="0">
      <alignment vertical="center"/>
    </xf>
    <xf numFmtId="1" fontId="4" fillId="2" borderId="15" applyNumberFormat="1" applyFont="1" applyFill="1" applyBorder="1" applyAlignment="1" applyProtection="0">
      <alignment horizontal="center" vertical="center"/>
    </xf>
    <xf numFmtId="1" fontId="4" fillId="2" borderId="16" applyNumberFormat="1" applyFont="1" applyFill="1" applyBorder="1" applyAlignment="1" applyProtection="0">
      <alignment horizontal="center" vertical="center"/>
    </xf>
    <xf numFmtId="9" fontId="4" fillId="2" borderId="6" applyNumberFormat="1" applyFont="1" applyFill="1" applyBorder="1" applyAlignment="1" applyProtection="0">
      <alignment horizontal="center" vertical="center"/>
    </xf>
    <xf numFmtId="59" fontId="4" fillId="2" borderId="17" applyNumberFormat="1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vertical="center" wrapText="1"/>
    </xf>
    <xf numFmtId="1" fontId="0" fillId="2" borderId="19" applyNumberFormat="1" applyFont="1" applyFill="1" applyBorder="1" applyAlignment="1" applyProtection="0">
      <alignment vertical="center" wrapText="1"/>
    </xf>
    <xf numFmtId="1" fontId="0" fillId="2" borderId="20" applyNumberFormat="1" applyFont="1" applyFill="1" applyBorder="1" applyAlignment="1" applyProtection="0">
      <alignment vertical="center" wrapText="1"/>
    </xf>
    <xf numFmtId="1" fontId="4" fillId="2" borderId="21" applyNumberFormat="1" applyFont="1" applyFill="1" applyBorder="1" applyAlignment="1" applyProtection="0">
      <alignment horizontal="center" vertical="center"/>
    </xf>
    <xf numFmtId="1" fontId="4" fillId="2" borderId="14" applyNumberFormat="1" applyFont="1" applyFill="1" applyBorder="1" applyAlignment="1" applyProtection="0">
      <alignment horizontal="center" vertical="center"/>
    </xf>
    <xf numFmtId="49" fontId="0" fillId="5" borderId="14" applyNumberFormat="1" applyFont="1" applyFill="1" applyBorder="1" applyAlignment="1" applyProtection="0">
      <alignment vertical="center"/>
    </xf>
    <xf numFmtId="1" fontId="4" fillId="2" borderId="22" applyNumberFormat="1" applyFont="1" applyFill="1" applyBorder="1" applyAlignment="1" applyProtection="0">
      <alignment horizontal="center" vertical="center"/>
    </xf>
    <xf numFmtId="1" fontId="4" fillId="2" borderId="23" applyNumberFormat="1" applyFont="1" applyFill="1" applyBorder="1" applyAlignment="1" applyProtection="0">
      <alignment horizontal="center" vertical="center"/>
    </xf>
    <xf numFmtId="9" fontId="4" fillId="2" borderId="14" applyNumberFormat="1" applyFont="1" applyFill="1" applyBorder="1" applyAlignment="1" applyProtection="0">
      <alignment horizontal="center" vertical="center"/>
    </xf>
    <xf numFmtId="1" fontId="0" fillId="2" borderId="24" applyNumberFormat="1" applyFont="1" applyFill="1" applyBorder="1" applyAlignment="1" applyProtection="0">
      <alignment vertical="center" wrapText="1"/>
    </xf>
    <xf numFmtId="1" fontId="0" fillId="2" borderId="25" applyNumberFormat="1" applyFont="1" applyFill="1" applyBorder="1" applyAlignment="1" applyProtection="0">
      <alignment vertical="center" wrapText="1"/>
    </xf>
    <xf numFmtId="1" fontId="0" fillId="2" borderId="26" applyNumberFormat="1" applyFont="1" applyFill="1" applyBorder="1" applyAlignment="1" applyProtection="0">
      <alignment vertical="center" wrapText="1"/>
    </xf>
    <xf numFmtId="49" fontId="0" fillId="6" borderId="14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horizontal="left" vertical="center"/>
    </xf>
    <xf numFmtId="49" fontId="0" fillId="7" borderId="14" applyNumberFormat="1" applyFont="1" applyFill="1" applyBorder="1" applyAlignment="1" applyProtection="0">
      <alignment vertical="center"/>
    </xf>
    <xf numFmtId="49" fontId="4" fillId="2" borderId="14" applyNumberFormat="1" applyFont="1" applyFill="1" applyBorder="1" applyAlignment="1" applyProtection="0">
      <alignment horizontal="center" vertical="center"/>
    </xf>
    <xf numFmtId="49" fontId="0" fillId="2" borderId="14" applyNumberFormat="1" applyFont="1" applyFill="1" applyBorder="1" applyAlignment="1" applyProtection="0">
      <alignment vertical="center"/>
    </xf>
    <xf numFmtId="49" fontId="0" fillId="8" borderId="14" applyNumberFormat="1" applyFont="1" applyFill="1" applyBorder="1" applyAlignment="1" applyProtection="0">
      <alignment horizontal="left" vertical="center"/>
    </xf>
    <xf numFmtId="1" fontId="4" fillId="2" borderId="27" applyNumberFormat="1" applyFont="1" applyFill="1" applyBorder="1" applyAlignment="1" applyProtection="0">
      <alignment horizontal="center" vertical="center"/>
    </xf>
    <xf numFmtId="1" fontId="4" fillId="2" borderId="28" applyNumberFormat="1" applyFont="1" applyFill="1" applyBorder="1" applyAlignment="1" applyProtection="0">
      <alignment horizontal="center" vertical="center"/>
    </xf>
    <xf numFmtId="49" fontId="0" fillId="8" borderId="28" applyNumberFormat="1" applyFont="1" applyFill="1" applyBorder="1" applyAlignment="1" applyProtection="0">
      <alignment horizontal="left" vertical="center"/>
    </xf>
    <xf numFmtId="1" fontId="4" fillId="2" borderId="29" applyNumberFormat="1" applyFont="1" applyFill="1" applyBorder="1" applyAlignment="1" applyProtection="0">
      <alignment horizontal="center" vertical="center"/>
    </xf>
    <xf numFmtId="1" fontId="4" fillId="2" borderId="30" applyNumberFormat="1" applyFont="1" applyFill="1" applyBorder="1" applyAlignment="1" applyProtection="0">
      <alignment horizontal="center" vertical="center"/>
    </xf>
    <xf numFmtId="9" fontId="4" fillId="2" borderId="28" applyNumberFormat="1" applyFont="1" applyFill="1" applyBorder="1" applyAlignment="1" applyProtection="0">
      <alignment horizontal="center" vertical="center"/>
    </xf>
    <xf numFmtId="49" fontId="4" fillId="9" borderId="4" applyNumberFormat="1" applyFont="1" applyFill="1" applyBorder="1" applyAlignment="1" applyProtection="0">
      <alignment horizontal="center" vertical="center"/>
    </xf>
    <xf numFmtId="49" fontId="4" fillId="9" borderId="5" applyNumberFormat="1" applyFont="1" applyFill="1" applyBorder="1" applyAlignment="1" applyProtection="0">
      <alignment horizontal="center" vertical="center"/>
    </xf>
    <xf numFmtId="49" fontId="0" fillId="9" borderId="5" applyNumberFormat="1" applyFont="1" applyFill="1" applyBorder="1" applyAlignment="1" applyProtection="0">
      <alignment horizontal="left" vertical="center"/>
    </xf>
    <xf numFmtId="49" fontId="4" fillId="9" borderId="31" applyNumberFormat="1" applyFont="1" applyFill="1" applyBorder="1" applyAlignment="1" applyProtection="0">
      <alignment horizontal="center" vertical="center"/>
    </xf>
    <xf numFmtId="49" fontId="4" fillId="9" borderId="32" applyNumberFormat="1" applyFont="1" applyFill="1" applyBorder="1" applyAlignment="1" applyProtection="0">
      <alignment horizontal="center" vertical="center"/>
    </xf>
    <xf numFmtId="1" fontId="4" fillId="9" borderId="5" applyNumberFormat="1" applyFont="1" applyFill="1" applyBorder="1" applyAlignment="1" applyProtection="0">
      <alignment horizontal="center" vertical="center"/>
    </xf>
    <xf numFmtId="60" fontId="4" fillId="9" borderId="17" applyNumberFormat="1" applyFont="1" applyFill="1" applyBorder="1" applyAlignment="1" applyProtection="0">
      <alignment horizontal="center" vertical="center"/>
    </xf>
    <xf numFmtId="49" fontId="0" fillId="6" borderId="6" applyNumberFormat="1" applyFont="1" applyFill="1" applyBorder="1" applyAlignment="1" applyProtection="0">
      <alignment vertical="center"/>
    </xf>
    <xf numFmtId="1" fontId="0" fillId="2" borderId="33" applyNumberFormat="1" applyFont="1" applyFill="1" applyBorder="1" applyAlignment="1" applyProtection="0">
      <alignment vertical="center" wrapText="1"/>
    </xf>
    <xf numFmtId="1" fontId="0" fillId="2" borderId="3" applyNumberFormat="1" applyFont="1" applyFill="1" applyBorder="1" applyAlignment="1" applyProtection="0">
      <alignment vertical="center" wrapText="1"/>
    </xf>
    <xf numFmtId="1" fontId="0" fillId="2" borderId="34" applyNumberFormat="1" applyFont="1" applyFill="1" applyBorder="1" applyAlignment="1" applyProtection="0">
      <alignment vertical="center" wrapText="1"/>
    </xf>
    <xf numFmtId="49" fontId="6" fillId="3" borderId="10" applyNumberFormat="1" applyFont="1" applyFill="1" applyBorder="1" applyAlignment="1" applyProtection="0">
      <alignment horizontal="center" vertical="center"/>
    </xf>
    <xf numFmtId="1" fontId="6" fillId="3" borderId="11" applyNumberFormat="1" applyFont="1" applyFill="1" applyBorder="1" applyAlignment="1" applyProtection="0">
      <alignment horizontal="center" vertical="center"/>
    </xf>
    <xf numFmtId="1" fontId="6" fillId="3" borderId="12" applyNumberFormat="1" applyFont="1" applyFill="1" applyBorder="1" applyAlignment="1" applyProtection="0">
      <alignment horizontal="center" vertical="center"/>
    </xf>
    <xf numFmtId="49" fontId="4" fillId="5" borderId="10" applyNumberFormat="1" applyFont="1" applyFill="1" applyBorder="1" applyAlignment="1" applyProtection="0">
      <alignment horizontal="center" vertical="center"/>
    </xf>
    <xf numFmtId="1" fontId="4" fillId="5" borderId="11" applyNumberFormat="1" applyFont="1" applyFill="1" applyBorder="1" applyAlignment="1" applyProtection="0">
      <alignment horizontal="center" vertical="center"/>
    </xf>
    <xf numFmtId="1" fontId="4" fillId="5" borderId="12" applyNumberFormat="1" applyFont="1" applyFill="1" applyBorder="1" applyAlignment="1" applyProtection="0">
      <alignment horizontal="center" vertical="center"/>
    </xf>
    <xf numFmtId="49" fontId="7" fillId="2" borderId="13" applyNumberFormat="1" applyFont="1" applyFill="1" applyBorder="1" applyAlignment="1" applyProtection="0">
      <alignment horizontal="center" vertical="center"/>
    </xf>
    <xf numFmtId="1" fontId="8" fillId="2" borderId="6" applyNumberFormat="1" applyFont="1" applyFill="1" applyBorder="1" applyAlignment="1" applyProtection="0">
      <alignment horizontal="center" vertical="center"/>
    </xf>
    <xf numFmtId="1" fontId="8" fillId="2" borderId="9" applyNumberFormat="1" applyFont="1" applyFill="1" applyBorder="1" applyAlignment="1" applyProtection="0">
      <alignment horizontal="center" vertical="center"/>
    </xf>
    <xf numFmtId="49" fontId="0" fillId="2" borderId="14" applyNumberFormat="1" applyFont="1" applyFill="1" applyBorder="1" applyAlignment="1" applyProtection="0">
      <alignment horizontal="left" vertical="center"/>
    </xf>
    <xf numFmtId="49" fontId="7" fillId="2" borderId="27" applyNumberFormat="1" applyFont="1" applyFill="1" applyBorder="1" applyAlignment="1" applyProtection="0">
      <alignment horizontal="center" vertical="center"/>
    </xf>
    <xf numFmtId="1" fontId="4" fillId="2" borderId="35" applyNumberFormat="1" applyFont="1" applyFill="1" applyBorder="1" applyAlignment="1" applyProtection="0">
      <alignment horizontal="center" vertical="center"/>
    </xf>
    <xf numFmtId="49" fontId="0" fillId="10" borderId="14" applyNumberFormat="1" applyFont="1" applyFill="1" applyBorder="1" applyAlignment="1" applyProtection="0">
      <alignment vertical="center"/>
    </xf>
    <xf numFmtId="49" fontId="4" fillId="11" borderId="10" applyNumberFormat="1" applyFont="1" applyFill="1" applyBorder="1" applyAlignment="1" applyProtection="0">
      <alignment horizontal="center" vertical="center"/>
    </xf>
    <xf numFmtId="1" fontId="4" fillId="11" borderId="11" applyNumberFormat="1" applyFont="1" applyFill="1" applyBorder="1" applyAlignment="1" applyProtection="0">
      <alignment horizontal="center" vertical="center"/>
    </xf>
    <xf numFmtId="1" fontId="4" fillId="11" borderId="12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/>
    </xf>
    <xf numFmtId="1" fontId="4" fillId="2" borderId="9" applyNumberFormat="1" applyFont="1" applyFill="1" applyBorder="1" applyAlignment="1" applyProtection="0">
      <alignment horizontal="center" vertical="center"/>
    </xf>
    <xf numFmtId="49" fontId="4" fillId="2" borderId="21" applyNumberFormat="1" applyFont="1" applyFill="1" applyBorder="1" applyAlignment="1" applyProtection="0">
      <alignment horizontal="center" vertical="center"/>
    </xf>
    <xf numFmtId="1" fontId="4" fillId="2" borderId="17" applyNumberFormat="1" applyFont="1" applyFill="1" applyBorder="1" applyAlignment="1" applyProtection="0">
      <alignment horizontal="center" vertical="center"/>
    </xf>
    <xf numFmtId="1" fontId="4" fillId="12" borderId="13" applyNumberFormat="1" applyFont="1" applyFill="1" applyBorder="1" applyAlignment="1" applyProtection="0">
      <alignment horizontal="center" vertical="center"/>
    </xf>
    <xf numFmtId="1" fontId="4" fillId="12" borderId="6" applyNumberFormat="1" applyFont="1" applyFill="1" applyBorder="1" applyAlignment="1" applyProtection="0">
      <alignment horizontal="center" vertical="center"/>
    </xf>
    <xf numFmtId="49" fontId="0" fillId="12" borderId="14" applyNumberFormat="1" applyFont="1" applyFill="1" applyBorder="1" applyAlignment="1" applyProtection="0">
      <alignment vertical="center"/>
    </xf>
    <xf numFmtId="1" fontId="4" fillId="12" borderId="36" applyNumberFormat="1" applyFont="1" applyFill="1" applyBorder="1" applyAlignment="1" applyProtection="0">
      <alignment horizontal="center" vertical="center"/>
    </xf>
    <xf numFmtId="1" fontId="4" fillId="12" borderId="37" applyNumberFormat="1" applyFont="1" applyFill="1" applyBorder="1" applyAlignment="1" applyProtection="0">
      <alignment horizontal="center" vertical="center"/>
    </xf>
    <xf numFmtId="9" fontId="4" fillId="12" borderId="6" applyNumberFormat="1" applyFont="1" applyFill="1" applyBorder="1" applyAlignment="1" applyProtection="0">
      <alignment horizontal="center" vertical="center"/>
    </xf>
    <xf numFmtId="9" fontId="4" fillId="12" borderId="14" applyNumberFormat="1" applyFont="1" applyFill="1" applyBorder="1" applyAlignment="1" applyProtection="0">
      <alignment horizontal="center" vertical="center"/>
    </xf>
    <xf numFmtId="49" fontId="0" fillId="9" borderId="38" applyNumberFormat="1" applyFont="1" applyFill="1" applyBorder="1" applyAlignment="1" applyProtection="0">
      <alignment horizontal="center" vertical="center"/>
    </xf>
    <xf numFmtId="1" fontId="0" fillId="9" borderId="39" applyNumberFormat="1" applyFont="1" applyFill="1" applyBorder="1" applyAlignment="1" applyProtection="0">
      <alignment horizontal="center" vertical="center"/>
    </xf>
    <xf numFmtId="1" fontId="0" fillId="9" borderId="40" applyNumberFormat="1" applyFont="1" applyFill="1" applyBorder="1" applyAlignment="1" applyProtection="0">
      <alignment horizontal="center" vertical="center"/>
    </xf>
    <xf numFmtId="1" fontId="9" fillId="2" borderId="21" applyNumberFormat="1" applyFont="1" applyFill="1" applyBorder="1" applyAlignment="1" applyProtection="0">
      <alignment horizontal="center" vertical="center"/>
    </xf>
    <xf numFmtId="1" fontId="9" fillId="2" borderId="14" applyNumberFormat="1" applyFont="1" applyFill="1" applyBorder="1" applyAlignment="1" applyProtection="0">
      <alignment horizontal="center" vertical="center"/>
    </xf>
    <xf numFmtId="49" fontId="10" fillId="2" borderId="14" applyNumberFormat="1" applyFont="1" applyFill="1" applyBorder="1" applyAlignment="1" applyProtection="0">
      <alignment vertical="center"/>
    </xf>
    <xf numFmtId="1" fontId="9" fillId="2" borderId="22" applyNumberFormat="1" applyFont="1" applyFill="1" applyBorder="1" applyAlignment="1" applyProtection="0">
      <alignment horizontal="center" vertical="center"/>
    </xf>
    <xf numFmtId="1" fontId="9" fillId="2" borderId="23" applyNumberFormat="1" applyFont="1" applyFill="1" applyBorder="1" applyAlignment="1" applyProtection="0">
      <alignment horizontal="center" vertical="center"/>
    </xf>
    <xf numFmtId="49" fontId="9" fillId="2" borderId="14" applyNumberFormat="1" applyFont="1" applyFill="1" applyBorder="1" applyAlignment="1" applyProtection="0">
      <alignment horizontal="center" vertical="center"/>
    </xf>
    <xf numFmtId="9" fontId="9" fillId="2" borderId="14" applyNumberFormat="1" applyFont="1" applyFill="1" applyBorder="1" applyAlignment="1" applyProtection="0">
      <alignment horizontal="center" vertical="center"/>
    </xf>
    <xf numFmtId="59" fontId="9" fillId="2" borderId="17" applyNumberFormat="1" applyFont="1" applyFill="1" applyBorder="1" applyAlignment="1" applyProtection="0">
      <alignment horizontal="center" vertical="center"/>
    </xf>
    <xf numFmtId="49" fontId="0" fillId="5" borderId="13" applyNumberFormat="1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horizontal="center" vertical="center"/>
    </xf>
    <xf numFmtId="49" fontId="0" fillId="6" borderId="6" applyNumberFormat="1" applyFont="1" applyFill="1" applyBorder="1" applyAlignment="1" applyProtection="0">
      <alignment horizontal="center" vertical="center"/>
    </xf>
    <xf numFmtId="49" fontId="0" fillId="7" borderId="6" applyNumberFormat="1" applyFont="1" applyFill="1" applyBorder="1" applyAlignment="1" applyProtection="0">
      <alignment horizontal="center" vertical="center"/>
    </xf>
    <xf numFmtId="49" fontId="0" fillId="8" borderId="9" applyNumberFormat="1" applyFont="1" applyFill="1" applyBorder="1" applyAlignment="1" applyProtection="0">
      <alignment horizontal="center" vertical="center"/>
    </xf>
    <xf numFmtId="49" fontId="10" fillId="2" borderId="14" applyNumberFormat="1" applyFont="1" applyFill="1" applyBorder="1" applyAlignment="1" applyProtection="0">
      <alignment horizontal="left" vertical="center"/>
    </xf>
    <xf numFmtId="49" fontId="0" fillId="2" borderId="27" applyNumberFormat="1" applyFont="1" applyFill="1" applyBorder="1" applyAlignment="1" applyProtection="0">
      <alignment horizontal="center" vertical="center"/>
    </xf>
    <xf numFmtId="49" fontId="0" fillId="2" borderId="28" applyNumberFormat="1" applyFont="1" applyFill="1" applyBorder="1" applyAlignment="1" applyProtection="0">
      <alignment horizontal="center" vertical="center"/>
    </xf>
    <xf numFmtId="49" fontId="0" fillId="10" borderId="28" applyNumberFormat="1" applyFont="1" applyFill="1" applyBorder="1" applyAlignment="1" applyProtection="0">
      <alignment horizontal="center" vertical="center"/>
    </xf>
    <xf numFmtId="49" fontId="0" fillId="13" borderId="28" applyNumberFormat="1" applyFont="1" applyFill="1" applyBorder="1" applyAlignment="1" applyProtection="0">
      <alignment horizontal="center" vertical="center"/>
    </xf>
    <xf numFmtId="49" fontId="0" fillId="11" borderId="35" applyNumberFormat="1" applyFont="1" applyFill="1" applyBorder="1" applyAlignment="1" applyProtection="0">
      <alignment horizontal="center" vertical="center"/>
    </xf>
    <xf numFmtId="1" fontId="10" fillId="2" borderId="18" applyNumberFormat="1" applyFont="1" applyFill="1" applyBorder="1" applyAlignment="1" applyProtection="0">
      <alignment vertical="center"/>
    </xf>
    <xf numFmtId="1" fontId="10" fillId="2" borderId="19" applyNumberFormat="1" applyFont="1" applyFill="1" applyBorder="1" applyAlignment="1" applyProtection="0">
      <alignment vertical="center"/>
    </xf>
    <xf numFmtId="1" fontId="0" fillId="2" borderId="24" applyNumberFormat="1" applyFont="1" applyFill="1" applyBorder="1" applyAlignment="1" applyProtection="0">
      <alignment vertical="bottom"/>
    </xf>
    <xf numFmtId="1" fontId="0" fillId="2" borderId="25" applyNumberFormat="1" applyFont="1" applyFill="1" applyBorder="1" applyAlignment="1" applyProtection="0">
      <alignment vertical="bottom"/>
    </xf>
    <xf numFmtId="1" fontId="0" fillId="2" borderId="24" applyNumberFormat="1" applyFont="1" applyFill="1" applyBorder="1" applyAlignment="1" applyProtection="0">
      <alignment vertical="center"/>
    </xf>
    <xf numFmtId="1" fontId="0" fillId="2" borderId="25" applyNumberFormat="1" applyFont="1" applyFill="1" applyBorder="1" applyAlignment="1" applyProtection="0">
      <alignment vertical="center"/>
    </xf>
    <xf numFmtId="1" fontId="0" fillId="2" borderId="41" applyNumberFormat="1" applyFont="1" applyFill="1" applyBorder="1" applyAlignment="1" applyProtection="0">
      <alignment vertical="bottom"/>
    </xf>
    <xf numFmtId="1" fontId="9" fillId="2" borderId="17" applyNumberFormat="1" applyFont="1" applyFill="1" applyBorder="1" applyAlignment="1" applyProtection="0">
      <alignment horizontal="center" vertical="center"/>
    </xf>
    <xf numFmtId="9" fontId="9" fillId="2" borderId="17" applyNumberFormat="1" applyFont="1" applyFill="1" applyBorder="1" applyAlignment="1" applyProtection="0">
      <alignment horizontal="center" vertical="center"/>
    </xf>
    <xf numFmtId="1" fontId="9" fillId="2" borderId="27" applyNumberFormat="1" applyFont="1" applyFill="1" applyBorder="1" applyAlignment="1" applyProtection="0">
      <alignment horizontal="center" vertical="center"/>
    </xf>
    <xf numFmtId="49" fontId="9" fillId="2" borderId="28" applyNumberFormat="1" applyFont="1" applyFill="1" applyBorder="1" applyAlignment="1" applyProtection="0">
      <alignment horizontal="center" vertical="center"/>
    </xf>
    <xf numFmtId="49" fontId="10" fillId="2" borderId="28" applyNumberFormat="1" applyFont="1" applyFill="1" applyBorder="1" applyAlignment="1" applyProtection="0">
      <alignment vertical="center"/>
    </xf>
    <xf numFmtId="1" fontId="9" fillId="2" borderId="28" applyNumberFormat="1" applyFont="1" applyFill="1" applyBorder="1" applyAlignment="1" applyProtection="0">
      <alignment horizontal="center" vertical="center"/>
    </xf>
    <xf numFmtId="9" fontId="9" fillId="2" borderId="28" applyNumberFormat="1" applyFont="1" applyFill="1" applyBorder="1" applyAlignment="1" applyProtection="0">
      <alignment horizontal="center" vertical="center"/>
    </xf>
    <xf numFmtId="9" fontId="9" fillId="2" borderId="35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b0f0"/>
      <rgbColor rgb="00000000"/>
      <rgbColor rgb="ffffc000"/>
      <rgbColor rgb="ff92d050"/>
      <rgbColor rgb="ff00b050"/>
      <rgbColor rgb="ffa5b6ca"/>
      <rgbColor rgb="ffff33cc"/>
      <rgbColor rgb="ffff99ff"/>
      <rgbColor rgb="ffffff00"/>
      <rgbColor rgb="ff7f7f7f"/>
      <rgbColor rgb="ff7b4b2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45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1" customWidth="1"/>
    <col min="2" max="2" width="10.7344" style="1" customWidth="1"/>
    <col min="3" max="3" width="18.1562" style="1" customWidth="1"/>
    <col min="4" max="4" width="14.2891" style="1" customWidth="1"/>
    <col min="5" max="5" width="14.5781" style="1" customWidth="1"/>
    <col min="6" max="6" width="2.57812" style="1" customWidth="1"/>
    <col min="7" max="7" width="16.4453" style="1" customWidth="1"/>
    <col min="8" max="8" width="14.2891" style="1" customWidth="1"/>
    <col min="9" max="9" width="11.2891" style="1" customWidth="1"/>
    <col min="10" max="10" width="15" style="1" customWidth="1"/>
    <col min="11" max="11" width="20.1562" style="1" customWidth="1"/>
    <col min="12" max="12" width="12.2891" style="1" customWidth="1"/>
    <col min="13" max="13" width="12.2891" style="1" customWidth="1"/>
    <col min="14" max="14" width="12.2891" style="1" customWidth="1"/>
    <col min="15" max="15" width="12.2891" style="1" customWidth="1"/>
    <col min="16" max="16" width="12.2891" style="1" customWidth="1"/>
    <col min="17" max="256" width="10.7344" style="1" customWidth="1"/>
  </cols>
  <sheetData>
    <row r="1" ht="37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t="s" s="4">
        <v>1</v>
      </c>
      <c r="P1" s="5"/>
    </row>
    <row r="2" ht="24.95" customHeight="1">
      <c r="A2" t="s" s="6">
        <v>2</v>
      </c>
      <c r="B2" t="s" s="7">
        <v>3</v>
      </c>
      <c r="C2" t="s" s="8">
        <v>4</v>
      </c>
      <c r="D2" t="s" s="7">
        <v>5</v>
      </c>
      <c r="E2" t="s" s="9">
        <v>6</v>
      </c>
      <c r="F2" s="10"/>
      <c r="G2" t="s" s="7">
        <v>7</v>
      </c>
      <c r="H2" t="s" s="7">
        <v>8</v>
      </c>
      <c r="I2" t="s" s="7">
        <v>9</v>
      </c>
      <c r="J2" t="s" s="7">
        <v>10</v>
      </c>
      <c r="K2" t="s" s="11">
        <v>11</v>
      </c>
      <c r="L2" t="s" s="12">
        <v>12</v>
      </c>
      <c r="M2" s="13"/>
      <c r="N2" s="13"/>
      <c r="O2" s="13"/>
      <c r="P2" s="14"/>
    </row>
    <row r="3" ht="20.1" customHeight="1">
      <c r="A3" s="15">
        <v>1017</v>
      </c>
      <c r="B3" s="16">
        <v>61</v>
      </c>
      <c r="C3" t="s" s="17">
        <v>13</v>
      </c>
      <c r="D3" s="16">
        <v>105</v>
      </c>
      <c r="E3" s="18">
        <v>87</v>
      </c>
      <c r="F3" s="19">
        <f>E3-G3</f>
        <v>28</v>
      </c>
      <c r="G3" s="16">
        <v>59</v>
      </c>
      <c r="H3" s="16">
        <v>6</v>
      </c>
      <c r="I3" s="20">
        <v>1</v>
      </c>
      <c r="J3" s="16">
        <v>1</v>
      </c>
      <c r="K3" s="21">
        <f>((((D3*25%+E3*75%+H3*3+J3*5+0.25*(E3-G3))*(1-(1-I3)/2))+A3/20)/B3*30-17.76)/40.13*65.27</f>
        <v>108.9768203339147</v>
      </c>
      <c r="L3" t="s" s="22">
        <v>14</v>
      </c>
      <c r="M3" s="23"/>
      <c r="N3" s="23"/>
      <c r="O3" s="23"/>
      <c r="P3" s="24"/>
    </row>
    <row r="4" ht="20.1" customHeight="1">
      <c r="A4" s="25">
        <v>905</v>
      </c>
      <c r="B4" s="26">
        <v>58</v>
      </c>
      <c r="C4" t="s" s="27">
        <v>15</v>
      </c>
      <c r="D4" s="26">
        <v>115</v>
      </c>
      <c r="E4" s="28">
        <v>101</v>
      </c>
      <c r="F4" s="29">
        <f>E4-G4</f>
        <v>2</v>
      </c>
      <c r="G4" s="26">
        <v>99</v>
      </c>
      <c r="H4" s="26">
        <v>6</v>
      </c>
      <c r="I4" s="30">
        <v>1</v>
      </c>
      <c r="J4" s="26">
        <v>-1.5</v>
      </c>
      <c r="K4" s="21">
        <f>((((D4*25%+E4*75%+H4*3+J4*5+0.25*(E4-G4))*(1-(1-I4)/2))+A4/20)/B4*30-17.76)/40.13*65.27</f>
        <v>106.3488719420504</v>
      </c>
      <c r="L4" s="31"/>
      <c r="M4" s="32"/>
      <c r="N4" s="32"/>
      <c r="O4" s="32"/>
      <c r="P4" s="33"/>
    </row>
    <row r="5" ht="19.5" customHeight="1">
      <c r="A5" s="25">
        <v>655</v>
      </c>
      <c r="B5" s="26">
        <v>50</v>
      </c>
      <c r="C5" t="s" s="34">
        <v>16</v>
      </c>
      <c r="D5" s="26">
        <v>69</v>
      </c>
      <c r="E5" s="28">
        <v>61</v>
      </c>
      <c r="F5" s="29">
        <f>E5-G5</f>
        <v>1</v>
      </c>
      <c r="G5" s="26">
        <v>60</v>
      </c>
      <c r="H5" s="26">
        <v>6</v>
      </c>
      <c r="I5" s="30">
        <v>1</v>
      </c>
      <c r="J5" s="26">
        <v>0.5</v>
      </c>
      <c r="K5" s="21">
        <f>((((D5*25%+E5*75%+H5*3+J5*5+0.25*(E5-G5))*(1-(1-I5)/2))+A5/20)/B5*30-17.76)/40.13*65.27</f>
        <v>84.80383254423123</v>
      </c>
      <c r="L5" s="31"/>
      <c r="M5" s="32"/>
      <c r="N5" s="32"/>
      <c r="O5" s="32"/>
      <c r="P5" s="33"/>
    </row>
    <row r="6" ht="20.1" customHeight="1">
      <c r="A6" s="25">
        <v>661</v>
      </c>
      <c r="B6" s="26">
        <v>54</v>
      </c>
      <c r="C6" t="s" s="34">
        <v>17</v>
      </c>
      <c r="D6" s="26">
        <v>78</v>
      </c>
      <c r="E6" s="28">
        <v>64</v>
      </c>
      <c r="F6" s="29">
        <f>E6-G6</f>
        <v>2</v>
      </c>
      <c r="G6" s="26">
        <v>62</v>
      </c>
      <c r="H6" s="26">
        <v>5</v>
      </c>
      <c r="I6" s="30">
        <v>1</v>
      </c>
      <c r="J6" s="26">
        <v>1</v>
      </c>
      <c r="K6" s="21">
        <f>((((D6*25%+E6*75%+H6*3+J6*5+0.25*(E6-G6))*(1-(1-I6)/2))+A6/20)/B6*30-17.76)/40.13*65.27</f>
        <v>80.49370296536256</v>
      </c>
      <c r="L6" s="31"/>
      <c r="M6" s="32"/>
      <c r="N6" s="32"/>
      <c r="O6" s="32"/>
      <c r="P6" s="33"/>
    </row>
    <row r="7" ht="20.1" customHeight="1">
      <c r="A7" s="25">
        <v>670</v>
      </c>
      <c r="B7" s="26">
        <v>57</v>
      </c>
      <c r="C7" t="s" s="35">
        <v>18</v>
      </c>
      <c r="D7" s="26">
        <v>78</v>
      </c>
      <c r="E7" s="28">
        <v>69</v>
      </c>
      <c r="F7" s="29">
        <f>E7-G7</f>
        <v>1</v>
      </c>
      <c r="G7" s="26">
        <v>68</v>
      </c>
      <c r="H7" s="26">
        <v>5</v>
      </c>
      <c r="I7" s="30">
        <v>1</v>
      </c>
      <c r="J7" s="26">
        <v>1.5</v>
      </c>
      <c r="K7" s="21">
        <f>((((D7*25%+E7*75%+H7*3+J7*5+0.25*(E7-G7))*(1-(1-I7)/2))+A7/20)/B7*30-17.76)/40.13*65.27</f>
        <v>80.2582937033588</v>
      </c>
      <c r="L7" s="31"/>
      <c r="M7" s="32"/>
      <c r="N7" s="32"/>
      <c r="O7" s="32"/>
      <c r="P7" s="33"/>
    </row>
    <row r="8" ht="20.1" customHeight="1">
      <c r="A8" s="25">
        <v>634</v>
      </c>
      <c r="B8" s="26">
        <v>54</v>
      </c>
      <c r="C8" t="s" s="17">
        <v>19</v>
      </c>
      <c r="D8" s="26">
        <v>65</v>
      </c>
      <c r="E8" s="28">
        <v>64</v>
      </c>
      <c r="F8" s="29">
        <f>E8-G8</f>
        <v>0</v>
      </c>
      <c r="G8" s="26">
        <v>64</v>
      </c>
      <c r="H8" s="26">
        <v>4</v>
      </c>
      <c r="I8" s="30">
        <v>1</v>
      </c>
      <c r="J8" s="26">
        <v>2.5</v>
      </c>
      <c r="K8" s="21">
        <f>((((D8*25%+E8*75%+H8*3+J8*5+0.25*(E8-G8))*(1-(1-I8)/2))+A8/20)/B8*30-17.76)/40.13*65.27</f>
        <v>79.95154830135392</v>
      </c>
      <c r="L8" s="31"/>
      <c r="M8" s="32"/>
      <c r="N8" s="32"/>
      <c r="O8" s="32"/>
      <c r="P8" s="33"/>
    </row>
    <row r="9" ht="20.1" customHeight="1">
      <c r="A9" s="25">
        <v>669</v>
      </c>
      <c r="B9" s="26">
        <v>59</v>
      </c>
      <c r="C9" t="s" s="36">
        <v>20</v>
      </c>
      <c r="D9" s="26">
        <v>75</v>
      </c>
      <c r="E9" s="28">
        <v>76</v>
      </c>
      <c r="F9" s="29">
        <f>E9-E9</f>
        <v>0</v>
      </c>
      <c r="G9" t="s" s="37">
        <v>21</v>
      </c>
      <c r="H9" s="26">
        <v>4</v>
      </c>
      <c r="I9" s="30">
        <v>1</v>
      </c>
      <c r="J9" s="26">
        <v>2</v>
      </c>
      <c r="K9" s="21">
        <f>((((D9*25%+E9*75%+H9*3+J9*5+0.25*(E9-E9))*(1-(1-I9)/2))+A9/20)/B9*30-17.76)/40.13*65.27</f>
        <v>79.61844480016218</v>
      </c>
      <c r="L9" s="31"/>
      <c r="M9" s="32"/>
      <c r="N9" s="32"/>
      <c r="O9" s="32"/>
      <c r="P9" s="33"/>
    </row>
    <row r="10" ht="20.1" customHeight="1">
      <c r="A10" s="25">
        <v>567</v>
      </c>
      <c r="B10" s="26">
        <v>48</v>
      </c>
      <c r="C10" t="s" s="38">
        <v>22</v>
      </c>
      <c r="D10" s="26">
        <v>76</v>
      </c>
      <c r="E10" s="28">
        <v>59</v>
      </c>
      <c r="F10" s="29">
        <f>E10-G10</f>
        <v>3</v>
      </c>
      <c r="G10" s="26">
        <v>56</v>
      </c>
      <c r="H10" s="26">
        <v>3</v>
      </c>
      <c r="I10" s="30">
        <v>1</v>
      </c>
      <c r="J10" s="26">
        <v>1</v>
      </c>
      <c r="K10" s="21">
        <f>((((D10*25%+E10*75%+H10*3+J10*5+0.25*(E10-G10))*(1-(1-I10)/2))+A10/20)/B10*30-17.76)/40.13*65.27</f>
        <v>79.22302797159229</v>
      </c>
      <c r="L10" s="31"/>
      <c r="M10" s="32"/>
      <c r="N10" s="32"/>
      <c r="O10" s="32"/>
      <c r="P10" s="33"/>
    </row>
    <row r="11" ht="20.1" customHeight="1">
      <c r="A11" s="25">
        <v>593</v>
      </c>
      <c r="B11" s="26">
        <v>50</v>
      </c>
      <c r="C11" t="s" s="34">
        <v>23</v>
      </c>
      <c r="D11" s="26">
        <v>49</v>
      </c>
      <c r="E11" s="28">
        <v>38</v>
      </c>
      <c r="F11" s="29">
        <f>E11-G11</f>
        <v>2</v>
      </c>
      <c r="G11" s="26">
        <v>36</v>
      </c>
      <c r="H11" s="26">
        <v>6</v>
      </c>
      <c r="I11" s="30">
        <v>1</v>
      </c>
      <c r="J11" s="26">
        <v>2.5</v>
      </c>
      <c r="K11" s="21">
        <f>((((D11*25%+E11*75%+H11*3+J11*5+0.25*(E11-G11))*(1-(1-I11)/2))+A11/20)/B11*30-17.76)/40.13*65.27</f>
        <v>70.06806877647644</v>
      </c>
      <c r="L11" s="31"/>
      <c r="M11" s="32"/>
      <c r="N11" s="32"/>
      <c r="O11" s="32"/>
      <c r="P11" s="33"/>
    </row>
    <row r="12" ht="20.1" customHeight="1">
      <c r="A12" s="25">
        <v>582</v>
      </c>
      <c r="B12" s="26">
        <v>51</v>
      </c>
      <c r="C12" t="s" s="34">
        <v>24</v>
      </c>
      <c r="D12" s="26">
        <v>65</v>
      </c>
      <c r="E12" s="28">
        <v>63</v>
      </c>
      <c r="F12" s="29">
        <f>E12-G12</f>
        <v>0</v>
      </c>
      <c r="G12" s="26">
        <v>63</v>
      </c>
      <c r="H12" s="26">
        <v>3</v>
      </c>
      <c r="I12" s="30">
        <v>1</v>
      </c>
      <c r="J12" s="26">
        <v>0</v>
      </c>
      <c r="K12" s="21">
        <f>((((D12*25%+E12*75%+H12*3+J12*5+0.25*(E12-G12))*(1-(1-I12)/2))+A12/20)/B12*30-17.76)/40.13*65.27</f>
        <v>68.31914161328622</v>
      </c>
      <c r="L12" s="31"/>
      <c r="M12" s="32"/>
      <c r="N12" s="32"/>
      <c r="O12" s="32"/>
      <c r="P12" s="33"/>
    </row>
    <row r="13" ht="20.1" customHeight="1">
      <c r="A13" s="25">
        <v>646</v>
      </c>
      <c r="B13" s="26">
        <v>51</v>
      </c>
      <c r="C13" t="s" s="39">
        <v>25</v>
      </c>
      <c r="D13" s="26">
        <v>68</v>
      </c>
      <c r="E13" s="28">
        <v>34</v>
      </c>
      <c r="F13" s="29">
        <f>E13-E13</f>
        <v>0</v>
      </c>
      <c r="G13" s="26">
        <v>0</v>
      </c>
      <c r="H13" s="26">
        <v>5</v>
      </c>
      <c r="I13" s="30">
        <v>1</v>
      </c>
      <c r="J13" s="26">
        <v>0.5</v>
      </c>
      <c r="K13" s="21">
        <f>((((D13*25%+E13*75%+H13*3+J13*5+0.25*(E13-G13))*(1-(1-I13)/2))+A13/20)/B13*30-17.76)/40.13*65.27</f>
        <v>67.5537467935093</v>
      </c>
      <c r="L13" s="31"/>
      <c r="M13" s="32"/>
      <c r="N13" s="32"/>
      <c r="O13" s="32"/>
      <c r="P13" s="33"/>
    </row>
    <row r="14" ht="20.1" customHeight="1">
      <c r="A14" s="40">
        <v>659</v>
      </c>
      <c r="B14" s="41">
        <v>55</v>
      </c>
      <c r="C14" t="s" s="42">
        <v>26</v>
      </c>
      <c r="D14" s="41">
        <v>60</v>
      </c>
      <c r="E14" s="43">
        <v>48</v>
      </c>
      <c r="F14" s="44">
        <f>E14-G14</f>
        <v>11</v>
      </c>
      <c r="G14" s="41">
        <v>37</v>
      </c>
      <c r="H14" s="41">
        <v>6</v>
      </c>
      <c r="I14" s="45">
        <v>1</v>
      </c>
      <c r="J14" s="41">
        <v>0.5</v>
      </c>
      <c r="K14" s="21">
        <f>((((D14*25%+E14*75%+H14*3+J14*5+0.25*(E14-G14))*(1-(1-I14)/2))+A14/20)/B14*30-17.76)/40.13*65.27</f>
        <v>66.21778492626237</v>
      </c>
      <c r="L14" s="31"/>
      <c r="M14" s="32"/>
      <c r="N14" s="32"/>
      <c r="O14" s="32"/>
      <c r="P14" s="33"/>
    </row>
    <row r="15" ht="20.1" customHeight="1">
      <c r="A15" s="46"/>
      <c r="B15" s="47"/>
      <c r="C15" t="s" s="48">
        <v>27</v>
      </c>
      <c r="D15" s="47"/>
      <c r="E15" s="49"/>
      <c r="F15" s="50"/>
      <c r="G15" s="47"/>
      <c r="H15" s="47"/>
      <c r="I15" s="47"/>
      <c r="J15" s="51"/>
      <c r="K15" s="52"/>
      <c r="L15" s="31"/>
      <c r="M15" s="32"/>
      <c r="N15" s="32"/>
      <c r="O15" s="32"/>
      <c r="P15" s="33"/>
    </row>
    <row r="16" ht="20.1" customHeight="1">
      <c r="A16" s="15">
        <v>716</v>
      </c>
      <c r="B16" s="16">
        <v>57</v>
      </c>
      <c r="C16" t="s" s="53">
        <v>28</v>
      </c>
      <c r="D16" s="16">
        <v>50</v>
      </c>
      <c r="E16" s="18">
        <v>49</v>
      </c>
      <c r="F16" s="19">
        <f>E16-G16</f>
        <v>0</v>
      </c>
      <c r="G16" s="16">
        <v>49</v>
      </c>
      <c r="H16" s="16">
        <v>5</v>
      </c>
      <c r="I16" s="20">
        <v>1</v>
      </c>
      <c r="J16" s="16">
        <v>2</v>
      </c>
      <c r="K16" s="21">
        <f>((((D16*25%+E16*75%+H16*3+J16*5+0.25*(E16-G16))*(1-(1-I16)/2))+A16/20)/B16*30-17.76)/40.13*65.27</f>
        <v>65.32050598712078</v>
      </c>
      <c r="L16" s="54"/>
      <c r="M16" s="55"/>
      <c r="N16" s="55"/>
      <c r="O16" s="55"/>
      <c r="P16" s="56"/>
    </row>
    <row r="17" ht="20.1" customHeight="1">
      <c r="A17" s="25">
        <v>586</v>
      </c>
      <c r="B17" s="26">
        <v>52</v>
      </c>
      <c r="C17" t="s" s="34">
        <v>29</v>
      </c>
      <c r="D17" s="26">
        <v>52</v>
      </c>
      <c r="E17" s="28">
        <v>50</v>
      </c>
      <c r="F17" s="29">
        <f>E17-G17</f>
        <v>0</v>
      </c>
      <c r="G17" s="26">
        <v>50</v>
      </c>
      <c r="H17" s="26">
        <v>5</v>
      </c>
      <c r="I17" s="30">
        <v>1</v>
      </c>
      <c r="J17" s="26">
        <v>1</v>
      </c>
      <c r="K17" s="21">
        <f>((((D17*25%+E17*75%+H17*3+J17*5+0.25*(E17-G17))*(1-(1-I17)/2))+A17/20)/B17*30-17.76)/40.13*65.27</f>
        <v>64.7607916578811</v>
      </c>
      <c r="L17" t="s" s="57">
        <v>30</v>
      </c>
      <c r="M17" s="58"/>
      <c r="N17" s="58"/>
      <c r="O17" s="58"/>
      <c r="P17" s="59"/>
    </row>
    <row r="18" ht="20.1" customHeight="1">
      <c r="A18" s="25">
        <v>501</v>
      </c>
      <c r="B18" s="26">
        <v>47</v>
      </c>
      <c r="C18" t="s" s="38">
        <v>31</v>
      </c>
      <c r="D18" s="26">
        <v>55</v>
      </c>
      <c r="E18" s="28">
        <v>47</v>
      </c>
      <c r="F18" s="29">
        <f>E18-G18</f>
        <v>2</v>
      </c>
      <c r="G18" s="26">
        <v>45</v>
      </c>
      <c r="H18" s="26">
        <v>3</v>
      </c>
      <c r="I18" s="30">
        <v>1</v>
      </c>
      <c r="J18" s="26">
        <v>1</v>
      </c>
      <c r="K18" s="21">
        <f>((((D18*25%+E18*75%+H18*3+J18*5+0.25*(E18-G18))*(1-(1-I18)/2))+A18/20)/B18*30-17.76)/40.13*65.27</f>
        <v>63.04382066793558</v>
      </c>
      <c r="L18" t="s" s="22">
        <v>32</v>
      </c>
      <c r="M18" s="23"/>
      <c r="N18" s="23"/>
      <c r="O18" s="23"/>
      <c r="P18" s="24"/>
    </row>
    <row r="19" ht="20.1" customHeight="1">
      <c r="A19" s="25">
        <v>533</v>
      </c>
      <c r="B19" s="26">
        <v>50</v>
      </c>
      <c r="C19" t="s" s="38">
        <v>33</v>
      </c>
      <c r="D19" s="26">
        <v>43</v>
      </c>
      <c r="E19" s="28">
        <v>40</v>
      </c>
      <c r="F19" s="29">
        <f>E19-G19</f>
        <v>1</v>
      </c>
      <c r="G19" s="26">
        <v>39</v>
      </c>
      <c r="H19" s="26">
        <v>6</v>
      </c>
      <c r="I19" s="30">
        <v>1</v>
      </c>
      <c r="J19" s="26">
        <v>1</v>
      </c>
      <c r="K19" s="21">
        <f>((((D19*25%+E19*75%+H19*3+J19*5+0.25*(E19-G19))*(1-(1-I19)/2))+A19/20)/B19*30-17.76)/40.13*65.27</f>
        <v>59.57737602790931</v>
      </c>
      <c r="L19" s="31"/>
      <c r="M19" s="32"/>
      <c r="N19" s="32"/>
      <c r="O19" s="32"/>
      <c r="P19" s="33"/>
    </row>
    <row r="20" ht="20.1" customHeight="1">
      <c r="A20" s="25">
        <v>624</v>
      </c>
      <c r="B20" s="26">
        <v>53</v>
      </c>
      <c r="C20" t="s" s="38">
        <v>34</v>
      </c>
      <c r="D20" s="26">
        <v>46</v>
      </c>
      <c r="E20" s="28">
        <v>44</v>
      </c>
      <c r="F20" s="29">
        <f>E20-G20</f>
        <v>0</v>
      </c>
      <c r="G20" s="26">
        <v>44</v>
      </c>
      <c r="H20" s="26">
        <v>4</v>
      </c>
      <c r="I20" s="30">
        <v>1</v>
      </c>
      <c r="J20" s="26">
        <v>1</v>
      </c>
      <c r="K20" s="21">
        <f>((((D20*25%+E20*75%+H20*3+J20*5+0.25*(E20-G20))*(1-(1-I20)/2))+A20/20)/B20*30-17.76)/40.13*65.27</f>
        <v>56.45732708320599</v>
      </c>
      <c r="L20" s="31"/>
      <c r="M20" s="32"/>
      <c r="N20" s="32"/>
      <c r="O20" s="32"/>
      <c r="P20" s="33"/>
    </row>
    <row r="21" ht="20.1" customHeight="1">
      <c r="A21" s="25">
        <v>802</v>
      </c>
      <c r="B21" s="26">
        <v>63</v>
      </c>
      <c r="C21" t="s" s="36">
        <v>35</v>
      </c>
      <c r="D21" s="26">
        <v>46</v>
      </c>
      <c r="E21" s="28">
        <v>46</v>
      </c>
      <c r="F21" s="29">
        <f>E21-E21</f>
        <v>0</v>
      </c>
      <c r="G21" t="s" s="37">
        <v>36</v>
      </c>
      <c r="H21" s="26">
        <v>3</v>
      </c>
      <c r="I21" s="30">
        <v>1</v>
      </c>
      <c r="J21" s="26">
        <v>2.5</v>
      </c>
      <c r="K21" s="21">
        <f>((((D21*25%+E21*75%+H21*3+J21*5+0.25*(E21-E21))*(1-(1-I21)/2))+A21/20)/B21*30-17.76)/40.13*65.27</f>
        <v>54.45091642637617</v>
      </c>
      <c r="L21" s="31"/>
      <c r="M21" s="32"/>
      <c r="N21" s="32"/>
      <c r="O21" s="32"/>
      <c r="P21" s="33"/>
    </row>
    <row r="22" ht="20.1" customHeight="1">
      <c r="A22" s="25">
        <v>466</v>
      </c>
      <c r="B22" s="26">
        <v>47</v>
      </c>
      <c r="C22" t="s" s="38">
        <v>37</v>
      </c>
      <c r="D22" s="26">
        <v>71</v>
      </c>
      <c r="E22" s="28">
        <v>41</v>
      </c>
      <c r="F22" s="29">
        <f>E22-G22</f>
        <v>4</v>
      </c>
      <c r="G22" s="26">
        <v>37</v>
      </c>
      <c r="H22" s="26">
        <v>2</v>
      </c>
      <c r="I22" s="30">
        <v>1</v>
      </c>
      <c r="J22" s="26">
        <v>0</v>
      </c>
      <c r="K22" s="21">
        <f>((((D22*25%+E22*75%+H22*3+J22*5+0.25*(E22-G22))*(1-(1-I22)/2))+A22/20)/B22*30-17.76)/40.13*65.27</f>
        <v>52.92167773883811</v>
      </c>
      <c r="L22" s="54"/>
      <c r="M22" s="55"/>
      <c r="N22" s="55"/>
      <c r="O22" s="55"/>
      <c r="P22" s="56"/>
    </row>
    <row r="23" ht="20.1" customHeight="1">
      <c r="A23" s="25">
        <v>540</v>
      </c>
      <c r="B23" s="26">
        <v>50</v>
      </c>
      <c r="C23" t="s" s="34">
        <v>38</v>
      </c>
      <c r="D23" s="26">
        <v>48</v>
      </c>
      <c r="E23" s="28">
        <v>47</v>
      </c>
      <c r="F23" s="29">
        <f>E23-G23</f>
        <v>0</v>
      </c>
      <c r="G23" s="26">
        <v>47</v>
      </c>
      <c r="H23" s="26">
        <v>2</v>
      </c>
      <c r="I23" s="30">
        <v>1</v>
      </c>
      <c r="J23" s="26">
        <v>0.5</v>
      </c>
      <c r="K23" s="21">
        <f>((((D23*25%+E23*75%+H23*3+J23*5+0.25*(E23-G23))*(1-(1-I23)/2))+A23/20)/B23*30-17.76)/40.13*65.27</f>
        <v>51.86793670570644</v>
      </c>
      <c r="L23" t="s" s="60">
        <v>39</v>
      </c>
      <c r="M23" s="61"/>
      <c r="N23" s="61"/>
      <c r="O23" s="61"/>
      <c r="P23" s="62"/>
    </row>
    <row r="24" ht="20.1" customHeight="1">
      <c r="A24" s="25">
        <v>511</v>
      </c>
      <c r="B24" s="26">
        <v>55</v>
      </c>
      <c r="C24" t="s" s="38">
        <v>40</v>
      </c>
      <c r="D24" s="26">
        <v>61</v>
      </c>
      <c r="E24" s="28">
        <v>38</v>
      </c>
      <c r="F24" s="29">
        <f>E24-G24</f>
        <v>3</v>
      </c>
      <c r="G24" s="26">
        <v>35</v>
      </c>
      <c r="H24" s="26">
        <v>3</v>
      </c>
      <c r="I24" s="30">
        <v>1</v>
      </c>
      <c r="J24" s="26">
        <v>2</v>
      </c>
      <c r="K24" s="21">
        <f>((((D24*25%+E24*75%+H24*3+J24*5+0.25*(E24-G24))*(1-(1-I24)/2))+A24/20)/B24*30-17.76)/40.13*65.27</f>
        <v>50.11579140520581</v>
      </c>
      <c r="L24" t="s" s="63">
        <v>41</v>
      </c>
      <c r="M24" s="64"/>
      <c r="N24" s="64"/>
      <c r="O24" s="64"/>
      <c r="P24" s="65"/>
    </row>
    <row r="25" ht="20.1" customHeight="1">
      <c r="A25" s="25">
        <v>543</v>
      </c>
      <c r="B25" s="26">
        <v>59</v>
      </c>
      <c r="C25" t="s" s="66">
        <v>42</v>
      </c>
      <c r="D25" s="26">
        <v>48</v>
      </c>
      <c r="E25" s="28">
        <v>47</v>
      </c>
      <c r="F25" s="29">
        <f>E25-G25</f>
        <v>1</v>
      </c>
      <c r="G25" s="26">
        <v>46</v>
      </c>
      <c r="H25" s="26">
        <v>4</v>
      </c>
      <c r="I25" s="30">
        <v>1</v>
      </c>
      <c r="J25" s="26">
        <v>1.5</v>
      </c>
      <c r="K25" s="21">
        <f>((((D25*25%+E25*75%+H25*3+J25*5+0.25*(E25-G25))*(1-(1-I25)/2))+A25/20)/B25*30-17.76)/40.13*65.27</f>
        <v>48.97751722157226</v>
      </c>
      <c r="L25" t="s" s="67">
        <v>43</v>
      </c>
      <c r="M25" s="41"/>
      <c r="N25" s="41"/>
      <c r="O25" s="41"/>
      <c r="P25" s="68"/>
    </row>
    <row r="26" ht="20.1" customHeight="1">
      <c r="A26" s="25">
        <v>590</v>
      </c>
      <c r="B26" s="26">
        <v>52</v>
      </c>
      <c r="C26" t="s" s="69">
        <v>44</v>
      </c>
      <c r="D26" s="26">
        <v>40</v>
      </c>
      <c r="E26" s="28">
        <v>54</v>
      </c>
      <c r="F26" s="29">
        <f>E26-G26</f>
        <v>-3</v>
      </c>
      <c r="G26" s="26">
        <v>57</v>
      </c>
      <c r="H26" s="26">
        <v>2</v>
      </c>
      <c r="I26" s="30">
        <v>1</v>
      </c>
      <c r="J26" s="26">
        <v>-1</v>
      </c>
      <c r="K26" s="21">
        <f>((((D26*25%+E26*75%+H26*3+J26*5+0.25*(E26-G26))*(1-(1-I26)/2))+A26/20)/B26*30-17.76)/40.13*65.27</f>
        <v>46.41615451705036</v>
      </c>
      <c r="L26" t="s" s="70">
        <v>45</v>
      </c>
      <c r="M26" s="71"/>
      <c r="N26" s="71"/>
      <c r="O26" s="71"/>
      <c r="P26" s="72"/>
    </row>
    <row r="27" ht="20.1" customHeight="1">
      <c r="A27" s="25">
        <v>525</v>
      </c>
      <c r="B27" s="26">
        <v>50</v>
      </c>
      <c r="C27" t="s" s="69">
        <v>46</v>
      </c>
      <c r="D27" s="26">
        <v>46</v>
      </c>
      <c r="E27" s="28">
        <v>39</v>
      </c>
      <c r="F27" s="29">
        <f>E27-G27</f>
        <v>1</v>
      </c>
      <c r="G27" s="26">
        <v>38</v>
      </c>
      <c r="H27" s="26">
        <v>3</v>
      </c>
      <c r="I27" s="30">
        <v>1</v>
      </c>
      <c r="J27" s="26">
        <v>-1</v>
      </c>
      <c r="K27" s="21">
        <f>((((D27*25%+E27*75%+H27*3+J27*5+0.25*(E27-G27))*(1-(1-I27)/2))+A27/20)/B27*30-17.76)/40.13*65.27</f>
        <v>40.64533516072763</v>
      </c>
      <c r="L27" t="s" s="73">
        <v>47</v>
      </c>
      <c r="M27" s="16"/>
      <c r="N27" s="16"/>
      <c r="O27" s="16"/>
      <c r="P27" s="74"/>
    </row>
    <row r="28" ht="20.1" customHeight="1">
      <c r="A28" s="40">
        <v>567</v>
      </c>
      <c r="B28" s="41">
        <v>48</v>
      </c>
      <c r="C28" t="s" s="69">
        <v>48</v>
      </c>
      <c r="D28" s="41">
        <v>53</v>
      </c>
      <c r="E28" s="43">
        <v>49</v>
      </c>
      <c r="F28" s="44">
        <f>E28-G28</f>
        <v>0</v>
      </c>
      <c r="G28" s="41">
        <v>49</v>
      </c>
      <c r="H28" s="41">
        <v>0</v>
      </c>
      <c r="I28" s="45">
        <v>0</v>
      </c>
      <c r="J28" s="41">
        <v>0</v>
      </c>
      <c r="K28" s="21">
        <f>((((D28*25%+E28*75%+H28*3+J28*5+0.25*(E28-G28))*(1-(1-I28)/2))+A28/20)/B28*30-17.76)/40.13*65.27</f>
        <v>25.34640823573386</v>
      </c>
      <c r="L28" t="s" s="75">
        <v>49</v>
      </c>
      <c r="M28" s="26"/>
      <c r="N28" s="26"/>
      <c r="O28" s="26"/>
      <c r="P28" s="76"/>
    </row>
    <row r="29" ht="20.1" customHeight="1">
      <c r="A29" s="77">
        <v>630.48</v>
      </c>
      <c r="B29" s="78">
        <v>53.24</v>
      </c>
      <c r="C29" t="s" s="79">
        <v>50</v>
      </c>
      <c r="D29" s="78">
        <v>0</v>
      </c>
      <c r="E29" s="80">
        <v>0</v>
      </c>
      <c r="F29" s="81"/>
      <c r="G29" s="78">
        <v>0</v>
      </c>
      <c r="H29" s="78">
        <v>0</v>
      </c>
      <c r="I29" s="82">
        <v>1</v>
      </c>
      <c r="J29" s="78">
        <v>0</v>
      </c>
      <c r="K29" s="83">
        <f>((((D29*25%+E29*75%+H29*3+J29*5+0.25*(E29-G29))*(1-(1-I29)/2))+A29/20)/B29*30-17.76)/40.13*65.27</f>
        <v>0.005425619928318122</v>
      </c>
      <c r="L29" t="s" s="84">
        <v>51</v>
      </c>
      <c r="M29" s="85"/>
      <c r="N29" s="85"/>
      <c r="O29" s="85"/>
      <c r="P29" s="86"/>
    </row>
    <row r="30" ht="20.1" customHeight="1">
      <c r="A30" s="87">
        <v>762</v>
      </c>
      <c r="B30" s="88">
        <v>58</v>
      </c>
      <c r="C30" t="s" s="89">
        <v>52</v>
      </c>
      <c r="D30" s="88">
        <v>39</v>
      </c>
      <c r="E30" s="90">
        <v>41</v>
      </c>
      <c r="F30" s="91"/>
      <c r="G30" t="s" s="92">
        <v>53</v>
      </c>
      <c r="H30" s="88">
        <v>2</v>
      </c>
      <c r="I30" s="93">
        <v>1</v>
      </c>
      <c r="J30" s="88"/>
      <c r="K30" s="94">
        <v>45</v>
      </c>
      <c r="L30" t="s" s="95">
        <v>54</v>
      </c>
      <c r="M30" t="s" s="96">
        <v>55</v>
      </c>
      <c r="N30" t="s" s="97">
        <v>56</v>
      </c>
      <c r="O30" t="s" s="98">
        <v>57</v>
      </c>
      <c r="P30" t="s" s="99">
        <v>58</v>
      </c>
    </row>
    <row r="31" ht="20.1" customHeight="1">
      <c r="A31" s="87">
        <v>930</v>
      </c>
      <c r="B31" s="88">
        <v>57</v>
      </c>
      <c r="C31" t="s" s="100">
        <v>59</v>
      </c>
      <c r="D31" s="88">
        <v>25</v>
      </c>
      <c r="E31" s="90">
        <v>26</v>
      </c>
      <c r="F31" s="91"/>
      <c r="G31" t="s" s="92">
        <v>60</v>
      </c>
      <c r="H31" s="88">
        <v>0</v>
      </c>
      <c r="I31" s="93">
        <v>1</v>
      </c>
      <c r="J31" s="88">
        <v>1</v>
      </c>
      <c r="K31" s="94">
        <v>40</v>
      </c>
      <c r="L31" t="s" s="101">
        <v>61</v>
      </c>
      <c r="M31" t="s" s="102">
        <v>62</v>
      </c>
      <c r="N31" t="s" s="103">
        <v>63</v>
      </c>
      <c r="O31" t="s" s="104">
        <v>64</v>
      </c>
      <c r="P31" t="s" s="105">
        <v>65</v>
      </c>
    </row>
    <row r="32" ht="20.1" customHeight="1">
      <c r="A32" s="87">
        <v>714</v>
      </c>
      <c r="B32" s="88">
        <v>53</v>
      </c>
      <c r="C32" t="s" s="89">
        <v>66</v>
      </c>
      <c r="D32" s="88">
        <v>119</v>
      </c>
      <c r="E32" s="88">
        <v>75</v>
      </c>
      <c r="F32" s="88"/>
      <c r="G32" t="s" s="92">
        <v>67</v>
      </c>
      <c r="H32" s="88">
        <v>6</v>
      </c>
      <c r="I32" s="93">
        <v>1</v>
      </c>
      <c r="J32" s="88">
        <v>-0.5</v>
      </c>
      <c r="K32" s="94">
        <v>103</v>
      </c>
      <c r="L32" s="106"/>
      <c r="M32" s="107"/>
      <c r="N32" s="107"/>
      <c r="O32" s="107"/>
      <c r="P32" s="107"/>
    </row>
    <row r="33" ht="20.1" customHeight="1">
      <c r="A33" s="87">
        <v>625</v>
      </c>
      <c r="B33" s="88">
        <v>58</v>
      </c>
      <c r="C33" t="s" s="100">
        <v>68</v>
      </c>
      <c r="D33" s="88">
        <v>36</v>
      </c>
      <c r="E33" s="88">
        <v>37</v>
      </c>
      <c r="F33" s="88"/>
      <c r="G33" t="s" s="92">
        <v>69</v>
      </c>
      <c r="H33" s="88">
        <v>4</v>
      </c>
      <c r="I33" s="93">
        <v>1</v>
      </c>
      <c r="J33" s="88">
        <v>0</v>
      </c>
      <c r="K33" s="94">
        <f>((((D33*25%+E33*75%+H33*3+J33*5+0.25*(E33-E33))*I33)+A33/20)/B33*30-17.54)/39.8*67.01</f>
        <v>40.13749211575118</v>
      </c>
      <c r="L33" s="108"/>
      <c r="M33" s="109"/>
      <c r="N33" s="109"/>
      <c r="O33" s="109"/>
      <c r="P33" s="109"/>
    </row>
    <row r="34" ht="20.1" customHeight="1">
      <c r="A34" s="87">
        <v>670</v>
      </c>
      <c r="B34" s="88">
        <v>55</v>
      </c>
      <c r="C34" t="s" s="89">
        <v>70</v>
      </c>
      <c r="D34" s="88">
        <v>31</v>
      </c>
      <c r="E34" s="88">
        <v>32</v>
      </c>
      <c r="F34" s="88"/>
      <c r="G34" t="s" s="92">
        <v>71</v>
      </c>
      <c r="H34" s="88">
        <v>7</v>
      </c>
      <c r="I34" s="93">
        <v>1</v>
      </c>
      <c r="J34" s="88">
        <v>0</v>
      </c>
      <c r="K34" s="94">
        <v>48</v>
      </c>
      <c r="L34" s="108"/>
      <c r="M34" s="109"/>
      <c r="N34" s="109"/>
      <c r="O34" s="109"/>
      <c r="P34" s="109"/>
    </row>
    <row r="35" ht="20.1" customHeight="1">
      <c r="A35" s="87">
        <v>582</v>
      </c>
      <c r="B35" s="88">
        <v>56</v>
      </c>
      <c r="C35" t="s" s="89">
        <v>72</v>
      </c>
      <c r="D35" s="88">
        <v>36</v>
      </c>
      <c r="E35" s="88">
        <v>37</v>
      </c>
      <c r="F35" s="88"/>
      <c r="G35" t="s" s="92">
        <v>73</v>
      </c>
      <c r="H35" s="88">
        <v>3</v>
      </c>
      <c r="I35" s="93">
        <v>0.85</v>
      </c>
      <c r="J35" s="88">
        <v>0</v>
      </c>
      <c r="K35" s="94">
        <v>33</v>
      </c>
      <c r="L35" s="110"/>
      <c r="M35" s="111"/>
      <c r="N35" s="111"/>
      <c r="O35" s="111"/>
      <c r="P35" s="111"/>
    </row>
    <row r="36" ht="20.1" customHeight="1">
      <c r="A36" s="87">
        <v>464</v>
      </c>
      <c r="B36" s="88">
        <v>50</v>
      </c>
      <c r="C36" t="s" s="89">
        <v>74</v>
      </c>
      <c r="D36" s="88">
        <v>36</v>
      </c>
      <c r="E36" s="88">
        <v>37</v>
      </c>
      <c r="F36" s="88"/>
      <c r="G36" t="s" s="92">
        <v>75</v>
      </c>
      <c r="H36" s="88">
        <v>0</v>
      </c>
      <c r="I36" s="93">
        <v>1</v>
      </c>
      <c r="J36" s="88">
        <v>0</v>
      </c>
      <c r="K36" s="94">
        <v>30</v>
      </c>
      <c r="L36" s="110"/>
      <c r="M36" s="111"/>
      <c r="N36" s="111"/>
      <c r="O36" s="111"/>
      <c r="P36" s="111"/>
    </row>
    <row r="37" ht="20.1" customHeight="1">
      <c r="A37" s="87">
        <v>569</v>
      </c>
      <c r="B37" s="88">
        <v>57</v>
      </c>
      <c r="C37" t="s" s="89">
        <v>76</v>
      </c>
      <c r="D37" s="88">
        <v>34</v>
      </c>
      <c r="E37" s="88">
        <v>27</v>
      </c>
      <c r="F37" s="88"/>
      <c r="G37" t="s" s="92">
        <v>77</v>
      </c>
      <c r="H37" s="88">
        <v>3</v>
      </c>
      <c r="I37" s="93">
        <v>1</v>
      </c>
      <c r="J37" s="88">
        <v>0</v>
      </c>
      <c r="K37" s="94">
        <v>31</v>
      </c>
      <c r="L37" s="110"/>
      <c r="M37" s="111"/>
      <c r="N37" s="111"/>
      <c r="O37" s="111"/>
      <c r="P37" s="111"/>
    </row>
    <row r="38" ht="20.1" customHeight="1">
      <c r="A38" s="87">
        <v>714</v>
      </c>
      <c r="B38" t="s" s="92">
        <v>78</v>
      </c>
      <c r="C38" t="s" s="89">
        <v>79</v>
      </c>
      <c r="D38" t="s" s="92">
        <v>78</v>
      </c>
      <c r="E38" t="s" s="92">
        <v>78</v>
      </c>
      <c r="F38" s="88"/>
      <c r="G38" t="s" s="92">
        <v>80</v>
      </c>
      <c r="H38" s="88">
        <v>0</v>
      </c>
      <c r="I38" s="93">
        <v>1</v>
      </c>
      <c r="J38" s="88">
        <v>0</v>
      </c>
      <c r="K38" s="88">
        <v>10</v>
      </c>
      <c r="L38" s="112"/>
      <c r="M38" s="109"/>
      <c r="N38" s="109"/>
      <c r="O38" s="109"/>
      <c r="P38" s="109"/>
    </row>
    <row r="39" ht="20.1" customHeight="1">
      <c r="A39" s="87">
        <v>535</v>
      </c>
      <c r="B39" t="s" s="92">
        <v>78</v>
      </c>
      <c r="C39" t="s" s="89">
        <v>81</v>
      </c>
      <c r="D39" s="88">
        <v>28</v>
      </c>
      <c r="E39" s="88">
        <v>36</v>
      </c>
      <c r="F39" s="88"/>
      <c r="G39" t="s" s="92">
        <v>82</v>
      </c>
      <c r="H39" s="88">
        <v>2</v>
      </c>
      <c r="I39" s="93">
        <v>1</v>
      </c>
      <c r="J39" s="88">
        <v>0</v>
      </c>
      <c r="K39" s="113">
        <v>40.5</v>
      </c>
      <c r="L39" s="108"/>
      <c r="M39" s="109"/>
      <c r="N39" s="109"/>
      <c r="O39" s="109"/>
      <c r="P39" s="109"/>
    </row>
    <row r="40" ht="20.1" customHeight="1">
      <c r="A40" s="87">
        <v>764</v>
      </c>
      <c r="B40" t="s" s="92">
        <v>78</v>
      </c>
      <c r="C40" t="s" s="89">
        <v>83</v>
      </c>
      <c r="D40" s="88">
        <v>88</v>
      </c>
      <c r="E40" t="s" s="92">
        <v>78</v>
      </c>
      <c r="F40" s="88"/>
      <c r="G40" t="s" s="92">
        <v>84</v>
      </c>
      <c r="H40" s="88">
        <v>1</v>
      </c>
      <c r="I40" s="93">
        <v>1</v>
      </c>
      <c r="J40" s="88">
        <v>0</v>
      </c>
      <c r="K40" s="113">
        <v>3</v>
      </c>
      <c r="L40" s="108"/>
      <c r="M40" s="109"/>
      <c r="N40" s="109"/>
      <c r="O40" s="109"/>
      <c r="P40" s="109"/>
    </row>
    <row r="41" ht="20.1" customHeight="1">
      <c r="A41" s="87">
        <v>624</v>
      </c>
      <c r="B41" t="s" s="92">
        <v>78</v>
      </c>
      <c r="C41" t="s" s="89">
        <v>85</v>
      </c>
      <c r="D41" s="88">
        <v>11</v>
      </c>
      <c r="E41" s="88">
        <v>12</v>
      </c>
      <c r="F41" s="88"/>
      <c r="G41" t="s" s="92">
        <v>86</v>
      </c>
      <c r="H41" s="88">
        <v>0</v>
      </c>
      <c r="I41" s="93">
        <v>1</v>
      </c>
      <c r="J41" s="88">
        <v>0</v>
      </c>
      <c r="K41" s="114">
        <f>(E41+H41*3+J41*5+0.5*(E41-E41))*I41</f>
        <v>12</v>
      </c>
      <c r="L41" s="108"/>
      <c r="M41" s="109"/>
      <c r="N41" s="109"/>
      <c r="O41" s="109"/>
      <c r="P41" s="109"/>
    </row>
    <row r="42" ht="20.1" customHeight="1">
      <c r="A42" s="87">
        <v>538</v>
      </c>
      <c r="B42" t="s" s="92">
        <v>78</v>
      </c>
      <c r="C42" t="s" s="89">
        <v>87</v>
      </c>
      <c r="D42" s="88">
        <v>52</v>
      </c>
      <c r="E42" s="88">
        <v>29</v>
      </c>
      <c r="F42" s="88"/>
      <c r="G42" t="s" s="92">
        <v>88</v>
      </c>
      <c r="H42" s="88">
        <v>5</v>
      </c>
      <c r="I42" s="93">
        <v>1</v>
      </c>
      <c r="J42" s="88">
        <v>0</v>
      </c>
      <c r="K42" s="114">
        <f>(E42+H42*3+J42*5+0.5*(E42-E42))*I42</f>
        <v>44</v>
      </c>
      <c r="L42" s="110"/>
      <c r="M42" s="111"/>
      <c r="N42" s="111"/>
      <c r="O42" s="111"/>
      <c r="P42" s="111"/>
    </row>
    <row r="43" ht="20.1" customHeight="1">
      <c r="A43" s="87">
        <v>580</v>
      </c>
      <c r="B43" t="s" s="92">
        <v>78</v>
      </c>
      <c r="C43" t="s" s="89">
        <v>89</v>
      </c>
      <c r="D43" t="s" s="92">
        <v>78</v>
      </c>
      <c r="E43" t="s" s="92">
        <v>78</v>
      </c>
      <c r="F43" s="88"/>
      <c r="G43" t="s" s="92">
        <v>90</v>
      </c>
      <c r="H43" s="88">
        <v>0</v>
      </c>
      <c r="I43" s="93">
        <v>1</v>
      </c>
      <c r="J43" s="88">
        <v>0</v>
      </c>
      <c r="K43" s="113">
        <v>20</v>
      </c>
      <c r="L43" s="108"/>
      <c r="M43" s="109"/>
      <c r="N43" s="109"/>
      <c r="O43" s="109"/>
      <c r="P43" s="109"/>
    </row>
    <row r="44" ht="20.1" customHeight="1">
      <c r="A44" s="87">
        <v>430</v>
      </c>
      <c r="B44" t="s" s="92">
        <v>78</v>
      </c>
      <c r="C44" t="s" s="89">
        <v>91</v>
      </c>
      <c r="D44" s="88">
        <v>31</v>
      </c>
      <c r="E44" s="88">
        <v>24</v>
      </c>
      <c r="F44" s="88"/>
      <c r="G44" t="s" s="92">
        <v>92</v>
      </c>
      <c r="H44" s="88">
        <v>1</v>
      </c>
      <c r="I44" s="93">
        <v>1</v>
      </c>
      <c r="J44" s="88">
        <v>0</v>
      </c>
      <c r="K44" s="114">
        <f>(E44+H44*3+J44*5)*I44</f>
        <v>27</v>
      </c>
      <c r="L44" s="108"/>
      <c r="M44" s="109"/>
      <c r="N44" s="109"/>
      <c r="O44" s="109"/>
      <c r="P44" s="109"/>
    </row>
    <row r="45" ht="20.1" customHeight="1">
      <c r="A45" s="115">
        <v>466</v>
      </c>
      <c r="B45" t="s" s="116">
        <v>78</v>
      </c>
      <c r="C45" t="s" s="117">
        <v>93</v>
      </c>
      <c r="D45" s="118">
        <v>15</v>
      </c>
      <c r="E45" s="118">
        <v>15</v>
      </c>
      <c r="F45" s="118"/>
      <c r="G45" t="s" s="116">
        <v>94</v>
      </c>
      <c r="H45" s="118">
        <v>1</v>
      </c>
      <c r="I45" s="119">
        <v>0.8</v>
      </c>
      <c r="J45" s="118">
        <v>0</v>
      </c>
      <c r="K45" s="120">
        <f>(E45+H45*3+J45*5)*I45</f>
        <v>14.4</v>
      </c>
      <c r="L45" s="110"/>
      <c r="M45" s="111"/>
      <c r="N45" s="111"/>
      <c r="O45" s="111"/>
      <c r="P45" s="111"/>
    </row>
  </sheetData>
  <mergeCells count="28">
    <mergeCell ref="E40:F40"/>
    <mergeCell ref="E44:F44"/>
    <mergeCell ref="L26:P26"/>
    <mergeCell ref="E33:F33"/>
    <mergeCell ref="L28:P28"/>
    <mergeCell ref="E43:F43"/>
    <mergeCell ref="L27:P27"/>
    <mergeCell ref="A1:N1"/>
    <mergeCell ref="E32:F32"/>
    <mergeCell ref="L17:P17"/>
    <mergeCell ref="E45:F45"/>
    <mergeCell ref="L18:P22"/>
    <mergeCell ref="E39:F39"/>
    <mergeCell ref="E41:F41"/>
    <mergeCell ref="E42:F42"/>
    <mergeCell ref="E35:F35"/>
    <mergeCell ref="E36:F36"/>
    <mergeCell ref="E37:F37"/>
    <mergeCell ref="E38:F38"/>
    <mergeCell ref="L23:P23"/>
    <mergeCell ref="L25:P25"/>
    <mergeCell ref="L2:P2"/>
    <mergeCell ref="E30:F30"/>
    <mergeCell ref="L24:P24"/>
    <mergeCell ref="L29:P29"/>
    <mergeCell ref="E34:F34"/>
    <mergeCell ref="L3:P16"/>
    <mergeCell ref="E31:F31"/>
  </mergeCells>
  <conditionalFormatting sqref="A3:K28">
    <cfRule type="containsText" dxfId="0" priority="1" stopIfTrue="1" text=" ">
      <formula>NOT(ISERROR(FIND(UPPER(" "),UPPER(A3))))</formula>
      <formula>" 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