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masteru365.sharepoint.com/sites/K723187/Shared Documents/General/"/>
    </mc:Choice>
  </mc:AlternateContent>
  <xr:revisionPtr revIDLastSave="45" documentId="13_ncr:1_{410A108D-7ED7-4731-9FBA-5F3382BC09AC}" xr6:coauthVersionLast="47" xr6:coauthVersionMax="47" xr10:uidLastSave="{70AA6A32-F7B5-4E00-B127-FF58617BEDB5}"/>
  <bookViews>
    <workbookView xWindow="0" yWindow="740" windowWidth="16540" windowHeight="16860" firstSheet="3" activeTab="4" xr2:uid="{00000000-000D-0000-FFFF-FFFF00000000}"/>
  </bookViews>
  <sheets>
    <sheet name="PBI" sheetId="3" r:id="rId1"/>
    <sheet name="in" sheetId="1" state="hidden" r:id="rId2"/>
    <sheet name="cleaned" sheetId="2" state="hidden" r:id="rId3"/>
    <sheet name="Regression" sheetId="9" r:id="rId4"/>
    <sheet name="Regression2" sheetId="10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3" l="1"/>
  <c r="G6" i="3" s="1"/>
  <c r="G7" i="3"/>
  <c r="H7" i="1"/>
  <c r="H6" i="1"/>
  <c r="H5" i="1"/>
  <c r="H4" i="1"/>
  <c r="H2" i="1"/>
  <c r="F20" i="1"/>
  <c r="A20" i="1"/>
  <c r="C20" i="1"/>
  <c r="D20" i="1"/>
  <c r="E20" i="1"/>
  <c r="E3" i="1"/>
  <c r="E4" i="1"/>
  <c r="E5" i="1"/>
  <c r="E6" i="1"/>
  <c r="E7" i="1"/>
  <c r="E2" i="1"/>
  <c r="C9" i="1"/>
  <c r="B9" i="1" l="1"/>
</calcChain>
</file>

<file path=xl/sharedStrings.xml><?xml version="1.0" encoding="utf-8"?>
<sst xmlns="http://schemas.openxmlformats.org/spreadsheetml/2006/main" count="125" uniqueCount="51">
  <si>
    <t>Continent</t>
  </si>
  <si>
    <t>AVERAGE POPULATION</t>
  </si>
  <si>
    <t>AVERAGE VISITORS/AVERAGE POP</t>
  </si>
  <si>
    <t>AVERAGE DISTANCE TO CANADA (KM)</t>
  </si>
  <si>
    <t>average gdp per capita (USD)</t>
  </si>
  <si>
    <t xml:space="preserve">SUM </t>
  </si>
  <si>
    <t>AVG</t>
  </si>
  <si>
    <t>Africa</t>
  </si>
  <si>
    <t>Asia</t>
  </si>
  <si>
    <t>Europe</t>
  </si>
  <si>
    <t>Oceania</t>
  </si>
  <si>
    <t>America excl. USA</t>
  </si>
  <si>
    <t>USA</t>
  </si>
  <si>
    <t>SUM</t>
  </si>
  <si>
    <t>number of airports (International)</t>
  </si>
  <si>
    <t>13066 </t>
  </si>
  <si>
    <t>Antarctica and Adjacent Islands</t>
  </si>
  <si>
    <t>15511 </t>
  </si>
  <si>
    <t>7161 </t>
  </si>
  <si>
    <t>?</t>
  </si>
  <si>
    <t>America</t>
  </si>
  <si>
    <t>https://statisticstimes.com/economy/continents-by-gdp-per-capita.php</t>
  </si>
  <si>
    <t>POPULATIONS AVERAGE (2000,2010,2021)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</si>
  <si>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</si>
  <si>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</si>
  <si>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</si>
  <si>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</si>
  <si>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</si>
  <si>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</si>
  <si>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</si>
  <si>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</si>
  <si>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</si>
  <si>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</si>
  <si>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</si>
  <si>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</si>
  <si>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</si>
  <si>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</si>
  <si>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</si>
  <si>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</si>
  <si>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</si>
  <si>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</si>
  <si>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</si>
  <si>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</si>
  <si>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</si>
  <si>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</si>
  <si>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</si>
  <si>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</si>
  <si>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</si>
  <si>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Observation</t>
  </si>
  <si>
    <t>Predicted AVG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</si>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</sst>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0.0000%"/>
    <numFmt numFmtId="166" formatCode="0.00000%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3" fontId="0" fillId="0" borderId="0" xfId="0" applyNumberFormat="1"/>
    <xf numFmtId="3" fontId="0" fillId="33" borderId="0" xfId="0" applyNumberFormat="1" applyFill="1"/>
    <xf numFmtId="0" fontId="0" fillId="33" borderId="0" xfId="0" applyFill="1"/>
    <xf numFmtId="164" fontId="0" fillId="33" borderId="0" xfId="42" applyNumberFormat="1" applyFont="1" applyFill="1"/>
    <xf numFmtId="165" fontId="0" fillId="0" borderId="0" xfId="44" applyNumberFormat="1" applyFont="1"/>
    <xf numFmtId="164" fontId="0" fillId="0" borderId="0" xfId="42" applyNumberFormat="1" applyFont="1"/>
    <xf numFmtId="44" fontId="0" fillId="0" borderId="0" xfId="43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43" fontId="0" fillId="0" borderId="14" xfId="42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34" borderId="0" xfId="0" applyFill="1"/>
    <xf numFmtId="166" fontId="0" fillId="0" borderId="0" xfId="44" applyNumberFormat="1" applyFont="1"/>
    <xf numFmtId="0" fontId="18" fillId="0" borderId="0" xfId="45"/>
    <xf numFmtId="0" fontId="0" fillId="0" borderId="18" xfId="0" applyBorder="1"/>
    <xf numFmtId="0" fontId="19" fillId="0" borderId="19" xfId="0" applyFont="1" applyBorder="1" applyAlignment="1">
      <alignment horizontal="center"/>
    </xf>
    <xf numFmtId="0" fontId="19" fillId="0" borderId="19" xfId="0" applyFont="1" applyBorder="1" applyAlignment="1">
      <alignment horizontal="centerContinuous"/>
    </xf>
    <xf numFmtId="0" fontId="0" fillId="35" borderId="0" xfId="0" applyFill="1"/>
    <xf numFmtId="2" fontId="0" fillId="0" borderId="0" xfId="0" applyNumberFormat="1" applyAlignment="1">
      <alignment horizontal="right"/>
    </xf>
    <xf numFmtId="0" fontId="0" fillId="36" borderId="0" xfId="0" applyFill="1"/>
    <xf numFmtId="0" fontId="0" fillId="33" borderId="18" xfId="0" applyFill="1" applyBorder="1"/>
    <xf numFmtId="43" fontId="0" fillId="0" borderId="0" xfId="42" applyFont="1"/>
    <xf numFmtId="164" fontId="0" fillId="0" borderId="0" xfId="42" applyNumberFormat="1" applyFont="1" applyAlignment="1">
      <alignment horizontal="right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5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PBI!$D$2:$D$7</c:f>
              <c:numCache>
                <c:formatCode>_-* #,##0_-;\-* #,##0_-;_-* "-"??_-;_-@_-</c:formatCode>
                <c:ptCount val="6"/>
                <c:pt idx="0">
                  <c:v>13066</c:v>
                </c:pt>
                <c:pt idx="1">
                  <c:v>7161</c:v>
                </c:pt>
                <c:pt idx="2">
                  <c:v>6622</c:v>
                </c:pt>
                <c:pt idx="3">
                  <c:v>14151</c:v>
                </c:pt>
                <c:pt idx="4">
                  <c:v>6533</c:v>
                </c:pt>
                <c:pt idx="5">
                  <c:v>500</c:v>
                </c:pt>
              </c:numCache>
            </c:numRef>
          </c:xVal>
          <c:yVal>
            <c:numRef>
              <c:f>PBI!$G$2:$G$7</c:f>
              <c:numCache>
                <c:formatCode>_(* #,##0.00_);_(* \(#,##0.00\);_(* "-"??_);_(@_)</c:formatCode>
                <c:ptCount val="6"/>
                <c:pt idx="0">
                  <c:v>85509.636360000004</c:v>
                </c:pt>
                <c:pt idx="1">
                  <c:v>1363775.5</c:v>
                </c:pt>
                <c:pt idx="2">
                  <c:v>2339827.273</c:v>
                </c:pt>
                <c:pt idx="3">
                  <c:v>280822.45449999999</c:v>
                </c:pt>
                <c:pt idx="4">
                  <c:v>549708.5</c:v>
                </c:pt>
                <c:pt idx="5">
                  <c:v>25333917.363636363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2C-7B44-8F83-E6351D034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830511"/>
        <c:axId val="975840335"/>
      </c:scatterChart>
      <c:valAx>
        <c:axId val="97583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840335"/>
        <c:crosses val="autoZero"/>
        <c:crossBetween val="midCat"/>
      </c:valAx>
      <c:valAx>
        <c:axId val="97584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83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Regression2!$B$25</c:f>
              <c:strCache>
                <c:ptCount val="1"/>
                <c:pt idx="0">
                  <c:v>Predicted 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Regression2!$A$26:$A$30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Regression2!$B$26:$B$30</c:f>
              <c:numCache>
                <c:formatCode>General</c:formatCode>
                <c:ptCount val="5"/>
                <c:pt idx="0">
                  <c:v>-5710632.7054887284</c:v>
                </c:pt>
                <c:pt idx="1">
                  <c:v>1936069.6737678279</c:v>
                </c:pt>
                <c:pt idx="2">
                  <c:v>9966532.7891921457</c:v>
                </c:pt>
                <c:pt idx="3">
                  <c:v>5115164.8524037134</c:v>
                </c:pt>
                <c:pt idx="4">
                  <c:v>18646426.11398505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00-4820-9DD3-C2C6DEBBCA5F}"/>
            </c:ext>
          </c:extLst>
        </c:ser>
        <c:ser>
          <c:idx val="1"/>
          <c:order val="1"/>
          <c:tx>
            <c:strRef>
              <c:f>Regression2!$C$25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Regression2!$A$26:$A$30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Regression2!$C$26:$C$30</c:f>
              <c:numCache>
                <c:formatCode>General</c:formatCode>
                <c:ptCount val="5"/>
                <c:pt idx="0">
                  <c:v>5796142.3418487282</c:v>
                </c:pt>
                <c:pt idx="1">
                  <c:v>-572294.17376782792</c:v>
                </c:pt>
                <c:pt idx="2">
                  <c:v>-7626705.5161921456</c:v>
                </c:pt>
                <c:pt idx="3">
                  <c:v>-4834342.3979037134</c:v>
                </c:pt>
                <c:pt idx="4">
                  <c:v>7237199.7460149489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00-4820-9DD3-C2C6DEBBC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69072"/>
        <c:axId val="373708672"/>
      </c:scatterChart>
      <c:valAx>
        <c:axId val="37496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08672"/>
        <c:crosses val="autoZero"/>
        <c:crossBetween val="midCat"/>
      </c:valAx>
      <c:valAx>
        <c:axId val="3737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6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9</xdr:row>
      <xdr:rowOff>171450</xdr:rowOff>
    </xdr:from>
    <xdr:to>
      <xdr:col>3</xdr:col>
      <xdr:colOff>1571625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9C0360-B94A-791E-FFC0-68F6D4B94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454025</xdr:colOff>
      <xdr:row>0</xdr:row>
      <xdr:rowOff>-9525</xdr:rowOff>
    </xdr:from>
    <xdr:to>
      <xdr:col>15</xdr:col>
      <xdr:colOff>473075</xdr:colOff>
      <xdr:row>14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BA5C97-45B6-89A2-C194-E53C196EC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isticstimes.com/economy/continents-by-gdp-per-capita.ph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8488A-5683-4CEA-B4F4-F5946FBB696C}">
  <dimension ref="A1:G7"/>
  <sheetViews>
    <sheetView zoomScale="125" workbookViewId="0">
      <selection activeCell="G6" sqref="G6:G7"/>
    </sheetView>
  </sheetViews>
  <sheetFormatPr defaultColWidth="8.85546875" defaultRowHeight="15"/>
  <cols>
    <col min="1" max="1" width="14.42578125" bestFit="1" customWidth="1"/>
    <col min="2" max="2" width="20.28515625" bestFit="1" customWidth="1"/>
    <col min="3" max="3" width="29.7109375" bestFit="1" customWidth="1"/>
    <col min="4" max="4" width="30.28515625" bestFit="1" customWidth="1"/>
    <col min="5" max="5" width="23.140625" bestFit="1" customWidth="1"/>
    <col min="6" max="7" width="14.7109375" bestFit="1" customWidth="1"/>
  </cols>
  <sheetData>
    <row r="1" spans="1:7">
      <c r="A1" s="10" t="s">
        <v>0</v>
      </c>
      <c r="B1" s="19" t="s">
        <v>1</v>
      </c>
      <c r="C1" s="5" t="s">
        <v>2</v>
      </c>
      <c r="D1" s="5" t="s">
        <v>3</v>
      </c>
      <c r="E1" s="5" t="s">
        <v>4</v>
      </c>
      <c r="F1" s="25" t="s">
        <v>5</v>
      </c>
      <c r="G1" s="25" t="s">
        <v>6</v>
      </c>
    </row>
    <row r="2" spans="1:7">
      <c r="A2" s="13" t="s">
        <v>7</v>
      </c>
      <c r="B2" s="8">
        <v>1083948814.6666667</v>
      </c>
      <c r="C2" s="20">
        <v>7.8887153344317013E-5</v>
      </c>
      <c r="D2" s="30">
        <v>13066</v>
      </c>
      <c r="E2" s="9">
        <v>1346.5</v>
      </c>
      <c r="F2" s="8">
        <v>1881212</v>
      </c>
      <c r="G2" s="29">
        <v>85509.636360000004</v>
      </c>
    </row>
    <row r="3" spans="1:7">
      <c r="A3" s="13" t="s">
        <v>8</v>
      </c>
      <c r="B3" s="8">
        <v>4192965389</v>
      </c>
      <c r="C3" s="20">
        <v>3.2525322140215742E-4</v>
      </c>
      <c r="D3" s="30">
        <v>7161</v>
      </c>
      <c r="E3" s="9">
        <v>4864</v>
      </c>
      <c r="F3" s="8">
        <v>30003061</v>
      </c>
      <c r="G3" s="29">
        <v>1363775.5</v>
      </c>
    </row>
    <row r="4" spans="1:7">
      <c r="A4" s="13" t="s">
        <v>9</v>
      </c>
      <c r="B4" s="8">
        <v>735658591.33333337</v>
      </c>
      <c r="C4" s="20">
        <v>3.1805885237596631E-3</v>
      </c>
      <c r="D4" s="30">
        <v>6622</v>
      </c>
      <c r="E4" s="9">
        <v>21119</v>
      </c>
      <c r="F4" s="8">
        <v>51476200</v>
      </c>
      <c r="G4" s="29">
        <v>2339827.273</v>
      </c>
    </row>
    <row r="5" spans="1:7">
      <c r="A5" s="13" t="s">
        <v>10</v>
      </c>
      <c r="B5" s="8">
        <v>40267908</v>
      </c>
      <c r="C5" s="20">
        <v>6.9738525900079036E-3</v>
      </c>
      <c r="D5" s="30">
        <v>14151</v>
      </c>
      <c r="E5" s="9">
        <v>27278.5</v>
      </c>
      <c r="F5" s="8">
        <v>6178094</v>
      </c>
      <c r="G5" s="29">
        <v>280822.45449999999</v>
      </c>
    </row>
    <row r="6" spans="1:7">
      <c r="A6" s="13" t="s">
        <v>11</v>
      </c>
      <c r="B6" s="8">
        <v>938647681</v>
      </c>
      <c r="C6" s="20">
        <v>2.7575443250895327E-2</v>
      </c>
      <c r="D6" s="30">
        <v>6533</v>
      </c>
      <c r="E6" s="9">
        <v>39783.5</v>
      </c>
      <c r="F6" s="8">
        <f>569439769-F7</f>
        <v>12093587</v>
      </c>
      <c r="G6" s="29">
        <f>F6/22</f>
        <v>549708.5</v>
      </c>
    </row>
    <row r="7" spans="1:7">
      <c r="A7" s="13" t="s">
        <v>12</v>
      </c>
      <c r="B7" s="8">
        <v>282158000</v>
      </c>
      <c r="D7" s="30">
        <v>500</v>
      </c>
      <c r="E7" s="9">
        <v>69287500</v>
      </c>
      <c r="F7" s="8">
        <v>557346182</v>
      </c>
      <c r="G7" s="14">
        <f>F7/22</f>
        <v>25333917.363636363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workbookViewId="0">
      <selection activeCell="I7" sqref="I7"/>
    </sheetView>
  </sheetViews>
  <sheetFormatPr defaultColWidth="8.85546875" defaultRowHeight="15"/>
  <cols>
    <col min="1" max="2" width="27.140625" bestFit="1" customWidth="1"/>
    <col min="3" max="3" width="16.140625" bestFit="1" customWidth="1"/>
    <col min="4" max="4" width="20.140625" bestFit="1" customWidth="1"/>
    <col min="5" max="5" width="29.42578125" bestFit="1" customWidth="1"/>
    <col min="6" max="6" width="32.7109375" bestFit="1" customWidth="1"/>
    <col min="7" max="7" width="16.85546875" bestFit="1" customWidth="1"/>
    <col min="8" max="8" width="35.7109375" bestFit="1" customWidth="1"/>
    <col min="9" max="9" width="25.140625" bestFit="1" customWidth="1"/>
    <col min="14" max="14" width="12.140625" bestFit="1" customWidth="1"/>
  </cols>
  <sheetData>
    <row r="1" spans="1:9">
      <c r="A1" s="10" t="s">
        <v>0</v>
      </c>
      <c r="B1" s="11" t="s">
        <v>13</v>
      </c>
      <c r="C1" s="12" t="s">
        <v>6</v>
      </c>
      <c r="D1" s="19" t="s">
        <v>1</v>
      </c>
      <c r="E1" s="5" t="s">
        <v>2</v>
      </c>
      <c r="F1" s="5" t="s">
        <v>3</v>
      </c>
      <c r="G1" s="5" t="s">
        <v>14</v>
      </c>
      <c r="H1" s="5" t="s">
        <v>4</v>
      </c>
    </row>
    <row r="2" spans="1:9">
      <c r="A2" s="13" t="s">
        <v>7</v>
      </c>
      <c r="B2">
        <v>1881212</v>
      </c>
      <c r="C2" s="14">
        <v>85509.636360000004</v>
      </c>
      <c r="D2" s="8">
        <v>1083948814.6666667</v>
      </c>
      <c r="E2" s="7">
        <f>C2/D2</f>
        <v>7.8887153344317013E-5</v>
      </c>
      <c r="F2" s="2" t="s">
        <v>15</v>
      </c>
      <c r="G2">
        <v>477</v>
      </c>
      <c r="H2" s="9">
        <f>(809+1884)/2</f>
        <v>1346.5</v>
      </c>
      <c r="I2" s="20"/>
    </row>
    <row r="3" spans="1:9">
      <c r="A3" s="13" t="s">
        <v>16</v>
      </c>
      <c r="B3">
        <v>1988</v>
      </c>
      <c r="C3" s="14">
        <v>90.363636360000001</v>
      </c>
      <c r="D3" s="8">
        <v>3000</v>
      </c>
      <c r="E3" s="7">
        <f t="shared" ref="E3:E7" si="0">C3/D3</f>
        <v>3.0121212120000001E-2</v>
      </c>
      <c r="F3" s="2" t="s">
        <v>17</v>
      </c>
      <c r="G3">
        <v>20</v>
      </c>
      <c r="H3" s="9"/>
      <c r="I3" s="20"/>
    </row>
    <row r="4" spans="1:9">
      <c r="A4" s="13" t="s">
        <v>8</v>
      </c>
      <c r="B4">
        <v>30003061</v>
      </c>
      <c r="C4" s="14">
        <v>1363775.5</v>
      </c>
      <c r="D4" s="8">
        <v>4192965389</v>
      </c>
      <c r="E4" s="7">
        <f t="shared" si="0"/>
        <v>3.2525322140215742E-4</v>
      </c>
      <c r="F4" s="2" t="s">
        <v>18</v>
      </c>
      <c r="G4" t="s">
        <v>19</v>
      </c>
      <c r="H4" s="9">
        <f>(2538+7190)/2</f>
        <v>4864</v>
      </c>
      <c r="I4" s="20"/>
    </row>
    <row r="5" spans="1:9">
      <c r="A5" s="13" t="s">
        <v>9</v>
      </c>
      <c r="B5">
        <v>51476200</v>
      </c>
      <c r="C5" s="14">
        <v>2339827.273</v>
      </c>
      <c r="D5" s="8">
        <v>735658591.33333337</v>
      </c>
      <c r="E5" s="7">
        <f t="shared" si="0"/>
        <v>3.1805885237596631E-3</v>
      </c>
      <c r="F5" s="2">
        <v>6622</v>
      </c>
      <c r="G5">
        <v>347</v>
      </c>
      <c r="H5" s="9">
        <f>(13342+28896)/2</f>
        <v>21119</v>
      </c>
      <c r="I5" s="20"/>
    </row>
    <row r="6" spans="1:9">
      <c r="A6" s="13" t="s">
        <v>10</v>
      </c>
      <c r="B6">
        <v>6178094</v>
      </c>
      <c r="C6" s="14">
        <v>280822.45449999999</v>
      </c>
      <c r="D6" s="8">
        <v>40267908</v>
      </c>
      <c r="E6" s="7">
        <f t="shared" si="0"/>
        <v>6.9738525900079036E-3</v>
      </c>
      <c r="F6" s="1">
        <v>14151</v>
      </c>
      <c r="G6" t="s">
        <v>19</v>
      </c>
      <c r="H6" s="9">
        <f>(15388+39169)/2</f>
        <v>27278.5</v>
      </c>
      <c r="I6" s="20"/>
    </row>
    <row r="7" spans="1:9">
      <c r="A7" s="13" t="s">
        <v>20</v>
      </c>
      <c r="B7">
        <v>569439769</v>
      </c>
      <c r="C7" s="14">
        <v>25883625.859999999</v>
      </c>
      <c r="D7" s="8">
        <v>938647681</v>
      </c>
      <c r="E7" s="7">
        <f t="shared" si="0"/>
        <v>2.7575443250895327E-2</v>
      </c>
      <c r="F7" s="1">
        <v>6533</v>
      </c>
      <c r="G7" t="s">
        <v>19</v>
      </c>
      <c r="H7" s="9">
        <f>(28533+51034)/2</f>
        <v>39783.5</v>
      </c>
      <c r="I7" s="20"/>
    </row>
    <row r="8" spans="1:9">
      <c r="A8" s="13"/>
      <c r="C8" s="15"/>
      <c r="H8" s="21" t="s">
        <v>21</v>
      </c>
    </row>
    <row r="9" spans="1:9">
      <c r="A9" s="16"/>
      <c r="B9" s="17">
        <f>SUM(B2:B7)</f>
        <v>658980324</v>
      </c>
      <c r="C9" s="18">
        <f>SUM(C2:C7)</f>
        <v>29953651.087496359</v>
      </c>
    </row>
    <row r="15" spans="1:9">
      <c r="A15" t="s">
        <v>22</v>
      </c>
    </row>
    <row r="16" spans="1:9">
      <c r="A16" t="s">
        <v>7</v>
      </c>
      <c r="B16" t="s">
        <v>16</v>
      </c>
      <c r="C16" t="s">
        <v>8</v>
      </c>
      <c r="D16" t="s">
        <v>9</v>
      </c>
      <c r="E16" t="s">
        <v>10</v>
      </c>
      <c r="F16" t="s">
        <v>20</v>
      </c>
    </row>
    <row r="17" spans="1:7">
      <c r="A17" s="3">
        <v>814063000</v>
      </c>
      <c r="C17">
        <v>3714470000</v>
      </c>
      <c r="D17" s="3">
        <v>726407000</v>
      </c>
      <c r="E17" s="3">
        <v>36411000</v>
      </c>
      <c r="F17">
        <v>840614000</v>
      </c>
      <c r="G17" s="3"/>
    </row>
    <row r="18" spans="1:7">
      <c r="A18" s="3">
        <v>1044107000</v>
      </c>
      <c r="C18">
        <v>4169850000</v>
      </c>
      <c r="D18">
        <v>735395000</v>
      </c>
      <c r="E18" s="3">
        <v>39901000</v>
      </c>
      <c r="F18">
        <v>943952000</v>
      </c>
    </row>
    <row r="19" spans="1:7">
      <c r="A19" s="3">
        <v>1393676444</v>
      </c>
      <c r="C19" s="3">
        <v>4694576167</v>
      </c>
      <c r="D19">
        <v>745173774</v>
      </c>
      <c r="E19" s="3">
        <v>44491724</v>
      </c>
      <c r="F19">
        <v>1031377043</v>
      </c>
    </row>
    <row r="20" spans="1:7">
      <c r="A20" s="4">
        <f>AVERAGE(A17:A19)</f>
        <v>1083948814.6666667</v>
      </c>
      <c r="B20" s="5">
        <v>3000</v>
      </c>
      <c r="C20" s="6">
        <f>AVERAGE(C17:C19)</f>
        <v>4192965389</v>
      </c>
      <c r="D20" s="4">
        <f>AVERAGE(D17:D19)</f>
        <v>735658591.33333337</v>
      </c>
      <c r="E20" s="4">
        <f>AVERAGE(E17:E19)</f>
        <v>40267908</v>
      </c>
      <c r="F20" s="4">
        <f>AVERAGE(F17:F19)</f>
        <v>938647681</v>
      </c>
    </row>
  </sheetData>
  <hyperlinks>
    <hyperlink ref="H8" r:id="rId1" xr:uid="{993F6C43-A02F-4228-B34E-A72D60CFCDE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2F952-7A1E-4629-BC9A-38D27376F68F}">
  <dimension ref="A1:G16"/>
  <sheetViews>
    <sheetView workbookViewId="0">
      <selection activeCell="B22" sqref="B22"/>
    </sheetView>
  </sheetViews>
  <sheetFormatPr defaultColWidth="8.85546875" defaultRowHeight="15"/>
  <cols>
    <col min="1" max="1" width="27.140625" bestFit="1" customWidth="1"/>
    <col min="2" max="2" width="20.140625" bestFit="1" customWidth="1"/>
    <col min="3" max="3" width="29.42578125" bestFit="1" customWidth="1"/>
    <col min="4" max="4" width="32.7109375" bestFit="1" customWidth="1"/>
    <col min="5" max="5" width="25.140625" bestFit="1" customWidth="1"/>
    <col min="6" max="6" width="9.85546875" bestFit="1" customWidth="1"/>
    <col min="7" max="7" width="11.85546875" bestFit="1" customWidth="1"/>
    <col min="9" max="9" width="17.28515625" bestFit="1" customWidth="1"/>
    <col min="10" max="10" width="28.85546875" bestFit="1" customWidth="1"/>
    <col min="11" max="11" width="13.42578125" bestFit="1" customWidth="1"/>
  </cols>
  <sheetData>
    <row r="1" spans="1:7">
      <c r="A1" s="10" t="s">
        <v>0</v>
      </c>
      <c r="B1" s="19" t="s">
        <v>1</v>
      </c>
      <c r="C1" s="5" t="s">
        <v>2</v>
      </c>
      <c r="D1" s="5" t="s">
        <v>3</v>
      </c>
      <c r="E1" s="5" t="s">
        <v>4</v>
      </c>
      <c r="F1" s="25" t="s">
        <v>5</v>
      </c>
      <c r="G1" s="25" t="s">
        <v>6</v>
      </c>
    </row>
    <row r="2" spans="1:7">
      <c r="A2" s="13" t="s">
        <v>7</v>
      </c>
      <c r="B2" s="8">
        <v>1083948814.6666667</v>
      </c>
      <c r="C2" s="20">
        <v>7.8887153344317013E-5</v>
      </c>
      <c r="D2" s="26">
        <v>13066</v>
      </c>
      <c r="E2" s="9">
        <v>1346.5</v>
      </c>
      <c r="F2">
        <v>1881212</v>
      </c>
      <c r="G2">
        <v>85509.636360000004</v>
      </c>
    </row>
    <row r="3" spans="1:7">
      <c r="A3" s="13" t="s">
        <v>8</v>
      </c>
      <c r="B3" s="8">
        <v>4192965389</v>
      </c>
      <c r="C3" s="20">
        <v>3.2525322140215742E-4</v>
      </c>
      <c r="D3" s="26">
        <v>7161</v>
      </c>
      <c r="E3" s="9">
        <v>4864</v>
      </c>
      <c r="F3">
        <v>30003061</v>
      </c>
      <c r="G3">
        <v>1363775.5</v>
      </c>
    </row>
    <row r="4" spans="1:7">
      <c r="A4" s="13" t="s">
        <v>9</v>
      </c>
      <c r="B4" s="8">
        <v>735658591.33333337</v>
      </c>
      <c r="C4" s="20">
        <v>3.1805885237596631E-3</v>
      </c>
      <c r="D4" s="26">
        <v>6622</v>
      </c>
      <c r="E4" s="9">
        <v>21119</v>
      </c>
      <c r="F4">
        <v>51476200</v>
      </c>
      <c r="G4">
        <v>2339827.273</v>
      </c>
    </row>
    <row r="5" spans="1:7">
      <c r="A5" s="13" t="s">
        <v>10</v>
      </c>
      <c r="B5" s="8">
        <v>40267908</v>
      </c>
      <c r="C5" s="20">
        <v>6.9738525900079036E-3</v>
      </c>
      <c r="D5" s="26">
        <v>14151</v>
      </c>
      <c r="E5" s="9">
        <v>27278.5</v>
      </c>
      <c r="F5">
        <v>6178094</v>
      </c>
      <c r="G5">
        <v>280822.45449999999</v>
      </c>
    </row>
    <row r="6" spans="1:7">
      <c r="A6" s="13" t="s">
        <v>20</v>
      </c>
      <c r="B6" s="8">
        <v>938647681</v>
      </c>
      <c r="C6" s="20">
        <v>2.7575443250895327E-2</v>
      </c>
      <c r="D6" s="26">
        <v>6533</v>
      </c>
      <c r="E6" s="9">
        <v>39783.5</v>
      </c>
      <c r="F6">
        <v>569439769</v>
      </c>
      <c r="G6">
        <v>25883625.859999999</v>
      </c>
    </row>
    <row r="9" spans="1:7" hidden="1"/>
    <row r="10" spans="1:7" hidden="1">
      <c r="A10" s="10" t="s">
        <v>0</v>
      </c>
      <c r="B10" s="19" t="s">
        <v>1</v>
      </c>
      <c r="C10" s="5" t="s">
        <v>3</v>
      </c>
      <c r="D10" s="5" t="s">
        <v>4</v>
      </c>
    </row>
    <row r="11" spans="1:7" hidden="1">
      <c r="A11" s="13" t="s">
        <v>7</v>
      </c>
      <c r="B11" s="8">
        <v>1083948814.6666667</v>
      </c>
      <c r="C11" s="26">
        <v>13066</v>
      </c>
      <c r="D11" s="9">
        <v>1346.5</v>
      </c>
    </row>
    <row r="12" spans="1:7" hidden="1">
      <c r="A12" s="13" t="s">
        <v>8</v>
      </c>
      <c r="B12" s="8">
        <v>4192965389</v>
      </c>
      <c r="C12" s="26">
        <v>7161</v>
      </c>
      <c r="D12" s="9">
        <v>4864</v>
      </c>
    </row>
    <row r="13" spans="1:7" hidden="1">
      <c r="A13" s="13" t="s">
        <v>9</v>
      </c>
      <c r="B13" s="8">
        <v>735658591.33333337</v>
      </c>
      <c r="C13" s="26">
        <v>6622</v>
      </c>
      <c r="D13" s="9">
        <v>21119</v>
      </c>
    </row>
    <row r="14" spans="1:7" hidden="1">
      <c r="A14" s="13" t="s">
        <v>10</v>
      </c>
      <c r="B14" s="8">
        <v>40267908</v>
      </c>
      <c r="C14" s="26">
        <v>14151</v>
      </c>
      <c r="D14" s="9">
        <v>27278.5</v>
      </c>
    </row>
    <row r="15" spans="1:7" hidden="1">
      <c r="A15" s="13" t="s">
        <v>20</v>
      </c>
      <c r="B15" s="8">
        <v>938647681</v>
      </c>
      <c r="C15" s="26">
        <v>6533</v>
      </c>
      <c r="D15" s="9">
        <v>39783.5</v>
      </c>
    </row>
    <row r="16" spans="1:7" hidden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6146B-9CDE-489B-B91D-D9D290BB95B4}">
  <dimension ref="A1:I31"/>
  <sheetViews>
    <sheetView topLeftCell="A10" workbookViewId="0">
      <selection activeCell="L18" sqref="L18"/>
    </sheetView>
  </sheetViews>
  <sheetFormatPr defaultColWidth="8.85546875" defaultRowHeight="15"/>
  <cols>
    <col min="1" max="1" width="32.7109375" bestFit="1" customWidth="1"/>
    <col min="2" max="2" width="13.28515625" bestFit="1" customWidth="1"/>
    <col min="3" max="3" width="14" bestFit="1" customWidth="1"/>
    <col min="5" max="5" width="11.85546875" bestFit="1" customWidth="1"/>
    <col min="6" max="6" width="12.42578125" bestFit="1" customWidth="1"/>
  </cols>
  <sheetData>
    <row r="1" spans="1:9">
      <c r="A1" t="s">
        <v>23</v>
      </c>
    </row>
    <row r="2" spans="1:9" ht="15.95" thickBot="1"/>
    <row r="3" spans="1:9">
      <c r="A3" s="24" t="s">
        <v>24</v>
      </c>
      <c r="B3" s="24"/>
    </row>
    <row r="4" spans="1:9">
      <c r="A4" t="s">
        <v>25</v>
      </c>
      <c r="B4">
        <v>0.82218642176110557</v>
      </c>
    </row>
    <row r="5" spans="1:9">
      <c r="A5" t="s">
        <v>26</v>
      </c>
      <c r="B5" s="27">
        <v>0.6759905121283305</v>
      </c>
    </row>
    <row r="6" spans="1:9">
      <c r="A6" t="s">
        <v>27</v>
      </c>
      <c r="B6">
        <v>-0.296037951486678</v>
      </c>
    </row>
    <row r="7" spans="1:9">
      <c r="A7" t="s">
        <v>28</v>
      </c>
      <c r="B7">
        <v>12701858.597850248</v>
      </c>
    </row>
    <row r="8" spans="1:9" ht="15.95" thickBot="1">
      <c r="A8" s="22" t="s">
        <v>29</v>
      </c>
      <c r="B8" s="22">
        <v>5</v>
      </c>
    </row>
    <row r="10" spans="1:9" ht="15.95" thickBot="1">
      <c r="A10" t="s">
        <v>30</v>
      </c>
    </row>
    <row r="11" spans="1:9">
      <c r="A11" s="23"/>
      <c r="B11" s="23" t="s">
        <v>31</v>
      </c>
      <c r="C11" s="23" t="s">
        <v>32</v>
      </c>
      <c r="D11" s="23" t="s">
        <v>33</v>
      </c>
      <c r="E11" s="23" t="s">
        <v>34</v>
      </c>
      <c r="F11" s="23" t="s">
        <v>35</v>
      </c>
    </row>
    <row r="12" spans="1:9">
      <c r="A12" t="s">
        <v>36</v>
      </c>
      <c r="B12">
        <v>3</v>
      </c>
      <c r="C12">
        <v>336602564243821.5</v>
      </c>
      <c r="D12">
        <v>112200854747940.5</v>
      </c>
      <c r="E12">
        <v>0.69544312479728987</v>
      </c>
      <c r="F12">
        <v>0.68344848396138014</v>
      </c>
    </row>
    <row r="13" spans="1:9">
      <c r="A13" t="s">
        <v>37</v>
      </c>
      <c r="B13">
        <v>1</v>
      </c>
      <c r="C13">
        <v>161337211839782.28</v>
      </c>
      <c r="D13">
        <v>161337211839782.28</v>
      </c>
    </row>
    <row r="14" spans="1:9" ht="15.95" thickBot="1">
      <c r="A14" s="22" t="s">
        <v>38</v>
      </c>
      <c r="B14" s="22">
        <v>4</v>
      </c>
      <c r="C14" s="22">
        <v>497939776083603.75</v>
      </c>
      <c r="D14" s="22"/>
      <c r="E14" s="22"/>
      <c r="F14" s="22"/>
    </row>
    <row r="15" spans="1:9" ht="15.95" thickBot="1"/>
    <row r="16" spans="1:9">
      <c r="A16" s="23"/>
      <c r="B16" s="23" t="s">
        <v>39</v>
      </c>
      <c r="C16" s="23" t="s">
        <v>28</v>
      </c>
      <c r="D16" s="23" t="s">
        <v>40</v>
      </c>
      <c r="E16" s="23" t="s">
        <v>41</v>
      </c>
      <c r="F16" s="23" t="s">
        <v>42</v>
      </c>
      <c r="G16" s="23" t="s">
        <v>43</v>
      </c>
      <c r="H16" s="23" t="s">
        <v>44</v>
      </c>
      <c r="I16" s="23" t="s">
        <v>45</v>
      </c>
    </row>
    <row r="17" spans="1:9">
      <c r="A17" t="s">
        <v>46</v>
      </c>
      <c r="B17">
        <v>51850.566678542644</v>
      </c>
      <c r="C17">
        <v>40363813.733531184</v>
      </c>
      <c r="D17">
        <v>1.2845804665744243E-3</v>
      </c>
      <c r="E17">
        <v>0.9991822111256039</v>
      </c>
      <c r="F17">
        <v>-512819030.66438907</v>
      </c>
      <c r="G17">
        <v>512922731.79774612</v>
      </c>
      <c r="H17">
        <v>-512819030.66438907</v>
      </c>
      <c r="I17">
        <v>512922731.79774612</v>
      </c>
    </row>
    <row r="18" spans="1:9">
      <c r="A18" t="s">
        <v>1</v>
      </c>
      <c r="B18">
        <v>1.334464225148251E-3</v>
      </c>
      <c r="C18">
        <v>6.6483351707191402E-3</v>
      </c>
      <c r="D18">
        <v>0.20072156274935579</v>
      </c>
      <c r="E18">
        <v>0.87389245159650475</v>
      </c>
      <c r="F18">
        <v>-8.3140643608720158E-2</v>
      </c>
      <c r="G18">
        <v>8.5809572059016667E-2</v>
      </c>
      <c r="H18">
        <v>-8.3140643608720158E-2</v>
      </c>
      <c r="I18">
        <v>8.5809572059016667E-2</v>
      </c>
    </row>
    <row r="19" spans="1:9">
      <c r="A19" t="s">
        <v>3</v>
      </c>
      <c r="B19">
        <v>-672.11534474616974</v>
      </c>
      <c r="C19">
        <v>2456.8280211498477</v>
      </c>
      <c r="D19">
        <v>-0.27357036754717795</v>
      </c>
      <c r="E19">
        <v>0.82999921552950384</v>
      </c>
      <c r="F19">
        <v>-31889.075183047098</v>
      </c>
      <c r="G19">
        <v>30544.84449355476</v>
      </c>
      <c r="H19">
        <v>-31889.075183047098</v>
      </c>
      <c r="I19">
        <v>30544.84449355476</v>
      </c>
    </row>
    <row r="20" spans="1:9" ht="15.95" thickBot="1">
      <c r="A20" s="22" t="s">
        <v>4</v>
      </c>
      <c r="B20" s="22">
        <v>554.20324333546364</v>
      </c>
      <c r="C20" s="22">
        <v>623.19907191047309</v>
      </c>
      <c r="D20" s="22">
        <v>0.88928765833444434</v>
      </c>
      <c r="E20" s="22">
        <v>0.537263332590176</v>
      </c>
      <c r="F20" s="22">
        <v>-7364.2917557530718</v>
      </c>
      <c r="G20" s="22">
        <v>8472.6982424239995</v>
      </c>
      <c r="H20" s="22">
        <v>-7364.2917557530718</v>
      </c>
      <c r="I20" s="22">
        <v>8472.6982424239995</v>
      </c>
    </row>
    <row r="24" spans="1:9">
      <c r="A24" t="s">
        <v>47</v>
      </c>
    </row>
    <row r="25" spans="1:9" ht="15.95" thickBot="1"/>
    <row r="26" spans="1:9">
      <c r="A26" s="23" t="s">
        <v>48</v>
      </c>
      <c r="B26" s="23" t="s">
        <v>49</v>
      </c>
      <c r="C26" s="23" t="s">
        <v>50</v>
      </c>
    </row>
    <row r="27" spans="1:9">
      <c r="A27">
        <v>1</v>
      </c>
      <c r="B27">
        <v>-6537282.9455591915</v>
      </c>
      <c r="C27">
        <v>6622792.5819191914</v>
      </c>
    </row>
    <row r="28" spans="1:9">
      <c r="A28">
        <v>2</v>
      </c>
      <c r="B28">
        <v>3529839.4674402359</v>
      </c>
      <c r="C28">
        <v>-2166063.9674402359</v>
      </c>
    </row>
    <row r="29" spans="1:9">
      <c r="A29">
        <v>3</v>
      </c>
      <c r="B29">
        <v>8287031.121828353</v>
      </c>
      <c r="C29">
        <v>-5947203.848828353</v>
      </c>
    </row>
    <row r="30" spans="1:9">
      <c r="A30">
        <v>4</v>
      </c>
      <c r="B30">
        <v>5712315.5791495014</v>
      </c>
      <c r="C30">
        <v>-5431493.1246495014</v>
      </c>
    </row>
    <row r="31" spans="1:9" ht="15.95" thickBot="1">
      <c r="A31" s="22">
        <v>5</v>
      </c>
      <c r="B31" s="22">
        <v>18961657.501001101</v>
      </c>
      <c r="C31" s="22">
        <v>6921968.3589988984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7064C-1DD7-455A-9E08-E77F33654DD8}">
  <dimension ref="A1:I30"/>
  <sheetViews>
    <sheetView tabSelected="1" workbookViewId="0">
      <selection activeCell="D28" sqref="D28"/>
    </sheetView>
  </sheetViews>
  <sheetFormatPr defaultColWidth="8.85546875" defaultRowHeight="15"/>
  <cols>
    <col min="1" max="1" width="32.7109375" bestFit="1" customWidth="1"/>
    <col min="2" max="2" width="13.28515625" bestFit="1" customWidth="1"/>
    <col min="3" max="3" width="13.42578125" bestFit="1" customWidth="1"/>
    <col min="4" max="4" width="12.42578125" bestFit="1" customWidth="1"/>
    <col min="5" max="5" width="11.85546875" bestFit="1" customWidth="1"/>
    <col min="6" max="6" width="12.42578125" bestFit="1" customWidth="1"/>
    <col min="7" max="7" width="11.85546875" bestFit="1" customWidth="1"/>
    <col min="8" max="8" width="12.42578125" bestFit="1" customWidth="1"/>
    <col min="9" max="9" width="12" bestFit="1" customWidth="1"/>
  </cols>
  <sheetData>
    <row r="1" spans="1:9">
      <c r="A1" t="s">
        <v>23</v>
      </c>
    </row>
    <row r="2" spans="1:9" ht="15.95" thickBot="1"/>
    <row r="3" spans="1:9">
      <c r="A3" s="24" t="s">
        <v>24</v>
      </c>
      <c r="B3" s="24"/>
    </row>
    <row r="4" spans="1:9">
      <c r="A4" t="s">
        <v>25</v>
      </c>
      <c r="B4">
        <v>0.81420909270669639</v>
      </c>
    </row>
    <row r="5" spans="1:9">
      <c r="A5" t="s">
        <v>26</v>
      </c>
      <c r="B5" s="5">
        <v>0.66293644664626172</v>
      </c>
    </row>
    <row r="6" spans="1:9">
      <c r="A6" t="s">
        <v>27</v>
      </c>
      <c r="B6">
        <v>0.32587289329252345</v>
      </c>
    </row>
    <row r="7" spans="1:9">
      <c r="A7" t="s">
        <v>28</v>
      </c>
      <c r="B7">
        <v>9160713.6807921324</v>
      </c>
    </row>
    <row r="8" spans="1:9" ht="15.95" thickBot="1">
      <c r="A8" s="22" t="s">
        <v>29</v>
      </c>
      <c r="B8" s="22">
        <v>5</v>
      </c>
    </row>
    <row r="10" spans="1:9" ht="15.95" thickBot="1">
      <c r="A10" t="s">
        <v>30</v>
      </c>
    </row>
    <row r="11" spans="1:9">
      <c r="A11" s="23"/>
      <c r="B11" s="23" t="s">
        <v>31</v>
      </c>
      <c r="C11" s="23" t="s">
        <v>32</v>
      </c>
      <c r="D11" s="23" t="s">
        <v>33</v>
      </c>
      <c r="E11" s="23" t="s">
        <v>34</v>
      </c>
      <c r="F11" s="23" t="s">
        <v>35</v>
      </c>
    </row>
    <row r="12" spans="1:9">
      <c r="A12" t="s">
        <v>36</v>
      </c>
      <c r="B12">
        <v>2</v>
      </c>
      <c r="C12">
        <v>330102425800699.5</v>
      </c>
      <c r="D12">
        <v>165051212900349.75</v>
      </c>
      <c r="E12">
        <v>1.9667995547134387</v>
      </c>
      <c r="F12" s="5">
        <v>0.33706355335373817</v>
      </c>
    </row>
    <row r="13" spans="1:9">
      <c r="A13" t="s">
        <v>37</v>
      </c>
      <c r="B13">
        <v>2</v>
      </c>
      <c r="C13">
        <v>167837350282904.25</v>
      </c>
      <c r="D13">
        <v>83918675141452.125</v>
      </c>
    </row>
    <row r="14" spans="1:9" ht="15.95" thickBot="1">
      <c r="A14" s="22" t="s">
        <v>38</v>
      </c>
      <c r="B14" s="22">
        <v>4</v>
      </c>
      <c r="C14" s="22">
        <v>497939776083603.75</v>
      </c>
      <c r="D14" s="22"/>
      <c r="E14" s="22"/>
      <c r="F14" s="22"/>
    </row>
    <row r="15" spans="1:9" ht="15.95" thickBot="1"/>
    <row r="16" spans="1:9">
      <c r="A16" s="23"/>
      <c r="B16" s="23" t="s">
        <v>39</v>
      </c>
      <c r="C16" s="23" t="s">
        <v>28</v>
      </c>
      <c r="D16" s="23" t="s">
        <v>40</v>
      </c>
      <c r="E16" s="23" t="s">
        <v>41</v>
      </c>
      <c r="F16" s="23" t="s">
        <v>42</v>
      </c>
      <c r="G16" s="23" t="s">
        <v>43</v>
      </c>
      <c r="H16" s="23" t="s">
        <v>44</v>
      </c>
      <c r="I16" s="23" t="s">
        <v>45</v>
      </c>
    </row>
    <row r="17" spans="1:9">
      <c r="A17" t="s">
        <v>46</v>
      </c>
      <c r="B17">
        <v>7007935.0129054431</v>
      </c>
      <c r="C17">
        <v>14924723.396104321</v>
      </c>
      <c r="D17">
        <v>0.46955208662256798</v>
      </c>
      <c r="E17" s="5">
        <v>0.6848912783282981</v>
      </c>
      <c r="F17">
        <v>-57207966.848098502</v>
      </c>
      <c r="G17">
        <v>71223836.873909384</v>
      </c>
      <c r="H17">
        <v>-57207966.848098502</v>
      </c>
      <c r="I17">
        <v>71223836.873909384</v>
      </c>
    </row>
    <row r="18" spans="1:9">
      <c r="A18" t="s">
        <v>3</v>
      </c>
      <c r="B18">
        <v>-1020.8327553137342</v>
      </c>
      <c r="C18">
        <v>1252.8582878755062</v>
      </c>
      <c r="D18">
        <v>-0.81480305090592342</v>
      </c>
      <c r="E18" s="5">
        <v>0.50077840841052712</v>
      </c>
      <c r="F18">
        <v>-6411.44688763052</v>
      </c>
      <c r="G18">
        <v>4369.7813770030516</v>
      </c>
      <c r="H18">
        <v>-6411.44688763052</v>
      </c>
      <c r="I18">
        <v>4369.7813770030516</v>
      </c>
    </row>
    <row r="19" spans="1:9" ht="15.95" thickBot="1">
      <c r="A19" s="22" t="s">
        <v>4</v>
      </c>
      <c r="B19" s="22">
        <v>460.18051432237564</v>
      </c>
      <c r="C19" s="22">
        <v>296.44853310643572</v>
      </c>
      <c r="D19" s="22">
        <v>1.5523116592961999</v>
      </c>
      <c r="E19" s="28">
        <v>0.26077643790443084</v>
      </c>
      <c r="F19" s="22">
        <v>-815.33457587825421</v>
      </c>
      <c r="G19" s="22">
        <v>1735.6956045230054</v>
      </c>
      <c r="H19" s="22">
        <v>-815.33457587825421</v>
      </c>
      <c r="I19" s="22">
        <v>1735.6956045230054</v>
      </c>
    </row>
    <row r="23" spans="1:9">
      <c r="A23" t="s">
        <v>47</v>
      </c>
    </row>
    <row r="24" spans="1:9" ht="15.95" thickBot="1"/>
    <row r="25" spans="1:9">
      <c r="A25" s="23" t="s">
        <v>48</v>
      </c>
      <c r="B25" s="23" t="s">
        <v>49</v>
      </c>
      <c r="C25" s="23" t="s">
        <v>50</v>
      </c>
    </row>
    <row r="26" spans="1:9">
      <c r="A26">
        <v>1</v>
      </c>
      <c r="B26">
        <v>-5710632.7054887284</v>
      </c>
      <c r="C26">
        <v>5796142.3418487282</v>
      </c>
    </row>
    <row r="27" spans="1:9">
      <c r="A27">
        <v>2</v>
      </c>
      <c r="B27">
        <v>1936069.6737678279</v>
      </c>
      <c r="C27">
        <v>-572294.17376782792</v>
      </c>
    </row>
    <row r="28" spans="1:9">
      <c r="A28">
        <v>3</v>
      </c>
      <c r="B28">
        <v>9966532.7891921457</v>
      </c>
      <c r="C28">
        <v>-7626705.5161921456</v>
      </c>
    </row>
    <row r="29" spans="1:9">
      <c r="A29">
        <v>4</v>
      </c>
      <c r="B29">
        <v>5115164.8524037134</v>
      </c>
      <c r="C29">
        <v>-4834342.3979037134</v>
      </c>
    </row>
    <row r="30" spans="1:9" ht="15.95" thickBot="1">
      <c r="A30" s="22">
        <v>5</v>
      </c>
      <c r="B30" s="22">
        <v>18646426.11398505</v>
      </c>
      <c r="C30" s="22">
        <v>7237199.7460149489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1A1D0EC732F343898FE3F6F4CE6907" ma:contentTypeVersion="3" ma:contentTypeDescription="Create a new document." ma:contentTypeScope="" ma:versionID="0634e86df284a0f522bb607a4ceafee5">
  <xsd:schema xmlns:xsd="http://www.w3.org/2001/XMLSchema" xmlns:xs="http://www.w3.org/2001/XMLSchema" xmlns:p="http://schemas.microsoft.com/office/2006/metadata/properties" xmlns:ns2="0a9143e8-abb8-4d78-b9e6-545ff78b0059" targetNamespace="http://schemas.microsoft.com/office/2006/metadata/properties" ma:root="true" ma:fieldsID="4bdb2e110a4f186bebb487ffc6d41159" ns2:_="">
    <xsd:import namespace="0a9143e8-abb8-4d78-b9e6-545ff78b00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9143e8-abb8-4d78-b9e6-545ff78b00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EA279B-849F-4D20-90FA-BD720F0396C3}"/>
</file>

<file path=customXml/itemProps2.xml><?xml version="1.0" encoding="utf-8"?>
<ds:datastoreItem xmlns:ds="http://schemas.openxmlformats.org/officeDocument/2006/customXml" ds:itemID="{B3190F86-9ACD-4559-B6B5-3415404DED3D}"/>
</file>

<file path=customXml/itemProps3.xml><?xml version="1.0" encoding="utf-8"?>
<ds:datastoreItem xmlns:ds="http://schemas.openxmlformats.org/officeDocument/2006/customXml" ds:itemID="{5A71520A-72DE-4B12-8F89-29094C177E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vlad perevalov</dc:creator>
  <cp:keywords/>
  <dc:description/>
  <cp:lastModifiedBy>Yidi Geng</cp:lastModifiedBy>
  <cp:revision/>
  <dcterms:created xsi:type="dcterms:W3CDTF">2022-11-16T17:03:45Z</dcterms:created>
  <dcterms:modified xsi:type="dcterms:W3CDTF">2023-07-31T04:53:55Z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0x010100E61A1D0EC732F343898FE3F6F4CE6907</vt:lpwstr>
  </property>
</Properties>
</file>