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86173\OneDrive\Desktop\"/>
    </mc:Choice>
  </mc:AlternateContent>
  <xr:revisionPtr revIDLastSave="0" documentId="8_{A29C7599-5A02-47ED-9D1C-5BC400AE175C}" xr6:coauthVersionLast="47" xr6:coauthVersionMax="47" xr10:uidLastSave="{00000000-0000-0000-0000-000000000000}"/>
  <bookViews>
    <workbookView xWindow="-98" yWindow="-98" windowWidth="19396" windowHeight="12196" xr2:uid="{00000000-000D-0000-FFFF-FFFF00000000}"/>
  </bookViews>
  <sheets>
    <sheet name="Dashboard" sheetId="3" r:id="rId1"/>
    <sheet name="Raw Data" sheetId="2" r:id="rId2"/>
    <sheet name="Pivot Tables" sheetId="4" r:id="rId3"/>
  </sheets>
  <definedNames>
    <definedName name="_xlchart.v5.0" hidden="1">'Pivot Tables'!$D$27</definedName>
    <definedName name="_xlchart.v5.1" hidden="1">'Pivot Tables'!$D$28:$D$77</definedName>
    <definedName name="_xlchart.v5.10" hidden="1">'Pivot Tables'!$D$27</definedName>
    <definedName name="_xlchart.v5.11" hidden="1">'Pivot Tables'!$D$28:$D$77</definedName>
    <definedName name="_xlchart.v5.12" hidden="1">'Pivot Tables'!$E$26</definedName>
    <definedName name="_xlchart.v5.13" hidden="1">'Pivot Tables'!$E$27</definedName>
    <definedName name="_xlchart.v5.14" hidden="1">'Pivot Tables'!$E$28:$E$77</definedName>
    <definedName name="_xlchart.v5.2" hidden="1">'Pivot Tables'!$E$26</definedName>
    <definedName name="_xlchart.v5.3" hidden="1">'Pivot Tables'!$E$27</definedName>
    <definedName name="_xlchart.v5.4" hidden="1">'Pivot Tables'!$E$28:$E$77</definedName>
    <definedName name="_xlchart.v5.5" hidden="1">'Pivot Tables'!$D$27</definedName>
    <definedName name="_xlchart.v5.6" hidden="1">'Pivot Tables'!$D$28:$D$77</definedName>
    <definedName name="_xlchart.v5.7" hidden="1">'Pivot Tables'!$E$26</definedName>
    <definedName name="_xlchart.v5.8" hidden="1">'Pivot Tables'!$E$27</definedName>
    <definedName name="_xlchart.v5.9" hidden="1">'Pivot Tables'!$E$28:$E$77</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69" i="4" l="1"/>
  <c r="E69" i="4"/>
  <c r="D70" i="4"/>
  <c r="E70" i="4"/>
  <c r="D71" i="4"/>
  <c r="E71" i="4"/>
  <c r="D72" i="4"/>
  <c r="E72" i="4"/>
  <c r="D73" i="4"/>
  <c r="E73" i="4"/>
  <c r="D74" i="4"/>
  <c r="E74" i="4"/>
  <c r="D75" i="4"/>
  <c r="E75" i="4"/>
  <c r="D76" i="4"/>
  <c r="E76" i="4"/>
  <c r="D77" i="4"/>
  <c r="E77" i="4"/>
  <c r="D65" i="4"/>
  <c r="E65" i="4"/>
  <c r="D66" i="4"/>
  <c r="E66" i="4"/>
  <c r="D67" i="4"/>
  <c r="E67" i="4"/>
  <c r="D68" i="4"/>
  <c r="E68"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29" i="4"/>
  <c r="E29" i="4"/>
  <c r="D30" i="4"/>
  <c r="E30" i="4"/>
  <c r="E28" i="4"/>
  <c r="D28"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V3" i="3"/>
  <c r="S3" i="3"/>
</calcChain>
</file>

<file path=xl/sharedStrings.xml><?xml version="1.0" encoding="utf-8"?>
<sst xmlns="http://schemas.openxmlformats.org/spreadsheetml/2006/main" count="19580" uniqueCount="155">
  <si>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</si>
  <si>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</si>
  <si>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</si>
  <si>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</si>
  <si>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</si>
  <si>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</si>
  <si>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</si>
  <si>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</si>
  <si>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</si>
  <si>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</si>
  <si>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</si>
  <si>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</si>
  <si>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</si>
  <si>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</si>
  <si>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</si>
  <si>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</si>
  <si>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</si>
  <si>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</si>
  <si>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</si>
  <si>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</si>
  <si>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</si>
  <si>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</si>
  <si>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</si>
  <si>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</si>
  <si>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</si>
  <si>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</si>
  <si>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</si>
  <si>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</si>
  <si>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</si>
  <si>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</si>
  <si>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</si>
  <si>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</si>
  <si>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</si>
  <si>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</si>
  <si>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</si>
  <si>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</si>
  <si>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</si>
  <si>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</si>
  <si>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</si>
  <si>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</si>
  <si>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</si>
  <si>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</si>
  <si>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</si>
  <si>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</si>
  <si>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</si>
  <si>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</si>
  <si>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</si>
  <si>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</si>
  <si>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</si>
  <si>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</si>
  <si>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</si>
  <si>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</si>
  <si>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</si>
  <si>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</si>
  <si>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</si>
  <si>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</si>
  <si>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</si>
  <si>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</si>
  <si>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</si>
  <si>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</si>
  <si>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</si>
  <si>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</si>
  <si>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</si>
  <si>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</si>
  <si>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</si>
  <si>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</si>
  <si>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</si>
  <si>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</si>
  <si>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</si>
  <si>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</si>
  <si>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</si>
  <si>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</si>
  <si>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</si>
  <si>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</si>
  <si>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</si>
  <si>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</si>
  <si>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</si>
  <si>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</si>
  <si>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</si>
  <si>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</si>
  <si>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</si>
  <si>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</si>
  <si>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</si>
  <si>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</si>
  <si>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</si>
  <si>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</si>
  <si>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</si>
  <si>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</si>
  <si>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</si>
  <si>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</si>
  <si>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</si>
  <si>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</si>
  <si>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</si>
  <si>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</si>
  <si>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</si>
  <si>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</si>
  <si>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</si>
  <si>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</si>
  <si>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</si>
  <si>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</si>
  <si>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</si>
  <si>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</si>
  <si>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</si>
  <si>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</si>
  <si>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</si>
  <si>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</si>
  <si>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</si>
  <si>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</si>
  <si>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</si>
  <si>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</si>
  <si>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</si>
  <si>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</si>
  <si>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</si>
  <si>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</si>
  <si>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</si>
  <si>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</si>
  <si>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</si>
  <si>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</si>
  <si>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</si>
  <si>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</si>
  <si>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</si>
  <si>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</si>
  <si>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</si>
  <si>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</si>
  <si>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</si>
  <si>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</si>
  <si>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</si>
  <si>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</si>
  <si>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</si>
  <si>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</si>
  <si>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</si>
  <si>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</si>
  <si>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</si>
  <si>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Operating Profit</t>
  </si>
  <si>
    <t>Average of Operating Margin</t>
  </si>
  <si>
    <t>Row Labels</t>
  </si>
  <si>
    <t>Grand Total</t>
  </si>
  <si>
    <t>1月</t>
  </si>
  <si>
    <t>2月</t>
  </si>
  <si>
    <t>3月</t>
  </si>
  <si>
    <t>4月</t>
  </si>
  <si>
    <t>5月</t>
  </si>
  <si>
    <t>6月</t>
  </si>
  <si>
    <t>7月</t>
  </si>
  <si>
    <t>8月</t>
  </si>
  <si>
    <t>9月</t>
  </si>
  <si>
    <t>10月</t>
  </si>
  <si>
    <t>11月</t>
  </si>
  <si>
    <t>12月</t>
  </si>
  <si>
    <t>Sum of Units Sold</t>
  </si>
  <si>
    <t>Total Sales</t>
    <phoneticPr fontId="14" type="noConversion"/>
  </si>
  <si>
    <t>Units Sold</t>
    <phoneticPr fontId="14" type="noConversion"/>
  </si>
  <si>
    <t>Operating Margin</t>
    <phoneticPr fontId="14" type="noConversion"/>
  </si>
  <si>
    <t>Operating Profit</t>
    <phoneticPr fontId="14" type="noConversion"/>
  </si>
  <si>
    <t>State</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</si>
</sst>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76" formatCode="&quot;$&quot;#,##0.00_);[Red]\(&quot;$&quot;#,##0.00\)"/>
    <numFmt numFmtId="177" formatCode="&quot;$&quot;#,##0_);[Red]\(&quot;$&quot;#,##0\)"/>
    <numFmt numFmtId="178" formatCode="&quot;$&quot;#,##0.0_);[Red]\(&quot;$&quot;#,##0.0\)"/>
    <numFmt numFmtId="179" formatCode="&quot;$&quot;#,##0"/>
    <numFmt numFmtId="180" formatCode="_-* #,##0_-;\-* #,##0_-;_-* &quot;-&quot;??_-;_-@"/>
    <numFmt numFmtId="181" formatCode="0.0%"/>
    <numFmt numFmtId="182" formatCode="\$#,##0;\-\$#,##0"/>
    <numFmt numFmtId="183" formatCode="#,##0_ "/>
    <numFmt numFmtId="184" formatCode="yyyy\-mm\-dd;@"/>
  </numFmts>
  <fonts count="16">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sz val="9"/>
      <name val="Calibri"/>
      <family val="3"/>
      <charset val="134"/>
      <scheme val="minor"/>
    </font>
    <font>
      <b/>
      <sz val="14"/>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5">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76" fontId="2" fillId="0" borderId="0" xfId="0" applyNumberFormat="1" applyFont="1" applyAlignment="1">
      <alignment horizontal="center"/>
    </xf>
    <xf numFmtId="3" fontId="2" fillId="0" borderId="0" xfId="0" applyNumberFormat="1" applyFont="1" applyAlignment="1">
      <alignment horizontal="center"/>
    </xf>
    <xf numFmtId="177"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76" fontId="2" fillId="0" borderId="0" xfId="0" applyNumberFormat="1" applyFont="1"/>
    <xf numFmtId="10" fontId="2" fillId="0" borderId="0" xfId="0" applyNumberFormat="1" applyFont="1"/>
    <xf numFmtId="14" fontId="2" fillId="0" borderId="0" xfId="0" applyNumberFormat="1" applyFont="1"/>
    <xf numFmtId="178"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79"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0" xfId="0" pivotButton="1"/>
    <xf numFmtId="0" fontId="0" fillId="0" borderId="0" xfId="0" applyAlignment="1">
      <alignment horizontal="left"/>
    </xf>
    <xf numFmtId="10" fontId="0" fillId="0" borderId="0" xfId="0" applyNumberFormat="1"/>
    <xf numFmtId="182" fontId="0" fillId="0" borderId="0" xfId="0" applyNumberFormat="1"/>
    <xf numFmtId="183" fontId="0" fillId="0" borderId="0" xfId="0" applyNumberFormat="1"/>
    <xf numFmtId="184" fontId="0" fillId="0" borderId="0" xfId="0" applyNumberFormat="1" applyAlignment="1">
      <alignment horizontal="left"/>
    </xf>
    <xf numFmtId="0" fontId="15" fillId="2" borderId="6" xfId="0" applyFont="1" applyFill="1" applyBorder="1" applyAlignment="1">
      <alignment horizontal="center"/>
    </xf>
    <xf numFmtId="0" fontId="7" fillId="0" borderId="7" xfId="0" applyFont="1" applyBorder="1"/>
    <xf numFmtId="181"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79" fontId="12" fillId="2" borderId="6" xfId="0" applyNumberFormat="1" applyFont="1" applyFill="1" applyBorder="1" applyAlignment="1">
      <alignment horizontal="center" vertical="top"/>
    </xf>
    <xf numFmtId="180" fontId="12" fillId="2" borderId="6" xfId="0" applyNumberFormat="1" applyFont="1" applyFill="1" applyBorder="1" applyAlignment="1">
      <alignment horizontal="center" vertical="top"/>
    </xf>
    <xf numFmtId="0" fontId="0" fillId="0" borderId="0" xfId="0" applyNumberFormat="1"/>
    <xf numFmtId="0" fontId="1" fillId="0" borderId="0" xfId="0" applyFont="1"/>
  </cellXfs>
  <cellStyles count="1">
    <cellStyle name="Normal" xfId="0" builtinId="0"/>
  </cellStyles>
  <dxfs count="28">
    <dxf>
      <numFmt numFmtId="182" formatCode="\$#,##0;\-\$#,##0"/>
    </dxf>
    <dxf>
      <numFmt numFmtId="184" formatCode="yyyy\-mm\-dd;@"/>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7"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7"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6"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yyyy/m/d"/>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83" formatCode="#,##0_ "/>
    </dxf>
    <dxf>
      <numFmt numFmtId="182" formatCode="\$#,##0;\-\$#,##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24994659260841701"/>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7" defaultTableStyle="TableStyleMedium2" defaultPivotStyle="PivotStyleLight16">
    <tableStyle name="Invisible" pivot="0" table="0" count="0" xr9:uid="{1D208277-52E5-4988-AC60-1C45F0A1B00E}"/>
    <tableStyle name="Slicer Style 1" pivot="0" table="0" count="1" xr9:uid="{252CFA1D-AD11-4D7C-9498-FFF0B4E9F971}">
      <tableStyleElement type="wholeTable" dxfId="27"/>
    </tableStyle>
    <tableStyle name="Slicer Style 2" pivot="0" table="0" count="2" xr9:uid="{C9866689-F72B-4F47-BA8D-7B6275447A88}">
      <tableStyleElement type="wholeTable" dxfId="26"/>
    </tableStyle>
    <tableStyle name="Timeline Style 1" pivot="0" table="0" count="8" xr9:uid="{9EAD537D-A581-4D64-B7DB-0E64F429AA4D}">
      <tableStyleElement type="wholeTable" dxfId="25"/>
      <tableStyleElement type="headerRow" dxfId="24"/>
    </tableStyle>
    <tableStyle name="Timeline Style 2" pivot="0" table="0" count="8" xr9:uid="{F2CB0EB5-DA83-4E14-840E-411176808F2A}">
      <tableStyleElement type="wholeTable" dxfId="23"/>
      <tableStyleElement type="headerRow" dxfId="22"/>
    </tableStyle>
    <tableStyle name="Timeline Style 3" pivot="0" table="0" count="8" xr9:uid="{3D1405DD-B9AE-4470-8B81-1C88EB62D9A4}">
      <tableStyleElement type="wholeTable" dxfId="21"/>
      <tableStyleElement type="headerRow" dxfId="20"/>
    </tableStyle>
    <tableStyle name="Timeline Style 4" pivot="0" table="0" count="8" xr9:uid="{B96D780F-4E3A-4EAF-A0A9-7960333E4867}">
      <tableStyleElement type="wholeTable" dxfId="19"/>
      <tableStyleElement type="headerRow" dxfId="18"/>
    </tableStyle>
  </tableStyles>
  <extLst>
    <ext xmlns:x14="http://schemas.microsoft.com/office/spreadsheetml/2009/9/main" uri="{46F421CA-312F-682f-3DD2-61675219B42D}">
      <x14:dxfs count="1">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Tables'!$A$8:$A$20</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'Pivot Tables'!$B$8:$B$20</c:f>
              <c:numCache>
                <c:formatCode>\$#,##0;\-\$#,##0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63D5-4712-A53E-6C5B6E78651D}"/>
            </c:ext>
          </c:extLst>
        </c:ser>
        <c:dLbls>
          <c:showLegendKey val="0"/>
          <c:showVal val="0"/>
          <c:showCatName val="0"/>
          <c:showSerName val="0"/>
          <c:showPercent val="0"/>
          <c:showBubbleSize val="0"/>
        </c:dLbls>
        <c:gapWidth val="40"/>
        <c:overlap val="-27"/>
        <c:axId val="1930436848"/>
        <c:axId val="1930432528"/>
      </c:barChart>
      <c:catAx>
        <c:axId val="193043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432528"/>
        <c:crosses val="autoZero"/>
        <c:auto val="1"/>
        <c:lblAlgn val="ctr"/>
        <c:lblOffset val="100"/>
        <c:noMultiLvlLbl val="0"/>
      </c:catAx>
      <c:valAx>
        <c:axId val="1930432528"/>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43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866F0529-BC3F-4BC0-9714-DBEBEF3C95AA}">
          <cx:tx>
            <cx:txData>
              <cx:f>_xlchart.v5.8</cx:f>
              <cx:v>Units Sold</cx:v>
            </cx:txData>
          </cx:tx>
          <cx:dataId val="0"/>
          <cx:layoutPr>
            <cx:geography cultureLanguage="en-US" cultureRegion="CN"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42694</xdr:colOff>
      <xdr:row>14</xdr:row>
      <xdr:rowOff>122670</xdr:rowOff>
    </xdr:from>
    <xdr:to>
      <xdr:col>25</xdr:col>
      <xdr:colOff>526761</xdr:colOff>
      <xdr:row>35</xdr:row>
      <xdr:rowOff>50511</xdr:rowOff>
    </xdr:to>
    <xdr:graphicFrame macro="">
      <xdr:nvGraphicFramePr>
        <xdr:cNvPr id="3" name="Chart 2">
          <a:extLst>
            <a:ext uri="{FF2B5EF4-FFF2-40B4-BE49-F238E27FC236}">
              <a16:creationId xmlns:a16="http://schemas.microsoft.com/office/drawing/2014/main" id="{51572A11-B737-42B6-B7C5-809E5730C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26458</xdr:colOff>
      <xdr:row>5</xdr:row>
      <xdr:rowOff>90800</xdr:rowOff>
    </xdr:from>
    <xdr:to>
      <xdr:col>25</xdr:col>
      <xdr:colOff>613352</xdr:colOff>
      <xdr:row>14</xdr:row>
      <xdr:rowOff>21647</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6F38612F-3161-0F22-B176-48F510F658F0}"/>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126288" y="1202050"/>
              <a:ext cx="6487703" cy="1554427"/>
            </a:xfrm>
            <a:prstGeom prst="rect">
              <a:avLst/>
            </a:prstGeom>
            <a:solidFill>
              <a:prstClr val="white"/>
            </a:solidFill>
            <a:ln w="1">
              <a:solidFill>
                <a:prstClr val="green"/>
              </a:solidFill>
            </a:ln>
          </xdr:spPr>
          <xdr:txBody>
            <a:bodyPr vertOverflow="clip" horzOverflow="clip"/>
            <a:lstStyle/>
            <a:p>
              <a:r>
                <a:rPr lang="zh-CN" altLang="en-US" sz="1100"/>
                <a:t>Timeline: Works in Excel 2013 or higher. Do not move or resize.</a:t>
              </a:r>
            </a:p>
          </xdr:txBody>
        </xdr:sp>
      </mc:Fallback>
    </mc:AlternateContent>
    <xdr:clientData/>
  </xdr:twoCellAnchor>
  <xdr:twoCellAnchor editAs="oneCell">
    <xdr:from>
      <xdr:col>0</xdr:col>
      <xdr:colOff>183428</xdr:colOff>
      <xdr:row>27</xdr:row>
      <xdr:rowOff>186313</xdr:rowOff>
    </xdr:from>
    <xdr:to>
      <xdr:col>2</xdr:col>
      <xdr:colOff>771092</xdr:colOff>
      <xdr:row>35</xdr:row>
      <xdr:rowOff>50511</xdr:rowOff>
    </xdr:to>
    <mc:AlternateContent xmlns:mc="http://schemas.openxmlformats.org/markup-compatibility/2006">
      <mc:Choice xmlns:a14="http://schemas.microsoft.com/office/drawing/2010/main" Requires="a14">
        <xdr:graphicFrame macro="">
          <xdr:nvGraphicFramePr>
            <xdr:cNvPr id="5" name="Retailer">
              <a:extLst>
                <a:ext uri="{FF2B5EF4-FFF2-40B4-BE49-F238E27FC236}">
                  <a16:creationId xmlns:a16="http://schemas.microsoft.com/office/drawing/2014/main" id="{1E7C3AA0-A6E6-B157-4C87-24B62F54DC7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83428" y="5417848"/>
              <a:ext cx="1828800" cy="1480561"/>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176211</xdr:colOff>
      <xdr:row>18</xdr:row>
      <xdr:rowOff>13134</xdr:rowOff>
    </xdr:from>
    <xdr:to>
      <xdr:col>2</xdr:col>
      <xdr:colOff>763875</xdr:colOff>
      <xdr:row>26</xdr:row>
      <xdr:rowOff>173183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04027DD-59DB-B765-BB44-040BC1FA0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211" y="3469555"/>
              <a:ext cx="1828800" cy="1733117"/>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168997</xdr:colOff>
      <xdr:row>5</xdr:row>
      <xdr:rowOff>143021</xdr:rowOff>
    </xdr:from>
    <xdr:to>
      <xdr:col>2</xdr:col>
      <xdr:colOff>756661</xdr:colOff>
      <xdr:row>16</xdr:row>
      <xdr:rowOff>173183</xdr:rowOff>
    </xdr:to>
    <mc:AlternateContent xmlns:mc="http://schemas.openxmlformats.org/markup-compatibility/2006">
      <mc:Choice xmlns:a14="http://schemas.microsoft.com/office/drawing/2010/main" Requires="a14">
        <xdr:graphicFrame macro="">
          <xdr:nvGraphicFramePr>
            <xdr:cNvPr id="7" name="Beverage Brand">
              <a:extLst>
                <a:ext uri="{FF2B5EF4-FFF2-40B4-BE49-F238E27FC236}">
                  <a16:creationId xmlns:a16="http://schemas.microsoft.com/office/drawing/2014/main" id="{C5503892-8CD9-34F8-FEFF-934359EB4E4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68997" y="1254271"/>
              <a:ext cx="1828800" cy="2014538"/>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1469230</xdr:colOff>
      <xdr:row>24</xdr:row>
      <xdr:rowOff>159543</xdr:rowOff>
    </xdr:from>
    <xdr:to>
      <xdr:col>6</xdr:col>
      <xdr:colOff>250030</xdr:colOff>
      <xdr:row>40</xdr:row>
      <xdr:rowOff>7143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082A955-1C7D-97C3-54A0-89EE51A46E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8543" y="4502943"/>
              <a:ext cx="4572000" cy="274320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fan Ding" refreshedDate="45073.54018935185" createdVersion="8" refreshedVersion="8" minRefreshableVersion="3" recordCount="3888" xr:uid="{BBBBA642-6D7C-4654-824C-7C875B4DF2FD}">
  <cacheSource type="worksheet">
    <worksheetSource name="Table2"/>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76">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77">
      <sharedItems containsSemiMixedTypes="0" containsString="0" containsNumber="1" minValue="0" maxValue="8250"/>
    </cacheField>
    <cacheField name="Operating Profit" numFmtId="177">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2021/1/2"/>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2/26"/>
        </groupItems>
      </fieldGroup>
    </cacheField>
    <cacheField name="Months (Invoice Date)" numFmtId="0" databaseField="0">
      <fieldGroup base="2">
        <rangePr groupBy="months" startDate="2021-01-02T00:00:00" endDate="2021-12-26T00:00:00"/>
        <groupItems count="14">
          <s v="&lt;2021/1/2"/>
          <s v="1月"/>
          <s v="2月"/>
          <s v="3月"/>
          <s v="4月"/>
          <s v="5月"/>
          <s v="6月"/>
          <s v="7月"/>
          <s v="8月"/>
          <s v="9月"/>
          <s v="10月"/>
          <s v="11月"/>
          <s v="12月"/>
          <s v="&gt;2021/12/26"/>
        </groupItems>
      </fieldGroup>
    </cacheField>
  </cacheFields>
  <extLst>
    <ext xmlns:x14="http://schemas.microsoft.com/office/spreadsheetml/2009/9/main" uri="{725AE2AE-9491-48be-B2B4-4EB974FC3084}">
      <x14:pivotCacheDefinition pivotCacheId="1270782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211AFE-E9E8-4087-9E0C-C3281318738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76" showAll="0"/>
    <pivotField dataField="1" numFmtId="3" showAll="0"/>
    <pivotField numFmtId="177" showAll="0"/>
    <pivotField numFmtId="177"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3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1EF24-FD9D-4C2B-93E0-C37B84596B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76" showAll="0"/>
    <pivotField numFmtId="3" showAll="0"/>
    <pivotField dataField="1" numFmtId="177" showAll="0"/>
    <pivotField numFmtId="177"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82"/>
  </dataFields>
  <formats count="2">
    <format dxfId="0">
      <pivotArea outline="0" collapsedLevelsAreSubtotals="1" fieldPosition="0"/>
    </format>
    <format dxfId="1">
      <pivotArea dataOnly="0" labelOnly="1" fieldPosition="0">
        <references count="1">
          <reference field="13" count="12">
            <x v="1"/>
            <x v="2"/>
            <x v="3"/>
            <x v="4"/>
            <x v="5"/>
            <x v="6"/>
            <x v="7"/>
            <x v="8"/>
            <x v="9"/>
            <x v="10"/>
            <x v="11"/>
            <x v="1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E50FB-563E-473C-9C16-8E75D782991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76" showAll="0"/>
    <pivotField dataField="1" numFmtId="3" showAll="0"/>
    <pivotField dataField="1" numFmtId="177" showAll="0"/>
    <pivotField dataField="1" numFmtId="177"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4">
    <i>
      <x/>
    </i>
    <i i="1">
      <x v="1"/>
    </i>
    <i i="2">
      <x v="2"/>
    </i>
    <i i="3">
      <x v="3"/>
    </i>
  </colItems>
  <dataFields count="4">
    <dataField name="Sum of Total Sales" fld="9" baseField="0" baseItem="0" numFmtId="182"/>
    <dataField name="Sum of Units Sold" fld="8" baseField="0" baseItem="0" numFmtId="183"/>
    <dataField name="Sum of Operating Profit" fld="10" baseField="0" baseItem="0" numFmtId="182"/>
    <dataField name="Average of Operating Margin" fld="11" subtotal="average" baseField="13" baseItem="1" numFmtId="10"/>
  </dataFields>
  <formats count="2">
    <format dxfId="17">
      <pivotArea outline="0" collapsedLevelsAreSubtotals="1" fieldPosition="0">
        <references count="1">
          <reference field="4294967294" count="2" selected="0">
            <x v="0"/>
            <x v="2"/>
          </reference>
        </references>
      </pivotArea>
    </format>
    <format dxfId="1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dateBetween" evalOrder="-1" id="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5046CE9-819B-4774-9572-EB46B99EA4F8}" sourceName="Retailer">
  <pivotTables>
    <pivotTable tabId="4" name="PivotTable2"/>
    <pivotTable tabId="4" name="PivotTable1"/>
    <pivotTable tabId="4" name="PivotTable3"/>
  </pivotTables>
  <data>
    <tabular pivotCacheId="127078289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AE816F-D8AD-4217-A379-7E64059D02E8}" sourceName="Region">
  <pivotTables>
    <pivotTable tabId="4" name="PivotTable2"/>
    <pivotTable tabId="4" name="PivotTable1"/>
    <pivotTable tabId="4" name="PivotTable3"/>
  </pivotTables>
  <data>
    <tabular pivotCacheId="1270782895">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6960115F-FE60-4A1D-BD2D-8305EC24DFC7}" sourceName="Beverage Brand">
  <pivotTables>
    <pivotTable tabId="4" name="PivotTable2"/>
    <pivotTable tabId="4" name="PivotTable1"/>
    <pivotTable tabId="4" name="PivotTable3"/>
  </pivotTables>
  <data>
    <tabular pivotCacheId="1270782895">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FEB6C308-53E5-4D66-85F8-53B2B5C631A7}" cache="Slicer_Retailer" caption="Retailer" style="SlicerStyleOther2" rowHeight="241300"/>
  <slicer name="Region" xr10:uid="{F0CB2E84-6B17-4259-9D96-BCC97560F7CB}" cache="Slicer_Region" caption="Region" style="SlicerStyleOther2" rowHeight="241300"/>
  <slicer name="Beverage Brand" xr10:uid="{EB29511F-E488-4C48-8B9E-CC6BC2F8C863}" cache="Slicer_Beverage_Brand" caption="Beverage Brand"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4FC978-417A-48DA-90AC-A2D0A2BD0FBD}" name="Table2" displayName="Table2" ref="B5:M3893" totalsRowShown="0" headerRowDxfId="15" dataDxfId="14">
  <autoFilter ref="B5:M3893" xr:uid="{344FC978-417A-48DA-90AC-A2D0A2BD0FBD}"/>
  <tableColumns count="12">
    <tableColumn id="1" xr3:uid="{A18E1051-ABCE-479E-B1A8-95B1F101A551}" name="Retailer" dataDxfId="13"/>
    <tableColumn id="2" xr3:uid="{4A685A20-7157-4D73-9C5A-80114454D4FA}" name="Retailer ID" dataDxfId="12"/>
    <tableColumn id="3" xr3:uid="{0FC0427D-C5B1-4DE7-A5D2-147DAE201113}" name="Invoice Date" dataDxfId="11"/>
    <tableColumn id="4" xr3:uid="{B43FCFA6-A1F6-4216-BA50-1F2FE8D043A6}" name="Region" dataDxfId="10"/>
    <tableColumn id="5" xr3:uid="{BBBADCFB-0ABF-468A-8248-6C81A6328A09}" name="State" dataDxfId="9"/>
    <tableColumn id="6" xr3:uid="{E7299B3C-B5AC-4328-93F6-87C3D6D181F9}" name="City" dataDxfId="8"/>
    <tableColumn id="7" xr3:uid="{E753CAA4-27F0-401F-AC72-C063072C48A8}" name="Beverage Brand" dataDxfId="7"/>
    <tableColumn id="8" xr3:uid="{D800BBC5-1E6C-447A-A637-0321AF1BB53C}" name="Price per Unit" dataDxfId="6"/>
    <tableColumn id="9" xr3:uid="{FAB378B5-1E63-4800-86CE-4D2E45FA2EA1}" name="Units Sold" dataDxfId="5"/>
    <tableColumn id="10" xr3:uid="{C44543B1-DDB4-41DB-B0DF-4E9A27F7F8C1}" name="Total Sales" dataDxfId="4">
      <calculatedColumnFormula>I6*J6</calculatedColumnFormula>
    </tableColumn>
    <tableColumn id="11" xr3:uid="{07BD9B83-3E32-4477-92A9-09DCA5BC6FA2}" name="Operating Profit" dataDxfId="3">
      <calculatedColumnFormula>K6*M6</calculatedColumnFormula>
    </tableColumn>
    <tableColumn id="12" xr3:uid="{C2A1441B-08C2-4D2E-8308-6E3B2F4F23FA}" name="Operating Margi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CA231-47B8-43FF-A8C2-F943EF8E17A9}" name="Table1" displayName="Table1" ref="D27:E77" totalsRowShown="0">
  <autoFilter ref="D27:E77" xr:uid="{CD6CA231-47B8-43FF-A8C2-F943EF8E17A9}"/>
  <tableColumns count="2">
    <tableColumn id="1" xr3:uid="{ABA6B756-D568-4FEE-B436-B67F2EFFA7CD}" name="State">
      <calculatedColumnFormula>A27</calculatedColumnFormula>
    </tableColumn>
    <tableColumn id="2" xr3:uid="{18FD4C1C-DC72-415A-92ED-44ADFF89C9AD}" name="Units Sold">
      <calculatedColumnFormula>B27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872D464C-608E-4E04-998C-1B5E6FA21055}" sourceName="Invoice Date">
  <pivotTables>
    <pivotTable tabId="4" name="PivotTable1"/>
    <pivotTable tabId="4" name="PivotTable2"/>
  </pivotTables>
  <state minimalRefreshVersion="6" lastRefreshVersion="6" pivotCacheId="1270782895"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F935ADA8-5B14-456B-8255-5DE1D69BD04D}" cache="NativeTimeline_Invoice_Date" caption="Sales Periods" level="3" selectionLevel="0" scrollPosition="2021-01-01T00:00:00" style="Timeline Style 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6" zoomScaleNormal="90" workbookViewId="0">
      <selection activeCell="AA19" sqref="AA19"/>
    </sheetView>
  </sheetViews>
  <sheetFormatPr defaultColWidth="14.3984375" defaultRowHeight="15" customHeight="1"/>
  <cols>
    <col min="1" max="2" width="8.73046875" customWidth="1"/>
    <col min="3" max="3" width="12" customWidth="1"/>
    <col min="4" max="4" width="4.3984375" customWidth="1"/>
    <col min="5" max="10" width="8.73046875" customWidth="1"/>
    <col min="11" max="11" width="18" customWidth="1"/>
    <col min="12" max="12" width="3.265625" customWidth="1"/>
    <col min="13" max="13" width="8.73046875" customWidth="1"/>
    <col min="14" max="14" width="11.265625" customWidth="1"/>
    <col min="15" max="15" width="3.265625" customWidth="1"/>
    <col min="16" max="16" width="8.73046875" customWidth="1"/>
    <col min="17" max="17" width="13" customWidth="1"/>
    <col min="18" max="18" width="3.265625" customWidth="1"/>
    <col min="19" max="20" width="11.86328125" customWidth="1"/>
    <col min="21" max="21" width="3.265625" customWidth="1"/>
    <col min="22" max="22" width="12.86328125" customWidth="1"/>
    <col min="23" max="23" width="17.86328125" customWidth="1"/>
    <col min="24" max="26" width="8.730468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5" t="s">
        <v>131</v>
      </c>
      <c r="E2" s="36"/>
      <c r="F2" s="36"/>
      <c r="G2" s="36"/>
      <c r="H2" s="36"/>
      <c r="I2" s="36"/>
      <c r="J2" s="36"/>
      <c r="K2" s="37"/>
      <c r="L2" s="19"/>
      <c r="M2" s="32" t="s">
        <v>150</v>
      </c>
      <c r="N2" s="33"/>
      <c r="O2" s="20"/>
      <c r="P2" s="32" t="s">
        <v>151</v>
      </c>
      <c r="Q2" s="33"/>
      <c r="R2" s="20"/>
      <c r="S2" s="32" t="s">
        <v>153</v>
      </c>
      <c r="T2" s="33"/>
      <c r="U2" s="21"/>
      <c r="V2" s="32" t="s">
        <v>152</v>
      </c>
      <c r="W2" s="33"/>
      <c r="X2" s="20"/>
      <c r="Y2" s="18"/>
      <c r="Z2" s="18"/>
    </row>
    <row r="3" spans="1:26" ht="33" customHeight="1">
      <c r="A3" s="22"/>
      <c r="B3" s="22"/>
      <c r="C3" s="19"/>
      <c r="D3" s="38"/>
      <c r="E3" s="39"/>
      <c r="F3" s="39"/>
      <c r="G3" s="39"/>
      <c r="H3" s="39"/>
      <c r="I3" s="39"/>
      <c r="J3" s="39"/>
      <c r="K3" s="40"/>
      <c r="L3" s="19"/>
      <c r="M3" s="41">
        <f>GETPIVOTDATA("Sum of Total Sales",'Pivot Tables'!$A$3)</f>
        <v>8684027.5</v>
      </c>
      <c r="N3" s="33"/>
      <c r="O3" s="23"/>
      <c r="P3" s="42">
        <f>GETPIVOTDATA("Sum of Units Sold",'Pivot Tables'!$A$3)</f>
        <v>17148250</v>
      </c>
      <c r="Q3" s="33"/>
      <c r="R3" s="23"/>
      <c r="S3" s="41">
        <f>GETPIVOTDATA("Sum of Operating Profit",'Pivot Tables'!$A$3)</f>
        <v>3173631.875</v>
      </c>
      <c r="T3" s="33"/>
      <c r="U3" s="22"/>
      <c r="V3" s="34">
        <f>GETPIVOTDATA("Average of Operating Margin",'Pivot Tables'!$A$3)</f>
        <v>0.36310442386830921</v>
      </c>
      <c r="W3" s="33"/>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2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2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2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2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honeticPr fontId="14" type="noConversion"/>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1" zoomScale="82" workbookViewId="0">
      <selection activeCell="D14" sqref="D14"/>
    </sheetView>
  </sheetViews>
  <sheetFormatPr defaultColWidth="14.3984375" defaultRowHeight="15" customHeight="1"/>
  <cols>
    <col min="1" max="1" width="8.73046875" customWidth="1"/>
    <col min="2" max="2" width="9.265625" customWidth="1"/>
    <col min="3" max="3" width="11.73046875" customWidth="1"/>
    <col min="4" max="4" width="13.3984375" customWidth="1"/>
    <col min="5" max="5" width="10.3984375" customWidth="1"/>
    <col min="6" max="6" width="14.265625" customWidth="1"/>
    <col min="7" max="7" width="13.1328125" customWidth="1"/>
    <col min="8" max="8" width="16.265625" customWidth="1"/>
    <col min="9" max="9" width="14.3984375" customWidth="1"/>
    <col min="10" max="10" width="11.3984375" customWidth="1"/>
    <col min="11" max="11" width="11.86328125" customWidth="1"/>
    <col min="12" max="12" width="16.73046875" customWidth="1"/>
    <col min="13" max="13" width="18" customWidth="1"/>
    <col min="14" max="14" width="8.86328125" customWidth="1"/>
    <col min="15" max="15" width="10.86328125" customWidth="1"/>
    <col min="16" max="18" width="8.86328125" customWidth="1"/>
  </cols>
  <sheetData>
    <row r="1" spans="1:15" ht="14.25">
      <c r="A1" s="1"/>
    </row>
    <row r="2" spans="1:15" ht="23.25">
      <c r="A2" s="1"/>
      <c r="B2" s="2" t="s">
        <v>0</v>
      </c>
      <c r="C2" s="3"/>
      <c r="D2" s="3"/>
      <c r="E2" s="3"/>
      <c r="F2" s="3"/>
      <c r="G2" s="3"/>
      <c r="H2" s="3"/>
      <c r="I2" s="3"/>
      <c r="J2" s="3"/>
      <c r="K2" s="3"/>
      <c r="L2" s="3"/>
      <c r="M2" s="3"/>
    </row>
    <row r="3" spans="1:15" ht="15.75">
      <c r="A3" s="1"/>
      <c r="B3" s="4" t="s">
        <v>1</v>
      </c>
    </row>
    <row r="4" spans="1:15" ht="14.25">
      <c r="A4" s="1"/>
    </row>
    <row r="5" spans="1:15" ht="14.25">
      <c r="A5" s="1"/>
      <c r="B5" s="5" t="s">
        <v>2</v>
      </c>
      <c r="C5" s="5" t="s">
        <v>3</v>
      </c>
      <c r="D5" s="5" t="s">
        <v>4</v>
      </c>
      <c r="E5" s="5" t="s">
        <v>5</v>
      </c>
      <c r="F5" s="5" t="s">
        <v>6</v>
      </c>
      <c r="G5" s="5" t="s">
        <v>7</v>
      </c>
      <c r="H5" s="5" t="s">
        <v>8</v>
      </c>
      <c r="I5" s="5" t="s">
        <v>9</v>
      </c>
      <c r="J5" s="5" t="s">
        <v>10</v>
      </c>
      <c r="K5" s="5" t="s">
        <v>11</v>
      </c>
      <c r="L5" s="5" t="s">
        <v>12</v>
      </c>
      <c r="M5" s="5" t="s">
        <v>13</v>
      </c>
    </row>
    <row r="6" spans="1:15" ht="14.2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2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2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2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2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2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2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2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2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2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2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2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2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2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2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'Raw 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'Raw 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'Raw 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'Raw 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'Raw 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'Raw 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'Raw 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'Raw 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'Raw 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'Raw 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'Raw 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'Raw 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'Raw 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'Raw 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'Raw 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'Raw 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'Raw 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'Raw 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'Raw 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'Raw 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'Raw 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'Raw 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'Raw 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'Raw 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'Raw 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'Raw 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'Raw 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'Raw 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'Raw 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'Raw 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'Raw 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'Raw 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'Raw 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'Raw 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'Raw 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'Raw 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'Raw 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'Raw 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'Raw 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'Raw 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'Raw 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'Raw 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'Raw 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'Raw 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'Raw 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'Raw 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'Raw 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'Raw 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'Raw 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'Raw 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'Raw 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'Raw 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'Raw 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'Raw 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'Raw 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'Raw 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'Raw 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'Raw 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'Raw 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'Raw 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'Raw 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'Raw 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'Raw 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'Raw 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'Raw 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'Raw 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'Raw 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'Raw 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'Raw 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'Raw 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'Raw 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'Raw 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'Raw Data'!$I1302+0.05</f>
        <v>0.45</v>
      </c>
      <c r="Q1302" s="12">
        <f>'Raw Data'!$J1302+500</f>
        <v>4750</v>
      </c>
      <c r="R1302" s="13">
        <f>'Raw 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'Raw Data'!$I1303+0.05</f>
        <v>0.55000000000000004</v>
      </c>
      <c r="Q1303" s="12">
        <f>'Raw Data'!$J1303+500</f>
        <v>4750</v>
      </c>
      <c r="R1303" s="13">
        <f>'Raw 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'Raw Data'!$I1304+0.05</f>
        <v>0.55000000000000004</v>
      </c>
      <c r="Q1304" s="12">
        <f>'Raw Data'!$J1304+500</f>
        <v>4750</v>
      </c>
      <c r="R1304" s="13">
        <f>'Raw 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'Raw Data'!$I1305+0.05</f>
        <v>0.55000000000000004</v>
      </c>
      <c r="Q1305" s="12">
        <f>'Raw Data'!$J1305+500</f>
        <v>3250</v>
      </c>
      <c r="R1305" s="13">
        <f>'Raw 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'Raw Data'!$I1306+0.05</f>
        <v>0.60000000000000009</v>
      </c>
      <c r="Q1306" s="12">
        <f>'Raw Data'!$J1306+500</f>
        <v>2750</v>
      </c>
      <c r="R1306" s="13">
        <f>'Raw 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'Raw Data'!$I1307+0.05</f>
        <v>0.55000000000000004</v>
      </c>
      <c r="Q1307" s="12">
        <f>'Raw Data'!$J1307+500</f>
        <v>5250</v>
      </c>
      <c r="R1307" s="13">
        <f>'Raw 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'Raw Data'!$I1308+0.05</f>
        <v>0.45</v>
      </c>
      <c r="Q1308" s="12">
        <f>'Raw Data'!$J1308+500</f>
        <v>5750</v>
      </c>
      <c r="R1308" s="13">
        <f>'Raw 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'Raw Data'!$I1309+0.05</f>
        <v>0.55000000000000004</v>
      </c>
      <c r="Q1309" s="12">
        <f>'Raw Data'!$J1309+500</f>
        <v>4750</v>
      </c>
      <c r="R1309" s="13">
        <f>'Raw 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'Raw Data'!$I1310+0.05</f>
        <v>0.55000000000000004</v>
      </c>
      <c r="Q1310" s="12">
        <f>'Raw Data'!$J1310+500</f>
        <v>4750</v>
      </c>
      <c r="R1310" s="13">
        <f>'Raw 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'Raw Data'!$I1311+0.05</f>
        <v>0.55000000000000004</v>
      </c>
      <c r="Q1311" s="12">
        <f>'Raw Data'!$J1311+500</f>
        <v>3250</v>
      </c>
      <c r="R1311" s="13">
        <f>'Raw 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'Raw Data'!$I1312+0.05</f>
        <v>0.60000000000000009</v>
      </c>
      <c r="Q1312" s="12">
        <f>'Raw Data'!$J1312+500</f>
        <v>2500</v>
      </c>
      <c r="R1312" s="13">
        <f>'Raw 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'Raw Data'!$I1313+0.05</f>
        <v>0.55000000000000004</v>
      </c>
      <c r="Q1313" s="12">
        <f>'Raw Data'!$J1313+500</f>
        <v>4500</v>
      </c>
      <c r="R1313" s="13">
        <f>'Raw 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'Raw Data'!$I1314+0.05</f>
        <v>0.55000000000000004</v>
      </c>
      <c r="Q1314" s="12">
        <f>'Raw Data'!$J1314+500</f>
        <v>6000</v>
      </c>
      <c r="R1314" s="13">
        <f>'Raw 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'Raw Data'!$I1315+0.05</f>
        <v>0.65</v>
      </c>
      <c r="Q1315" s="12">
        <f>'Raw Data'!$J1315+500</f>
        <v>4500</v>
      </c>
      <c r="R1315" s="13">
        <f>'Raw 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'Raw Data'!$I1316+0.05</f>
        <v>0.7</v>
      </c>
      <c r="Q1316" s="12">
        <f>'Raw Data'!$J1316+500</f>
        <v>4750</v>
      </c>
      <c r="R1316" s="13">
        <f>'Raw 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'Raw Data'!$I1317+0.05</f>
        <v>0.65</v>
      </c>
      <c r="Q1317" s="12">
        <f>'Raw Data'!$J1317+500</f>
        <v>3750</v>
      </c>
      <c r="R1317" s="13">
        <f>'Raw 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'Raw Data'!$I1318+0.05</f>
        <v>0.70000000000000007</v>
      </c>
      <c r="Q1318" s="12">
        <f>'Raw Data'!$J1318+500</f>
        <v>2250</v>
      </c>
      <c r="R1318" s="13">
        <f>'Raw 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'Raw Data'!$I1319+0.05</f>
        <v>0.65</v>
      </c>
      <c r="Q1319" s="12">
        <f>'Raw Data'!$J1319+500</f>
        <v>4250</v>
      </c>
      <c r="R1319" s="13">
        <f>'Raw 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'Raw Data'!$I1320+0.05</f>
        <v>0.70000000000000007</v>
      </c>
      <c r="Q1320" s="12">
        <f>'Raw Data'!$J1320+500</f>
        <v>6000</v>
      </c>
      <c r="R1320" s="13">
        <f>'Raw 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'Raw Data'!$I1321+0.05</f>
        <v>0.75000000000000011</v>
      </c>
      <c r="Q1321" s="12">
        <f>'Raw Data'!$J1321+500</f>
        <v>4000</v>
      </c>
      <c r="R1321" s="13">
        <f>'Raw 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'Raw Data'!$I1322+0.05</f>
        <v>0.75000000000000011</v>
      </c>
      <c r="Q1322" s="12">
        <f>'Raw Data'!$J1322+500</f>
        <v>4500</v>
      </c>
      <c r="R1322" s="13">
        <f>'Raw 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'Raw Data'!$I1323+0.05</f>
        <v>0.60000000000000009</v>
      </c>
      <c r="Q1323" s="12">
        <f>'Raw Data'!$J1323+500</f>
        <v>3500</v>
      </c>
      <c r="R1323" s="13">
        <f>'Raw 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'Raw Data'!$I1324+0.05</f>
        <v>0.65000000000000013</v>
      </c>
      <c r="Q1324" s="12">
        <f>'Raw Data'!$J1324+500</f>
        <v>2500</v>
      </c>
      <c r="R1324" s="13">
        <f>'Raw 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'Raw Data'!$I1325+0.05</f>
        <v>0.80000000000000016</v>
      </c>
      <c r="Q1325" s="12">
        <f>'Raw Data'!$J1325+500</f>
        <v>4250</v>
      </c>
      <c r="R1325" s="13">
        <f>'Raw 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'Raw Data'!$I1326+0.05</f>
        <v>0.65</v>
      </c>
      <c r="Q1326" s="12">
        <f>'Raw Data'!$J1326+500</f>
        <v>6250</v>
      </c>
      <c r="R1326" s="13">
        <f>'Raw 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'Raw Data'!$I1327+0.05</f>
        <v>0.70000000000000007</v>
      </c>
      <c r="Q1327" s="12">
        <f>'Raw Data'!$J1327+500</f>
        <v>4750</v>
      </c>
      <c r="R1327" s="13">
        <f>'Raw 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'Raw Data'!$I1328+0.05</f>
        <v>0.70000000000000007</v>
      </c>
      <c r="Q1328" s="12">
        <f>'Raw Data'!$J1328+500</f>
        <v>4750</v>
      </c>
      <c r="R1328" s="13">
        <f>'Raw 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'Raw Data'!$I1329+0.05</f>
        <v>0.65</v>
      </c>
      <c r="Q1329" s="12">
        <f>'Raw Data'!$J1329+500</f>
        <v>3750</v>
      </c>
      <c r="R1329" s="13">
        <f>'Raw 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'Raw Data'!$I1330-0.05</f>
        <v>0.49999999999999994</v>
      </c>
      <c r="Q1330" s="12">
        <f>'Raw Data'!$J1330+500</f>
        <v>2750</v>
      </c>
      <c r="R1330" s="13">
        <f>'Raw 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'Raw Data'!$I1331-0.05</f>
        <v>0.64999999999999991</v>
      </c>
      <c r="Q1331" s="12">
        <f>'Raw Data'!$J1331+1000</f>
        <v>6750</v>
      </c>
      <c r="R1331" s="13">
        <f>'Raw 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'Raw Data'!$I1332-0.05</f>
        <v>0.59999999999999987</v>
      </c>
      <c r="Q1332" s="12">
        <f>'Raw Data'!$J1332+1000</f>
        <v>9250</v>
      </c>
      <c r="R1332" s="13">
        <f>'Raw 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'Raw Data'!$I1333-0.05</f>
        <v>0.64999999999999991</v>
      </c>
      <c r="Q1333" s="12">
        <f>'Raw Data'!$J1333+1000</f>
        <v>8000</v>
      </c>
      <c r="R1333" s="13">
        <f>'Raw 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'Raw Data'!$I1334+0.1</f>
        <v>0.95</v>
      </c>
      <c r="Q1334" s="12">
        <f>'Raw Data'!$J1334+1000</f>
        <v>8000</v>
      </c>
      <c r="R1334" s="13">
        <f>'Raw 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'Raw Data'!$I1335+0.1</f>
        <v>0.95</v>
      </c>
      <c r="Q1335" s="12">
        <f>'Raw Data'!$J1335+1000</f>
        <v>6750</v>
      </c>
      <c r="R1335" s="13">
        <f>'Raw 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'Raw Data'!$I1336+0.1</f>
        <v>1.05</v>
      </c>
      <c r="Q1336" s="12">
        <f>'Raw Data'!$J1336+1000</f>
        <v>5500</v>
      </c>
      <c r="R1336" s="13">
        <f>'Raw 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'Raw Data'!$I1337+0.1</f>
        <v>1.2000000000000002</v>
      </c>
      <c r="Q1337" s="12">
        <f>'Raw Data'!$J1337+1000</f>
        <v>8500</v>
      </c>
      <c r="R1337" s="13">
        <f>'Raw 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'Raw Data'!$I1338+0.1</f>
        <v>1</v>
      </c>
      <c r="Q1338" s="12">
        <f>'Raw Data'!$J1338+1000</f>
        <v>10000</v>
      </c>
      <c r="R1338" s="13">
        <f>'Raw 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'Raw Data'!$I1339+0.1</f>
        <v>1.05</v>
      </c>
      <c r="Q1339" s="12">
        <f>'Raw Data'!$J1339+1000</f>
        <v>8500</v>
      </c>
      <c r="R1339" s="13">
        <f>'Raw 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'Raw Data'!$I1340+0.1</f>
        <v>1.05</v>
      </c>
      <c r="Q1340" s="12">
        <f>'Raw Data'!$J1340+1000</f>
        <v>8000</v>
      </c>
      <c r="R1340" s="13">
        <f>'Raw 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'Raw Data'!$I1341+0.1</f>
        <v>1</v>
      </c>
      <c r="Q1341" s="12">
        <f>'Raw Data'!$J1341+1000</f>
        <v>7000</v>
      </c>
      <c r="R1341" s="13">
        <f>'Raw 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'Raw Data'!$I1342+0.1</f>
        <v>1.05</v>
      </c>
      <c r="Q1342" s="12">
        <f>'Raw Data'!$J1342+1000</f>
        <v>7500</v>
      </c>
      <c r="R1342" s="13">
        <f>'Raw 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'Raw Data'!$I1343+0.1</f>
        <v>1.2000000000000002</v>
      </c>
      <c r="Q1343" s="12">
        <f>'Raw Data'!$J1343+1000</f>
        <v>7500</v>
      </c>
      <c r="R1343" s="13">
        <f>'Raw 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'Raw Data'!$I1344+0.1</f>
        <v>1.05</v>
      </c>
      <c r="Q1344" s="12">
        <f>'Raw Data'!$J1344+1000</f>
        <v>9500</v>
      </c>
      <c r="R1344" s="13">
        <f>'Raw 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'Raw Data'!$I1345+0.1</f>
        <v>0.95000000000000007</v>
      </c>
      <c r="Q1345" s="12">
        <f>'Raw Data'!$J1345+1000</f>
        <v>9250</v>
      </c>
      <c r="R1345" s="13">
        <f>'Raw 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'Raw Data'!$I1346+0.1</f>
        <v>0.9</v>
      </c>
      <c r="Q1346" s="12">
        <f>'Raw Data'!$J1346+1000</f>
        <v>8000</v>
      </c>
      <c r="R1346" s="13">
        <f>'Raw 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'Raw Data'!$I1347+0.1</f>
        <v>0.9</v>
      </c>
      <c r="Q1347" s="12">
        <f>'Raw Data'!$J1347-500</f>
        <v>4250</v>
      </c>
      <c r="R1347" s="13">
        <f>'Raw 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'Raw Data'!$I1348+0.1</f>
        <v>0.89999999999999991</v>
      </c>
      <c r="Q1348" s="12">
        <f>'Raw Data'!$J1348-500</f>
        <v>4250</v>
      </c>
      <c r="R1348" s="13">
        <f>'Raw 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'Raw Data'!$I1349+0.1</f>
        <v>0.95</v>
      </c>
      <c r="Q1349" s="12">
        <f>'Raw Data'!$J1349-500</f>
        <v>2500</v>
      </c>
      <c r="R1349" s="13">
        <f>'Raw 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'Raw Data'!$I1350-0.05</f>
        <v>0.55000000000000004</v>
      </c>
      <c r="Q1350" s="12">
        <f>'Raw Data'!$J1350-500</f>
        <v>4500</v>
      </c>
      <c r="R1350" s="13">
        <f>'Raw 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'Raw Data'!$I1351-0.05</f>
        <v>0.60000000000000009</v>
      </c>
      <c r="Q1351" s="12">
        <f>'Raw Data'!$J1351-500</f>
        <v>4500</v>
      </c>
      <c r="R1351" s="13">
        <f>'Raw 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'Raw Data'!$I1352-0.05</f>
        <v>0.55000000000000004</v>
      </c>
      <c r="Q1352" s="12">
        <f>'Raw Data'!$J1352-750</f>
        <v>2250</v>
      </c>
      <c r="R1352" s="13">
        <f>'Raw 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'Raw Data'!$I1353-0.05</f>
        <v>0.55000000000000004</v>
      </c>
      <c r="Q1353" s="12">
        <f>'Raw Data'!$J1353-750</f>
        <v>1750</v>
      </c>
      <c r="R1353" s="13">
        <f>'Raw 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'Raw Data'!$I1354-0.05</f>
        <v>0.65</v>
      </c>
      <c r="Q1354" s="12">
        <f>'Raw Data'!$J1354-750</f>
        <v>2000</v>
      </c>
      <c r="R1354" s="13">
        <f>'Raw 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'Raw Data'!$I1355-0.05</f>
        <v>0.49999999999999994</v>
      </c>
      <c r="Q1355" s="12">
        <f>'Raw Data'!$J1355-750</f>
        <v>2250</v>
      </c>
      <c r="R1355" s="13">
        <f>'Raw 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'Raw Data'!$I1356-0.05</f>
        <v>0.45</v>
      </c>
      <c r="Q1356" s="12">
        <f>'Raw Data'!$J1356-750</f>
        <v>3250</v>
      </c>
      <c r="R1356" s="13">
        <f>'Raw 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'Raw Data'!$I1357-0</f>
        <v>0.65000000000000013</v>
      </c>
      <c r="Q1357" s="12">
        <f>'Raw Data'!$J1357+1000</f>
        <v>6750</v>
      </c>
      <c r="R1357" s="13">
        <f>'Raw 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'Raw Data'!$I1358-0</f>
        <v>0.60000000000000009</v>
      </c>
      <c r="Q1358" s="12">
        <f>'Raw Data'!$J1358+1000</f>
        <v>5000</v>
      </c>
      <c r="R1358" s="13">
        <f>'Raw 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'Raw Data'!$I1359-0</f>
        <v>0.55000000000000004</v>
      </c>
      <c r="Q1359" s="12">
        <f>'Raw Data'!$J1359+1000</f>
        <v>4750</v>
      </c>
      <c r="R1359" s="13">
        <f>'Raw 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'Raw Data'!$I1360-0</f>
        <v>0.65</v>
      </c>
      <c r="Q1360" s="12">
        <f>'Raw Data'!$J1360+1000</f>
        <v>4500</v>
      </c>
      <c r="R1360" s="13">
        <f>'Raw 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'Raw Data'!$I1361-0</f>
        <v>0.70000000000000007</v>
      </c>
      <c r="Q1361" s="12">
        <f>'Raw Data'!$J1361+1000</f>
        <v>5000</v>
      </c>
      <c r="R1361" s="13">
        <f>'Raw 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'Raw Data'!$I1362-0</f>
        <v>0.55000000000000004</v>
      </c>
      <c r="Q1362" s="12">
        <f>'Raw Data'!$J1362+1000</f>
        <v>7250</v>
      </c>
      <c r="R1362" s="13">
        <f>'Raw 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'Raw Data'!$I1363-0</f>
        <v>0.60000000000000009</v>
      </c>
      <c r="Q1363" s="12">
        <f>'Raw Data'!$J1363+1000</f>
        <v>8000</v>
      </c>
      <c r="R1363" s="13">
        <f>'Raw 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'Raw Data'!$I1364-0</f>
        <v>0.55000000000000004</v>
      </c>
      <c r="Q1364" s="12">
        <f>'Raw Data'!$J1364+1000</f>
        <v>6250</v>
      </c>
      <c r="R1364" s="13">
        <f>'Raw 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'Raw Data'!$I1365-0</f>
        <v>0.65000000000000013</v>
      </c>
      <c r="Q1365" s="12">
        <f>'Raw Data'!$J1365+1000</f>
        <v>6000</v>
      </c>
      <c r="R1365" s="13">
        <f>'Raw 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'Raw Data'!$I1366-0</f>
        <v>0.85000000000000009</v>
      </c>
      <c r="Q1366" s="12">
        <f>'Raw Data'!$J1366+1000</f>
        <v>5750</v>
      </c>
      <c r="R1366" s="13">
        <f>'Raw 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'Raw Data'!$I1367-0</f>
        <v>0.90000000000000013</v>
      </c>
      <c r="Q1367" s="12">
        <f>'Raw Data'!$J1367+1000</f>
        <v>7000</v>
      </c>
      <c r="R1367" s="13">
        <f>'Raw 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'Raw Data'!$I1368-0</f>
        <v>0.75000000000000011</v>
      </c>
      <c r="Q1368" s="12">
        <f>'Raw Data'!$J1368+1000</f>
        <v>9000</v>
      </c>
      <c r="R1368" s="13">
        <f>'Raw 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'Raw Data'!$I1369-0</f>
        <v>0.8500000000000002</v>
      </c>
      <c r="Q1369" s="12">
        <f>'Raw Data'!$J1369+1000</f>
        <v>9000</v>
      </c>
      <c r="R1369" s="13">
        <f>'Raw 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'Raw Data'!$I1370-0</f>
        <v>0.80000000000000016</v>
      </c>
      <c r="Q1370" s="12">
        <f>'Raw Data'!$J1370+1000</f>
        <v>7000</v>
      </c>
      <c r="R1370" s="13">
        <f>'Raw 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'Raw Data'!$I1371-0</f>
        <v>0.80000000000000016</v>
      </c>
      <c r="Q1371" s="12">
        <f>'Raw Data'!$J1371+1000</f>
        <v>7000</v>
      </c>
      <c r="R1371" s="13">
        <f>'Raw 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'Raw Data'!$I1372-0</f>
        <v>0.90000000000000013</v>
      </c>
      <c r="Q1372" s="12">
        <f>'Raw Data'!$J1372+1000</f>
        <v>6250</v>
      </c>
      <c r="R1372" s="13">
        <f>'Raw 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'Raw Data'!$I1373-0</f>
        <v>0.95000000000000018</v>
      </c>
      <c r="Q1373" s="12">
        <f>'Raw Data'!$J1373+1000</f>
        <v>7250</v>
      </c>
      <c r="R1373" s="13">
        <f>'Raw 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'Raw Data'!$I3822+0.05</f>
        <v>0.60000000000000009</v>
      </c>
      <c r="Q3822" s="12">
        <f>'Raw Data'!$J3822-250</f>
        <v>4750</v>
      </c>
      <c r="R3822" s="13">
        <f>'Raw 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'Raw Data'!$I3823+0.05</f>
        <v>0.60000000000000009</v>
      </c>
      <c r="Q3823" s="12">
        <f>'Raw Data'!$J3823-250</f>
        <v>2750</v>
      </c>
      <c r="R3823" s="13">
        <f>'Raw 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'Raw Data'!$I3824+0.05</f>
        <v>0.5</v>
      </c>
      <c r="Q3824" s="12">
        <f>'Raw Data'!$J3824-250</f>
        <v>2750</v>
      </c>
      <c r="R3824" s="13">
        <f>'Raw 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'Raw Data'!$I3825+0.05</f>
        <v>0.54999999999999993</v>
      </c>
      <c r="Q3825" s="12">
        <f>'Raw Data'!$J3825-250</f>
        <v>1250</v>
      </c>
      <c r="R3825" s="13">
        <f>'Raw 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'Raw Data'!$I3826+0.05</f>
        <v>0.70000000000000018</v>
      </c>
      <c r="Q3826" s="12">
        <f>'Raw Data'!$J3826-250</f>
        <v>1750</v>
      </c>
      <c r="R3826" s="13">
        <f>'Raw 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'Raw Data'!$I3827+0.05</f>
        <v>0.60000000000000009</v>
      </c>
      <c r="Q3827" s="12">
        <f>'Raw Data'!$J3827-250</f>
        <v>2750</v>
      </c>
      <c r="R3827" s="13">
        <f>'Raw 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'Raw Data'!$I3828+0.05</f>
        <v>0.60000000000000009</v>
      </c>
      <c r="Q3828" s="12">
        <f>'Raw Data'!$J3828-250</f>
        <v>5500</v>
      </c>
      <c r="R3828" s="13">
        <f>'Raw 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'Raw Data'!$I3829+0.05</f>
        <v>0.60000000000000009</v>
      </c>
      <c r="Q3829" s="12">
        <f>'Raw Data'!$J3829-250</f>
        <v>2000</v>
      </c>
      <c r="R3829" s="13">
        <f>'Raw 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'Raw Data'!$I3830+0.05</f>
        <v>0.5</v>
      </c>
      <c r="Q3830" s="12">
        <f>'Raw Data'!$J3830-250</f>
        <v>2500</v>
      </c>
      <c r="R3830" s="13">
        <f>'Raw 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'Raw Data'!$I3831+0.05</f>
        <v>0.54999999999999993</v>
      </c>
      <c r="Q3831" s="12">
        <f>'Raw Data'!$J3831-250</f>
        <v>1500</v>
      </c>
      <c r="R3831" s="13">
        <f>'Raw 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'Raw Data'!$I3832+0.05</f>
        <v>0.70000000000000018</v>
      </c>
      <c r="Q3832" s="12">
        <f>'Raw Data'!$J3832-250</f>
        <v>2250</v>
      </c>
      <c r="R3832" s="13">
        <f>'Raw 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'Raw Data'!$I3833+0.05</f>
        <v>0.60000000000000009</v>
      </c>
      <c r="Q3833" s="12">
        <f>'Raw Data'!$J3833-250</f>
        <v>3250</v>
      </c>
      <c r="R3833" s="13">
        <f>'Raw 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'Raw Data'!$I3834+0.05</f>
        <v>0.60000000000000009</v>
      </c>
      <c r="Q3834" s="12">
        <f>'Raw Data'!$J3834-250</f>
        <v>5200</v>
      </c>
      <c r="R3834" s="13">
        <f>'Raw 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'Raw Data'!$I3835+0.05</f>
        <v>0.60000000000000009</v>
      </c>
      <c r="Q3835" s="12">
        <f>'Raw Data'!$J3835-250</f>
        <v>2250</v>
      </c>
      <c r="R3835" s="13">
        <f>'Raw 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'Raw Data'!$I3836+0.05</f>
        <v>0.5</v>
      </c>
      <c r="Q3836" s="12">
        <f>'Raw Data'!$J3836-250</f>
        <v>2500</v>
      </c>
      <c r="R3836" s="13">
        <f>'Raw 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'Raw Data'!$I3837+0.05</f>
        <v>0.54999999999999993</v>
      </c>
      <c r="Q3837" s="12">
        <f>'Raw Data'!$J3837-250</f>
        <v>1000</v>
      </c>
      <c r="R3837" s="13">
        <f>'Raw 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'Raw Data'!$I3838+0.05</f>
        <v>0.70000000000000018</v>
      </c>
      <c r="Q3838" s="12">
        <f>'Raw Data'!$J3838-250</f>
        <v>1500</v>
      </c>
      <c r="R3838" s="13">
        <f>'Raw 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'Raw Data'!$I3839+0.05</f>
        <v>0.60000000000000009</v>
      </c>
      <c r="Q3839" s="12">
        <f>'Raw Data'!$J3839-250</f>
        <v>2500</v>
      </c>
      <c r="R3839" s="13">
        <f>'Raw 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'Raw Data'!$I3840+0.05</f>
        <v>0.60000000000000009</v>
      </c>
      <c r="Q3840" s="12">
        <f>'Raw Data'!$J3840-250</f>
        <v>5000</v>
      </c>
      <c r="R3840" s="13">
        <f>'Raw 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'Raw Data'!$I3841+0.05</f>
        <v>0.60000000000000009</v>
      </c>
      <c r="Q3841" s="12">
        <f>'Raw Data'!$J3841-250</f>
        <v>2000</v>
      </c>
      <c r="R3841" s="13">
        <f>'Raw 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'Raw Data'!$I3842+0.05</f>
        <v>0.5</v>
      </c>
      <c r="Q3842" s="12">
        <f>'Raw Data'!$J3842-250</f>
        <v>2000</v>
      </c>
      <c r="R3842" s="13">
        <f>'Raw 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'Raw Data'!$I3843+0.05</f>
        <v>0.54999999999999993</v>
      </c>
      <c r="Q3843" s="12">
        <f>'Raw Data'!$J3843-250</f>
        <v>1250</v>
      </c>
      <c r="R3843" s="13">
        <f>'Raw 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'Raw Data'!$I3844+0</f>
        <v>0.60000000000000009</v>
      </c>
      <c r="Q3844" s="12">
        <f>'Raw Data'!$J3844-250</f>
        <v>1250</v>
      </c>
      <c r="R3844" s="13">
        <f>'Raw 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'Raw Data'!$I3845+0</f>
        <v>0.5</v>
      </c>
      <c r="Q3845" s="12">
        <f>'Raw Data'!$J3845-250</f>
        <v>2750</v>
      </c>
      <c r="R3845" s="13">
        <f>'Raw 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'Raw Data'!$I3846+0</f>
        <v>0.65</v>
      </c>
      <c r="Q3846" s="12">
        <f>'Raw Data'!$J3846-250</f>
        <v>5450</v>
      </c>
      <c r="R3846" s="13">
        <f>'Raw 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'Raw Data'!$I3847+0</f>
        <v>0.60000000000000009</v>
      </c>
      <c r="Q3847" s="12">
        <f>'Raw Data'!$J3847-250</f>
        <v>2500</v>
      </c>
      <c r="R3847" s="13">
        <f>'Raw 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'Raw Data'!$I3848+0</f>
        <v>0.55000000000000004</v>
      </c>
      <c r="Q3848" s="12">
        <f>'Raw Data'!$J3848-250</f>
        <v>2750</v>
      </c>
      <c r="R3848" s="13">
        <f>'Raw 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'Raw Data'!$I3849+0</f>
        <v>0.55000000000000004</v>
      </c>
      <c r="Q3849" s="12">
        <f>'Raw Data'!$J3849-250</f>
        <v>2250</v>
      </c>
      <c r="R3849" s="13">
        <f>'Raw 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'Raw Data'!$I3850+0</f>
        <v>0.65</v>
      </c>
      <c r="Q3850" s="12">
        <f>'Raw Data'!$J3850-250</f>
        <v>2500</v>
      </c>
      <c r="R3850" s="13">
        <f>'Raw 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'Raw Data'!$I3851+0</f>
        <v>0.70000000000000007</v>
      </c>
      <c r="Q3851" s="12">
        <f>'Raw Data'!$J3851-250</f>
        <v>3750</v>
      </c>
      <c r="R3851" s="13">
        <f>'Raw 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'Raw Data'!$I3852+0</f>
        <v>0.65</v>
      </c>
      <c r="Q3852" s="12">
        <f>'Raw Data'!$J3852-250</f>
        <v>6250</v>
      </c>
      <c r="R3852" s="13">
        <f>'Raw 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'Raw Data'!$I3853+0</f>
        <v>0.60000000000000009</v>
      </c>
      <c r="Q3853" s="12">
        <f>'Raw Data'!$J3853-250</f>
        <v>3750</v>
      </c>
      <c r="R3853" s="13">
        <f>'Raw 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'Raw Data'!$I3854+0</f>
        <v>0.55000000000000004</v>
      </c>
      <c r="Q3854" s="12">
        <f>'Raw Data'!$J3854-250</f>
        <v>3000</v>
      </c>
      <c r="R3854" s="13">
        <f>'Raw 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'Raw Data'!$I3855+0</f>
        <v>0.55000000000000004</v>
      </c>
      <c r="Q3855" s="12">
        <f>'Raw Data'!$J3855-250</f>
        <v>2750</v>
      </c>
      <c r="R3855" s="13">
        <f>'Raw 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'Raw Data'!$I3856+0</f>
        <v>0.65</v>
      </c>
      <c r="Q3856" s="12">
        <f>'Raw Data'!$J3856-250</f>
        <v>2750</v>
      </c>
      <c r="R3856" s="13">
        <f>'Raw 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'Raw Data'!$I3857+0</f>
        <v>0.70000000000000007</v>
      </c>
      <c r="Q3857" s="12">
        <f>'Raw Data'!$J3857-250</f>
        <v>4250</v>
      </c>
      <c r="R3857" s="13">
        <f>'Raw 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'Raw Data'!$I3858+0</f>
        <v>0.65</v>
      </c>
      <c r="Q3858" s="12">
        <f>'Raw Data'!$J3858-250</f>
        <v>6500</v>
      </c>
      <c r="R3858" s="13">
        <f>'Raw 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'Raw Data'!$I3859+0</f>
        <v>0.60000000000000009</v>
      </c>
      <c r="Q3859" s="12">
        <f>'Raw Data'!$J3859-250</f>
        <v>4000</v>
      </c>
      <c r="R3859" s="13">
        <f>'Raw 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'Raw Data'!$I3860+0</f>
        <v>0.55000000000000004</v>
      </c>
      <c r="Q3860" s="12">
        <f>'Raw Data'!$J3860-250</f>
        <v>3250</v>
      </c>
      <c r="R3860" s="13">
        <f>'Raw 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'Raw Data'!$I3861+0</f>
        <v>0.55000000000000004</v>
      </c>
      <c r="Q3861" s="12">
        <f>'Raw Data'!$J3861-250</f>
        <v>2750</v>
      </c>
      <c r="R3861" s="13">
        <f>'Raw 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'Raw Data'!$I3862+0</f>
        <v>0.65</v>
      </c>
      <c r="Q3862" s="12">
        <f>'Raw Data'!$J3862-250</f>
        <v>3000</v>
      </c>
      <c r="R3862" s="13">
        <f>'Raw 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'Raw Data'!$I3863+0</f>
        <v>0.70000000000000007</v>
      </c>
      <c r="Q3863" s="12">
        <f>'Raw Data'!$J3863-250</f>
        <v>4750</v>
      </c>
      <c r="R3863" s="13">
        <f>'Raw 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'Raw Data'!$I3864+0</f>
        <v>0.65</v>
      </c>
      <c r="Q3864" s="12">
        <f>'Raw Data'!$J3864-250</f>
        <v>6250</v>
      </c>
      <c r="R3864" s="13">
        <f>'Raw 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'Raw Data'!$I3865+0</f>
        <v>0.60000000000000009</v>
      </c>
      <c r="Q3865" s="12">
        <f>'Raw Data'!$J3865-250</f>
        <v>4000</v>
      </c>
      <c r="R3865" s="13">
        <f>'Raw 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'Raw Data'!$I3866+0</f>
        <v>0.55000000000000004</v>
      </c>
      <c r="Q3866" s="12">
        <f>'Raw Data'!$J3866-250</f>
        <v>3250</v>
      </c>
      <c r="R3866" s="13">
        <f>'Raw 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'Raw Data'!$I3867+0</f>
        <v>0.55000000000000004</v>
      </c>
      <c r="Q3867" s="12">
        <f>'Raw Data'!$J3867-250</f>
        <v>2250</v>
      </c>
      <c r="R3867" s="13">
        <f>'Raw 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'Raw Data'!$I3868+0</f>
        <v>0.65</v>
      </c>
      <c r="Q3868" s="12">
        <f>'Raw Data'!$J3868-250</f>
        <v>2000</v>
      </c>
      <c r="R3868" s="13">
        <f>'Raw 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'Raw Data'!$I3869+0</f>
        <v>0.70000000000000007</v>
      </c>
      <c r="Q3869" s="12">
        <f>'Raw Data'!$J3869-250</f>
        <v>3750</v>
      </c>
      <c r="R3869" s="13">
        <f>'Raw 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'Raw Data'!$I3870+0</f>
        <v>0.65</v>
      </c>
      <c r="Q3870" s="12">
        <f>'Raw Data'!$J3870-250</f>
        <v>5000</v>
      </c>
      <c r="R3870" s="13">
        <f>'Raw 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'Raw Data'!$I3871+0</f>
        <v>0.60000000000000009</v>
      </c>
      <c r="Q3871" s="12">
        <f>'Raw Data'!$J3871-250</f>
        <v>3000</v>
      </c>
      <c r="R3871" s="13">
        <f>'Raw 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'Raw Data'!$I3872+0</f>
        <v>0.55000000000000004</v>
      </c>
      <c r="Q3872" s="12">
        <f>'Raw Data'!$J3872-250</f>
        <v>2000</v>
      </c>
      <c r="R3872" s="13">
        <f>'Raw 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'Raw Data'!$I3873+0</f>
        <v>0.55000000000000004</v>
      </c>
      <c r="Q3873" s="12">
        <f>'Raw Data'!$J3873-250</f>
        <v>1750</v>
      </c>
      <c r="R3873" s="13">
        <f>'Raw 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'Raw Data'!$I3874+0</f>
        <v>0.65</v>
      </c>
      <c r="Q3874" s="12">
        <f>'Raw Data'!$J3874-250</f>
        <v>1750</v>
      </c>
      <c r="R3874" s="13">
        <f>'Raw 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'Raw Data'!$I3875+0</f>
        <v>0.70000000000000007</v>
      </c>
      <c r="Q3875" s="12">
        <f>'Raw Data'!$J3875-250</f>
        <v>2750</v>
      </c>
      <c r="R3875" s="13">
        <f>'Raw 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'Raw Data'!$I3876+0</f>
        <v>0.70000000000000007</v>
      </c>
      <c r="Q3876" s="12">
        <f>'Raw Data'!$J3876-250</f>
        <v>4250</v>
      </c>
      <c r="R3876" s="13">
        <f>'Raw 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'Raw Data'!$I3877+0</f>
        <v>0.65000000000000013</v>
      </c>
      <c r="Q3877" s="12">
        <f>'Raw Data'!$J3877-250</f>
        <v>2500</v>
      </c>
      <c r="R3877" s="13">
        <f>'Raw 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'Raw Data'!$I3878+0</f>
        <v>0.65000000000000013</v>
      </c>
      <c r="Q3878" s="12">
        <f>'Raw Data'!$J3878-250</f>
        <v>1500</v>
      </c>
      <c r="R3878" s="13">
        <f>'Raw 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'Raw Data'!$I3879+0</f>
        <v>0.65000000000000013</v>
      </c>
      <c r="Q3879" s="12">
        <f>'Raw Data'!$J3879-250</f>
        <v>1250</v>
      </c>
      <c r="R3879" s="13">
        <f>'Raw 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'Raw Data'!$I3880+0</f>
        <v>0.75000000000000011</v>
      </c>
      <c r="Q3880" s="12">
        <f>'Raw Data'!$J3880-250</f>
        <v>1250</v>
      </c>
      <c r="R3880" s="13">
        <f>'Raw 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'Raw Data'!$I3881+0</f>
        <v>0.8</v>
      </c>
      <c r="Q3881" s="12">
        <f>'Raw Data'!$J3881-250</f>
        <v>2500</v>
      </c>
      <c r="R3881" s="13">
        <f>'Raw 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'Raw Data'!$I3882+0</f>
        <v>0.75000000000000011</v>
      </c>
      <c r="Q3882" s="12">
        <f>'Raw Data'!$J3882-250</f>
        <v>4000</v>
      </c>
      <c r="R3882" s="13">
        <f>'Raw 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'Raw Data'!$I3883+0</f>
        <v>0.65000000000000013</v>
      </c>
      <c r="Q3883" s="12">
        <f>'Raw Data'!$J3883-250</f>
        <v>2750</v>
      </c>
      <c r="R3883" s="13">
        <f>'Raw 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'Raw Data'!$I3884+0</f>
        <v>0.65000000000000013</v>
      </c>
      <c r="Q3884" s="12">
        <f>'Raw Data'!$J3884-250</f>
        <v>2950</v>
      </c>
      <c r="R3884" s="13">
        <f>'Raw 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'Raw Data'!$I3885+0</f>
        <v>0.65000000000000013</v>
      </c>
      <c r="Q3885" s="12">
        <f>'Raw Data'!$J3885-250</f>
        <v>2750</v>
      </c>
      <c r="R3885" s="13">
        <f>'Raw 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'Raw Data'!$I3886+0</f>
        <v>0.75000000000000011</v>
      </c>
      <c r="Q3886" s="12">
        <f>'Raw Data'!$J3886-250</f>
        <v>2500</v>
      </c>
      <c r="R3886" s="13">
        <f>'Raw 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'Raw Data'!$I3887+0</f>
        <v>0.8</v>
      </c>
      <c r="Q3887" s="12">
        <f>'Raw Data'!$J3887-250</f>
        <v>3500</v>
      </c>
      <c r="R3887" s="13">
        <f>'Raw 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'Raw Data'!$I3888+0</f>
        <v>0.75000000000000011</v>
      </c>
      <c r="Q3888" s="12">
        <f>'Raw Data'!$J3888-250</f>
        <v>5750</v>
      </c>
      <c r="R3888" s="13">
        <f>'Raw 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'Raw Data'!$I3889+0</f>
        <v>0.65000000000000013</v>
      </c>
      <c r="Q3889" s="12">
        <f>'Raw Data'!$J3889-250</f>
        <v>3750</v>
      </c>
      <c r="R3889" s="13">
        <f>'Raw 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'Raw Data'!$I3890+0</f>
        <v>0.65000000000000013</v>
      </c>
      <c r="Q3890" s="12">
        <f>'Raw Data'!$J3890-250</f>
        <v>3500</v>
      </c>
      <c r="R3890" s="13">
        <f>'Raw 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'Raw Data'!$I3891+0</f>
        <v>0.65000000000000013</v>
      </c>
      <c r="Q3891" s="12">
        <f>'Raw Data'!$J3891-250</f>
        <v>3000</v>
      </c>
      <c r="R3891" s="13">
        <f>'Raw 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'Raw Data'!$I3892+0</f>
        <v>0.75000000000000011</v>
      </c>
      <c r="Q3892" s="12">
        <f>'Raw Data'!$J3892-250</f>
        <v>3000</v>
      </c>
      <c r="R3892" s="13">
        <f>'Raw 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'Raw Data'!$I3893+0</f>
        <v>0.8</v>
      </c>
      <c r="Q3893" s="12">
        <f>'Raw Data'!$J3893-250</f>
        <v>4000</v>
      </c>
      <c r="R3893" s="13">
        <f>'Raw Data'!$M3893-5%</f>
        <v>0.25</v>
      </c>
    </row>
  </sheetData>
  <phoneticPr fontId="14" type="noConversion"/>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526CF-91AD-4005-A4F0-BDE70B80BC79}">
  <dimension ref="A3:E77"/>
  <sheetViews>
    <sheetView topLeftCell="A20" workbookViewId="0">
      <selection activeCell="E43" sqref="E43"/>
    </sheetView>
  </sheetViews>
  <sheetFormatPr defaultRowHeight="14.25"/>
  <cols>
    <col min="1" max="1" width="12.3984375" bestFit="1" customWidth="1"/>
    <col min="2" max="2" width="16.33203125" bestFit="1" customWidth="1"/>
    <col min="3" max="3" width="20.9296875" bestFit="1" customWidth="1"/>
    <col min="4" max="5" width="25.53125" bestFit="1" customWidth="1"/>
  </cols>
  <sheetData>
    <row r="3" spans="1:4">
      <c r="A3" t="s">
        <v>132</v>
      </c>
      <c r="B3" t="s">
        <v>149</v>
      </c>
      <c r="C3" t="s">
        <v>133</v>
      </c>
      <c r="D3" t="s">
        <v>134</v>
      </c>
    </row>
    <row r="4" spans="1:4">
      <c r="A4" s="29">
        <v>8684027.5</v>
      </c>
      <c r="B4" s="30">
        <v>17148250</v>
      </c>
      <c r="C4" s="29">
        <v>3173631.875</v>
      </c>
      <c r="D4" s="28">
        <v>0.36310442386830921</v>
      </c>
    </row>
    <row r="7" spans="1:4">
      <c r="A7" s="26" t="s">
        <v>135</v>
      </c>
      <c r="B7" t="s">
        <v>132</v>
      </c>
    </row>
    <row r="8" spans="1:4">
      <c r="A8" s="31" t="s">
        <v>137</v>
      </c>
      <c r="B8" s="29">
        <v>510750</v>
      </c>
    </row>
    <row r="9" spans="1:4">
      <c r="A9" s="31" t="s">
        <v>138</v>
      </c>
      <c r="B9" s="29">
        <v>484975</v>
      </c>
    </row>
    <row r="10" spans="1:4">
      <c r="A10" s="31" t="s">
        <v>139</v>
      </c>
      <c r="B10" s="29">
        <v>483530</v>
      </c>
    </row>
    <row r="11" spans="1:4">
      <c r="A11" s="31" t="s">
        <v>140</v>
      </c>
      <c r="B11" s="29">
        <v>494887.5</v>
      </c>
    </row>
    <row r="12" spans="1:4">
      <c r="A12" s="31" t="s">
        <v>141</v>
      </c>
      <c r="B12" s="29">
        <v>673572.5</v>
      </c>
    </row>
    <row r="13" spans="1:4">
      <c r="A13" s="31" t="s">
        <v>142</v>
      </c>
      <c r="B13" s="29">
        <v>903837.5</v>
      </c>
    </row>
    <row r="14" spans="1:4">
      <c r="A14" s="31" t="s">
        <v>143</v>
      </c>
      <c r="B14" s="29">
        <v>1041437.5</v>
      </c>
    </row>
    <row r="15" spans="1:4">
      <c r="A15" s="31" t="s">
        <v>144</v>
      </c>
      <c r="B15" s="29">
        <v>945275</v>
      </c>
    </row>
    <row r="16" spans="1:4">
      <c r="A16" s="31" t="s">
        <v>145</v>
      </c>
      <c r="B16" s="29">
        <v>681000</v>
      </c>
    </row>
    <row r="17" spans="1:5">
      <c r="A17" s="31" t="s">
        <v>146</v>
      </c>
      <c r="B17" s="29">
        <v>623375</v>
      </c>
    </row>
    <row r="18" spans="1:5">
      <c r="A18" s="31" t="s">
        <v>147</v>
      </c>
      <c r="B18" s="29">
        <v>795612.5</v>
      </c>
    </row>
    <row r="19" spans="1:5">
      <c r="A19" s="31" t="s">
        <v>148</v>
      </c>
      <c r="B19" s="29">
        <v>1045775</v>
      </c>
    </row>
    <row r="20" spans="1:5">
      <c r="A20" s="27" t="s">
        <v>136</v>
      </c>
      <c r="B20" s="29">
        <v>8684027.5</v>
      </c>
    </row>
    <row r="26" spans="1:5">
      <c r="A26" s="26" t="s">
        <v>135</v>
      </c>
      <c r="B26" t="s">
        <v>149</v>
      </c>
    </row>
    <row r="27" spans="1:5">
      <c r="A27" s="27" t="s">
        <v>57</v>
      </c>
      <c r="B27" s="43">
        <v>408500</v>
      </c>
      <c r="D27" s="44" t="s">
        <v>154</v>
      </c>
      <c r="E27" s="44" t="s">
        <v>151</v>
      </c>
    </row>
    <row r="28" spans="1:5">
      <c r="A28" s="27" t="s">
        <v>61</v>
      </c>
      <c r="B28" s="43">
        <v>312250</v>
      </c>
      <c r="D28" t="str">
        <f>A27</f>
        <v>Alabama</v>
      </c>
      <c r="E28">
        <f>B27</f>
        <v>408500</v>
      </c>
    </row>
    <row r="29" spans="1:5">
      <c r="A29" s="27" t="s">
        <v>82</v>
      </c>
      <c r="B29" s="43">
        <v>331500</v>
      </c>
      <c r="D29" t="str">
        <f>A28</f>
        <v>Alaska</v>
      </c>
      <c r="E29">
        <f>B28</f>
        <v>312250</v>
      </c>
    </row>
    <row r="30" spans="1:5">
      <c r="A30" s="27" t="s">
        <v>98</v>
      </c>
      <c r="B30" s="43">
        <v>255350</v>
      </c>
      <c r="D30" t="str">
        <f>A29</f>
        <v>Arizona</v>
      </c>
      <c r="E30">
        <f>B29</f>
        <v>331500</v>
      </c>
    </row>
    <row r="31" spans="1:5">
      <c r="A31" s="27" t="s">
        <v>29</v>
      </c>
      <c r="B31" s="43">
        <v>1037250</v>
      </c>
      <c r="D31" t="str">
        <f>A30</f>
        <v>Arkansas</v>
      </c>
      <c r="E31">
        <f>B30</f>
        <v>255350</v>
      </c>
    </row>
    <row r="32" spans="1:5">
      <c r="A32" s="27" t="s">
        <v>42</v>
      </c>
      <c r="B32" s="43">
        <v>324250</v>
      </c>
      <c r="D32" t="str">
        <f>A31</f>
        <v>California</v>
      </c>
      <c r="E32">
        <f>B31</f>
        <v>1037250</v>
      </c>
    </row>
    <row r="33" spans="1:5">
      <c r="A33" s="27" t="s">
        <v>121</v>
      </c>
      <c r="B33" s="43">
        <v>169600</v>
      </c>
      <c r="D33" t="str">
        <f>A32</f>
        <v>Colorado</v>
      </c>
      <c r="E33">
        <f>B32</f>
        <v>324250</v>
      </c>
    </row>
    <row r="34" spans="1:5">
      <c r="A34" s="27" t="s">
        <v>117</v>
      </c>
      <c r="B34" s="43">
        <v>205600</v>
      </c>
      <c r="D34" t="str">
        <f>A33</f>
        <v>Connecticut</v>
      </c>
      <c r="E34">
        <f>B33</f>
        <v>169600</v>
      </c>
    </row>
    <row r="35" spans="1:5">
      <c r="A35" s="27" t="s">
        <v>47</v>
      </c>
      <c r="B35" s="43">
        <v>1051700</v>
      </c>
      <c r="D35" t="str">
        <f>A34</f>
        <v>Delaware</v>
      </c>
      <c r="E35">
        <f>B34</f>
        <v>205600</v>
      </c>
    </row>
    <row r="36" spans="1:5">
      <c r="A36" s="27" t="s">
        <v>86</v>
      </c>
      <c r="B36" s="43">
        <v>579350</v>
      </c>
      <c r="D36" t="str">
        <f>A35</f>
        <v>Florida</v>
      </c>
      <c r="E36">
        <f>B35</f>
        <v>1051700</v>
      </c>
    </row>
    <row r="37" spans="1:5">
      <c r="A37" s="27" t="s">
        <v>63</v>
      </c>
      <c r="B37" s="43">
        <v>353500</v>
      </c>
      <c r="D37" t="str">
        <f>A36</f>
        <v>Georgia</v>
      </c>
      <c r="E37">
        <f>B36</f>
        <v>579350</v>
      </c>
    </row>
    <row r="38" spans="1:5">
      <c r="A38" s="27" t="s">
        <v>80</v>
      </c>
      <c r="B38" s="43">
        <v>288250</v>
      </c>
      <c r="D38" t="str">
        <f>A37</f>
        <v>Hawaii</v>
      </c>
      <c r="E38">
        <f>B37</f>
        <v>353500</v>
      </c>
    </row>
    <row r="39" spans="1:5">
      <c r="A39" s="27" t="s">
        <v>34</v>
      </c>
      <c r="B39" s="43">
        <v>185600</v>
      </c>
      <c r="D39" t="str">
        <f>A38</f>
        <v>Idaho</v>
      </c>
      <c r="E39">
        <f>B38</f>
        <v>288250</v>
      </c>
    </row>
    <row r="40" spans="1:5">
      <c r="A40" s="27" t="s">
        <v>112</v>
      </c>
      <c r="B40" s="43">
        <v>241600</v>
      </c>
      <c r="D40" t="str">
        <f>A39</f>
        <v>Illinois</v>
      </c>
      <c r="E40">
        <f>B39</f>
        <v>185600</v>
      </c>
    </row>
    <row r="41" spans="1:5">
      <c r="A41" s="27" t="s">
        <v>108</v>
      </c>
      <c r="B41" s="43">
        <v>183100</v>
      </c>
      <c r="D41" t="str">
        <f>A40</f>
        <v>Indiana</v>
      </c>
      <c r="E41">
        <f>B40</f>
        <v>241600</v>
      </c>
    </row>
    <row r="42" spans="1:5">
      <c r="A42" s="27" t="s">
        <v>102</v>
      </c>
      <c r="B42" s="43">
        <v>180600</v>
      </c>
      <c r="D42" t="str">
        <f>A41</f>
        <v>Iowa</v>
      </c>
      <c r="E42">
        <f>B41</f>
        <v>183100</v>
      </c>
    </row>
    <row r="43" spans="1:5">
      <c r="A43" s="27" t="s">
        <v>94</v>
      </c>
      <c r="B43" s="43">
        <v>363350</v>
      </c>
      <c r="D43" t="str">
        <f>A42</f>
        <v>Kansas</v>
      </c>
      <c r="E43">
        <f>B42</f>
        <v>180600</v>
      </c>
    </row>
    <row r="44" spans="1:5">
      <c r="A44" s="27" t="s">
        <v>78</v>
      </c>
      <c r="B44" s="43">
        <v>412250</v>
      </c>
      <c r="D44" t="str">
        <f>A43</f>
        <v>Kentucky</v>
      </c>
      <c r="E44">
        <f>B43</f>
        <v>363350</v>
      </c>
    </row>
    <row r="45" spans="1:5">
      <c r="A45" s="27" t="s">
        <v>59</v>
      </c>
      <c r="B45" s="43">
        <v>172600</v>
      </c>
      <c r="D45" t="str">
        <f>A44</f>
        <v>Louisiana</v>
      </c>
      <c r="E45">
        <f>B44</f>
        <v>412250</v>
      </c>
    </row>
    <row r="46" spans="1:5">
      <c r="A46" s="27" t="s">
        <v>115</v>
      </c>
      <c r="B46" s="43">
        <v>241600</v>
      </c>
      <c r="D46" t="str">
        <f>A45</f>
        <v>Maine</v>
      </c>
      <c r="E46">
        <f>B45</f>
        <v>172600</v>
      </c>
    </row>
    <row r="47" spans="1:5">
      <c r="A47" s="27" t="s">
        <v>125</v>
      </c>
      <c r="B47" s="43">
        <v>241600</v>
      </c>
      <c r="D47" t="str">
        <f>A46</f>
        <v>Maryland</v>
      </c>
      <c r="E47">
        <f>B46</f>
        <v>241600</v>
      </c>
    </row>
    <row r="48" spans="1:5">
      <c r="A48" s="27" t="s">
        <v>71</v>
      </c>
      <c r="B48" s="43">
        <v>280350</v>
      </c>
      <c r="D48" t="str">
        <f>A47</f>
        <v>Massachusetts</v>
      </c>
      <c r="E48">
        <f>B47</f>
        <v>241600</v>
      </c>
    </row>
    <row r="49" spans="1:5">
      <c r="A49" s="27" t="s">
        <v>49</v>
      </c>
      <c r="B49" s="43">
        <v>156850</v>
      </c>
      <c r="D49" t="str">
        <f>A48</f>
        <v>Michigan</v>
      </c>
      <c r="E49">
        <f>B48</f>
        <v>280350</v>
      </c>
    </row>
    <row r="50" spans="1:5">
      <c r="A50" s="27" t="s">
        <v>96</v>
      </c>
      <c r="B50" s="43">
        <v>309350</v>
      </c>
      <c r="D50" t="str">
        <f>A49</f>
        <v>Minnesota</v>
      </c>
      <c r="E50">
        <f>B49</f>
        <v>156850</v>
      </c>
    </row>
    <row r="51" spans="1:5">
      <c r="A51" s="27" t="s">
        <v>73</v>
      </c>
      <c r="B51" s="43">
        <v>316350</v>
      </c>
      <c r="D51" t="str">
        <f>A50</f>
        <v>Mississippi</v>
      </c>
      <c r="E51">
        <f>B50</f>
        <v>309350</v>
      </c>
    </row>
    <row r="52" spans="1:5">
      <c r="A52" s="27" t="s">
        <v>51</v>
      </c>
      <c r="B52" s="43">
        <v>328000</v>
      </c>
      <c r="D52" t="str">
        <f>A51</f>
        <v>Missouri</v>
      </c>
      <c r="E52">
        <f>B51</f>
        <v>316350</v>
      </c>
    </row>
    <row r="53" spans="1:5">
      <c r="A53" s="27" t="s">
        <v>55</v>
      </c>
      <c r="B53" s="43">
        <v>136350</v>
      </c>
      <c r="D53" t="str">
        <f>A52</f>
        <v>Montana</v>
      </c>
      <c r="E53">
        <f>B52</f>
        <v>328000</v>
      </c>
    </row>
    <row r="54" spans="1:5">
      <c r="A54" s="27" t="s">
        <v>40</v>
      </c>
      <c r="B54" s="43">
        <v>324000</v>
      </c>
      <c r="D54" t="str">
        <f>A53</f>
        <v>Nebraska</v>
      </c>
      <c r="E54">
        <f>B53</f>
        <v>136350</v>
      </c>
    </row>
    <row r="55" spans="1:5">
      <c r="A55" s="27" t="s">
        <v>129</v>
      </c>
      <c r="B55" s="43">
        <v>238850</v>
      </c>
      <c r="D55" t="str">
        <f>A54</f>
        <v>Nevada</v>
      </c>
      <c r="E55">
        <f>B54</f>
        <v>324000</v>
      </c>
    </row>
    <row r="56" spans="1:5">
      <c r="A56" s="27" t="s">
        <v>119</v>
      </c>
      <c r="B56" s="43">
        <v>223600</v>
      </c>
      <c r="D56" t="str">
        <f>A55</f>
        <v>New Hampshire</v>
      </c>
      <c r="E56">
        <f>B55</f>
        <v>238850</v>
      </c>
    </row>
    <row r="57" spans="1:5">
      <c r="A57" s="27" t="s">
        <v>84</v>
      </c>
      <c r="B57" s="43">
        <v>313500</v>
      </c>
      <c r="D57" t="str">
        <f>A56</f>
        <v>New Jersey</v>
      </c>
      <c r="E57">
        <f>B56</f>
        <v>223600</v>
      </c>
    </row>
    <row r="58" spans="1:5">
      <c r="A58" s="27" t="s">
        <v>16</v>
      </c>
      <c r="B58" s="43">
        <v>1125200</v>
      </c>
      <c r="D58" t="str">
        <f>A57</f>
        <v>New Mexico</v>
      </c>
      <c r="E58">
        <f>B57</f>
        <v>313500</v>
      </c>
    </row>
    <row r="59" spans="1:5">
      <c r="A59" s="27" t="s">
        <v>90</v>
      </c>
      <c r="B59" s="43">
        <v>399350</v>
      </c>
      <c r="D59" t="str">
        <f>A58</f>
        <v>New York</v>
      </c>
      <c r="E59">
        <f>B58</f>
        <v>1125200</v>
      </c>
    </row>
    <row r="60" spans="1:5">
      <c r="A60" s="27" t="s">
        <v>106</v>
      </c>
      <c r="B60" s="43">
        <v>184100</v>
      </c>
      <c r="D60" t="str">
        <f>A59</f>
        <v>North Carolina</v>
      </c>
      <c r="E60">
        <f>B59</f>
        <v>399350</v>
      </c>
    </row>
    <row r="61" spans="1:5">
      <c r="A61" s="27" t="s">
        <v>92</v>
      </c>
      <c r="B61" s="43">
        <v>203600</v>
      </c>
      <c r="D61" t="str">
        <f>A60</f>
        <v>North Dakota</v>
      </c>
      <c r="E61">
        <f>B60</f>
        <v>184100</v>
      </c>
    </row>
    <row r="62" spans="1:5">
      <c r="A62" s="27" t="s">
        <v>100</v>
      </c>
      <c r="B62" s="43">
        <v>237350</v>
      </c>
      <c r="D62" t="str">
        <f>A61</f>
        <v>Ohio</v>
      </c>
      <c r="E62">
        <f>B61</f>
        <v>203600</v>
      </c>
    </row>
    <row r="63" spans="1:5">
      <c r="A63" s="27" t="s">
        <v>77</v>
      </c>
      <c r="B63" s="43">
        <v>346750</v>
      </c>
      <c r="D63" t="str">
        <f>A62</f>
        <v>Oklahoma</v>
      </c>
      <c r="E63">
        <f>B62</f>
        <v>237350</v>
      </c>
    </row>
    <row r="64" spans="1:5">
      <c r="A64" s="27" t="s">
        <v>37</v>
      </c>
      <c r="B64" s="43">
        <v>165600</v>
      </c>
      <c r="D64" t="str">
        <f>A63</f>
        <v>Oregon</v>
      </c>
      <c r="E64">
        <f>B63</f>
        <v>346750</v>
      </c>
    </row>
    <row r="65" spans="1:5">
      <c r="A65" s="27" t="s">
        <v>123</v>
      </c>
      <c r="B65" s="43">
        <v>198850</v>
      </c>
      <c r="D65" t="str">
        <f>A64</f>
        <v>Pennsylvania</v>
      </c>
      <c r="E65">
        <f>B64</f>
        <v>165600</v>
      </c>
    </row>
    <row r="66" spans="1:5">
      <c r="A66" s="27" t="s">
        <v>88</v>
      </c>
      <c r="B66" s="43">
        <v>507350</v>
      </c>
      <c r="D66" t="str">
        <f>A65</f>
        <v>Rhode Island</v>
      </c>
      <c r="E66">
        <f>B65</f>
        <v>198850</v>
      </c>
    </row>
    <row r="67" spans="1:5">
      <c r="A67" s="27" t="s">
        <v>104</v>
      </c>
      <c r="B67" s="43">
        <v>180600</v>
      </c>
      <c r="D67" t="str">
        <f>A66</f>
        <v>South Carolina</v>
      </c>
      <c r="E67">
        <f>B66</f>
        <v>507350</v>
      </c>
    </row>
    <row r="68" spans="1:5">
      <c r="A68" s="27" t="s">
        <v>53</v>
      </c>
      <c r="B68" s="43">
        <v>427750</v>
      </c>
      <c r="D68" t="str">
        <f>A67</f>
        <v>South Dakota</v>
      </c>
      <c r="E68">
        <f>B67</f>
        <v>180600</v>
      </c>
    </row>
    <row r="69" spans="1:5">
      <c r="A69" s="27" t="s">
        <v>25</v>
      </c>
      <c r="B69" s="43">
        <v>1014250</v>
      </c>
      <c r="D69" t="str">
        <f>A68</f>
        <v>Tennessee</v>
      </c>
      <c r="E69">
        <f>B68</f>
        <v>427750</v>
      </c>
    </row>
    <row r="70" spans="1:5">
      <c r="A70" s="27" t="s">
        <v>75</v>
      </c>
      <c r="B70" s="43">
        <v>310750</v>
      </c>
      <c r="D70" t="str">
        <f>A69</f>
        <v>Texas</v>
      </c>
      <c r="E70">
        <f>B69</f>
        <v>1014250</v>
      </c>
    </row>
    <row r="71" spans="1:5">
      <c r="A71" s="27" t="s">
        <v>127</v>
      </c>
      <c r="B71" s="43">
        <v>256850</v>
      </c>
      <c r="D71" t="str">
        <f>A70</f>
        <v>Utah</v>
      </c>
      <c r="E71">
        <f>B70</f>
        <v>310750</v>
      </c>
    </row>
    <row r="72" spans="1:5">
      <c r="A72" s="27" t="s">
        <v>69</v>
      </c>
      <c r="B72" s="43">
        <v>403350</v>
      </c>
      <c r="D72" t="str">
        <f>A71</f>
        <v>Vermont</v>
      </c>
      <c r="E72">
        <f>B71</f>
        <v>256850</v>
      </c>
    </row>
    <row r="73" spans="1:5">
      <c r="A73" s="27" t="s">
        <v>44</v>
      </c>
      <c r="B73" s="43">
        <v>348750</v>
      </c>
      <c r="D73" t="str">
        <f>A72</f>
        <v>Virginia</v>
      </c>
      <c r="E73">
        <f>B72</f>
        <v>403350</v>
      </c>
    </row>
    <row r="74" spans="1:5">
      <c r="A74" s="27" t="s">
        <v>114</v>
      </c>
      <c r="B74" s="43">
        <v>154600</v>
      </c>
      <c r="D74" t="str">
        <f>A73</f>
        <v>Washington</v>
      </c>
      <c r="E74">
        <f>B73</f>
        <v>348750</v>
      </c>
    </row>
    <row r="75" spans="1:5">
      <c r="A75" s="27" t="s">
        <v>110</v>
      </c>
      <c r="B75" s="43">
        <v>205850</v>
      </c>
      <c r="D75" t="str">
        <f>A74</f>
        <v>West Virginia</v>
      </c>
      <c r="E75">
        <f>B74</f>
        <v>154600</v>
      </c>
    </row>
    <row r="76" spans="1:5">
      <c r="A76" s="27" t="s">
        <v>67</v>
      </c>
      <c r="B76" s="43">
        <v>310750</v>
      </c>
      <c r="D76" t="str">
        <f>A75</f>
        <v>Wisconsin</v>
      </c>
      <c r="E76">
        <f>B75</f>
        <v>205850</v>
      </c>
    </row>
    <row r="77" spans="1:5">
      <c r="A77" s="27" t="s">
        <v>136</v>
      </c>
      <c r="B77" s="43">
        <v>17148250</v>
      </c>
      <c r="D77" t="str">
        <f>A76</f>
        <v>Wyoming</v>
      </c>
      <c r="E77">
        <f>B76</f>
        <v>310750</v>
      </c>
    </row>
  </sheetData>
  <phoneticPr fontId="14" type="noConversion"/>
  <pageMargins left="0.7" right="0.7" top="0.75" bottom="0.75" header="0.3" footer="0.3"/>
  <pageSetup paperSize="9" orientation="portrait" r:id="rId4"/>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Yifan Ding</cp:lastModifiedBy>
  <dcterms:created xsi:type="dcterms:W3CDTF">2022-04-21T14:05:43Z</dcterms:created>
  <dcterms:modified xsi:type="dcterms:W3CDTF">2023-08-24T12:37:45Z</dcterms:modified>
</cp:coreProperties>
</file>