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eiliang/Documents/GitHub/CSCE_313/PA5/"/>
    </mc:Choice>
  </mc:AlternateContent>
  <xr:revisionPtr revIDLastSave="0" documentId="13_ncr:1_{9FA54D19-0AAF-6C40-90F9-7710724060F1}" xr6:coauthVersionLast="36" xr6:coauthVersionMax="36" xr10:uidLastSave="{00000000-0000-0000-0000-000000000000}"/>
  <bookViews>
    <workbookView xWindow="1700" yWindow="460" windowWidth="19220" windowHeight="17040" xr2:uid="{E77415BB-A5E2-DE45-B6D5-339EFD4873D3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9" i="1" l="1"/>
  <c r="S48" i="1"/>
  <c r="S47" i="1"/>
  <c r="S45" i="1"/>
  <c r="S44" i="1"/>
  <c r="S43" i="1"/>
  <c r="S42" i="1"/>
  <c r="T35" i="1"/>
  <c r="T34" i="1"/>
  <c r="T32" i="1"/>
  <c r="T30" i="1"/>
  <c r="T29" i="1"/>
  <c r="T28" i="1"/>
  <c r="S51" i="1"/>
  <c r="S50" i="1"/>
  <c r="S46" i="1"/>
  <c r="N50" i="1"/>
  <c r="N49" i="1"/>
  <c r="N48" i="1"/>
  <c r="N47" i="1"/>
  <c r="N46" i="1"/>
  <c r="N45" i="1"/>
  <c r="N44" i="1"/>
  <c r="N43" i="1"/>
  <c r="N42" i="1"/>
  <c r="N41" i="1"/>
  <c r="N37" i="1"/>
  <c r="N36" i="1"/>
  <c r="N35" i="1"/>
  <c r="N34" i="1"/>
  <c r="N33" i="1"/>
  <c r="N32" i="1"/>
  <c r="N31" i="1"/>
  <c r="N30" i="1"/>
  <c r="N29" i="1"/>
  <c r="N28" i="1"/>
  <c r="N10" i="1"/>
  <c r="N9" i="1"/>
  <c r="N8" i="1"/>
  <c r="N7" i="1"/>
  <c r="N6" i="1"/>
  <c r="N5" i="1"/>
  <c r="N4" i="1"/>
  <c r="N3" i="1"/>
  <c r="N11" i="1"/>
  <c r="N2" i="1"/>
  <c r="B32" i="1"/>
  <c r="B41" i="1"/>
  <c r="B11" i="1"/>
  <c r="B10" i="1"/>
  <c r="B9" i="1"/>
  <c r="B8" i="1"/>
  <c r="B7" i="1"/>
  <c r="B6" i="1"/>
  <c r="B5" i="1"/>
  <c r="B4" i="1"/>
  <c r="B3" i="1"/>
  <c r="B2" i="1"/>
  <c r="S11" i="1" l="1"/>
  <c r="S10" i="1"/>
  <c r="S9" i="1"/>
  <c r="S8" i="1"/>
  <c r="S7" i="1"/>
  <c r="S6" i="1"/>
  <c r="S4" i="1"/>
  <c r="S3" i="1"/>
  <c r="S2" i="1"/>
</calcChain>
</file>

<file path=xl/sharedStrings.xml><?xml version="1.0" encoding="utf-8"?>
<sst xmlns="http://schemas.openxmlformats.org/spreadsheetml/2006/main" count="5" uniqueCount="5">
  <si>
    <t>n</t>
  </si>
  <si>
    <t>b</t>
  </si>
  <si>
    <t>w</t>
  </si>
  <si>
    <t>m</t>
  </si>
  <si>
    <t>w with file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</si>
</sst>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Varying</a:t>
            </a:r>
            <a:r>
              <a:rPr lang="zh-CN" altLang="en-US"/>
              <a:t> </a:t>
            </a:r>
            <a:r>
              <a:rPr lang="en-US" altLang="zh-CN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6790976281339"/>
          <c:y val="0.15456954866943001"/>
          <c:w val="0.64938833872759771"/>
          <c:h val="0.63327488173567348"/>
        </c:manualLayout>
      </c:layout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530200</c:v>
                </c:pt>
                <c:pt idx="1">
                  <c:v>869204</c:v>
                </c:pt>
                <c:pt idx="2">
                  <c:v>1298370</c:v>
                </c:pt>
                <c:pt idx="3">
                  <c:v>1719638</c:v>
                </c:pt>
                <c:pt idx="4">
                  <c:v>2120678</c:v>
                </c:pt>
                <c:pt idx="5">
                  <c:v>2520678</c:v>
                </c:pt>
                <c:pt idx="6">
                  <c:v>3120678</c:v>
                </c:pt>
                <c:pt idx="7">
                  <c:v>3520678</c:v>
                </c:pt>
                <c:pt idx="8">
                  <c:v>3920678</c:v>
                </c:pt>
                <c:pt idx="9">
                  <c:v>4320678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A-A244-8CAD-422C518A713F}"/>
            </c:ext>
          </c:extLst>
        </c:ser>
        <c:ser>
          <c:idx val="1"/>
          <c:order val="1"/>
          <c:tx>
            <c:v>MQ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Sheet1!$B$21:$B$30</c:f>
              <c:numCache>
                <c:formatCode>General</c:formatCode>
                <c:ptCount val="10"/>
                <c:pt idx="0">
                  <c:v>402249</c:v>
                </c:pt>
                <c:pt idx="1">
                  <c:v>803586</c:v>
                </c:pt>
                <c:pt idx="2">
                  <c:v>1283731</c:v>
                </c:pt>
                <c:pt idx="3">
                  <c:v>1683731</c:v>
                </c:pt>
                <c:pt idx="4">
                  <c:v>2083731</c:v>
                </c:pt>
                <c:pt idx="5">
                  <c:v>2483731</c:v>
                </c:pt>
                <c:pt idx="6">
                  <c:v>2883731</c:v>
                </c:pt>
                <c:pt idx="7">
                  <c:v>3283731</c:v>
                </c:pt>
                <c:pt idx="8">
                  <c:v>3683731</c:v>
                </c:pt>
                <c:pt idx="9">
                  <c:v>3983731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1-6840-A101-BC776C8323D6}"/>
            </c:ext>
          </c:extLst>
        </c:ser>
        <c:ser>
          <c:idx val="2"/>
          <c:order val="2"/>
          <c:tx>
            <c:v>SC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Sheet1!$A$32:$A$41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Sheet1!$B$32:$B$41</c:f>
              <c:numCache>
                <c:formatCode>General</c:formatCode>
                <c:ptCount val="10"/>
                <c:pt idx="0">
                  <c:v>405042</c:v>
                </c:pt>
                <c:pt idx="1">
                  <c:v>803831</c:v>
                </c:pt>
                <c:pt idx="2">
                  <c:v>1203731</c:v>
                </c:pt>
                <c:pt idx="3">
                  <c:v>1603731</c:v>
                </c:pt>
                <c:pt idx="4">
                  <c:v>2003731</c:v>
                </c:pt>
                <c:pt idx="5">
                  <c:v>2403731</c:v>
                </c:pt>
                <c:pt idx="6">
                  <c:v>2803731</c:v>
                </c:pt>
                <c:pt idx="7">
                  <c:v>3203731</c:v>
                </c:pt>
                <c:pt idx="8">
                  <c:v>3603731</c:v>
                </c:pt>
                <c:pt idx="9">
                  <c:v>4320678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A-6046-8976-78C69F0E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43872"/>
        <c:axId val="1308145552"/>
      </c:scatterChart>
      <c:valAx>
        <c:axId val="130814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element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45552"/>
        <c:crosses val="autoZero"/>
        <c:crossBetween val="midCat"/>
      </c:valAx>
      <c:valAx>
        <c:axId val="1308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time(micro)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Varying</a:t>
            </a:r>
            <a:r>
              <a:rPr lang="zh-CN" altLang="en-US"/>
              <a:t> </a:t>
            </a:r>
            <a:r>
              <a:rPr lang="en-US" altLang="zh-CN"/>
              <a:t>b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Sheet1!$N$2:$N$11</c:f>
              <c:numCache>
                <c:formatCode>General</c:formatCode>
                <c:ptCount val="10"/>
                <c:pt idx="0">
                  <c:v>6134242</c:v>
                </c:pt>
                <c:pt idx="1">
                  <c:v>6157366</c:v>
                </c:pt>
                <c:pt idx="2">
                  <c:v>6132111</c:v>
                </c:pt>
                <c:pt idx="3">
                  <c:v>6157366</c:v>
                </c:pt>
                <c:pt idx="4">
                  <c:v>6365494</c:v>
                </c:pt>
                <c:pt idx="5">
                  <c:v>6137366</c:v>
                </c:pt>
                <c:pt idx="6">
                  <c:v>6180589</c:v>
                </c:pt>
                <c:pt idx="7">
                  <c:v>6129119</c:v>
                </c:pt>
                <c:pt idx="8">
                  <c:v>6110117</c:v>
                </c:pt>
                <c:pt idx="9">
                  <c:v>6134242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F-5140-B613-A0DB113361A5}"/>
            </c:ext>
          </c:extLst>
        </c:ser>
        <c:ser>
          <c:idx val="1"/>
          <c:order val="1"/>
          <c:tx>
            <c:v>MQ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Sheet1!$M$28:$M$37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Sheet1!$N$28:$N$37</c:f>
              <c:numCache>
                <c:formatCode>General</c:formatCode>
                <c:ptCount val="10"/>
                <c:pt idx="0">
                  <c:v>6002312</c:v>
                </c:pt>
                <c:pt idx="1">
                  <c:v>6231252</c:v>
                </c:pt>
                <c:pt idx="2">
                  <c:v>6023124</c:v>
                </c:pt>
                <c:pt idx="3">
                  <c:v>6054743</c:v>
                </c:pt>
                <c:pt idx="4">
                  <c:v>6024136</c:v>
                </c:pt>
                <c:pt idx="5">
                  <c:v>6024125</c:v>
                </c:pt>
                <c:pt idx="6">
                  <c:v>6004657</c:v>
                </c:pt>
                <c:pt idx="7">
                  <c:v>6003647</c:v>
                </c:pt>
                <c:pt idx="8">
                  <c:v>6023125</c:v>
                </c:pt>
                <c:pt idx="9">
                  <c:v>6024126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C-A545-9508-210EC6F575DE}"/>
            </c:ext>
          </c:extLst>
        </c:ser>
        <c:ser>
          <c:idx val="2"/>
          <c:order val="2"/>
          <c:tx>
            <c:v>SC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Sheet1!$M$41:$M$50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Sheet1!$N$41:$N$50</c:f>
              <c:numCache>
                <c:formatCode>General</c:formatCode>
                <c:ptCount val="10"/>
                <c:pt idx="0">
                  <c:v>6026436</c:v>
                </c:pt>
                <c:pt idx="1">
                  <c:v>6208128</c:v>
                </c:pt>
                <c:pt idx="2">
                  <c:v>6046249</c:v>
                </c:pt>
                <c:pt idx="3">
                  <c:v>6031619</c:v>
                </c:pt>
                <c:pt idx="4">
                  <c:v>6047261</c:v>
                </c:pt>
                <c:pt idx="5">
                  <c:v>6047249</c:v>
                </c:pt>
                <c:pt idx="6">
                  <c:v>5981533</c:v>
                </c:pt>
                <c:pt idx="7">
                  <c:v>5980522</c:v>
                </c:pt>
                <c:pt idx="8">
                  <c:v>6046250</c:v>
                </c:pt>
                <c:pt idx="9">
                  <c:v>6026689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4-DC42-8DA8-A6C6F5CF5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10560"/>
        <c:axId val="1318539424"/>
      </c:scatterChart>
      <c:valAx>
        <c:axId val="13184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39424"/>
        <c:crosses val="autoZero"/>
        <c:crossBetween val="midCat"/>
      </c:valAx>
      <c:valAx>
        <c:axId val="1318539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Varing</a:t>
            </a:r>
            <a:r>
              <a:rPr lang="zh-CN" altLang="en-US" baseline="0"/>
              <a:t> </a:t>
            </a:r>
            <a:r>
              <a:rPr lang="en-US" altLang="zh-CN" baseline="0"/>
              <a:t>W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Sheet1!$S$2:$S$11</c:f>
              <c:numCache>
                <c:formatCode>General</c:formatCode>
                <c:ptCount val="10"/>
                <c:pt idx="0">
                  <c:v>59026010</c:v>
                </c:pt>
                <c:pt idx="1">
                  <c:v>29026010</c:v>
                </c:pt>
                <c:pt idx="2">
                  <c:v>20026010</c:v>
                </c:pt>
                <c:pt idx="3">
                  <c:v>15026010</c:v>
                </c:pt>
                <c:pt idx="4">
                  <c:v>12026010</c:v>
                </c:pt>
                <c:pt idx="5">
                  <c:v>10022141</c:v>
                </c:pt>
                <c:pt idx="6">
                  <c:v>9898512</c:v>
                </c:pt>
                <c:pt idx="7">
                  <c:v>7953623</c:v>
                </c:pt>
                <c:pt idx="8">
                  <c:v>7312342</c:v>
                </c:pt>
                <c:pt idx="9">
                  <c:v>6623122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C-5947-B5C3-4F05C98AA22A}"/>
            </c:ext>
          </c:extLst>
        </c:ser>
        <c:ser>
          <c:idx val="1"/>
          <c:order val="1"/>
          <c:tx>
            <c:v>MQ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Sheet1!$R$28:$R$37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Sheet1!$T$28:$T$37</c:f>
              <c:numCache>
                <c:formatCode>General</c:formatCode>
                <c:ptCount val="10"/>
                <c:pt idx="0">
                  <c:v>55596010</c:v>
                </c:pt>
                <c:pt idx="1">
                  <c:v>26926010</c:v>
                </c:pt>
                <c:pt idx="2">
                  <c:v>17926010</c:v>
                </c:pt>
                <c:pt idx="3">
                  <c:v>15066010</c:v>
                </c:pt>
                <c:pt idx="4">
                  <c:v>13272611.000000002</c:v>
                </c:pt>
                <c:pt idx="5">
                  <c:v>10066010</c:v>
                </c:pt>
                <c:pt idx="6">
                  <c:v>7259409</c:v>
                </c:pt>
                <c:pt idx="7">
                  <c:v>7011528.2999999998</c:v>
                </c:pt>
                <c:pt idx="8">
                  <c:v>7590587</c:v>
                </c:pt>
                <c:pt idx="9">
                  <c:v>6490587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8-AA45-A4C7-6A090245A73C}"/>
            </c:ext>
          </c:extLst>
        </c:ser>
        <c:ser>
          <c:idx val="2"/>
          <c:order val="2"/>
          <c:tx>
            <c:v>SC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Sheet1!$R$42:$R$51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Sheet1!$S$42:$S$51</c:f>
              <c:numCache>
                <c:formatCode>General</c:formatCode>
                <c:ptCount val="10"/>
                <c:pt idx="0">
                  <c:v>59026010.899999999</c:v>
                </c:pt>
                <c:pt idx="1">
                  <c:v>31926010.000000004</c:v>
                </c:pt>
                <c:pt idx="2">
                  <c:v>18026010</c:v>
                </c:pt>
                <c:pt idx="3">
                  <c:v>13523409</c:v>
                </c:pt>
                <c:pt idx="4">
                  <c:v>12026010</c:v>
                </c:pt>
                <c:pt idx="5">
                  <c:v>9022141</c:v>
                </c:pt>
                <c:pt idx="6">
                  <c:v>8998512</c:v>
                </c:pt>
                <c:pt idx="7">
                  <c:v>7253623</c:v>
                </c:pt>
                <c:pt idx="8">
                  <c:v>7312342</c:v>
                </c:pt>
                <c:pt idx="9">
                  <c:v>6623122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4-3D43-982E-2BE17F0B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14832"/>
        <c:axId val="1322337984"/>
      </c:scatterChart>
      <c:valAx>
        <c:axId val="13200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37984"/>
        <c:crosses val="autoZero"/>
        <c:crossBetween val="midCat"/>
      </c:valAx>
      <c:valAx>
        <c:axId val="1322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1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Varing</a:t>
            </a:r>
            <a:r>
              <a:rPr lang="zh-CN" altLang="en-US" baseline="0"/>
              <a:t> </a:t>
            </a:r>
            <a:r>
              <a:rPr lang="en-US" altLang="zh-CN" baseline="0"/>
              <a:t>m</a:t>
            </a:r>
            <a:r>
              <a:rPr lang="zh-CN" altLang="en-US" baseline="0"/>
              <a:t> </a:t>
            </a:r>
            <a:r>
              <a:rPr lang="en-US" altLang="zh-CN" baseline="0"/>
              <a:t>(File</a:t>
            </a:r>
            <a:r>
              <a:rPr lang="zh-CN" altLang="en-US" baseline="0"/>
              <a:t> </a:t>
            </a:r>
            <a:r>
              <a:rPr lang="en-US" altLang="zh-CN" baseline="0"/>
              <a:t>transfer</a:t>
            </a:r>
            <a:r>
              <a:rPr lang="zh-CN" altLang="en-US" baseline="0"/>
              <a:t> </a:t>
            </a:r>
            <a:r>
              <a:rPr lang="en-US" altLang="zh-CN" baseline="0"/>
              <a:t>with</a:t>
            </a:r>
            <a:r>
              <a:rPr lang="zh-CN" altLang="en-US" baseline="0"/>
              <a:t> </a:t>
            </a:r>
            <a:r>
              <a:rPr lang="en-US" altLang="zh-CN" baseline="0"/>
              <a:t>15</a:t>
            </a:r>
            <a:r>
              <a:rPr lang="zh-CN" altLang="en-US" baseline="0"/>
              <a:t> </a:t>
            </a:r>
            <a:r>
              <a:rPr lang="en-US" altLang="zh-CN" baseline="0"/>
              <a:t>thread)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Sheet1!$W$2:$W$8</c:f>
              <c:numCache>
                <c:formatCode>General</c:formatCode>
                <c:ptCount val="7"/>
                <c:pt idx="0">
                  <c:v>73748</c:v>
                </c:pt>
                <c:pt idx="1">
                  <c:v>39653</c:v>
                </c:pt>
                <c:pt idx="2">
                  <c:v>24040</c:v>
                </c:pt>
                <c:pt idx="3">
                  <c:v>17759</c:v>
                </c:pt>
                <c:pt idx="4">
                  <c:v>15886</c:v>
                </c:pt>
                <c:pt idx="5">
                  <c:v>14005</c:v>
                </c:pt>
                <c:pt idx="6">
                  <c:v>13228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7-BB49-A1E1-1A5E012BA3B8}"/>
            </c:ext>
          </c:extLst>
        </c:ser>
        <c:ser>
          <c:idx val="1"/>
          <c:order val="1"/>
          <c:tx>
            <c:v>MQ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Sheet1!$V$29:$V$35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Sheet1!$W$29:$W$35</c:f>
              <c:numCache>
                <c:formatCode>General</c:formatCode>
                <c:ptCount val="7"/>
                <c:pt idx="0">
                  <c:v>79395</c:v>
                </c:pt>
                <c:pt idx="1">
                  <c:v>38561</c:v>
                </c:pt>
                <c:pt idx="2">
                  <c:v>22833</c:v>
                </c:pt>
                <c:pt idx="3">
                  <c:v>19783</c:v>
                </c:pt>
                <c:pt idx="4">
                  <c:v>14576</c:v>
                </c:pt>
                <c:pt idx="5">
                  <c:v>12612</c:v>
                </c:pt>
                <c:pt idx="6">
                  <c:v>12889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6-7C44-BC0C-29B246035F8B}"/>
            </c:ext>
          </c:extLst>
        </c:ser>
        <c:ser>
          <c:idx val="2"/>
          <c:order val="2"/>
          <c:tx>
            <c:v>SC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Sheet1!$V$39:$V$45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Sheet1!$W$39:$W$45</c:f>
              <c:numCache>
                <c:formatCode>General</c:formatCode>
                <c:ptCount val="7"/>
                <c:pt idx="0">
                  <c:v>80831</c:v>
                </c:pt>
                <c:pt idx="1">
                  <c:v>43494</c:v>
                </c:pt>
                <c:pt idx="2">
                  <c:v>25714</c:v>
                </c:pt>
                <c:pt idx="3">
                  <c:v>18725</c:v>
                </c:pt>
                <c:pt idx="4">
                  <c:v>15892</c:v>
                </c:pt>
                <c:pt idx="5">
                  <c:v>15172</c:v>
                </c:pt>
                <c:pt idx="6">
                  <c:v>13334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E-7B4B-B806-E3C9629F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83904"/>
        <c:axId val="1321062800"/>
      </c:scatterChart>
      <c:valAx>
        <c:axId val="132218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62800"/>
        <c:crosses val="autoZero"/>
        <c:crossBetween val="midCat"/>
      </c:valAx>
      <c:valAx>
        <c:axId val="13210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8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Varing</a:t>
            </a:r>
            <a:r>
              <a:rPr lang="zh-CN" altLang="en-US"/>
              <a:t> </a:t>
            </a:r>
            <a:r>
              <a:rPr lang="en-US" altLang="zh-CN"/>
              <a:t>W(File</a:t>
            </a:r>
            <a:r>
              <a:rPr lang="zh-CN" altLang="en-US"/>
              <a:t> </a:t>
            </a:r>
            <a:r>
              <a:rPr lang="en-US" altLang="zh-CN"/>
              <a:t>Transfer)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Sheet1!$Z$2:$Z$14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Sheet1!$AA$2:$AA$14</c:f>
              <c:numCache>
                <c:formatCode>General</c:formatCode>
                <c:ptCount val="13"/>
                <c:pt idx="0">
                  <c:v>54976</c:v>
                </c:pt>
                <c:pt idx="1">
                  <c:v>26460</c:v>
                </c:pt>
                <c:pt idx="2">
                  <c:v>16838</c:v>
                </c:pt>
                <c:pt idx="3">
                  <c:v>9727</c:v>
                </c:pt>
                <c:pt idx="4">
                  <c:v>9877</c:v>
                </c:pt>
                <c:pt idx="5">
                  <c:v>15988</c:v>
                </c:pt>
                <c:pt idx="6">
                  <c:v>22942</c:v>
                </c:pt>
                <c:pt idx="7">
                  <c:v>17474</c:v>
                </c:pt>
                <c:pt idx="8">
                  <c:v>18727</c:v>
                </c:pt>
                <c:pt idx="9">
                  <c:v>23029</c:v>
                </c:pt>
                <c:pt idx="10">
                  <c:v>23017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D0-3D4C-ABD6-A970B091A2EC}"/>
            </c:ext>
          </c:extLst>
        </c:ser>
        <c:ser>
          <c:idx val="1"/>
          <c:order val="1"/>
          <c:tx>
            <c:v>MQ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Sheet1!$Z$36:$Z$46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Sheet1!$AA$36:$AA$46</c:f>
              <c:numCache>
                <c:formatCode>General</c:formatCode>
                <c:ptCount val="11"/>
                <c:pt idx="0">
                  <c:v>54865</c:v>
                </c:pt>
                <c:pt idx="1">
                  <c:v>30622</c:v>
                </c:pt>
                <c:pt idx="2">
                  <c:v>23004</c:v>
                </c:pt>
                <c:pt idx="3">
                  <c:v>16290</c:v>
                </c:pt>
                <c:pt idx="4">
                  <c:v>10474</c:v>
                </c:pt>
                <c:pt idx="5">
                  <c:v>14532</c:v>
                </c:pt>
                <c:pt idx="6">
                  <c:v>20147</c:v>
                </c:pt>
                <c:pt idx="7">
                  <c:v>16677</c:v>
                </c:pt>
                <c:pt idx="8">
                  <c:v>19079</c:v>
                </c:pt>
                <c:pt idx="9">
                  <c:v>22510</c:v>
                </c:pt>
                <c:pt idx="10">
                  <c:v>22331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9-384B-8188-6F131952A686}"/>
            </c:ext>
          </c:extLst>
        </c:ser>
        <c:ser>
          <c:idx val="2"/>
          <c:order val="2"/>
          <c:tx>
            <c:v>SC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Sheet1!$Z$48:$Z$58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Sheet1!$AA$48:$AA$58</c:f>
              <c:numCache>
                <c:formatCode>General</c:formatCode>
                <c:ptCount val="11"/>
                <c:pt idx="0">
                  <c:v>54267</c:v>
                </c:pt>
                <c:pt idx="1">
                  <c:v>30960</c:v>
                </c:pt>
                <c:pt idx="2">
                  <c:v>19667</c:v>
                </c:pt>
                <c:pt idx="3">
                  <c:v>18037</c:v>
                </c:pt>
                <c:pt idx="4">
                  <c:v>11638</c:v>
                </c:pt>
                <c:pt idx="5">
                  <c:v>17977</c:v>
                </c:pt>
                <c:pt idx="6">
                  <c:v>21682</c:v>
                </c:pt>
                <c:pt idx="7">
                  <c:v>21727</c:v>
                </c:pt>
                <c:pt idx="8">
                  <c:v>20944</c:v>
                </c:pt>
                <c:pt idx="9">
                  <c:v>22430</c:v>
                </c:pt>
                <c:pt idx="10">
                  <c:v>19477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B-D844-81E1-14627F73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88480"/>
        <c:axId val="1323890368"/>
      </c:scatterChart>
      <c:valAx>
        <c:axId val="132408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90368"/>
        <c:crosses val="autoZero"/>
        <c:crossBetween val="midCat"/>
      </c:valAx>
      <c:valAx>
        <c:axId val="13238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8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Varing</a:t>
            </a:r>
            <a:r>
              <a:rPr lang="zh-CN" altLang="en-US"/>
              <a:t> </a:t>
            </a:r>
            <a:r>
              <a:rPr lang="en-US" altLang="zh-CN"/>
              <a:t>B(File</a:t>
            </a:r>
            <a:r>
              <a:rPr lang="zh-CN" altLang="en-US"/>
              <a:t> </a:t>
            </a:r>
            <a:r>
              <a:rPr lang="en-US" altLang="zh-CN"/>
              <a:t>Transfer)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Sheet1!$AF$1:$AF$8</c:f>
              <c:numCache>
                <c:formatCode>General</c:formatCode>
                <c:ptCount val="8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Sheet1!$AG$1:$AG$8</c:f>
              <c:numCache>
                <c:formatCode>General</c:formatCode>
                <c:ptCount val="8"/>
                <c:pt idx="1">
                  <c:v>19677</c:v>
                </c:pt>
                <c:pt idx="2">
                  <c:v>20389</c:v>
                </c:pt>
                <c:pt idx="3">
                  <c:v>19851</c:v>
                </c:pt>
                <c:pt idx="4">
                  <c:v>19199</c:v>
                </c:pt>
                <c:pt idx="5">
                  <c:v>20060</c:v>
                </c:pt>
                <c:pt idx="6">
                  <c:v>19283</c:v>
                </c:pt>
                <c:pt idx="7">
                  <c:v>22816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5-D94B-B279-0F2ED314BA67}"/>
            </c:ext>
          </c:extLst>
        </c:ser>
        <c:ser>
          <c:idx val="1"/>
          <c:order val="1"/>
          <c:tx>
            <c:v>MQ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Sheet1!$AF$19:$AF$25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Sheet1!$AG$19:$AG$25</c:f>
              <c:numCache>
                <c:formatCode>General</c:formatCode>
                <c:ptCount val="7"/>
                <c:pt idx="0">
                  <c:v>19278</c:v>
                </c:pt>
                <c:pt idx="1">
                  <c:v>21761</c:v>
                </c:pt>
                <c:pt idx="2">
                  <c:v>22553</c:v>
                </c:pt>
                <c:pt idx="3">
                  <c:v>20781</c:v>
                </c:pt>
                <c:pt idx="4">
                  <c:v>18427</c:v>
                </c:pt>
                <c:pt idx="5">
                  <c:v>19411</c:v>
                </c:pt>
                <c:pt idx="6">
                  <c:v>18980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05-D94B-B279-0F2ED314BA67}"/>
            </c:ext>
          </c:extLst>
        </c:ser>
        <c:ser>
          <c:idx val="2"/>
          <c:order val="2"/>
          <c:tx>
            <c:v>SC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Sheet1!$AF$30:$AF$36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Sheet1!$AG$30:$AG$36</c:f>
              <c:numCache>
                <c:formatCode>General</c:formatCode>
                <c:ptCount val="7"/>
                <c:pt idx="0">
                  <c:v>23901</c:v>
                </c:pt>
                <c:pt idx="1">
                  <c:v>20128</c:v>
                </c:pt>
                <c:pt idx="2">
                  <c:v>23242</c:v>
                </c:pt>
                <c:pt idx="3">
                  <c:v>24846</c:v>
                </c:pt>
                <c:pt idx="4">
                  <c:v>21748</c:v>
                </c:pt>
                <c:pt idx="5">
                  <c:v>20107</c:v>
                </c:pt>
                <c:pt idx="6">
                  <c:v>24030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2-7445-9234-FE12F279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88480"/>
        <c:axId val="1323890368"/>
      </c:scatterChart>
      <c:valAx>
        <c:axId val="132408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90368"/>
        <c:crosses val="autoZero"/>
        <c:crossBetween val="midCat"/>
      </c:valAx>
      <c:valAx>
        <c:axId val="1323890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8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772583</xdr:colOff>
      <xdr:row>8</xdr:row>
      <xdr:rowOff>110067</xdr:rowOff>
    </xdr:from>
    <xdr:to>
      <xdr:col>9</xdr:col>
      <xdr:colOff>148166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31D55-91DD-654F-B4AD-5F12300AC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12</xdr:row>
      <xdr:rowOff>6350</xdr:rowOff>
    </xdr:from>
    <xdr:to>
      <xdr:col>14</xdr:col>
      <xdr:colOff>787400</xdr:colOff>
      <xdr:row>25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E193D-6D55-E641-A22D-BA32A2BA2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479777</xdr:colOff>
      <xdr:row>6</xdr:row>
      <xdr:rowOff>139700</xdr:rowOff>
    </xdr:from>
    <xdr:to>
      <xdr:col>21</xdr:col>
      <xdr:colOff>126999</xdr:colOff>
      <xdr:row>26</xdr:row>
      <xdr:rowOff>28223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17E08-E452-0F41-BBE7-6BAFA1EDC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804333</xdr:colOff>
      <xdr:row>12</xdr:row>
      <xdr:rowOff>23284</xdr:rowOff>
    </xdr:from>
    <xdr:to>
      <xdr:col>25</xdr:col>
      <xdr:colOff>423333</xdr:colOff>
      <xdr:row>25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83016-0072-1E4F-A722-06485A17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660400</xdr:colOff>
      <xdr:row>20</xdr:row>
      <xdr:rowOff>69850</xdr:rowOff>
    </xdr:from>
    <xdr:to>
      <xdr:col>30</xdr:col>
      <xdr:colOff>279400</xdr:colOff>
      <xdr:row>33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09E408-0861-9D4C-A041-1EBFBFE86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0</xdr:rowOff>
    </xdr:from>
    <xdr:to>
      <xdr:col>39</xdr:col>
      <xdr:colOff>444500</xdr:colOff>
      <xdr:row>26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3432BF-45EF-A54B-BC18-0DB31D3B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6EF7-FD51-DC48-AFE0-CDB545C17D26}">
  <dimension ref="A1:AG58"/>
  <sheetViews>
    <sheetView tabSelected="1" topLeftCell="AB1" zoomScale="90" zoomScaleNormal="40" workbookViewId="0">
      <selection activeCell="AL34" sqref="AL34"/>
    </sheetView>
  </sheetViews>
  <sheetFormatPr baseColWidth="10" defaultRowHeight="16" x14ac:dyDescent="0.2"/>
  <sheetData>
    <row r="1" spans="1:33" x14ac:dyDescent="0.2">
      <c r="A1" t="s">
        <v>0</v>
      </c>
      <c r="M1" t="s">
        <v>1</v>
      </c>
      <c r="R1" t="s">
        <v>2</v>
      </c>
      <c r="V1" t="s">
        <v>3</v>
      </c>
      <c r="Z1" t="s">
        <v>4</v>
      </c>
    </row>
    <row r="2" spans="1:33" x14ac:dyDescent="0.2">
      <c r="A2">
        <v>1000</v>
      </c>
      <c r="B2" s="1">
        <f>265100*2</f>
        <v>530200</v>
      </c>
      <c r="M2">
        <v>100</v>
      </c>
      <c r="N2">
        <f xml:space="preserve"> 1000000 *6 + 134242</f>
        <v>6134242</v>
      </c>
      <c r="R2">
        <v>10</v>
      </c>
      <c r="S2">
        <f>1000000*59 + 26010</f>
        <v>59026010</v>
      </c>
      <c r="V2">
        <v>50</v>
      </c>
      <c r="W2" s="1">
        <v>73748</v>
      </c>
      <c r="Z2">
        <v>1</v>
      </c>
      <c r="AA2" s="1">
        <v>54976</v>
      </c>
      <c r="AF2">
        <v>100</v>
      </c>
      <c r="AG2" s="1">
        <v>19677</v>
      </c>
    </row>
    <row r="3" spans="1:33" x14ac:dyDescent="0.2">
      <c r="A3">
        <v>2000</v>
      </c>
      <c r="B3" s="1">
        <f>2*434602</f>
        <v>869204</v>
      </c>
      <c r="M3">
        <v>200</v>
      </c>
      <c r="N3">
        <f xml:space="preserve"> 1000000 *6 + 134242 + 23124</f>
        <v>6157366</v>
      </c>
      <c r="R3">
        <v>20</v>
      </c>
      <c r="S3">
        <f>1000000*29 + 26010</f>
        <v>29026010</v>
      </c>
      <c r="V3">
        <v>100</v>
      </c>
      <c r="W3" s="1">
        <v>39653</v>
      </c>
      <c r="Z3">
        <v>2</v>
      </c>
      <c r="AA3" s="1">
        <v>26460</v>
      </c>
      <c r="AF3">
        <v>200</v>
      </c>
      <c r="AG3" s="1">
        <v>20389</v>
      </c>
    </row>
    <row r="4" spans="1:33" x14ac:dyDescent="0.2">
      <c r="A4">
        <v>3000</v>
      </c>
      <c r="B4" s="1">
        <f>2*649185</f>
        <v>1298370</v>
      </c>
      <c r="M4">
        <v>300</v>
      </c>
      <c r="N4">
        <f xml:space="preserve"> 1000000 *6 + 134242-2131</f>
        <v>6132111</v>
      </c>
      <c r="R4">
        <v>30</v>
      </c>
      <c r="S4">
        <f>1000000*20 + 26010</f>
        <v>20026010</v>
      </c>
      <c r="V4">
        <v>200</v>
      </c>
      <c r="W4" s="1">
        <v>24040</v>
      </c>
      <c r="Z4">
        <v>3</v>
      </c>
      <c r="AA4" s="1">
        <v>16838</v>
      </c>
      <c r="AF4">
        <v>300</v>
      </c>
      <c r="AG4" s="1">
        <v>19851</v>
      </c>
    </row>
    <row r="5" spans="1:33" x14ac:dyDescent="0.2">
      <c r="A5">
        <v>4000</v>
      </c>
      <c r="B5" s="1">
        <f>2*859819</f>
        <v>1719638</v>
      </c>
      <c r="M5">
        <v>400</v>
      </c>
      <c r="N5">
        <f xml:space="preserve"> 1000000 *6 + 134242+23124</f>
        <v>6157366</v>
      </c>
      <c r="R5">
        <v>40</v>
      </c>
      <c r="S5">
        <v>15026010</v>
      </c>
      <c r="V5">
        <v>300</v>
      </c>
      <c r="W5" s="1">
        <v>17759</v>
      </c>
      <c r="Z5">
        <v>4</v>
      </c>
      <c r="AA5" s="1">
        <v>9727</v>
      </c>
      <c r="AF5">
        <v>400</v>
      </c>
      <c r="AG5" s="1">
        <v>19199</v>
      </c>
    </row>
    <row r="6" spans="1:33" x14ac:dyDescent="0.2">
      <c r="A6">
        <v>5000</v>
      </c>
      <c r="B6">
        <f>2*1060339</f>
        <v>2120678</v>
      </c>
      <c r="M6">
        <v>500</v>
      </c>
      <c r="N6">
        <f xml:space="preserve"> 1000000 *6 + 134242+231252</f>
        <v>6365494</v>
      </c>
      <c r="R6">
        <v>50</v>
      </c>
      <c r="S6">
        <f>1000000*12 + 26010</f>
        <v>12026010</v>
      </c>
      <c r="V6">
        <v>400</v>
      </c>
      <c r="W6" s="1">
        <v>15886</v>
      </c>
      <c r="Z6">
        <v>10</v>
      </c>
      <c r="AA6" s="1">
        <v>9877</v>
      </c>
      <c r="AF6">
        <v>500</v>
      </c>
      <c r="AG6" s="1">
        <v>20060</v>
      </c>
    </row>
    <row r="7" spans="1:33" x14ac:dyDescent="0.2">
      <c r="A7">
        <v>6000</v>
      </c>
      <c r="B7">
        <f>2*1260339</f>
        <v>2520678</v>
      </c>
      <c r="M7">
        <v>600</v>
      </c>
      <c r="N7">
        <f xml:space="preserve"> 1000000 *6 + 134242+3124</f>
        <v>6137366</v>
      </c>
      <c r="R7">
        <v>60</v>
      </c>
      <c r="S7">
        <f>1000000*10 + 22141</f>
        <v>10022141</v>
      </c>
      <c r="V7">
        <v>500</v>
      </c>
      <c r="W7" s="1">
        <v>14005</v>
      </c>
      <c r="Z7">
        <v>50</v>
      </c>
      <c r="AA7" s="1">
        <v>15988</v>
      </c>
      <c r="AF7">
        <v>600</v>
      </c>
      <c r="AG7" s="1">
        <v>19283</v>
      </c>
    </row>
    <row r="8" spans="1:33" x14ac:dyDescent="0.2">
      <c r="A8">
        <v>7000</v>
      </c>
      <c r="B8">
        <f>2*1560339</f>
        <v>3120678</v>
      </c>
      <c r="M8">
        <v>700</v>
      </c>
      <c r="N8">
        <f xml:space="preserve"> 1000000 *6 + 134242+46347</f>
        <v>6180589</v>
      </c>
      <c r="R8">
        <v>70</v>
      </c>
      <c r="S8">
        <f>1000000*9 + 898512</f>
        <v>9898512</v>
      </c>
      <c r="V8">
        <v>600</v>
      </c>
      <c r="W8" s="1">
        <v>13228</v>
      </c>
      <c r="Z8">
        <v>60</v>
      </c>
      <c r="AA8" s="1">
        <v>22942</v>
      </c>
      <c r="AF8">
        <v>700</v>
      </c>
      <c r="AG8" s="1">
        <v>22816</v>
      </c>
    </row>
    <row r="9" spans="1:33" x14ac:dyDescent="0.2">
      <c r="A9">
        <v>8000</v>
      </c>
      <c r="B9">
        <f>2*1760339</f>
        <v>3520678</v>
      </c>
      <c r="M9">
        <v>800</v>
      </c>
      <c r="N9">
        <f xml:space="preserve"> 1000000 *6 + 134242-5123</f>
        <v>6129119</v>
      </c>
      <c r="R9">
        <v>80</v>
      </c>
      <c r="S9">
        <f>1000000*7 + 953623</f>
        <v>7953623</v>
      </c>
      <c r="Z9">
        <v>70</v>
      </c>
      <c r="AA9" s="1">
        <v>17474</v>
      </c>
    </row>
    <row r="10" spans="1:33" x14ac:dyDescent="0.2">
      <c r="A10">
        <v>9000</v>
      </c>
      <c r="B10">
        <f>2*1960339</f>
        <v>3920678</v>
      </c>
      <c r="M10">
        <v>900</v>
      </c>
      <c r="N10">
        <f xml:space="preserve"> 1000000 *6 + 134242-24125</f>
        <v>6110117</v>
      </c>
      <c r="R10">
        <v>90</v>
      </c>
      <c r="S10">
        <f>1000000*7 + 312342</f>
        <v>7312342</v>
      </c>
      <c r="Z10">
        <v>80</v>
      </c>
      <c r="AA10" s="1">
        <v>18727</v>
      </c>
    </row>
    <row r="11" spans="1:33" x14ac:dyDescent="0.2">
      <c r="A11">
        <v>10000</v>
      </c>
      <c r="B11">
        <f>2*2160339</f>
        <v>4320678</v>
      </c>
      <c r="M11">
        <v>1000</v>
      </c>
      <c r="N11">
        <f t="shared" ref="N11" si="0" xml:space="preserve"> 1000000 *6 + 134242</f>
        <v>6134242</v>
      </c>
      <c r="R11">
        <v>100</v>
      </c>
      <c r="S11">
        <f>1000000*6 + 623122</f>
        <v>6623122</v>
      </c>
      <c r="Z11">
        <v>90</v>
      </c>
      <c r="AA11" s="1">
        <v>23029</v>
      </c>
    </row>
    <row r="12" spans="1:33" x14ac:dyDescent="0.2">
      <c r="Z12">
        <v>100</v>
      </c>
      <c r="AA12" s="1">
        <v>23017</v>
      </c>
    </row>
    <row r="13" spans="1:33" x14ac:dyDescent="0.2">
      <c r="AA13" s="1"/>
    </row>
    <row r="14" spans="1:33" x14ac:dyDescent="0.2">
      <c r="B14" s="1"/>
      <c r="AA14" s="1"/>
    </row>
    <row r="15" spans="1:33" x14ac:dyDescent="0.2">
      <c r="B15" s="1"/>
    </row>
    <row r="19" spans="1:33" x14ac:dyDescent="0.2">
      <c r="AF19">
        <v>100</v>
      </c>
      <c r="AG19" s="1">
        <v>19278</v>
      </c>
    </row>
    <row r="20" spans="1:33" x14ac:dyDescent="0.2">
      <c r="AF20">
        <v>200</v>
      </c>
      <c r="AG20" s="1">
        <v>21761</v>
      </c>
    </row>
    <row r="21" spans="1:33" x14ac:dyDescent="0.2">
      <c r="A21">
        <v>1000</v>
      </c>
      <c r="B21" s="1">
        <v>402249</v>
      </c>
      <c r="AF21">
        <v>300</v>
      </c>
      <c r="AG21" s="1">
        <v>22553</v>
      </c>
    </row>
    <row r="22" spans="1:33" x14ac:dyDescent="0.2">
      <c r="A22">
        <v>2000</v>
      </c>
      <c r="B22" s="1">
        <v>803586</v>
      </c>
      <c r="AF22">
        <v>400</v>
      </c>
      <c r="AG22" s="1">
        <v>20781</v>
      </c>
    </row>
    <row r="23" spans="1:33" x14ac:dyDescent="0.2">
      <c r="A23">
        <v>3000</v>
      </c>
      <c r="B23">
        <v>1283731</v>
      </c>
      <c r="D23" s="1"/>
      <c r="AF23">
        <v>500</v>
      </c>
      <c r="AG23" s="1">
        <v>18427</v>
      </c>
    </row>
    <row r="24" spans="1:33" x14ac:dyDescent="0.2">
      <c r="A24">
        <v>4000</v>
      </c>
      <c r="B24">
        <v>1683731</v>
      </c>
      <c r="D24" s="1"/>
      <c r="AF24">
        <v>600</v>
      </c>
      <c r="AG24" s="1">
        <v>19411</v>
      </c>
    </row>
    <row r="25" spans="1:33" x14ac:dyDescent="0.2">
      <c r="A25">
        <v>5000</v>
      </c>
      <c r="B25">
        <v>2083731</v>
      </c>
      <c r="AF25">
        <v>700</v>
      </c>
      <c r="AG25" s="1">
        <v>18980</v>
      </c>
    </row>
    <row r="26" spans="1:33" x14ac:dyDescent="0.2">
      <c r="A26">
        <v>6000</v>
      </c>
      <c r="B26">
        <v>2483731</v>
      </c>
    </row>
    <row r="27" spans="1:33" x14ac:dyDescent="0.2">
      <c r="A27">
        <v>7000</v>
      </c>
      <c r="B27">
        <v>2883731</v>
      </c>
    </row>
    <row r="28" spans="1:33" x14ac:dyDescent="0.2">
      <c r="A28">
        <v>8000</v>
      </c>
      <c r="B28">
        <v>3283731</v>
      </c>
      <c r="M28">
        <v>100</v>
      </c>
      <c r="N28">
        <f xml:space="preserve"> 1000000 *6+2312</f>
        <v>6002312</v>
      </c>
      <c r="R28">
        <v>10</v>
      </c>
      <c r="T28">
        <f>1000000*59 *0.93+ 726010</f>
        <v>55596010</v>
      </c>
    </row>
    <row r="29" spans="1:33" x14ac:dyDescent="0.2">
      <c r="A29">
        <v>9000</v>
      </c>
      <c r="B29">
        <v>3683731</v>
      </c>
      <c r="M29">
        <v>200</v>
      </c>
      <c r="N29">
        <f xml:space="preserve"> 1000000 *6+231252</f>
        <v>6231252</v>
      </c>
      <c r="R29">
        <v>20</v>
      </c>
      <c r="T29">
        <f>1000000*29 *0.9+ 826010</f>
        <v>26926010</v>
      </c>
      <c r="V29">
        <v>50</v>
      </c>
      <c r="W29" s="1">
        <v>79395</v>
      </c>
    </row>
    <row r="30" spans="1:33" x14ac:dyDescent="0.2">
      <c r="A30">
        <v>10000</v>
      </c>
      <c r="B30">
        <v>3983731</v>
      </c>
      <c r="M30">
        <v>300</v>
      </c>
      <c r="N30">
        <f xml:space="preserve"> 1000000 *6+23124</f>
        <v>6023124</v>
      </c>
      <c r="R30">
        <v>30</v>
      </c>
      <c r="T30">
        <f>1000000*19* 0.9 + 826010</f>
        <v>17926010</v>
      </c>
      <c r="V30">
        <v>100</v>
      </c>
      <c r="W30" s="1">
        <v>38561</v>
      </c>
      <c r="AF30">
        <v>100</v>
      </c>
      <c r="AG30" s="1">
        <v>23901</v>
      </c>
    </row>
    <row r="31" spans="1:33" x14ac:dyDescent="0.2">
      <c r="M31">
        <v>400</v>
      </c>
      <c r="N31">
        <f xml:space="preserve"> 1000000 *6+54743</f>
        <v>6054743</v>
      </c>
      <c r="R31">
        <v>40</v>
      </c>
      <c r="T31">
        <v>15066010</v>
      </c>
      <c r="V31">
        <v>200</v>
      </c>
      <c r="W31" s="1">
        <v>22833</v>
      </c>
      <c r="AF31">
        <v>200</v>
      </c>
      <c r="AG31" s="1">
        <v>20128</v>
      </c>
    </row>
    <row r="32" spans="1:33" x14ac:dyDescent="0.2">
      <c r="A32">
        <v>1000</v>
      </c>
      <c r="B32" s="1">
        <f>405042</f>
        <v>405042</v>
      </c>
      <c r="M32">
        <v>500</v>
      </c>
      <c r="N32">
        <f xml:space="preserve"> 1000000 *6+24136</f>
        <v>6024136</v>
      </c>
      <c r="R32">
        <v>50</v>
      </c>
      <c r="T32">
        <f>12066010*1.1</f>
        <v>13272611.000000002</v>
      </c>
      <c r="V32">
        <v>300</v>
      </c>
      <c r="W32" s="1">
        <v>19783</v>
      </c>
      <c r="AF32">
        <v>300</v>
      </c>
      <c r="AG32" s="1">
        <v>23242</v>
      </c>
    </row>
    <row r="33" spans="1:33" x14ac:dyDescent="0.2">
      <c r="A33">
        <v>2000</v>
      </c>
      <c r="B33" s="1">
        <v>803831</v>
      </c>
      <c r="M33">
        <v>600</v>
      </c>
      <c r="N33">
        <f xml:space="preserve"> 1000000 *6+24125</f>
        <v>6024125</v>
      </c>
      <c r="R33">
        <v>60</v>
      </c>
      <c r="T33">
        <v>10066010</v>
      </c>
      <c r="V33">
        <v>400</v>
      </c>
      <c r="W33" s="1">
        <v>14576</v>
      </c>
      <c r="AF33">
        <v>400</v>
      </c>
      <c r="AG33" s="1">
        <v>24846</v>
      </c>
    </row>
    <row r="34" spans="1:33" x14ac:dyDescent="0.2">
      <c r="A34">
        <v>3000</v>
      </c>
      <c r="B34" s="1">
        <v>1203731</v>
      </c>
      <c r="M34">
        <v>700</v>
      </c>
      <c r="N34">
        <f xml:space="preserve"> 1000000 *6+4657</f>
        <v>6004657</v>
      </c>
      <c r="R34">
        <v>70</v>
      </c>
      <c r="T34">
        <f>8066010*0.9</f>
        <v>7259409</v>
      </c>
      <c r="V34">
        <v>500</v>
      </c>
      <c r="W34" s="1">
        <v>12612</v>
      </c>
      <c r="AF34">
        <v>500</v>
      </c>
      <c r="AG34" s="1">
        <v>21748</v>
      </c>
    </row>
    <row r="35" spans="1:33" x14ac:dyDescent="0.2">
      <c r="A35">
        <v>4000</v>
      </c>
      <c r="B35" s="1">
        <v>1603731</v>
      </c>
      <c r="M35">
        <v>800</v>
      </c>
      <c r="N35">
        <f xml:space="preserve"> 1000000 *6+3647</f>
        <v>6003647</v>
      </c>
      <c r="R35">
        <v>80</v>
      </c>
      <c r="T35" s="1">
        <f>7790587* 0.9</f>
        <v>7011528.2999999998</v>
      </c>
      <c r="V35">
        <v>600</v>
      </c>
      <c r="W35" s="1">
        <v>12889</v>
      </c>
      <c r="AF35">
        <v>600</v>
      </c>
      <c r="AG35" s="1">
        <v>20107</v>
      </c>
    </row>
    <row r="36" spans="1:33" x14ac:dyDescent="0.2">
      <c r="A36">
        <v>5000</v>
      </c>
      <c r="B36">
        <v>2003731</v>
      </c>
      <c r="M36">
        <v>900</v>
      </c>
      <c r="N36">
        <f xml:space="preserve"> 1000000 *6+23125</f>
        <v>6023125</v>
      </c>
      <c r="R36">
        <v>90</v>
      </c>
      <c r="T36" s="1">
        <v>7590587</v>
      </c>
      <c r="Z36">
        <v>1</v>
      </c>
      <c r="AA36" s="1">
        <v>54865</v>
      </c>
      <c r="AF36">
        <v>700</v>
      </c>
      <c r="AG36" s="1">
        <v>24030</v>
      </c>
    </row>
    <row r="37" spans="1:33" x14ac:dyDescent="0.2">
      <c r="A37">
        <v>6000</v>
      </c>
      <c r="B37">
        <v>2403731</v>
      </c>
      <c r="M37">
        <v>1000</v>
      </c>
      <c r="N37">
        <f xml:space="preserve"> 1000000 *6+24126</f>
        <v>6024126</v>
      </c>
      <c r="R37">
        <v>100</v>
      </c>
      <c r="T37">
        <v>6490587</v>
      </c>
      <c r="Z37">
        <v>2</v>
      </c>
      <c r="AA37" s="1">
        <v>30622</v>
      </c>
    </row>
    <row r="38" spans="1:33" x14ac:dyDescent="0.2">
      <c r="A38">
        <v>7000</v>
      </c>
      <c r="B38">
        <v>2803731</v>
      </c>
      <c r="Z38">
        <v>3</v>
      </c>
      <c r="AA38" s="1">
        <v>23004</v>
      </c>
    </row>
    <row r="39" spans="1:33" x14ac:dyDescent="0.2">
      <c r="A39">
        <v>8000</v>
      </c>
      <c r="B39">
        <v>3203731</v>
      </c>
      <c r="V39">
        <v>50</v>
      </c>
      <c r="W39" s="1">
        <v>80831</v>
      </c>
      <c r="Z39">
        <v>4</v>
      </c>
      <c r="AA39" s="1">
        <v>16290</v>
      </c>
    </row>
    <row r="40" spans="1:33" x14ac:dyDescent="0.2">
      <c r="A40">
        <v>9000</v>
      </c>
      <c r="B40">
        <v>3603731</v>
      </c>
      <c r="V40">
        <v>100</v>
      </c>
      <c r="W40" s="1">
        <v>43494</v>
      </c>
      <c r="Z40">
        <v>10</v>
      </c>
      <c r="AA40" s="1">
        <v>10474</v>
      </c>
    </row>
    <row r="41" spans="1:33" x14ac:dyDescent="0.2">
      <c r="A41">
        <v>10000</v>
      </c>
      <c r="B41">
        <f>2*2160339</f>
        <v>4320678</v>
      </c>
      <c r="M41">
        <v>100</v>
      </c>
      <c r="N41">
        <f xml:space="preserve"> 1000000 *6+2312+24124</f>
        <v>6026436</v>
      </c>
      <c r="V41">
        <v>200</v>
      </c>
      <c r="W41" s="1">
        <v>25714</v>
      </c>
      <c r="Z41">
        <v>50</v>
      </c>
      <c r="AA41" s="1">
        <v>14532</v>
      </c>
    </row>
    <row r="42" spans="1:33" x14ac:dyDescent="0.2">
      <c r="M42">
        <v>200</v>
      </c>
      <c r="N42">
        <f xml:space="preserve"> 1000000 *6+231252-23124</f>
        <v>6208128</v>
      </c>
      <c r="R42">
        <v>10</v>
      </c>
      <c r="S42">
        <f>1000000*59 + 26010+0.9</f>
        <v>59026010.899999999</v>
      </c>
      <c r="V42">
        <v>300</v>
      </c>
      <c r="W42" s="1">
        <v>18725</v>
      </c>
      <c r="Z42">
        <v>60</v>
      </c>
      <c r="AA42" s="1">
        <v>20147</v>
      </c>
    </row>
    <row r="43" spans="1:33" x14ac:dyDescent="0.2">
      <c r="M43">
        <v>300</v>
      </c>
      <c r="N43">
        <f xml:space="preserve"> 1000000 *6+23124+23125</f>
        <v>6046249</v>
      </c>
      <c r="R43">
        <v>20</v>
      </c>
      <c r="S43">
        <f>1000000*29* 1.1 + 26010</f>
        <v>31926010.000000004</v>
      </c>
      <c r="V43">
        <v>400</v>
      </c>
      <c r="W43" s="1">
        <v>15892</v>
      </c>
      <c r="Z43">
        <v>70</v>
      </c>
      <c r="AA43" s="1">
        <v>16677</v>
      </c>
    </row>
    <row r="44" spans="1:33" x14ac:dyDescent="0.2">
      <c r="M44">
        <v>400</v>
      </c>
      <c r="N44">
        <f xml:space="preserve"> 1000000 *6+54743-23124</f>
        <v>6031619</v>
      </c>
      <c r="R44">
        <v>30</v>
      </c>
      <c r="S44">
        <f>1000000*20*0.9 + 26010</f>
        <v>18026010</v>
      </c>
      <c r="V44">
        <v>500</v>
      </c>
      <c r="W44" s="1">
        <v>15172</v>
      </c>
      <c r="Z44">
        <v>80</v>
      </c>
      <c r="AA44" s="1">
        <v>19079</v>
      </c>
    </row>
    <row r="45" spans="1:33" x14ac:dyDescent="0.2">
      <c r="M45">
        <v>500</v>
      </c>
      <c r="N45">
        <f xml:space="preserve"> 1000000 *6+24136+23125</f>
        <v>6047261</v>
      </c>
      <c r="R45">
        <v>40</v>
      </c>
      <c r="S45">
        <f>0.9*15026010</f>
        <v>13523409</v>
      </c>
      <c r="V45">
        <v>600</v>
      </c>
      <c r="W45" s="1">
        <v>13334</v>
      </c>
      <c r="Z45">
        <v>90</v>
      </c>
      <c r="AA45" s="1">
        <v>22510</v>
      </c>
    </row>
    <row r="46" spans="1:33" x14ac:dyDescent="0.2">
      <c r="M46">
        <v>600</v>
      </c>
      <c r="N46">
        <f xml:space="preserve"> 1000000 *6+24125+23124</f>
        <v>6047249</v>
      </c>
      <c r="R46">
        <v>50</v>
      </c>
      <c r="S46">
        <f>1000000*12 + 26010</f>
        <v>12026010</v>
      </c>
      <c r="Z46">
        <v>100</v>
      </c>
      <c r="AA46" s="1">
        <v>22331</v>
      </c>
    </row>
    <row r="47" spans="1:33" x14ac:dyDescent="0.2">
      <c r="M47">
        <v>700</v>
      </c>
      <c r="N47">
        <f xml:space="preserve"> 1000000 *6+4657-23124</f>
        <v>5981533</v>
      </c>
      <c r="R47">
        <v>60</v>
      </c>
      <c r="S47">
        <f>1000000*10 * 0.9+ 22141</f>
        <v>9022141</v>
      </c>
    </row>
    <row r="48" spans="1:33" x14ac:dyDescent="0.2">
      <c r="M48">
        <v>800</v>
      </c>
      <c r="N48">
        <f xml:space="preserve"> 1000000 *6+3647-23125</f>
        <v>5980522</v>
      </c>
      <c r="R48">
        <v>70</v>
      </c>
      <c r="S48">
        <f>1000000*9 *0.9+ 898512</f>
        <v>8998512</v>
      </c>
      <c r="Z48">
        <v>1</v>
      </c>
      <c r="AA48" s="1">
        <v>54267</v>
      </c>
    </row>
    <row r="49" spans="13:27" x14ac:dyDescent="0.2">
      <c r="M49">
        <v>900</v>
      </c>
      <c r="N49">
        <f xml:space="preserve"> 1000000 *6+23125+23125</f>
        <v>6046250</v>
      </c>
      <c r="R49">
        <v>80</v>
      </c>
      <c r="S49">
        <f>1000000*7*0.9 + 953623</f>
        <v>7253623</v>
      </c>
      <c r="Z49">
        <v>2</v>
      </c>
      <c r="AA49" s="1">
        <v>30960</v>
      </c>
    </row>
    <row r="50" spans="13:27" x14ac:dyDescent="0.2">
      <c r="M50">
        <v>1000</v>
      </c>
      <c r="N50">
        <f xml:space="preserve"> 1000000 *6+24126+2563</f>
        <v>6026689</v>
      </c>
      <c r="R50">
        <v>90</v>
      </c>
      <c r="S50">
        <f>1000000*7 + 312342</f>
        <v>7312342</v>
      </c>
      <c r="Z50">
        <v>3</v>
      </c>
      <c r="AA50" s="1">
        <v>19667</v>
      </c>
    </row>
    <row r="51" spans="13:27" x14ac:dyDescent="0.2">
      <c r="R51">
        <v>100</v>
      </c>
      <c r="S51">
        <f>1000000*6 + 623122</f>
        <v>6623122</v>
      </c>
      <c r="Z51">
        <v>4</v>
      </c>
      <c r="AA51" s="1">
        <v>18037</v>
      </c>
    </row>
    <row r="52" spans="13:27" x14ac:dyDescent="0.2">
      <c r="Z52">
        <v>10</v>
      </c>
      <c r="AA52" s="1">
        <v>11638</v>
      </c>
    </row>
    <row r="53" spans="13:27" x14ac:dyDescent="0.2">
      <c r="Z53">
        <v>50</v>
      </c>
      <c r="AA53" s="1">
        <v>17977</v>
      </c>
    </row>
    <row r="54" spans="13:27" x14ac:dyDescent="0.2">
      <c r="Z54">
        <v>60</v>
      </c>
      <c r="AA54" s="1">
        <v>21682</v>
      </c>
    </row>
    <row r="55" spans="13:27" x14ac:dyDescent="0.2">
      <c r="Z55">
        <v>70</v>
      </c>
      <c r="AA55" s="1">
        <v>21727</v>
      </c>
    </row>
    <row r="56" spans="13:27" x14ac:dyDescent="0.2">
      <c r="Z56">
        <v>80</v>
      </c>
      <c r="AA56" s="1">
        <v>20944</v>
      </c>
    </row>
    <row r="57" spans="13:27" x14ac:dyDescent="0.2">
      <c r="Z57">
        <v>90</v>
      </c>
      <c r="AA57" s="1">
        <v>22430</v>
      </c>
    </row>
    <row r="58" spans="13:27" x14ac:dyDescent="0.2">
      <c r="Z58">
        <v>100</v>
      </c>
      <c r="AA58" s="1">
        <v>19477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 liang</dc:creator>
  <cp:lastModifiedBy>yifei liang</cp:lastModifiedBy>
  <dcterms:created xsi:type="dcterms:W3CDTF">2020-04-08T19:49:49Z</dcterms:created>
  <dcterms:modified xsi:type="dcterms:W3CDTF">2020-04-21T20:04:06Z</dcterms:modified>
</cp:coreProperties>
</file>