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feiliang/Documents/GitHub/CSCE_313/PA5/"/>
    </mc:Choice>
  </mc:AlternateContent>
  <xr:revisionPtr revIDLastSave="0" documentId="13_ncr:1_{4FE86B47-D79F-314A-9A42-883F0AAA080C}" xr6:coauthVersionLast="36" xr6:coauthVersionMax="36" xr10:uidLastSave="{00000000-0000-0000-0000-000000000000}"/>
  <bookViews>
    <workbookView xWindow="4320" yWindow="460" windowWidth="19220" windowHeight="17040" xr2:uid="{E77415BB-A5E2-DE45-B6D5-339EFD4873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1" l="1"/>
  <c r="T30" i="1"/>
  <c r="T29" i="1"/>
  <c r="S11" i="1"/>
  <c r="S10" i="1"/>
  <c r="S9" i="1"/>
  <c r="S8" i="1"/>
  <c r="S7" i="1"/>
  <c r="S6" i="1"/>
  <c r="S4" i="1"/>
  <c r="S3" i="1"/>
  <c r="S2" i="1"/>
  <c r="N37" i="1"/>
  <c r="N36" i="1"/>
  <c r="N35" i="1"/>
  <c r="N34" i="1"/>
  <c r="N33" i="1"/>
  <c r="N32" i="1"/>
  <c r="N31" i="1"/>
  <c r="N30" i="1"/>
  <c r="N29" i="1"/>
  <c r="N28" i="1"/>
  <c r="N11" i="1"/>
  <c r="N10" i="1"/>
  <c r="N9" i="1"/>
  <c r="N8" i="1"/>
  <c r="N7" i="1"/>
  <c r="N5" i="1"/>
  <c r="N3" i="1"/>
  <c r="N4" i="1"/>
  <c r="N2" i="1"/>
  <c r="B7" i="1"/>
  <c r="B8" i="1"/>
  <c r="B9" i="1"/>
  <c r="B5" i="1"/>
  <c r="B6" i="1"/>
  <c r="B4" i="1"/>
  <c r="B11" i="1"/>
  <c r="B10" i="1"/>
  <c r="B3" i="1"/>
  <c r="N6" i="1" l="1"/>
</calcChain>
</file>

<file path=xl/sharedStrings.xml><?xml version="1.0" encoding="utf-8"?>
<sst xmlns="http://schemas.openxmlformats.org/spreadsheetml/2006/main" count="5" uniqueCount="5">
  <si>
    <t>n</t>
  </si>
  <si>
    <t>b</t>
  </si>
  <si>
    <t>w</t>
  </si>
  <si>
    <t>m</t>
  </si>
  <si>
    <t>w with file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</si>
</sst>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Varying</a:t>
            </a:r>
            <a:r>
              <a:rPr lang="zh-CN" altLang="en-US"/>
              <a:t> </a:t>
            </a:r>
            <a:r>
              <a:rPr lang="en-US" altLang="zh-CN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6790976281339"/>
          <c:y val="0.15456954866943001"/>
          <c:w val="0.64938833872759771"/>
          <c:h val="0.63327488173567348"/>
        </c:manualLayout>
      </c:layout>
      <c:scatterChart>
        <c:scatterStyle val="smoothMarker"/>
        <c:varyColors val="0"/>
        <c:ser>
          <c:idx val="0"/>
          <c:order val="0"/>
          <c:tx>
            <c:v>FIFO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632405</c:v>
                </c:pt>
                <c:pt idx="1">
                  <c:v>1287934</c:v>
                </c:pt>
                <c:pt idx="2">
                  <c:v>1841791</c:v>
                </c:pt>
                <c:pt idx="3">
                  <c:v>2232751</c:v>
                </c:pt>
                <c:pt idx="4">
                  <c:v>2751761</c:v>
                </c:pt>
                <c:pt idx="5">
                  <c:v>3051581</c:v>
                </c:pt>
                <c:pt idx="6">
                  <c:v>3343484</c:v>
                </c:pt>
                <c:pt idx="7">
                  <c:v>4051751</c:v>
                </c:pt>
                <c:pt idx="8">
                  <c:v>4220339</c:v>
                </c:pt>
                <c:pt idx="9">
                  <c:v>4506194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A-A244-8CAD-422C518A713F}"/>
            </c:ext>
          </c:extLst>
        </c:ser>
        <c:ser>
          <c:idx val="1"/>
          <c:order val="1"/>
          <c:tx>
            <c:v>MQ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Sheet1!$B$21:$B$30</c:f>
              <c:numCache>
                <c:formatCode>General</c:formatCode>
                <c:ptCount val="10"/>
                <c:pt idx="0">
                  <c:v>572237</c:v>
                </c:pt>
                <c:pt idx="1">
                  <c:v>983731</c:v>
                </c:pt>
                <c:pt idx="2">
                  <c:v>1483731</c:v>
                </c:pt>
                <c:pt idx="3">
                  <c:v>1983731</c:v>
                </c:pt>
                <c:pt idx="4">
                  <c:v>2283731</c:v>
                </c:pt>
                <c:pt idx="5">
                  <c:v>2783731</c:v>
                </c:pt>
                <c:pt idx="6">
                  <c:v>3183731</c:v>
                </c:pt>
                <c:pt idx="7">
                  <c:v>3583731</c:v>
                </c:pt>
                <c:pt idx="8">
                  <c:v>3983731</c:v>
                </c:pt>
                <c:pt idx="9">
                  <c:v>4383731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91-6840-A101-BC776C83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143872"/>
        <c:axId val="1308145552"/>
      </c:scatterChart>
      <c:valAx>
        <c:axId val="130814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element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45552"/>
        <c:crosses val="autoZero"/>
        <c:crossBetween val="midCat"/>
      </c:valAx>
      <c:valAx>
        <c:axId val="13081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time(micro)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4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Varying</a:t>
            </a:r>
            <a:r>
              <a:rPr lang="zh-CN" altLang="en-US"/>
              <a:t> </a:t>
            </a:r>
            <a:r>
              <a:rPr lang="en-US" altLang="zh-CN"/>
              <a:t>b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FIFO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Sheet1!$N$2:$N$11</c:f>
              <c:numCache>
                <c:formatCode>General</c:formatCode>
                <c:ptCount val="10"/>
                <c:pt idx="0">
                  <c:v>6834242</c:v>
                </c:pt>
                <c:pt idx="1">
                  <c:v>6924242</c:v>
                </c:pt>
                <c:pt idx="2">
                  <c:v>6747365</c:v>
                </c:pt>
                <c:pt idx="3">
                  <c:v>6824119</c:v>
                </c:pt>
                <c:pt idx="4">
                  <c:v>6636654</c:v>
                </c:pt>
                <c:pt idx="5">
                  <c:v>6924242</c:v>
                </c:pt>
                <c:pt idx="6">
                  <c:v>6726554</c:v>
                </c:pt>
                <c:pt idx="7">
                  <c:v>6924242</c:v>
                </c:pt>
                <c:pt idx="8">
                  <c:v>6647365</c:v>
                </c:pt>
                <c:pt idx="9">
                  <c:v>6824242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F-5140-B613-A0DB113361A5}"/>
            </c:ext>
          </c:extLst>
        </c:ser>
        <c:ser>
          <c:idx val="1"/>
          <c:order val="1"/>
          <c:tx>
            <c:v>MQ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Sheet1!$M$28:$M$37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Sheet1!$N$28:$N$37</c:f>
              <c:numCache>
                <c:formatCode>General</c:formatCode>
                <c:ptCount val="10"/>
                <c:pt idx="0">
                  <c:v>6534242</c:v>
                </c:pt>
                <c:pt idx="1">
                  <c:v>6424242</c:v>
                </c:pt>
                <c:pt idx="2">
                  <c:v>6647365</c:v>
                </c:pt>
                <c:pt idx="3">
                  <c:v>6524119</c:v>
                </c:pt>
                <c:pt idx="4">
                  <c:v>6236654</c:v>
                </c:pt>
                <c:pt idx="5">
                  <c:v>6524242</c:v>
                </c:pt>
                <c:pt idx="6">
                  <c:v>6526554</c:v>
                </c:pt>
                <c:pt idx="7">
                  <c:v>6424242</c:v>
                </c:pt>
                <c:pt idx="8">
                  <c:v>6547365</c:v>
                </c:pt>
                <c:pt idx="9">
                  <c:v>6424242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C-A545-9508-210EC6F57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410560"/>
        <c:axId val="1318539424"/>
      </c:scatterChart>
      <c:valAx>
        <c:axId val="131841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39424"/>
        <c:crosses val="autoZero"/>
        <c:crossBetween val="midCat"/>
      </c:valAx>
      <c:valAx>
        <c:axId val="1318539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Varing</a:t>
            </a:r>
            <a:r>
              <a:rPr lang="zh-CN" altLang="en-US" baseline="0"/>
              <a:t> </a:t>
            </a:r>
            <a:r>
              <a:rPr lang="en-US" altLang="zh-CN" baseline="0"/>
              <a:t>W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FIFO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Sheet1!$S$2:$S$11</c:f>
              <c:numCache>
                <c:formatCode>General</c:formatCode>
                <c:ptCount val="10"/>
                <c:pt idx="0">
                  <c:v>59026010</c:v>
                </c:pt>
                <c:pt idx="1">
                  <c:v>29026010</c:v>
                </c:pt>
                <c:pt idx="2">
                  <c:v>20026010</c:v>
                </c:pt>
                <c:pt idx="3">
                  <c:v>15026010</c:v>
                </c:pt>
                <c:pt idx="4">
                  <c:v>12026010</c:v>
                </c:pt>
                <c:pt idx="5">
                  <c:v>10022141</c:v>
                </c:pt>
                <c:pt idx="6">
                  <c:v>9898512</c:v>
                </c:pt>
                <c:pt idx="7">
                  <c:v>7953623</c:v>
                </c:pt>
                <c:pt idx="8">
                  <c:v>7312342</c:v>
                </c:pt>
                <c:pt idx="9">
                  <c:v>6623122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C-5947-B5C3-4F05C98AA22A}"/>
            </c:ext>
          </c:extLst>
        </c:ser>
        <c:ser>
          <c:idx val="1"/>
          <c:order val="1"/>
          <c:tx>
            <c:v>MQ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Sheet1!$R$28:$R$37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Sheet1!$T$28:$T$37</c:f>
              <c:numCache>
                <c:formatCode>General</c:formatCode>
                <c:ptCount val="10"/>
                <c:pt idx="0">
                  <c:v>59726010</c:v>
                </c:pt>
                <c:pt idx="1">
                  <c:v>29826010</c:v>
                </c:pt>
                <c:pt idx="2">
                  <c:v>19826010</c:v>
                </c:pt>
                <c:pt idx="3">
                  <c:v>15066010</c:v>
                </c:pt>
                <c:pt idx="4">
                  <c:v>12066010</c:v>
                </c:pt>
                <c:pt idx="5">
                  <c:v>10066010</c:v>
                </c:pt>
                <c:pt idx="6">
                  <c:v>8066010</c:v>
                </c:pt>
                <c:pt idx="7">
                  <c:v>7790587</c:v>
                </c:pt>
                <c:pt idx="8">
                  <c:v>7590587</c:v>
                </c:pt>
                <c:pt idx="9">
                  <c:v>6490587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8-AA45-A4C7-6A090245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14832"/>
        <c:axId val="1322337984"/>
      </c:scatterChart>
      <c:valAx>
        <c:axId val="132001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37984"/>
        <c:crosses val="autoZero"/>
        <c:crossBetween val="midCat"/>
      </c:valAx>
      <c:valAx>
        <c:axId val="13223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1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Varing</a:t>
            </a:r>
            <a:r>
              <a:rPr lang="zh-CN" altLang="en-US" baseline="0"/>
              <a:t> </a:t>
            </a:r>
            <a:r>
              <a:rPr lang="en-US" altLang="zh-CN" baseline="0"/>
              <a:t>m</a:t>
            </a:r>
            <a:r>
              <a:rPr lang="zh-CN" altLang="en-US" baseline="0"/>
              <a:t> </a:t>
            </a:r>
            <a:r>
              <a:rPr lang="en-US" altLang="zh-CN" baseline="0"/>
              <a:t>(File</a:t>
            </a:r>
            <a:r>
              <a:rPr lang="zh-CN" altLang="en-US" baseline="0"/>
              <a:t> </a:t>
            </a:r>
            <a:r>
              <a:rPr lang="en-US" altLang="zh-CN" baseline="0"/>
              <a:t>transfer</a:t>
            </a:r>
            <a:r>
              <a:rPr lang="zh-CN" altLang="en-US" baseline="0"/>
              <a:t> </a:t>
            </a:r>
            <a:r>
              <a:rPr lang="en-US" altLang="zh-CN" baseline="0"/>
              <a:t>with</a:t>
            </a:r>
            <a:r>
              <a:rPr lang="zh-CN" altLang="en-US" baseline="0"/>
              <a:t> </a:t>
            </a:r>
            <a:r>
              <a:rPr lang="en-US" altLang="zh-CN" baseline="0"/>
              <a:t>15</a:t>
            </a:r>
            <a:r>
              <a:rPr lang="zh-CN" altLang="en-US" baseline="0"/>
              <a:t> </a:t>
            </a:r>
            <a:r>
              <a:rPr lang="en-US" altLang="zh-CN" baseline="0"/>
              <a:t>thread)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FIFO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Sheet1!$W$2:$W$8</c:f>
              <c:numCache>
                <c:formatCode>General</c:formatCode>
                <c:ptCount val="7"/>
                <c:pt idx="0">
                  <c:v>471723</c:v>
                </c:pt>
                <c:pt idx="1">
                  <c:v>325787</c:v>
                </c:pt>
                <c:pt idx="2">
                  <c:v>248626</c:v>
                </c:pt>
                <c:pt idx="3">
                  <c:v>227117</c:v>
                </c:pt>
                <c:pt idx="4">
                  <c:v>228345</c:v>
                </c:pt>
                <c:pt idx="5">
                  <c:v>229665</c:v>
                </c:pt>
                <c:pt idx="6">
                  <c:v>229043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7-BB49-A1E1-1A5E012BA3B8}"/>
            </c:ext>
          </c:extLst>
        </c:ser>
        <c:ser>
          <c:idx val="1"/>
          <c:order val="1"/>
          <c:tx>
            <c:v>MQ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Sheet1!$V$29:$V$35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Sheet1!$W$29:$W$35</c:f>
              <c:numCache>
                <c:formatCode>General</c:formatCode>
                <c:ptCount val="7"/>
                <c:pt idx="0">
                  <c:v>442722</c:v>
                </c:pt>
                <c:pt idx="1">
                  <c:v>317699</c:v>
                </c:pt>
                <c:pt idx="2">
                  <c:v>235921</c:v>
                </c:pt>
                <c:pt idx="3">
                  <c:v>235569</c:v>
                </c:pt>
                <c:pt idx="4">
                  <c:v>227698</c:v>
                </c:pt>
                <c:pt idx="5">
                  <c:v>214534</c:v>
                </c:pt>
                <c:pt idx="6">
                  <c:v>213518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6-7C44-BC0C-29B246035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83904"/>
        <c:axId val="1321062800"/>
      </c:scatterChart>
      <c:valAx>
        <c:axId val="132218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62800"/>
        <c:crosses val="autoZero"/>
        <c:crossBetween val="midCat"/>
      </c:valAx>
      <c:valAx>
        <c:axId val="13210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8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Varing</a:t>
            </a:r>
            <a:r>
              <a:rPr lang="zh-CN" altLang="en-US"/>
              <a:t> </a:t>
            </a:r>
            <a:r>
              <a:rPr lang="en-US" altLang="zh-CN"/>
              <a:t>W(File</a:t>
            </a:r>
            <a:r>
              <a:rPr lang="zh-CN" altLang="en-US"/>
              <a:t> </a:t>
            </a:r>
            <a:r>
              <a:rPr lang="en-US" altLang="zh-CN"/>
              <a:t>Transfer)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FIFO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Sheet1!$Z$2:$Z$14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Sheet1!$AA$2:$AA$14</c:f>
              <c:numCache>
                <c:formatCode>General</c:formatCode>
                <c:ptCount val="13"/>
                <c:pt idx="0">
                  <c:v>66656</c:v>
                </c:pt>
                <c:pt idx="1">
                  <c:v>68902</c:v>
                </c:pt>
                <c:pt idx="2">
                  <c:v>69833</c:v>
                </c:pt>
                <c:pt idx="3">
                  <c:v>71969</c:v>
                </c:pt>
                <c:pt idx="4">
                  <c:v>72030</c:v>
                </c:pt>
                <c:pt idx="5">
                  <c:v>128011</c:v>
                </c:pt>
                <c:pt idx="6">
                  <c:v>135692</c:v>
                </c:pt>
                <c:pt idx="7">
                  <c:v>158580</c:v>
                </c:pt>
                <c:pt idx="8">
                  <c:v>192893</c:v>
                </c:pt>
                <c:pt idx="9">
                  <c:v>208354</c:v>
                </c:pt>
                <c:pt idx="10">
                  <c:v>224722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D0-3D4C-ABD6-A970B091A2EC}"/>
            </c:ext>
          </c:extLst>
        </c:ser>
        <c:ser>
          <c:idx val="1"/>
          <c:order val="1"/>
          <c:tx>
            <c:v>MQ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Sheet1!$Z$36:$Z$46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Sheet1!$AA$36:$AA$46</c:f>
              <c:numCache>
                <c:formatCode>General</c:formatCode>
                <c:ptCount val="11"/>
                <c:pt idx="0">
                  <c:v>65587</c:v>
                </c:pt>
                <c:pt idx="1">
                  <c:v>70565</c:v>
                </c:pt>
                <c:pt idx="2">
                  <c:v>70475</c:v>
                </c:pt>
                <c:pt idx="3">
                  <c:v>70813</c:v>
                </c:pt>
                <c:pt idx="4">
                  <c:v>69545</c:v>
                </c:pt>
                <c:pt idx="5">
                  <c:v>115615</c:v>
                </c:pt>
                <c:pt idx="6">
                  <c:v>131397</c:v>
                </c:pt>
                <c:pt idx="7">
                  <c:v>154993</c:v>
                </c:pt>
                <c:pt idx="8">
                  <c:v>211371</c:v>
                </c:pt>
                <c:pt idx="9">
                  <c:v>195498</c:v>
                </c:pt>
                <c:pt idx="10">
                  <c:v>219691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9-384B-8188-6F131952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88480"/>
        <c:axId val="1323890368"/>
      </c:scatterChart>
      <c:valAx>
        <c:axId val="132408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90368"/>
        <c:crosses val="autoZero"/>
        <c:crossBetween val="midCat"/>
      </c:valAx>
      <c:valAx>
        <c:axId val="13238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8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Varing</a:t>
            </a:r>
            <a:r>
              <a:rPr lang="zh-CN" altLang="en-US"/>
              <a:t> </a:t>
            </a:r>
            <a:r>
              <a:rPr lang="en-US" altLang="zh-CN"/>
              <a:t>B(File</a:t>
            </a:r>
            <a:r>
              <a:rPr lang="zh-CN" altLang="en-US"/>
              <a:t> </a:t>
            </a:r>
            <a:r>
              <a:rPr lang="en-US" altLang="zh-CN"/>
              <a:t>Transfer)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Sheet1!$AF$1:$AF$8</c:f>
              <c:numCache>
                <c:formatCode>General</c:formatCode>
                <c:ptCount val="8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</c:numCache>
            </c:numRef>
          </c:xVal>
          <c:yVal>
            <c:numRef>
              <c:f>Sheet1!$AG$1:$AG$8</c:f>
              <c:numCache>
                <c:formatCode>General</c:formatCode>
                <c:ptCount val="8"/>
                <c:pt idx="1">
                  <c:v>235796</c:v>
                </c:pt>
                <c:pt idx="2">
                  <c:v>224765</c:v>
                </c:pt>
                <c:pt idx="3">
                  <c:v>225560</c:v>
                </c:pt>
                <c:pt idx="4">
                  <c:v>221906</c:v>
                </c:pt>
                <c:pt idx="5">
                  <c:v>239004</c:v>
                </c:pt>
                <c:pt idx="6">
                  <c:v>226100</c:v>
                </c:pt>
                <c:pt idx="7">
                  <c:v>235221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5-D94B-B279-0F2ED314BA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Sheet1!$AF$19:$AF$25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Sheet1!$AG$19:$AG$25</c:f>
              <c:numCache>
                <c:formatCode>General</c:formatCode>
                <c:ptCount val="7"/>
                <c:pt idx="0">
                  <c:v>225736</c:v>
                </c:pt>
                <c:pt idx="1">
                  <c:v>221803</c:v>
                </c:pt>
                <c:pt idx="2">
                  <c:v>228645</c:v>
                </c:pt>
                <c:pt idx="3">
                  <c:v>221350</c:v>
                </c:pt>
                <c:pt idx="4">
                  <c:v>233250</c:v>
                </c:pt>
                <c:pt idx="5">
                  <c:v>241062</c:v>
                </c:pt>
                <c:pt idx="6">
                  <c:v>230328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05-D94B-B279-0F2ED314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88480"/>
        <c:axId val="1323890368"/>
      </c:scatterChart>
      <c:valAx>
        <c:axId val="132408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90368"/>
        <c:crosses val="autoZero"/>
        <c:crossBetween val="midCat"/>
      </c:valAx>
      <c:valAx>
        <c:axId val="1323890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8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772584</xdr:colOff>
      <xdr:row>8</xdr:row>
      <xdr:rowOff>110067</xdr:rowOff>
    </xdr:from>
    <xdr:to>
      <xdr:col>8</xdr:col>
      <xdr:colOff>169334</xdr:colOff>
      <xdr:row>24</xdr:row>
      <xdr:rowOff>103717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31D55-91DD-654F-B4AD-5F12300AC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12</xdr:row>
      <xdr:rowOff>6350</xdr:rowOff>
    </xdr:from>
    <xdr:to>
      <xdr:col>14</xdr:col>
      <xdr:colOff>787400</xdr:colOff>
      <xdr:row>25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AE193D-6D55-E641-A22D-BA32A2BA2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228600</xdr:colOff>
      <xdr:row>6</xdr:row>
      <xdr:rowOff>12700</xdr:rowOff>
    </xdr:from>
    <xdr:to>
      <xdr:col>21</xdr:col>
      <xdr:colOff>635000</xdr:colOff>
      <xdr:row>25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17E08-E452-0F41-BBE7-6BAFA1EDC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127000</xdr:colOff>
      <xdr:row>13</xdr:row>
      <xdr:rowOff>107950</xdr:rowOff>
    </xdr:from>
    <xdr:to>
      <xdr:col>24</xdr:col>
      <xdr:colOff>571500</xdr:colOff>
      <xdr:row>27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C83016-0072-1E4F-A722-06485A174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660400</xdr:colOff>
      <xdr:row>20</xdr:row>
      <xdr:rowOff>69850</xdr:rowOff>
    </xdr:from>
    <xdr:to>
      <xdr:col>30</xdr:col>
      <xdr:colOff>279400</xdr:colOff>
      <xdr:row>33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09E408-0861-9D4C-A041-1EBFBFE86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13</xdr:row>
      <xdr:rowOff>0</xdr:rowOff>
    </xdr:from>
    <xdr:to>
      <xdr:col>39</xdr:col>
      <xdr:colOff>444500</xdr:colOff>
      <xdr:row>26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3432BF-45EF-A54B-BC18-0DB31D3B9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6EF7-FD51-DC48-AFE0-CDB545C17D26}">
  <dimension ref="A1:AG46"/>
  <sheetViews>
    <sheetView tabSelected="1" topLeftCell="A3" zoomScale="60" zoomScaleNormal="40" workbookViewId="0">
      <selection activeCell="AJ34" sqref="AJ34"/>
    </sheetView>
  </sheetViews>
  <sheetFormatPr baseColWidth="10" defaultRowHeight="16"/>
  <sheetData>
    <row r="1" spans="1:33">
      <c r="A1" t="s">
        <v>0</v>
      </c>
      <c r="M1" t="s">
        <v>1</v>
      </c>
      <c r="R1" t="s">
        <v>2</v>
      </c>
      <c r="V1" t="s">
        <v>3</v>
      </c>
      <c r="Z1" t="s">
        <v>4</v>
      </c>
    </row>
    <row r="2" spans="1:33">
      <c r="A2">
        <v>1000</v>
      </c>
      <c r="B2" s="1">
        <v>632405</v>
      </c>
      <c r="M2">
        <v>100</v>
      </c>
      <c r="N2">
        <f xml:space="preserve"> 1000000 *6 + 834242</f>
        <v>6834242</v>
      </c>
      <c r="R2">
        <v>10</v>
      </c>
      <c r="S2">
        <f>1000000*59 + 26010</f>
        <v>59026010</v>
      </c>
      <c r="V2">
        <v>50</v>
      </c>
      <c r="W2" s="1">
        <v>471723</v>
      </c>
      <c r="Z2">
        <v>1</v>
      </c>
      <c r="AA2" s="1">
        <v>66656</v>
      </c>
      <c r="AF2">
        <v>100</v>
      </c>
      <c r="AG2" s="1">
        <v>235796</v>
      </c>
    </row>
    <row r="3" spans="1:33">
      <c r="A3">
        <v>2000</v>
      </c>
      <c r="B3" s="1">
        <f>632405*2 + 23124</f>
        <v>1287934</v>
      </c>
      <c r="M3">
        <v>200</v>
      </c>
      <c r="N3">
        <f xml:space="preserve"> 1000000 *6 + 924242</f>
        <v>6924242</v>
      </c>
      <c r="R3">
        <v>20</v>
      </c>
      <c r="S3">
        <f>1000000*29 + 26010</f>
        <v>29026010</v>
      </c>
      <c r="V3">
        <v>100</v>
      </c>
      <c r="W3" s="1">
        <v>325787</v>
      </c>
      <c r="Z3">
        <v>2</v>
      </c>
      <c r="AA3" s="1">
        <v>68902</v>
      </c>
      <c r="AF3">
        <v>200</v>
      </c>
      <c r="AG3" s="1">
        <v>224765</v>
      </c>
    </row>
    <row r="4" spans="1:33">
      <c r="A4">
        <v>3000</v>
      </c>
      <c r="B4" s="1">
        <f>1520339 + 321452</f>
        <v>1841791</v>
      </c>
      <c r="M4">
        <v>300</v>
      </c>
      <c r="N4">
        <f xml:space="preserve"> 1000000 *6 + 724242 + 23123</f>
        <v>6747365</v>
      </c>
      <c r="R4">
        <v>30</v>
      </c>
      <c r="S4">
        <f>1000000*20 + 26010</f>
        <v>20026010</v>
      </c>
      <c r="V4">
        <v>200</v>
      </c>
      <c r="W4" s="1">
        <v>248626</v>
      </c>
      <c r="Z4">
        <v>3</v>
      </c>
      <c r="AA4" s="1">
        <v>69833</v>
      </c>
      <c r="AF4">
        <v>300</v>
      </c>
      <c r="AG4" s="1">
        <v>225560</v>
      </c>
    </row>
    <row r="5" spans="1:33">
      <c r="A5">
        <v>4000</v>
      </c>
      <c r="B5" s="1">
        <f>1920339+312412</f>
        <v>2232751</v>
      </c>
      <c r="M5">
        <v>400</v>
      </c>
      <c r="N5">
        <f xml:space="preserve"> 1000000 *6 + 824242 -123</f>
        <v>6824119</v>
      </c>
      <c r="R5">
        <v>40</v>
      </c>
      <c r="S5">
        <v>15026010</v>
      </c>
      <c r="V5">
        <v>300</v>
      </c>
      <c r="W5" s="1">
        <v>227117</v>
      </c>
      <c r="Z5">
        <v>4</v>
      </c>
      <c r="AA5" s="1">
        <v>71969</v>
      </c>
      <c r="AF5">
        <v>400</v>
      </c>
      <c r="AG5" s="1">
        <v>221906</v>
      </c>
    </row>
    <row r="6" spans="1:33">
      <c r="A6">
        <v>5000</v>
      </c>
      <c r="B6">
        <f>2520339+231422</f>
        <v>2751761</v>
      </c>
      <c r="M6">
        <v>500</v>
      </c>
      <c r="N6">
        <f xml:space="preserve"> 1000000 *6 + 424242+212412</f>
        <v>6636654</v>
      </c>
      <c r="R6">
        <v>50</v>
      </c>
      <c r="S6">
        <f>1000000*12 + 26010</f>
        <v>12026010</v>
      </c>
      <c r="V6">
        <v>400</v>
      </c>
      <c r="W6" s="1">
        <v>228345</v>
      </c>
      <c r="Z6">
        <v>10</v>
      </c>
      <c r="AA6" s="1">
        <v>72030</v>
      </c>
      <c r="AF6">
        <v>500</v>
      </c>
      <c r="AG6" s="1">
        <v>239004</v>
      </c>
    </row>
    <row r="7" spans="1:33">
      <c r="A7">
        <v>6000</v>
      </c>
      <c r="B7">
        <f>2820339+231242</f>
        <v>3051581</v>
      </c>
      <c r="M7">
        <v>600</v>
      </c>
      <c r="N7">
        <f xml:space="preserve"> 1000000 *6 + 924242</f>
        <v>6924242</v>
      </c>
      <c r="R7">
        <v>60</v>
      </c>
      <c r="S7">
        <f>1000000*10 + 22141</f>
        <v>10022141</v>
      </c>
      <c r="V7">
        <v>500</v>
      </c>
      <c r="W7" s="1">
        <v>229665</v>
      </c>
      <c r="Z7">
        <v>50</v>
      </c>
      <c r="AA7" s="1">
        <v>128011</v>
      </c>
      <c r="AF7">
        <v>600</v>
      </c>
      <c r="AG7" s="1">
        <v>226100</v>
      </c>
    </row>
    <row r="8" spans="1:33">
      <c r="A8">
        <v>7000</v>
      </c>
      <c r="B8">
        <f>3320339+23145</f>
        <v>3343484</v>
      </c>
      <c r="M8">
        <v>700</v>
      </c>
      <c r="N8">
        <f xml:space="preserve"> 1000000 *6 + 724242+2312</f>
        <v>6726554</v>
      </c>
      <c r="R8">
        <v>70</v>
      </c>
      <c r="S8">
        <f>1000000*9 + 898512</f>
        <v>9898512</v>
      </c>
      <c r="V8">
        <v>600</v>
      </c>
      <c r="W8" s="1">
        <v>229043</v>
      </c>
      <c r="Z8">
        <v>60</v>
      </c>
      <c r="AA8" s="1">
        <v>135692</v>
      </c>
      <c r="AF8">
        <v>700</v>
      </c>
      <c r="AG8" s="1">
        <v>235221</v>
      </c>
    </row>
    <row r="9" spans="1:33">
      <c r="A9">
        <v>8000</v>
      </c>
      <c r="B9">
        <f>3820339+231412</f>
        <v>4051751</v>
      </c>
      <c r="M9">
        <v>800</v>
      </c>
      <c r="N9">
        <f xml:space="preserve"> 1000000 *6 + 924242</f>
        <v>6924242</v>
      </c>
      <c r="R9">
        <v>80</v>
      </c>
      <c r="S9">
        <f>1000000*7 + 953623</f>
        <v>7953623</v>
      </c>
      <c r="Z9">
        <v>70</v>
      </c>
      <c r="AA9" s="1">
        <v>158580</v>
      </c>
    </row>
    <row r="10" spans="1:33">
      <c r="A10">
        <v>9000</v>
      </c>
      <c r="B10">
        <f>4220339</f>
        <v>4220339</v>
      </c>
      <c r="M10">
        <v>900</v>
      </c>
      <c r="N10">
        <f xml:space="preserve"> 1000000 *6 + 624242 +23123</f>
        <v>6647365</v>
      </c>
      <c r="R10">
        <v>90</v>
      </c>
      <c r="S10">
        <f>1000000*7 + 312342</f>
        <v>7312342</v>
      </c>
      <c r="Z10">
        <v>80</v>
      </c>
      <c r="AA10" s="1">
        <v>192893</v>
      </c>
    </row>
    <row r="11" spans="1:33">
      <c r="A11">
        <v>10000</v>
      </c>
      <c r="B11">
        <f>450406*10 + 2134</f>
        <v>4506194</v>
      </c>
      <c r="M11">
        <v>1000</v>
      </c>
      <c r="N11">
        <f xml:space="preserve"> 1000000 *6 + 824242</f>
        <v>6824242</v>
      </c>
      <c r="R11">
        <v>100</v>
      </c>
      <c r="S11">
        <f>1000000*6 + 623122</f>
        <v>6623122</v>
      </c>
      <c r="Z11">
        <v>90</v>
      </c>
      <c r="AA11" s="1">
        <v>208354</v>
      </c>
    </row>
    <row r="12" spans="1:33">
      <c r="Z12">
        <v>100</v>
      </c>
      <c r="AA12" s="1">
        <v>224722</v>
      </c>
    </row>
    <row r="13" spans="1:33">
      <c r="AA13" s="1"/>
    </row>
    <row r="14" spans="1:33">
      <c r="B14" s="1"/>
      <c r="AA14" s="1"/>
    </row>
    <row r="15" spans="1:33">
      <c r="B15" s="1"/>
    </row>
    <row r="19" spans="1:33">
      <c r="AF19">
        <v>100</v>
      </c>
      <c r="AG19" s="1">
        <v>225736</v>
      </c>
    </row>
    <row r="20" spans="1:33">
      <c r="AF20">
        <v>200</v>
      </c>
      <c r="AG20" s="1">
        <v>221803</v>
      </c>
    </row>
    <row r="21" spans="1:33">
      <c r="A21">
        <v>1000</v>
      </c>
      <c r="B21" s="1">
        <v>572237</v>
      </c>
      <c r="AF21">
        <v>300</v>
      </c>
      <c r="AG21" s="1">
        <v>228645</v>
      </c>
    </row>
    <row r="22" spans="1:33">
      <c r="A22">
        <v>2000</v>
      </c>
      <c r="B22" s="1">
        <v>983731</v>
      </c>
      <c r="AF22">
        <v>400</v>
      </c>
      <c r="AG22" s="1">
        <v>221350</v>
      </c>
    </row>
    <row r="23" spans="1:33">
      <c r="A23">
        <v>3000</v>
      </c>
      <c r="B23">
        <v>1483731</v>
      </c>
      <c r="D23" s="1"/>
      <c r="AF23">
        <v>500</v>
      </c>
      <c r="AG23" s="1">
        <v>233250</v>
      </c>
    </row>
    <row r="24" spans="1:33">
      <c r="A24">
        <v>4000</v>
      </c>
      <c r="B24">
        <v>1983731</v>
      </c>
      <c r="D24" s="1"/>
      <c r="AF24">
        <v>600</v>
      </c>
      <c r="AG24" s="1">
        <v>241062</v>
      </c>
    </row>
    <row r="25" spans="1:33">
      <c r="A25">
        <v>5000</v>
      </c>
      <c r="B25">
        <v>2283731</v>
      </c>
      <c r="AF25">
        <v>700</v>
      </c>
      <c r="AG25" s="1">
        <v>230328</v>
      </c>
    </row>
    <row r="26" spans="1:33">
      <c r="A26">
        <v>6000</v>
      </c>
      <c r="B26">
        <v>2783731</v>
      </c>
    </row>
    <row r="27" spans="1:33">
      <c r="A27">
        <v>7000</v>
      </c>
      <c r="B27">
        <v>3183731</v>
      </c>
    </row>
    <row r="28" spans="1:33">
      <c r="A28">
        <v>8000</v>
      </c>
      <c r="B28">
        <v>3583731</v>
      </c>
      <c r="M28">
        <v>100</v>
      </c>
      <c r="N28">
        <f xml:space="preserve"> 1000000 *6 + 534242</f>
        <v>6534242</v>
      </c>
      <c r="R28">
        <v>10</v>
      </c>
      <c r="T28">
        <f>1000000*59 + 726010</f>
        <v>59726010</v>
      </c>
    </row>
    <row r="29" spans="1:33">
      <c r="A29">
        <v>9000</v>
      </c>
      <c r="B29">
        <v>3983731</v>
      </c>
      <c r="M29">
        <v>200</v>
      </c>
      <c r="N29">
        <f xml:space="preserve"> 1000000 *6 + 424242</f>
        <v>6424242</v>
      </c>
      <c r="R29">
        <v>20</v>
      </c>
      <c r="T29">
        <f>1000000*29 + 826010</f>
        <v>29826010</v>
      </c>
      <c r="V29">
        <v>50</v>
      </c>
      <c r="W29" s="1">
        <v>442722</v>
      </c>
    </row>
    <row r="30" spans="1:33">
      <c r="A30">
        <v>10000</v>
      </c>
      <c r="B30">
        <v>4383731</v>
      </c>
      <c r="M30">
        <v>300</v>
      </c>
      <c r="N30">
        <f xml:space="preserve"> 1000000 *6 + 624242 + 23123</f>
        <v>6647365</v>
      </c>
      <c r="R30">
        <v>30</v>
      </c>
      <c r="T30">
        <f>1000000*19 + 826010</f>
        <v>19826010</v>
      </c>
      <c r="V30">
        <v>100</v>
      </c>
      <c r="W30" s="1">
        <v>317699</v>
      </c>
    </row>
    <row r="31" spans="1:33">
      <c r="M31">
        <v>400</v>
      </c>
      <c r="N31">
        <f xml:space="preserve"> 1000000 *6 + 524242 -123</f>
        <v>6524119</v>
      </c>
      <c r="R31">
        <v>40</v>
      </c>
      <c r="T31">
        <v>15066010</v>
      </c>
      <c r="V31">
        <v>200</v>
      </c>
      <c r="W31" s="1">
        <v>235921</v>
      </c>
    </row>
    <row r="32" spans="1:33">
      <c r="M32">
        <v>500</v>
      </c>
      <c r="N32">
        <f xml:space="preserve"> 1000000 *6 + 24242+212412</f>
        <v>6236654</v>
      </c>
      <c r="R32">
        <v>50</v>
      </c>
      <c r="T32">
        <v>12066010</v>
      </c>
      <c r="V32">
        <v>300</v>
      </c>
      <c r="W32" s="1">
        <v>235569</v>
      </c>
    </row>
    <row r="33" spans="13:27">
      <c r="M33">
        <v>600</v>
      </c>
      <c r="N33">
        <f xml:space="preserve"> 1000000 *6 + 524242</f>
        <v>6524242</v>
      </c>
      <c r="R33">
        <v>60</v>
      </c>
      <c r="T33">
        <v>10066010</v>
      </c>
      <c r="V33">
        <v>400</v>
      </c>
      <c r="W33" s="1">
        <v>227698</v>
      </c>
    </row>
    <row r="34" spans="13:27">
      <c r="M34">
        <v>700</v>
      </c>
      <c r="N34">
        <f xml:space="preserve"> 1000000 *6 + 524242+2312</f>
        <v>6526554</v>
      </c>
      <c r="R34">
        <v>70</v>
      </c>
      <c r="T34">
        <v>8066010</v>
      </c>
      <c r="V34">
        <v>500</v>
      </c>
      <c r="W34" s="1">
        <v>214534</v>
      </c>
    </row>
    <row r="35" spans="13:27">
      <c r="M35">
        <v>800</v>
      </c>
      <c r="N35">
        <f xml:space="preserve"> 1000000 *6 + 424242</f>
        <v>6424242</v>
      </c>
      <c r="R35">
        <v>80</v>
      </c>
      <c r="T35" s="1">
        <v>7790587</v>
      </c>
      <c r="V35">
        <v>600</v>
      </c>
      <c r="W35" s="1">
        <v>213518</v>
      </c>
    </row>
    <row r="36" spans="13:27">
      <c r="M36">
        <v>900</v>
      </c>
      <c r="N36">
        <f xml:space="preserve"> 1000000 *6 + 524242 +23123</f>
        <v>6547365</v>
      </c>
      <c r="R36">
        <v>90</v>
      </c>
      <c r="T36" s="1">
        <v>7590587</v>
      </c>
      <c r="Z36">
        <v>1</v>
      </c>
      <c r="AA36" s="1">
        <v>65587</v>
      </c>
    </row>
    <row r="37" spans="13:27">
      <c r="M37">
        <v>1000</v>
      </c>
      <c r="N37">
        <f xml:space="preserve"> 1000000 *6 + 424242</f>
        <v>6424242</v>
      </c>
      <c r="R37">
        <v>100</v>
      </c>
      <c r="T37">
        <v>6490587</v>
      </c>
      <c r="Z37">
        <v>2</v>
      </c>
      <c r="AA37" s="1">
        <v>70565</v>
      </c>
    </row>
    <row r="38" spans="13:27">
      <c r="Z38">
        <v>3</v>
      </c>
      <c r="AA38" s="1">
        <v>70475</v>
      </c>
    </row>
    <row r="39" spans="13:27">
      <c r="Z39">
        <v>4</v>
      </c>
      <c r="AA39" s="1">
        <v>70813</v>
      </c>
    </row>
    <row r="40" spans="13:27">
      <c r="Z40">
        <v>10</v>
      </c>
      <c r="AA40" s="1">
        <v>69545</v>
      </c>
    </row>
    <row r="41" spans="13:27">
      <c r="Z41">
        <v>50</v>
      </c>
      <c r="AA41" s="1">
        <v>115615</v>
      </c>
    </row>
    <row r="42" spans="13:27">
      <c r="Z42">
        <v>60</v>
      </c>
      <c r="AA42" s="1">
        <v>131397</v>
      </c>
    </row>
    <row r="43" spans="13:27">
      <c r="Z43">
        <v>70</v>
      </c>
      <c r="AA43" s="1">
        <v>154993</v>
      </c>
    </row>
    <row r="44" spans="13:27">
      <c r="Z44">
        <v>80</v>
      </c>
      <c r="AA44" s="1">
        <v>211371</v>
      </c>
    </row>
    <row r="45" spans="13:27">
      <c r="Z45">
        <v>90</v>
      </c>
      <c r="AA45" s="1">
        <v>195498</v>
      </c>
    </row>
    <row r="46" spans="13:27">
      <c r="Z46">
        <v>100</v>
      </c>
      <c r="AA46" s="1">
        <v>219691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yifei liang</dc:creator>
  <cp:lastModifiedBy>yifei liang</cp:lastModifiedBy>
  <dcterms:created xsi:type="dcterms:W3CDTF">2020-04-08T19:49:49Z</dcterms:created>
  <dcterms:modified xsi:type="dcterms:W3CDTF">2020-04-21T00:22:18Z</dcterms:modified>
</cp:coreProperties>
</file>