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xdie\A&amp;B corp\LE DODO - Documents\"/>
    </mc:Choice>
  </mc:AlternateContent>
  <xr:revisionPtr revIDLastSave="0" documentId="13_ncr:1_{DD8B88EA-CB1F-4538-903E-1AE2D577D25A}" xr6:coauthVersionLast="47" xr6:coauthVersionMax="47" xr10:uidLastSave="{00000000-0000-0000-0000-000000000000}"/>
  <bookViews>
    <workbookView xWindow="1470" yWindow="1470" windowWidth="21600" windowHeight="11235" xr2:uid="{00000000-000D-0000-FFFF-FFFF00000000}"/>
  </bookViews>
  <sheets>
    <sheet name="Agenda" sheetId="1" r:id="rId1"/>
    <sheet name="Echelles" sheetId="3" state="hidden" r:id="rId2"/>
    <sheet name="Form" sheetId="11" r:id="rId3"/>
    <sheet name="Moyennes" sheetId="4" r:id="rId4"/>
    <sheet name="Matrice lettre heure" sheetId="1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935" i="11" l="1"/>
  <c r="AM935" i="11"/>
  <c r="AP935" i="11" a="1"/>
  <c r="AP935" i="11" s="1"/>
  <c r="AN934" i="11"/>
  <c r="AM934" i="11"/>
  <c r="AP934" i="11" a="1"/>
  <c r="AP934" i="11" s="1"/>
  <c r="AN933" i="11"/>
  <c r="AM933" i="11"/>
  <c r="AQ933" i="11" a="1"/>
  <c r="AQ933" i="11"/>
  <c r="AP933" i="11" a="1"/>
  <c r="AP933" i="11" s="1"/>
  <c r="AN932" i="11"/>
  <c r="AM932" i="11"/>
  <c r="AQ932" i="11" a="1"/>
  <c r="AQ932" i="11"/>
  <c r="AP932" i="11" a="1"/>
  <c r="AP932" i="11" s="1"/>
  <c r="AN931" i="11"/>
  <c r="AM931" i="11"/>
  <c r="AP931" i="11" a="1"/>
  <c r="AP931" i="11" s="1"/>
  <c r="AN930" i="11"/>
  <c r="AM930" i="11"/>
  <c r="AP930" i="11" a="1"/>
  <c r="AP930" i="11" s="1"/>
  <c r="AN929" i="11"/>
  <c r="AM929" i="11"/>
  <c r="AP929" i="11" a="1"/>
  <c r="AP929" i="11" s="1"/>
  <c r="AN928" i="11"/>
  <c r="AM928" i="11"/>
  <c r="AP928" i="11" a="1"/>
  <c r="AP928" i="11" s="1"/>
  <c r="AN927" i="11"/>
  <c r="AM927" i="11"/>
  <c r="AP927" i="11" a="1"/>
  <c r="AP927" i="11" s="1"/>
  <c r="AN926" i="11"/>
  <c r="AM926" i="11"/>
  <c r="AP926" i="11" a="1"/>
  <c r="AP926" i="11" s="1"/>
  <c r="AN925" i="11"/>
  <c r="AM925" i="11"/>
  <c r="AP925" i="11" a="1"/>
  <c r="AP925" i="11" s="1"/>
  <c r="AN924" i="11"/>
  <c r="AM924" i="11"/>
  <c r="AQ924" i="11" a="1"/>
  <c r="AQ924" i="11"/>
  <c r="AP924" i="11" a="1"/>
  <c r="AP924" i="11" s="1"/>
  <c r="AN923" i="11"/>
  <c r="AM923" i="11"/>
  <c r="AP923" i="11" a="1"/>
  <c r="AP923" i="11" s="1"/>
  <c r="AN922" i="11"/>
  <c r="AM922" i="11"/>
  <c r="AP922" i="11" a="1"/>
  <c r="AP922" i="11" s="1"/>
  <c r="AN921" i="11"/>
  <c r="AM921" i="11"/>
  <c r="AQ921" i="11" a="1"/>
  <c r="AQ921" i="11"/>
  <c r="AP921" i="11" a="1"/>
  <c r="AP921" i="11" s="1"/>
  <c r="AN920" i="11"/>
  <c r="AM920" i="11"/>
  <c r="AQ920" i="11" a="1"/>
  <c r="AQ920" i="11"/>
  <c r="AP920" i="11" a="1"/>
  <c r="AP920" i="11" s="1"/>
  <c r="AN919" i="11"/>
  <c r="AM919" i="11"/>
  <c r="AP919" i="11" a="1"/>
  <c r="AP919" i="11" s="1"/>
  <c r="AN918" i="11"/>
  <c r="AM918" i="11"/>
  <c r="AP918" i="11" a="1"/>
  <c r="AP918" i="11" s="1"/>
  <c r="AN917" i="11"/>
  <c r="AM917" i="11"/>
  <c r="AP917" i="11" a="1"/>
  <c r="AP917" i="11" s="1"/>
  <c r="AN916" i="11"/>
  <c r="AM916" i="11"/>
  <c r="AQ916" i="11" a="1"/>
  <c r="AQ916" i="11"/>
  <c r="AP916" i="11" a="1"/>
  <c r="AP916" i="11" s="1"/>
  <c r="AN915" i="11"/>
  <c r="AM915" i="11"/>
  <c r="AP915" i="11" a="1"/>
  <c r="AP915" i="11" s="1"/>
  <c r="AN914" i="11"/>
  <c r="AM914" i="11"/>
  <c r="AP914" i="11" a="1"/>
  <c r="AP914" i="11" s="1"/>
  <c r="AN913" i="11"/>
  <c r="AM913" i="11"/>
  <c r="AP913" i="11" a="1"/>
  <c r="AP913" i="11" s="1"/>
  <c r="AN912" i="11"/>
  <c r="AM912" i="11"/>
  <c r="AQ912" i="11" a="1"/>
  <c r="AQ912" i="11"/>
  <c r="AP912" i="11" a="1"/>
  <c r="AP912" i="11" s="1"/>
  <c r="AN911" i="11"/>
  <c r="AM911" i="11"/>
  <c r="AP911" i="11" a="1"/>
  <c r="AP911" i="11" s="1"/>
  <c r="AN910" i="11"/>
  <c r="AM910" i="11"/>
  <c r="AP910" i="11" a="1"/>
  <c r="AP910" i="11" s="1"/>
  <c r="AN909" i="11"/>
  <c r="AM909" i="11"/>
  <c r="AP909" i="11" a="1"/>
  <c r="AP909" i="11" s="1"/>
  <c r="AN908" i="11"/>
  <c r="AM908" i="11"/>
  <c r="AQ908" i="11" a="1"/>
  <c r="AQ908" i="11"/>
  <c r="AP908" i="11" a="1"/>
  <c r="AP908" i="11" s="1"/>
  <c r="AN907" i="11"/>
  <c r="AM907" i="11"/>
  <c r="AP907" i="11" a="1"/>
  <c r="AP907" i="11" s="1"/>
  <c r="AN906" i="11"/>
  <c r="AM906" i="11"/>
  <c r="AP906" i="11" a="1"/>
  <c r="AP906" i="11" s="1"/>
  <c r="AN905" i="11"/>
  <c r="AM905" i="11"/>
  <c r="AP905" i="11" a="1"/>
  <c r="AP905" i="11" s="1"/>
  <c r="AN904" i="11"/>
  <c r="AM904" i="11"/>
  <c r="AQ904" i="11" a="1"/>
  <c r="AQ904" i="11"/>
  <c r="AP904" i="11" a="1"/>
  <c r="AP904" i="11" s="1"/>
  <c r="AN903" i="11"/>
  <c r="AM903" i="11"/>
  <c r="AP903" i="11" a="1"/>
  <c r="AP903" i="11" s="1"/>
  <c r="AN902" i="11"/>
  <c r="AM902" i="11"/>
  <c r="AP902" i="11" a="1"/>
  <c r="AP902" i="11" s="1"/>
  <c r="AN901" i="11"/>
  <c r="AM901" i="11"/>
  <c r="AP901" i="11" a="1"/>
  <c r="AP901" i="11" s="1"/>
  <c r="AN900" i="11"/>
  <c r="AM900" i="11"/>
  <c r="AQ900" i="11" a="1"/>
  <c r="AQ900" i="11"/>
  <c r="AP900" i="11" a="1"/>
  <c r="AP900" i="11" s="1"/>
  <c r="AN899" i="11"/>
  <c r="AM899" i="11"/>
  <c r="AP899" i="11" a="1"/>
  <c r="AP899" i="11" s="1"/>
  <c r="AN898" i="11"/>
  <c r="AM898" i="11"/>
  <c r="AP898" i="11" a="1"/>
  <c r="AP898" i="11" s="1"/>
  <c r="AN897" i="11"/>
  <c r="AM897" i="11"/>
  <c r="AP897" i="11" a="1"/>
  <c r="AP897" i="11" s="1"/>
  <c r="AN896" i="11"/>
  <c r="AM896" i="11"/>
  <c r="AQ896" i="11" a="1"/>
  <c r="AQ896" i="11"/>
  <c r="AP896" i="11" a="1"/>
  <c r="AP896" i="11" s="1"/>
  <c r="AN895" i="11"/>
  <c r="AM895" i="11"/>
  <c r="AP895" i="11" a="1"/>
  <c r="AP895" i="11" s="1"/>
  <c r="AN894" i="11"/>
  <c r="AM894" i="11"/>
  <c r="AP894" i="11" a="1"/>
  <c r="AP894" i="11" s="1"/>
  <c r="AN893" i="11"/>
  <c r="AM893" i="11"/>
  <c r="AQ893" i="11" a="1"/>
  <c r="AQ893" i="11"/>
  <c r="AP893" i="11" a="1"/>
  <c r="AP893" i="11" s="1"/>
  <c r="AN892" i="11"/>
  <c r="AM892" i="11"/>
  <c r="AQ892" i="11" a="1"/>
  <c r="AQ892" i="11"/>
  <c r="AP892" i="11" a="1"/>
  <c r="AP892" i="11" s="1"/>
  <c r="AN891" i="11"/>
  <c r="AM891" i="11"/>
  <c r="AP891" i="11" a="1"/>
  <c r="AP891" i="11" s="1"/>
  <c r="AN890" i="11"/>
  <c r="AM890" i="11"/>
  <c r="AP890" i="11" a="1"/>
  <c r="AP890" i="11" s="1"/>
  <c r="AN889" i="11"/>
  <c r="AM889" i="11"/>
  <c r="AP889" i="11" a="1"/>
  <c r="AP889" i="11" s="1"/>
  <c r="AN888" i="11"/>
  <c r="AM888" i="11"/>
  <c r="AP888" i="11" a="1"/>
  <c r="AP888" i="11" s="1"/>
  <c r="AN887" i="11"/>
  <c r="AM887" i="11"/>
  <c r="AP887" i="11" a="1"/>
  <c r="AP887" i="11" s="1"/>
  <c r="AN886" i="11"/>
  <c r="AM886" i="11"/>
  <c r="AP886" i="11" a="1"/>
  <c r="AP886" i="11" s="1"/>
  <c r="AN885" i="11"/>
  <c r="AM885" i="11"/>
  <c r="AP885" i="11" a="1"/>
  <c r="AP885" i="11" s="1"/>
  <c r="AN884" i="11"/>
  <c r="AM884" i="11"/>
  <c r="AQ884" i="11" a="1"/>
  <c r="AQ884" i="11"/>
  <c r="AP884" i="11" a="1"/>
  <c r="AP884" i="11" s="1"/>
  <c r="AN883" i="11"/>
  <c r="AM883" i="11"/>
  <c r="AP883" i="11" a="1"/>
  <c r="AP883" i="11" s="1"/>
  <c r="AN882" i="11"/>
  <c r="AM882" i="11"/>
  <c r="AP882" i="11" a="1"/>
  <c r="AP882" i="11" s="1"/>
  <c r="AN881" i="11"/>
  <c r="AM881" i="11"/>
  <c r="AQ881" i="11" a="1"/>
  <c r="AQ881" i="11"/>
  <c r="AP881" i="11" a="1"/>
  <c r="AP881" i="11" s="1"/>
  <c r="AN880" i="11"/>
  <c r="AM880" i="11"/>
  <c r="AQ880" i="11" a="1"/>
  <c r="AQ880" i="11"/>
  <c r="AP880" i="11" a="1"/>
  <c r="AP880" i="11" s="1"/>
  <c r="AN879" i="11"/>
  <c r="AM879" i="11"/>
  <c r="AP879" i="11" a="1"/>
  <c r="AP879" i="11" s="1"/>
  <c r="AN878" i="11"/>
  <c r="AM878" i="11"/>
  <c r="AP878" i="11" a="1"/>
  <c r="AP878" i="11" s="1"/>
  <c r="AN877" i="11"/>
  <c r="AM877" i="11"/>
  <c r="AQ877" i="11" a="1"/>
  <c r="AQ877" i="11"/>
  <c r="AP877" i="11" a="1"/>
  <c r="AP877" i="11" s="1"/>
  <c r="AN876" i="11"/>
  <c r="AM876" i="11"/>
  <c r="AP876" i="11" a="1"/>
  <c r="AP876" i="11" s="1"/>
  <c r="AN875" i="11"/>
  <c r="AM875" i="11"/>
  <c r="AP875" i="11" a="1"/>
  <c r="AP875" i="11" s="1"/>
  <c r="AN874" i="11"/>
  <c r="AM874" i="11"/>
  <c r="AP874" i="11" a="1"/>
  <c r="AP874" i="11" s="1"/>
  <c r="AN873" i="11"/>
  <c r="AM873" i="11"/>
  <c r="AP873" i="11" a="1"/>
  <c r="AP873" i="11" s="1"/>
  <c r="AN872" i="11"/>
  <c r="AM872" i="11"/>
  <c r="AQ872" i="11" a="1"/>
  <c r="AQ872" i="11"/>
  <c r="AP872" i="11" a="1"/>
  <c r="AP872" i="11" s="1"/>
  <c r="AN871" i="11"/>
  <c r="AM871" i="11"/>
  <c r="AP871" i="11" a="1"/>
  <c r="AP871" i="11" s="1"/>
  <c r="AN870" i="11"/>
  <c r="AM870" i="11"/>
  <c r="AP870" i="11" a="1"/>
  <c r="AP870" i="11" s="1"/>
  <c r="AN869" i="11"/>
  <c r="AM869" i="11"/>
  <c r="AP869" i="11" a="1"/>
  <c r="AP869" i="11" s="1"/>
  <c r="AN868" i="11"/>
  <c r="AM868" i="11"/>
  <c r="AQ868" i="11" a="1"/>
  <c r="AQ868" i="11"/>
  <c r="AP868" i="11" a="1"/>
  <c r="AP868" i="11" s="1"/>
  <c r="AN867" i="11"/>
  <c r="AM867" i="11"/>
  <c r="AP867" i="11" a="1"/>
  <c r="AP867" i="11" s="1"/>
  <c r="AN866" i="11"/>
  <c r="AM866" i="11"/>
  <c r="AP866" i="11" a="1"/>
  <c r="AP866" i="11" s="1"/>
  <c r="AN865" i="11"/>
  <c r="AM865" i="11"/>
  <c r="AP865" i="11" a="1"/>
  <c r="AP865" i="11" s="1"/>
  <c r="AN864" i="11"/>
  <c r="AM864" i="11"/>
  <c r="AQ864" i="11" a="1"/>
  <c r="AQ864" i="11"/>
  <c r="AP864" i="11" a="1"/>
  <c r="AP864" i="11" s="1"/>
  <c r="AN863" i="11"/>
  <c r="AM863" i="11"/>
  <c r="AP863" i="11" a="1"/>
  <c r="AP863" i="11" s="1"/>
  <c r="AN862" i="11"/>
  <c r="AM862" i="11"/>
  <c r="AP862" i="11" a="1"/>
  <c r="AP862" i="11" s="1"/>
  <c r="AN861" i="11"/>
  <c r="AM861" i="11"/>
  <c r="AP861" i="11" a="1"/>
  <c r="AP861" i="11" s="1"/>
  <c r="AN860" i="11"/>
  <c r="AM860" i="11"/>
  <c r="AQ860" i="11" a="1"/>
  <c r="AQ860" i="11"/>
  <c r="AP860" i="11" a="1"/>
  <c r="AP860" i="11" s="1"/>
  <c r="AN859" i="11"/>
  <c r="AM859" i="11"/>
  <c r="AP859" i="11" a="1"/>
  <c r="AP859" i="11" s="1"/>
  <c r="AN858" i="11"/>
  <c r="AM858" i="11"/>
  <c r="AP858" i="11" a="1"/>
  <c r="AP858" i="11" s="1"/>
  <c r="AN857" i="11"/>
  <c r="AM857" i="11"/>
  <c r="AP857" i="11" a="1"/>
  <c r="AP857" i="11" s="1"/>
  <c r="AN856" i="11"/>
  <c r="AM856" i="11"/>
  <c r="AQ856" i="11" a="1"/>
  <c r="AQ856" i="11"/>
  <c r="AP856" i="11" a="1"/>
  <c r="AP856" i="11" s="1"/>
  <c r="AN855" i="11"/>
  <c r="AM855" i="11"/>
  <c r="AP855" i="11" a="1"/>
  <c r="AP855" i="11" s="1"/>
  <c r="AN854" i="11"/>
  <c r="AM854" i="11"/>
  <c r="AP854" i="11" a="1"/>
  <c r="AP854" i="11" s="1"/>
  <c r="AN853" i="11"/>
  <c r="AM853" i="11"/>
  <c r="AQ853" i="11" a="1"/>
  <c r="AQ853" i="11"/>
  <c r="AP853" i="11" a="1"/>
  <c r="AP853" i="11" s="1"/>
  <c r="AN852" i="11"/>
  <c r="AM852" i="11"/>
  <c r="AQ852" i="11" a="1"/>
  <c r="AQ852" i="11"/>
  <c r="AP852" i="11" a="1"/>
  <c r="AP852" i="11" s="1"/>
  <c r="AN851" i="11"/>
  <c r="AM851" i="11"/>
  <c r="AP851" i="11" a="1"/>
  <c r="AP851" i="11" s="1"/>
  <c r="AN850" i="11"/>
  <c r="AM850" i="11"/>
  <c r="AP850" i="11" a="1"/>
  <c r="AP850" i="11" s="1"/>
  <c r="AN849" i="11"/>
  <c r="AM849" i="11"/>
  <c r="AP849" i="11" a="1"/>
  <c r="AP849" i="11" s="1"/>
  <c r="AN848" i="11"/>
  <c r="AM848" i="11"/>
  <c r="AQ848" i="11" a="1"/>
  <c r="AQ848" i="11"/>
  <c r="AP848" i="11" a="1"/>
  <c r="AP848" i="11" s="1"/>
  <c r="AN847" i="11"/>
  <c r="AM847" i="11"/>
  <c r="AP847" i="11" a="1"/>
  <c r="AP847" i="11" s="1"/>
  <c r="AN846" i="11"/>
  <c r="AM846" i="11"/>
  <c r="AP846" i="11" a="1"/>
  <c r="AP846" i="11" s="1"/>
  <c r="AN845" i="11"/>
  <c r="AM845" i="11"/>
  <c r="AP845" i="11" a="1"/>
  <c r="AP845" i="11" s="1"/>
  <c r="AN844" i="11"/>
  <c r="AM844" i="11"/>
  <c r="AQ844" i="11" a="1"/>
  <c r="AQ844" i="11"/>
  <c r="AP844" i="11" a="1"/>
  <c r="AP844" i="11" s="1"/>
  <c r="AN843" i="11"/>
  <c r="AM843" i="11"/>
  <c r="AP843" i="11" a="1"/>
  <c r="AP843" i="11" s="1"/>
  <c r="AN842" i="11"/>
  <c r="AM842" i="11"/>
  <c r="AP842" i="11" a="1"/>
  <c r="AP842" i="11" s="1"/>
  <c r="AN841" i="11"/>
  <c r="AM841" i="11"/>
  <c r="AP841" i="11" a="1"/>
  <c r="AP841" i="11" s="1"/>
  <c r="AN840" i="11"/>
  <c r="AM840" i="11"/>
  <c r="AQ840" i="11" a="1"/>
  <c r="AQ840" i="11"/>
  <c r="AP840" i="11" a="1"/>
  <c r="AP840" i="11" s="1"/>
  <c r="AN839" i="11"/>
  <c r="AM839" i="11"/>
  <c r="AP839" i="11" a="1"/>
  <c r="AP839" i="11" s="1"/>
  <c r="AN838" i="11"/>
  <c r="AM838" i="11"/>
  <c r="AP838" i="11" a="1"/>
  <c r="AP838" i="11" s="1"/>
  <c r="AN837" i="11"/>
  <c r="AM837" i="11"/>
  <c r="AQ837" i="11" a="1"/>
  <c r="AQ837" i="11"/>
  <c r="AP837" i="11" a="1"/>
  <c r="AP837" i="11" s="1"/>
  <c r="AN836" i="11"/>
  <c r="AM836" i="11"/>
  <c r="AP836" i="11" a="1"/>
  <c r="AP836" i="11" s="1"/>
  <c r="AN835" i="11"/>
  <c r="AM835" i="11"/>
  <c r="AP835" i="11" a="1"/>
  <c r="AP835" i="11" s="1"/>
  <c r="AN834" i="11"/>
  <c r="AM834" i="11"/>
  <c r="AP834" i="11" a="1"/>
  <c r="AP834" i="11" s="1"/>
  <c r="AN833" i="11"/>
  <c r="AM833" i="11"/>
  <c r="AQ833" i="11" a="1"/>
  <c r="AQ833" i="11"/>
  <c r="AP833" i="11" a="1"/>
  <c r="AP833" i="11" s="1"/>
  <c r="AN832" i="11"/>
  <c r="AM832" i="11"/>
  <c r="AQ832" i="11" a="1"/>
  <c r="AQ832" i="11"/>
  <c r="AP832" i="11" a="1"/>
  <c r="AP832" i="11" s="1"/>
  <c r="AN831" i="11"/>
  <c r="AM831" i="11"/>
  <c r="AP831" i="11" a="1"/>
  <c r="AP831" i="11" s="1"/>
  <c r="AN830" i="11"/>
  <c r="AM830" i="11"/>
  <c r="AP830" i="11" a="1"/>
  <c r="AP830" i="11" s="1"/>
  <c r="AN829" i="11"/>
  <c r="AM829" i="11"/>
  <c r="AP829" i="11" a="1"/>
  <c r="AP829" i="11" s="1"/>
  <c r="AN828" i="11"/>
  <c r="AM828" i="11"/>
  <c r="AQ828" i="11" a="1"/>
  <c r="AQ828" i="11"/>
  <c r="AP828" i="11" a="1"/>
  <c r="AP828" i="11" s="1"/>
  <c r="AN827" i="11"/>
  <c r="AM827" i="11"/>
  <c r="AP827" i="11" a="1"/>
  <c r="AP827" i="11" s="1"/>
  <c r="AN826" i="11"/>
  <c r="AM826" i="11"/>
  <c r="AP826" i="11" a="1"/>
  <c r="AP826" i="11" s="1"/>
  <c r="AN825" i="11"/>
  <c r="AM825" i="11"/>
  <c r="AP825" i="11" a="1"/>
  <c r="AP825" i="11" s="1"/>
  <c r="AN824" i="11"/>
  <c r="AM824" i="11"/>
  <c r="AQ824" i="11" a="1"/>
  <c r="AQ824" i="11"/>
  <c r="AP824" i="11" a="1"/>
  <c r="AP824" i="11" s="1"/>
  <c r="AN823" i="11"/>
  <c r="AM823" i="11"/>
  <c r="AP823" i="11" a="1"/>
  <c r="AP823" i="11" s="1"/>
  <c r="AN822" i="11"/>
  <c r="AM822" i="11"/>
  <c r="AP822" i="11" a="1"/>
  <c r="AP822" i="11" s="1"/>
  <c r="AN821" i="11"/>
  <c r="AM821" i="11"/>
  <c r="AP821" i="11" a="1"/>
  <c r="AP821" i="11" s="1"/>
  <c r="AN820" i="11"/>
  <c r="AM820" i="11"/>
  <c r="AQ820" i="11" a="1"/>
  <c r="AQ820" i="11"/>
  <c r="AP820" i="11" a="1"/>
  <c r="AP820" i="11" s="1"/>
  <c r="AN819" i="11"/>
  <c r="AM819" i="11"/>
  <c r="AP819" i="11" a="1"/>
  <c r="AP819" i="11" s="1"/>
  <c r="AN818" i="11"/>
  <c r="AM818" i="11"/>
  <c r="AP818" i="11" a="1"/>
  <c r="AP818" i="11" s="1"/>
  <c r="AN817" i="11"/>
  <c r="AM817" i="11"/>
  <c r="AP817" i="11" a="1"/>
  <c r="AP817" i="11" s="1"/>
  <c r="AN816" i="11"/>
  <c r="AM816" i="11"/>
  <c r="AQ816" i="11" a="1"/>
  <c r="AQ816" i="11"/>
  <c r="AP816" i="11" a="1"/>
  <c r="AP816" i="11" s="1"/>
  <c r="AN815" i="11"/>
  <c r="AM815" i="11"/>
  <c r="AP815" i="11" a="1"/>
  <c r="AP815" i="11" s="1"/>
  <c r="AN814" i="11"/>
  <c r="AM814" i="11"/>
  <c r="AP814" i="11" a="1"/>
  <c r="AP814" i="11" s="1"/>
  <c r="AN813" i="11"/>
  <c r="AM813" i="11"/>
  <c r="AP813" i="11" a="1"/>
  <c r="AP813" i="11" s="1"/>
  <c r="AN812" i="11"/>
  <c r="AM812" i="11"/>
  <c r="AQ812" i="11" a="1"/>
  <c r="AQ812" i="11"/>
  <c r="AP812" i="11" a="1"/>
  <c r="AP812" i="11" s="1"/>
  <c r="AN811" i="11"/>
  <c r="AM811" i="11"/>
  <c r="AP811" i="11" a="1"/>
  <c r="AP811" i="11" s="1"/>
  <c r="AN810" i="11"/>
  <c r="AM810" i="11"/>
  <c r="AP810" i="11" a="1"/>
  <c r="AP810" i="11" s="1"/>
  <c r="AN809" i="11"/>
  <c r="AM809" i="11"/>
  <c r="AP809" i="11" a="1"/>
  <c r="AP809" i="11" s="1"/>
  <c r="AN808" i="11"/>
  <c r="AM808" i="11"/>
  <c r="AQ808" i="11" a="1"/>
  <c r="AQ808" i="11"/>
  <c r="AP808" i="11" a="1"/>
  <c r="AP808" i="11" s="1"/>
  <c r="AN807" i="11"/>
  <c r="AM807" i="11"/>
  <c r="AP807" i="11" a="1"/>
  <c r="AP807" i="11" s="1"/>
  <c r="AN806" i="11"/>
  <c r="AM806" i="11"/>
  <c r="AP806" i="11" a="1"/>
  <c r="AP806" i="11" s="1"/>
  <c r="AN805" i="11"/>
  <c r="AM805" i="11"/>
  <c r="AP805" i="11" a="1"/>
  <c r="AP805" i="11" s="1"/>
  <c r="AN804" i="11"/>
  <c r="AM804" i="11"/>
  <c r="AQ804" i="11" a="1"/>
  <c r="AQ804" i="11"/>
  <c r="AP804" i="11" a="1"/>
  <c r="AP804" i="11" s="1"/>
  <c r="AN803" i="11"/>
  <c r="AM803" i="11"/>
  <c r="AP803" i="11" a="1"/>
  <c r="AP803" i="11" s="1"/>
  <c r="AN802" i="11"/>
  <c r="AM802" i="11"/>
  <c r="AP802" i="11" a="1"/>
  <c r="AP802" i="11" s="1"/>
  <c r="AN801" i="11"/>
  <c r="AM801" i="11"/>
  <c r="AP801" i="11" a="1"/>
  <c r="AP801" i="11" s="1"/>
  <c r="AN800" i="11"/>
  <c r="AM800" i="11"/>
  <c r="AQ800" i="11" a="1"/>
  <c r="AQ800" i="11"/>
  <c r="AP800" i="11" a="1"/>
  <c r="AP800" i="11" s="1"/>
  <c r="AN799" i="11"/>
  <c r="AM799" i="11"/>
  <c r="AP799" i="11" a="1"/>
  <c r="AP799" i="11" s="1"/>
  <c r="AN798" i="11"/>
  <c r="AM798" i="11"/>
  <c r="AP798" i="11" a="1"/>
  <c r="AP798" i="11" s="1"/>
  <c r="AN797" i="11"/>
  <c r="AM797" i="11"/>
  <c r="AP797" i="11" a="1"/>
  <c r="AP797" i="11" s="1"/>
  <c r="AN796" i="11"/>
  <c r="AM796" i="11"/>
  <c r="AQ796" i="11" a="1"/>
  <c r="AQ796" i="11"/>
  <c r="AP796" i="11" a="1"/>
  <c r="AP796" i="11" s="1"/>
  <c r="AN795" i="11"/>
  <c r="AM795" i="11"/>
  <c r="AP795" i="11" a="1"/>
  <c r="AP795" i="11" s="1"/>
  <c r="AN794" i="11"/>
  <c r="AM794" i="11"/>
  <c r="AP794" i="11" a="1"/>
  <c r="AP794" i="11" s="1"/>
  <c r="AN793" i="11"/>
  <c r="AM793" i="11"/>
  <c r="AP793" i="11" a="1"/>
  <c r="AP793" i="11" s="1"/>
  <c r="AN792" i="11"/>
  <c r="AM792" i="11"/>
  <c r="AQ792" i="11" a="1"/>
  <c r="AQ792" i="11"/>
  <c r="AP792" i="11" a="1"/>
  <c r="AP792" i="11" s="1"/>
  <c r="AN791" i="11"/>
  <c r="AM791" i="11"/>
  <c r="AP791" i="11" a="1"/>
  <c r="AP791" i="11" s="1"/>
  <c r="AN790" i="11"/>
  <c r="AM790" i="11"/>
  <c r="AP790" i="11" a="1"/>
  <c r="AP790" i="11" s="1"/>
  <c r="AN789" i="11"/>
  <c r="AM789" i="11"/>
  <c r="AQ789" i="11" a="1"/>
  <c r="AQ789" i="11"/>
  <c r="AP789" i="11" a="1"/>
  <c r="AP789" i="11" s="1"/>
  <c r="AN788" i="11"/>
  <c r="AM788" i="11"/>
  <c r="AQ788" i="11" a="1"/>
  <c r="AQ788" i="11"/>
  <c r="AP788" i="11" a="1"/>
  <c r="AP788" i="11" s="1"/>
  <c r="AN787" i="11"/>
  <c r="AM787" i="11"/>
  <c r="AP787" i="11" a="1"/>
  <c r="AP787" i="11" s="1"/>
  <c r="AN786" i="11"/>
  <c r="AM786" i="11"/>
  <c r="AP786" i="11" a="1"/>
  <c r="AP786" i="11" s="1"/>
  <c r="AN785" i="11"/>
  <c r="AM785" i="11"/>
  <c r="AP785" i="11" a="1"/>
  <c r="AP785" i="11" s="1"/>
  <c r="AN784" i="11"/>
  <c r="AM784" i="11"/>
  <c r="AQ784" i="11" a="1"/>
  <c r="AQ784" i="11"/>
  <c r="AP784" i="11" a="1"/>
  <c r="AP784" i="11" s="1"/>
  <c r="AN783" i="11"/>
  <c r="AM783" i="11"/>
  <c r="AP783" i="11" a="1"/>
  <c r="AP783" i="11" s="1"/>
  <c r="AN782" i="11"/>
  <c r="AM782" i="11"/>
  <c r="AP782" i="11" a="1"/>
  <c r="AP782" i="11" s="1"/>
  <c r="AN781" i="11"/>
  <c r="AM781" i="11"/>
  <c r="AQ781" i="11" a="1"/>
  <c r="AQ781" i="11"/>
  <c r="AP781" i="11" a="1"/>
  <c r="AP781" i="11" s="1"/>
  <c r="AN780" i="11"/>
  <c r="AM780" i="11"/>
  <c r="AP780" i="11" a="1"/>
  <c r="AP780" i="11" s="1"/>
  <c r="AN779" i="11"/>
  <c r="AM779" i="11"/>
  <c r="AP779" i="11" a="1"/>
  <c r="AP779" i="11" s="1"/>
  <c r="AN778" i="11"/>
  <c r="AM778" i="11"/>
  <c r="AP778" i="11" a="1"/>
  <c r="AP778" i="11" s="1"/>
  <c r="AN777" i="11"/>
  <c r="AM777" i="11"/>
  <c r="AQ777" i="11" a="1"/>
  <c r="AQ777" i="11"/>
  <c r="AP777" i="11" a="1"/>
  <c r="AP777" i="11" s="1"/>
  <c r="AN776" i="11"/>
  <c r="AM776" i="11"/>
  <c r="AQ776" i="11" a="1"/>
  <c r="AQ776" i="11"/>
  <c r="AP776" i="11" a="1"/>
  <c r="AP776" i="11" s="1"/>
  <c r="AN775" i="11"/>
  <c r="AM775" i="11"/>
  <c r="AP775" i="11" a="1"/>
  <c r="AP775" i="11" s="1"/>
  <c r="AN774" i="11"/>
  <c r="AM774" i="11"/>
  <c r="AP774" i="11" a="1"/>
  <c r="AP774" i="11" s="1"/>
  <c r="AN773" i="11"/>
  <c r="AM773" i="11"/>
  <c r="AP773" i="11" a="1"/>
  <c r="AP773" i="11" s="1"/>
  <c r="AN772" i="11"/>
  <c r="AM772" i="11"/>
  <c r="AQ772" i="11" a="1"/>
  <c r="AQ772" i="11"/>
  <c r="AP772" i="11" a="1"/>
  <c r="AP772" i="11" s="1"/>
  <c r="AN771" i="11"/>
  <c r="AM771" i="11"/>
  <c r="AP771" i="11" a="1"/>
  <c r="AP771" i="11" s="1"/>
  <c r="AN770" i="11"/>
  <c r="AM770" i="11"/>
  <c r="AP770" i="11" a="1"/>
  <c r="AP770" i="11" s="1"/>
  <c r="AN769" i="11"/>
  <c r="AM769" i="11"/>
  <c r="AQ769" i="11" a="1"/>
  <c r="AQ769" i="11"/>
  <c r="AP769" i="11" a="1"/>
  <c r="AP769" i="11" s="1"/>
  <c r="AN768" i="11"/>
  <c r="AM768" i="11"/>
  <c r="AQ768" i="11" a="1"/>
  <c r="AQ768" i="11"/>
  <c r="AP768" i="11" a="1"/>
  <c r="AP768" i="11" s="1"/>
  <c r="AN767" i="11"/>
  <c r="AM767" i="11"/>
  <c r="AP767" i="11" a="1"/>
  <c r="AP767" i="11" s="1"/>
  <c r="AN766" i="11"/>
  <c r="AM766" i="11"/>
  <c r="AP766" i="11" a="1"/>
  <c r="AP766" i="11" s="1"/>
  <c r="AN765" i="11"/>
  <c r="AM765" i="11"/>
  <c r="AP765" i="11" a="1"/>
  <c r="AP765" i="11" s="1"/>
  <c r="AN764" i="11"/>
  <c r="AM764" i="11"/>
  <c r="AQ764" i="11" a="1"/>
  <c r="AQ764" i="11"/>
  <c r="AP764" i="11" a="1"/>
  <c r="AP764" i="11" s="1"/>
  <c r="AN763" i="11"/>
  <c r="AM763" i="11"/>
  <c r="AP763" i="11" a="1"/>
  <c r="AP763" i="11" s="1"/>
  <c r="AN762" i="11"/>
  <c r="AM762" i="11"/>
  <c r="AP762" i="11" a="1"/>
  <c r="AP762" i="11" s="1"/>
  <c r="AN761" i="11"/>
  <c r="AM761" i="11"/>
  <c r="AP761" i="11" a="1"/>
  <c r="AP761" i="11" s="1"/>
  <c r="AN760" i="11"/>
  <c r="AM760" i="11"/>
  <c r="AP760" i="11" a="1"/>
  <c r="AP760" i="11" s="1"/>
  <c r="AN759" i="11"/>
  <c r="AM759" i="11"/>
  <c r="AP759" i="11" a="1"/>
  <c r="AP759" i="11" s="1"/>
  <c r="AN758" i="11"/>
  <c r="AM758" i="11"/>
  <c r="AP758" i="11" a="1"/>
  <c r="AP758" i="11" s="1"/>
  <c r="AN757" i="11"/>
  <c r="AM757" i="11"/>
  <c r="AP757" i="11" a="1"/>
  <c r="AP757" i="11" s="1"/>
  <c r="AN756" i="11"/>
  <c r="AM756" i="11"/>
  <c r="AQ756" i="11" a="1"/>
  <c r="AQ756" i="11"/>
  <c r="AP756" i="11" a="1"/>
  <c r="AP756" i="11" s="1"/>
  <c r="AN755" i="11"/>
  <c r="AM755" i="11"/>
  <c r="AP755" i="11" a="1"/>
  <c r="AP755" i="11" s="1"/>
  <c r="AN754" i="11"/>
  <c r="AM754" i="11"/>
  <c r="AP754" i="11" a="1"/>
  <c r="AP754" i="11" s="1"/>
  <c r="AN753" i="11"/>
  <c r="AM753" i="11"/>
  <c r="AP753" i="11" a="1"/>
  <c r="AP753" i="11" s="1"/>
  <c r="AN752" i="11"/>
  <c r="AM752" i="11"/>
  <c r="AQ752" i="11" a="1"/>
  <c r="AQ752" i="11"/>
  <c r="AP752" i="11" a="1"/>
  <c r="AP752" i="11" s="1"/>
  <c r="AN751" i="11"/>
  <c r="AM751" i="11"/>
  <c r="AP751" i="11" a="1"/>
  <c r="AP751" i="11" s="1"/>
  <c r="AN750" i="11"/>
  <c r="AM750" i="11"/>
  <c r="AP750" i="11" a="1"/>
  <c r="AP750" i="11" s="1"/>
  <c r="AN749" i="11"/>
  <c r="AM749" i="11"/>
  <c r="AP749" i="11" a="1"/>
  <c r="AP749" i="11" s="1"/>
  <c r="AN748" i="11"/>
  <c r="AM748" i="11"/>
  <c r="AQ748" i="11" a="1"/>
  <c r="AQ748" i="11"/>
  <c r="AP748" i="11" a="1"/>
  <c r="AP748" i="11" s="1"/>
  <c r="AN747" i="11"/>
  <c r="AM747" i="11"/>
  <c r="AP747" i="11" a="1"/>
  <c r="AP747" i="11" s="1"/>
  <c r="AN746" i="11"/>
  <c r="AM746" i="11"/>
  <c r="AP746" i="11" a="1"/>
  <c r="AP746" i="11" s="1"/>
  <c r="AN745" i="11"/>
  <c r="AM745" i="11"/>
  <c r="AP745" i="11" a="1"/>
  <c r="AP745" i="11" s="1"/>
  <c r="AN744" i="11"/>
  <c r="AM744" i="11"/>
  <c r="AQ744" i="11" a="1"/>
  <c r="AQ744" i="11"/>
  <c r="AP744" i="11" a="1"/>
  <c r="AP744" i="11" s="1"/>
  <c r="AN743" i="11"/>
  <c r="AM743" i="11"/>
  <c r="AP743" i="11" a="1"/>
  <c r="AP743" i="11" s="1"/>
  <c r="AN742" i="11"/>
  <c r="AM742" i="11"/>
  <c r="AP742" i="11" a="1"/>
  <c r="AP742" i="11" s="1"/>
  <c r="AN741" i="11"/>
  <c r="AM741" i="11"/>
  <c r="AQ741" i="11" a="1"/>
  <c r="AQ741" i="11"/>
  <c r="AP741" i="11" a="1"/>
  <c r="AP741" i="11" s="1"/>
  <c r="AN740" i="11"/>
  <c r="AM740" i="11"/>
  <c r="AQ740" i="11" a="1"/>
  <c r="AQ740" i="11"/>
  <c r="AP740" i="11" a="1"/>
  <c r="AP740" i="11" s="1"/>
  <c r="AN739" i="11"/>
  <c r="AM739" i="11"/>
  <c r="AP739" i="11" a="1"/>
  <c r="AP739" i="11" s="1"/>
  <c r="AN738" i="11"/>
  <c r="AM738" i="11"/>
  <c r="AP738" i="11" a="1"/>
  <c r="AP738" i="11" s="1"/>
  <c r="AN737" i="11"/>
  <c r="AM737" i="11"/>
  <c r="AP737" i="11" a="1"/>
  <c r="AP737" i="11" s="1"/>
  <c r="AN736" i="11"/>
  <c r="AM736" i="11"/>
  <c r="AQ736" i="11" a="1"/>
  <c r="AQ736" i="11"/>
  <c r="AP736" i="11" a="1"/>
  <c r="AP736" i="11" s="1"/>
  <c r="AN735" i="11"/>
  <c r="AM735" i="11"/>
  <c r="AP735" i="11" a="1"/>
  <c r="AP735" i="11" s="1"/>
  <c r="AN734" i="11"/>
  <c r="AM734" i="11"/>
  <c r="AP734" i="11" a="1"/>
  <c r="AP734" i="11" s="1"/>
  <c r="AN733" i="11"/>
  <c r="AM733" i="11"/>
  <c r="AP733" i="11" a="1"/>
  <c r="AP733" i="11" s="1"/>
  <c r="AN732" i="11"/>
  <c r="AM732" i="11"/>
  <c r="AQ732" i="11" a="1"/>
  <c r="AQ732" i="11"/>
  <c r="AP732" i="11" a="1"/>
  <c r="AP732" i="11" s="1"/>
  <c r="AN731" i="11"/>
  <c r="AM731" i="11"/>
  <c r="AP731" i="11" a="1"/>
  <c r="AP731" i="11" s="1"/>
  <c r="AN730" i="11"/>
  <c r="AM730" i="11"/>
  <c r="AP730" i="11" a="1"/>
  <c r="AP730" i="11" s="1"/>
  <c r="AN729" i="11"/>
  <c r="AM729" i="11"/>
  <c r="AP729" i="11" a="1"/>
  <c r="AP729" i="11" s="1"/>
  <c r="AN728" i="11"/>
  <c r="AM728" i="11"/>
  <c r="AQ728" i="11" a="1"/>
  <c r="AQ728" i="11"/>
  <c r="AP728" i="11" a="1"/>
  <c r="AP728" i="11" s="1"/>
  <c r="AN727" i="11"/>
  <c r="AM727" i="11"/>
  <c r="AP727" i="11" a="1"/>
  <c r="AP727" i="11" s="1"/>
  <c r="AN726" i="11"/>
  <c r="AM726" i="11"/>
  <c r="AP726" i="11" a="1"/>
  <c r="AP726" i="11" s="1"/>
  <c r="AN725" i="11"/>
  <c r="AM725" i="11"/>
  <c r="AP725" i="11" a="1"/>
  <c r="AP725" i="11" s="1"/>
  <c r="AN724" i="11"/>
  <c r="AM724" i="11"/>
  <c r="AQ724" i="11" a="1"/>
  <c r="AQ724" i="11"/>
  <c r="AP724" i="11" a="1"/>
  <c r="AP724" i="11" s="1"/>
  <c r="AN723" i="11"/>
  <c r="AM723" i="11"/>
  <c r="AP723" i="11" a="1"/>
  <c r="AP723" i="11" s="1"/>
  <c r="AN722" i="11"/>
  <c r="AM722" i="11"/>
  <c r="AP722" i="11" a="1"/>
  <c r="AP722" i="11" s="1"/>
  <c r="AN721" i="11"/>
  <c r="AM721" i="11"/>
  <c r="AP721" i="11" a="1"/>
  <c r="AP721" i="11" s="1"/>
  <c r="AN720" i="11"/>
  <c r="AM720" i="11"/>
  <c r="AQ720" i="11" a="1"/>
  <c r="AQ720" i="11"/>
  <c r="AP720" i="11" a="1"/>
  <c r="AP720" i="11" s="1"/>
  <c r="AN719" i="11"/>
  <c r="AM719" i="11"/>
  <c r="AP719" i="11" a="1"/>
  <c r="AP719" i="11" s="1"/>
  <c r="AN718" i="11"/>
  <c r="AM718" i="11"/>
  <c r="AP718" i="11" a="1"/>
  <c r="AP718" i="11" s="1"/>
  <c r="AN717" i="11"/>
  <c r="AM717" i="11"/>
  <c r="AP717" i="11" a="1"/>
  <c r="AP717" i="11" s="1"/>
  <c r="AN716" i="11"/>
  <c r="AM716" i="11"/>
  <c r="AP716" i="11" a="1"/>
  <c r="AP716" i="11" s="1"/>
  <c r="AN715" i="11"/>
  <c r="AM715" i="11"/>
  <c r="AP715" i="11" a="1"/>
  <c r="AP715" i="11" s="1"/>
  <c r="AN714" i="11"/>
  <c r="AM714" i="11"/>
  <c r="AP714" i="11" a="1"/>
  <c r="AP714" i="11" s="1"/>
  <c r="AN713" i="11"/>
  <c r="AM713" i="11"/>
  <c r="AQ713" i="11" a="1"/>
  <c r="AQ713" i="11"/>
  <c r="AP713" i="11" a="1"/>
  <c r="AP713" i="11" s="1"/>
  <c r="AN712" i="11"/>
  <c r="AM712" i="11"/>
  <c r="AQ712" i="11" a="1"/>
  <c r="AQ712" i="11"/>
  <c r="AP712" i="11" a="1"/>
  <c r="AP712" i="11" s="1"/>
  <c r="AN711" i="11"/>
  <c r="AM711" i="11"/>
  <c r="AP711" i="11" a="1"/>
  <c r="AP711" i="11" s="1"/>
  <c r="AN710" i="11"/>
  <c r="AM710" i="11"/>
  <c r="AP710" i="11" a="1"/>
  <c r="AP710" i="11" s="1"/>
  <c r="AN709" i="11"/>
  <c r="AM709" i="11"/>
  <c r="AP709" i="11" a="1"/>
  <c r="AP709" i="11" s="1"/>
  <c r="AN708" i="11"/>
  <c r="AM708" i="11"/>
  <c r="AQ708" i="11" a="1"/>
  <c r="AQ708" i="11"/>
  <c r="AP708" i="11" a="1"/>
  <c r="AP708" i="11" s="1"/>
  <c r="AN707" i="11"/>
  <c r="AM707" i="11"/>
  <c r="AP707" i="11" a="1"/>
  <c r="AP707" i="11" s="1"/>
  <c r="AN706" i="11"/>
  <c r="AM706" i="11"/>
  <c r="AP706" i="11" a="1"/>
  <c r="AP706" i="11" s="1"/>
  <c r="AN705" i="11"/>
  <c r="AM705" i="11"/>
  <c r="AP705" i="11" a="1"/>
  <c r="AP705" i="11" s="1"/>
  <c r="AN704" i="11"/>
  <c r="AM704" i="11"/>
  <c r="AQ704" i="11" a="1"/>
  <c r="AQ704" i="11"/>
  <c r="AP704" i="11" a="1"/>
  <c r="AP704" i="11" s="1"/>
  <c r="AN703" i="11"/>
  <c r="AM703" i="11"/>
  <c r="AP703" i="11" a="1"/>
  <c r="AP703" i="11" s="1"/>
  <c r="AN702" i="11"/>
  <c r="AM702" i="11"/>
  <c r="AP702" i="11" a="1"/>
  <c r="AP702" i="11" s="1"/>
  <c r="AN701" i="11"/>
  <c r="AM701" i="11"/>
  <c r="AP701" i="11" a="1"/>
  <c r="AP701" i="11" s="1"/>
  <c r="AN700" i="11"/>
  <c r="AM700" i="11"/>
  <c r="AQ700" i="11" a="1"/>
  <c r="AQ700" i="11"/>
  <c r="AP700" i="11" a="1"/>
  <c r="AP700" i="11" s="1"/>
  <c r="AN699" i="11"/>
  <c r="AM699" i="11"/>
  <c r="AP699" i="11" a="1"/>
  <c r="AP699" i="11" s="1"/>
  <c r="AN698" i="11"/>
  <c r="AM698" i="11"/>
  <c r="AP698" i="11" a="1"/>
  <c r="AP698" i="11" s="1"/>
  <c r="AN697" i="11"/>
  <c r="AM697" i="11"/>
  <c r="AP697" i="11" a="1"/>
  <c r="AP697" i="11" s="1"/>
  <c r="AN696" i="11"/>
  <c r="AM696" i="11"/>
  <c r="AQ696" i="11" a="1"/>
  <c r="AQ696" i="11"/>
  <c r="AP696" i="11" a="1"/>
  <c r="AP696" i="11" s="1"/>
  <c r="AN695" i="11"/>
  <c r="AM695" i="11"/>
  <c r="AP695" i="11" a="1"/>
  <c r="AP695" i="11" s="1"/>
  <c r="AN694" i="11"/>
  <c r="AM694" i="11"/>
  <c r="AP694" i="11" a="1"/>
  <c r="AP694" i="11" s="1"/>
  <c r="AN693" i="11"/>
  <c r="AM693" i="11"/>
  <c r="AP693" i="11" a="1"/>
  <c r="AP693" i="11" s="1"/>
  <c r="AN692" i="11"/>
  <c r="AM692" i="11"/>
  <c r="AQ692" i="11" a="1"/>
  <c r="AQ692" i="11"/>
  <c r="AP692" i="11" a="1"/>
  <c r="AP692" i="11" s="1"/>
  <c r="AN691" i="11"/>
  <c r="AM691" i="11"/>
  <c r="AP691" i="11" a="1"/>
  <c r="AP691" i="11" s="1"/>
  <c r="AN690" i="11"/>
  <c r="AM690" i="11"/>
  <c r="AP690" i="11" a="1"/>
  <c r="AP690" i="11" s="1"/>
  <c r="AN689" i="11"/>
  <c r="AM689" i="11"/>
  <c r="AP689" i="11" a="1"/>
  <c r="AP689" i="11" s="1"/>
  <c r="AN688" i="11"/>
  <c r="AM688" i="11"/>
  <c r="AQ688" i="11" a="1"/>
  <c r="AQ688" i="11"/>
  <c r="AP688" i="11" a="1"/>
  <c r="AP688" i="11" s="1"/>
  <c r="AN687" i="11"/>
  <c r="AM687" i="11"/>
  <c r="AP687" i="11" a="1"/>
  <c r="AP687" i="11" s="1"/>
  <c r="AN686" i="11"/>
  <c r="AM686" i="11"/>
  <c r="AP686" i="11" a="1"/>
  <c r="AP686" i="11" s="1"/>
  <c r="AN685" i="11"/>
  <c r="AM685" i="11"/>
  <c r="AQ685" i="11" a="1"/>
  <c r="AQ685" i="11"/>
  <c r="AP685" i="11" a="1"/>
  <c r="AP685" i="11" s="1"/>
  <c r="AN684" i="11"/>
  <c r="AM684" i="11"/>
  <c r="AP684" i="11" a="1"/>
  <c r="AP684" i="11" s="1"/>
  <c r="AN683" i="11"/>
  <c r="AM683" i="11"/>
  <c r="AP683" i="11" a="1"/>
  <c r="AP683" i="11" s="1"/>
  <c r="AN682" i="11"/>
  <c r="AM682" i="11"/>
  <c r="AP682" i="11" a="1"/>
  <c r="AP682" i="11" s="1"/>
  <c r="AN681" i="11"/>
  <c r="AM681" i="11"/>
  <c r="AP681" i="11" a="1"/>
  <c r="AP681" i="11" s="1"/>
  <c r="AN680" i="11"/>
  <c r="AM680" i="11"/>
  <c r="AQ680" i="11" a="1"/>
  <c r="AQ680" i="11"/>
  <c r="AP680" i="11" a="1"/>
  <c r="AP680" i="11" s="1"/>
  <c r="AN679" i="11"/>
  <c r="AM679" i="11"/>
  <c r="AP679" i="11" a="1"/>
  <c r="AP679" i="11" s="1"/>
  <c r="AN678" i="11"/>
  <c r="AM678" i="11"/>
  <c r="AP678" i="11" a="1"/>
  <c r="AP678" i="11" s="1"/>
  <c r="AN677" i="11"/>
  <c r="AM677" i="11"/>
  <c r="AP677" i="11" a="1"/>
  <c r="AP677" i="11" s="1"/>
  <c r="AN676" i="11"/>
  <c r="AM676" i="11"/>
  <c r="AQ676" i="11" a="1"/>
  <c r="AQ676" i="11"/>
  <c r="AP676" i="11" a="1"/>
  <c r="AP676" i="11" s="1"/>
  <c r="AN675" i="11"/>
  <c r="AM675" i="11"/>
  <c r="AP675" i="11" a="1"/>
  <c r="AP675" i="11" s="1"/>
  <c r="AN674" i="11"/>
  <c r="AM674" i="11"/>
  <c r="AP674" i="11" a="1"/>
  <c r="AP674" i="11" s="1"/>
  <c r="AN673" i="11"/>
  <c r="AM673" i="11"/>
  <c r="AP673" i="11" a="1"/>
  <c r="AP673" i="11" s="1"/>
  <c r="AN672" i="11"/>
  <c r="AM672" i="11"/>
  <c r="AQ672" i="11" a="1"/>
  <c r="AQ672" i="11"/>
  <c r="AP672" i="11" a="1"/>
  <c r="AP672" i="11" s="1"/>
  <c r="AN671" i="11"/>
  <c r="AM671" i="11"/>
  <c r="AP671" i="11" a="1"/>
  <c r="AP671" i="11" s="1"/>
  <c r="AN670" i="11"/>
  <c r="AM670" i="11"/>
  <c r="AP670" i="11" a="1"/>
  <c r="AP670" i="11" s="1"/>
  <c r="AN669" i="11"/>
  <c r="AM669" i="11"/>
  <c r="AP669" i="11" a="1"/>
  <c r="AP669" i="11" s="1"/>
  <c r="AN668" i="11"/>
  <c r="AM668" i="11"/>
  <c r="AQ668" i="11" a="1"/>
  <c r="AQ668" i="11"/>
  <c r="AP668" i="11" a="1"/>
  <c r="AP668" i="11" s="1"/>
  <c r="AN667" i="11"/>
  <c r="AM667" i="11"/>
  <c r="AP667" i="11" a="1"/>
  <c r="AP667" i="11" s="1"/>
  <c r="AN666" i="11"/>
  <c r="AM666" i="11"/>
  <c r="AP666" i="11" a="1"/>
  <c r="AP666" i="11" s="1"/>
  <c r="AN665" i="11"/>
  <c r="AM665" i="11"/>
  <c r="AP665" i="11" a="1"/>
  <c r="AP665" i="11" s="1"/>
  <c r="AN664" i="11"/>
  <c r="AM664" i="11"/>
  <c r="AQ664" i="11" a="1"/>
  <c r="AQ664" i="11"/>
  <c r="AP664" i="11" a="1"/>
  <c r="AP664" i="11" s="1"/>
  <c r="AN663" i="11"/>
  <c r="AM663" i="11"/>
  <c r="AP663" i="11" a="1"/>
  <c r="AP663" i="11" s="1"/>
  <c r="AN662" i="11"/>
  <c r="AM662" i="11"/>
  <c r="AP662" i="11" a="1"/>
  <c r="AP662" i="11" s="1"/>
  <c r="AN661" i="11"/>
  <c r="AM661" i="11"/>
  <c r="AP661" i="11" a="1"/>
  <c r="AP661" i="11" s="1"/>
  <c r="AN660" i="11"/>
  <c r="AM660" i="11"/>
  <c r="AQ660" i="11" a="1"/>
  <c r="AQ660" i="11"/>
  <c r="AP660" i="11" a="1"/>
  <c r="AP660" i="11" s="1"/>
  <c r="AN659" i="11"/>
  <c r="AM659" i="11"/>
  <c r="AP659" i="11" a="1"/>
  <c r="AP659" i="11" s="1"/>
  <c r="AN658" i="11"/>
  <c r="AM658" i="11"/>
  <c r="AP658" i="11" a="1"/>
  <c r="AP658" i="11" s="1"/>
  <c r="AN657" i="11"/>
  <c r="AM657" i="11"/>
  <c r="AP657" i="11" a="1"/>
  <c r="AP657" i="11" s="1"/>
  <c r="AN656" i="11"/>
  <c r="AM656" i="11"/>
  <c r="AQ656" i="11" a="1"/>
  <c r="AQ656" i="11"/>
  <c r="AP656" i="11" a="1"/>
  <c r="AP656" i="11" s="1"/>
  <c r="AN655" i="11"/>
  <c r="AM655" i="11"/>
  <c r="AP655" i="11" a="1"/>
  <c r="AP655" i="11" s="1"/>
  <c r="AN654" i="11"/>
  <c r="AM654" i="11"/>
  <c r="AP654" i="11" a="1"/>
  <c r="AP654" i="11" s="1"/>
  <c r="AN653" i="11"/>
  <c r="AM653" i="11"/>
  <c r="AP653" i="11" a="1"/>
  <c r="AP653" i="11" s="1"/>
  <c r="AN652" i="11"/>
  <c r="AM652" i="11"/>
  <c r="AP652" i="11" a="1"/>
  <c r="AP652" i="11" s="1"/>
  <c r="AN651" i="11"/>
  <c r="AM651" i="11"/>
  <c r="AP651" i="11" a="1"/>
  <c r="AP651" i="11" s="1"/>
  <c r="AN650" i="11"/>
  <c r="AM650" i="11"/>
  <c r="AP650" i="11" a="1"/>
  <c r="AP650" i="11" s="1"/>
  <c r="AN649" i="11"/>
  <c r="AM649" i="11"/>
  <c r="AP649" i="11" a="1"/>
  <c r="AP649" i="11" s="1"/>
  <c r="AN648" i="11"/>
  <c r="AM648" i="11"/>
  <c r="AQ648" i="11" a="1"/>
  <c r="AQ648" i="11"/>
  <c r="AP648" i="11" a="1"/>
  <c r="AP648" i="11" s="1"/>
  <c r="AN647" i="11"/>
  <c r="AM647" i="11"/>
  <c r="AP647" i="11" a="1"/>
  <c r="AP647" i="11" s="1"/>
  <c r="AN646" i="11"/>
  <c r="AM646" i="11"/>
  <c r="AP646" i="11" a="1"/>
  <c r="AP646" i="11" s="1"/>
  <c r="AN645" i="11"/>
  <c r="AM645" i="11"/>
  <c r="AP645" i="11" a="1"/>
  <c r="AP645" i="11" s="1"/>
  <c r="AN644" i="11"/>
  <c r="AM644" i="11"/>
  <c r="AQ644" i="11" a="1"/>
  <c r="AQ644" i="11"/>
  <c r="AP644" i="11" a="1"/>
  <c r="AP644" i="11" s="1"/>
  <c r="AN643" i="11"/>
  <c r="AM643" i="11"/>
  <c r="AP643" i="11" a="1"/>
  <c r="AP643" i="11" s="1"/>
  <c r="AN642" i="11"/>
  <c r="AM642" i="11"/>
  <c r="AP642" i="11" a="1"/>
  <c r="AP642" i="11" s="1"/>
  <c r="AN641" i="11"/>
  <c r="AM641" i="11"/>
  <c r="AQ641" i="11" a="1"/>
  <c r="AQ641" i="11"/>
  <c r="AP641" i="11" a="1"/>
  <c r="AP641" i="11" s="1"/>
  <c r="AN640" i="11"/>
  <c r="AM640" i="11"/>
  <c r="AQ640" i="11" a="1"/>
  <c r="AQ640" i="11"/>
  <c r="AP640" i="11" a="1"/>
  <c r="AP640" i="11" s="1"/>
  <c r="AN639" i="11"/>
  <c r="AM639" i="11"/>
  <c r="AP639" i="11" a="1"/>
  <c r="AP639" i="11" s="1"/>
  <c r="AN638" i="11"/>
  <c r="AM638" i="11"/>
  <c r="AP638" i="11" a="1"/>
  <c r="AP638" i="11" s="1"/>
  <c r="AN637" i="11"/>
  <c r="AM637" i="11"/>
  <c r="AP637" i="11" a="1"/>
  <c r="AP637" i="11" s="1"/>
  <c r="AN636" i="11"/>
  <c r="AM636" i="11"/>
  <c r="AQ636" i="11" a="1"/>
  <c r="AQ636" i="11"/>
  <c r="AP636" i="11" a="1"/>
  <c r="AP636" i="11" s="1"/>
  <c r="AN635" i="11"/>
  <c r="AM635" i="11"/>
  <c r="AP635" i="11" a="1"/>
  <c r="AP635" i="11" s="1"/>
  <c r="AN634" i="11"/>
  <c r="AM634" i="11"/>
  <c r="AP634" i="11" a="1"/>
  <c r="AP634" i="11" s="1"/>
  <c r="AN633" i="11"/>
  <c r="AM633" i="11"/>
  <c r="AP633" i="11" a="1"/>
  <c r="AP633" i="11" s="1"/>
  <c r="AN632" i="11"/>
  <c r="AM632" i="11"/>
  <c r="AQ632" i="11" a="1"/>
  <c r="AQ632" i="11"/>
  <c r="AP632" i="11" a="1"/>
  <c r="AP632" i="11" s="1"/>
  <c r="AN631" i="11"/>
  <c r="AM631" i="11"/>
  <c r="AP631" i="11" a="1"/>
  <c r="AP631" i="11" s="1"/>
  <c r="AN630" i="11"/>
  <c r="AM630" i="11"/>
  <c r="AP630" i="11" a="1"/>
  <c r="AP630" i="11" s="1"/>
  <c r="AN629" i="11"/>
  <c r="AM629" i="11"/>
  <c r="AP629" i="11" a="1"/>
  <c r="AP629" i="11" s="1"/>
  <c r="AN628" i="11"/>
  <c r="AM628" i="11"/>
  <c r="AQ628" i="11" a="1"/>
  <c r="AQ628" i="11"/>
  <c r="AP628" i="11" a="1"/>
  <c r="AP628" i="11" s="1"/>
  <c r="AN627" i="11"/>
  <c r="AM627" i="11"/>
  <c r="AP627" i="11" a="1"/>
  <c r="AP627" i="11" s="1"/>
  <c r="AN626" i="11"/>
  <c r="AM626" i="11"/>
  <c r="AP626" i="11" a="1"/>
  <c r="AP626" i="11" s="1"/>
  <c r="AN625" i="11"/>
  <c r="AM625" i="11"/>
  <c r="AP625" i="11" a="1"/>
  <c r="AP625" i="11" s="1"/>
  <c r="AN624" i="11"/>
  <c r="AM624" i="11"/>
  <c r="AQ624" i="11" a="1"/>
  <c r="AQ624" i="11"/>
  <c r="AP624" i="11" a="1"/>
  <c r="AP624" i="11" s="1"/>
  <c r="AN623" i="11"/>
  <c r="AM623" i="11"/>
  <c r="AP623" i="11" a="1"/>
  <c r="AP623" i="11" s="1"/>
  <c r="AN622" i="11"/>
  <c r="AM622" i="11"/>
  <c r="AP622" i="11" a="1"/>
  <c r="AP622" i="11" s="1"/>
  <c r="AN621" i="11"/>
  <c r="AM621" i="11"/>
  <c r="AP621" i="11" a="1"/>
  <c r="AP621" i="11" s="1"/>
  <c r="AN620" i="11"/>
  <c r="AM620" i="11"/>
  <c r="AQ620" i="11" a="1"/>
  <c r="AQ620" i="11"/>
  <c r="AP620" i="11" a="1"/>
  <c r="AP620" i="11" s="1"/>
  <c r="AN619" i="11"/>
  <c r="AM619" i="11"/>
  <c r="AP619" i="11" a="1"/>
  <c r="AP619" i="11" s="1"/>
  <c r="AN618" i="11"/>
  <c r="AM618" i="11"/>
  <c r="AP618" i="11" a="1"/>
  <c r="AP618" i="11" s="1"/>
  <c r="AN617" i="11"/>
  <c r="AM617" i="11"/>
  <c r="AP617" i="11" a="1"/>
  <c r="AP617" i="11" s="1"/>
  <c r="AN616" i="11"/>
  <c r="AM616" i="11"/>
  <c r="AQ616" i="11" a="1"/>
  <c r="AQ616" i="11"/>
  <c r="AP616" i="11" a="1"/>
  <c r="AP616" i="11" s="1"/>
  <c r="AN615" i="11"/>
  <c r="AM615" i="11"/>
  <c r="AP615" i="11" a="1"/>
  <c r="AP615" i="11" s="1"/>
  <c r="AN614" i="11"/>
  <c r="AM614" i="11"/>
  <c r="AP614" i="11" a="1"/>
  <c r="AP614" i="11" s="1"/>
  <c r="AN613" i="11"/>
  <c r="AM613" i="11"/>
  <c r="AP613" i="11" a="1"/>
  <c r="AP613" i="11" s="1"/>
  <c r="AN612" i="11"/>
  <c r="AM612" i="11"/>
  <c r="AQ612" i="11" a="1"/>
  <c r="AQ612" i="11"/>
  <c r="AP612" i="11" a="1"/>
  <c r="AP612" i="11" s="1"/>
  <c r="AN611" i="11"/>
  <c r="AM611" i="11"/>
  <c r="AP611" i="11" a="1"/>
  <c r="AP611" i="11" s="1"/>
  <c r="AN610" i="11"/>
  <c r="AM610" i="11"/>
  <c r="AP610" i="11" a="1"/>
  <c r="AP610" i="11" s="1"/>
  <c r="AN609" i="11"/>
  <c r="AM609" i="11"/>
  <c r="AQ609" i="11" a="1"/>
  <c r="AQ609" i="11"/>
  <c r="AP609" i="11" a="1"/>
  <c r="AP609" i="11" s="1"/>
  <c r="AN608" i="11"/>
  <c r="AM608" i="11"/>
  <c r="AQ608" i="11" a="1"/>
  <c r="AQ608" i="11"/>
  <c r="AP608" i="11" a="1"/>
  <c r="AP608" i="11" s="1"/>
  <c r="AN607" i="11"/>
  <c r="AM607" i="11"/>
  <c r="AP607" i="11" a="1"/>
  <c r="AP607" i="11" s="1"/>
  <c r="AN606" i="11"/>
  <c r="AM606" i="11"/>
  <c r="AP606" i="11" a="1"/>
  <c r="AP606" i="11" s="1"/>
  <c r="AN605" i="11"/>
  <c r="AM605" i="11"/>
  <c r="AP605" i="11" a="1"/>
  <c r="AP605" i="11" s="1"/>
  <c r="AN604" i="11"/>
  <c r="AM604" i="11"/>
  <c r="AQ604" i="11" a="1"/>
  <c r="AQ604" i="11"/>
  <c r="AP604" i="11" a="1"/>
  <c r="AP604" i="11" s="1"/>
  <c r="AN603" i="11"/>
  <c r="AM603" i="11"/>
  <c r="AP603" i="11" a="1"/>
  <c r="AP603" i="11" s="1"/>
  <c r="AN602" i="11"/>
  <c r="AM602" i="11"/>
  <c r="AP602" i="11" a="1"/>
  <c r="AP602" i="11" s="1"/>
  <c r="AN601" i="11"/>
  <c r="AM601" i="11"/>
  <c r="AP601" i="11" a="1"/>
  <c r="AP601" i="11" s="1"/>
  <c r="AN600" i="11"/>
  <c r="AM600" i="11"/>
  <c r="AQ600" i="11" a="1"/>
  <c r="AQ600" i="11"/>
  <c r="AP600" i="11" a="1"/>
  <c r="AP600" i="11" s="1"/>
  <c r="AN599" i="11"/>
  <c r="AM599" i="11"/>
  <c r="AP599" i="11" a="1"/>
  <c r="AP599" i="11" s="1"/>
  <c r="AN598" i="11"/>
  <c r="AM598" i="11"/>
  <c r="AP598" i="11" a="1"/>
  <c r="AP598" i="11" s="1"/>
  <c r="AN597" i="11"/>
  <c r="AM597" i="11"/>
  <c r="AP597" i="11" a="1"/>
  <c r="AP597" i="11" s="1"/>
  <c r="AN596" i="11"/>
  <c r="AM596" i="11"/>
  <c r="AQ596" i="11" a="1"/>
  <c r="AQ596" i="11"/>
  <c r="AP596" i="11" a="1"/>
  <c r="AP596" i="11" s="1"/>
  <c r="AN595" i="11"/>
  <c r="AM595" i="11"/>
  <c r="AP595" i="11" a="1"/>
  <c r="AP595" i="11" s="1"/>
  <c r="AN594" i="11"/>
  <c r="AM594" i="11"/>
  <c r="AP594" i="11" a="1"/>
  <c r="AP594" i="11" s="1"/>
  <c r="AN593" i="11"/>
  <c r="AM593" i="11"/>
  <c r="AP593" i="11" a="1"/>
  <c r="AP593" i="11" s="1"/>
  <c r="AN592" i="11"/>
  <c r="AM592" i="11"/>
  <c r="AQ592" i="11" a="1"/>
  <c r="AQ592" i="11"/>
  <c r="AP592" i="11" a="1"/>
  <c r="AP592" i="11" s="1"/>
  <c r="AN591" i="11"/>
  <c r="AM591" i="11"/>
  <c r="AP591" i="11" a="1"/>
  <c r="AP591" i="11" s="1"/>
  <c r="AN590" i="11"/>
  <c r="AM590" i="11"/>
  <c r="AP590" i="11" a="1"/>
  <c r="AP590" i="11" s="1"/>
  <c r="AN589" i="11"/>
  <c r="AM589" i="11"/>
  <c r="AP589" i="11" a="1"/>
  <c r="AP589" i="11" s="1"/>
  <c r="AN588" i="11"/>
  <c r="AM588" i="11"/>
  <c r="AQ588" i="11" a="1"/>
  <c r="AQ588" i="11"/>
  <c r="AP588" i="11" a="1"/>
  <c r="AP588" i="11" s="1"/>
  <c r="AN587" i="11"/>
  <c r="AM587" i="11"/>
  <c r="AP587" i="11" a="1"/>
  <c r="AP587" i="11" s="1"/>
  <c r="AN586" i="11"/>
  <c r="AM586" i="11"/>
  <c r="AP586" i="11" a="1"/>
  <c r="AP586" i="11" s="1"/>
  <c r="AN585" i="11"/>
  <c r="AM585" i="11"/>
  <c r="AP585" i="11" a="1"/>
  <c r="AP585" i="11" s="1"/>
  <c r="AN584" i="11"/>
  <c r="AM584" i="11"/>
  <c r="AQ584" i="11" a="1"/>
  <c r="AQ584" i="11"/>
  <c r="AP584" i="11" a="1"/>
  <c r="AP584" i="11" s="1"/>
  <c r="AN583" i="11"/>
  <c r="AM583" i="11"/>
  <c r="AP583" i="11" a="1"/>
  <c r="AP583" i="11" s="1"/>
  <c r="AN582" i="11"/>
  <c r="AM582" i="11"/>
  <c r="AP582" i="11" a="1"/>
  <c r="AP582" i="11" s="1"/>
  <c r="AN581" i="11"/>
  <c r="AM581" i="11"/>
  <c r="AP581" i="11" a="1"/>
  <c r="AP581" i="11" s="1"/>
  <c r="AN580" i="11"/>
  <c r="AM580" i="11"/>
  <c r="AQ580" i="11" a="1"/>
  <c r="AQ580" i="11"/>
  <c r="AP580" i="11" a="1"/>
  <c r="AP580" i="11" s="1"/>
  <c r="AN579" i="11"/>
  <c r="AM579" i="11"/>
  <c r="AP579" i="11" a="1"/>
  <c r="AP579" i="11" s="1"/>
  <c r="AN578" i="11"/>
  <c r="AM578" i="11"/>
  <c r="AP578" i="11" a="1"/>
  <c r="AP578" i="11" s="1"/>
  <c r="AN577" i="11"/>
  <c r="AM577" i="11"/>
  <c r="AP577" i="11" a="1"/>
  <c r="AP577" i="11" s="1"/>
  <c r="AN576" i="11"/>
  <c r="AM576" i="11"/>
  <c r="AQ576" i="11" a="1"/>
  <c r="AQ576" i="11"/>
  <c r="AP576" i="11" a="1"/>
  <c r="AP576" i="11" s="1"/>
  <c r="AN575" i="11"/>
  <c r="AM575" i="11"/>
  <c r="AP575" i="11" a="1"/>
  <c r="AP575" i="11" s="1"/>
  <c r="AN574" i="11"/>
  <c r="AM574" i="11"/>
  <c r="AP574" i="11" a="1"/>
  <c r="AP574" i="11" s="1"/>
  <c r="AN573" i="11"/>
  <c r="AM573" i="11"/>
  <c r="AP573" i="11" a="1"/>
  <c r="AP573" i="11" s="1"/>
  <c r="AN572" i="11"/>
  <c r="AM572" i="11"/>
  <c r="AQ572" i="11" a="1"/>
  <c r="AQ572" i="11"/>
  <c r="AP572" i="11" a="1"/>
  <c r="AP572" i="11" s="1"/>
  <c r="AN571" i="11"/>
  <c r="AM571" i="11"/>
  <c r="AP571" i="11" a="1"/>
  <c r="AP571" i="11" s="1"/>
  <c r="AN570" i="11"/>
  <c r="AM570" i="11"/>
  <c r="AP570" i="11" a="1"/>
  <c r="AP570" i="11" s="1"/>
  <c r="AN569" i="11"/>
  <c r="AM569" i="11"/>
  <c r="AP569" i="11" a="1"/>
  <c r="AP569" i="11" s="1"/>
  <c r="AN568" i="11"/>
  <c r="AM568" i="11"/>
  <c r="AQ568" i="11" a="1"/>
  <c r="AQ568" i="11"/>
  <c r="AP568" i="11" a="1"/>
  <c r="AP568" i="11" s="1"/>
  <c r="AN567" i="11"/>
  <c r="AM567" i="11"/>
  <c r="AP567" i="11" a="1"/>
  <c r="AP567" i="11" s="1"/>
  <c r="AN566" i="11"/>
  <c r="AM566" i="11"/>
  <c r="AP566" i="11" a="1"/>
  <c r="AP566" i="11" s="1"/>
  <c r="AN565" i="11"/>
  <c r="AM565" i="11"/>
  <c r="AP565" i="11" a="1"/>
  <c r="AP565" i="11" s="1"/>
  <c r="AN564" i="11"/>
  <c r="AM564" i="11"/>
  <c r="AQ564" i="11" a="1"/>
  <c r="AQ564" i="11"/>
  <c r="AP564" i="11" a="1"/>
  <c r="AP564" i="11" s="1"/>
  <c r="AN563" i="11"/>
  <c r="AM563" i="11"/>
  <c r="AP563" i="11" a="1"/>
  <c r="AP563" i="11" s="1"/>
  <c r="AN562" i="11"/>
  <c r="AM562" i="11"/>
  <c r="AP562" i="11" a="1"/>
  <c r="AP562" i="11" s="1"/>
  <c r="AN561" i="11"/>
  <c r="AM561" i="11"/>
  <c r="AP561" i="11" a="1"/>
  <c r="AP561" i="11" s="1"/>
  <c r="AN560" i="11"/>
  <c r="AM560" i="11"/>
  <c r="AQ560" i="11" a="1"/>
  <c r="AQ560" i="11"/>
  <c r="AP560" i="11" a="1"/>
  <c r="AP560" i="11" s="1"/>
  <c r="AN559" i="11"/>
  <c r="AM559" i="11"/>
  <c r="AP559" i="11" a="1"/>
  <c r="AP559" i="11" s="1"/>
  <c r="AN558" i="11"/>
  <c r="AM558" i="11"/>
  <c r="AP558" i="11" a="1"/>
  <c r="AP558" i="11" s="1"/>
  <c r="AN557" i="11"/>
  <c r="AM557" i="11"/>
  <c r="AP557" i="11" a="1"/>
  <c r="AP557" i="11" s="1"/>
  <c r="AN556" i="11"/>
  <c r="AM556" i="11"/>
  <c r="AQ556" i="11" a="1"/>
  <c r="AQ556" i="11"/>
  <c r="AP556" i="11" a="1"/>
  <c r="AP556" i="11" s="1"/>
  <c r="AN555" i="11"/>
  <c r="AM555" i="11"/>
  <c r="AP555" i="11" a="1"/>
  <c r="AP555" i="11" s="1"/>
  <c r="AN554" i="11"/>
  <c r="AM554" i="11"/>
  <c r="AP554" i="11" a="1"/>
  <c r="AP554" i="11" s="1"/>
  <c r="AN553" i="11"/>
  <c r="AM553" i="11"/>
  <c r="AP553" i="11" a="1"/>
  <c r="AP553" i="11" s="1"/>
  <c r="AN552" i="11"/>
  <c r="AM552" i="11"/>
  <c r="AQ552" i="11" a="1"/>
  <c r="AQ552" i="11"/>
  <c r="AP552" i="11" a="1"/>
  <c r="AP552" i="11" s="1"/>
  <c r="AN551" i="11"/>
  <c r="AM551" i="11"/>
  <c r="AP551" i="11" a="1"/>
  <c r="AP551" i="11" s="1"/>
  <c r="AN550" i="11"/>
  <c r="AM550" i="11"/>
  <c r="AP550" i="11" a="1"/>
  <c r="AP550" i="11" s="1"/>
  <c r="AN549" i="11"/>
  <c r="AM549" i="11"/>
  <c r="AP549" i="11" a="1"/>
  <c r="AP549" i="11" s="1"/>
  <c r="AN548" i="11"/>
  <c r="AM548" i="11"/>
  <c r="AQ548" i="11" a="1"/>
  <c r="AQ548" i="11"/>
  <c r="AP548" i="11" a="1"/>
  <c r="AP548" i="11" s="1"/>
  <c r="AN547" i="11"/>
  <c r="AM547" i="11"/>
  <c r="AP547" i="11" a="1"/>
  <c r="AP547" i="11" s="1"/>
  <c r="AN546" i="11"/>
  <c r="AM546" i="11"/>
  <c r="AP546" i="11" a="1"/>
  <c r="AP546" i="11" s="1"/>
  <c r="AN545" i="11"/>
  <c r="AM545" i="11"/>
  <c r="AP545" i="11" a="1"/>
  <c r="AP545" i="11" s="1"/>
  <c r="AN544" i="11"/>
  <c r="AM544" i="11"/>
  <c r="AQ544" i="11" a="1"/>
  <c r="AP544" i="11" a="1"/>
  <c r="AP544" i="11" s="1"/>
  <c r="AN543" i="11"/>
  <c r="AM543" i="11"/>
  <c r="AP543" i="11" a="1"/>
  <c r="AP543" i="11" s="1"/>
  <c r="AN542" i="11"/>
  <c r="AM542" i="11"/>
  <c r="AP542" i="11" a="1"/>
  <c r="AP542" i="11" s="1"/>
  <c r="AN541" i="11"/>
  <c r="AM541" i="11"/>
  <c r="AQ541" i="11" a="1"/>
  <c r="AQ541" i="11"/>
  <c r="AP541" i="11" a="1"/>
  <c r="AP541" i="11" s="1"/>
  <c r="AN540" i="11"/>
  <c r="AM540" i="11"/>
  <c r="AQ540" i="11" a="1"/>
  <c r="AQ540" i="11"/>
  <c r="AP540" i="11" a="1"/>
  <c r="AP540" i="11" s="1"/>
  <c r="AN539" i="11"/>
  <c r="AM539" i="11"/>
  <c r="AP539" i="11" a="1"/>
  <c r="AP539" i="11" s="1"/>
  <c r="AN538" i="11"/>
  <c r="AM538" i="11"/>
  <c r="AP538" i="11" a="1"/>
  <c r="AP538" i="11" s="1"/>
  <c r="AN537" i="11"/>
  <c r="AM537" i="11"/>
  <c r="AP537" i="11" a="1"/>
  <c r="AP537" i="11" s="1"/>
  <c r="AN536" i="11"/>
  <c r="AM536" i="11"/>
  <c r="AQ536" i="11" a="1"/>
  <c r="AQ536" i="11"/>
  <c r="AP536" i="11" a="1"/>
  <c r="AP536" i="11" s="1"/>
  <c r="AN535" i="11"/>
  <c r="AM535" i="11"/>
  <c r="AP535" i="11" a="1"/>
  <c r="AP535" i="11" s="1"/>
  <c r="AN534" i="11"/>
  <c r="AM534" i="11"/>
  <c r="AP534" i="11" a="1"/>
  <c r="AP534" i="11" s="1"/>
  <c r="AN533" i="11"/>
  <c r="AM533" i="11"/>
  <c r="AP533" i="11" a="1"/>
  <c r="AP533" i="11" s="1"/>
  <c r="AN532" i="11"/>
  <c r="AM532" i="11"/>
  <c r="AQ532" i="11" a="1"/>
  <c r="AQ532" i="11"/>
  <c r="AP532" i="11" a="1"/>
  <c r="AP532" i="11" s="1"/>
  <c r="AN531" i="11"/>
  <c r="AM531" i="11"/>
  <c r="AP531" i="11" a="1"/>
  <c r="AP531" i="11" s="1"/>
  <c r="AN530" i="11"/>
  <c r="AM530" i="11"/>
  <c r="AP530" i="11" a="1"/>
  <c r="AP530" i="11" s="1"/>
  <c r="AN529" i="11"/>
  <c r="AM529" i="11"/>
  <c r="AP529" i="11" a="1"/>
  <c r="AP529" i="11" s="1"/>
  <c r="AN528" i="11"/>
  <c r="AM528" i="11"/>
  <c r="AQ528" i="11" a="1"/>
  <c r="AQ528" i="11"/>
  <c r="AP528" i="11" a="1"/>
  <c r="AP528" i="11" s="1"/>
  <c r="AN527" i="11"/>
  <c r="AM527" i="11"/>
  <c r="AP527" i="11" a="1"/>
  <c r="AP527" i="11" s="1"/>
  <c r="AN526" i="11"/>
  <c r="AM526" i="11"/>
  <c r="AP526" i="11" a="1"/>
  <c r="AP526" i="11" s="1"/>
  <c r="AN525" i="11"/>
  <c r="AM525" i="11"/>
  <c r="AP525" i="11" a="1"/>
  <c r="AP525" i="11" s="1"/>
  <c r="AN524" i="11"/>
  <c r="AM524" i="11"/>
  <c r="AQ524" i="11" a="1"/>
  <c r="AQ524" i="11"/>
  <c r="AP524" i="11" a="1"/>
  <c r="AP524" i="11" s="1"/>
  <c r="AN523" i="11"/>
  <c r="AM523" i="11"/>
  <c r="AP523" i="11" a="1"/>
  <c r="AP523" i="11" s="1"/>
  <c r="AN522" i="11"/>
  <c r="AM522" i="11"/>
  <c r="AP522" i="11" a="1"/>
  <c r="AP522" i="11" s="1"/>
  <c r="AN521" i="11"/>
  <c r="AM521" i="11"/>
  <c r="AP521" i="11" a="1"/>
  <c r="AP521" i="11" s="1"/>
  <c r="AN520" i="11"/>
  <c r="AM520" i="11"/>
  <c r="AQ520" i="11" a="1"/>
  <c r="AQ520" i="11"/>
  <c r="AP520" i="11" a="1"/>
  <c r="AP520" i="11" s="1"/>
  <c r="AN519" i="11"/>
  <c r="AM519" i="11"/>
  <c r="AP519" i="11" a="1"/>
  <c r="AP519" i="11" s="1"/>
  <c r="AN518" i="11"/>
  <c r="AM518" i="11"/>
  <c r="AP518" i="11" a="1"/>
  <c r="AP518" i="11" s="1"/>
  <c r="AN517" i="11"/>
  <c r="AM517" i="11"/>
  <c r="AP517" i="11" a="1"/>
  <c r="AP517" i="11" s="1"/>
  <c r="AN516" i="11"/>
  <c r="AM516" i="11"/>
  <c r="AQ516" i="11" a="1"/>
  <c r="AQ516" i="11"/>
  <c r="AP516" i="11" a="1"/>
  <c r="AP516" i="11" s="1"/>
  <c r="AN515" i="11"/>
  <c r="AM515" i="11"/>
  <c r="AP515" i="11" a="1"/>
  <c r="AP515" i="11" s="1"/>
  <c r="AN514" i="11"/>
  <c r="AM514" i="11"/>
  <c r="AP514" i="11" a="1"/>
  <c r="AP514" i="11" s="1"/>
  <c r="AN513" i="11"/>
  <c r="AM513" i="11"/>
  <c r="AP513" i="11" a="1"/>
  <c r="AP513" i="11" s="1"/>
  <c r="AN512" i="11"/>
  <c r="AM512" i="11"/>
  <c r="AQ512" i="11" a="1"/>
  <c r="AQ512" i="11"/>
  <c r="AP512" i="11" a="1"/>
  <c r="AP512" i="11" s="1"/>
  <c r="AN511" i="11"/>
  <c r="AM511" i="11"/>
  <c r="AP511" i="11" a="1"/>
  <c r="AP511" i="11" s="1"/>
  <c r="AN510" i="11"/>
  <c r="AM510" i="11"/>
  <c r="AP510" i="11" a="1"/>
  <c r="AP510" i="11" s="1"/>
  <c r="AN509" i="11"/>
  <c r="AM509" i="11"/>
  <c r="AP509" i="11" a="1"/>
  <c r="AP509" i="11" s="1"/>
  <c r="AN508" i="11"/>
  <c r="AM508" i="11"/>
  <c r="AQ508" i="11" a="1"/>
  <c r="AQ508" i="11"/>
  <c r="AP508" i="11" a="1"/>
  <c r="AP508" i="11" s="1"/>
  <c r="AN507" i="11"/>
  <c r="AM507" i="11"/>
  <c r="AP507" i="11" a="1"/>
  <c r="AP507" i="11" s="1"/>
  <c r="AN506" i="11"/>
  <c r="AM506" i="11"/>
  <c r="AP506" i="11" a="1"/>
  <c r="AP506" i="11" s="1"/>
  <c r="AN505" i="11"/>
  <c r="AM505" i="11"/>
  <c r="AP505" i="11" a="1"/>
  <c r="AP505" i="11" s="1"/>
  <c r="AN504" i="11"/>
  <c r="AM504" i="11"/>
  <c r="AQ504" i="11" a="1"/>
  <c r="AQ504" i="11"/>
  <c r="AP504" i="11" a="1"/>
  <c r="AP504" i="11" s="1"/>
  <c r="AN503" i="11"/>
  <c r="AM503" i="11"/>
  <c r="AP503" i="11" a="1"/>
  <c r="AP503" i="11" s="1"/>
  <c r="AN502" i="11"/>
  <c r="AM502" i="11"/>
  <c r="AP502" i="11" a="1"/>
  <c r="AP502" i="11" s="1"/>
  <c r="AN501" i="11"/>
  <c r="AM501" i="11"/>
  <c r="AP501" i="11" a="1"/>
  <c r="AP501" i="11" s="1"/>
  <c r="AN500" i="11"/>
  <c r="AM500" i="11"/>
  <c r="AQ500" i="11" a="1"/>
  <c r="AQ500" i="11"/>
  <c r="AP500" i="11" a="1"/>
  <c r="AP500" i="11" s="1"/>
  <c r="AN499" i="11"/>
  <c r="AM499" i="11"/>
  <c r="AP499" i="11" a="1"/>
  <c r="AP499" i="11" s="1"/>
  <c r="AN498" i="11"/>
  <c r="AM498" i="11"/>
  <c r="AP498" i="11" a="1"/>
  <c r="AP498" i="11" s="1"/>
  <c r="AN497" i="11"/>
  <c r="AM497" i="11"/>
  <c r="AQ497" i="11" a="1"/>
  <c r="AQ497" i="11"/>
  <c r="AP497" i="11" a="1"/>
  <c r="AP497" i="11" s="1"/>
  <c r="AN496" i="11"/>
  <c r="AM496" i="11"/>
  <c r="AQ496" i="11" a="1"/>
  <c r="AQ496" i="11"/>
  <c r="AP496" i="11" a="1"/>
  <c r="AP496" i="11" s="1"/>
  <c r="AN495" i="11"/>
  <c r="AM495" i="11"/>
  <c r="AP495" i="11" a="1"/>
  <c r="AP495" i="11" s="1"/>
  <c r="AN494" i="11"/>
  <c r="AM494" i="11"/>
  <c r="AP494" i="11" a="1"/>
  <c r="AP494" i="11" s="1"/>
  <c r="AN493" i="11"/>
  <c r="AM493" i="11"/>
  <c r="AP493" i="11" a="1"/>
  <c r="AP493" i="11" s="1"/>
  <c r="AN492" i="11"/>
  <c r="AM492" i="11"/>
  <c r="AQ492" i="11" a="1"/>
  <c r="AQ492" i="11"/>
  <c r="AP492" i="11" a="1"/>
  <c r="AP492" i="11" s="1"/>
  <c r="AN491" i="11"/>
  <c r="AM491" i="11"/>
  <c r="AP491" i="11" a="1"/>
  <c r="AP491" i="11" s="1"/>
  <c r="AN490" i="11"/>
  <c r="AM490" i="11"/>
  <c r="AP490" i="11" a="1"/>
  <c r="AP490" i="11" s="1"/>
  <c r="AN489" i="11"/>
  <c r="AM489" i="11"/>
  <c r="AP489" i="11" a="1"/>
  <c r="AP489" i="11" s="1"/>
  <c r="AN488" i="11"/>
  <c r="AM488" i="11"/>
  <c r="AQ488" i="11" a="1"/>
  <c r="AQ488" i="11"/>
  <c r="AP488" i="11" a="1"/>
  <c r="AP488" i="11" s="1"/>
  <c r="AN487" i="11"/>
  <c r="AM487" i="11"/>
  <c r="AP487" i="11" a="1"/>
  <c r="AP487" i="11" s="1"/>
  <c r="AN486" i="11"/>
  <c r="AM486" i="11"/>
  <c r="AP486" i="11" a="1"/>
  <c r="AP486" i="11" s="1"/>
  <c r="AN485" i="11"/>
  <c r="AM485" i="11"/>
  <c r="AP485" i="11" a="1"/>
  <c r="AP485" i="11" s="1"/>
  <c r="AN484" i="11"/>
  <c r="AM484" i="11"/>
  <c r="AQ484" i="11" a="1"/>
  <c r="AQ484" i="11"/>
  <c r="AP484" i="11" a="1"/>
  <c r="AP484" i="11" s="1"/>
  <c r="AN483" i="11"/>
  <c r="AM483" i="11"/>
  <c r="AP483" i="11" a="1"/>
  <c r="AP483" i="11" s="1"/>
  <c r="AN482" i="11"/>
  <c r="AM482" i="11"/>
  <c r="AP482" i="11" a="1"/>
  <c r="AP482" i="11" s="1"/>
  <c r="AN481" i="11"/>
  <c r="AM481" i="11"/>
  <c r="AP481" i="11" a="1"/>
  <c r="AP481" i="11" s="1"/>
  <c r="AN480" i="11"/>
  <c r="AM480" i="11"/>
  <c r="AQ480" i="11" a="1"/>
  <c r="AQ480" i="11"/>
  <c r="AP480" i="11" a="1"/>
  <c r="AP480" i="11" s="1"/>
  <c r="AN479" i="11"/>
  <c r="AM479" i="11"/>
  <c r="AP479" i="11" a="1"/>
  <c r="AP479" i="11" s="1"/>
  <c r="AN478" i="11"/>
  <c r="AM478" i="11"/>
  <c r="AP478" i="11" a="1"/>
  <c r="AP478" i="11" s="1"/>
  <c r="AN477" i="11"/>
  <c r="AM477" i="11"/>
  <c r="AP477" i="11" a="1"/>
  <c r="AP477" i="11" s="1"/>
  <c r="AN476" i="11"/>
  <c r="AM476" i="11"/>
  <c r="AP476" i="11" a="1"/>
  <c r="AP476" i="11" s="1"/>
  <c r="AN475" i="11"/>
  <c r="AM475" i="11"/>
  <c r="AP475" i="11" a="1"/>
  <c r="AP475" i="11" s="1"/>
  <c r="AN474" i="11"/>
  <c r="AM474" i="11"/>
  <c r="AP474" i="11" a="1"/>
  <c r="AP474" i="11" s="1"/>
  <c r="AN473" i="11"/>
  <c r="AM473" i="11"/>
  <c r="AP473" i="11" a="1"/>
  <c r="AP473" i="11" s="1"/>
  <c r="AN472" i="11"/>
  <c r="AM472" i="11"/>
  <c r="AQ472" i="11" a="1"/>
  <c r="AQ472" i="11"/>
  <c r="AP472" i="11" a="1"/>
  <c r="AP472" i="11" s="1"/>
  <c r="AN471" i="11"/>
  <c r="AM471" i="11"/>
  <c r="AP471" i="11" a="1"/>
  <c r="AP471" i="11" s="1"/>
  <c r="AN470" i="11"/>
  <c r="AM470" i="11"/>
  <c r="AP470" i="11" a="1"/>
  <c r="AP470" i="11" s="1"/>
  <c r="AN469" i="11"/>
  <c r="AM469" i="11"/>
  <c r="AP469" i="11" a="1"/>
  <c r="AP469" i="11" s="1"/>
  <c r="AN468" i="11"/>
  <c r="AM468" i="11"/>
  <c r="AQ468" i="11" a="1"/>
  <c r="AQ468" i="11"/>
  <c r="AP468" i="11" a="1"/>
  <c r="AP468" i="11" s="1"/>
  <c r="AN467" i="11"/>
  <c r="AM467" i="11"/>
  <c r="AP467" i="11" a="1"/>
  <c r="AP467" i="11" s="1"/>
  <c r="AN466" i="11"/>
  <c r="AM466" i="11"/>
  <c r="AP466" i="11" a="1"/>
  <c r="AP466" i="11" s="1"/>
  <c r="AN465" i="11"/>
  <c r="AM465" i="11"/>
  <c r="AP465" i="11" a="1"/>
  <c r="AP465" i="11" s="1"/>
  <c r="AN464" i="11"/>
  <c r="AM464" i="11"/>
  <c r="AQ464" i="11" a="1"/>
  <c r="AQ464" i="11"/>
  <c r="AP464" i="11" a="1"/>
  <c r="AP464" i="11" s="1"/>
  <c r="AN463" i="11"/>
  <c r="AM463" i="11"/>
  <c r="AP463" i="11" a="1"/>
  <c r="AP463" i="11" s="1"/>
  <c r="AN462" i="11"/>
  <c r="AM462" i="11"/>
  <c r="AP462" i="11" a="1"/>
  <c r="AP462" i="11" s="1"/>
  <c r="AN461" i="11"/>
  <c r="AM461" i="11"/>
  <c r="AP461" i="11" a="1"/>
  <c r="AP461" i="11" s="1"/>
  <c r="AN460" i="11"/>
  <c r="AM460" i="11"/>
  <c r="AP460" i="11" a="1"/>
  <c r="AP460" i="11" s="1"/>
  <c r="AN459" i="11"/>
  <c r="AM459" i="11"/>
  <c r="AP459" i="11" a="1"/>
  <c r="AP459" i="11" s="1"/>
  <c r="AN458" i="11"/>
  <c r="AM458" i="11"/>
  <c r="AP458" i="11" a="1"/>
  <c r="AP458" i="11" s="1"/>
  <c r="AN457" i="11"/>
  <c r="AM457" i="11"/>
  <c r="AP457" i="11" a="1"/>
  <c r="AP457" i="11" s="1"/>
  <c r="AN456" i="11"/>
  <c r="AM456" i="11"/>
  <c r="AQ456" i="11" a="1"/>
  <c r="AQ456" i="11"/>
  <c r="AP456" i="11" a="1"/>
  <c r="AP456" i="11" s="1"/>
  <c r="AN455" i="11"/>
  <c r="AM455" i="11"/>
  <c r="AP455" i="11" a="1"/>
  <c r="AP455" i="11" s="1"/>
  <c r="AN454" i="11"/>
  <c r="AM454" i="11"/>
  <c r="AP454" i="11" a="1"/>
  <c r="AP454" i="11" s="1"/>
  <c r="AN453" i="11"/>
  <c r="AM453" i="11"/>
  <c r="AP453" i="11" a="1"/>
  <c r="AP453" i="11" s="1"/>
  <c r="AN452" i="11"/>
  <c r="AM452" i="11"/>
  <c r="AQ452" i="11" a="1"/>
  <c r="AQ452" i="11"/>
  <c r="AP452" i="11" a="1"/>
  <c r="AP452" i="11" s="1"/>
  <c r="AN451" i="11"/>
  <c r="AM451" i="11"/>
  <c r="AP451" i="11" a="1"/>
  <c r="AP451" i="11" s="1"/>
  <c r="AN450" i="11"/>
  <c r="AM450" i="11"/>
  <c r="AP450" i="11" a="1"/>
  <c r="AP450" i="11" s="1"/>
  <c r="AN449" i="11"/>
  <c r="AM449" i="11"/>
  <c r="AP449" i="11" a="1"/>
  <c r="AP449" i="11" s="1"/>
  <c r="AN448" i="11"/>
  <c r="AM448" i="11"/>
  <c r="AQ448" i="11" a="1"/>
  <c r="AQ448" i="11"/>
  <c r="AP448" i="11" a="1"/>
  <c r="AP448" i="11" s="1"/>
  <c r="AN447" i="11"/>
  <c r="AM447" i="11"/>
  <c r="AP447" i="11" a="1"/>
  <c r="AP447" i="11" s="1"/>
  <c r="AN446" i="11"/>
  <c r="AM446" i="11"/>
  <c r="AP446" i="11" a="1"/>
  <c r="AP446" i="11" s="1"/>
  <c r="AN445" i="11"/>
  <c r="AM445" i="11"/>
  <c r="AP445" i="11" a="1"/>
  <c r="AP445" i="11" s="1"/>
  <c r="AN444" i="11"/>
  <c r="AM444" i="11"/>
  <c r="AQ444" i="11" a="1"/>
  <c r="AQ444" i="11"/>
  <c r="AP444" i="11" a="1"/>
  <c r="AP444" i="11" s="1"/>
  <c r="AN443" i="11"/>
  <c r="AM443" i="11"/>
  <c r="AP443" i="11" a="1"/>
  <c r="AP443" i="11" s="1"/>
  <c r="AN442" i="11"/>
  <c r="AM442" i="11"/>
  <c r="AP442" i="11" a="1"/>
  <c r="AP442" i="11" s="1"/>
  <c r="AN441" i="11"/>
  <c r="AM441" i="11"/>
  <c r="AP441" i="11" a="1"/>
  <c r="AP441" i="11" s="1"/>
  <c r="AN440" i="11"/>
  <c r="AM440" i="11"/>
  <c r="AQ440" i="11" a="1"/>
  <c r="AQ440" i="11"/>
  <c r="AP440" i="11" a="1"/>
  <c r="AP440" i="11" s="1"/>
  <c r="AN439" i="11"/>
  <c r="AM439" i="11"/>
  <c r="AP439" i="11" a="1"/>
  <c r="AP439" i="11" s="1"/>
  <c r="AN438" i="11"/>
  <c r="AM438" i="11"/>
  <c r="AP438" i="11" a="1"/>
  <c r="AP438" i="11" s="1"/>
  <c r="AN437" i="11"/>
  <c r="AM437" i="11"/>
  <c r="AP437" i="11" a="1"/>
  <c r="AP437" i="11" s="1"/>
  <c r="AN436" i="11"/>
  <c r="AM436" i="11"/>
  <c r="AP436" i="11" a="1"/>
  <c r="AP436" i="11" s="1"/>
  <c r="AN435" i="11"/>
  <c r="AM435" i="11"/>
  <c r="AP435" i="11" a="1"/>
  <c r="AP435" i="11" s="1"/>
  <c r="AN434" i="11"/>
  <c r="AM434" i="11"/>
  <c r="AP434" i="11" a="1"/>
  <c r="AP434" i="11" s="1"/>
  <c r="AN433" i="11"/>
  <c r="AM433" i="11"/>
  <c r="AP433" i="11" a="1"/>
  <c r="AP433" i="11" s="1"/>
  <c r="AN432" i="11"/>
  <c r="AM432" i="11"/>
  <c r="AQ432" i="11" a="1"/>
  <c r="AQ432" i="11"/>
  <c r="AP432" i="11" a="1"/>
  <c r="AP432" i="11" s="1"/>
  <c r="AN431" i="11"/>
  <c r="AM431" i="11"/>
  <c r="AP431" i="11" a="1"/>
  <c r="AP431" i="11" s="1"/>
  <c r="AN430" i="11"/>
  <c r="AM430" i="11"/>
  <c r="AP430" i="11" a="1"/>
  <c r="AP430" i="11" s="1"/>
  <c r="AN429" i="11"/>
  <c r="AM429" i="11"/>
  <c r="AP429" i="11" a="1"/>
  <c r="AP429" i="11" s="1"/>
  <c r="AN428" i="11"/>
  <c r="AM428" i="11"/>
  <c r="AQ428" i="11" a="1"/>
  <c r="AQ428" i="11"/>
  <c r="AP428" i="11" a="1"/>
  <c r="AP428" i="11" s="1"/>
  <c r="AN427" i="11"/>
  <c r="AM427" i="11"/>
  <c r="AP427" i="11" a="1"/>
  <c r="AP427" i="11" s="1"/>
  <c r="AN426" i="11"/>
  <c r="AM426" i="11"/>
  <c r="AP426" i="11" a="1"/>
  <c r="AP426" i="11" s="1"/>
  <c r="AN425" i="11"/>
  <c r="AM425" i="11"/>
  <c r="AP425" i="11" a="1"/>
  <c r="AP425" i="11" s="1"/>
  <c r="AN424" i="11"/>
  <c r="AM424" i="11"/>
  <c r="AQ424" i="11" a="1"/>
  <c r="AQ424" i="11"/>
  <c r="AP424" i="11" a="1"/>
  <c r="AP424" i="11" s="1"/>
  <c r="AN423" i="11"/>
  <c r="AM423" i="11"/>
  <c r="AP423" i="11" a="1"/>
  <c r="AP423" i="11" s="1"/>
  <c r="AN422" i="11"/>
  <c r="AM422" i="11"/>
  <c r="AP422" i="11" a="1"/>
  <c r="AP422" i="11" s="1"/>
  <c r="AN421" i="11"/>
  <c r="AM421" i="11"/>
  <c r="AQ421" i="11" a="1"/>
  <c r="AQ421" i="11"/>
  <c r="AP421" i="11" a="1"/>
  <c r="AP421" i="11" s="1"/>
  <c r="AN420" i="11"/>
  <c r="AM420" i="11"/>
  <c r="AP420" i="11" a="1"/>
  <c r="AP420" i="11" s="1"/>
  <c r="AN419" i="11"/>
  <c r="AM419" i="11"/>
  <c r="AP419" i="11" a="1"/>
  <c r="AP419" i="11" s="1"/>
  <c r="AN418" i="11"/>
  <c r="AM418" i="11"/>
  <c r="AP418" i="11" a="1"/>
  <c r="AP418" i="11" s="1"/>
  <c r="AN417" i="11"/>
  <c r="AM417" i="11"/>
  <c r="AP417" i="11" a="1"/>
  <c r="AP417" i="11" s="1"/>
  <c r="AN416" i="11"/>
  <c r="AM416" i="11"/>
  <c r="AQ416" i="11" a="1"/>
  <c r="AQ416" i="11"/>
  <c r="AP416" i="11" a="1"/>
  <c r="AP416" i="11" s="1"/>
  <c r="AN415" i="11"/>
  <c r="AM415" i="11"/>
  <c r="AP415" i="11" a="1"/>
  <c r="AP415" i="11" s="1"/>
  <c r="AN414" i="11"/>
  <c r="AM414" i="11"/>
  <c r="AP414" i="11" a="1"/>
  <c r="AP414" i="11" s="1"/>
  <c r="AN413" i="11"/>
  <c r="AM413" i="11"/>
  <c r="AP413" i="11" a="1"/>
  <c r="AP413" i="11" s="1"/>
  <c r="AN412" i="11"/>
  <c r="AM412" i="11"/>
  <c r="AQ412" i="11" a="1"/>
  <c r="AQ412" i="11"/>
  <c r="AP412" i="11" a="1"/>
  <c r="AP412" i="11" s="1"/>
  <c r="AN411" i="11"/>
  <c r="AM411" i="11"/>
  <c r="AP411" i="11" a="1"/>
  <c r="AP411" i="11" s="1"/>
  <c r="AN410" i="11"/>
  <c r="AM410" i="11"/>
  <c r="AP410" i="11" a="1"/>
  <c r="AP410" i="11" s="1"/>
  <c r="AN409" i="11"/>
  <c r="AM409" i="11"/>
  <c r="AP409" i="11" a="1"/>
  <c r="AP409" i="11" s="1"/>
  <c r="AN408" i="11"/>
  <c r="AM408" i="11"/>
  <c r="AP408" i="11" a="1"/>
  <c r="AP408" i="11" s="1"/>
  <c r="AN407" i="11"/>
  <c r="AM407" i="11"/>
  <c r="AP407" i="11" a="1"/>
  <c r="AP407" i="11" s="1"/>
  <c r="AN406" i="11"/>
  <c r="AM406" i="11"/>
  <c r="AP406" i="11" a="1"/>
  <c r="AP406" i="11" s="1"/>
  <c r="AN405" i="11"/>
  <c r="AM405" i="11"/>
  <c r="AP405" i="11" a="1"/>
  <c r="AP405" i="11" s="1"/>
  <c r="AN404" i="11"/>
  <c r="AM404" i="11"/>
  <c r="AQ404" i="11" a="1"/>
  <c r="AQ404" i="11"/>
  <c r="AP404" i="11" a="1"/>
  <c r="AP404" i="11" s="1"/>
  <c r="AN403" i="11"/>
  <c r="AM403" i="11"/>
  <c r="AP403" i="11" a="1"/>
  <c r="AP403" i="11" s="1"/>
  <c r="AN402" i="11"/>
  <c r="AM402" i="11"/>
  <c r="AP402" i="11" a="1"/>
  <c r="AP402" i="11" s="1"/>
  <c r="AN401" i="11"/>
  <c r="AM401" i="11"/>
  <c r="AP401" i="11" a="1"/>
  <c r="AP401" i="11" s="1"/>
  <c r="AN400" i="11"/>
  <c r="AM400" i="11"/>
  <c r="AQ400" i="11" a="1"/>
  <c r="AQ400" i="11"/>
  <c r="AP400" i="11" a="1"/>
  <c r="AP400" i="11" s="1"/>
  <c r="AN399" i="11"/>
  <c r="AM399" i="11"/>
  <c r="AP399" i="11" a="1"/>
  <c r="AP399" i="11" s="1"/>
  <c r="AN398" i="11"/>
  <c r="AM398" i="11"/>
  <c r="AP398" i="11" a="1"/>
  <c r="AP398" i="11" s="1"/>
  <c r="AN397" i="11"/>
  <c r="AM397" i="11"/>
  <c r="AP397" i="11" a="1"/>
  <c r="AP397" i="11" s="1"/>
  <c r="AN396" i="11"/>
  <c r="AM396" i="11"/>
  <c r="AQ396" i="11" a="1"/>
  <c r="AQ396" i="11"/>
  <c r="AP396" i="11" a="1"/>
  <c r="AP396" i="11" s="1"/>
  <c r="AN395" i="11"/>
  <c r="AM395" i="11"/>
  <c r="AP395" i="11" a="1"/>
  <c r="AP395" i="11" s="1"/>
  <c r="AN394" i="11"/>
  <c r="AM394" i="11"/>
  <c r="AP394" i="11" a="1"/>
  <c r="AP394" i="11" s="1"/>
  <c r="AN393" i="11"/>
  <c r="AM393" i="11"/>
  <c r="AP393" i="11" a="1"/>
  <c r="AP393" i="11" s="1"/>
  <c r="AN392" i="11"/>
  <c r="AM392" i="11"/>
  <c r="AP392" i="11" a="1"/>
  <c r="AP392" i="11" s="1"/>
  <c r="AN391" i="11"/>
  <c r="AM391" i="11"/>
  <c r="AP391" i="11" a="1"/>
  <c r="AP391" i="11" s="1"/>
  <c r="AN390" i="11"/>
  <c r="AM390" i="11"/>
  <c r="AP390" i="11" a="1"/>
  <c r="AP390" i="11" s="1"/>
  <c r="AN389" i="11"/>
  <c r="AM389" i="11"/>
  <c r="AP389" i="11" a="1"/>
  <c r="AP389" i="11" s="1"/>
  <c r="AN388" i="11"/>
  <c r="AM388" i="11"/>
  <c r="AQ388" i="11" a="1"/>
  <c r="AQ388" i="11"/>
  <c r="AP388" i="11" a="1"/>
  <c r="AP388" i="11" s="1"/>
  <c r="AN387" i="11"/>
  <c r="AM387" i="11"/>
  <c r="AP387" i="11" a="1"/>
  <c r="AP387" i="11" s="1"/>
  <c r="AN386" i="11"/>
  <c r="AM386" i="11"/>
  <c r="AP386" i="11" a="1"/>
  <c r="AP386" i="11" s="1"/>
  <c r="AN385" i="11"/>
  <c r="AM385" i="11"/>
  <c r="AP385" i="11" a="1"/>
  <c r="AP385" i="11" s="1"/>
  <c r="AN384" i="11"/>
  <c r="AM384" i="11"/>
  <c r="AQ384" i="11" a="1"/>
  <c r="AQ384" i="11"/>
  <c r="AP384" i="11" a="1"/>
  <c r="AP384" i="11" s="1"/>
  <c r="AN383" i="11"/>
  <c r="AM383" i="11"/>
  <c r="AP383" i="11" a="1"/>
  <c r="AP383" i="11" s="1"/>
  <c r="AN382" i="11"/>
  <c r="AM382" i="11"/>
  <c r="AP382" i="11" a="1"/>
  <c r="AP382" i="11" s="1"/>
  <c r="AN381" i="11"/>
  <c r="AM381" i="11"/>
  <c r="AP381" i="11" a="1"/>
  <c r="AP381" i="11" s="1"/>
  <c r="AN380" i="11"/>
  <c r="AM380" i="11"/>
  <c r="AQ380" i="11" a="1"/>
  <c r="AQ380" i="11"/>
  <c r="AP380" i="11" a="1"/>
  <c r="AP380" i="11" s="1"/>
  <c r="AN379" i="11"/>
  <c r="AM379" i="11"/>
  <c r="AP379" i="11" a="1"/>
  <c r="AP379" i="11" s="1"/>
  <c r="AN378" i="11"/>
  <c r="AM378" i="11"/>
  <c r="AP378" i="11" a="1"/>
  <c r="AP378" i="11" s="1"/>
  <c r="AN377" i="11"/>
  <c r="AM377" i="11"/>
  <c r="AP377" i="11" a="1"/>
  <c r="AP377" i="11" s="1"/>
  <c r="AN376" i="11"/>
  <c r="AM376" i="11"/>
  <c r="AP376" i="11" a="1"/>
  <c r="AP376" i="11" s="1"/>
  <c r="AN375" i="11"/>
  <c r="AM375" i="11"/>
  <c r="AP375" i="11" a="1"/>
  <c r="AP375" i="11" s="1"/>
  <c r="AN374" i="11"/>
  <c r="AM374" i="11"/>
  <c r="AP374" i="11" a="1"/>
  <c r="AP374" i="11" s="1"/>
  <c r="AN373" i="11"/>
  <c r="AM373" i="11"/>
  <c r="AP373" i="11" a="1"/>
  <c r="AP373" i="11" s="1"/>
  <c r="AN372" i="11"/>
  <c r="AM372" i="11"/>
  <c r="AP372" i="11" a="1"/>
  <c r="AP372" i="11" s="1"/>
  <c r="AN371" i="11"/>
  <c r="AM371" i="11"/>
  <c r="AP371" i="11" a="1"/>
  <c r="AP371" i="11" s="1"/>
  <c r="AN370" i="11"/>
  <c r="AM370" i="11"/>
  <c r="AP370" i="11" a="1"/>
  <c r="AP370" i="11" s="1"/>
  <c r="AN369" i="11"/>
  <c r="AM369" i="11"/>
  <c r="AP369" i="11" a="1"/>
  <c r="AP369" i="11" s="1"/>
  <c r="AN368" i="11"/>
  <c r="AM368" i="11"/>
  <c r="AQ368" i="11" a="1"/>
  <c r="AQ368" i="11"/>
  <c r="AP368" i="11" a="1"/>
  <c r="AP368" i="11" s="1"/>
  <c r="AN367" i="11"/>
  <c r="AM367" i="11"/>
  <c r="AP367" i="11" a="1"/>
  <c r="AP367" i="11" s="1"/>
  <c r="AN366" i="11"/>
  <c r="AM366" i="11"/>
  <c r="AP366" i="11" a="1"/>
  <c r="AP366" i="11" s="1"/>
  <c r="AN365" i="11"/>
  <c r="AM365" i="11"/>
  <c r="AP365" i="11" a="1"/>
  <c r="AP365" i="11" s="1"/>
  <c r="AN364" i="11"/>
  <c r="AM364" i="11"/>
  <c r="AQ364" i="11" a="1"/>
  <c r="AQ364" i="11"/>
  <c r="AP364" i="11" a="1"/>
  <c r="AP364" i="11" s="1"/>
  <c r="AN363" i="11"/>
  <c r="AM363" i="11"/>
  <c r="AP363" i="11" a="1"/>
  <c r="AP363" i="11" s="1"/>
  <c r="AN362" i="11"/>
  <c r="AM362" i="11"/>
  <c r="AP362" i="11" a="1"/>
  <c r="AP362" i="11" s="1"/>
  <c r="AN361" i="11"/>
  <c r="AM361" i="11"/>
  <c r="AP361" i="11" a="1"/>
  <c r="AP361" i="11" s="1"/>
  <c r="AN360" i="11"/>
  <c r="AM360" i="11"/>
  <c r="AQ360" i="11" a="1"/>
  <c r="AQ360" i="11"/>
  <c r="AP360" i="11" a="1"/>
  <c r="AP360" i="11" s="1"/>
  <c r="AN359" i="11"/>
  <c r="AM359" i="11"/>
  <c r="AP359" i="11" a="1"/>
  <c r="AP359" i="11" s="1"/>
  <c r="AN358" i="11"/>
  <c r="AM358" i="11"/>
  <c r="AP358" i="11" a="1"/>
  <c r="AP358" i="11" s="1"/>
  <c r="AN357" i="11"/>
  <c r="AM357" i="11"/>
  <c r="AP357" i="11" a="1"/>
  <c r="AP357" i="11" s="1"/>
  <c r="AN356" i="11"/>
  <c r="AM356" i="11"/>
  <c r="AQ356" i="11" a="1"/>
  <c r="AQ356" i="11"/>
  <c r="AP356" i="11" a="1"/>
  <c r="AP356" i="11" s="1"/>
  <c r="AN355" i="11"/>
  <c r="AM355" i="11"/>
  <c r="AP355" i="11" a="1"/>
  <c r="AP355" i="11" s="1"/>
  <c r="AN354" i="11"/>
  <c r="AM354" i="11"/>
  <c r="AP354" i="11" a="1"/>
  <c r="AP354" i="11" s="1"/>
  <c r="AN353" i="11"/>
  <c r="AM353" i="11"/>
  <c r="AP353" i="11" a="1"/>
  <c r="AP353" i="11" s="1"/>
  <c r="AN352" i="11"/>
  <c r="AM352" i="11"/>
  <c r="AQ352" i="11" a="1"/>
  <c r="AQ352" i="11"/>
  <c r="AP352" i="11" a="1"/>
  <c r="AP352" i="11" s="1"/>
  <c r="AN351" i="11"/>
  <c r="AM351" i="11"/>
  <c r="AP351" i="11" a="1"/>
  <c r="AP351" i="11" s="1"/>
  <c r="AN350" i="11"/>
  <c r="AM350" i="11"/>
  <c r="AP350" i="11" a="1"/>
  <c r="AP350" i="11" s="1"/>
  <c r="AN349" i="11"/>
  <c r="AM349" i="11"/>
  <c r="AP349" i="11" a="1"/>
  <c r="AP349" i="11" s="1"/>
  <c r="AN348" i="11"/>
  <c r="AM348" i="11"/>
  <c r="AP348" i="11" a="1"/>
  <c r="AP348" i="11" s="1"/>
  <c r="AN347" i="11"/>
  <c r="AM347" i="11"/>
  <c r="AP347" i="11" a="1"/>
  <c r="AP347" i="11" s="1"/>
  <c r="AN346" i="11"/>
  <c r="AM346" i="11"/>
  <c r="AP346" i="11" a="1"/>
  <c r="AP346" i="11" s="1"/>
  <c r="AN345" i="11"/>
  <c r="AM345" i="11"/>
  <c r="AP345" i="11" a="1"/>
  <c r="AP345" i="11" s="1"/>
  <c r="AN344" i="11"/>
  <c r="AM344" i="11"/>
  <c r="AQ344" i="11" a="1"/>
  <c r="AQ344" i="11"/>
  <c r="AP344" i="11" a="1"/>
  <c r="AP344" i="11" s="1"/>
  <c r="AN343" i="11"/>
  <c r="AM343" i="11"/>
  <c r="AP343" i="11" a="1"/>
  <c r="AP343" i="11" s="1"/>
  <c r="AN342" i="11"/>
  <c r="AM342" i="11"/>
  <c r="AP342" i="11" a="1"/>
  <c r="AP342" i="11" s="1"/>
  <c r="AN341" i="11"/>
  <c r="AM341" i="11"/>
  <c r="AP341" i="11" a="1"/>
  <c r="AP341" i="11" s="1"/>
  <c r="AN340" i="11"/>
  <c r="AM340" i="11"/>
  <c r="AQ340" i="11" a="1"/>
  <c r="AQ340" i="11"/>
  <c r="AP340" i="11" a="1"/>
  <c r="AP340" i="11" s="1"/>
  <c r="AN339" i="11"/>
  <c r="AM339" i="11"/>
  <c r="AP339" i="11" a="1"/>
  <c r="AP339" i="11" s="1"/>
  <c r="AN338" i="11"/>
  <c r="AM338" i="11"/>
  <c r="AP338" i="11" a="1"/>
  <c r="AP338" i="11" s="1"/>
  <c r="AN337" i="11"/>
  <c r="AM337" i="11"/>
  <c r="AP337" i="11" a="1"/>
  <c r="AP337" i="11" s="1"/>
  <c r="AN336" i="11"/>
  <c r="AM336" i="11"/>
  <c r="AQ336" i="11" a="1"/>
  <c r="AQ336" i="11"/>
  <c r="AP336" i="11" a="1"/>
  <c r="AP336" i="11" s="1"/>
  <c r="AN335" i="11"/>
  <c r="AM335" i="11"/>
  <c r="AP335" i="11" a="1"/>
  <c r="AP335" i="11" s="1"/>
  <c r="AN334" i="11"/>
  <c r="AM334" i="11"/>
  <c r="AP334" i="11" a="1"/>
  <c r="AP334" i="11" s="1"/>
  <c r="AN333" i="11"/>
  <c r="AM333" i="11"/>
  <c r="AQ333" i="11" a="1"/>
  <c r="AQ333" i="11"/>
  <c r="AP333" i="11" a="1"/>
  <c r="AP333" i="11" s="1"/>
  <c r="AN332" i="11"/>
  <c r="AM332" i="11"/>
  <c r="AQ332" i="11" a="1"/>
  <c r="AQ332" i="11"/>
  <c r="AP332" i="11" a="1"/>
  <c r="AP332" i="11" s="1"/>
  <c r="AN331" i="11"/>
  <c r="AM331" i="11"/>
  <c r="AP331" i="11" a="1"/>
  <c r="AP331" i="11" s="1"/>
  <c r="AN330" i="11"/>
  <c r="AM330" i="11"/>
  <c r="AP330" i="11" a="1"/>
  <c r="AP330" i="11" s="1"/>
  <c r="AN329" i="11"/>
  <c r="AM329" i="11"/>
  <c r="AP329" i="11" a="1"/>
  <c r="AP329" i="11" s="1"/>
  <c r="AN328" i="11"/>
  <c r="AM328" i="11"/>
  <c r="AQ328" i="11" a="1"/>
  <c r="AQ328" i="11"/>
  <c r="AP328" i="11" a="1"/>
  <c r="AP328" i="11" s="1"/>
  <c r="AN327" i="11"/>
  <c r="AM327" i="11"/>
  <c r="AP327" i="11" a="1"/>
  <c r="AP327" i="11" s="1"/>
  <c r="AN326" i="11"/>
  <c r="AM326" i="11"/>
  <c r="AP326" i="11" a="1"/>
  <c r="AP326" i="11" s="1"/>
  <c r="AN325" i="11"/>
  <c r="AM325" i="11"/>
  <c r="AP325" i="11" a="1"/>
  <c r="AP325" i="11" s="1"/>
  <c r="AN324" i="11"/>
  <c r="AM324" i="11"/>
  <c r="AQ324" i="11" a="1"/>
  <c r="AQ324" i="11"/>
  <c r="AP324" i="11" a="1"/>
  <c r="AP324" i="11" s="1"/>
  <c r="AN323" i="11"/>
  <c r="AM323" i="11"/>
  <c r="AP323" i="11" a="1"/>
  <c r="AP323" i="11" s="1"/>
  <c r="AN322" i="11"/>
  <c r="AM322" i="11"/>
  <c r="AP322" i="11" a="1"/>
  <c r="AP322" i="11" s="1"/>
  <c r="AN321" i="11"/>
  <c r="AM321" i="11"/>
  <c r="AP321" i="11" a="1"/>
  <c r="AP321" i="11" s="1"/>
  <c r="AN320" i="11"/>
  <c r="AM320" i="11"/>
  <c r="AQ320" i="11" a="1"/>
  <c r="AQ320" i="11"/>
  <c r="AP320" i="11" a="1"/>
  <c r="AP320" i="11" s="1"/>
  <c r="AN319" i="11"/>
  <c r="AM319" i="11"/>
  <c r="AP319" i="11" a="1"/>
  <c r="AP319" i="11" s="1"/>
  <c r="AN318" i="11"/>
  <c r="AM318" i="11"/>
  <c r="AP318" i="11" a="1"/>
  <c r="AP318" i="11" s="1"/>
  <c r="AN317" i="11"/>
  <c r="AM317" i="11"/>
  <c r="AP317" i="11" a="1"/>
  <c r="AP317" i="11" s="1"/>
  <c r="AN316" i="11"/>
  <c r="AM316" i="11"/>
  <c r="AQ316" i="11" a="1"/>
  <c r="AQ316" i="11"/>
  <c r="AP316" i="11" a="1"/>
  <c r="AP316" i="11" s="1"/>
  <c r="AN315" i="11"/>
  <c r="AM315" i="11"/>
  <c r="AP315" i="11" a="1"/>
  <c r="AP315" i="11" s="1"/>
  <c r="AN314" i="11"/>
  <c r="AM314" i="11"/>
  <c r="AP314" i="11" a="1"/>
  <c r="AP314" i="11" s="1"/>
  <c r="AN313" i="11"/>
  <c r="AM313" i="11"/>
  <c r="AP313" i="11" a="1"/>
  <c r="AP313" i="11" s="1"/>
  <c r="AN312" i="11"/>
  <c r="AM312" i="11"/>
  <c r="AQ312" i="11" a="1"/>
  <c r="AQ312" i="11"/>
  <c r="AP312" i="11" a="1"/>
  <c r="AP312" i="11" s="1"/>
  <c r="AN311" i="11"/>
  <c r="AM311" i="11"/>
  <c r="AP311" i="11" a="1"/>
  <c r="AP311" i="11" s="1"/>
  <c r="AN310" i="11"/>
  <c r="AM310" i="11"/>
  <c r="AP310" i="11" a="1"/>
  <c r="AP310" i="11" s="1"/>
  <c r="AN309" i="11"/>
  <c r="AM309" i="11"/>
  <c r="AP309" i="11" a="1"/>
  <c r="AP309" i="11" s="1"/>
  <c r="AN308" i="11"/>
  <c r="AM308" i="11"/>
  <c r="AQ308" i="11" a="1"/>
  <c r="AQ308" i="11"/>
  <c r="AP308" i="11" a="1"/>
  <c r="AP308" i="11" s="1"/>
  <c r="AN307" i="11"/>
  <c r="AM307" i="11"/>
  <c r="AP307" i="11" a="1"/>
  <c r="AP307" i="11" s="1"/>
  <c r="AN306" i="11"/>
  <c r="AM306" i="11"/>
  <c r="AP306" i="11" a="1"/>
  <c r="AP306" i="11" s="1"/>
  <c r="AN305" i="11"/>
  <c r="AM305" i="11"/>
  <c r="AP305" i="11" a="1"/>
  <c r="AP305" i="11" s="1"/>
  <c r="AN304" i="11"/>
  <c r="AM304" i="11"/>
  <c r="AQ304" i="11" a="1"/>
  <c r="AQ304" i="11"/>
  <c r="AP304" i="11" a="1"/>
  <c r="AP304" i="11" s="1"/>
  <c r="AN303" i="11"/>
  <c r="AM303" i="11"/>
  <c r="AP303" i="11" a="1"/>
  <c r="AP303" i="11" s="1"/>
  <c r="AN302" i="11"/>
  <c r="AM302" i="11"/>
  <c r="AP302" i="11" a="1"/>
  <c r="AP302" i="11" s="1"/>
  <c r="AN301" i="11"/>
  <c r="AM301" i="11"/>
  <c r="AP301" i="11" a="1"/>
  <c r="AP301" i="11" s="1"/>
  <c r="AN300" i="11"/>
  <c r="AM300" i="11"/>
  <c r="AQ300" i="11" a="1"/>
  <c r="AQ300" i="11"/>
  <c r="AP300" i="11" a="1"/>
  <c r="AP300" i="11" s="1"/>
  <c r="AN299" i="11"/>
  <c r="AM299" i="11"/>
  <c r="AP299" i="11" a="1"/>
  <c r="AP299" i="11" s="1"/>
  <c r="AN298" i="11"/>
  <c r="AM298" i="11"/>
  <c r="AP298" i="11" a="1"/>
  <c r="AP298" i="11" s="1"/>
  <c r="AN297" i="11"/>
  <c r="AM297" i="11"/>
  <c r="AP297" i="11" a="1"/>
  <c r="AP297" i="11" s="1"/>
  <c r="AN296" i="11"/>
  <c r="AM296" i="11"/>
  <c r="AQ296" i="11" a="1"/>
  <c r="AQ296" i="11"/>
  <c r="AP296" i="11" a="1"/>
  <c r="AP296" i="11" s="1"/>
  <c r="AN295" i="11"/>
  <c r="AM295" i="11"/>
  <c r="AP295" i="11" a="1"/>
  <c r="AP295" i="11" s="1"/>
  <c r="AN294" i="11"/>
  <c r="AM294" i="11"/>
  <c r="AP294" i="11" a="1"/>
  <c r="AP294" i="11" s="1"/>
  <c r="AN293" i="11"/>
  <c r="AM293" i="11"/>
  <c r="AP293" i="11" a="1"/>
  <c r="AP293" i="11" s="1"/>
  <c r="AN292" i="11"/>
  <c r="AM292" i="11"/>
  <c r="AP292" i="11" a="1"/>
  <c r="AP292" i="11" s="1"/>
  <c r="AN291" i="11"/>
  <c r="AM291" i="11"/>
  <c r="AP291" i="11" a="1"/>
  <c r="AP291" i="11" s="1"/>
  <c r="AN290" i="11"/>
  <c r="AM290" i="11"/>
  <c r="AP290" i="11" a="1"/>
  <c r="AP290" i="11" s="1"/>
  <c r="AN289" i="11"/>
  <c r="AM289" i="11"/>
  <c r="AP289" i="11" a="1"/>
  <c r="AP289" i="11" s="1"/>
  <c r="AN288" i="11"/>
  <c r="AM288" i="11"/>
  <c r="AQ288" i="11" a="1"/>
  <c r="AQ288" i="11"/>
  <c r="AP288" i="11" a="1"/>
  <c r="AP288" i="11" s="1"/>
  <c r="AN287" i="11"/>
  <c r="AM287" i="11"/>
  <c r="AP287" i="11" a="1"/>
  <c r="AP287" i="11" s="1"/>
  <c r="AN286" i="11"/>
  <c r="AM286" i="11"/>
  <c r="AP286" i="11" a="1"/>
  <c r="AP286" i="11" s="1"/>
  <c r="AN285" i="11"/>
  <c r="AM285" i="11"/>
  <c r="AP285" i="11" a="1"/>
  <c r="AP285" i="11" s="1"/>
  <c r="AN284" i="11"/>
  <c r="AM284" i="11"/>
  <c r="AQ284" i="11" a="1"/>
  <c r="AQ284" i="11"/>
  <c r="AP284" i="11" a="1"/>
  <c r="AP284" i="11" s="1"/>
  <c r="AN283" i="11"/>
  <c r="AM283" i="11"/>
  <c r="AP283" i="11" a="1"/>
  <c r="AP283" i="11" s="1"/>
  <c r="AN282" i="11"/>
  <c r="AM282" i="11"/>
  <c r="AP282" i="11" a="1"/>
  <c r="AP282" i="11" s="1"/>
  <c r="AN281" i="11"/>
  <c r="AM281" i="11"/>
  <c r="AP281" i="11" a="1"/>
  <c r="AP281" i="11" s="1"/>
  <c r="AN280" i="11"/>
  <c r="AM280" i="11"/>
  <c r="AQ280" i="11" a="1"/>
  <c r="AQ280" i="11"/>
  <c r="AP280" i="11" a="1"/>
  <c r="AP280" i="11" s="1"/>
  <c r="AN279" i="11"/>
  <c r="AM279" i="11"/>
  <c r="AP279" i="11" a="1"/>
  <c r="AP279" i="11" s="1"/>
  <c r="AN278" i="11"/>
  <c r="AM278" i="11"/>
  <c r="AP278" i="11" a="1"/>
  <c r="AP278" i="11" s="1"/>
  <c r="AN277" i="11"/>
  <c r="AM277" i="11"/>
  <c r="AP277" i="11" a="1"/>
  <c r="AP277" i="11" s="1"/>
  <c r="AN276" i="11"/>
  <c r="AM276" i="11"/>
  <c r="AQ276" i="11" a="1"/>
  <c r="AQ276" i="11"/>
  <c r="AP276" i="11" a="1"/>
  <c r="AP276" i="11" s="1"/>
  <c r="AN275" i="11"/>
  <c r="AM275" i="11"/>
  <c r="AP275" i="11" a="1"/>
  <c r="AP275" i="11" s="1"/>
  <c r="AN274" i="11"/>
  <c r="AM274" i="11"/>
  <c r="AP274" i="11" a="1"/>
  <c r="AP274" i="11" s="1"/>
  <c r="AN273" i="11"/>
  <c r="AM273" i="11"/>
  <c r="AP273" i="11" a="1"/>
  <c r="AP273" i="11" s="1"/>
  <c r="AN272" i="11"/>
  <c r="AM272" i="11"/>
  <c r="AQ272" i="11" a="1"/>
  <c r="AQ272" i="11"/>
  <c r="AP272" i="11" a="1"/>
  <c r="AP272" i="11" s="1"/>
  <c r="AN271" i="11"/>
  <c r="AM271" i="11"/>
  <c r="AP271" i="11" a="1"/>
  <c r="AP271" i="11" s="1"/>
  <c r="AN270" i="11"/>
  <c r="AM270" i="11"/>
  <c r="AP270" i="11" a="1"/>
  <c r="AP270" i="11" s="1"/>
  <c r="AN269" i="11"/>
  <c r="AM269" i="11"/>
  <c r="AP269" i="11" a="1"/>
  <c r="AP269" i="11" s="1"/>
  <c r="AN268" i="11"/>
  <c r="AM268" i="11"/>
  <c r="AQ268" i="11" a="1"/>
  <c r="AQ268" i="11"/>
  <c r="AP268" i="11" a="1"/>
  <c r="AP268" i="11" s="1"/>
  <c r="AN267" i="11"/>
  <c r="AM267" i="11"/>
  <c r="AP267" i="11" a="1"/>
  <c r="AP267" i="11" s="1"/>
  <c r="AN266" i="11"/>
  <c r="AM266" i="11"/>
  <c r="AP266" i="11" a="1"/>
  <c r="AP266" i="11" s="1"/>
  <c r="AN265" i="11"/>
  <c r="AM265" i="11"/>
  <c r="AP265" i="11" a="1"/>
  <c r="AP265" i="11" s="1"/>
  <c r="AN264" i="11"/>
  <c r="AM264" i="11"/>
  <c r="AQ264" i="11" a="1"/>
  <c r="AQ264" i="11"/>
  <c r="AP264" i="11" a="1"/>
  <c r="AP264" i="11" s="1"/>
  <c r="AN263" i="11"/>
  <c r="AM263" i="11"/>
  <c r="AP263" i="11" a="1"/>
  <c r="AP263" i="11" s="1"/>
  <c r="AN262" i="11"/>
  <c r="AM262" i="11"/>
  <c r="AP262" i="11" a="1"/>
  <c r="AP262" i="11" s="1"/>
  <c r="AN261" i="11"/>
  <c r="AM261" i="11"/>
  <c r="AP261" i="11" a="1"/>
  <c r="AP261" i="11" s="1"/>
  <c r="AN260" i="11"/>
  <c r="AM260" i="11"/>
  <c r="AQ260" i="11" a="1"/>
  <c r="AQ260" i="11"/>
  <c r="AP260" i="11" a="1"/>
  <c r="AP260" i="11" s="1"/>
  <c r="AN259" i="11"/>
  <c r="AM259" i="11"/>
  <c r="AP259" i="11" a="1"/>
  <c r="AP259" i="11" s="1"/>
  <c r="AN258" i="11"/>
  <c r="AM258" i="11"/>
  <c r="AP258" i="11" a="1"/>
  <c r="AP258" i="11" s="1"/>
  <c r="AN257" i="11"/>
  <c r="AM257" i="11"/>
  <c r="AN256" i="11"/>
  <c r="AM256" i="11"/>
  <c r="AQ256" i="11" a="1"/>
  <c r="AQ256" i="11"/>
  <c r="AN255" i="11"/>
  <c r="AN254" i="11"/>
  <c r="AN253" i="11"/>
  <c r="AN252" i="11"/>
  <c r="AM252" i="11"/>
  <c r="AQ252" i="11" a="1"/>
  <c r="AQ252" i="11"/>
  <c r="AN251" i="11"/>
  <c r="AN250" i="11"/>
  <c r="AM250" i="11"/>
  <c r="AN249" i="11"/>
  <c r="AN248" i="11"/>
  <c r="AN247" i="11"/>
  <c r="AM247" i="11"/>
  <c r="AN246" i="11"/>
  <c r="AM246" i="11"/>
  <c r="AN245" i="11"/>
  <c r="AM245" i="11"/>
  <c r="AN244" i="11"/>
  <c r="AM244" i="11"/>
  <c r="AQ244" i="11" a="1"/>
  <c r="AQ244" i="11"/>
  <c r="AN243" i="11"/>
  <c r="AM243" i="11"/>
  <c r="AN242" i="11"/>
  <c r="AM242" i="11"/>
  <c r="AN241" i="11"/>
  <c r="AM241" i="11"/>
  <c r="AN240" i="11"/>
  <c r="AM240" i="11"/>
  <c r="AQ240" i="11" a="1"/>
  <c r="AQ240" i="11"/>
  <c r="AN239" i="11"/>
  <c r="AM239" i="11"/>
  <c r="AN238" i="11"/>
  <c r="AN237" i="11"/>
  <c r="AM237" i="11"/>
  <c r="AN236" i="11"/>
  <c r="AN235" i="11"/>
  <c r="AM235" i="11"/>
  <c r="AN234" i="11"/>
  <c r="AM234" i="11"/>
  <c r="AN233" i="11"/>
  <c r="AM233" i="11"/>
  <c r="AN232" i="11"/>
  <c r="AM232" i="11"/>
  <c r="AQ232" i="11" a="1"/>
  <c r="AQ232" i="11"/>
  <c r="AN231" i="11"/>
  <c r="AN230" i="11"/>
  <c r="AN229" i="11"/>
  <c r="AN228" i="11"/>
  <c r="AM228" i="11"/>
  <c r="AQ228" i="11" a="1"/>
  <c r="AQ228" i="11"/>
  <c r="AN227" i="11"/>
  <c r="AM227" i="11"/>
  <c r="AN226" i="11"/>
  <c r="AM226" i="11"/>
  <c r="AN225" i="11"/>
  <c r="AM225" i="11"/>
  <c r="AN224" i="11"/>
  <c r="AM224" i="11"/>
  <c r="AQ224" i="11" a="1"/>
  <c r="AQ224" i="11"/>
  <c r="AN223" i="11"/>
  <c r="AM223" i="11"/>
  <c r="AN222" i="11"/>
  <c r="AM222" i="11"/>
  <c r="AN221" i="11"/>
  <c r="AM221" i="11"/>
  <c r="AN220" i="11"/>
  <c r="AM220" i="11"/>
  <c r="AQ220" i="11" a="1"/>
  <c r="AQ220" i="11"/>
  <c r="AN219" i="11"/>
  <c r="AM219" i="11"/>
  <c r="AN218" i="11"/>
  <c r="AM218" i="11"/>
  <c r="AN217" i="11"/>
  <c r="AM217" i="11"/>
  <c r="AN216" i="11"/>
  <c r="AM216" i="11"/>
  <c r="AQ216" i="11" a="1"/>
  <c r="AQ216" i="11"/>
  <c r="AN215" i="11"/>
  <c r="AM215" i="11"/>
  <c r="AN214" i="11"/>
  <c r="AM214" i="11"/>
  <c r="AN213" i="11"/>
  <c r="AM213" i="11"/>
  <c r="AN212" i="11"/>
  <c r="AN211" i="11"/>
  <c r="AM211" i="11"/>
  <c r="AN210" i="11"/>
  <c r="AN209" i="11"/>
  <c r="AM209" i="11"/>
  <c r="AN208" i="11"/>
  <c r="AN207" i="11"/>
  <c r="AM207" i="11"/>
  <c r="AN206" i="11"/>
  <c r="AM206" i="11"/>
  <c r="AN205" i="11"/>
  <c r="AM205" i="11"/>
  <c r="AN204" i="11"/>
  <c r="AM204" i="11"/>
  <c r="AQ204" i="11" a="1"/>
  <c r="AQ204" i="11"/>
  <c r="AN203" i="11"/>
  <c r="AN202" i="11"/>
  <c r="AM202" i="11"/>
  <c r="AN201" i="11"/>
  <c r="AM201" i="11"/>
  <c r="AN200" i="11"/>
  <c r="AN199" i="11"/>
  <c r="AN198" i="11"/>
  <c r="AN197" i="11"/>
  <c r="AM197" i="11"/>
  <c r="AN196" i="11"/>
  <c r="AM196" i="11"/>
  <c r="AQ196" i="11" a="1"/>
  <c r="AQ196" i="11"/>
  <c r="AN195" i="11"/>
  <c r="AM195" i="11"/>
  <c r="AN194" i="11"/>
  <c r="AM194" i="11"/>
  <c r="AN193" i="11"/>
  <c r="AM193" i="11"/>
  <c r="AN192" i="11"/>
  <c r="AM192" i="11"/>
  <c r="AQ192" i="11" a="1"/>
  <c r="AQ192" i="11"/>
  <c r="AN191" i="11"/>
  <c r="AM191" i="11"/>
  <c r="AN190" i="11"/>
  <c r="AM190" i="11"/>
  <c r="AN189" i="11"/>
  <c r="AN188" i="11"/>
  <c r="AM188" i="11"/>
  <c r="AQ188" i="11" a="1"/>
  <c r="AQ188" i="11"/>
  <c r="AN187" i="11"/>
  <c r="AM187" i="11"/>
  <c r="AN186" i="11"/>
  <c r="AN185" i="11"/>
  <c r="AM185" i="11"/>
  <c r="AN184" i="11"/>
  <c r="AM184" i="11"/>
  <c r="AN183" i="11"/>
  <c r="AN182" i="11"/>
  <c r="AM182" i="11"/>
  <c r="AN181" i="11"/>
  <c r="AM181" i="11"/>
  <c r="AN180" i="11"/>
  <c r="AN179" i="11"/>
  <c r="AM179" i="11"/>
  <c r="AQ179" i="11" a="1"/>
  <c r="AQ179" i="11"/>
  <c r="AN178" i="11"/>
  <c r="AM178" i="11"/>
  <c r="AN177" i="11"/>
  <c r="AM177" i="11"/>
  <c r="AN176" i="11"/>
  <c r="AN175" i="11"/>
  <c r="AN174" i="11"/>
  <c r="AM174" i="11"/>
  <c r="AQ174" i="11" a="1"/>
  <c r="AQ174" i="11"/>
  <c r="AN173" i="11"/>
  <c r="AM173" i="11"/>
  <c r="AN172" i="11"/>
  <c r="AM172" i="11"/>
  <c r="AN171" i="11"/>
  <c r="AM171" i="11"/>
  <c r="AN170" i="11"/>
  <c r="AM170" i="11"/>
  <c r="AN169" i="11"/>
  <c r="AM169" i="11"/>
  <c r="AN168" i="11"/>
  <c r="AM168" i="11"/>
  <c r="AN167" i="11"/>
  <c r="AN166" i="11"/>
  <c r="AM166" i="11"/>
  <c r="AN165" i="11"/>
  <c r="AM165" i="11"/>
  <c r="AN164" i="11"/>
  <c r="AM164" i="11"/>
  <c r="AN163" i="11"/>
  <c r="AM163" i="11"/>
  <c r="AN162" i="11"/>
  <c r="AN161" i="11"/>
  <c r="AM161" i="11"/>
  <c r="AQ161" i="11" a="1"/>
  <c r="AQ161" i="11"/>
  <c r="AN160" i="11"/>
  <c r="AM160" i="11"/>
  <c r="AN159" i="11"/>
  <c r="AN158" i="11"/>
  <c r="AM158" i="11"/>
  <c r="AN157" i="11"/>
  <c r="AM157" i="11"/>
  <c r="AN156" i="11"/>
  <c r="AN155" i="11"/>
  <c r="AM155" i="11"/>
  <c r="AN154" i="11"/>
  <c r="AN153" i="11"/>
  <c r="AM153" i="11"/>
  <c r="AN152" i="11"/>
  <c r="AM152" i="11"/>
  <c r="AN151" i="11"/>
  <c r="AM151" i="11"/>
  <c r="AN150" i="11"/>
  <c r="AM150" i="11"/>
  <c r="AN149" i="11"/>
  <c r="AM149" i="11"/>
  <c r="AN148" i="11"/>
  <c r="AN147" i="11"/>
  <c r="AM147" i="11"/>
  <c r="AQ147" i="11" a="1"/>
  <c r="AQ147" i="11"/>
  <c r="AN146" i="11"/>
  <c r="AM146" i="11"/>
  <c r="AN145" i="11"/>
  <c r="AM145" i="11"/>
  <c r="AQ145" i="11" a="1"/>
  <c r="AQ145" i="11"/>
  <c r="AN144" i="11"/>
  <c r="AM144" i="11"/>
  <c r="AN143" i="11"/>
  <c r="AN142" i="11"/>
  <c r="AM142" i="11"/>
  <c r="AN141" i="11"/>
  <c r="AM141" i="11"/>
  <c r="AN140" i="11"/>
  <c r="AN139" i="11"/>
  <c r="AM139" i="11"/>
  <c r="AN138" i="11"/>
  <c r="AM138" i="11"/>
  <c r="AN137" i="11"/>
  <c r="AM137" i="11"/>
  <c r="AN136" i="11"/>
  <c r="AN135" i="11"/>
  <c r="AM135" i="11"/>
  <c r="AN134" i="11"/>
  <c r="AN133" i="11"/>
  <c r="AN132" i="11"/>
  <c r="AM132" i="11"/>
  <c r="AN131" i="11"/>
  <c r="AN130" i="11"/>
  <c r="AM130" i="11"/>
  <c r="AQ130" i="11" a="1"/>
  <c r="AQ130" i="11"/>
  <c r="AN129" i="11"/>
  <c r="AM129" i="11"/>
  <c r="AN128" i="11"/>
  <c r="AM128" i="11"/>
  <c r="AQ128" i="11" a="1"/>
  <c r="AQ128" i="11"/>
  <c r="AN127" i="11"/>
  <c r="AM127" i="11"/>
  <c r="AN126" i="11"/>
  <c r="AM126" i="11"/>
  <c r="AN125" i="11"/>
  <c r="AM125" i="11"/>
  <c r="AN124" i="11"/>
  <c r="AM124" i="11"/>
  <c r="AQ124" i="11" a="1"/>
  <c r="AQ124" i="11"/>
  <c r="AN123" i="11"/>
  <c r="AN122" i="11"/>
  <c r="AM122" i="11"/>
  <c r="AN121" i="11"/>
  <c r="AM121" i="11"/>
  <c r="AN120" i="11"/>
  <c r="AM120" i="11"/>
  <c r="AN119" i="11"/>
  <c r="AM119" i="11"/>
  <c r="AN118" i="11"/>
  <c r="AN117" i="11"/>
  <c r="AN116" i="11"/>
  <c r="AM116" i="11"/>
  <c r="AN115" i="11"/>
  <c r="AM115" i="11"/>
  <c r="AN114" i="11"/>
  <c r="AN113" i="11"/>
  <c r="AM113" i="11"/>
  <c r="AN112" i="11"/>
  <c r="AN111" i="11"/>
  <c r="AM111" i="11"/>
  <c r="AN110" i="11"/>
  <c r="AM110" i="11"/>
  <c r="AN109" i="11"/>
  <c r="AM109" i="11"/>
  <c r="AN108" i="11"/>
  <c r="AM108" i="11"/>
  <c r="AN107" i="11"/>
  <c r="AM107" i="11"/>
  <c r="AN106" i="11"/>
  <c r="AN105" i="11"/>
  <c r="AN104" i="11"/>
  <c r="AN103" i="11"/>
  <c r="AM103" i="11"/>
  <c r="AN102" i="11"/>
  <c r="AM102" i="11"/>
  <c r="AN101" i="11"/>
  <c r="AM101" i="11"/>
  <c r="AN100" i="11"/>
  <c r="AN99" i="11"/>
  <c r="AN98" i="11"/>
  <c r="AN97" i="11"/>
  <c r="AM97" i="11"/>
  <c r="AN96" i="11"/>
  <c r="AM96" i="11"/>
  <c r="AN95" i="11"/>
  <c r="AM95" i="11"/>
  <c r="AN94" i="11"/>
  <c r="AN93" i="11"/>
  <c r="AM93" i="11"/>
  <c r="AN92" i="11"/>
  <c r="AN91" i="11"/>
  <c r="AM91" i="11"/>
  <c r="AN90" i="11"/>
  <c r="AN89" i="11"/>
  <c r="AM89" i="11"/>
  <c r="AQ89" i="11" a="1"/>
  <c r="AQ89" i="11"/>
  <c r="AN88" i="11"/>
  <c r="AM88" i="11"/>
  <c r="AN87" i="11"/>
  <c r="AM87" i="11"/>
  <c r="AQ87" i="11" a="1"/>
  <c r="AQ87" i="11"/>
  <c r="AN86" i="11"/>
  <c r="AM86" i="11"/>
  <c r="AN85" i="11"/>
  <c r="AN84" i="11"/>
  <c r="AM84" i="11"/>
  <c r="AN83" i="11"/>
  <c r="AM83" i="11"/>
  <c r="AN82" i="11"/>
  <c r="AM82" i="11"/>
  <c r="AN81" i="11"/>
  <c r="AN80" i="11"/>
  <c r="AM80" i="11"/>
  <c r="AQ80" i="11" a="1"/>
  <c r="AQ80" i="11"/>
  <c r="AN79" i="11"/>
  <c r="AM79" i="11"/>
  <c r="AN78" i="11"/>
  <c r="AM78" i="11"/>
  <c r="AQ78" i="11" a="1"/>
  <c r="AQ78" i="11"/>
  <c r="AN77" i="11"/>
  <c r="AM77" i="11"/>
  <c r="AN76" i="11"/>
  <c r="AM76" i="11"/>
  <c r="AQ76" i="11" a="1"/>
  <c r="AQ76" i="11"/>
  <c r="AN75" i="11"/>
  <c r="AN74" i="11"/>
  <c r="AM74" i="11"/>
  <c r="AN73" i="11"/>
  <c r="AM73" i="11"/>
  <c r="AN72" i="11"/>
  <c r="AM72" i="11"/>
  <c r="AN71" i="11"/>
  <c r="AM71" i="11"/>
  <c r="AN70" i="11"/>
  <c r="AK70" i="11"/>
  <c r="AM70" i="11"/>
  <c r="AN69" i="11"/>
  <c r="AM69" i="11"/>
  <c r="AN68" i="11"/>
  <c r="AK68" i="11"/>
  <c r="AM68" i="11"/>
  <c r="AN67" i="11"/>
  <c r="AK67" i="11"/>
  <c r="AM67" i="11"/>
  <c r="AN66" i="11"/>
  <c r="AM66" i="11"/>
  <c r="AQ66" i="11" a="1"/>
  <c r="AQ66" i="11"/>
  <c r="AN65" i="11"/>
  <c r="AM65" i="11"/>
  <c r="AN64" i="11"/>
  <c r="AN63" i="11"/>
  <c r="AM63" i="11"/>
  <c r="AN62" i="11"/>
  <c r="AN61" i="11"/>
  <c r="AM61" i="11"/>
  <c r="AN60" i="11"/>
  <c r="AK60" i="11"/>
  <c r="AM60" i="11"/>
  <c r="AN59" i="11"/>
  <c r="AM59" i="11"/>
  <c r="AQ59" i="11" a="1"/>
  <c r="AQ59" i="11"/>
  <c r="AN58" i="11"/>
  <c r="AM58" i="11"/>
  <c r="AN57" i="11"/>
  <c r="AM57" i="11"/>
  <c r="AQ57" i="11" a="1"/>
  <c r="AQ57" i="11"/>
  <c r="AN56" i="11"/>
  <c r="AM56" i="11"/>
  <c r="AN55" i="11"/>
  <c r="AM55" i="11"/>
  <c r="AQ55" i="11" a="1"/>
  <c r="AQ55" i="11"/>
  <c r="AN54" i="11"/>
  <c r="AK54" i="11"/>
  <c r="AM54" i="11"/>
  <c r="AN53" i="11"/>
  <c r="AM53" i="11"/>
  <c r="AQ53" i="11" a="1"/>
  <c r="AQ53" i="11"/>
  <c r="AN52" i="11"/>
  <c r="AN51" i="11"/>
  <c r="AM51" i="11"/>
  <c r="AN50" i="11"/>
  <c r="AM50" i="11"/>
  <c r="AN49" i="11"/>
  <c r="AM49" i="11"/>
  <c r="AN48" i="11"/>
  <c r="AM48" i="11"/>
  <c r="AN47" i="11"/>
  <c r="AM47" i="11"/>
  <c r="AN46" i="11"/>
  <c r="AM46" i="11"/>
  <c r="AN45" i="11"/>
  <c r="AM45" i="11"/>
  <c r="AN44" i="11"/>
  <c r="AM44" i="11"/>
  <c r="AN43" i="11"/>
  <c r="AM43" i="11"/>
  <c r="AN42" i="11"/>
  <c r="AM42" i="11"/>
  <c r="AN41" i="11"/>
  <c r="AM41" i="11"/>
  <c r="AN40" i="11"/>
  <c r="AM40" i="11"/>
  <c r="AN39" i="11"/>
  <c r="AM39" i="11"/>
  <c r="AN38" i="11"/>
  <c r="AN37" i="11"/>
  <c r="AM37" i="11"/>
  <c r="AN36" i="11"/>
  <c r="AN35" i="11"/>
  <c r="AN34" i="11"/>
  <c r="AM34" i="11"/>
  <c r="AN33" i="11"/>
  <c r="AM33" i="11"/>
  <c r="AQ33" i="11" a="1"/>
  <c r="AQ33" i="11"/>
  <c r="AN32" i="11"/>
  <c r="AM32" i="11"/>
  <c r="AN31" i="11"/>
  <c r="AM31" i="11"/>
  <c r="AQ31" i="11" a="1"/>
  <c r="AQ31" i="11"/>
  <c r="AN30" i="11"/>
  <c r="AM30" i="11"/>
  <c r="AN29" i="11"/>
  <c r="AM29" i="11"/>
  <c r="AQ29" i="11" a="1"/>
  <c r="AQ29" i="11"/>
  <c r="AN28" i="11"/>
  <c r="AK28" i="11"/>
  <c r="AM28" i="11"/>
  <c r="AN27" i="11"/>
  <c r="AM27" i="11"/>
  <c r="AQ27" i="11" a="1"/>
  <c r="AQ27" i="11"/>
  <c r="AN26" i="11"/>
  <c r="AM26" i="11"/>
  <c r="AN25" i="11"/>
  <c r="AM25" i="11"/>
  <c r="AQ25" i="11" a="1"/>
  <c r="AQ25" i="11"/>
  <c r="AN24" i="11"/>
  <c r="AM24" i="11"/>
  <c r="AN23" i="11"/>
  <c r="AM23" i="11"/>
  <c r="AQ23" i="11" a="1"/>
  <c r="AQ23" i="11"/>
  <c r="AK23" i="11"/>
  <c r="AL23" i="11"/>
  <c r="AO23" i="11"/>
  <c r="AR23" i="11"/>
  <c r="AK24" i="11"/>
  <c r="AL24" i="11"/>
  <c r="AO24" i="11"/>
  <c r="AR24" i="11"/>
  <c r="AK25" i="11"/>
  <c r="AL25" i="11"/>
  <c r="AO25" i="11"/>
  <c r="AR25" i="11"/>
  <c r="AK26" i="11"/>
  <c r="AL26" i="11"/>
  <c r="AO26" i="11"/>
  <c r="AR26" i="11"/>
  <c r="AK27" i="11"/>
  <c r="AL27" i="11"/>
  <c r="AO27" i="11"/>
  <c r="AR27" i="11"/>
  <c r="AL28" i="11"/>
  <c r="AO28" i="11"/>
  <c r="AR28" i="11"/>
  <c r="AK29" i="11"/>
  <c r="AL29" i="11"/>
  <c r="AO29" i="11"/>
  <c r="AR29" i="11"/>
  <c r="AK30" i="11"/>
  <c r="AL30" i="11"/>
  <c r="AO30" i="11"/>
  <c r="AR30" i="11"/>
  <c r="AK31" i="11"/>
  <c r="AL31" i="11"/>
  <c r="AO31" i="11"/>
  <c r="AR31" i="11"/>
  <c r="AK32" i="11"/>
  <c r="AL32" i="11"/>
  <c r="AO32" i="11"/>
  <c r="AR32" i="11"/>
  <c r="AK33" i="11"/>
  <c r="AL33" i="11"/>
  <c r="AO33" i="11"/>
  <c r="AR33" i="11"/>
  <c r="AK34" i="11"/>
  <c r="AL34" i="11"/>
  <c r="AO34" i="11"/>
  <c r="AR34" i="11"/>
  <c r="AK35" i="11"/>
  <c r="AM35" i="11"/>
  <c r="AL35" i="11"/>
  <c r="AO35" i="11"/>
  <c r="AR35" i="11"/>
  <c r="AK36" i="11"/>
  <c r="AM36" i="11"/>
  <c r="AQ36" i="11" a="1"/>
  <c r="AQ36" i="11"/>
  <c r="AL36" i="11"/>
  <c r="AO36" i="11"/>
  <c r="AR36" i="11"/>
  <c r="AK37" i="11"/>
  <c r="AL37" i="11"/>
  <c r="AO37" i="11"/>
  <c r="AR37" i="11"/>
  <c r="AK38" i="11"/>
  <c r="AM38" i="11"/>
  <c r="AL38" i="11"/>
  <c r="AO38" i="11"/>
  <c r="AR38" i="11"/>
  <c r="AK39" i="11"/>
  <c r="AL39" i="11"/>
  <c r="AO39" i="11"/>
  <c r="AR39" i="11"/>
  <c r="AK40" i="11"/>
  <c r="AL40" i="11"/>
  <c r="AO40" i="11"/>
  <c r="AR40" i="11"/>
  <c r="AK41" i="11"/>
  <c r="AL41" i="11"/>
  <c r="AO41" i="11"/>
  <c r="AR41" i="11"/>
  <c r="AK42" i="11"/>
  <c r="AL42" i="11"/>
  <c r="AO42" i="11"/>
  <c r="AR42" i="11"/>
  <c r="AK43" i="11"/>
  <c r="AL43" i="11"/>
  <c r="AO43" i="11"/>
  <c r="AR43" i="11"/>
  <c r="AK44" i="11"/>
  <c r="AL44" i="11"/>
  <c r="AO44" i="11"/>
  <c r="AR44" i="11"/>
  <c r="AK45" i="11"/>
  <c r="AL45" i="11"/>
  <c r="AO45" i="11"/>
  <c r="AR45" i="11"/>
  <c r="AK46" i="11"/>
  <c r="AL46" i="11"/>
  <c r="AO46" i="11"/>
  <c r="AR46" i="11"/>
  <c r="AK47" i="11"/>
  <c r="AL47" i="11"/>
  <c r="AO47" i="11"/>
  <c r="AR47" i="11"/>
  <c r="AK48" i="11"/>
  <c r="AL48" i="11"/>
  <c r="AO48" i="11"/>
  <c r="AR48" i="11"/>
  <c r="AK49" i="11"/>
  <c r="AL49" i="11"/>
  <c r="AO49" i="11"/>
  <c r="AR49" i="11"/>
  <c r="AK50" i="11"/>
  <c r="AL50" i="11"/>
  <c r="AO50" i="11"/>
  <c r="AR50" i="11"/>
  <c r="AK51" i="11"/>
  <c r="AL51" i="11"/>
  <c r="AO51" i="11"/>
  <c r="AR51" i="11"/>
  <c r="AK52" i="11"/>
  <c r="AM52" i="11"/>
  <c r="AL52" i="11"/>
  <c r="AO52" i="11"/>
  <c r="AR52" i="11"/>
  <c r="AK53" i="11"/>
  <c r="AL53" i="11"/>
  <c r="AO53" i="11"/>
  <c r="AR53" i="11"/>
  <c r="AL54" i="11"/>
  <c r="AO54" i="11"/>
  <c r="AR54" i="11"/>
  <c r="AK55" i="11"/>
  <c r="AL55" i="11"/>
  <c r="AO55" i="11"/>
  <c r="AR55" i="11"/>
  <c r="AK56" i="11"/>
  <c r="AL56" i="11"/>
  <c r="AO56" i="11"/>
  <c r="AR56" i="11"/>
  <c r="AK57" i="11"/>
  <c r="AL57" i="11"/>
  <c r="AO57" i="11"/>
  <c r="AR57" i="11"/>
  <c r="AK58" i="11"/>
  <c r="AL58" i="11"/>
  <c r="AO58" i="11"/>
  <c r="AR58" i="11"/>
  <c r="AK59" i="11"/>
  <c r="AL59" i="11"/>
  <c r="AO59" i="11"/>
  <c r="AR59" i="11"/>
  <c r="AL60" i="11"/>
  <c r="AO60" i="11"/>
  <c r="AR60" i="11"/>
  <c r="AK61" i="11"/>
  <c r="AL61" i="11"/>
  <c r="AO61" i="11"/>
  <c r="AR61" i="11"/>
  <c r="AK62" i="11"/>
  <c r="AM62" i="11"/>
  <c r="AL62" i="11"/>
  <c r="AO62" i="11"/>
  <c r="AR62" i="11"/>
  <c r="AK63" i="11"/>
  <c r="AL63" i="11"/>
  <c r="AO63" i="11"/>
  <c r="AR63" i="11"/>
  <c r="AK64" i="11"/>
  <c r="AM64" i="11"/>
  <c r="AQ64" i="11" a="1"/>
  <c r="AQ64" i="11"/>
  <c r="AL64" i="11"/>
  <c r="AO64" i="11"/>
  <c r="AR64" i="11"/>
  <c r="AK65" i="11"/>
  <c r="AL65" i="11"/>
  <c r="AO65" i="11"/>
  <c r="AR65" i="11"/>
  <c r="AK66" i="11"/>
  <c r="AL66" i="11"/>
  <c r="AO66" i="11"/>
  <c r="AR66" i="11"/>
  <c r="AL67" i="11"/>
  <c r="AO67" i="11"/>
  <c r="AR67" i="11"/>
  <c r="AL68" i="11"/>
  <c r="AO68" i="11"/>
  <c r="AR68" i="11"/>
  <c r="AK69" i="11"/>
  <c r="AL69" i="11"/>
  <c r="AO69" i="11"/>
  <c r="AR69" i="11"/>
  <c r="AL70" i="11"/>
  <c r="AO70" i="11"/>
  <c r="AR70" i="11"/>
  <c r="AK71" i="11"/>
  <c r="AL71" i="11"/>
  <c r="AO71" i="11"/>
  <c r="AR71" i="11"/>
  <c r="AK72" i="11"/>
  <c r="AL72" i="11"/>
  <c r="AO72" i="11"/>
  <c r="AR72" i="11"/>
  <c r="AK73" i="11"/>
  <c r="AL73" i="11"/>
  <c r="AO73" i="11"/>
  <c r="AR73" i="11"/>
  <c r="AK74" i="11"/>
  <c r="AL74" i="11"/>
  <c r="AO74" i="11"/>
  <c r="AR74" i="11"/>
  <c r="AK75" i="11"/>
  <c r="AM75" i="11"/>
  <c r="AL75" i="11"/>
  <c r="AO75" i="11"/>
  <c r="AR75" i="11"/>
  <c r="AK76" i="11"/>
  <c r="AL76" i="11"/>
  <c r="AO76" i="11"/>
  <c r="AR76" i="11"/>
  <c r="AK77" i="11"/>
  <c r="AL77" i="11"/>
  <c r="AO77" i="11"/>
  <c r="AR77" i="11"/>
  <c r="AK78" i="11"/>
  <c r="AL78" i="11"/>
  <c r="AO78" i="11"/>
  <c r="AR78" i="11"/>
  <c r="AK79" i="11"/>
  <c r="AL79" i="11"/>
  <c r="AO79" i="11"/>
  <c r="AR79" i="11"/>
  <c r="AK80" i="11"/>
  <c r="AL80" i="11"/>
  <c r="AO80" i="11"/>
  <c r="AR80" i="11"/>
  <c r="AK81" i="11"/>
  <c r="AM81" i="11"/>
  <c r="AQ81" i="11" a="1"/>
  <c r="AQ81" i="11"/>
  <c r="AL81" i="11"/>
  <c r="AO81" i="11"/>
  <c r="AR81" i="11"/>
  <c r="AK82" i="11"/>
  <c r="AL82" i="11"/>
  <c r="AO82" i="11"/>
  <c r="AR82" i="11"/>
  <c r="AK83" i="11"/>
  <c r="AL83" i="11"/>
  <c r="AO83" i="11"/>
  <c r="AR83" i="11"/>
  <c r="AK84" i="11"/>
  <c r="AL84" i="11"/>
  <c r="AO84" i="11"/>
  <c r="AR84" i="11"/>
  <c r="AK85" i="11"/>
  <c r="AM85" i="11"/>
  <c r="AQ85" i="11" a="1"/>
  <c r="AQ85" i="11"/>
  <c r="AL85" i="11"/>
  <c r="AO85" i="11"/>
  <c r="AR85" i="11"/>
  <c r="AK86" i="11"/>
  <c r="AL86" i="11"/>
  <c r="AO86" i="11"/>
  <c r="AR86" i="11"/>
  <c r="AK87" i="11"/>
  <c r="AL87" i="11"/>
  <c r="AO87" i="11"/>
  <c r="AR87" i="11"/>
  <c r="AK88" i="11"/>
  <c r="AL88" i="11"/>
  <c r="AO88" i="11"/>
  <c r="AR88" i="11"/>
  <c r="AK89" i="11"/>
  <c r="AL89" i="11"/>
  <c r="AO89" i="11"/>
  <c r="AR89" i="11"/>
  <c r="AK90" i="11"/>
  <c r="AM90" i="11"/>
  <c r="AL90" i="11"/>
  <c r="AO90" i="11"/>
  <c r="AR90" i="11"/>
  <c r="AK91" i="11"/>
  <c r="AL91" i="11"/>
  <c r="AO91" i="11"/>
  <c r="AR91" i="11"/>
  <c r="AK92" i="11"/>
  <c r="AM92" i="11"/>
  <c r="AL92" i="11"/>
  <c r="AO92" i="11"/>
  <c r="AR92" i="11"/>
  <c r="AK93" i="11"/>
  <c r="AL93" i="11"/>
  <c r="AO93" i="11"/>
  <c r="AR93" i="11"/>
  <c r="AK94" i="11"/>
  <c r="AM94" i="11"/>
  <c r="AL94" i="11"/>
  <c r="AO94" i="11"/>
  <c r="AR94" i="11"/>
  <c r="AK95" i="11"/>
  <c r="AL95" i="11"/>
  <c r="AO95" i="11"/>
  <c r="AR95" i="11"/>
  <c r="AK96" i="11"/>
  <c r="AL96" i="11"/>
  <c r="AO96" i="11"/>
  <c r="AR96" i="11"/>
  <c r="AK97" i="11"/>
  <c r="AL97" i="11"/>
  <c r="AO97" i="11"/>
  <c r="AR97" i="11"/>
  <c r="AK98" i="11"/>
  <c r="AM98" i="11"/>
  <c r="AQ98" i="11" a="1"/>
  <c r="AQ98" i="11"/>
  <c r="AL98" i="11"/>
  <c r="AO98" i="11"/>
  <c r="AR98" i="11"/>
  <c r="AK99" i="11"/>
  <c r="AM99" i="11"/>
  <c r="AL99" i="11"/>
  <c r="AO99" i="11"/>
  <c r="AR99" i="11"/>
  <c r="AK100" i="11"/>
  <c r="AM100" i="11"/>
  <c r="AL100" i="11"/>
  <c r="AO100" i="11"/>
  <c r="AR100" i="11"/>
  <c r="AK101" i="11"/>
  <c r="AL101" i="11"/>
  <c r="AO101" i="11"/>
  <c r="AR101" i="11"/>
  <c r="AK102" i="11"/>
  <c r="AL102" i="11"/>
  <c r="AO102" i="11"/>
  <c r="AR102" i="11"/>
  <c r="AK103" i="11"/>
  <c r="AL103" i="11"/>
  <c r="AO103" i="11"/>
  <c r="AR103" i="11"/>
  <c r="AK104" i="11"/>
  <c r="AM104" i="11"/>
  <c r="AL104" i="11"/>
  <c r="AO104" i="11"/>
  <c r="AR104" i="11"/>
  <c r="AK105" i="11"/>
  <c r="AM105" i="11"/>
  <c r="AL105" i="11"/>
  <c r="AO105" i="11"/>
  <c r="AR105" i="11"/>
  <c r="AK106" i="11"/>
  <c r="AM106" i="11"/>
  <c r="AQ106" i="11" a="1"/>
  <c r="AQ106" i="11"/>
  <c r="AL106" i="11"/>
  <c r="AO106" i="11"/>
  <c r="AR106" i="11"/>
  <c r="AK107" i="11"/>
  <c r="AL107" i="11"/>
  <c r="AO107" i="11"/>
  <c r="AR107" i="11"/>
  <c r="AK108" i="11"/>
  <c r="AL108" i="11"/>
  <c r="AO108" i="11"/>
  <c r="AR108" i="11"/>
  <c r="AK109" i="11"/>
  <c r="AL109" i="11"/>
  <c r="AO109" i="11"/>
  <c r="AR109" i="11"/>
  <c r="AK110" i="11"/>
  <c r="AL110" i="11"/>
  <c r="AO110" i="11"/>
  <c r="AR110" i="11"/>
  <c r="AK111" i="11"/>
  <c r="AL111" i="11"/>
  <c r="AO111" i="11"/>
  <c r="AR111" i="11"/>
  <c r="AK112" i="11"/>
  <c r="AM112" i="11"/>
  <c r="AQ112" i="11" a="1"/>
  <c r="AQ112" i="11"/>
  <c r="AL112" i="11"/>
  <c r="AO112" i="11"/>
  <c r="AR112" i="11"/>
  <c r="AK113" i="11"/>
  <c r="AL113" i="11"/>
  <c r="AO113" i="11"/>
  <c r="AR113" i="11"/>
  <c r="AK114" i="11"/>
  <c r="AM114" i="11"/>
  <c r="AL114" i="11"/>
  <c r="AO114" i="11"/>
  <c r="AR114" i="11"/>
  <c r="AK115" i="11"/>
  <c r="AL115" i="11"/>
  <c r="AO115" i="11"/>
  <c r="AR115" i="11"/>
  <c r="AK116" i="11"/>
  <c r="AL116" i="11"/>
  <c r="AO116" i="11"/>
  <c r="AR116" i="11"/>
  <c r="AK117" i="11"/>
  <c r="AM117" i="11"/>
  <c r="AQ117" i="11" a="1"/>
  <c r="AQ117" i="11"/>
  <c r="AL117" i="11"/>
  <c r="AO117" i="11"/>
  <c r="AR117" i="11"/>
  <c r="AK118" i="11"/>
  <c r="AM118" i="11"/>
  <c r="AL118" i="11"/>
  <c r="AO118" i="11"/>
  <c r="AR118" i="11"/>
  <c r="AK119" i="11"/>
  <c r="AL119" i="11"/>
  <c r="AO119" i="11"/>
  <c r="AR119" i="11"/>
  <c r="AK120" i="11"/>
  <c r="AL120" i="11"/>
  <c r="AO120" i="11"/>
  <c r="AR120" i="11"/>
  <c r="AK121" i="11"/>
  <c r="AL121" i="11"/>
  <c r="AO121" i="11"/>
  <c r="AR121" i="11"/>
  <c r="AK122" i="11"/>
  <c r="AL122" i="11"/>
  <c r="AO122" i="11"/>
  <c r="AR122" i="11"/>
  <c r="AK123" i="11"/>
  <c r="AM123" i="11"/>
  <c r="AL123" i="11"/>
  <c r="AO123" i="11"/>
  <c r="AR123" i="11"/>
  <c r="AK124" i="11"/>
  <c r="AL124" i="11"/>
  <c r="AO124" i="11"/>
  <c r="AR124" i="11"/>
  <c r="AK125" i="11"/>
  <c r="AL125" i="11"/>
  <c r="AO125" i="11"/>
  <c r="AR125" i="11"/>
  <c r="AK126" i="11"/>
  <c r="AL126" i="11"/>
  <c r="AO126" i="11"/>
  <c r="AR126" i="11"/>
  <c r="AK127" i="11"/>
  <c r="AL127" i="11"/>
  <c r="AO127" i="11"/>
  <c r="AR127" i="11"/>
  <c r="AK128" i="11"/>
  <c r="AL128" i="11"/>
  <c r="AO128" i="11"/>
  <c r="AR128" i="11"/>
  <c r="AK129" i="11"/>
  <c r="AL129" i="11"/>
  <c r="AO129" i="11"/>
  <c r="AR129" i="11"/>
  <c r="AK130" i="11"/>
  <c r="AL130" i="11"/>
  <c r="AO130" i="11"/>
  <c r="AR130" i="11"/>
  <c r="AK131" i="11"/>
  <c r="AM131" i="11"/>
  <c r="AL131" i="11"/>
  <c r="AO131" i="11"/>
  <c r="AR131" i="11"/>
  <c r="AK132" i="11"/>
  <c r="AL132" i="11"/>
  <c r="AO132" i="11"/>
  <c r="AR132" i="11"/>
  <c r="AK133" i="11"/>
  <c r="AM133" i="11"/>
  <c r="AQ133" i="11" a="1"/>
  <c r="AQ133" i="11"/>
  <c r="AL133" i="11"/>
  <c r="AO133" i="11"/>
  <c r="AR133" i="11"/>
  <c r="AK134" i="11"/>
  <c r="AM134" i="11"/>
  <c r="AL134" i="11"/>
  <c r="AO134" i="11"/>
  <c r="AR134" i="11"/>
  <c r="AK135" i="11"/>
  <c r="AL135" i="11"/>
  <c r="AO135" i="11"/>
  <c r="AR135" i="11"/>
  <c r="AK136" i="11"/>
  <c r="AM136" i="11"/>
  <c r="AL136" i="11"/>
  <c r="AO136" i="11"/>
  <c r="AR136" i="11"/>
  <c r="AK137" i="11"/>
  <c r="AL137" i="11"/>
  <c r="AO137" i="11"/>
  <c r="AR137" i="11"/>
  <c r="AK138" i="11"/>
  <c r="AL138" i="11"/>
  <c r="AO138" i="11"/>
  <c r="AR138" i="11"/>
  <c r="AK139" i="11"/>
  <c r="AL139" i="11"/>
  <c r="AO139" i="11"/>
  <c r="AR139" i="11"/>
  <c r="AK140" i="11"/>
  <c r="AM140" i="11"/>
  <c r="AL140" i="11"/>
  <c r="AO140" i="11"/>
  <c r="AR140" i="11"/>
  <c r="AK141" i="11"/>
  <c r="AL141" i="11"/>
  <c r="AO141" i="11"/>
  <c r="AR141" i="11"/>
  <c r="AK142" i="11"/>
  <c r="AL142" i="11"/>
  <c r="AO142" i="11"/>
  <c r="AR142" i="11"/>
  <c r="AK143" i="11"/>
  <c r="AM143" i="11"/>
  <c r="AL143" i="11"/>
  <c r="AO143" i="11"/>
  <c r="AR143" i="11"/>
  <c r="AK144" i="11"/>
  <c r="AL144" i="11"/>
  <c r="AO144" i="11"/>
  <c r="AR144" i="11"/>
  <c r="AK145" i="11"/>
  <c r="AL145" i="11"/>
  <c r="AO145" i="11"/>
  <c r="AR145" i="11"/>
  <c r="AK146" i="11"/>
  <c r="AL146" i="11"/>
  <c r="AO146" i="11"/>
  <c r="AR146" i="11"/>
  <c r="AK147" i="11"/>
  <c r="AL147" i="11"/>
  <c r="AO147" i="11"/>
  <c r="AR147" i="11"/>
  <c r="AK148" i="11"/>
  <c r="AM148" i="11"/>
  <c r="AQ148" i="11" a="1"/>
  <c r="AQ148" i="11"/>
  <c r="AL148" i="11"/>
  <c r="AO148" i="11"/>
  <c r="AR148" i="11"/>
  <c r="AK149" i="11"/>
  <c r="AL149" i="11"/>
  <c r="AO149" i="11"/>
  <c r="AR149" i="11"/>
  <c r="AK150" i="11"/>
  <c r="AL150" i="11"/>
  <c r="AO150" i="11"/>
  <c r="AR150" i="11"/>
  <c r="AK151" i="11"/>
  <c r="AL151" i="11"/>
  <c r="AO151" i="11"/>
  <c r="AR151" i="11"/>
  <c r="AK152" i="11"/>
  <c r="AL152" i="11"/>
  <c r="AO152" i="11"/>
  <c r="AR152" i="11"/>
  <c r="AK153" i="11"/>
  <c r="AL153" i="11"/>
  <c r="AO153" i="11"/>
  <c r="AR153" i="11"/>
  <c r="AK154" i="11"/>
  <c r="AM154" i="11"/>
  <c r="AL154" i="11"/>
  <c r="AO154" i="11"/>
  <c r="AR154" i="11"/>
  <c r="AK155" i="11"/>
  <c r="AL155" i="11"/>
  <c r="AO155" i="11"/>
  <c r="AR155" i="11"/>
  <c r="AK156" i="11"/>
  <c r="AM156" i="11"/>
  <c r="AL156" i="11"/>
  <c r="AO156" i="11"/>
  <c r="AR156" i="11"/>
  <c r="AK157" i="11"/>
  <c r="AL157" i="11"/>
  <c r="AO157" i="11"/>
  <c r="AR157" i="11"/>
  <c r="AK158" i="11"/>
  <c r="AL158" i="11"/>
  <c r="AO158" i="11"/>
  <c r="AR158" i="11"/>
  <c r="AK159" i="11"/>
  <c r="AM159" i="11"/>
  <c r="AL159" i="11"/>
  <c r="AO159" i="11"/>
  <c r="AR159" i="11"/>
  <c r="AK160" i="11"/>
  <c r="AL160" i="11"/>
  <c r="AO160" i="11"/>
  <c r="AR160" i="11"/>
  <c r="AK161" i="11"/>
  <c r="AL161" i="11"/>
  <c r="AO161" i="11"/>
  <c r="AR161" i="11"/>
  <c r="AK162" i="11"/>
  <c r="AM162" i="11"/>
  <c r="AL162" i="11"/>
  <c r="AO162" i="11"/>
  <c r="AR162" i="11"/>
  <c r="AK163" i="11"/>
  <c r="AL163" i="11"/>
  <c r="AO163" i="11"/>
  <c r="AR163" i="11"/>
  <c r="AK164" i="11"/>
  <c r="AL164" i="11"/>
  <c r="AO164" i="11"/>
  <c r="AR164" i="11"/>
  <c r="AK165" i="11"/>
  <c r="AL165" i="11"/>
  <c r="AO165" i="11"/>
  <c r="AR165" i="11"/>
  <c r="AK166" i="11"/>
  <c r="AL166" i="11"/>
  <c r="AO166" i="11"/>
  <c r="AR166" i="11"/>
  <c r="AK167" i="11"/>
  <c r="AM167" i="11"/>
  <c r="AL167" i="11"/>
  <c r="AO167" i="11"/>
  <c r="AR167" i="11"/>
  <c r="AK168" i="11"/>
  <c r="AL168" i="11"/>
  <c r="AO168" i="11"/>
  <c r="AR168" i="11"/>
  <c r="AK169" i="11"/>
  <c r="AL169" i="11"/>
  <c r="AO169" i="11"/>
  <c r="AR169" i="11"/>
  <c r="AK170" i="11"/>
  <c r="AL170" i="11"/>
  <c r="AO170" i="11"/>
  <c r="AR170" i="11"/>
  <c r="AK171" i="11"/>
  <c r="AL171" i="11"/>
  <c r="AO171" i="11"/>
  <c r="AR171" i="11"/>
  <c r="AK172" i="11"/>
  <c r="AL172" i="11"/>
  <c r="AO172" i="11"/>
  <c r="AR172" i="11"/>
  <c r="AK173" i="11"/>
  <c r="AL173" i="11"/>
  <c r="AO173" i="11"/>
  <c r="AR173" i="11"/>
  <c r="AK174" i="11"/>
  <c r="AL174" i="11"/>
  <c r="AO174" i="11"/>
  <c r="AR174" i="11"/>
  <c r="AK175" i="11"/>
  <c r="AM175" i="11"/>
  <c r="AL175" i="11"/>
  <c r="AO175" i="11"/>
  <c r="AR175" i="11"/>
  <c r="AK176" i="11"/>
  <c r="AM176" i="11"/>
  <c r="AQ176" i="11" a="1"/>
  <c r="AQ176" i="11"/>
  <c r="AL176" i="11"/>
  <c r="AO176" i="11"/>
  <c r="AR176" i="11"/>
  <c r="AK177" i="11"/>
  <c r="AL177" i="11"/>
  <c r="AO177" i="11"/>
  <c r="AR177" i="11"/>
  <c r="AK178" i="11"/>
  <c r="AL178" i="11"/>
  <c r="AO178" i="11"/>
  <c r="AR178" i="11"/>
  <c r="AK179" i="11"/>
  <c r="AL179" i="11"/>
  <c r="AO179" i="11"/>
  <c r="AR179" i="11"/>
  <c r="AK180" i="11"/>
  <c r="AM180" i="11"/>
  <c r="AQ180" i="11" a="1"/>
  <c r="AQ180" i="11"/>
  <c r="AL180" i="11"/>
  <c r="AO180" i="11"/>
  <c r="AR180" i="11"/>
  <c r="AK181" i="11"/>
  <c r="AL181" i="11"/>
  <c r="AO181" i="11"/>
  <c r="AR181" i="11"/>
  <c r="AK182" i="11"/>
  <c r="AL182" i="11"/>
  <c r="AO182" i="11"/>
  <c r="AR182" i="11"/>
  <c r="AK183" i="11"/>
  <c r="AM183" i="11"/>
  <c r="AQ183" i="11" a="1"/>
  <c r="AQ183" i="11"/>
  <c r="AL183" i="11"/>
  <c r="AO183" i="11"/>
  <c r="AR183" i="11"/>
  <c r="AK184" i="11"/>
  <c r="AL184" i="11"/>
  <c r="AO184" i="11"/>
  <c r="AR184" i="11"/>
  <c r="AK185" i="11"/>
  <c r="AL185" i="11"/>
  <c r="AO185" i="11"/>
  <c r="AR185" i="11"/>
  <c r="AK186" i="11"/>
  <c r="AM186" i="11"/>
  <c r="AL186" i="11"/>
  <c r="AO186" i="11"/>
  <c r="AR186" i="11"/>
  <c r="AK187" i="11"/>
  <c r="AL187" i="11"/>
  <c r="AO187" i="11"/>
  <c r="AR187" i="11"/>
  <c r="AK188" i="11"/>
  <c r="AL188" i="11"/>
  <c r="AO188" i="11"/>
  <c r="AR188" i="11"/>
  <c r="AK189" i="11"/>
  <c r="AM189" i="11"/>
  <c r="AL189" i="11"/>
  <c r="AO189" i="11"/>
  <c r="AR189" i="11"/>
  <c r="AK190" i="11"/>
  <c r="AL190" i="11"/>
  <c r="AO190" i="11"/>
  <c r="AR190" i="11"/>
  <c r="AK191" i="11"/>
  <c r="AL191" i="11"/>
  <c r="AO191" i="11"/>
  <c r="AR191" i="11"/>
  <c r="AK192" i="11"/>
  <c r="AL192" i="11"/>
  <c r="AO192" i="11"/>
  <c r="AR192" i="11"/>
  <c r="AK193" i="11"/>
  <c r="AL193" i="11"/>
  <c r="AO193" i="11"/>
  <c r="AR193" i="11"/>
  <c r="AK194" i="11"/>
  <c r="AL194" i="11"/>
  <c r="AO194" i="11"/>
  <c r="AR194" i="11"/>
  <c r="AK195" i="11"/>
  <c r="AL195" i="11"/>
  <c r="AO195" i="11"/>
  <c r="AR195" i="11"/>
  <c r="AK196" i="11"/>
  <c r="AL196" i="11"/>
  <c r="AO196" i="11"/>
  <c r="AR196" i="11"/>
  <c r="AK197" i="11"/>
  <c r="AL197" i="11"/>
  <c r="AO197" i="11"/>
  <c r="AR197" i="11"/>
  <c r="AK198" i="11"/>
  <c r="AM198" i="11" s="1"/>
  <c r="AL198" i="11"/>
  <c r="AO198" i="11"/>
  <c r="AR198" i="11"/>
  <c r="AK199" i="11"/>
  <c r="AM199" i="11" s="1"/>
  <c r="AL199" i="11"/>
  <c r="AO199" i="11"/>
  <c r="AR199" i="11"/>
  <c r="AK200" i="11"/>
  <c r="AM200" i="11" s="1"/>
  <c r="AQ200" i="11" s="1" a="1"/>
  <c r="AQ200" i="11" s="1"/>
  <c r="AL200" i="11"/>
  <c r="AO200" i="11"/>
  <c r="AR200" i="11"/>
  <c r="AK201" i="11"/>
  <c r="AL201" i="11"/>
  <c r="AO201" i="11"/>
  <c r="AR201" i="11"/>
  <c r="AK202" i="11"/>
  <c r="AL202" i="11"/>
  <c r="AO202" i="11"/>
  <c r="AR202" i="11"/>
  <c r="AK203" i="11"/>
  <c r="AM203" i="11" s="1"/>
  <c r="AL203" i="11"/>
  <c r="AO203" i="11"/>
  <c r="AR203" i="11"/>
  <c r="AK204" i="11"/>
  <c r="AL204" i="11"/>
  <c r="AO204" i="11"/>
  <c r="AR204" i="11"/>
  <c r="AK205" i="11"/>
  <c r="AL205" i="11"/>
  <c r="AO205" i="11"/>
  <c r="AR205" i="11"/>
  <c r="AK206" i="11"/>
  <c r="AL206" i="11"/>
  <c r="AO206" i="11"/>
  <c r="AR206" i="11"/>
  <c r="AK207" i="11"/>
  <c r="AL207" i="11"/>
  <c r="AO207" i="11"/>
  <c r="AR207" i="11"/>
  <c r="AK208" i="11"/>
  <c r="AM208" i="11" s="1"/>
  <c r="AQ208" i="11" s="1" a="1"/>
  <c r="AQ208" i="11" s="1"/>
  <c r="AL208" i="11"/>
  <c r="AO208" i="11"/>
  <c r="AR208" i="11"/>
  <c r="AK209" i="11"/>
  <c r="AL209" i="11"/>
  <c r="AO209" i="11"/>
  <c r="AR209" i="11"/>
  <c r="AK210" i="11"/>
  <c r="AM210" i="11" s="1"/>
  <c r="AL210" i="11"/>
  <c r="AO210" i="11"/>
  <c r="AR210" i="11"/>
  <c r="AK211" i="11"/>
  <c r="AL211" i="11"/>
  <c r="AO211" i="11"/>
  <c r="AR211" i="11"/>
  <c r="AK212" i="11"/>
  <c r="AM212" i="11" s="1"/>
  <c r="AQ212" i="11" s="1" a="1"/>
  <c r="AQ212" i="11" s="1"/>
  <c r="AL212" i="11"/>
  <c r="AO212" i="11"/>
  <c r="AR212" i="11"/>
  <c r="AK213" i="11"/>
  <c r="AL213" i="11"/>
  <c r="AO213" i="11"/>
  <c r="AR213" i="11"/>
  <c r="AK214" i="11"/>
  <c r="AL214" i="11"/>
  <c r="AO214" i="11"/>
  <c r="AR214" i="11"/>
  <c r="AK215" i="11"/>
  <c r="AL215" i="11"/>
  <c r="AO215" i="11"/>
  <c r="AR215" i="11"/>
  <c r="AK216" i="11"/>
  <c r="AL216" i="11"/>
  <c r="AO216" i="11"/>
  <c r="AR216" i="11"/>
  <c r="AK217" i="11"/>
  <c r="AL217" i="11"/>
  <c r="AO217" i="11"/>
  <c r="AR217" i="11"/>
  <c r="AK218" i="11"/>
  <c r="AL218" i="11"/>
  <c r="AO218" i="11"/>
  <c r="AR218" i="11"/>
  <c r="AK219" i="11"/>
  <c r="AL219" i="11"/>
  <c r="AO219" i="11"/>
  <c r="AR219" i="11"/>
  <c r="AK220" i="11"/>
  <c r="AL220" i="11"/>
  <c r="AO220" i="11"/>
  <c r="AR220" i="11"/>
  <c r="AK221" i="11"/>
  <c r="AL221" i="11"/>
  <c r="AO221" i="11"/>
  <c r="AR221" i="11"/>
  <c r="AK222" i="11"/>
  <c r="AL222" i="11"/>
  <c r="AO222" i="11"/>
  <c r="AR222" i="11"/>
  <c r="AK223" i="11"/>
  <c r="AL223" i="11"/>
  <c r="AO223" i="11"/>
  <c r="AR223" i="11"/>
  <c r="AK224" i="11"/>
  <c r="AL224" i="11"/>
  <c r="AO224" i="11"/>
  <c r="AR224" i="11"/>
  <c r="AK225" i="11"/>
  <c r="AL225" i="11"/>
  <c r="AO225" i="11"/>
  <c r="AR225" i="11"/>
  <c r="AK226" i="11"/>
  <c r="AL226" i="11"/>
  <c r="AO226" i="11"/>
  <c r="AR226" i="11"/>
  <c r="AK227" i="11"/>
  <c r="AL227" i="11"/>
  <c r="AO227" i="11"/>
  <c r="AR227" i="11"/>
  <c r="AK228" i="11"/>
  <c r="AL228" i="11"/>
  <c r="AO228" i="11"/>
  <c r="AR228" i="11"/>
  <c r="AK229" i="11"/>
  <c r="AM229" i="11" s="1"/>
  <c r="AL229" i="11"/>
  <c r="AO229" i="11"/>
  <c r="AR229" i="11"/>
  <c r="AK230" i="11"/>
  <c r="AM230" i="11" s="1"/>
  <c r="AL230" i="11"/>
  <c r="AO230" i="11"/>
  <c r="AR230" i="11"/>
  <c r="AK231" i="11"/>
  <c r="AM231" i="11" s="1"/>
  <c r="AL231" i="11"/>
  <c r="AO231" i="11"/>
  <c r="AR231" i="11"/>
  <c r="AK232" i="11"/>
  <c r="AL232" i="11"/>
  <c r="AO232" i="11"/>
  <c r="AR232" i="11"/>
  <c r="AK233" i="11"/>
  <c r="AL233" i="11"/>
  <c r="AO233" i="11"/>
  <c r="AR233" i="11"/>
  <c r="AK234" i="11"/>
  <c r="AL234" i="11"/>
  <c r="AO234" i="11"/>
  <c r="AR234" i="11"/>
  <c r="AK235" i="11"/>
  <c r="AL235" i="11"/>
  <c r="AO235" i="11"/>
  <c r="AR235" i="11"/>
  <c r="AK236" i="11"/>
  <c r="AM236" i="11" s="1"/>
  <c r="AQ236" i="11" s="1" a="1"/>
  <c r="AQ236" i="11" s="1"/>
  <c r="AL236" i="11"/>
  <c r="AO236" i="11"/>
  <c r="AR236" i="11"/>
  <c r="AK237" i="11"/>
  <c r="AL237" i="11"/>
  <c r="AO237" i="11"/>
  <c r="AR237" i="11"/>
  <c r="AK238" i="11"/>
  <c r="AM238" i="11" s="1"/>
  <c r="AL238" i="11"/>
  <c r="AO238" i="11"/>
  <c r="AR238" i="11"/>
  <c r="AK239" i="11"/>
  <c r="AL239" i="11"/>
  <c r="AO239" i="11"/>
  <c r="AR239" i="11"/>
  <c r="AK240" i="11"/>
  <c r="AL240" i="11"/>
  <c r="AO240" i="11"/>
  <c r="AR240" i="11"/>
  <c r="AK241" i="11"/>
  <c r="AL241" i="11"/>
  <c r="AO241" i="11"/>
  <c r="AR241" i="11"/>
  <c r="AK242" i="11"/>
  <c r="AL242" i="11"/>
  <c r="AO242" i="11"/>
  <c r="AR242" i="11"/>
  <c r="AK243" i="11"/>
  <c r="AL243" i="11"/>
  <c r="AO243" i="11"/>
  <c r="AR243" i="11"/>
  <c r="AK244" i="11"/>
  <c r="AL244" i="11"/>
  <c r="AO244" i="11"/>
  <c r="AR244" i="11"/>
  <c r="AK245" i="11"/>
  <c r="AL245" i="11"/>
  <c r="AO245" i="11"/>
  <c r="AR245" i="11"/>
  <c r="AK246" i="11"/>
  <c r="AL246" i="11"/>
  <c r="AO246" i="11"/>
  <c r="AR246" i="11"/>
  <c r="AK247" i="11"/>
  <c r="AL247" i="11"/>
  <c r="AO247" i="11"/>
  <c r="AR247" i="11"/>
  <c r="AK248" i="11"/>
  <c r="AM248" i="11" s="1"/>
  <c r="AQ248" i="11" s="1" a="1"/>
  <c r="AQ248" i="11" s="1"/>
  <c r="AL248" i="11"/>
  <c r="AO248" i="11"/>
  <c r="AR248" i="11"/>
  <c r="AK249" i="11"/>
  <c r="AM249" i="11" s="1"/>
  <c r="AL249" i="11"/>
  <c r="AO249" i="11"/>
  <c r="AR249" i="11"/>
  <c r="AK250" i="11"/>
  <c r="AL250" i="11"/>
  <c r="AO250" i="11"/>
  <c r="AR250" i="11"/>
  <c r="AK251" i="11"/>
  <c r="AM251" i="11" s="1"/>
  <c r="AL251" i="11"/>
  <c r="AO251" i="11"/>
  <c r="AR251" i="11"/>
  <c r="AK252" i="11"/>
  <c r="AL252" i="11"/>
  <c r="AO252" i="11"/>
  <c r="AR252" i="11"/>
  <c r="AK253" i="11"/>
  <c r="AM253" i="11" s="1"/>
  <c r="AL253" i="11"/>
  <c r="AO253" i="11"/>
  <c r="AR253" i="11"/>
  <c r="AK254" i="11"/>
  <c r="AM254" i="11" s="1"/>
  <c r="AL254" i="11"/>
  <c r="AO254" i="11"/>
  <c r="AR254" i="11"/>
  <c r="AK255" i="11"/>
  <c r="AM255" i="11" s="1"/>
  <c r="AL255" i="11"/>
  <c r="AO255" i="11"/>
  <c r="AR255" i="11"/>
  <c r="AK256" i="11"/>
  <c r="AL256" i="11"/>
  <c r="AO256" i="11"/>
  <c r="AR256" i="11"/>
  <c r="AK257" i="11"/>
  <c r="AL257" i="11"/>
  <c r="AO257" i="11"/>
  <c r="AR257" i="11"/>
  <c r="AK258" i="11"/>
  <c r="AL258" i="11"/>
  <c r="AO258" i="11"/>
  <c r="AR258" i="11"/>
  <c r="AK259" i="11"/>
  <c r="AL259" i="11"/>
  <c r="AO259" i="11"/>
  <c r="AR259" i="11"/>
  <c r="AK260" i="11"/>
  <c r="AL260" i="11"/>
  <c r="AO260" i="11"/>
  <c r="AR260" i="11"/>
  <c r="AK261" i="11"/>
  <c r="AL261" i="11"/>
  <c r="AO261" i="11"/>
  <c r="AR261" i="11"/>
  <c r="AK262" i="11"/>
  <c r="AL262" i="11"/>
  <c r="AO262" i="11"/>
  <c r="AR262" i="11"/>
  <c r="AK263" i="11"/>
  <c r="AL263" i="11"/>
  <c r="AO263" i="11"/>
  <c r="AR263" i="11"/>
  <c r="AK264" i="11"/>
  <c r="AL264" i="11"/>
  <c r="AO264" i="11"/>
  <c r="AR264" i="11"/>
  <c r="AK265" i="11"/>
  <c r="AL265" i="11"/>
  <c r="AO265" i="11"/>
  <c r="AR265" i="11"/>
  <c r="AK266" i="11"/>
  <c r="AL266" i="11"/>
  <c r="AO266" i="11"/>
  <c r="AR266" i="11"/>
  <c r="AK267" i="11"/>
  <c r="AL267" i="11"/>
  <c r="AO267" i="11"/>
  <c r="AR267" i="11"/>
  <c r="AK268" i="11"/>
  <c r="AL268" i="11"/>
  <c r="AO268" i="11"/>
  <c r="AR268" i="11"/>
  <c r="AK269" i="11"/>
  <c r="AL269" i="11"/>
  <c r="AO269" i="11"/>
  <c r="AR269" i="11"/>
  <c r="AK270" i="11"/>
  <c r="AL270" i="11"/>
  <c r="AO270" i="11"/>
  <c r="AR270" i="11"/>
  <c r="AK271" i="11"/>
  <c r="AL271" i="11"/>
  <c r="AO271" i="11"/>
  <c r="AR271" i="11"/>
  <c r="AK272" i="11"/>
  <c r="AL272" i="11"/>
  <c r="AO272" i="11"/>
  <c r="AR272" i="11"/>
  <c r="AK273" i="11"/>
  <c r="AL273" i="11"/>
  <c r="AO273" i="11"/>
  <c r="AR273" i="11"/>
  <c r="AK274" i="11"/>
  <c r="AL274" i="11"/>
  <c r="AO274" i="11"/>
  <c r="AR274" i="11"/>
  <c r="AK275" i="11"/>
  <c r="AL275" i="11"/>
  <c r="AO275" i="11"/>
  <c r="AR275" i="11"/>
  <c r="AK276" i="11"/>
  <c r="AL276" i="11"/>
  <c r="AO276" i="11"/>
  <c r="AR276" i="11"/>
  <c r="AK277" i="11"/>
  <c r="AL277" i="11"/>
  <c r="AO277" i="11"/>
  <c r="AR277" i="11"/>
  <c r="AK278" i="11"/>
  <c r="AL278" i="11"/>
  <c r="AO278" i="11"/>
  <c r="AR278" i="11"/>
  <c r="AK279" i="11"/>
  <c r="AL279" i="11"/>
  <c r="AO279" i="11"/>
  <c r="AR279" i="11"/>
  <c r="AK280" i="11"/>
  <c r="AL280" i="11"/>
  <c r="AO280" i="11"/>
  <c r="AR280" i="11"/>
  <c r="AK281" i="11"/>
  <c r="AL281" i="11"/>
  <c r="AO281" i="11"/>
  <c r="AR281" i="11"/>
  <c r="AK282" i="11"/>
  <c r="AL282" i="11"/>
  <c r="AO282" i="11"/>
  <c r="AR282" i="11"/>
  <c r="AK283" i="11"/>
  <c r="AL283" i="11"/>
  <c r="AO283" i="11"/>
  <c r="AR283" i="11"/>
  <c r="AK284" i="11"/>
  <c r="AL284" i="11"/>
  <c r="AO284" i="11"/>
  <c r="AR284" i="11"/>
  <c r="AK285" i="11"/>
  <c r="AL285" i="11"/>
  <c r="AO285" i="11"/>
  <c r="AR285" i="11"/>
  <c r="AK286" i="11"/>
  <c r="AL286" i="11"/>
  <c r="AO286" i="11"/>
  <c r="AR286" i="11"/>
  <c r="AK287" i="11"/>
  <c r="AL287" i="11"/>
  <c r="AO287" i="11"/>
  <c r="AR287" i="11"/>
  <c r="AK288" i="11"/>
  <c r="AL288" i="11"/>
  <c r="AO288" i="11"/>
  <c r="AR288" i="11"/>
  <c r="AK289" i="11"/>
  <c r="AL289" i="11"/>
  <c r="AO289" i="11"/>
  <c r="AR289" i="11"/>
  <c r="AK290" i="11"/>
  <c r="AL290" i="11"/>
  <c r="AO290" i="11"/>
  <c r="AR290" i="11"/>
  <c r="AK291" i="11"/>
  <c r="AL291" i="11"/>
  <c r="AO291" i="11"/>
  <c r="AR291" i="11"/>
  <c r="AK292" i="11"/>
  <c r="AL292" i="11"/>
  <c r="AO292" i="11"/>
  <c r="AR292" i="11"/>
  <c r="AK293" i="11"/>
  <c r="AL293" i="11"/>
  <c r="AO293" i="11"/>
  <c r="AR293" i="11"/>
  <c r="AK294" i="11"/>
  <c r="AL294" i="11"/>
  <c r="AO294" i="11"/>
  <c r="AR294" i="11"/>
  <c r="AK295" i="11"/>
  <c r="AL295" i="11"/>
  <c r="AO295" i="11"/>
  <c r="AR295" i="11"/>
  <c r="AK296" i="11"/>
  <c r="AL296" i="11"/>
  <c r="AO296" i="11"/>
  <c r="AR296" i="11"/>
  <c r="AK297" i="11"/>
  <c r="AL297" i="11"/>
  <c r="AO297" i="11"/>
  <c r="AR297" i="11"/>
  <c r="AK298" i="11"/>
  <c r="AL298" i="11"/>
  <c r="AO298" i="11"/>
  <c r="AR298" i="11"/>
  <c r="AK299" i="11"/>
  <c r="AL299" i="11"/>
  <c r="AO299" i="11"/>
  <c r="AR299" i="11"/>
  <c r="AK300" i="11"/>
  <c r="AL300" i="11"/>
  <c r="AO300" i="11"/>
  <c r="AR300" i="11"/>
  <c r="AK301" i="11"/>
  <c r="AL301" i="11"/>
  <c r="AO301" i="11"/>
  <c r="AR301" i="11"/>
  <c r="AK302" i="11"/>
  <c r="AL302" i="11"/>
  <c r="AO302" i="11"/>
  <c r="AR302" i="11"/>
  <c r="AK303" i="11"/>
  <c r="AL303" i="11"/>
  <c r="AO303" i="11"/>
  <c r="AR303" i="11"/>
  <c r="AK304" i="11"/>
  <c r="AL304" i="11"/>
  <c r="AO304" i="11"/>
  <c r="AR304" i="11"/>
  <c r="AK305" i="11"/>
  <c r="AL305" i="11"/>
  <c r="AO305" i="11"/>
  <c r="AR305" i="11"/>
  <c r="AK306" i="11"/>
  <c r="AL306" i="11"/>
  <c r="AO306" i="11"/>
  <c r="AR306" i="11"/>
  <c r="AK307" i="11"/>
  <c r="AL307" i="11"/>
  <c r="AO307" i="11"/>
  <c r="AR307" i="11"/>
  <c r="AK308" i="11"/>
  <c r="AL308" i="11"/>
  <c r="AO308" i="11"/>
  <c r="AR308" i="11"/>
  <c r="AK309" i="11"/>
  <c r="AL309" i="11"/>
  <c r="AO309" i="11"/>
  <c r="AR309" i="11"/>
  <c r="AK310" i="11"/>
  <c r="AL310" i="11"/>
  <c r="AO310" i="11"/>
  <c r="AR310" i="11"/>
  <c r="AK311" i="11"/>
  <c r="AL311" i="11"/>
  <c r="AO311" i="11"/>
  <c r="AR311" i="11"/>
  <c r="AK312" i="11"/>
  <c r="AL312" i="11"/>
  <c r="AO312" i="11"/>
  <c r="AR312" i="11"/>
  <c r="AK313" i="11"/>
  <c r="AL313" i="11"/>
  <c r="AO313" i="11"/>
  <c r="AR313" i="11"/>
  <c r="AK314" i="11"/>
  <c r="AL314" i="11"/>
  <c r="AO314" i="11"/>
  <c r="AR314" i="11"/>
  <c r="AK315" i="11"/>
  <c r="AL315" i="11"/>
  <c r="AO315" i="11"/>
  <c r="AR315" i="11"/>
  <c r="AK316" i="11"/>
  <c r="AL316" i="11"/>
  <c r="AO316" i="11"/>
  <c r="AR316" i="11"/>
  <c r="AK317" i="11"/>
  <c r="AL317" i="11"/>
  <c r="AO317" i="11"/>
  <c r="AR317" i="11"/>
  <c r="AK318" i="11"/>
  <c r="AL318" i="11"/>
  <c r="AO318" i="11"/>
  <c r="AR318" i="11"/>
  <c r="AK319" i="11"/>
  <c r="AL319" i="11"/>
  <c r="AO319" i="11"/>
  <c r="AR319" i="11"/>
  <c r="AK320" i="11"/>
  <c r="AL320" i="11"/>
  <c r="AO320" i="11"/>
  <c r="AR320" i="11"/>
  <c r="AK321" i="11"/>
  <c r="AL321" i="11"/>
  <c r="AO321" i="11"/>
  <c r="AR321" i="11"/>
  <c r="AK322" i="11"/>
  <c r="AL322" i="11"/>
  <c r="AO322" i="11"/>
  <c r="AR322" i="11"/>
  <c r="AK323" i="11"/>
  <c r="AL323" i="11"/>
  <c r="AO323" i="11"/>
  <c r="AR323" i="11"/>
  <c r="AK324" i="11"/>
  <c r="AL324" i="11"/>
  <c r="AO324" i="11"/>
  <c r="AR324" i="11"/>
  <c r="AK325" i="11"/>
  <c r="AL325" i="11"/>
  <c r="AO325" i="11"/>
  <c r="AR325" i="11"/>
  <c r="AK326" i="11"/>
  <c r="AL326" i="11"/>
  <c r="AO326" i="11"/>
  <c r="AR326" i="11"/>
  <c r="AK327" i="11"/>
  <c r="AL327" i="11"/>
  <c r="AO327" i="11"/>
  <c r="AR327" i="11"/>
  <c r="AK328" i="11"/>
  <c r="AL328" i="11"/>
  <c r="AO328" i="11"/>
  <c r="AR328" i="11"/>
  <c r="AK329" i="11"/>
  <c r="AL329" i="11"/>
  <c r="AO329" i="11"/>
  <c r="AR329" i="11"/>
  <c r="AK330" i="11"/>
  <c r="AL330" i="11"/>
  <c r="AO330" i="11"/>
  <c r="AR330" i="11"/>
  <c r="AK331" i="11"/>
  <c r="AL331" i="11"/>
  <c r="AO331" i="11"/>
  <c r="AR331" i="11"/>
  <c r="AK332" i="11"/>
  <c r="AL332" i="11"/>
  <c r="AO332" i="11"/>
  <c r="AR332" i="11"/>
  <c r="AK333" i="11"/>
  <c r="AL333" i="11"/>
  <c r="AO333" i="11"/>
  <c r="AR333" i="11"/>
  <c r="AK334" i="11"/>
  <c r="AL334" i="11"/>
  <c r="AO334" i="11"/>
  <c r="AR334" i="11"/>
  <c r="AK335" i="11"/>
  <c r="AL335" i="11"/>
  <c r="AO335" i="11"/>
  <c r="AR335" i="11"/>
  <c r="AK336" i="11"/>
  <c r="AL336" i="11"/>
  <c r="AO336" i="11"/>
  <c r="AR336" i="11"/>
  <c r="AK337" i="11"/>
  <c r="AL337" i="11"/>
  <c r="AO337" i="11"/>
  <c r="AR337" i="11"/>
  <c r="AK338" i="11"/>
  <c r="AL338" i="11"/>
  <c r="AO338" i="11"/>
  <c r="AR338" i="11"/>
  <c r="AK339" i="11"/>
  <c r="AL339" i="11"/>
  <c r="AO339" i="11"/>
  <c r="AR339" i="11"/>
  <c r="AK340" i="11"/>
  <c r="AL340" i="11"/>
  <c r="AO340" i="11"/>
  <c r="AR340" i="11"/>
  <c r="AK341" i="11"/>
  <c r="AL341" i="11"/>
  <c r="AO341" i="11"/>
  <c r="AR341" i="11"/>
  <c r="AK342" i="11"/>
  <c r="AL342" i="11"/>
  <c r="AO342" i="11"/>
  <c r="AR342" i="11"/>
  <c r="AK343" i="11"/>
  <c r="AL343" i="11"/>
  <c r="AO343" i="11"/>
  <c r="AR343" i="11"/>
  <c r="AK344" i="11"/>
  <c r="AL344" i="11"/>
  <c r="AO344" i="11"/>
  <c r="AR344" i="11"/>
  <c r="AK345" i="11"/>
  <c r="AL345" i="11"/>
  <c r="AO345" i="11"/>
  <c r="AR345" i="11"/>
  <c r="AK346" i="11"/>
  <c r="AL346" i="11"/>
  <c r="AO346" i="11"/>
  <c r="AR346" i="11"/>
  <c r="AK347" i="11"/>
  <c r="AL347" i="11"/>
  <c r="AO347" i="11"/>
  <c r="AR347" i="11"/>
  <c r="AK348" i="11"/>
  <c r="AL348" i="11"/>
  <c r="AO348" i="11"/>
  <c r="AR348" i="11"/>
  <c r="AK349" i="11"/>
  <c r="AL349" i="11"/>
  <c r="AO349" i="11"/>
  <c r="AR349" i="11"/>
  <c r="AK350" i="11"/>
  <c r="AL350" i="11"/>
  <c r="AO350" i="11"/>
  <c r="AR350" i="11"/>
  <c r="AK351" i="11"/>
  <c r="AL351" i="11"/>
  <c r="AO351" i="11"/>
  <c r="AR351" i="11"/>
  <c r="AK352" i="11"/>
  <c r="AL352" i="11"/>
  <c r="AO352" i="11"/>
  <c r="AR352" i="11"/>
  <c r="AK353" i="11"/>
  <c r="AL353" i="11"/>
  <c r="AO353" i="11"/>
  <c r="AR353" i="11"/>
  <c r="AK354" i="11"/>
  <c r="AL354" i="11"/>
  <c r="AO354" i="11"/>
  <c r="AR354" i="11"/>
  <c r="AK355" i="11"/>
  <c r="AL355" i="11"/>
  <c r="AO355" i="11"/>
  <c r="AR355" i="11"/>
  <c r="AK356" i="11"/>
  <c r="AL356" i="11"/>
  <c r="AO356" i="11"/>
  <c r="AR356" i="11"/>
  <c r="AK357" i="11"/>
  <c r="AL357" i="11"/>
  <c r="AO357" i="11"/>
  <c r="AR357" i="11"/>
  <c r="AK358" i="11"/>
  <c r="AL358" i="11"/>
  <c r="AO358" i="11"/>
  <c r="AR358" i="11"/>
  <c r="AK359" i="11"/>
  <c r="AL359" i="11"/>
  <c r="AO359" i="11"/>
  <c r="AR359" i="11"/>
  <c r="AK360" i="11"/>
  <c r="AL360" i="11"/>
  <c r="AO360" i="11"/>
  <c r="AR360" i="11"/>
  <c r="AK361" i="11"/>
  <c r="AL361" i="11"/>
  <c r="AO361" i="11"/>
  <c r="AR361" i="11"/>
  <c r="AK362" i="11"/>
  <c r="AL362" i="11"/>
  <c r="AO362" i="11"/>
  <c r="AR362" i="11"/>
  <c r="AK363" i="11"/>
  <c r="AL363" i="11"/>
  <c r="AO363" i="11"/>
  <c r="AR363" i="11"/>
  <c r="AK364" i="11"/>
  <c r="AL364" i="11"/>
  <c r="AO364" i="11"/>
  <c r="AR364" i="11"/>
  <c r="AK365" i="11"/>
  <c r="AL365" i="11"/>
  <c r="AO365" i="11"/>
  <c r="AR365" i="11"/>
  <c r="AK366" i="11"/>
  <c r="AL366" i="11"/>
  <c r="AO366" i="11"/>
  <c r="AR366" i="11"/>
  <c r="AK367" i="11"/>
  <c r="AL367" i="11"/>
  <c r="AO367" i="11"/>
  <c r="AR367" i="11"/>
  <c r="AK368" i="11"/>
  <c r="AL368" i="11"/>
  <c r="AO368" i="11"/>
  <c r="AR368" i="11"/>
  <c r="AK369" i="11"/>
  <c r="AL369" i="11"/>
  <c r="AO369" i="11"/>
  <c r="AR369" i="11"/>
  <c r="AK370" i="11"/>
  <c r="AL370" i="11"/>
  <c r="AO370" i="11"/>
  <c r="AR370" i="11"/>
  <c r="AK371" i="11"/>
  <c r="AL371" i="11"/>
  <c r="AO371" i="11"/>
  <c r="AR371" i="11"/>
  <c r="AK372" i="11"/>
  <c r="AL372" i="11"/>
  <c r="AO372" i="11"/>
  <c r="AR372" i="11"/>
  <c r="AK373" i="11"/>
  <c r="AL373" i="11"/>
  <c r="AO373" i="11"/>
  <c r="AR373" i="11"/>
  <c r="AK374" i="11"/>
  <c r="AL374" i="11"/>
  <c r="AO374" i="11"/>
  <c r="AR374" i="11"/>
  <c r="AK375" i="11"/>
  <c r="AL375" i="11"/>
  <c r="AO375" i="11"/>
  <c r="AR375" i="11"/>
  <c r="AK376" i="11"/>
  <c r="AL376" i="11"/>
  <c r="AO376" i="11"/>
  <c r="AR376" i="11"/>
  <c r="AK377" i="11"/>
  <c r="AL377" i="11"/>
  <c r="AO377" i="11"/>
  <c r="AR377" i="11"/>
  <c r="AK378" i="11"/>
  <c r="AL378" i="11"/>
  <c r="AO378" i="11"/>
  <c r="AR378" i="11"/>
  <c r="AK379" i="11"/>
  <c r="AL379" i="11"/>
  <c r="AO379" i="11"/>
  <c r="AR379" i="11"/>
  <c r="AK380" i="11"/>
  <c r="AL380" i="11"/>
  <c r="AO380" i="11"/>
  <c r="AR380" i="11"/>
  <c r="AK381" i="11"/>
  <c r="AL381" i="11"/>
  <c r="AO381" i="11"/>
  <c r="AR381" i="11"/>
  <c r="AK382" i="11"/>
  <c r="AL382" i="11"/>
  <c r="AO382" i="11"/>
  <c r="AR382" i="11"/>
  <c r="AK383" i="11"/>
  <c r="AL383" i="11"/>
  <c r="AO383" i="11"/>
  <c r="AR383" i="11"/>
  <c r="AK384" i="11"/>
  <c r="AL384" i="11"/>
  <c r="AO384" i="11"/>
  <c r="AR384" i="11"/>
  <c r="AK385" i="11"/>
  <c r="AL385" i="11"/>
  <c r="AO385" i="11"/>
  <c r="AR385" i="11"/>
  <c r="AK386" i="11"/>
  <c r="AL386" i="11"/>
  <c r="AO386" i="11"/>
  <c r="AR386" i="11"/>
  <c r="AK387" i="11"/>
  <c r="AL387" i="11"/>
  <c r="AO387" i="11"/>
  <c r="AR387" i="11"/>
  <c r="AK388" i="11"/>
  <c r="AL388" i="11"/>
  <c r="AO388" i="11"/>
  <c r="AR388" i="11"/>
  <c r="AK389" i="11"/>
  <c r="AL389" i="11"/>
  <c r="AO389" i="11"/>
  <c r="AR389" i="11"/>
  <c r="AK390" i="11"/>
  <c r="AL390" i="11"/>
  <c r="AO390" i="11"/>
  <c r="AR390" i="11"/>
  <c r="AK391" i="11"/>
  <c r="AL391" i="11"/>
  <c r="AO391" i="11"/>
  <c r="AR391" i="11"/>
  <c r="AK392" i="11"/>
  <c r="AL392" i="11"/>
  <c r="AO392" i="11"/>
  <c r="AR392" i="11"/>
  <c r="AK393" i="11"/>
  <c r="AL393" i="11"/>
  <c r="AO393" i="11"/>
  <c r="AR393" i="11"/>
  <c r="AK394" i="11"/>
  <c r="AL394" i="11"/>
  <c r="AO394" i="11"/>
  <c r="AR394" i="11"/>
  <c r="AK395" i="11"/>
  <c r="AL395" i="11"/>
  <c r="AO395" i="11"/>
  <c r="AR395" i="11"/>
  <c r="AK396" i="11"/>
  <c r="AL396" i="11"/>
  <c r="AO396" i="11"/>
  <c r="AR396" i="11"/>
  <c r="AK397" i="11"/>
  <c r="AL397" i="11"/>
  <c r="AO397" i="11"/>
  <c r="AR397" i="11"/>
  <c r="AK398" i="11"/>
  <c r="AL398" i="11"/>
  <c r="AO398" i="11"/>
  <c r="AR398" i="11"/>
  <c r="AK399" i="11"/>
  <c r="AL399" i="11"/>
  <c r="AO399" i="11"/>
  <c r="AR399" i="11"/>
  <c r="AK400" i="11"/>
  <c r="AL400" i="11"/>
  <c r="AO400" i="11"/>
  <c r="AR400" i="11"/>
  <c r="AK401" i="11"/>
  <c r="AL401" i="11"/>
  <c r="AO401" i="11"/>
  <c r="AR401" i="11"/>
  <c r="AK402" i="11"/>
  <c r="AL402" i="11"/>
  <c r="AO402" i="11"/>
  <c r="AR402" i="11"/>
  <c r="AK403" i="11"/>
  <c r="AL403" i="11"/>
  <c r="AO403" i="11"/>
  <c r="AR403" i="11"/>
  <c r="AK404" i="11"/>
  <c r="AL404" i="11"/>
  <c r="AO404" i="11"/>
  <c r="AR404" i="11"/>
  <c r="AK405" i="11"/>
  <c r="AL405" i="11"/>
  <c r="AO405" i="11"/>
  <c r="AR405" i="11"/>
  <c r="AK406" i="11"/>
  <c r="AL406" i="11"/>
  <c r="AO406" i="11"/>
  <c r="AR406" i="11"/>
  <c r="AK407" i="11"/>
  <c r="AL407" i="11"/>
  <c r="AO407" i="11"/>
  <c r="AR407" i="11"/>
  <c r="AK408" i="11"/>
  <c r="AL408" i="11"/>
  <c r="AO408" i="11"/>
  <c r="AR408" i="11"/>
  <c r="AK409" i="11"/>
  <c r="AL409" i="11"/>
  <c r="AO409" i="11"/>
  <c r="AR409" i="11"/>
  <c r="AK410" i="11"/>
  <c r="AL410" i="11"/>
  <c r="AO410" i="11"/>
  <c r="AR410" i="11"/>
  <c r="AK411" i="11"/>
  <c r="AL411" i="11"/>
  <c r="AO411" i="11"/>
  <c r="AR411" i="11"/>
  <c r="AK412" i="11"/>
  <c r="AL412" i="11"/>
  <c r="AO412" i="11"/>
  <c r="AR412" i="11"/>
  <c r="AK413" i="11"/>
  <c r="AL413" i="11"/>
  <c r="AO413" i="11"/>
  <c r="AR413" i="11"/>
  <c r="AK414" i="11"/>
  <c r="AL414" i="11"/>
  <c r="AO414" i="11"/>
  <c r="AR414" i="11"/>
  <c r="AK415" i="11"/>
  <c r="AL415" i="11"/>
  <c r="AO415" i="11"/>
  <c r="AR415" i="11"/>
  <c r="AK416" i="11"/>
  <c r="AL416" i="11"/>
  <c r="AO416" i="11"/>
  <c r="AR416" i="11"/>
  <c r="AK417" i="11"/>
  <c r="AL417" i="11"/>
  <c r="AO417" i="11"/>
  <c r="AR417" i="11"/>
  <c r="AK418" i="11"/>
  <c r="AL418" i="11"/>
  <c r="AO418" i="11"/>
  <c r="AR418" i="11"/>
  <c r="AK419" i="11"/>
  <c r="AL419" i="11"/>
  <c r="AO419" i="11"/>
  <c r="AR419" i="11"/>
  <c r="AK420" i="11"/>
  <c r="AL420" i="11"/>
  <c r="AO420" i="11"/>
  <c r="AR420" i="11"/>
  <c r="AK421" i="11"/>
  <c r="AL421" i="11"/>
  <c r="AO421" i="11"/>
  <c r="AR421" i="11"/>
  <c r="AK422" i="11"/>
  <c r="AL422" i="11"/>
  <c r="AO422" i="11"/>
  <c r="AR422" i="11"/>
  <c r="AK423" i="11"/>
  <c r="AL423" i="11"/>
  <c r="AO423" i="11"/>
  <c r="AR423" i="11"/>
  <c r="AK424" i="11"/>
  <c r="AL424" i="11"/>
  <c r="AO424" i="11"/>
  <c r="AR424" i="11"/>
  <c r="AK425" i="11"/>
  <c r="AL425" i="11"/>
  <c r="AO425" i="11"/>
  <c r="AR425" i="11"/>
  <c r="AK426" i="11"/>
  <c r="AL426" i="11"/>
  <c r="AO426" i="11"/>
  <c r="AR426" i="11"/>
  <c r="AK427" i="11"/>
  <c r="AL427" i="11"/>
  <c r="AO427" i="11"/>
  <c r="AR427" i="11"/>
  <c r="AK428" i="11"/>
  <c r="AL428" i="11"/>
  <c r="AO428" i="11"/>
  <c r="AR428" i="11"/>
  <c r="AK429" i="11"/>
  <c r="AL429" i="11"/>
  <c r="AO429" i="11"/>
  <c r="AR429" i="11"/>
  <c r="AK430" i="11"/>
  <c r="AL430" i="11"/>
  <c r="AO430" i="11"/>
  <c r="AR430" i="11"/>
  <c r="AK431" i="11"/>
  <c r="AL431" i="11"/>
  <c r="AO431" i="11"/>
  <c r="AR431" i="11"/>
  <c r="AK432" i="11"/>
  <c r="AL432" i="11"/>
  <c r="AO432" i="11"/>
  <c r="AR432" i="11"/>
  <c r="AK433" i="11"/>
  <c r="AL433" i="11"/>
  <c r="AO433" i="11"/>
  <c r="AR433" i="11"/>
  <c r="AK434" i="11"/>
  <c r="AL434" i="11"/>
  <c r="AO434" i="11"/>
  <c r="AR434" i="11"/>
  <c r="AK435" i="11"/>
  <c r="AL435" i="11"/>
  <c r="AO435" i="11"/>
  <c r="AR435" i="11"/>
  <c r="AK436" i="11"/>
  <c r="AL436" i="11"/>
  <c r="AO436" i="11"/>
  <c r="AR436" i="11"/>
  <c r="AK437" i="11"/>
  <c r="AL437" i="11"/>
  <c r="AO437" i="11"/>
  <c r="AR437" i="11"/>
  <c r="AK438" i="11"/>
  <c r="AL438" i="11"/>
  <c r="AO438" i="11"/>
  <c r="AR438" i="11"/>
  <c r="AK439" i="11"/>
  <c r="AL439" i="11"/>
  <c r="AO439" i="11"/>
  <c r="AR439" i="11"/>
  <c r="AK440" i="11"/>
  <c r="AL440" i="11"/>
  <c r="AO440" i="11"/>
  <c r="AR440" i="11"/>
  <c r="AK441" i="11"/>
  <c r="AL441" i="11"/>
  <c r="AO441" i="11"/>
  <c r="AR441" i="11"/>
  <c r="AK442" i="11"/>
  <c r="AL442" i="11"/>
  <c r="AO442" i="11"/>
  <c r="AR442" i="11"/>
  <c r="AK443" i="11"/>
  <c r="AL443" i="11"/>
  <c r="AO443" i="11"/>
  <c r="AR443" i="11"/>
  <c r="AK444" i="11"/>
  <c r="AL444" i="11"/>
  <c r="AO444" i="11"/>
  <c r="AR444" i="11"/>
  <c r="AK445" i="11"/>
  <c r="AL445" i="11"/>
  <c r="AO445" i="11"/>
  <c r="AR445" i="11"/>
  <c r="AK446" i="11"/>
  <c r="AL446" i="11"/>
  <c r="AO446" i="11"/>
  <c r="AR446" i="11"/>
  <c r="AK447" i="11"/>
  <c r="AL447" i="11"/>
  <c r="AO447" i="11"/>
  <c r="AR447" i="11"/>
  <c r="AK448" i="11"/>
  <c r="AL448" i="11"/>
  <c r="AO448" i="11"/>
  <c r="AR448" i="11"/>
  <c r="AK449" i="11"/>
  <c r="AL449" i="11"/>
  <c r="AO449" i="11"/>
  <c r="AR449" i="11"/>
  <c r="AK450" i="11"/>
  <c r="AL450" i="11"/>
  <c r="AO450" i="11"/>
  <c r="AR450" i="11"/>
  <c r="AK451" i="11"/>
  <c r="AL451" i="11"/>
  <c r="AO451" i="11"/>
  <c r="AR451" i="11"/>
  <c r="AK452" i="11"/>
  <c r="AL452" i="11"/>
  <c r="AO452" i="11"/>
  <c r="AR452" i="11"/>
  <c r="AK453" i="11"/>
  <c r="AL453" i="11"/>
  <c r="AO453" i="11"/>
  <c r="AR453" i="11"/>
  <c r="AK454" i="11"/>
  <c r="AL454" i="11"/>
  <c r="AO454" i="11"/>
  <c r="AR454" i="11"/>
  <c r="AK455" i="11"/>
  <c r="AL455" i="11"/>
  <c r="AO455" i="11"/>
  <c r="AR455" i="11"/>
  <c r="AK456" i="11"/>
  <c r="AL456" i="11"/>
  <c r="AO456" i="11"/>
  <c r="AR456" i="11"/>
  <c r="AK457" i="11"/>
  <c r="AL457" i="11"/>
  <c r="AO457" i="11"/>
  <c r="AR457" i="11"/>
  <c r="AK458" i="11"/>
  <c r="AL458" i="11"/>
  <c r="AO458" i="11"/>
  <c r="AR458" i="11"/>
  <c r="AK459" i="11"/>
  <c r="AL459" i="11"/>
  <c r="AO459" i="11"/>
  <c r="AR459" i="11"/>
  <c r="AK460" i="11"/>
  <c r="AL460" i="11"/>
  <c r="AO460" i="11"/>
  <c r="AR460" i="11"/>
  <c r="AK461" i="11"/>
  <c r="AL461" i="11"/>
  <c r="AO461" i="11"/>
  <c r="AR461" i="11"/>
  <c r="AK462" i="11"/>
  <c r="AL462" i="11"/>
  <c r="AO462" i="11"/>
  <c r="AR462" i="11"/>
  <c r="AK463" i="11"/>
  <c r="AL463" i="11"/>
  <c r="AO463" i="11"/>
  <c r="AR463" i="11"/>
  <c r="AK464" i="11"/>
  <c r="AL464" i="11"/>
  <c r="AO464" i="11"/>
  <c r="AR464" i="11"/>
  <c r="AK465" i="11"/>
  <c r="AL465" i="11"/>
  <c r="AO465" i="11"/>
  <c r="AR465" i="11"/>
  <c r="AK466" i="11"/>
  <c r="AL466" i="11"/>
  <c r="AO466" i="11"/>
  <c r="AR466" i="11"/>
  <c r="AK467" i="11"/>
  <c r="AL467" i="11"/>
  <c r="AO467" i="11"/>
  <c r="AR467" i="11"/>
  <c r="AK468" i="11"/>
  <c r="AL468" i="11"/>
  <c r="AO468" i="11"/>
  <c r="AR468" i="11"/>
  <c r="AK469" i="11"/>
  <c r="AL469" i="11"/>
  <c r="AO469" i="11"/>
  <c r="AR469" i="11"/>
  <c r="AK470" i="11"/>
  <c r="AL470" i="11"/>
  <c r="AO470" i="11"/>
  <c r="AR470" i="11"/>
  <c r="AK471" i="11"/>
  <c r="AL471" i="11"/>
  <c r="AO471" i="11"/>
  <c r="AR471" i="11"/>
  <c r="AK472" i="11"/>
  <c r="AL472" i="11"/>
  <c r="AO472" i="11"/>
  <c r="AR472" i="11"/>
  <c r="AK473" i="11"/>
  <c r="AL473" i="11"/>
  <c r="AO473" i="11"/>
  <c r="AR473" i="11"/>
  <c r="AK474" i="11"/>
  <c r="AL474" i="11"/>
  <c r="AO474" i="11"/>
  <c r="AR474" i="11"/>
  <c r="AK475" i="11"/>
  <c r="AL475" i="11"/>
  <c r="AO475" i="11"/>
  <c r="AR475" i="11"/>
  <c r="AK476" i="11"/>
  <c r="AL476" i="11"/>
  <c r="AO476" i="11"/>
  <c r="AR476" i="11"/>
  <c r="AK477" i="11"/>
  <c r="AL477" i="11"/>
  <c r="AO477" i="11"/>
  <c r="AR477" i="11"/>
  <c r="AK478" i="11"/>
  <c r="AL478" i="11"/>
  <c r="AO478" i="11"/>
  <c r="AR478" i="11"/>
  <c r="AK479" i="11"/>
  <c r="AL479" i="11"/>
  <c r="AO479" i="11"/>
  <c r="AR479" i="11"/>
  <c r="AK480" i="11"/>
  <c r="AL480" i="11"/>
  <c r="AO480" i="11"/>
  <c r="AR480" i="11"/>
  <c r="AK481" i="11"/>
  <c r="AL481" i="11"/>
  <c r="AO481" i="11"/>
  <c r="AR481" i="11"/>
  <c r="AK482" i="11"/>
  <c r="AL482" i="11"/>
  <c r="AO482" i="11"/>
  <c r="AR482" i="11"/>
  <c r="AK483" i="11"/>
  <c r="AL483" i="11"/>
  <c r="AO483" i="11"/>
  <c r="AR483" i="11"/>
  <c r="AK484" i="11"/>
  <c r="AL484" i="11"/>
  <c r="AO484" i="11"/>
  <c r="AR484" i="11"/>
  <c r="AK485" i="11"/>
  <c r="AL485" i="11"/>
  <c r="AO485" i="11"/>
  <c r="AR485" i="11"/>
  <c r="AK486" i="11"/>
  <c r="AL486" i="11"/>
  <c r="AO486" i="11"/>
  <c r="AR486" i="11"/>
  <c r="AK487" i="11"/>
  <c r="AL487" i="11"/>
  <c r="AO487" i="11"/>
  <c r="AR487" i="11"/>
  <c r="AK488" i="11"/>
  <c r="AL488" i="11"/>
  <c r="AO488" i="11"/>
  <c r="AR488" i="11"/>
  <c r="AK489" i="11"/>
  <c r="AL489" i="11"/>
  <c r="AO489" i="11"/>
  <c r="AR489" i="11"/>
  <c r="AK490" i="11"/>
  <c r="AL490" i="11"/>
  <c r="AO490" i="11"/>
  <c r="AR490" i="11"/>
  <c r="AK491" i="11"/>
  <c r="AL491" i="11"/>
  <c r="AO491" i="11"/>
  <c r="AR491" i="11"/>
  <c r="AK492" i="11"/>
  <c r="AL492" i="11"/>
  <c r="AO492" i="11"/>
  <c r="AR492" i="11"/>
  <c r="AK493" i="11"/>
  <c r="AL493" i="11"/>
  <c r="AO493" i="11"/>
  <c r="AR493" i="11"/>
  <c r="AK494" i="11"/>
  <c r="AL494" i="11"/>
  <c r="AO494" i="11"/>
  <c r="AR494" i="11"/>
  <c r="AK495" i="11"/>
  <c r="AL495" i="11"/>
  <c r="AO495" i="11"/>
  <c r="AR495" i="11"/>
  <c r="AK496" i="11"/>
  <c r="AL496" i="11"/>
  <c r="AO496" i="11"/>
  <c r="AR496" i="11"/>
  <c r="AK497" i="11"/>
  <c r="AL497" i="11"/>
  <c r="AO497" i="11"/>
  <c r="AR497" i="11"/>
  <c r="AK498" i="11"/>
  <c r="AL498" i="11"/>
  <c r="AO498" i="11"/>
  <c r="AR498" i="11"/>
  <c r="AK499" i="11"/>
  <c r="AL499" i="11"/>
  <c r="AO499" i="11"/>
  <c r="AR499" i="11"/>
  <c r="AK500" i="11"/>
  <c r="AL500" i="11"/>
  <c r="AO500" i="11"/>
  <c r="AR500" i="11"/>
  <c r="AK501" i="11"/>
  <c r="AL501" i="11"/>
  <c r="AO501" i="11"/>
  <c r="AR501" i="11"/>
  <c r="AK502" i="11"/>
  <c r="AL502" i="11"/>
  <c r="AO502" i="11"/>
  <c r="AR502" i="11"/>
  <c r="AK503" i="11"/>
  <c r="AL503" i="11"/>
  <c r="AO503" i="11"/>
  <c r="AR503" i="11"/>
  <c r="AK504" i="11"/>
  <c r="AL504" i="11"/>
  <c r="AO504" i="11"/>
  <c r="AR504" i="11"/>
  <c r="AK505" i="11"/>
  <c r="AL505" i="11"/>
  <c r="AO505" i="11"/>
  <c r="AR505" i="11"/>
  <c r="AK506" i="11"/>
  <c r="AL506" i="11"/>
  <c r="AO506" i="11"/>
  <c r="AR506" i="11"/>
  <c r="AK507" i="11"/>
  <c r="AL507" i="11"/>
  <c r="AO507" i="11"/>
  <c r="AR507" i="11"/>
  <c r="AK508" i="11"/>
  <c r="AL508" i="11"/>
  <c r="AO508" i="11"/>
  <c r="AR508" i="11"/>
  <c r="AK509" i="11"/>
  <c r="AL509" i="11"/>
  <c r="AO509" i="11"/>
  <c r="AR509" i="11"/>
  <c r="AK510" i="11"/>
  <c r="AL510" i="11"/>
  <c r="AO510" i="11"/>
  <c r="AR510" i="11"/>
  <c r="AK511" i="11"/>
  <c r="AL511" i="11"/>
  <c r="AO511" i="11"/>
  <c r="AR511" i="11"/>
  <c r="AK512" i="11"/>
  <c r="AL512" i="11"/>
  <c r="AO512" i="11"/>
  <c r="AR512" i="11"/>
  <c r="AK513" i="11"/>
  <c r="AL513" i="11"/>
  <c r="AO513" i="11"/>
  <c r="AR513" i="11"/>
  <c r="AK514" i="11"/>
  <c r="AL514" i="11"/>
  <c r="AO514" i="11"/>
  <c r="AR514" i="11"/>
  <c r="AK515" i="11"/>
  <c r="AL515" i="11"/>
  <c r="AO515" i="11"/>
  <c r="AR515" i="11"/>
  <c r="AK516" i="11"/>
  <c r="AL516" i="11"/>
  <c r="AO516" i="11"/>
  <c r="AR516" i="11"/>
  <c r="AK517" i="11"/>
  <c r="AL517" i="11"/>
  <c r="AO517" i="11"/>
  <c r="AR517" i="11"/>
  <c r="AK518" i="11"/>
  <c r="AL518" i="11"/>
  <c r="AO518" i="11"/>
  <c r="AR518" i="11"/>
  <c r="AK519" i="11"/>
  <c r="AL519" i="11"/>
  <c r="AO519" i="11"/>
  <c r="AR519" i="11"/>
  <c r="AK520" i="11"/>
  <c r="AL520" i="11"/>
  <c r="AO520" i="11"/>
  <c r="AR520" i="11"/>
  <c r="AK521" i="11"/>
  <c r="AL521" i="11"/>
  <c r="AO521" i="11"/>
  <c r="AR521" i="11"/>
  <c r="AK522" i="11"/>
  <c r="AL522" i="11"/>
  <c r="AO522" i="11"/>
  <c r="AR522" i="11"/>
  <c r="AK523" i="11"/>
  <c r="AL523" i="11"/>
  <c r="AO523" i="11"/>
  <c r="AR523" i="11"/>
  <c r="AK524" i="11"/>
  <c r="AL524" i="11"/>
  <c r="AO524" i="11"/>
  <c r="AR524" i="11"/>
  <c r="AK525" i="11"/>
  <c r="AL525" i="11"/>
  <c r="AO525" i="11"/>
  <c r="AR525" i="11"/>
  <c r="AK526" i="11"/>
  <c r="AL526" i="11"/>
  <c r="AO526" i="11"/>
  <c r="AR526" i="11"/>
  <c r="AK527" i="11"/>
  <c r="AL527" i="11"/>
  <c r="AO527" i="11"/>
  <c r="AR527" i="11"/>
  <c r="AK528" i="11"/>
  <c r="AL528" i="11"/>
  <c r="AO528" i="11"/>
  <c r="AR528" i="11"/>
  <c r="AK529" i="11"/>
  <c r="AL529" i="11"/>
  <c r="AO529" i="11"/>
  <c r="AR529" i="11"/>
  <c r="AK530" i="11"/>
  <c r="AL530" i="11"/>
  <c r="AO530" i="11"/>
  <c r="AR530" i="11"/>
  <c r="AK531" i="11"/>
  <c r="AL531" i="11"/>
  <c r="AO531" i="11"/>
  <c r="AR531" i="11"/>
  <c r="AK532" i="11"/>
  <c r="AL532" i="11"/>
  <c r="AO532" i="11"/>
  <c r="AR532" i="11"/>
  <c r="AK533" i="11"/>
  <c r="AL533" i="11"/>
  <c r="AO533" i="11"/>
  <c r="AR533" i="11"/>
  <c r="AK534" i="11"/>
  <c r="AL534" i="11"/>
  <c r="AO534" i="11"/>
  <c r="AR534" i="11"/>
  <c r="AK535" i="11"/>
  <c r="AL535" i="11"/>
  <c r="AO535" i="11"/>
  <c r="AR535" i="11"/>
  <c r="AK536" i="11"/>
  <c r="AL536" i="11"/>
  <c r="AO536" i="11"/>
  <c r="AR536" i="11"/>
  <c r="AK537" i="11"/>
  <c r="AL537" i="11"/>
  <c r="AO537" i="11"/>
  <c r="AR537" i="11"/>
  <c r="AK538" i="11"/>
  <c r="AL538" i="11"/>
  <c r="AO538" i="11"/>
  <c r="AR538" i="11"/>
  <c r="AK539" i="11"/>
  <c r="AL539" i="11"/>
  <c r="AO539" i="11"/>
  <c r="AR539" i="11"/>
  <c r="AK540" i="11"/>
  <c r="AL540" i="11"/>
  <c r="AO540" i="11"/>
  <c r="AR540" i="11"/>
  <c r="AK541" i="11"/>
  <c r="AL541" i="11"/>
  <c r="AO541" i="11"/>
  <c r="AR541" i="11"/>
  <c r="AK542" i="11"/>
  <c r="AL542" i="11"/>
  <c r="AO542" i="11"/>
  <c r="AR542" i="11"/>
  <c r="AK543" i="11"/>
  <c r="AL543" i="11"/>
  <c r="AO543" i="11"/>
  <c r="AR543" i="11"/>
  <c r="AK544" i="11"/>
  <c r="AL544" i="11"/>
  <c r="AO544" i="11"/>
  <c r="AR544" i="11"/>
  <c r="AK545" i="11"/>
  <c r="AL545" i="11"/>
  <c r="AO545" i="11"/>
  <c r="AR545" i="11"/>
  <c r="AK546" i="11"/>
  <c r="AL546" i="11"/>
  <c r="AO546" i="11"/>
  <c r="AR546" i="11"/>
  <c r="AK547" i="11"/>
  <c r="AL547" i="11"/>
  <c r="AO547" i="11"/>
  <c r="AR547" i="11"/>
  <c r="AK548" i="11"/>
  <c r="AL548" i="11"/>
  <c r="AO548" i="11"/>
  <c r="AR548" i="11"/>
  <c r="AK549" i="11"/>
  <c r="AL549" i="11"/>
  <c r="AO549" i="11"/>
  <c r="AR549" i="11"/>
  <c r="AK550" i="11"/>
  <c r="AL550" i="11"/>
  <c r="AO550" i="11"/>
  <c r="AR550" i="11"/>
  <c r="AK551" i="11"/>
  <c r="AL551" i="11"/>
  <c r="AO551" i="11"/>
  <c r="AR551" i="11"/>
  <c r="AK552" i="11"/>
  <c r="AL552" i="11"/>
  <c r="AO552" i="11"/>
  <c r="AR552" i="11"/>
  <c r="AK553" i="11"/>
  <c r="AL553" i="11"/>
  <c r="AO553" i="11"/>
  <c r="AR553" i="11"/>
  <c r="AK554" i="11"/>
  <c r="AL554" i="11"/>
  <c r="AO554" i="11"/>
  <c r="AR554" i="11"/>
  <c r="AK555" i="11"/>
  <c r="AL555" i="11"/>
  <c r="AO555" i="11"/>
  <c r="AR555" i="11"/>
  <c r="AK556" i="11"/>
  <c r="AL556" i="11"/>
  <c r="AO556" i="11"/>
  <c r="AR556" i="11"/>
  <c r="AK557" i="11"/>
  <c r="AL557" i="11"/>
  <c r="AO557" i="11"/>
  <c r="AR557" i="11"/>
  <c r="AK558" i="11"/>
  <c r="AL558" i="11"/>
  <c r="AO558" i="11"/>
  <c r="AR558" i="11"/>
  <c r="AK559" i="11"/>
  <c r="AL559" i="11"/>
  <c r="AO559" i="11"/>
  <c r="AR559" i="11"/>
  <c r="AK560" i="11"/>
  <c r="AL560" i="11"/>
  <c r="AO560" i="11"/>
  <c r="AR560" i="11"/>
  <c r="AK561" i="11"/>
  <c r="AL561" i="11"/>
  <c r="AO561" i="11"/>
  <c r="AR561" i="11"/>
  <c r="AK562" i="11"/>
  <c r="AL562" i="11"/>
  <c r="AO562" i="11"/>
  <c r="AR562" i="11"/>
  <c r="AK563" i="11"/>
  <c r="AL563" i="11"/>
  <c r="AO563" i="11"/>
  <c r="AR563" i="11"/>
  <c r="AK564" i="11"/>
  <c r="AL564" i="11"/>
  <c r="AO564" i="11"/>
  <c r="AR564" i="11"/>
  <c r="AK565" i="11"/>
  <c r="AL565" i="11"/>
  <c r="AO565" i="11"/>
  <c r="AR565" i="11"/>
  <c r="AK566" i="11"/>
  <c r="AL566" i="11"/>
  <c r="AO566" i="11"/>
  <c r="AR566" i="11"/>
  <c r="AK567" i="11"/>
  <c r="AL567" i="11"/>
  <c r="AO567" i="11"/>
  <c r="AR567" i="11"/>
  <c r="AK568" i="11"/>
  <c r="AL568" i="11"/>
  <c r="AO568" i="11"/>
  <c r="AR568" i="11"/>
  <c r="AK569" i="11"/>
  <c r="AL569" i="11"/>
  <c r="AO569" i="11"/>
  <c r="AR569" i="11"/>
  <c r="AK570" i="11"/>
  <c r="AL570" i="11"/>
  <c r="AO570" i="11"/>
  <c r="AR570" i="11"/>
  <c r="AK571" i="11"/>
  <c r="AL571" i="11"/>
  <c r="AO571" i="11"/>
  <c r="AR571" i="11"/>
  <c r="AK572" i="11"/>
  <c r="AL572" i="11"/>
  <c r="AO572" i="11"/>
  <c r="AR572" i="11"/>
  <c r="AK573" i="11"/>
  <c r="AL573" i="11"/>
  <c r="AO573" i="11"/>
  <c r="AR573" i="11"/>
  <c r="AK574" i="11"/>
  <c r="AL574" i="11"/>
  <c r="AO574" i="11"/>
  <c r="AR574" i="11"/>
  <c r="AK575" i="11"/>
  <c r="AL575" i="11"/>
  <c r="AO575" i="11"/>
  <c r="AR575" i="11"/>
  <c r="AK576" i="11"/>
  <c r="AL576" i="11"/>
  <c r="AO576" i="11"/>
  <c r="AR576" i="11"/>
  <c r="AK577" i="11"/>
  <c r="AL577" i="11"/>
  <c r="AO577" i="11"/>
  <c r="AR577" i="11"/>
  <c r="AK578" i="11"/>
  <c r="AL578" i="11"/>
  <c r="AO578" i="11"/>
  <c r="AR578" i="11"/>
  <c r="AK579" i="11"/>
  <c r="AL579" i="11"/>
  <c r="AO579" i="11"/>
  <c r="AR579" i="11"/>
  <c r="AK580" i="11"/>
  <c r="AL580" i="11"/>
  <c r="AO580" i="11"/>
  <c r="AR580" i="11"/>
  <c r="AK581" i="11"/>
  <c r="AL581" i="11"/>
  <c r="AO581" i="11"/>
  <c r="AR581" i="11"/>
  <c r="AK582" i="11"/>
  <c r="AL582" i="11"/>
  <c r="AO582" i="11"/>
  <c r="AR582" i="11"/>
  <c r="AK583" i="11"/>
  <c r="AL583" i="11"/>
  <c r="AO583" i="11"/>
  <c r="AR583" i="11"/>
  <c r="AK584" i="11"/>
  <c r="AL584" i="11"/>
  <c r="AO584" i="11"/>
  <c r="AR584" i="11"/>
  <c r="AK585" i="11"/>
  <c r="AL585" i="11"/>
  <c r="AO585" i="11"/>
  <c r="AR585" i="11"/>
  <c r="AK586" i="11"/>
  <c r="AL586" i="11"/>
  <c r="AO586" i="11"/>
  <c r="AR586" i="11"/>
  <c r="AK587" i="11"/>
  <c r="AL587" i="11"/>
  <c r="AO587" i="11"/>
  <c r="AR587" i="11"/>
  <c r="AK588" i="11"/>
  <c r="AL588" i="11"/>
  <c r="AO588" i="11"/>
  <c r="AR588" i="11"/>
  <c r="AK589" i="11"/>
  <c r="AL589" i="11"/>
  <c r="AO589" i="11"/>
  <c r="AR589" i="11"/>
  <c r="AK590" i="11"/>
  <c r="AL590" i="11"/>
  <c r="AO590" i="11"/>
  <c r="AR590" i="11"/>
  <c r="AK591" i="11"/>
  <c r="AL591" i="11"/>
  <c r="AO591" i="11"/>
  <c r="AR591" i="11"/>
  <c r="AK592" i="11"/>
  <c r="AL592" i="11"/>
  <c r="AO592" i="11"/>
  <c r="AR592" i="11"/>
  <c r="AK593" i="11"/>
  <c r="AL593" i="11"/>
  <c r="AO593" i="11"/>
  <c r="AR593" i="11"/>
  <c r="AK594" i="11"/>
  <c r="AL594" i="11"/>
  <c r="AO594" i="11"/>
  <c r="AR594" i="11"/>
  <c r="AK595" i="11"/>
  <c r="AL595" i="11"/>
  <c r="AO595" i="11"/>
  <c r="AR595" i="11"/>
  <c r="AK596" i="11"/>
  <c r="AL596" i="11"/>
  <c r="AO596" i="11"/>
  <c r="AR596" i="11"/>
  <c r="AK597" i="11"/>
  <c r="AL597" i="11"/>
  <c r="AO597" i="11"/>
  <c r="AR597" i="11"/>
  <c r="AK598" i="11"/>
  <c r="AL598" i="11"/>
  <c r="AO598" i="11"/>
  <c r="AR598" i="11"/>
  <c r="AK599" i="11"/>
  <c r="AL599" i="11"/>
  <c r="AO599" i="11"/>
  <c r="AR599" i="11"/>
  <c r="AK600" i="11"/>
  <c r="AL600" i="11"/>
  <c r="AO600" i="11"/>
  <c r="AR600" i="11"/>
  <c r="AK601" i="11"/>
  <c r="AL601" i="11"/>
  <c r="AO601" i="11"/>
  <c r="AR601" i="11"/>
  <c r="AK602" i="11"/>
  <c r="AL602" i="11"/>
  <c r="AO602" i="11"/>
  <c r="AR602" i="11"/>
  <c r="AK603" i="11"/>
  <c r="AL603" i="11"/>
  <c r="AO603" i="11"/>
  <c r="AR603" i="11"/>
  <c r="AK604" i="11"/>
  <c r="AL604" i="11"/>
  <c r="AO604" i="11"/>
  <c r="AR604" i="11"/>
  <c r="AK605" i="11"/>
  <c r="AL605" i="11"/>
  <c r="AO605" i="11"/>
  <c r="AR605" i="11"/>
  <c r="AK606" i="11"/>
  <c r="AL606" i="11"/>
  <c r="AO606" i="11"/>
  <c r="AR606" i="11"/>
  <c r="AK607" i="11"/>
  <c r="AL607" i="11"/>
  <c r="AO607" i="11"/>
  <c r="AR607" i="11"/>
  <c r="AK608" i="11"/>
  <c r="AL608" i="11"/>
  <c r="AO608" i="11"/>
  <c r="AR608" i="11"/>
  <c r="AK609" i="11"/>
  <c r="AL609" i="11"/>
  <c r="AO609" i="11"/>
  <c r="AR609" i="11"/>
  <c r="AK610" i="11"/>
  <c r="AL610" i="11"/>
  <c r="AO610" i="11"/>
  <c r="AR610" i="11"/>
  <c r="AK611" i="11"/>
  <c r="AL611" i="11"/>
  <c r="AO611" i="11"/>
  <c r="AR611" i="11"/>
  <c r="AK612" i="11"/>
  <c r="AL612" i="11"/>
  <c r="AO612" i="11"/>
  <c r="AR612" i="11"/>
  <c r="AK613" i="11"/>
  <c r="AL613" i="11"/>
  <c r="AO613" i="11"/>
  <c r="AR613" i="11"/>
  <c r="AK614" i="11"/>
  <c r="AL614" i="11"/>
  <c r="AO614" i="11"/>
  <c r="AR614" i="11"/>
  <c r="AK615" i="11"/>
  <c r="AL615" i="11"/>
  <c r="AO615" i="11"/>
  <c r="AR615" i="11"/>
  <c r="AK616" i="11"/>
  <c r="AL616" i="11"/>
  <c r="AO616" i="11"/>
  <c r="AR616" i="11"/>
  <c r="AK617" i="11"/>
  <c r="AL617" i="11"/>
  <c r="AO617" i="11"/>
  <c r="AR617" i="11"/>
  <c r="AK618" i="11"/>
  <c r="AL618" i="11"/>
  <c r="AO618" i="11"/>
  <c r="AR618" i="11"/>
  <c r="AK619" i="11"/>
  <c r="AL619" i="11"/>
  <c r="AO619" i="11"/>
  <c r="AR619" i="11"/>
  <c r="AK620" i="11"/>
  <c r="AL620" i="11"/>
  <c r="AO620" i="11"/>
  <c r="AR620" i="11"/>
  <c r="AK621" i="11"/>
  <c r="AL621" i="11"/>
  <c r="AO621" i="11"/>
  <c r="AR621" i="11"/>
  <c r="AK622" i="11"/>
  <c r="AL622" i="11"/>
  <c r="AO622" i="11"/>
  <c r="AR622" i="11"/>
  <c r="AK623" i="11"/>
  <c r="AL623" i="11"/>
  <c r="AO623" i="11"/>
  <c r="AR623" i="11"/>
  <c r="AK624" i="11"/>
  <c r="AL624" i="11"/>
  <c r="AO624" i="11"/>
  <c r="AR624" i="11"/>
  <c r="AK625" i="11"/>
  <c r="AL625" i="11"/>
  <c r="AO625" i="11"/>
  <c r="AR625" i="11"/>
  <c r="AK626" i="11"/>
  <c r="AL626" i="11"/>
  <c r="AO626" i="11"/>
  <c r="AR626" i="11"/>
  <c r="AK627" i="11"/>
  <c r="AL627" i="11"/>
  <c r="AO627" i="11"/>
  <c r="AR627" i="11"/>
  <c r="AK628" i="11"/>
  <c r="AL628" i="11"/>
  <c r="AO628" i="11"/>
  <c r="AR628" i="11"/>
  <c r="AK629" i="11"/>
  <c r="AL629" i="11"/>
  <c r="AO629" i="11"/>
  <c r="AR629" i="11"/>
  <c r="AK630" i="11"/>
  <c r="AL630" i="11"/>
  <c r="AO630" i="11"/>
  <c r="AR630" i="11"/>
  <c r="AK631" i="11"/>
  <c r="AL631" i="11"/>
  <c r="AO631" i="11"/>
  <c r="AR631" i="11"/>
  <c r="AK632" i="11"/>
  <c r="AL632" i="11"/>
  <c r="AO632" i="11"/>
  <c r="AR632" i="11"/>
  <c r="AK633" i="11"/>
  <c r="AL633" i="11"/>
  <c r="AO633" i="11"/>
  <c r="AR633" i="11"/>
  <c r="AK634" i="11"/>
  <c r="AL634" i="11"/>
  <c r="AO634" i="11"/>
  <c r="AR634" i="11"/>
  <c r="AK635" i="11"/>
  <c r="AL635" i="11"/>
  <c r="AO635" i="11"/>
  <c r="AR635" i="11"/>
  <c r="AK636" i="11"/>
  <c r="AL636" i="11"/>
  <c r="AO636" i="11"/>
  <c r="AR636" i="11"/>
  <c r="AK637" i="11"/>
  <c r="AL637" i="11"/>
  <c r="AO637" i="11"/>
  <c r="AR637" i="11"/>
  <c r="AK638" i="11"/>
  <c r="AL638" i="11"/>
  <c r="AO638" i="11"/>
  <c r="AR638" i="11"/>
  <c r="AK639" i="11"/>
  <c r="AL639" i="11"/>
  <c r="AO639" i="11"/>
  <c r="AR639" i="11"/>
  <c r="AK640" i="11"/>
  <c r="AL640" i="11"/>
  <c r="AO640" i="11"/>
  <c r="AR640" i="11"/>
  <c r="AK641" i="11"/>
  <c r="AL641" i="11"/>
  <c r="AO641" i="11"/>
  <c r="AR641" i="11"/>
  <c r="AK642" i="11"/>
  <c r="AL642" i="11"/>
  <c r="AO642" i="11"/>
  <c r="AR642" i="11"/>
  <c r="AK643" i="11"/>
  <c r="AL643" i="11"/>
  <c r="AO643" i="11"/>
  <c r="AR643" i="11"/>
  <c r="AK644" i="11"/>
  <c r="AL644" i="11"/>
  <c r="AO644" i="11"/>
  <c r="AR644" i="11"/>
  <c r="AK645" i="11"/>
  <c r="AL645" i="11"/>
  <c r="AO645" i="11"/>
  <c r="AR645" i="11"/>
  <c r="AK646" i="11"/>
  <c r="AL646" i="11"/>
  <c r="AO646" i="11"/>
  <c r="AR646" i="11"/>
  <c r="AK647" i="11"/>
  <c r="AL647" i="11"/>
  <c r="AO647" i="11"/>
  <c r="AR647" i="11"/>
  <c r="AK648" i="11"/>
  <c r="AL648" i="11"/>
  <c r="AO648" i="11"/>
  <c r="AR648" i="11"/>
  <c r="AK649" i="11"/>
  <c r="AL649" i="11"/>
  <c r="AO649" i="11"/>
  <c r="AR649" i="11"/>
  <c r="AK650" i="11"/>
  <c r="AL650" i="11"/>
  <c r="AO650" i="11"/>
  <c r="AR650" i="11"/>
  <c r="AK651" i="11"/>
  <c r="AL651" i="11"/>
  <c r="AO651" i="11"/>
  <c r="AR651" i="11"/>
  <c r="AK652" i="11"/>
  <c r="AL652" i="11"/>
  <c r="AO652" i="11"/>
  <c r="AR652" i="11"/>
  <c r="AK653" i="11"/>
  <c r="AL653" i="11"/>
  <c r="AO653" i="11"/>
  <c r="AR653" i="11"/>
  <c r="AK654" i="11"/>
  <c r="AL654" i="11"/>
  <c r="AO654" i="11"/>
  <c r="AR654" i="11"/>
  <c r="AK655" i="11"/>
  <c r="AL655" i="11"/>
  <c r="AO655" i="11"/>
  <c r="AR655" i="11"/>
  <c r="AK656" i="11"/>
  <c r="AL656" i="11"/>
  <c r="AO656" i="11"/>
  <c r="AR656" i="11"/>
  <c r="AK657" i="11"/>
  <c r="AL657" i="11"/>
  <c r="AO657" i="11"/>
  <c r="AR657" i="11"/>
  <c r="AK658" i="11"/>
  <c r="AL658" i="11"/>
  <c r="AO658" i="11"/>
  <c r="AR658" i="11"/>
  <c r="AK659" i="11"/>
  <c r="AL659" i="11"/>
  <c r="AO659" i="11"/>
  <c r="AR659" i="11"/>
  <c r="AK660" i="11"/>
  <c r="AL660" i="11"/>
  <c r="AO660" i="11"/>
  <c r="AR660" i="11"/>
  <c r="AK661" i="11"/>
  <c r="AL661" i="11"/>
  <c r="AO661" i="11"/>
  <c r="AR661" i="11"/>
  <c r="AK662" i="11"/>
  <c r="AL662" i="11"/>
  <c r="AO662" i="11"/>
  <c r="AR662" i="11"/>
  <c r="AK663" i="11"/>
  <c r="AL663" i="11"/>
  <c r="AO663" i="11"/>
  <c r="AR663" i="11"/>
  <c r="AK664" i="11"/>
  <c r="AL664" i="11"/>
  <c r="AO664" i="11"/>
  <c r="AR664" i="11"/>
  <c r="AK665" i="11"/>
  <c r="AL665" i="11"/>
  <c r="AO665" i="11"/>
  <c r="AR665" i="11"/>
  <c r="AK666" i="11"/>
  <c r="AL666" i="11"/>
  <c r="AO666" i="11"/>
  <c r="AR666" i="11"/>
  <c r="AK667" i="11"/>
  <c r="AL667" i="11"/>
  <c r="AO667" i="11"/>
  <c r="AR667" i="11"/>
  <c r="AK668" i="11"/>
  <c r="AL668" i="11"/>
  <c r="AO668" i="11"/>
  <c r="AR668" i="11"/>
  <c r="AK669" i="11"/>
  <c r="AL669" i="11"/>
  <c r="AO669" i="11"/>
  <c r="AR669" i="11"/>
  <c r="AK670" i="11"/>
  <c r="AL670" i="11"/>
  <c r="AO670" i="11"/>
  <c r="AR670" i="11"/>
  <c r="AK671" i="11"/>
  <c r="AL671" i="11"/>
  <c r="AO671" i="11"/>
  <c r="AR671" i="11"/>
  <c r="AK672" i="11"/>
  <c r="AL672" i="11"/>
  <c r="AO672" i="11"/>
  <c r="AR672" i="11"/>
  <c r="AK673" i="11"/>
  <c r="AL673" i="11"/>
  <c r="AO673" i="11"/>
  <c r="AR673" i="11"/>
  <c r="AK674" i="11"/>
  <c r="AL674" i="11"/>
  <c r="AO674" i="11"/>
  <c r="AR674" i="11"/>
  <c r="AK675" i="11"/>
  <c r="AL675" i="11"/>
  <c r="AO675" i="11"/>
  <c r="AR675" i="11"/>
  <c r="AK676" i="11"/>
  <c r="AL676" i="11"/>
  <c r="AO676" i="11"/>
  <c r="AR676" i="11"/>
  <c r="AK677" i="11"/>
  <c r="AL677" i="11"/>
  <c r="AO677" i="11"/>
  <c r="AR677" i="11"/>
  <c r="AK678" i="11"/>
  <c r="AL678" i="11"/>
  <c r="AO678" i="11"/>
  <c r="AR678" i="11"/>
  <c r="AK679" i="11"/>
  <c r="AL679" i="11"/>
  <c r="AO679" i="11"/>
  <c r="AR679" i="11"/>
  <c r="AK680" i="11"/>
  <c r="AL680" i="11"/>
  <c r="AO680" i="11"/>
  <c r="AR680" i="11"/>
  <c r="AK681" i="11"/>
  <c r="AL681" i="11"/>
  <c r="AO681" i="11"/>
  <c r="AR681" i="11"/>
  <c r="AK682" i="11"/>
  <c r="AL682" i="11"/>
  <c r="AO682" i="11"/>
  <c r="AR682" i="11"/>
  <c r="AK683" i="11"/>
  <c r="AL683" i="11"/>
  <c r="AO683" i="11"/>
  <c r="AR683" i="11"/>
  <c r="AK684" i="11"/>
  <c r="AL684" i="11"/>
  <c r="AO684" i="11"/>
  <c r="AR684" i="11"/>
  <c r="AK685" i="11"/>
  <c r="AL685" i="11"/>
  <c r="AO685" i="11"/>
  <c r="AR685" i="11"/>
  <c r="AK686" i="11"/>
  <c r="AL686" i="11"/>
  <c r="AO686" i="11"/>
  <c r="AR686" i="11"/>
  <c r="AK687" i="11"/>
  <c r="AL687" i="11"/>
  <c r="AO687" i="11"/>
  <c r="AR687" i="11"/>
  <c r="AK688" i="11"/>
  <c r="AL688" i="11"/>
  <c r="AO688" i="11"/>
  <c r="AR688" i="11"/>
  <c r="AK689" i="11"/>
  <c r="AL689" i="11"/>
  <c r="AO689" i="11"/>
  <c r="AR689" i="11"/>
  <c r="AK690" i="11"/>
  <c r="AL690" i="11"/>
  <c r="AO690" i="11"/>
  <c r="AR690" i="11"/>
  <c r="AK691" i="11"/>
  <c r="AL691" i="11"/>
  <c r="AO691" i="11"/>
  <c r="AR691" i="11"/>
  <c r="AK692" i="11"/>
  <c r="AL692" i="11"/>
  <c r="AO692" i="11"/>
  <c r="AR692" i="11"/>
  <c r="AK693" i="11"/>
  <c r="AL693" i="11"/>
  <c r="AO693" i="11"/>
  <c r="AR693" i="11"/>
  <c r="AK694" i="11"/>
  <c r="AL694" i="11"/>
  <c r="AO694" i="11"/>
  <c r="AR694" i="11"/>
  <c r="AK695" i="11"/>
  <c r="AL695" i="11"/>
  <c r="AO695" i="11"/>
  <c r="AR695" i="11"/>
  <c r="AK696" i="11"/>
  <c r="AL696" i="11"/>
  <c r="AO696" i="11"/>
  <c r="AR696" i="11"/>
  <c r="AK697" i="11"/>
  <c r="AL697" i="11"/>
  <c r="AO697" i="11"/>
  <c r="AR697" i="11"/>
  <c r="AK698" i="11"/>
  <c r="AL698" i="11"/>
  <c r="AO698" i="11"/>
  <c r="AR698" i="11"/>
  <c r="AK699" i="11"/>
  <c r="AL699" i="11"/>
  <c r="AO699" i="11"/>
  <c r="AR699" i="11"/>
  <c r="AK700" i="11"/>
  <c r="AL700" i="11"/>
  <c r="AO700" i="11"/>
  <c r="AR700" i="11"/>
  <c r="AK701" i="11"/>
  <c r="AL701" i="11"/>
  <c r="AO701" i="11"/>
  <c r="AR701" i="11"/>
  <c r="AK702" i="11"/>
  <c r="AL702" i="11"/>
  <c r="AO702" i="11"/>
  <c r="AR702" i="11"/>
  <c r="AK703" i="11"/>
  <c r="AL703" i="11"/>
  <c r="AO703" i="11"/>
  <c r="AR703" i="11"/>
  <c r="AK704" i="11"/>
  <c r="AL704" i="11"/>
  <c r="AO704" i="11"/>
  <c r="AR704" i="11"/>
  <c r="AK705" i="11"/>
  <c r="AL705" i="11"/>
  <c r="AO705" i="11"/>
  <c r="AR705" i="11"/>
  <c r="AK706" i="11"/>
  <c r="AL706" i="11"/>
  <c r="AO706" i="11"/>
  <c r="AR706" i="11"/>
  <c r="AK707" i="11"/>
  <c r="AL707" i="11"/>
  <c r="AO707" i="11"/>
  <c r="AR707" i="11"/>
  <c r="AK708" i="11"/>
  <c r="AL708" i="11"/>
  <c r="AO708" i="11"/>
  <c r="AR708" i="11"/>
  <c r="AK709" i="11"/>
  <c r="AL709" i="11"/>
  <c r="AO709" i="11"/>
  <c r="AR709" i="11"/>
  <c r="AK710" i="11"/>
  <c r="AL710" i="11"/>
  <c r="AO710" i="11"/>
  <c r="AR710" i="11"/>
  <c r="AK711" i="11"/>
  <c r="AL711" i="11"/>
  <c r="AO711" i="11"/>
  <c r="AR711" i="11"/>
  <c r="AK712" i="11"/>
  <c r="AL712" i="11"/>
  <c r="AO712" i="11"/>
  <c r="AR712" i="11"/>
  <c r="AK713" i="11"/>
  <c r="AL713" i="11"/>
  <c r="AO713" i="11"/>
  <c r="AR713" i="11"/>
  <c r="AK714" i="11"/>
  <c r="AL714" i="11"/>
  <c r="AO714" i="11"/>
  <c r="AR714" i="11"/>
  <c r="AK715" i="11"/>
  <c r="AL715" i="11"/>
  <c r="AO715" i="11"/>
  <c r="AR715" i="11"/>
  <c r="AK716" i="11"/>
  <c r="AL716" i="11"/>
  <c r="AO716" i="11"/>
  <c r="AR716" i="11"/>
  <c r="AK717" i="11"/>
  <c r="AL717" i="11"/>
  <c r="AO717" i="11"/>
  <c r="AR717" i="11"/>
  <c r="AK718" i="11"/>
  <c r="AL718" i="11"/>
  <c r="AO718" i="11"/>
  <c r="AR718" i="11"/>
  <c r="AK719" i="11"/>
  <c r="AL719" i="11"/>
  <c r="AO719" i="11"/>
  <c r="AR719" i="11"/>
  <c r="AK720" i="11"/>
  <c r="AL720" i="11"/>
  <c r="AO720" i="11"/>
  <c r="AR720" i="11"/>
  <c r="AK721" i="11"/>
  <c r="AL721" i="11"/>
  <c r="AO721" i="11"/>
  <c r="AR721" i="11"/>
  <c r="AK722" i="11"/>
  <c r="AL722" i="11"/>
  <c r="AO722" i="11"/>
  <c r="AR722" i="11"/>
  <c r="AK723" i="11"/>
  <c r="AL723" i="11"/>
  <c r="AO723" i="11"/>
  <c r="AR723" i="11"/>
  <c r="AK724" i="11"/>
  <c r="AL724" i="11"/>
  <c r="AO724" i="11"/>
  <c r="AR724" i="11"/>
  <c r="AK725" i="11"/>
  <c r="AL725" i="11"/>
  <c r="AO725" i="11"/>
  <c r="AR725" i="11"/>
  <c r="AK726" i="11"/>
  <c r="AL726" i="11"/>
  <c r="AO726" i="11"/>
  <c r="AR726" i="11"/>
  <c r="AK727" i="11"/>
  <c r="AL727" i="11"/>
  <c r="AO727" i="11"/>
  <c r="AR727" i="11"/>
  <c r="AK728" i="11"/>
  <c r="AL728" i="11"/>
  <c r="AO728" i="11"/>
  <c r="AR728" i="11"/>
  <c r="AK729" i="11"/>
  <c r="AL729" i="11"/>
  <c r="AO729" i="11"/>
  <c r="AR729" i="11"/>
  <c r="AK730" i="11"/>
  <c r="AL730" i="11"/>
  <c r="AO730" i="11"/>
  <c r="AR730" i="11"/>
  <c r="AK731" i="11"/>
  <c r="AL731" i="11"/>
  <c r="AO731" i="11"/>
  <c r="AR731" i="11"/>
  <c r="AK732" i="11"/>
  <c r="AL732" i="11"/>
  <c r="AO732" i="11"/>
  <c r="AR732" i="11"/>
  <c r="AK733" i="11"/>
  <c r="AL733" i="11"/>
  <c r="AO733" i="11"/>
  <c r="AR733" i="11"/>
  <c r="AK734" i="11"/>
  <c r="AL734" i="11"/>
  <c r="AO734" i="11"/>
  <c r="AR734" i="11"/>
  <c r="AK735" i="11"/>
  <c r="AL735" i="11"/>
  <c r="AO735" i="11"/>
  <c r="AR735" i="11"/>
  <c r="AK736" i="11"/>
  <c r="AL736" i="11"/>
  <c r="AO736" i="11"/>
  <c r="AR736" i="11"/>
  <c r="AK737" i="11"/>
  <c r="AL737" i="11"/>
  <c r="AO737" i="11"/>
  <c r="AR737" i="11"/>
  <c r="AK738" i="11"/>
  <c r="AL738" i="11"/>
  <c r="AO738" i="11"/>
  <c r="AR738" i="11"/>
  <c r="AK739" i="11"/>
  <c r="AL739" i="11"/>
  <c r="AO739" i="11"/>
  <c r="AR739" i="11"/>
  <c r="AK740" i="11"/>
  <c r="AL740" i="11"/>
  <c r="AO740" i="11"/>
  <c r="AR740" i="11"/>
  <c r="AK741" i="11"/>
  <c r="AL741" i="11"/>
  <c r="AO741" i="11"/>
  <c r="AR741" i="11"/>
  <c r="AK742" i="11"/>
  <c r="AL742" i="11"/>
  <c r="AO742" i="11"/>
  <c r="AR742" i="11"/>
  <c r="AK743" i="11"/>
  <c r="AL743" i="11"/>
  <c r="AO743" i="11"/>
  <c r="AR743" i="11"/>
  <c r="AK744" i="11"/>
  <c r="AL744" i="11"/>
  <c r="AO744" i="11"/>
  <c r="AR744" i="11"/>
  <c r="AK745" i="11"/>
  <c r="AL745" i="11"/>
  <c r="AO745" i="11"/>
  <c r="AR745" i="11"/>
  <c r="AK746" i="11"/>
  <c r="AL746" i="11"/>
  <c r="AO746" i="11"/>
  <c r="AR746" i="11"/>
  <c r="AK747" i="11"/>
  <c r="AL747" i="11"/>
  <c r="AO747" i="11"/>
  <c r="AR747" i="11"/>
  <c r="AK748" i="11"/>
  <c r="AL748" i="11"/>
  <c r="AO748" i="11"/>
  <c r="AR748" i="11"/>
  <c r="AK749" i="11"/>
  <c r="AL749" i="11"/>
  <c r="AO749" i="11"/>
  <c r="AR749" i="11"/>
  <c r="AK750" i="11"/>
  <c r="AL750" i="11"/>
  <c r="AO750" i="11"/>
  <c r="AR750" i="11"/>
  <c r="AK751" i="11"/>
  <c r="AL751" i="11"/>
  <c r="AO751" i="11"/>
  <c r="AR751" i="11"/>
  <c r="AK752" i="11"/>
  <c r="AL752" i="11"/>
  <c r="AO752" i="11"/>
  <c r="AR752" i="11"/>
  <c r="AK753" i="11"/>
  <c r="AL753" i="11"/>
  <c r="AO753" i="11"/>
  <c r="AR753" i="11"/>
  <c r="AK754" i="11"/>
  <c r="AL754" i="11"/>
  <c r="AO754" i="11"/>
  <c r="AR754" i="11"/>
  <c r="AK755" i="11"/>
  <c r="AL755" i="11"/>
  <c r="AO755" i="11"/>
  <c r="AR755" i="11"/>
  <c r="AK756" i="11"/>
  <c r="AL756" i="11"/>
  <c r="AO756" i="11"/>
  <c r="AR756" i="11"/>
  <c r="AK757" i="11"/>
  <c r="AL757" i="11"/>
  <c r="AO757" i="11"/>
  <c r="AR757" i="11"/>
  <c r="AK758" i="11"/>
  <c r="AL758" i="11"/>
  <c r="AO758" i="11"/>
  <c r="AR758" i="11"/>
  <c r="AK759" i="11"/>
  <c r="AL759" i="11"/>
  <c r="AO759" i="11"/>
  <c r="AR759" i="11"/>
  <c r="AK760" i="11"/>
  <c r="AL760" i="11"/>
  <c r="AO760" i="11"/>
  <c r="AR760" i="11"/>
  <c r="AK761" i="11"/>
  <c r="AL761" i="11"/>
  <c r="AO761" i="11"/>
  <c r="AR761" i="11"/>
  <c r="AK762" i="11"/>
  <c r="AL762" i="11"/>
  <c r="AO762" i="11"/>
  <c r="AR762" i="11"/>
  <c r="AK763" i="11"/>
  <c r="AL763" i="11"/>
  <c r="AO763" i="11"/>
  <c r="AR763" i="11"/>
  <c r="AK764" i="11"/>
  <c r="AL764" i="11"/>
  <c r="AO764" i="11"/>
  <c r="AR764" i="11"/>
  <c r="AK765" i="11"/>
  <c r="AL765" i="11"/>
  <c r="AO765" i="11"/>
  <c r="AR765" i="11"/>
  <c r="AK766" i="11"/>
  <c r="AL766" i="11"/>
  <c r="AO766" i="11"/>
  <c r="AR766" i="11"/>
  <c r="AK767" i="11"/>
  <c r="AL767" i="11"/>
  <c r="AO767" i="11"/>
  <c r="AR767" i="11"/>
  <c r="AK768" i="11"/>
  <c r="AL768" i="11"/>
  <c r="AO768" i="11"/>
  <c r="AR768" i="11"/>
  <c r="AK769" i="11"/>
  <c r="AL769" i="11"/>
  <c r="AO769" i="11"/>
  <c r="AR769" i="11"/>
  <c r="AK770" i="11"/>
  <c r="AL770" i="11"/>
  <c r="AO770" i="11"/>
  <c r="AR770" i="11"/>
  <c r="AK771" i="11"/>
  <c r="AL771" i="11"/>
  <c r="AO771" i="11"/>
  <c r="AR771" i="11"/>
  <c r="AK772" i="11"/>
  <c r="AL772" i="11"/>
  <c r="AO772" i="11"/>
  <c r="AR772" i="11"/>
  <c r="AK773" i="11"/>
  <c r="AL773" i="11"/>
  <c r="AO773" i="11"/>
  <c r="AR773" i="11"/>
  <c r="AK774" i="11"/>
  <c r="AL774" i="11"/>
  <c r="AO774" i="11"/>
  <c r="AR774" i="11"/>
  <c r="AK775" i="11"/>
  <c r="AL775" i="11"/>
  <c r="AO775" i="11"/>
  <c r="AR775" i="11"/>
  <c r="AK776" i="11"/>
  <c r="AL776" i="11"/>
  <c r="AO776" i="11"/>
  <c r="AR776" i="11"/>
  <c r="AK777" i="11"/>
  <c r="AL777" i="11"/>
  <c r="AO777" i="11"/>
  <c r="AR777" i="11"/>
  <c r="AK778" i="11"/>
  <c r="AL778" i="11"/>
  <c r="AO778" i="11"/>
  <c r="AR778" i="11"/>
  <c r="AK779" i="11"/>
  <c r="AL779" i="11"/>
  <c r="AO779" i="11"/>
  <c r="AR779" i="11"/>
  <c r="AK780" i="11"/>
  <c r="AL780" i="11"/>
  <c r="AO780" i="11"/>
  <c r="AR780" i="11"/>
  <c r="AK781" i="11"/>
  <c r="AL781" i="11"/>
  <c r="AO781" i="11"/>
  <c r="AR781" i="11"/>
  <c r="AK782" i="11"/>
  <c r="AL782" i="11"/>
  <c r="AO782" i="11"/>
  <c r="AR782" i="11"/>
  <c r="AK783" i="11"/>
  <c r="AL783" i="11"/>
  <c r="AO783" i="11"/>
  <c r="AR783" i="11"/>
  <c r="AK784" i="11"/>
  <c r="AL784" i="11"/>
  <c r="AO784" i="11"/>
  <c r="AR784" i="11"/>
  <c r="AK785" i="11"/>
  <c r="AL785" i="11"/>
  <c r="AO785" i="11"/>
  <c r="AR785" i="11"/>
  <c r="AK786" i="11"/>
  <c r="AL786" i="11"/>
  <c r="AO786" i="11"/>
  <c r="AR786" i="11"/>
  <c r="AK787" i="11"/>
  <c r="AL787" i="11"/>
  <c r="AO787" i="11"/>
  <c r="AR787" i="11"/>
  <c r="AK788" i="11"/>
  <c r="AL788" i="11"/>
  <c r="AO788" i="11"/>
  <c r="AR788" i="11"/>
  <c r="AK789" i="11"/>
  <c r="AL789" i="11"/>
  <c r="AO789" i="11"/>
  <c r="AR789" i="11"/>
  <c r="AK790" i="11"/>
  <c r="AL790" i="11"/>
  <c r="AO790" i="11"/>
  <c r="AR790" i="11"/>
  <c r="AK791" i="11"/>
  <c r="AL791" i="11"/>
  <c r="AO791" i="11"/>
  <c r="AR791" i="11"/>
  <c r="AK792" i="11"/>
  <c r="AL792" i="11"/>
  <c r="AO792" i="11"/>
  <c r="AR792" i="11"/>
  <c r="AK793" i="11"/>
  <c r="AL793" i="11"/>
  <c r="AO793" i="11"/>
  <c r="AR793" i="11"/>
  <c r="AK794" i="11"/>
  <c r="AL794" i="11"/>
  <c r="AO794" i="11"/>
  <c r="AR794" i="11"/>
  <c r="AK795" i="11"/>
  <c r="AL795" i="11"/>
  <c r="AO795" i="11"/>
  <c r="AR795" i="11"/>
  <c r="AK796" i="11"/>
  <c r="AL796" i="11"/>
  <c r="AO796" i="11"/>
  <c r="AR796" i="11"/>
  <c r="AK797" i="11"/>
  <c r="AL797" i="11"/>
  <c r="AO797" i="11"/>
  <c r="AR797" i="11"/>
  <c r="AK798" i="11"/>
  <c r="AL798" i="11"/>
  <c r="AO798" i="11"/>
  <c r="AR798" i="11"/>
  <c r="AK799" i="11"/>
  <c r="AL799" i="11"/>
  <c r="AO799" i="11"/>
  <c r="AR799" i="11"/>
  <c r="AK800" i="11"/>
  <c r="AL800" i="11"/>
  <c r="AO800" i="11"/>
  <c r="AR800" i="11"/>
  <c r="AK801" i="11"/>
  <c r="AL801" i="11"/>
  <c r="AO801" i="11"/>
  <c r="AR801" i="11"/>
  <c r="AK802" i="11"/>
  <c r="AL802" i="11"/>
  <c r="AO802" i="11"/>
  <c r="AR802" i="11"/>
  <c r="AK803" i="11"/>
  <c r="AL803" i="11"/>
  <c r="AO803" i="11"/>
  <c r="AR803" i="11"/>
  <c r="AK804" i="11"/>
  <c r="AL804" i="11"/>
  <c r="AO804" i="11"/>
  <c r="AR804" i="11"/>
  <c r="AK805" i="11"/>
  <c r="AL805" i="11"/>
  <c r="AO805" i="11"/>
  <c r="AR805" i="11"/>
  <c r="AK806" i="11"/>
  <c r="AL806" i="11"/>
  <c r="AO806" i="11"/>
  <c r="AR806" i="11"/>
  <c r="AK807" i="11"/>
  <c r="AL807" i="11"/>
  <c r="AO807" i="11"/>
  <c r="AR807" i="11"/>
  <c r="AK808" i="11"/>
  <c r="AL808" i="11"/>
  <c r="AO808" i="11"/>
  <c r="AR808" i="11"/>
  <c r="AK809" i="11"/>
  <c r="AL809" i="11"/>
  <c r="AO809" i="11"/>
  <c r="AR809" i="11"/>
  <c r="AK810" i="11"/>
  <c r="AL810" i="11"/>
  <c r="AO810" i="11"/>
  <c r="AR810" i="11"/>
  <c r="AK811" i="11"/>
  <c r="AL811" i="11"/>
  <c r="AO811" i="11"/>
  <c r="AR811" i="11"/>
  <c r="AK812" i="11"/>
  <c r="AL812" i="11"/>
  <c r="AO812" i="11"/>
  <c r="AR812" i="11"/>
  <c r="AK813" i="11"/>
  <c r="AL813" i="11"/>
  <c r="AO813" i="11"/>
  <c r="AR813" i="11"/>
  <c r="AK814" i="11"/>
  <c r="AL814" i="11"/>
  <c r="AO814" i="11"/>
  <c r="AR814" i="11"/>
  <c r="AK815" i="11"/>
  <c r="AL815" i="11"/>
  <c r="AO815" i="11"/>
  <c r="AR815" i="11"/>
  <c r="AK816" i="11"/>
  <c r="AL816" i="11"/>
  <c r="AO816" i="11"/>
  <c r="AR816" i="11"/>
  <c r="AK817" i="11"/>
  <c r="AL817" i="11"/>
  <c r="AO817" i="11"/>
  <c r="AR817" i="11"/>
  <c r="AK818" i="11"/>
  <c r="AL818" i="11"/>
  <c r="AO818" i="11"/>
  <c r="AR818" i="11"/>
  <c r="AK819" i="11"/>
  <c r="AL819" i="11"/>
  <c r="AO819" i="11"/>
  <c r="AR819" i="11"/>
  <c r="AK820" i="11"/>
  <c r="AL820" i="11"/>
  <c r="AO820" i="11"/>
  <c r="AR820" i="11"/>
  <c r="AK821" i="11"/>
  <c r="AL821" i="11"/>
  <c r="AO821" i="11"/>
  <c r="AR821" i="11"/>
  <c r="AK822" i="11"/>
  <c r="AL822" i="11"/>
  <c r="AO822" i="11"/>
  <c r="AR822" i="11"/>
  <c r="AK823" i="11"/>
  <c r="AL823" i="11"/>
  <c r="AO823" i="11"/>
  <c r="AR823" i="11"/>
  <c r="AK824" i="11"/>
  <c r="AL824" i="11"/>
  <c r="AO824" i="11"/>
  <c r="AR824" i="11"/>
  <c r="AK825" i="11"/>
  <c r="AL825" i="11"/>
  <c r="AO825" i="11"/>
  <c r="AR825" i="11"/>
  <c r="AK826" i="11"/>
  <c r="AL826" i="11"/>
  <c r="AO826" i="11"/>
  <c r="AR826" i="11"/>
  <c r="AK827" i="11"/>
  <c r="AL827" i="11"/>
  <c r="AO827" i="11"/>
  <c r="AR827" i="11"/>
  <c r="AK828" i="11"/>
  <c r="AL828" i="11"/>
  <c r="AO828" i="11"/>
  <c r="AR828" i="11"/>
  <c r="AK829" i="11"/>
  <c r="AL829" i="11"/>
  <c r="AO829" i="11"/>
  <c r="AR829" i="11"/>
  <c r="AK830" i="11"/>
  <c r="AL830" i="11"/>
  <c r="AO830" i="11"/>
  <c r="AR830" i="11"/>
  <c r="AK831" i="11"/>
  <c r="AL831" i="11"/>
  <c r="AO831" i="11"/>
  <c r="AR831" i="11"/>
  <c r="AK832" i="11"/>
  <c r="AL832" i="11"/>
  <c r="AO832" i="11"/>
  <c r="AR832" i="11"/>
  <c r="AK833" i="11"/>
  <c r="AL833" i="11"/>
  <c r="AO833" i="11"/>
  <c r="AR833" i="11"/>
  <c r="AK834" i="11"/>
  <c r="AL834" i="11"/>
  <c r="AO834" i="11"/>
  <c r="AR834" i="11"/>
  <c r="AK835" i="11"/>
  <c r="AL835" i="11"/>
  <c r="AO835" i="11"/>
  <c r="AR835" i="11"/>
  <c r="AK836" i="11"/>
  <c r="AL836" i="11"/>
  <c r="AO836" i="11"/>
  <c r="AR836" i="11"/>
  <c r="AK837" i="11"/>
  <c r="AL837" i="11"/>
  <c r="AO837" i="11"/>
  <c r="AR837" i="11"/>
  <c r="AK838" i="11"/>
  <c r="AL838" i="11"/>
  <c r="AO838" i="11"/>
  <c r="AR838" i="11"/>
  <c r="AK839" i="11"/>
  <c r="AL839" i="11"/>
  <c r="AO839" i="11"/>
  <c r="AR839" i="11"/>
  <c r="AK840" i="11"/>
  <c r="AL840" i="11"/>
  <c r="AO840" i="11"/>
  <c r="AR840" i="11"/>
  <c r="AK841" i="11"/>
  <c r="AL841" i="11"/>
  <c r="AO841" i="11"/>
  <c r="AR841" i="11"/>
  <c r="AK842" i="11"/>
  <c r="AL842" i="11"/>
  <c r="AO842" i="11"/>
  <c r="AR842" i="11"/>
  <c r="AK843" i="11"/>
  <c r="AL843" i="11"/>
  <c r="AO843" i="11"/>
  <c r="AR843" i="11"/>
  <c r="AK844" i="11"/>
  <c r="AL844" i="11"/>
  <c r="AO844" i="11"/>
  <c r="AR844" i="11"/>
  <c r="AK845" i="11"/>
  <c r="AL845" i="11"/>
  <c r="AO845" i="11"/>
  <c r="AR845" i="11"/>
  <c r="AK846" i="11"/>
  <c r="AL846" i="11"/>
  <c r="AO846" i="11"/>
  <c r="AR846" i="11"/>
  <c r="AK847" i="11"/>
  <c r="AL847" i="11"/>
  <c r="AO847" i="11"/>
  <c r="AR847" i="11"/>
  <c r="AK848" i="11"/>
  <c r="AL848" i="11"/>
  <c r="AO848" i="11"/>
  <c r="AR848" i="11"/>
  <c r="AK849" i="11"/>
  <c r="AL849" i="11"/>
  <c r="AO849" i="11"/>
  <c r="AR849" i="11"/>
  <c r="AK850" i="11"/>
  <c r="AL850" i="11"/>
  <c r="AO850" i="11"/>
  <c r="AR850" i="11"/>
  <c r="AK851" i="11"/>
  <c r="AL851" i="11"/>
  <c r="AO851" i="11"/>
  <c r="AR851" i="11"/>
  <c r="AK852" i="11"/>
  <c r="AL852" i="11"/>
  <c r="AO852" i="11"/>
  <c r="AR852" i="11"/>
  <c r="AK853" i="11"/>
  <c r="AL853" i="11"/>
  <c r="AO853" i="11"/>
  <c r="AR853" i="11"/>
  <c r="AK854" i="11"/>
  <c r="AL854" i="11"/>
  <c r="AO854" i="11"/>
  <c r="AR854" i="11"/>
  <c r="AK855" i="11"/>
  <c r="AL855" i="11"/>
  <c r="AO855" i="11"/>
  <c r="AR855" i="11"/>
  <c r="AK856" i="11"/>
  <c r="AL856" i="11"/>
  <c r="AO856" i="11"/>
  <c r="AR856" i="11"/>
  <c r="AK857" i="11"/>
  <c r="AL857" i="11"/>
  <c r="AO857" i="11"/>
  <c r="AR857" i="11"/>
  <c r="AK858" i="11"/>
  <c r="AL858" i="11"/>
  <c r="AO858" i="11"/>
  <c r="AR858" i="11"/>
  <c r="AK859" i="11"/>
  <c r="AL859" i="11"/>
  <c r="AO859" i="11"/>
  <c r="AR859" i="11"/>
  <c r="AK860" i="11"/>
  <c r="AL860" i="11"/>
  <c r="AO860" i="11"/>
  <c r="AR860" i="11"/>
  <c r="AK861" i="11"/>
  <c r="AL861" i="11"/>
  <c r="AO861" i="11"/>
  <c r="AR861" i="11"/>
  <c r="AK862" i="11"/>
  <c r="AL862" i="11"/>
  <c r="AO862" i="11"/>
  <c r="AR862" i="11"/>
  <c r="AK863" i="11"/>
  <c r="AL863" i="11"/>
  <c r="AO863" i="11"/>
  <c r="AR863" i="11"/>
  <c r="AK864" i="11"/>
  <c r="AL864" i="11"/>
  <c r="AO864" i="11"/>
  <c r="AR864" i="11"/>
  <c r="AK865" i="11"/>
  <c r="AL865" i="11"/>
  <c r="AO865" i="11"/>
  <c r="AR865" i="11"/>
  <c r="AK866" i="11"/>
  <c r="AL866" i="11"/>
  <c r="AO866" i="11"/>
  <c r="AR866" i="11"/>
  <c r="AK867" i="11"/>
  <c r="AL867" i="11"/>
  <c r="AO867" i="11"/>
  <c r="AR867" i="11"/>
  <c r="AK868" i="11"/>
  <c r="AL868" i="11"/>
  <c r="AO868" i="11"/>
  <c r="AR868" i="11"/>
  <c r="AK869" i="11"/>
  <c r="AL869" i="11"/>
  <c r="AO869" i="11"/>
  <c r="AR869" i="11"/>
  <c r="AK870" i="11"/>
  <c r="AL870" i="11"/>
  <c r="AO870" i="11"/>
  <c r="AR870" i="11"/>
  <c r="AK871" i="11"/>
  <c r="AL871" i="11"/>
  <c r="AO871" i="11"/>
  <c r="AR871" i="11"/>
  <c r="AK872" i="11"/>
  <c r="AL872" i="11"/>
  <c r="AO872" i="11"/>
  <c r="AR872" i="11"/>
  <c r="AK873" i="11"/>
  <c r="AL873" i="11"/>
  <c r="AO873" i="11"/>
  <c r="AR873" i="11"/>
  <c r="AK874" i="11"/>
  <c r="AL874" i="11"/>
  <c r="AO874" i="11"/>
  <c r="AR874" i="11"/>
  <c r="AK875" i="11"/>
  <c r="AL875" i="11"/>
  <c r="AO875" i="11"/>
  <c r="AR875" i="11"/>
  <c r="AK876" i="11"/>
  <c r="AL876" i="11"/>
  <c r="AO876" i="11"/>
  <c r="AR876" i="11"/>
  <c r="AK877" i="11"/>
  <c r="AL877" i="11"/>
  <c r="AO877" i="11"/>
  <c r="AR877" i="11"/>
  <c r="AK878" i="11"/>
  <c r="AL878" i="11"/>
  <c r="AO878" i="11"/>
  <c r="AR878" i="11"/>
  <c r="AK879" i="11"/>
  <c r="AL879" i="11"/>
  <c r="AO879" i="11"/>
  <c r="AR879" i="11"/>
  <c r="AK880" i="11"/>
  <c r="AL880" i="11"/>
  <c r="AO880" i="11"/>
  <c r="AR880" i="11"/>
  <c r="AK881" i="11"/>
  <c r="AL881" i="11"/>
  <c r="AO881" i="11"/>
  <c r="AR881" i="11"/>
  <c r="AK882" i="11"/>
  <c r="AL882" i="11"/>
  <c r="AO882" i="11"/>
  <c r="AR882" i="11"/>
  <c r="AK883" i="11"/>
  <c r="AL883" i="11"/>
  <c r="AO883" i="11"/>
  <c r="AR883" i="11"/>
  <c r="AK884" i="11"/>
  <c r="AL884" i="11"/>
  <c r="AO884" i="11"/>
  <c r="AR884" i="11"/>
  <c r="AK885" i="11"/>
  <c r="AL885" i="11"/>
  <c r="AO885" i="11"/>
  <c r="AR885" i="11"/>
  <c r="AK886" i="11"/>
  <c r="AL886" i="11"/>
  <c r="AO886" i="11"/>
  <c r="AR886" i="11"/>
  <c r="AK887" i="11"/>
  <c r="AL887" i="11"/>
  <c r="AO887" i="11"/>
  <c r="AR887" i="11"/>
  <c r="AK888" i="11"/>
  <c r="AL888" i="11"/>
  <c r="AO888" i="11"/>
  <c r="AR888" i="11"/>
  <c r="AK889" i="11"/>
  <c r="AL889" i="11"/>
  <c r="AO889" i="11"/>
  <c r="AR889" i="11"/>
  <c r="AK890" i="11"/>
  <c r="AL890" i="11"/>
  <c r="AO890" i="11"/>
  <c r="AR890" i="11"/>
  <c r="AK891" i="11"/>
  <c r="AL891" i="11"/>
  <c r="AO891" i="11"/>
  <c r="AR891" i="11"/>
  <c r="AK892" i="11"/>
  <c r="AL892" i="11"/>
  <c r="AO892" i="11"/>
  <c r="AR892" i="11"/>
  <c r="AK893" i="11"/>
  <c r="AL893" i="11"/>
  <c r="AO893" i="11"/>
  <c r="AR893" i="11"/>
  <c r="AK894" i="11"/>
  <c r="AL894" i="11"/>
  <c r="AO894" i="11"/>
  <c r="AR894" i="11"/>
  <c r="AK895" i="11"/>
  <c r="AL895" i="11"/>
  <c r="AO895" i="11"/>
  <c r="AR895" i="11"/>
  <c r="AK896" i="11"/>
  <c r="AL896" i="11"/>
  <c r="AO896" i="11"/>
  <c r="AR896" i="11"/>
  <c r="AK897" i="11"/>
  <c r="AL897" i="11"/>
  <c r="AO897" i="11"/>
  <c r="AR897" i="11"/>
  <c r="AK898" i="11"/>
  <c r="AL898" i="11"/>
  <c r="AO898" i="11"/>
  <c r="AR898" i="11"/>
  <c r="AK899" i="11"/>
  <c r="AL899" i="11"/>
  <c r="AO899" i="11"/>
  <c r="AR899" i="11"/>
  <c r="AK900" i="11"/>
  <c r="AL900" i="11"/>
  <c r="AO900" i="11"/>
  <c r="AR900" i="11"/>
  <c r="AK901" i="11"/>
  <c r="AL901" i="11"/>
  <c r="AO901" i="11"/>
  <c r="AR901" i="11"/>
  <c r="AK902" i="11"/>
  <c r="AL902" i="11"/>
  <c r="AO902" i="11"/>
  <c r="AR902" i="11"/>
  <c r="AK903" i="11"/>
  <c r="AL903" i="11"/>
  <c r="AO903" i="11"/>
  <c r="AR903" i="11"/>
  <c r="AK904" i="11"/>
  <c r="AL904" i="11"/>
  <c r="AO904" i="11"/>
  <c r="AR904" i="11"/>
  <c r="AK905" i="11"/>
  <c r="AL905" i="11"/>
  <c r="AO905" i="11"/>
  <c r="AR905" i="11"/>
  <c r="AK906" i="11"/>
  <c r="AL906" i="11"/>
  <c r="AO906" i="11"/>
  <c r="AR906" i="11"/>
  <c r="AK907" i="11"/>
  <c r="AL907" i="11"/>
  <c r="AO907" i="11"/>
  <c r="AR907" i="11"/>
  <c r="AK908" i="11"/>
  <c r="AL908" i="11"/>
  <c r="AO908" i="11"/>
  <c r="AR908" i="11"/>
  <c r="AK909" i="11"/>
  <c r="AL909" i="11"/>
  <c r="AO909" i="11"/>
  <c r="AR909" i="11"/>
  <c r="AK910" i="11"/>
  <c r="AL910" i="11"/>
  <c r="AO910" i="11"/>
  <c r="AR910" i="11"/>
  <c r="AK911" i="11"/>
  <c r="AL911" i="11"/>
  <c r="AO911" i="11"/>
  <c r="AR911" i="11"/>
  <c r="AK912" i="11"/>
  <c r="AL912" i="11"/>
  <c r="AO912" i="11"/>
  <c r="AR912" i="11"/>
  <c r="AK913" i="11"/>
  <c r="AL913" i="11"/>
  <c r="AO913" i="11"/>
  <c r="AR913" i="11"/>
  <c r="AK914" i="11"/>
  <c r="AL914" i="11"/>
  <c r="AO914" i="11"/>
  <c r="AR914" i="11"/>
  <c r="AK915" i="11"/>
  <c r="AL915" i="11"/>
  <c r="AO915" i="11"/>
  <c r="AR915" i="11"/>
  <c r="AK916" i="11"/>
  <c r="AL916" i="11"/>
  <c r="AO916" i="11"/>
  <c r="AR916" i="11"/>
  <c r="AK917" i="11"/>
  <c r="AL917" i="11"/>
  <c r="AO917" i="11"/>
  <c r="AR917" i="11"/>
  <c r="AK918" i="11"/>
  <c r="AL918" i="11"/>
  <c r="AO918" i="11"/>
  <c r="AR918" i="11"/>
  <c r="AK919" i="11"/>
  <c r="AL919" i="11"/>
  <c r="AO919" i="11"/>
  <c r="AR919" i="11"/>
  <c r="AK920" i="11"/>
  <c r="AL920" i="11"/>
  <c r="AO920" i="11"/>
  <c r="AR920" i="11"/>
  <c r="AK921" i="11"/>
  <c r="AL921" i="11"/>
  <c r="AO921" i="11"/>
  <c r="AR921" i="11"/>
  <c r="AK922" i="11"/>
  <c r="AL922" i="11"/>
  <c r="AO922" i="11"/>
  <c r="AR922" i="11"/>
  <c r="AK923" i="11"/>
  <c r="AL923" i="11"/>
  <c r="AO923" i="11"/>
  <c r="AR923" i="11"/>
  <c r="AK924" i="11"/>
  <c r="AL924" i="11"/>
  <c r="AO924" i="11"/>
  <c r="AR924" i="11"/>
  <c r="AK925" i="11"/>
  <c r="AL925" i="11"/>
  <c r="AO925" i="11"/>
  <c r="AR925" i="11"/>
  <c r="AK926" i="11"/>
  <c r="AL926" i="11"/>
  <c r="AO926" i="11"/>
  <c r="AR926" i="11"/>
  <c r="AK927" i="11"/>
  <c r="AL927" i="11"/>
  <c r="AO927" i="11"/>
  <c r="AR927" i="11"/>
  <c r="AK928" i="11"/>
  <c r="AL928" i="11"/>
  <c r="AO928" i="11"/>
  <c r="AR928" i="11"/>
  <c r="AK929" i="11"/>
  <c r="AL929" i="11"/>
  <c r="AO929" i="11"/>
  <c r="AR929" i="11"/>
  <c r="AK930" i="11"/>
  <c r="AL930" i="11"/>
  <c r="AO930" i="11"/>
  <c r="AR930" i="11"/>
  <c r="AK931" i="11"/>
  <c r="AL931" i="11"/>
  <c r="AO931" i="11"/>
  <c r="AR931" i="11"/>
  <c r="AK932" i="11"/>
  <c r="AL932" i="11"/>
  <c r="AO932" i="11"/>
  <c r="AR932" i="11"/>
  <c r="AK933" i="11"/>
  <c r="AL933" i="11"/>
  <c r="AO933" i="11"/>
  <c r="AR933" i="11"/>
  <c r="AK934" i="11"/>
  <c r="AL934" i="11"/>
  <c r="AO934" i="11"/>
  <c r="AR934" i="11"/>
  <c r="AK935" i="11"/>
  <c r="AL935" i="11"/>
  <c r="AO935" i="11"/>
  <c r="AR935" i="11"/>
  <c r="AM3" i="11"/>
  <c r="AN3" i="11"/>
  <c r="AO3" i="11"/>
  <c r="AR3" i="11"/>
  <c r="AM4" i="11"/>
  <c r="AN4" i="11"/>
  <c r="AO4" i="11"/>
  <c r="AR4" i="11"/>
  <c r="AM5" i="11"/>
  <c r="AN5" i="11"/>
  <c r="AO5" i="11"/>
  <c r="AR5" i="11"/>
  <c r="AM6" i="11"/>
  <c r="AN6" i="11"/>
  <c r="AO6" i="11"/>
  <c r="AR6" i="11"/>
  <c r="AM7" i="11"/>
  <c r="AN7" i="11"/>
  <c r="AO7" i="11"/>
  <c r="AR7" i="11"/>
  <c r="AM8" i="11"/>
  <c r="AN8" i="11"/>
  <c r="AO8" i="11"/>
  <c r="AR8" i="11"/>
  <c r="AM9" i="11"/>
  <c r="AN9" i="11"/>
  <c r="AO9" i="11"/>
  <c r="AR9" i="11"/>
  <c r="AM10" i="11"/>
  <c r="AN10" i="11"/>
  <c r="AO10" i="11"/>
  <c r="AR10" i="11"/>
  <c r="AM11" i="11"/>
  <c r="AN11" i="11"/>
  <c r="AO11" i="11"/>
  <c r="AR11" i="11"/>
  <c r="AM12" i="11"/>
  <c r="AN12" i="11"/>
  <c r="AO12" i="11"/>
  <c r="AR12" i="11"/>
  <c r="AM13" i="11"/>
  <c r="AN13" i="11"/>
  <c r="AO13" i="11"/>
  <c r="AR13" i="11"/>
  <c r="AM14" i="11"/>
  <c r="AN14" i="11"/>
  <c r="AO14" i="11"/>
  <c r="AR14" i="11"/>
  <c r="AM15" i="11"/>
  <c r="AN15" i="11"/>
  <c r="AO15" i="11"/>
  <c r="AR15" i="11"/>
  <c r="AM16" i="11"/>
  <c r="AN16" i="11"/>
  <c r="AO16" i="11"/>
  <c r="AR16" i="11"/>
  <c r="AM17" i="11"/>
  <c r="AN17" i="11"/>
  <c r="AO17" i="11"/>
  <c r="AR17" i="11"/>
  <c r="AM18" i="11"/>
  <c r="AN18" i="11"/>
  <c r="AO18" i="11"/>
  <c r="AR18" i="11"/>
  <c r="AN19" i="11"/>
  <c r="AO19" i="11"/>
  <c r="AR19" i="11"/>
  <c r="AM20" i="11"/>
  <c r="AN20" i="11"/>
  <c r="AQ20" i="11" a="1"/>
  <c r="AQ20" i="11"/>
  <c r="AO20" i="11"/>
  <c r="AR20" i="11"/>
  <c r="AM21" i="11"/>
  <c r="AN21" i="11"/>
  <c r="AO21" i="11"/>
  <c r="AR21" i="11"/>
  <c r="AN22" i="11"/>
  <c r="AO22" i="11"/>
  <c r="AR22" i="11"/>
  <c r="AL3" i="1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K3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M19" i="11"/>
  <c r="AK20" i="11"/>
  <c r="AK21" i="11"/>
  <c r="AK22" i="11"/>
  <c r="AM22" i="11"/>
  <c r="AK2" i="11"/>
  <c r="AM2" i="11"/>
  <c r="AO2" i="11"/>
  <c r="AR2" i="11"/>
  <c r="AN2" i="11"/>
  <c r="AQ2" i="11" a="1"/>
  <c r="AG2" i="11"/>
  <c r="Z2" i="11"/>
  <c r="AL22" i="11"/>
  <c r="AL2" i="11"/>
  <c r="AD21" i="11"/>
  <c r="AF21" i="11"/>
  <c r="AE21" i="11"/>
  <c r="AG21" i="11"/>
  <c r="AI21" i="11" a="1"/>
  <c r="AI21" i="11"/>
  <c r="AD22" i="11"/>
  <c r="AF22" i="11"/>
  <c r="AE22" i="11"/>
  <c r="AG22" i="11"/>
  <c r="AI22" i="11" a="1"/>
  <c r="AI22" i="11"/>
  <c r="AD23" i="11"/>
  <c r="AF23" i="11"/>
  <c r="AE23" i="11"/>
  <c r="AG23" i="11"/>
  <c r="AI23" i="11" a="1"/>
  <c r="AI23" i="11"/>
  <c r="AD24" i="11"/>
  <c r="AF24" i="11"/>
  <c r="AE24" i="11"/>
  <c r="AG24" i="11"/>
  <c r="AI24" i="11" a="1"/>
  <c r="AI24" i="11"/>
  <c r="AD25" i="11"/>
  <c r="AE25" i="11"/>
  <c r="AF25" i="11"/>
  <c r="AG25" i="11"/>
  <c r="AI25" i="11" a="1"/>
  <c r="AI25" i="11"/>
  <c r="AD26" i="11"/>
  <c r="AF26" i="11"/>
  <c r="AE26" i="11"/>
  <c r="AG26" i="11"/>
  <c r="AD27" i="11"/>
  <c r="AE27" i="11"/>
  <c r="AF27" i="11"/>
  <c r="AG27" i="11"/>
  <c r="AD28" i="11"/>
  <c r="AE28" i="11"/>
  <c r="AF28" i="11"/>
  <c r="AG28" i="11"/>
  <c r="AD29" i="11"/>
  <c r="AE29" i="11"/>
  <c r="AF29" i="11"/>
  <c r="AG29" i="11"/>
  <c r="AD30" i="11"/>
  <c r="AE30" i="11"/>
  <c r="AF30" i="11"/>
  <c r="AG30" i="11"/>
  <c r="AD31" i="11"/>
  <c r="AE31" i="11"/>
  <c r="AF31" i="11"/>
  <c r="AG31" i="11"/>
  <c r="AD32" i="11"/>
  <c r="AF32" i="11"/>
  <c r="AE32" i="11"/>
  <c r="AG32" i="11"/>
  <c r="AI32" i="11" a="1"/>
  <c r="AI32" i="11"/>
  <c r="AD33" i="11"/>
  <c r="AF33" i="11"/>
  <c r="AE33" i="11"/>
  <c r="AG33" i="11"/>
  <c r="AD34" i="11"/>
  <c r="AF34" i="11"/>
  <c r="AE34" i="11"/>
  <c r="AG34" i="11"/>
  <c r="AD35" i="11"/>
  <c r="AE35" i="11"/>
  <c r="AF35" i="11"/>
  <c r="AG35" i="11"/>
  <c r="AD36" i="11"/>
  <c r="AE36" i="11"/>
  <c r="AF36" i="11"/>
  <c r="AG36" i="11"/>
  <c r="AD37" i="11"/>
  <c r="AE37" i="11"/>
  <c r="AF37" i="11"/>
  <c r="AG37" i="11"/>
  <c r="AD38" i="11"/>
  <c r="AF38" i="11"/>
  <c r="AE38" i="11"/>
  <c r="AG38" i="11"/>
  <c r="AI38" i="11" a="1"/>
  <c r="AI38" i="11"/>
  <c r="AD39" i="11"/>
  <c r="AE39" i="11"/>
  <c r="AF39" i="11"/>
  <c r="AG39" i="11"/>
  <c r="AD40" i="11"/>
  <c r="AF40" i="11"/>
  <c r="AE40" i="11"/>
  <c r="AG40" i="11"/>
  <c r="AI40" i="11" a="1"/>
  <c r="AI40" i="11"/>
  <c r="AD41" i="11"/>
  <c r="AF41" i="11"/>
  <c r="AE41" i="11"/>
  <c r="AG41" i="11"/>
  <c r="AD42" i="11"/>
  <c r="AF42" i="11"/>
  <c r="AE42" i="11"/>
  <c r="AG42" i="11"/>
  <c r="AD43" i="11"/>
  <c r="AE43" i="11"/>
  <c r="AF43" i="11"/>
  <c r="AG43" i="11"/>
  <c r="AD44" i="11"/>
  <c r="AF44" i="11"/>
  <c r="AE44" i="11"/>
  <c r="AG44" i="11"/>
  <c r="AD45" i="11"/>
  <c r="AF45" i="11"/>
  <c r="AE45" i="11"/>
  <c r="AG45" i="11"/>
  <c r="AI45" i="11" a="1"/>
  <c r="AI45" i="11"/>
  <c r="AD46" i="11"/>
  <c r="AF46" i="11"/>
  <c r="AE46" i="11"/>
  <c r="AG46" i="11"/>
  <c r="AD47" i="11"/>
  <c r="AE47" i="11"/>
  <c r="AF47" i="11"/>
  <c r="AG47" i="11"/>
  <c r="AD48" i="11"/>
  <c r="AF48" i="11"/>
  <c r="AE48" i="11"/>
  <c r="AG48" i="11"/>
  <c r="AD49" i="11"/>
  <c r="AF49" i="11"/>
  <c r="AE49" i="11"/>
  <c r="AG49" i="11"/>
  <c r="AI49" i="11" a="1"/>
  <c r="AI49" i="11"/>
  <c r="AD50" i="11"/>
  <c r="AF50" i="11"/>
  <c r="AE50" i="11"/>
  <c r="AG50" i="11"/>
  <c r="AI50" i="11" a="1"/>
  <c r="AI50" i="11"/>
  <c r="AD51" i="11"/>
  <c r="AF51" i="11"/>
  <c r="AE51" i="11"/>
  <c r="AG51" i="11"/>
  <c r="AD52" i="11"/>
  <c r="AE52" i="11"/>
  <c r="AF52" i="11"/>
  <c r="AG52" i="11"/>
  <c r="AD53" i="11"/>
  <c r="AE53" i="11"/>
  <c r="AF53" i="11"/>
  <c r="AG53" i="11"/>
  <c r="AD54" i="11"/>
  <c r="AE54" i="11"/>
  <c r="AF54" i="11"/>
  <c r="AG54" i="11"/>
  <c r="AD55" i="11"/>
  <c r="AF55" i="11"/>
  <c r="AE55" i="11"/>
  <c r="AG55" i="11"/>
  <c r="AD56" i="11"/>
  <c r="AF56" i="11"/>
  <c r="AE56" i="11"/>
  <c r="AG56" i="11"/>
  <c r="AI56" i="11" a="1"/>
  <c r="AI56" i="11"/>
  <c r="AD57" i="11"/>
  <c r="AF57" i="11"/>
  <c r="AE57" i="11"/>
  <c r="AG57" i="11"/>
  <c r="AI57" i="11" a="1"/>
  <c r="AI57" i="11"/>
  <c r="AD58" i="11"/>
  <c r="AF58" i="11"/>
  <c r="AE58" i="11"/>
  <c r="AG58" i="11"/>
  <c r="AD59" i="11"/>
  <c r="AE59" i="11"/>
  <c r="AF59" i="11"/>
  <c r="AG59" i="11"/>
  <c r="AD60" i="11"/>
  <c r="AF60" i="11"/>
  <c r="AE60" i="11"/>
  <c r="AG60" i="11"/>
  <c r="AD61" i="11"/>
  <c r="AF61" i="11"/>
  <c r="AE61" i="11"/>
  <c r="AG61" i="11"/>
  <c r="AD62" i="11"/>
  <c r="AF62" i="11"/>
  <c r="AE62" i="11"/>
  <c r="AG62" i="11"/>
  <c r="AI62" i="11" a="1"/>
  <c r="AI62" i="11"/>
  <c r="AD63" i="11"/>
  <c r="AF63" i="11"/>
  <c r="AE63" i="11"/>
  <c r="AG63" i="11"/>
  <c r="AD64" i="11"/>
  <c r="AF64" i="11"/>
  <c r="AE64" i="11"/>
  <c r="AG64" i="11"/>
  <c r="AD65" i="11"/>
  <c r="AF65" i="11"/>
  <c r="AE65" i="11"/>
  <c r="AG65" i="11"/>
  <c r="AI65" i="11" a="1"/>
  <c r="AI65" i="11"/>
  <c r="AD66" i="11"/>
  <c r="AF66" i="11"/>
  <c r="AE66" i="11"/>
  <c r="AG66" i="11"/>
  <c r="AD67" i="11"/>
  <c r="AE67" i="11"/>
  <c r="AF67" i="11"/>
  <c r="AG67" i="11"/>
  <c r="AD68" i="11"/>
  <c r="AF68" i="11"/>
  <c r="AE68" i="11"/>
  <c r="AG68" i="11"/>
  <c r="AD69" i="11"/>
  <c r="AF69" i="11"/>
  <c r="AE69" i="11"/>
  <c r="AG69" i="11"/>
  <c r="AD70" i="11"/>
  <c r="AE70" i="11"/>
  <c r="AF70" i="11"/>
  <c r="AG70" i="11"/>
  <c r="AD71" i="11"/>
  <c r="AF71" i="11"/>
  <c r="AE71" i="11"/>
  <c r="AG71" i="11"/>
  <c r="AI71" i="11" a="1"/>
  <c r="AI71" i="11"/>
  <c r="AD72" i="11"/>
  <c r="AF72" i="11"/>
  <c r="AE72" i="11"/>
  <c r="AG72" i="11"/>
  <c r="AI72" i="11" a="1"/>
  <c r="AI72" i="11"/>
  <c r="AD73" i="11"/>
  <c r="AF73" i="11"/>
  <c r="AE73" i="11"/>
  <c r="AG73" i="11"/>
  <c r="AD74" i="11"/>
  <c r="AF74" i="11"/>
  <c r="AE74" i="11"/>
  <c r="AG74" i="11"/>
  <c r="AD75" i="11"/>
  <c r="AF75" i="11"/>
  <c r="AE75" i="11"/>
  <c r="AG75" i="11"/>
  <c r="AI75" i="11" a="1"/>
  <c r="AI75" i="11"/>
  <c r="AD76" i="11"/>
  <c r="AF76" i="11"/>
  <c r="AE76" i="11"/>
  <c r="AG76" i="11"/>
  <c r="AI76" i="11" a="1"/>
  <c r="AI76" i="11"/>
  <c r="AD77" i="11"/>
  <c r="AF77" i="11"/>
  <c r="AE77" i="11"/>
  <c r="AG77" i="11"/>
  <c r="AD78" i="11"/>
  <c r="AF78" i="11"/>
  <c r="AE78" i="11"/>
  <c r="AG78" i="11"/>
  <c r="AD79" i="11"/>
  <c r="AF79" i="11"/>
  <c r="AE79" i="11"/>
  <c r="AG79" i="11"/>
  <c r="AI79" i="11" a="1"/>
  <c r="AI79" i="11"/>
  <c r="AD80" i="11"/>
  <c r="AF80" i="11"/>
  <c r="AE80" i="11"/>
  <c r="AG80" i="11"/>
  <c r="AI80" i="11" a="1"/>
  <c r="AI80" i="11"/>
  <c r="AD81" i="11"/>
  <c r="AF81" i="11"/>
  <c r="AE81" i="11"/>
  <c r="AG81" i="11"/>
  <c r="AD82" i="11"/>
  <c r="AF82" i="11"/>
  <c r="AE82" i="11"/>
  <c r="AG82" i="11"/>
  <c r="AD83" i="11"/>
  <c r="AF83" i="11"/>
  <c r="AE83" i="11"/>
  <c r="AG83" i="11"/>
  <c r="AI83" i="11" a="1"/>
  <c r="AI83" i="11"/>
  <c r="AD84" i="11"/>
  <c r="AF84" i="11"/>
  <c r="AE84" i="11"/>
  <c r="AG84" i="11"/>
  <c r="AI84" i="11" a="1"/>
  <c r="AI84" i="11"/>
  <c r="AD85" i="11"/>
  <c r="AF85" i="11"/>
  <c r="AE85" i="11"/>
  <c r="AG85" i="11"/>
  <c r="AD86" i="11"/>
  <c r="AF86" i="11"/>
  <c r="AE86" i="11"/>
  <c r="AG86" i="11"/>
  <c r="AD87" i="11"/>
  <c r="AF87" i="11"/>
  <c r="AE87" i="11"/>
  <c r="AG87" i="11"/>
  <c r="AD88" i="11"/>
  <c r="AF88" i="11"/>
  <c r="AE88" i="11"/>
  <c r="AG88" i="11"/>
  <c r="AD89" i="11"/>
  <c r="AF89" i="11"/>
  <c r="AE89" i="11"/>
  <c r="AG89" i="11"/>
  <c r="AD90" i="11"/>
  <c r="AF90" i="11"/>
  <c r="AE90" i="11"/>
  <c r="AG90" i="11"/>
  <c r="AD91" i="11"/>
  <c r="AF91" i="11"/>
  <c r="AE91" i="11"/>
  <c r="AG91" i="11"/>
  <c r="AI91" i="11" a="1"/>
  <c r="AI91" i="11"/>
  <c r="AD92" i="11"/>
  <c r="AF92" i="11"/>
  <c r="AE92" i="11"/>
  <c r="AG92" i="11"/>
  <c r="AD93" i="11"/>
  <c r="AF93" i="11"/>
  <c r="AE93" i="11"/>
  <c r="AG93" i="11"/>
  <c r="AD94" i="11"/>
  <c r="AF94" i="11"/>
  <c r="AE94" i="11"/>
  <c r="AG94" i="11"/>
  <c r="AD95" i="11"/>
  <c r="AF95" i="11"/>
  <c r="AE95" i="11"/>
  <c r="AG95" i="11"/>
  <c r="AI95" i="11" a="1"/>
  <c r="AI95" i="11"/>
  <c r="AD96" i="11"/>
  <c r="AF96" i="11"/>
  <c r="AE96" i="11"/>
  <c r="AG96" i="11"/>
  <c r="AI96" i="11" a="1"/>
  <c r="AI96" i="11"/>
  <c r="AD97" i="11"/>
  <c r="AF97" i="11"/>
  <c r="AE97" i="11"/>
  <c r="AG97" i="11"/>
  <c r="AD98" i="11"/>
  <c r="AF98" i="11"/>
  <c r="AE98" i="11"/>
  <c r="AG98" i="11"/>
  <c r="AD99" i="11"/>
  <c r="AF99" i="11"/>
  <c r="AE99" i="11"/>
  <c r="AG99" i="11"/>
  <c r="AI99" i="11" a="1"/>
  <c r="AI99" i="11"/>
  <c r="AD100" i="11"/>
  <c r="AF100" i="11"/>
  <c r="AE100" i="11"/>
  <c r="AG100" i="11"/>
  <c r="AI100" i="11" a="1"/>
  <c r="AI100" i="11"/>
  <c r="AD101" i="11"/>
  <c r="AF101" i="11"/>
  <c r="AE101" i="11"/>
  <c r="AG101" i="11"/>
  <c r="AD102" i="11"/>
  <c r="AF102" i="11"/>
  <c r="AE102" i="11"/>
  <c r="AG102" i="11"/>
  <c r="AD103" i="11"/>
  <c r="AF103" i="11"/>
  <c r="AE103" i="11"/>
  <c r="AG103" i="11"/>
  <c r="AI103" i="11" a="1"/>
  <c r="AI103" i="11"/>
  <c r="AD104" i="11"/>
  <c r="AF104" i="11"/>
  <c r="AE104" i="11"/>
  <c r="AG104" i="11"/>
  <c r="AI104" i="11" a="1"/>
  <c r="AI104" i="11"/>
  <c r="AD105" i="11"/>
  <c r="AF105" i="11"/>
  <c r="AE105" i="11"/>
  <c r="AG105" i="11"/>
  <c r="AD106" i="11"/>
  <c r="AE106" i="11"/>
  <c r="AF106" i="11"/>
  <c r="AG106" i="11"/>
  <c r="AD107" i="11"/>
  <c r="AF107" i="11"/>
  <c r="AE107" i="11"/>
  <c r="AG107" i="11"/>
  <c r="AD108" i="11"/>
  <c r="AF108" i="11"/>
  <c r="AE108" i="11"/>
  <c r="AG108" i="11"/>
  <c r="AI108" i="11" a="1"/>
  <c r="AI108" i="11"/>
  <c r="AD109" i="11"/>
  <c r="AF109" i="11"/>
  <c r="AE109" i="11"/>
  <c r="AG109" i="11"/>
  <c r="AD110" i="11"/>
  <c r="AF110" i="11"/>
  <c r="AE110" i="11"/>
  <c r="AG110" i="11"/>
  <c r="AD111" i="11"/>
  <c r="AE111" i="11"/>
  <c r="AF111" i="11"/>
  <c r="AG111" i="11"/>
  <c r="AD112" i="11"/>
  <c r="AF112" i="11"/>
  <c r="AE112" i="11"/>
  <c r="AG112" i="11"/>
  <c r="AD113" i="11"/>
  <c r="AF113" i="11"/>
  <c r="AE113" i="11"/>
  <c r="AG113" i="11"/>
  <c r="AD114" i="11"/>
  <c r="AF114" i="11"/>
  <c r="AE114" i="11"/>
  <c r="AG114" i="11"/>
  <c r="AI114" i="11" a="1"/>
  <c r="AI114" i="11"/>
  <c r="AD115" i="11"/>
  <c r="AF115" i="11"/>
  <c r="AE115" i="11"/>
  <c r="AG115" i="11"/>
  <c r="AD116" i="11"/>
  <c r="AF116" i="11"/>
  <c r="AE116" i="11"/>
  <c r="AG116" i="11"/>
  <c r="AD117" i="11"/>
  <c r="AF117" i="11"/>
  <c r="AE117" i="11"/>
  <c r="AG117" i="11"/>
  <c r="AI117" i="11" a="1"/>
  <c r="AI117" i="11"/>
  <c r="AD118" i="11"/>
  <c r="AF118" i="11"/>
  <c r="AE118" i="11"/>
  <c r="AG118" i="11"/>
  <c r="AI118" i="11" a="1"/>
  <c r="AI118" i="11"/>
  <c r="AD119" i="11"/>
  <c r="AF119" i="11"/>
  <c r="AE119" i="11"/>
  <c r="AG119" i="11"/>
  <c r="AD120" i="11"/>
  <c r="AF120" i="11"/>
  <c r="AE120" i="11"/>
  <c r="AG120" i="11"/>
  <c r="AD121" i="11"/>
  <c r="AF121" i="11"/>
  <c r="AE121" i="11"/>
  <c r="AG121" i="11"/>
  <c r="AI121" i="11" a="1"/>
  <c r="AI121" i="11"/>
  <c r="AD122" i="11"/>
  <c r="AF122" i="11"/>
  <c r="AE122" i="11"/>
  <c r="AG122" i="11"/>
  <c r="AI122" i="11" a="1"/>
  <c r="AI122" i="11"/>
  <c r="AD123" i="11"/>
  <c r="AF123" i="11"/>
  <c r="AE123" i="11"/>
  <c r="AG123" i="11"/>
  <c r="AD124" i="11"/>
  <c r="AF124" i="11"/>
  <c r="AE124" i="11"/>
  <c r="AG124" i="11"/>
  <c r="AD125" i="11"/>
  <c r="AF125" i="11"/>
  <c r="AE125" i="11"/>
  <c r="AG125" i="11"/>
  <c r="AI125" i="11" a="1"/>
  <c r="AI125" i="11"/>
  <c r="AD126" i="11"/>
  <c r="AF126" i="11"/>
  <c r="AE126" i="11"/>
  <c r="AG126" i="11"/>
  <c r="AI126" i="11" a="1"/>
  <c r="AI126" i="11"/>
  <c r="AD127" i="11"/>
  <c r="AF127" i="11"/>
  <c r="AE127" i="11"/>
  <c r="AG127" i="11"/>
  <c r="AD128" i="11"/>
  <c r="AF128" i="11"/>
  <c r="AE128" i="11"/>
  <c r="AG128" i="11"/>
  <c r="AD129" i="11"/>
  <c r="AF129" i="11"/>
  <c r="AE129" i="11"/>
  <c r="AG129" i="11"/>
  <c r="AD130" i="11"/>
  <c r="AF130" i="11"/>
  <c r="AE130" i="11"/>
  <c r="AG130" i="11"/>
  <c r="AD131" i="11"/>
  <c r="AF131" i="11"/>
  <c r="AE131" i="11"/>
  <c r="AG131" i="11"/>
  <c r="AD132" i="11"/>
  <c r="AF132" i="11"/>
  <c r="AE132" i="11"/>
  <c r="AG132" i="11"/>
  <c r="AD133" i="11"/>
  <c r="AF133" i="11"/>
  <c r="AE133" i="11"/>
  <c r="AG133" i="11"/>
  <c r="AI133" i="11" a="1"/>
  <c r="AI133" i="11"/>
  <c r="AD134" i="11"/>
  <c r="AF134" i="11"/>
  <c r="AE134" i="11"/>
  <c r="AG134" i="11"/>
  <c r="AI134" i="11" a="1"/>
  <c r="AI134" i="11"/>
  <c r="AD135" i="11"/>
  <c r="AF135" i="11"/>
  <c r="AE135" i="11"/>
  <c r="AG135" i="11"/>
  <c r="AD136" i="11"/>
  <c r="AF136" i="11"/>
  <c r="AE136" i="11"/>
  <c r="AG136" i="11"/>
  <c r="AD137" i="11"/>
  <c r="AF137" i="11"/>
  <c r="AE137" i="11"/>
  <c r="AG137" i="11"/>
  <c r="AI137" i="11" a="1"/>
  <c r="AI137" i="11"/>
  <c r="AD138" i="11"/>
  <c r="AF138" i="11"/>
  <c r="AE138" i="11"/>
  <c r="AG138" i="11"/>
  <c r="AI138" i="11" a="1"/>
  <c r="AI138" i="11"/>
  <c r="AD139" i="11"/>
  <c r="AF139" i="11"/>
  <c r="AE139" i="11"/>
  <c r="AG139" i="11"/>
  <c r="AD140" i="11"/>
  <c r="AF140" i="11"/>
  <c r="AE140" i="11"/>
  <c r="AG140" i="11"/>
  <c r="AD141" i="11"/>
  <c r="AF141" i="11"/>
  <c r="AE141" i="11"/>
  <c r="AG141" i="11"/>
  <c r="AD142" i="11"/>
  <c r="AF142" i="11"/>
  <c r="AE142" i="11"/>
  <c r="AG142" i="11"/>
  <c r="AI142" i="11" a="1"/>
  <c r="AI142" i="11"/>
  <c r="AD143" i="11"/>
  <c r="AF143" i="11"/>
  <c r="AE143" i="11"/>
  <c r="AG143" i="11"/>
  <c r="AD144" i="11"/>
  <c r="AF144" i="11"/>
  <c r="AE144" i="11"/>
  <c r="AG144" i="11"/>
  <c r="AD145" i="11"/>
  <c r="AF145" i="11"/>
  <c r="AE145" i="11"/>
  <c r="AG145" i="11"/>
  <c r="AI145" i="11" a="1"/>
  <c r="AI145" i="11"/>
  <c r="AD146" i="11"/>
  <c r="AF146" i="11"/>
  <c r="AE146" i="11"/>
  <c r="AG146" i="11"/>
  <c r="AI146" i="11" a="1"/>
  <c r="AI146" i="11"/>
  <c r="AD147" i="11"/>
  <c r="AF147" i="11"/>
  <c r="AE147" i="11"/>
  <c r="AG147" i="11"/>
  <c r="AD148" i="11"/>
  <c r="AE148" i="11"/>
  <c r="AF148" i="11"/>
  <c r="AG148" i="11"/>
  <c r="AD149" i="11"/>
  <c r="AF149" i="11"/>
  <c r="AE149" i="11"/>
  <c r="AG149" i="11"/>
  <c r="AD150" i="11"/>
  <c r="AE150" i="11"/>
  <c r="AF150" i="11"/>
  <c r="AG150" i="11"/>
  <c r="AD151" i="11"/>
  <c r="AF151" i="11"/>
  <c r="AE151" i="11"/>
  <c r="AG151" i="11"/>
  <c r="AI151" i="11" a="1"/>
  <c r="AI151" i="11"/>
  <c r="AD152" i="11"/>
  <c r="AF152" i="11"/>
  <c r="AE152" i="11"/>
  <c r="AG152" i="11"/>
  <c r="AD153" i="11"/>
  <c r="AF153" i="11"/>
  <c r="AE153" i="11"/>
  <c r="AG153" i="11"/>
  <c r="AD154" i="11"/>
  <c r="AF154" i="11"/>
  <c r="AE154" i="11"/>
  <c r="AG154" i="11"/>
  <c r="AD155" i="11"/>
  <c r="AF155" i="11"/>
  <c r="AE155" i="11"/>
  <c r="AG155" i="11"/>
  <c r="AD156" i="11"/>
  <c r="AF156" i="11"/>
  <c r="AE156" i="11"/>
  <c r="AG156" i="11"/>
  <c r="AD157" i="11"/>
  <c r="AF157" i="11"/>
  <c r="AE157" i="11"/>
  <c r="AG157" i="11"/>
  <c r="AD158" i="11"/>
  <c r="AF158" i="11"/>
  <c r="AE158" i="11"/>
  <c r="AG158" i="11"/>
  <c r="AI158" i="11" a="1"/>
  <c r="AI158" i="11"/>
  <c r="AD159" i="11"/>
  <c r="AF159" i="11"/>
  <c r="AE159" i="11"/>
  <c r="AG159" i="11"/>
  <c r="AD160" i="11"/>
  <c r="AF160" i="11"/>
  <c r="AE160" i="11"/>
  <c r="AG160" i="11"/>
  <c r="AD161" i="11"/>
  <c r="AF161" i="11"/>
  <c r="AE161" i="11"/>
  <c r="AG161" i="11"/>
  <c r="AD162" i="11"/>
  <c r="AF162" i="11"/>
  <c r="AE162" i="11"/>
  <c r="AG162" i="11"/>
  <c r="AD163" i="11"/>
  <c r="AF163" i="11"/>
  <c r="AE163" i="11"/>
  <c r="AG163" i="11"/>
  <c r="AD164" i="11"/>
  <c r="AF164" i="11"/>
  <c r="AE164" i="11"/>
  <c r="AG164" i="11"/>
  <c r="AD165" i="11"/>
  <c r="AF165" i="11"/>
  <c r="AE165" i="11"/>
  <c r="AG165" i="11"/>
  <c r="AI165" i="11" a="1"/>
  <c r="AI165" i="11"/>
  <c r="AD166" i="11"/>
  <c r="AF166" i="11"/>
  <c r="AE166" i="11"/>
  <c r="AG166" i="11"/>
  <c r="AD167" i="11"/>
  <c r="AF167" i="11"/>
  <c r="AE167" i="11"/>
  <c r="AG167" i="11"/>
  <c r="AD168" i="11"/>
  <c r="AF168" i="11"/>
  <c r="AE168" i="11"/>
  <c r="AG168" i="11"/>
  <c r="AD169" i="11"/>
  <c r="AE169" i="11"/>
  <c r="AF169" i="11"/>
  <c r="AG169" i="11"/>
  <c r="AD170" i="11"/>
  <c r="AE170" i="11"/>
  <c r="AF170" i="11"/>
  <c r="AG170" i="11"/>
  <c r="AD171" i="11"/>
  <c r="AF171" i="11"/>
  <c r="AE171" i="11"/>
  <c r="AG171" i="11"/>
  <c r="AI171" i="11" a="1"/>
  <c r="AI171" i="11"/>
  <c r="AD172" i="11"/>
  <c r="AF172" i="11"/>
  <c r="AE172" i="11"/>
  <c r="AG172" i="11"/>
  <c r="AD173" i="11"/>
  <c r="AF173" i="11"/>
  <c r="AE173" i="11"/>
  <c r="AG173" i="11"/>
  <c r="AD174" i="11"/>
  <c r="AF174" i="11"/>
  <c r="AE174" i="11"/>
  <c r="AG174" i="11"/>
  <c r="AD175" i="11"/>
  <c r="AF175" i="11"/>
  <c r="AE175" i="11"/>
  <c r="AG175" i="11"/>
  <c r="AI175" i="11" a="1"/>
  <c r="AI175" i="11"/>
  <c r="AD176" i="11"/>
  <c r="AE176" i="11"/>
  <c r="AF176" i="11"/>
  <c r="AG176" i="11"/>
  <c r="AI176" i="11" a="1"/>
  <c r="AI176" i="11"/>
  <c r="AD177" i="11"/>
  <c r="AE177" i="11"/>
  <c r="AF177" i="11"/>
  <c r="AG177" i="11"/>
  <c r="AD178" i="11"/>
  <c r="AF178" i="11"/>
  <c r="AE178" i="11"/>
  <c r="AG178" i="11"/>
  <c r="AD179" i="11"/>
  <c r="AE179" i="11"/>
  <c r="AF179" i="11"/>
  <c r="AG179" i="11"/>
  <c r="AD180" i="11"/>
  <c r="AF180" i="11"/>
  <c r="AE180" i="11"/>
  <c r="AG180" i="11"/>
  <c r="AD181" i="11"/>
  <c r="AF181" i="11"/>
  <c r="AE181" i="11"/>
  <c r="AG181" i="11"/>
  <c r="AD182" i="11"/>
  <c r="AF182" i="11"/>
  <c r="AE182" i="11"/>
  <c r="AG182" i="11"/>
  <c r="AD183" i="11"/>
  <c r="AF183" i="11"/>
  <c r="AE183" i="11"/>
  <c r="AG183" i="11"/>
  <c r="AD184" i="11"/>
  <c r="AF184" i="11"/>
  <c r="AE184" i="11"/>
  <c r="AG184" i="11"/>
  <c r="AD185" i="11"/>
  <c r="AF185" i="11"/>
  <c r="AE185" i="11"/>
  <c r="AG185" i="11"/>
  <c r="AD186" i="11"/>
  <c r="AF186" i="11"/>
  <c r="AE186" i="11"/>
  <c r="AG186" i="11"/>
  <c r="AD187" i="11"/>
  <c r="AE187" i="11"/>
  <c r="AF187" i="11"/>
  <c r="AG187" i="11"/>
  <c r="AD188" i="11"/>
  <c r="AE188" i="11"/>
  <c r="AF188" i="11"/>
  <c r="AG188" i="11"/>
  <c r="AD189" i="11"/>
  <c r="AE189" i="11"/>
  <c r="AF189" i="11"/>
  <c r="AG189" i="11"/>
  <c r="AD190" i="11"/>
  <c r="AE190" i="11"/>
  <c r="AF190" i="11"/>
  <c r="AG190" i="11"/>
  <c r="AD191" i="11"/>
  <c r="AE191" i="11"/>
  <c r="AF191" i="11"/>
  <c r="AG191" i="11"/>
  <c r="AD192" i="11"/>
  <c r="AE192" i="11"/>
  <c r="AF192" i="11"/>
  <c r="AG192" i="11"/>
  <c r="AD193" i="11"/>
  <c r="AE193" i="11"/>
  <c r="AF193" i="11"/>
  <c r="AG193" i="11"/>
  <c r="AD194" i="11"/>
  <c r="AE194" i="11"/>
  <c r="AF194" i="11"/>
  <c r="AG194" i="11"/>
  <c r="AD195" i="11"/>
  <c r="AE195" i="11"/>
  <c r="AF195" i="11"/>
  <c r="AG195" i="11"/>
  <c r="AD196" i="11"/>
  <c r="AE196" i="11"/>
  <c r="AF196" i="11"/>
  <c r="AG196" i="11"/>
  <c r="AD197" i="11"/>
  <c r="AE197" i="11"/>
  <c r="AF197" i="11"/>
  <c r="AG197" i="11"/>
  <c r="AD198" i="11"/>
  <c r="AE198" i="11"/>
  <c r="AF198" i="11"/>
  <c r="AG198" i="11"/>
  <c r="AD199" i="11"/>
  <c r="AE199" i="11"/>
  <c r="AF199" i="11"/>
  <c r="AG199" i="11"/>
  <c r="AD200" i="11"/>
  <c r="AE200" i="11"/>
  <c r="AF200" i="11"/>
  <c r="AG200" i="11"/>
  <c r="AD201" i="11"/>
  <c r="AE201" i="11"/>
  <c r="AF201" i="11"/>
  <c r="AG201" i="11"/>
  <c r="AD202" i="11"/>
  <c r="AE202" i="11"/>
  <c r="AF202" i="11"/>
  <c r="AG202" i="11"/>
  <c r="AD203" i="11"/>
  <c r="AE203" i="11"/>
  <c r="AF203" i="11"/>
  <c r="AG203" i="11"/>
  <c r="AD204" i="11"/>
  <c r="AE204" i="11"/>
  <c r="AF204" i="11"/>
  <c r="AG204" i="11"/>
  <c r="AI204" i="11" a="1"/>
  <c r="AI204" i="11"/>
  <c r="AD205" i="11"/>
  <c r="AE205" i="11"/>
  <c r="AF205" i="11"/>
  <c r="AG205" i="11"/>
  <c r="AD206" i="11"/>
  <c r="AE206" i="11"/>
  <c r="AF206" i="11"/>
  <c r="AG206" i="11"/>
  <c r="AD207" i="11"/>
  <c r="AE207" i="11"/>
  <c r="AF207" i="11"/>
  <c r="AG207" i="11"/>
  <c r="AD208" i="11"/>
  <c r="AE208" i="11"/>
  <c r="AF208" i="11"/>
  <c r="AG208" i="11"/>
  <c r="AD209" i="11"/>
  <c r="AE209" i="11"/>
  <c r="AF209" i="11"/>
  <c r="AG209" i="11"/>
  <c r="AD210" i="11"/>
  <c r="AE210" i="11"/>
  <c r="AF210" i="11"/>
  <c r="AG210" i="11"/>
  <c r="AD211" i="11"/>
  <c r="AE211" i="11"/>
  <c r="AF211" i="11"/>
  <c r="AG211" i="11"/>
  <c r="AD212" i="11"/>
  <c r="AE212" i="11"/>
  <c r="AF212" i="11"/>
  <c r="AG212" i="11"/>
  <c r="AD213" i="11"/>
  <c r="AE213" i="11"/>
  <c r="AF213" i="11"/>
  <c r="AG213" i="11"/>
  <c r="AD214" i="11"/>
  <c r="AE214" i="11"/>
  <c r="AF214" i="11"/>
  <c r="AG214" i="11"/>
  <c r="AD215" i="11"/>
  <c r="AE215" i="11"/>
  <c r="AF215" i="11"/>
  <c r="AG215" i="11"/>
  <c r="AD216" i="11"/>
  <c r="AE216" i="11"/>
  <c r="AF216" i="11"/>
  <c r="AG216" i="11"/>
  <c r="AD217" i="11"/>
  <c r="AE217" i="11"/>
  <c r="AF217" i="11"/>
  <c r="AG217" i="11"/>
  <c r="AD218" i="11"/>
  <c r="AE218" i="11"/>
  <c r="AF218" i="11"/>
  <c r="AG218" i="11"/>
  <c r="AD219" i="11"/>
  <c r="AE219" i="11"/>
  <c r="AF219" i="11"/>
  <c r="AG219" i="11"/>
  <c r="AD220" i="11"/>
  <c r="AE220" i="11"/>
  <c r="AF220" i="11"/>
  <c r="AG220" i="11"/>
  <c r="AI220" i="11" a="1"/>
  <c r="AI220" i="11"/>
  <c r="AD221" i="11"/>
  <c r="AE221" i="11"/>
  <c r="AF221" i="11"/>
  <c r="AG221" i="11"/>
  <c r="AD222" i="11"/>
  <c r="AE222" i="11"/>
  <c r="AF222" i="11"/>
  <c r="AG222" i="11"/>
  <c r="AD223" i="11"/>
  <c r="AE223" i="11"/>
  <c r="AF223" i="11"/>
  <c r="AG223" i="11"/>
  <c r="AD224" i="11"/>
  <c r="AE224" i="11"/>
  <c r="AF224" i="11"/>
  <c r="AG224" i="11"/>
  <c r="AD225" i="11"/>
  <c r="AE225" i="11"/>
  <c r="AF225" i="11"/>
  <c r="AG225" i="11"/>
  <c r="AD226" i="11"/>
  <c r="AE226" i="11"/>
  <c r="AF226" i="11"/>
  <c r="AG226" i="11"/>
  <c r="AD227" i="11"/>
  <c r="AE227" i="11"/>
  <c r="AF227" i="11"/>
  <c r="AG227" i="11"/>
  <c r="AD228" i="11"/>
  <c r="AE228" i="11"/>
  <c r="AF228" i="11"/>
  <c r="AG228" i="11"/>
  <c r="AD229" i="11"/>
  <c r="AE229" i="11"/>
  <c r="AF229" i="11"/>
  <c r="AG229" i="11"/>
  <c r="AD230" i="11"/>
  <c r="AE230" i="11"/>
  <c r="AF230" i="11"/>
  <c r="AG230" i="11"/>
  <c r="AD231" i="11"/>
  <c r="AE231" i="11"/>
  <c r="AF231" i="11"/>
  <c r="AG231" i="11"/>
  <c r="AD232" i="11"/>
  <c r="AE232" i="11"/>
  <c r="AF232" i="11"/>
  <c r="AG232" i="11"/>
  <c r="AD233" i="11"/>
  <c r="AE233" i="11"/>
  <c r="AF233" i="11"/>
  <c r="AG233" i="11"/>
  <c r="AD234" i="11"/>
  <c r="AE234" i="11"/>
  <c r="AF234" i="11"/>
  <c r="AG234" i="11"/>
  <c r="AD235" i="11"/>
  <c r="AE235" i="11"/>
  <c r="AF235" i="11"/>
  <c r="AG235" i="11"/>
  <c r="AD236" i="11"/>
  <c r="AE236" i="11"/>
  <c r="AF236" i="11"/>
  <c r="AG236" i="11"/>
  <c r="AD237" i="11"/>
  <c r="AE237" i="11"/>
  <c r="AF237" i="11"/>
  <c r="AG237" i="11"/>
  <c r="AD238" i="11"/>
  <c r="AE238" i="11"/>
  <c r="AF238" i="11"/>
  <c r="AG238" i="11"/>
  <c r="AD239" i="11"/>
  <c r="AE239" i="11"/>
  <c r="AF239" i="11"/>
  <c r="AG239" i="11"/>
  <c r="AD240" i="11"/>
  <c r="AE240" i="11"/>
  <c r="AF240" i="11"/>
  <c r="AG240" i="11"/>
  <c r="AD241" i="11"/>
  <c r="AE241" i="11"/>
  <c r="AF241" i="11"/>
  <c r="AG241" i="11"/>
  <c r="AD242" i="11"/>
  <c r="AE242" i="11"/>
  <c r="AF242" i="11"/>
  <c r="AG242" i="11"/>
  <c r="AD243" i="11"/>
  <c r="AE243" i="11"/>
  <c r="AF243" i="11"/>
  <c r="AG243" i="11"/>
  <c r="AD244" i="11"/>
  <c r="AE244" i="11"/>
  <c r="AF244" i="11"/>
  <c r="AG244" i="11"/>
  <c r="AD245" i="11"/>
  <c r="AE245" i="11"/>
  <c r="AF245" i="11"/>
  <c r="AG245" i="11"/>
  <c r="AD246" i="11"/>
  <c r="AE246" i="11"/>
  <c r="AF246" i="11"/>
  <c r="AG246" i="11"/>
  <c r="AD247" i="11"/>
  <c r="AE247" i="11"/>
  <c r="AF247" i="11"/>
  <c r="AG247" i="11"/>
  <c r="AD248" i="11"/>
  <c r="AE248" i="11"/>
  <c r="AF248" i="11"/>
  <c r="AG248" i="11"/>
  <c r="AD249" i="11"/>
  <c r="AE249" i="11"/>
  <c r="AF249" i="11"/>
  <c r="AG249" i="11"/>
  <c r="AD250" i="11"/>
  <c r="AE250" i="11"/>
  <c r="AF250" i="11"/>
  <c r="AG250" i="11"/>
  <c r="AD251" i="11"/>
  <c r="AE251" i="11"/>
  <c r="AF251" i="11"/>
  <c r="AG251" i="11"/>
  <c r="AD252" i="11"/>
  <c r="AE252" i="11"/>
  <c r="AF252" i="11"/>
  <c r="AG252" i="11"/>
  <c r="AD253" i="11"/>
  <c r="AE253" i="11"/>
  <c r="AF253" i="11"/>
  <c r="AG253" i="11"/>
  <c r="AD254" i="11"/>
  <c r="AE254" i="11"/>
  <c r="AF254" i="11"/>
  <c r="AG254" i="11"/>
  <c r="AD255" i="11"/>
  <c r="AE255" i="11"/>
  <c r="AF255" i="11"/>
  <c r="AG255" i="11"/>
  <c r="AD256" i="11"/>
  <c r="AE256" i="11"/>
  <c r="AF256" i="11"/>
  <c r="AG256" i="11"/>
  <c r="AD257" i="11"/>
  <c r="AE257" i="11"/>
  <c r="AF257" i="11"/>
  <c r="AG257" i="11"/>
  <c r="AD258" i="11"/>
  <c r="AE258" i="11"/>
  <c r="AF258" i="11"/>
  <c r="AG258" i="11"/>
  <c r="AH258" i="11" a="1"/>
  <c r="AH258" i="11" s="1"/>
  <c r="AD259" i="11"/>
  <c r="AE259" i="11"/>
  <c r="AF259" i="11"/>
  <c r="AG259" i="11"/>
  <c r="AH259" i="11" a="1"/>
  <c r="AH259" i="11" s="1"/>
  <c r="AD260" i="11"/>
  <c r="AE260" i="11"/>
  <c r="AF260" i="11"/>
  <c r="AG260" i="11"/>
  <c r="AH260" i="11" a="1"/>
  <c r="AH260" i="11" s="1"/>
  <c r="AD261" i="11"/>
  <c r="AE261" i="11"/>
  <c r="AF261" i="11"/>
  <c r="AG261" i="11"/>
  <c r="AH261" i="11" a="1"/>
  <c r="AH261" i="11" s="1"/>
  <c r="AD262" i="11"/>
  <c r="AE262" i="11"/>
  <c r="AF262" i="11"/>
  <c r="AG262" i="11"/>
  <c r="AH262" i="11" a="1"/>
  <c r="AH262" i="11" s="1"/>
  <c r="AD263" i="11"/>
  <c r="AE263" i="11"/>
  <c r="AF263" i="11"/>
  <c r="AG263" i="11"/>
  <c r="AH263" i="11" a="1"/>
  <c r="AH263" i="11" s="1"/>
  <c r="AD264" i="11"/>
  <c r="AE264" i="11"/>
  <c r="AF264" i="11"/>
  <c r="AG264" i="11"/>
  <c r="AH264" i="11" a="1"/>
  <c r="AH264" i="11" s="1"/>
  <c r="AD265" i="11"/>
  <c r="AE265" i="11"/>
  <c r="AF265" i="11"/>
  <c r="AG265" i="11"/>
  <c r="AH265" i="11" a="1"/>
  <c r="AH265" i="11" s="1"/>
  <c r="AD266" i="11"/>
  <c r="AE266" i="11"/>
  <c r="AF266" i="11"/>
  <c r="AG266" i="11"/>
  <c r="AH266" i="11" a="1"/>
  <c r="AH266" i="11" s="1"/>
  <c r="AD267" i="11"/>
  <c r="AE267" i="11"/>
  <c r="AF267" i="11"/>
  <c r="AG267" i="11"/>
  <c r="AH267" i="11" a="1"/>
  <c r="AH267" i="11" s="1"/>
  <c r="AD268" i="11"/>
  <c r="AE268" i="11"/>
  <c r="AF268" i="11"/>
  <c r="AG268" i="11"/>
  <c r="AH268" i="11" a="1"/>
  <c r="AH268" i="11" s="1"/>
  <c r="AD269" i="11"/>
  <c r="AE269" i="11"/>
  <c r="AF269" i="11"/>
  <c r="AG269" i="11"/>
  <c r="AH269" i="11" a="1"/>
  <c r="AH269" i="11" s="1"/>
  <c r="AD270" i="11"/>
  <c r="AE270" i="11"/>
  <c r="AF270" i="11"/>
  <c r="AG270" i="11"/>
  <c r="AH270" i="11" a="1"/>
  <c r="AH270" i="11" s="1"/>
  <c r="AD271" i="11"/>
  <c r="AE271" i="11"/>
  <c r="AF271" i="11"/>
  <c r="AG271" i="11"/>
  <c r="AH271" i="11" a="1"/>
  <c r="AH271" i="11" s="1"/>
  <c r="AD272" i="11"/>
  <c r="AE272" i="11"/>
  <c r="AF272" i="11"/>
  <c r="AG272" i="11"/>
  <c r="AH272" i="11" a="1"/>
  <c r="AH272" i="11" s="1"/>
  <c r="AD273" i="11"/>
  <c r="AE273" i="11"/>
  <c r="AF273" i="11"/>
  <c r="AG273" i="11"/>
  <c r="AH273" i="11" a="1"/>
  <c r="AH273" i="11" s="1"/>
  <c r="AD274" i="11"/>
  <c r="AE274" i="11"/>
  <c r="AF274" i="11"/>
  <c r="AG274" i="11"/>
  <c r="AH274" i="11" a="1"/>
  <c r="AH274" i="11" s="1"/>
  <c r="AD275" i="11"/>
  <c r="AE275" i="11"/>
  <c r="AF275" i="11"/>
  <c r="AG275" i="11"/>
  <c r="AH275" i="11" a="1"/>
  <c r="AH275" i="11" s="1"/>
  <c r="AD276" i="11"/>
  <c r="AE276" i="11"/>
  <c r="AF276" i="11"/>
  <c r="AG276" i="11"/>
  <c r="AH276" i="11" a="1"/>
  <c r="AH276" i="11" s="1"/>
  <c r="AD277" i="11"/>
  <c r="AE277" i="11"/>
  <c r="AF277" i="11"/>
  <c r="AG277" i="11"/>
  <c r="AH277" i="11" a="1"/>
  <c r="AH277" i="11" s="1"/>
  <c r="AD278" i="11"/>
  <c r="AE278" i="11"/>
  <c r="AF278" i="11"/>
  <c r="AG278" i="11"/>
  <c r="AH278" i="11" a="1"/>
  <c r="AH278" i="11" s="1"/>
  <c r="AD279" i="11"/>
  <c r="AE279" i="11"/>
  <c r="AF279" i="11"/>
  <c r="AG279" i="11"/>
  <c r="AH279" i="11" a="1"/>
  <c r="AH279" i="11" s="1"/>
  <c r="AD280" i="11"/>
  <c r="AE280" i="11"/>
  <c r="AF280" i="11"/>
  <c r="AG280" i="11"/>
  <c r="AH280" i="11" a="1"/>
  <c r="AH280" i="11" s="1"/>
  <c r="AD281" i="11"/>
  <c r="AE281" i="11"/>
  <c r="AF281" i="11"/>
  <c r="AG281" i="11"/>
  <c r="AH281" i="11" a="1"/>
  <c r="AH281" i="11" s="1"/>
  <c r="AD282" i="11"/>
  <c r="AE282" i="11"/>
  <c r="AF282" i="11"/>
  <c r="AG282" i="11"/>
  <c r="AH282" i="11" a="1"/>
  <c r="AH282" i="11" s="1"/>
  <c r="AD283" i="11"/>
  <c r="AE283" i="11"/>
  <c r="AF283" i="11"/>
  <c r="AG283" i="11"/>
  <c r="AH283" i="11" a="1"/>
  <c r="AH283" i="11" s="1"/>
  <c r="AD284" i="11"/>
  <c r="AE284" i="11"/>
  <c r="AF284" i="11"/>
  <c r="AG284" i="11"/>
  <c r="AH284" i="11" a="1"/>
  <c r="AH284" i="11" s="1"/>
  <c r="AD285" i="11"/>
  <c r="AE285" i="11"/>
  <c r="AF285" i="11"/>
  <c r="AG285" i="11"/>
  <c r="AH285" i="11" a="1"/>
  <c r="AH285" i="11" s="1"/>
  <c r="AD286" i="11"/>
  <c r="AE286" i="11"/>
  <c r="AF286" i="11"/>
  <c r="AG286" i="11"/>
  <c r="AH286" i="11" a="1"/>
  <c r="AH286" i="11" s="1"/>
  <c r="AD287" i="11"/>
  <c r="AE287" i="11"/>
  <c r="AF287" i="11"/>
  <c r="AG287" i="11"/>
  <c r="AH287" i="11" a="1"/>
  <c r="AH287" i="11" s="1"/>
  <c r="AD288" i="11"/>
  <c r="AE288" i="11"/>
  <c r="AF288" i="11"/>
  <c r="AG288" i="11"/>
  <c r="AH288" i="11" a="1"/>
  <c r="AH288" i="11" s="1"/>
  <c r="AD289" i="11"/>
  <c r="AE289" i="11"/>
  <c r="AF289" i="11"/>
  <c r="AG289" i="11"/>
  <c r="AH289" i="11" a="1"/>
  <c r="AH289" i="11" s="1"/>
  <c r="AD290" i="11"/>
  <c r="AE290" i="11"/>
  <c r="AF290" i="11"/>
  <c r="AG290" i="11"/>
  <c r="AH290" i="11" a="1"/>
  <c r="AH290" i="11" s="1"/>
  <c r="AD291" i="11"/>
  <c r="AE291" i="11"/>
  <c r="AF291" i="11"/>
  <c r="AG291" i="11"/>
  <c r="AH291" i="11" a="1"/>
  <c r="AH291" i="11" s="1"/>
  <c r="AD292" i="11"/>
  <c r="AE292" i="11"/>
  <c r="AF292" i="11"/>
  <c r="AG292" i="11"/>
  <c r="AH292" i="11" a="1"/>
  <c r="AH292" i="11" s="1"/>
  <c r="AD293" i="11"/>
  <c r="AE293" i="11"/>
  <c r="AF293" i="11"/>
  <c r="AG293" i="11"/>
  <c r="AH293" i="11" a="1"/>
  <c r="AH293" i="11" s="1"/>
  <c r="AD294" i="11"/>
  <c r="AE294" i="11"/>
  <c r="AF294" i="11"/>
  <c r="AG294" i="11"/>
  <c r="AH294" i="11" a="1"/>
  <c r="AH294" i="11" s="1"/>
  <c r="AD295" i="11"/>
  <c r="AE295" i="11"/>
  <c r="AF295" i="11"/>
  <c r="AG295" i="11"/>
  <c r="AH295" i="11" a="1"/>
  <c r="AH295" i="11" s="1"/>
  <c r="AD296" i="11"/>
  <c r="AE296" i="11"/>
  <c r="AF296" i="11"/>
  <c r="AG296" i="11"/>
  <c r="AH296" i="11" a="1"/>
  <c r="AH296" i="11" s="1"/>
  <c r="AD297" i="11"/>
  <c r="AE297" i="11"/>
  <c r="AF297" i="11"/>
  <c r="AG297" i="11"/>
  <c r="AH297" i="11" a="1"/>
  <c r="AH297" i="11" s="1"/>
  <c r="AD298" i="11"/>
  <c r="AE298" i="11"/>
  <c r="AF298" i="11"/>
  <c r="AG298" i="11"/>
  <c r="AH298" i="11" a="1"/>
  <c r="AH298" i="11" s="1"/>
  <c r="AD299" i="11"/>
  <c r="AE299" i="11"/>
  <c r="AF299" i="11"/>
  <c r="AG299" i="11"/>
  <c r="AH299" i="11" a="1"/>
  <c r="AH299" i="11" s="1"/>
  <c r="AD300" i="11"/>
  <c r="AE300" i="11"/>
  <c r="AF300" i="11"/>
  <c r="AG300" i="11"/>
  <c r="AH300" i="11" a="1"/>
  <c r="AH300" i="11" s="1"/>
  <c r="AD301" i="11"/>
  <c r="AE301" i="11"/>
  <c r="AF301" i="11"/>
  <c r="AG301" i="11"/>
  <c r="AH301" i="11" a="1"/>
  <c r="AH301" i="11" s="1"/>
  <c r="AD302" i="11"/>
  <c r="AE302" i="11"/>
  <c r="AF302" i="11"/>
  <c r="AG302" i="11"/>
  <c r="AH302" i="11" a="1"/>
  <c r="AH302" i="11" s="1"/>
  <c r="AD303" i="11"/>
  <c r="AE303" i="11"/>
  <c r="AF303" i="11"/>
  <c r="AG303" i="11"/>
  <c r="AH303" i="11" a="1"/>
  <c r="AH303" i="11" s="1"/>
  <c r="AD304" i="11"/>
  <c r="AE304" i="11"/>
  <c r="AF304" i="11"/>
  <c r="AG304" i="11"/>
  <c r="AH304" i="11" a="1"/>
  <c r="AH304" i="11" s="1"/>
  <c r="AD305" i="11"/>
  <c r="AE305" i="11"/>
  <c r="AF305" i="11"/>
  <c r="AG305" i="11"/>
  <c r="AH305" i="11" a="1"/>
  <c r="AH305" i="11" s="1"/>
  <c r="AD306" i="11"/>
  <c r="AE306" i="11"/>
  <c r="AF306" i="11"/>
  <c r="AG306" i="11"/>
  <c r="AH306" i="11" a="1"/>
  <c r="AH306" i="11" s="1"/>
  <c r="AD307" i="11"/>
  <c r="AE307" i="11"/>
  <c r="AF307" i="11"/>
  <c r="AG307" i="11"/>
  <c r="AH307" i="11" a="1"/>
  <c r="AH307" i="11" s="1"/>
  <c r="AD308" i="11"/>
  <c r="AE308" i="11"/>
  <c r="AF308" i="11"/>
  <c r="AG308" i="11"/>
  <c r="AH308" i="11" a="1"/>
  <c r="AH308" i="11" s="1"/>
  <c r="AD309" i="11"/>
  <c r="AE309" i="11"/>
  <c r="AF309" i="11"/>
  <c r="AG309" i="11"/>
  <c r="AH309" i="11" a="1"/>
  <c r="AH309" i="11" s="1"/>
  <c r="AD310" i="11"/>
  <c r="AE310" i="11"/>
  <c r="AF310" i="11"/>
  <c r="AG310" i="11"/>
  <c r="AH310" i="11" a="1"/>
  <c r="AH310" i="11" s="1"/>
  <c r="AD311" i="11"/>
  <c r="AE311" i="11"/>
  <c r="AF311" i="11"/>
  <c r="AG311" i="11"/>
  <c r="AH311" i="11" a="1"/>
  <c r="AH311" i="11" s="1"/>
  <c r="AD312" i="11"/>
  <c r="AE312" i="11"/>
  <c r="AF312" i="11"/>
  <c r="AG312" i="11"/>
  <c r="AH312" i="11" a="1"/>
  <c r="AH312" i="11" s="1"/>
  <c r="AD313" i="11"/>
  <c r="AE313" i="11"/>
  <c r="AF313" i="11"/>
  <c r="AG313" i="11"/>
  <c r="AH313" i="11" a="1"/>
  <c r="AH313" i="11" s="1"/>
  <c r="AD314" i="11"/>
  <c r="AE314" i="11"/>
  <c r="AF314" i="11"/>
  <c r="AG314" i="11"/>
  <c r="AH314" i="11" a="1"/>
  <c r="AH314" i="11" s="1"/>
  <c r="AD315" i="11"/>
  <c r="AE315" i="11"/>
  <c r="AF315" i="11"/>
  <c r="AG315" i="11"/>
  <c r="AH315" i="11" a="1"/>
  <c r="AH315" i="11" s="1"/>
  <c r="AD316" i="11"/>
  <c r="AE316" i="11"/>
  <c r="AF316" i="11"/>
  <c r="AG316" i="11"/>
  <c r="AH316" i="11" a="1"/>
  <c r="AH316" i="11" s="1"/>
  <c r="AD317" i="11"/>
  <c r="AE317" i="11"/>
  <c r="AF317" i="11"/>
  <c r="AG317" i="11"/>
  <c r="AH317" i="11" a="1"/>
  <c r="AH317" i="11" s="1"/>
  <c r="AD318" i="11"/>
  <c r="AE318" i="11"/>
  <c r="AF318" i="11"/>
  <c r="AG318" i="11"/>
  <c r="AH318" i="11" a="1"/>
  <c r="AH318" i="11" s="1"/>
  <c r="AD319" i="11"/>
  <c r="AE319" i="11"/>
  <c r="AF319" i="11"/>
  <c r="AG319" i="11"/>
  <c r="AH319" i="11" a="1"/>
  <c r="AH319" i="11" s="1"/>
  <c r="AD320" i="11"/>
  <c r="AE320" i="11"/>
  <c r="AF320" i="11"/>
  <c r="AG320" i="11"/>
  <c r="AH320" i="11" a="1"/>
  <c r="AH320" i="11" s="1"/>
  <c r="AD321" i="11"/>
  <c r="AE321" i="11"/>
  <c r="AF321" i="11"/>
  <c r="AG321" i="11"/>
  <c r="AH321" i="11" a="1"/>
  <c r="AH321" i="11" s="1"/>
  <c r="AD322" i="11"/>
  <c r="AE322" i="11"/>
  <c r="AF322" i="11"/>
  <c r="AG322" i="11"/>
  <c r="AH322" i="11" a="1"/>
  <c r="AH322" i="11" s="1"/>
  <c r="AD323" i="11"/>
  <c r="AE323" i="11"/>
  <c r="AF323" i="11"/>
  <c r="AG323" i="11"/>
  <c r="AH323" i="11" a="1"/>
  <c r="AH323" i="11" s="1"/>
  <c r="AD324" i="11"/>
  <c r="AE324" i="11"/>
  <c r="AF324" i="11"/>
  <c r="AG324" i="11"/>
  <c r="AH324" i="11" a="1"/>
  <c r="AH324" i="11" s="1"/>
  <c r="AD325" i="11"/>
  <c r="AE325" i="11"/>
  <c r="AF325" i="11"/>
  <c r="AG325" i="11"/>
  <c r="AH325" i="11" a="1"/>
  <c r="AH325" i="11" s="1"/>
  <c r="AD326" i="11"/>
  <c r="AE326" i="11"/>
  <c r="AF326" i="11"/>
  <c r="AG326" i="11"/>
  <c r="AH326" i="11" a="1"/>
  <c r="AH326" i="11" s="1"/>
  <c r="AD327" i="11"/>
  <c r="AE327" i="11"/>
  <c r="AF327" i="11"/>
  <c r="AG327" i="11"/>
  <c r="AH327" i="11" a="1"/>
  <c r="AH327" i="11" s="1"/>
  <c r="AD328" i="11"/>
  <c r="AE328" i="11"/>
  <c r="AF328" i="11"/>
  <c r="AG328" i="11"/>
  <c r="AH328" i="11" a="1"/>
  <c r="AH328" i="11" s="1"/>
  <c r="AD329" i="11"/>
  <c r="AE329" i="11"/>
  <c r="AF329" i="11"/>
  <c r="AG329" i="11"/>
  <c r="AH329" i="11" a="1"/>
  <c r="AH329" i="11" s="1"/>
  <c r="AD330" i="11"/>
  <c r="AE330" i="11"/>
  <c r="AF330" i="11"/>
  <c r="AG330" i="11"/>
  <c r="AH330" i="11" a="1"/>
  <c r="AH330" i="11" s="1"/>
  <c r="AD331" i="11"/>
  <c r="AE331" i="11"/>
  <c r="AF331" i="11"/>
  <c r="AG331" i="11"/>
  <c r="AH331" i="11" a="1"/>
  <c r="AH331" i="11" s="1"/>
  <c r="AD332" i="11"/>
  <c r="AE332" i="11"/>
  <c r="AF332" i="11"/>
  <c r="AG332" i="11"/>
  <c r="AH332" i="11" a="1"/>
  <c r="AH332" i="11" s="1"/>
  <c r="AD333" i="11"/>
  <c r="AE333" i="11"/>
  <c r="AF333" i="11"/>
  <c r="AG333" i="11"/>
  <c r="AH333" i="11" a="1"/>
  <c r="AH333" i="11" s="1"/>
  <c r="AD334" i="11"/>
  <c r="AE334" i="11"/>
  <c r="AF334" i="11"/>
  <c r="AG334" i="11"/>
  <c r="AH334" i="11" a="1"/>
  <c r="AH334" i="11" s="1"/>
  <c r="AD335" i="11"/>
  <c r="AE335" i="11"/>
  <c r="AF335" i="11"/>
  <c r="AG335" i="11"/>
  <c r="AH335" i="11" a="1"/>
  <c r="AH335" i="11" s="1"/>
  <c r="AD336" i="11"/>
  <c r="AE336" i="11"/>
  <c r="AF336" i="11"/>
  <c r="AG336" i="11"/>
  <c r="AH336" i="11" a="1"/>
  <c r="AH336" i="11" s="1"/>
  <c r="AD337" i="11"/>
  <c r="AE337" i="11"/>
  <c r="AF337" i="11"/>
  <c r="AG337" i="11"/>
  <c r="AH337" i="11" a="1"/>
  <c r="AH337" i="11" s="1"/>
  <c r="AD338" i="11"/>
  <c r="AE338" i="11"/>
  <c r="AF338" i="11"/>
  <c r="AG338" i="11"/>
  <c r="AH338" i="11" a="1"/>
  <c r="AH338" i="11" s="1"/>
  <c r="AD339" i="11"/>
  <c r="AE339" i="11"/>
  <c r="AF339" i="11"/>
  <c r="AG339" i="11"/>
  <c r="AH339" i="11" a="1"/>
  <c r="AH339" i="11" s="1"/>
  <c r="AD340" i="11"/>
  <c r="AE340" i="11"/>
  <c r="AF340" i="11"/>
  <c r="AG340" i="11"/>
  <c r="AH340" i="11" a="1"/>
  <c r="AH340" i="11" s="1"/>
  <c r="AD341" i="11"/>
  <c r="AE341" i="11"/>
  <c r="AF341" i="11"/>
  <c r="AG341" i="11"/>
  <c r="AH341" i="11" a="1"/>
  <c r="AH341" i="11" s="1"/>
  <c r="AD342" i="11"/>
  <c r="AE342" i="11"/>
  <c r="AF342" i="11"/>
  <c r="AG342" i="11"/>
  <c r="AH342" i="11" a="1"/>
  <c r="AH342" i="11" s="1"/>
  <c r="AD343" i="11"/>
  <c r="AE343" i="11"/>
  <c r="AF343" i="11"/>
  <c r="AG343" i="11"/>
  <c r="AH343" i="11" a="1"/>
  <c r="AH343" i="11" s="1"/>
  <c r="AD344" i="11"/>
  <c r="AE344" i="11"/>
  <c r="AF344" i="11"/>
  <c r="AG344" i="11"/>
  <c r="AH344" i="11" a="1"/>
  <c r="AH344" i="11" s="1"/>
  <c r="AD345" i="11"/>
  <c r="AE345" i="11"/>
  <c r="AF345" i="11"/>
  <c r="AG345" i="11"/>
  <c r="AH345" i="11" a="1"/>
  <c r="AH345" i="11" s="1"/>
  <c r="AD346" i="11"/>
  <c r="AE346" i="11"/>
  <c r="AF346" i="11"/>
  <c r="AG346" i="11"/>
  <c r="AH346" i="11" a="1"/>
  <c r="AH346" i="11" s="1"/>
  <c r="AD347" i="11"/>
  <c r="AE347" i="11"/>
  <c r="AF347" i="11"/>
  <c r="AG347" i="11"/>
  <c r="AH347" i="11" a="1"/>
  <c r="AH347" i="11" s="1"/>
  <c r="AD348" i="11"/>
  <c r="AE348" i="11"/>
  <c r="AF348" i="11"/>
  <c r="AG348" i="11"/>
  <c r="AH348" i="11" a="1"/>
  <c r="AH348" i="11" s="1"/>
  <c r="AD349" i="11"/>
  <c r="AE349" i="11"/>
  <c r="AF349" i="11"/>
  <c r="AG349" i="11"/>
  <c r="AH349" i="11" a="1"/>
  <c r="AH349" i="11" s="1"/>
  <c r="AD350" i="11"/>
  <c r="AE350" i="11"/>
  <c r="AF350" i="11"/>
  <c r="AG350" i="11"/>
  <c r="AH350" i="11" a="1"/>
  <c r="AH350" i="11" s="1"/>
  <c r="AD351" i="11"/>
  <c r="AE351" i="11"/>
  <c r="AF351" i="11"/>
  <c r="AG351" i="11"/>
  <c r="AH351" i="11" a="1"/>
  <c r="AH351" i="11" s="1"/>
  <c r="AD352" i="11"/>
  <c r="AE352" i="11"/>
  <c r="AF352" i="11"/>
  <c r="AG352" i="11"/>
  <c r="AH352" i="11" a="1"/>
  <c r="AH352" i="11" s="1"/>
  <c r="AD353" i="11"/>
  <c r="AE353" i="11"/>
  <c r="AF353" i="11"/>
  <c r="AG353" i="11"/>
  <c r="AH353" i="11" a="1"/>
  <c r="AH353" i="11" s="1"/>
  <c r="AD354" i="11"/>
  <c r="AE354" i="11"/>
  <c r="AF354" i="11"/>
  <c r="AG354" i="11"/>
  <c r="AH354" i="11" a="1"/>
  <c r="AH354" i="11" s="1"/>
  <c r="AD355" i="11"/>
  <c r="AE355" i="11"/>
  <c r="AF355" i="11"/>
  <c r="AG355" i="11"/>
  <c r="AH355" i="11" a="1"/>
  <c r="AH355" i="11" s="1"/>
  <c r="AD356" i="11"/>
  <c r="AE356" i="11"/>
  <c r="AF356" i="11"/>
  <c r="AG356" i="11"/>
  <c r="AH356" i="11" a="1"/>
  <c r="AH356" i="11" s="1"/>
  <c r="AD357" i="11"/>
  <c r="AE357" i="11"/>
  <c r="AF357" i="11"/>
  <c r="AG357" i="11"/>
  <c r="AH357" i="11" a="1"/>
  <c r="AH357" i="11" s="1"/>
  <c r="AD358" i="11"/>
  <c r="AE358" i="11"/>
  <c r="AF358" i="11"/>
  <c r="AG358" i="11"/>
  <c r="AH358" i="11" a="1"/>
  <c r="AH358" i="11" s="1"/>
  <c r="AD359" i="11"/>
  <c r="AE359" i="11"/>
  <c r="AF359" i="11"/>
  <c r="AG359" i="11"/>
  <c r="AH359" i="11" a="1"/>
  <c r="AH359" i="11" s="1"/>
  <c r="AD360" i="11"/>
  <c r="AE360" i="11"/>
  <c r="AF360" i="11"/>
  <c r="AG360" i="11"/>
  <c r="AH360" i="11" a="1"/>
  <c r="AH360" i="11" s="1"/>
  <c r="AD361" i="11"/>
  <c r="AE361" i="11"/>
  <c r="AF361" i="11"/>
  <c r="AG361" i="11"/>
  <c r="AH361" i="11" a="1"/>
  <c r="AH361" i="11" s="1"/>
  <c r="AD362" i="11"/>
  <c r="AE362" i="11"/>
  <c r="AF362" i="11"/>
  <c r="AG362" i="11"/>
  <c r="AH362" i="11" a="1"/>
  <c r="AH362" i="11" s="1"/>
  <c r="AD363" i="11"/>
  <c r="AE363" i="11"/>
  <c r="AF363" i="11"/>
  <c r="AG363" i="11"/>
  <c r="AH363" i="11" a="1"/>
  <c r="AH363" i="11" s="1"/>
  <c r="AD364" i="11"/>
  <c r="AE364" i="11"/>
  <c r="AF364" i="11"/>
  <c r="AG364" i="11"/>
  <c r="AH364" i="11" a="1"/>
  <c r="AH364" i="11" s="1"/>
  <c r="AD365" i="11"/>
  <c r="AE365" i="11"/>
  <c r="AF365" i="11"/>
  <c r="AG365" i="11"/>
  <c r="AH365" i="11" a="1"/>
  <c r="AH365" i="11" s="1"/>
  <c r="AD366" i="11"/>
  <c r="AE366" i="11"/>
  <c r="AF366" i="11"/>
  <c r="AG366" i="11"/>
  <c r="AH366" i="11" a="1"/>
  <c r="AH366" i="11" s="1"/>
  <c r="AD367" i="11"/>
  <c r="AE367" i="11"/>
  <c r="AF367" i="11"/>
  <c r="AG367" i="11"/>
  <c r="AH367" i="11" a="1"/>
  <c r="AH367" i="11" s="1"/>
  <c r="AD368" i="11"/>
  <c r="AE368" i="11"/>
  <c r="AF368" i="11"/>
  <c r="AG368" i="11"/>
  <c r="AH368" i="11" a="1"/>
  <c r="AH368" i="11" s="1"/>
  <c r="AD369" i="11"/>
  <c r="AE369" i="11"/>
  <c r="AF369" i="11"/>
  <c r="AG369" i="11"/>
  <c r="AH369" i="11" a="1"/>
  <c r="AH369" i="11" s="1"/>
  <c r="AD370" i="11"/>
  <c r="AE370" i="11"/>
  <c r="AF370" i="11"/>
  <c r="AG370" i="11"/>
  <c r="AH370" i="11" a="1"/>
  <c r="AH370" i="11" s="1"/>
  <c r="AD371" i="11"/>
  <c r="AE371" i="11"/>
  <c r="AF371" i="11"/>
  <c r="AG371" i="11"/>
  <c r="AH371" i="11" a="1"/>
  <c r="AH371" i="11" s="1"/>
  <c r="AD372" i="11"/>
  <c r="AE372" i="11"/>
  <c r="AF372" i="11"/>
  <c r="AG372" i="11"/>
  <c r="AH372" i="11" a="1"/>
  <c r="AH372" i="11" s="1"/>
  <c r="AD373" i="11"/>
  <c r="AE373" i="11"/>
  <c r="AF373" i="11"/>
  <c r="AG373" i="11"/>
  <c r="AH373" i="11" a="1"/>
  <c r="AH373" i="11" s="1"/>
  <c r="AD374" i="11"/>
  <c r="AE374" i="11"/>
  <c r="AF374" i="11"/>
  <c r="AG374" i="11"/>
  <c r="AH374" i="11" a="1"/>
  <c r="AH374" i="11" s="1"/>
  <c r="AD375" i="11"/>
  <c r="AE375" i="11"/>
  <c r="AF375" i="11"/>
  <c r="AG375" i="11"/>
  <c r="AH375" i="11" a="1"/>
  <c r="AH375" i="11" s="1"/>
  <c r="AD376" i="11"/>
  <c r="AE376" i="11"/>
  <c r="AF376" i="11"/>
  <c r="AG376" i="11"/>
  <c r="AH376" i="11" a="1"/>
  <c r="AH376" i="11" s="1"/>
  <c r="AD377" i="11"/>
  <c r="AE377" i="11"/>
  <c r="AF377" i="11"/>
  <c r="AG377" i="11"/>
  <c r="AH377" i="11" a="1"/>
  <c r="AH377" i="11" s="1"/>
  <c r="AD378" i="11"/>
  <c r="AE378" i="11"/>
  <c r="AF378" i="11"/>
  <c r="AG378" i="11"/>
  <c r="AH378" i="11" a="1"/>
  <c r="AH378" i="11" s="1"/>
  <c r="AD379" i="11"/>
  <c r="AE379" i="11"/>
  <c r="AF379" i="11"/>
  <c r="AG379" i="11"/>
  <c r="AH379" i="11" a="1"/>
  <c r="AH379" i="11" s="1"/>
  <c r="AD380" i="11"/>
  <c r="AE380" i="11"/>
  <c r="AF380" i="11"/>
  <c r="AG380" i="11"/>
  <c r="AH380" i="11" a="1"/>
  <c r="AH380" i="11" s="1"/>
  <c r="AD381" i="11"/>
  <c r="AE381" i="11"/>
  <c r="AF381" i="11"/>
  <c r="AG381" i="11"/>
  <c r="AH381" i="11" a="1"/>
  <c r="AH381" i="11" s="1"/>
  <c r="AD382" i="11"/>
  <c r="AE382" i="11"/>
  <c r="AF382" i="11"/>
  <c r="AG382" i="11"/>
  <c r="AH382" i="11" a="1"/>
  <c r="AH382" i="11" s="1"/>
  <c r="AD383" i="11"/>
  <c r="AE383" i="11"/>
  <c r="AF383" i="11"/>
  <c r="AG383" i="11"/>
  <c r="AH383" i="11" a="1"/>
  <c r="AH383" i="11" s="1"/>
  <c r="AD384" i="11"/>
  <c r="AE384" i="11"/>
  <c r="AF384" i="11"/>
  <c r="AG384" i="11"/>
  <c r="AH384" i="11" a="1"/>
  <c r="AH384" i="11" s="1"/>
  <c r="AD385" i="11"/>
  <c r="AE385" i="11"/>
  <c r="AF385" i="11"/>
  <c r="AG385" i="11"/>
  <c r="AI385" i="11" a="1"/>
  <c r="AI385" i="11"/>
  <c r="AH385" i="11" a="1"/>
  <c r="AH385" i="11" s="1"/>
  <c r="AD386" i="11"/>
  <c r="AE386" i="11"/>
  <c r="AF386" i="11"/>
  <c r="AG386" i="11"/>
  <c r="AH386" i="11" a="1"/>
  <c r="AH386" i="11" s="1"/>
  <c r="AD387" i="11"/>
  <c r="AE387" i="11"/>
  <c r="AF387" i="11"/>
  <c r="AG387" i="11"/>
  <c r="AH387" i="11" a="1"/>
  <c r="AH387" i="11" s="1"/>
  <c r="AD388" i="11"/>
  <c r="AE388" i="11"/>
  <c r="AF388" i="11"/>
  <c r="AG388" i="11"/>
  <c r="AH388" i="11" a="1"/>
  <c r="AH388" i="11" s="1"/>
  <c r="AD389" i="11"/>
  <c r="AE389" i="11"/>
  <c r="AF389" i="11"/>
  <c r="AG389" i="11"/>
  <c r="AH389" i="11" a="1"/>
  <c r="AH389" i="11" s="1"/>
  <c r="AD390" i="11"/>
  <c r="AE390" i="11"/>
  <c r="AF390" i="11"/>
  <c r="AG390" i="11"/>
  <c r="AH390" i="11" a="1"/>
  <c r="AH390" i="11" s="1"/>
  <c r="AD391" i="11"/>
  <c r="AE391" i="11"/>
  <c r="AF391" i="11"/>
  <c r="AG391" i="11"/>
  <c r="AH391" i="11" a="1"/>
  <c r="AH391" i="11" s="1"/>
  <c r="AD392" i="11"/>
  <c r="AE392" i="11"/>
  <c r="AF392" i="11"/>
  <c r="AG392" i="11"/>
  <c r="AH392" i="11" a="1"/>
  <c r="AH392" i="11" s="1"/>
  <c r="AD393" i="11"/>
  <c r="AE393" i="11"/>
  <c r="AF393" i="11"/>
  <c r="AG393" i="11"/>
  <c r="AH393" i="11" a="1"/>
  <c r="AH393" i="11" s="1"/>
  <c r="AD394" i="11"/>
  <c r="AE394" i="11"/>
  <c r="AF394" i="11"/>
  <c r="AG394" i="11"/>
  <c r="AH394" i="11" a="1"/>
  <c r="AH394" i="11" s="1"/>
  <c r="AD395" i="11"/>
  <c r="AE395" i="11"/>
  <c r="AF395" i="11"/>
  <c r="AG395" i="11"/>
  <c r="AH395" i="11" a="1"/>
  <c r="AH395" i="11" s="1"/>
  <c r="AD396" i="11"/>
  <c r="AE396" i="11"/>
  <c r="AF396" i="11"/>
  <c r="AG396" i="11"/>
  <c r="AH396" i="11" a="1"/>
  <c r="AH396" i="11" s="1"/>
  <c r="AD397" i="11"/>
  <c r="AE397" i="11"/>
  <c r="AF397" i="11"/>
  <c r="AG397" i="11"/>
  <c r="AH397" i="11" a="1"/>
  <c r="AH397" i="11" s="1"/>
  <c r="AD398" i="11"/>
  <c r="AE398" i="11"/>
  <c r="AF398" i="11"/>
  <c r="AG398" i="11"/>
  <c r="AH398" i="11" a="1"/>
  <c r="AH398" i="11" s="1"/>
  <c r="AD399" i="11"/>
  <c r="AE399" i="11"/>
  <c r="AF399" i="11"/>
  <c r="AG399" i="11"/>
  <c r="AH399" i="11" a="1"/>
  <c r="AH399" i="11" s="1"/>
  <c r="AD400" i="11"/>
  <c r="AE400" i="11"/>
  <c r="AF400" i="11"/>
  <c r="AG400" i="11"/>
  <c r="AH400" i="11" a="1"/>
  <c r="AH400" i="11" s="1"/>
  <c r="AD401" i="11"/>
  <c r="AE401" i="11"/>
  <c r="AF401" i="11"/>
  <c r="AG401" i="11"/>
  <c r="AH401" i="11" a="1"/>
  <c r="AH401" i="11" s="1"/>
  <c r="AD402" i="11"/>
  <c r="AE402" i="11"/>
  <c r="AF402" i="11"/>
  <c r="AG402" i="11"/>
  <c r="AH402" i="11" a="1"/>
  <c r="AH402" i="11" s="1"/>
  <c r="AD403" i="11"/>
  <c r="AE403" i="11"/>
  <c r="AF403" i="11"/>
  <c r="AG403" i="11"/>
  <c r="AH403" i="11" a="1"/>
  <c r="AH403" i="11" s="1"/>
  <c r="AD404" i="11"/>
  <c r="AE404" i="11"/>
  <c r="AF404" i="11"/>
  <c r="AG404" i="11"/>
  <c r="AH404" i="11" a="1"/>
  <c r="AH404" i="11" s="1"/>
  <c r="AD405" i="11"/>
  <c r="AE405" i="11"/>
  <c r="AF405" i="11"/>
  <c r="AG405" i="11"/>
  <c r="AH405" i="11" a="1"/>
  <c r="AH405" i="11" s="1"/>
  <c r="AD406" i="11"/>
  <c r="AE406" i="11"/>
  <c r="AF406" i="11"/>
  <c r="AG406" i="11"/>
  <c r="AH406" i="11" a="1"/>
  <c r="AH406" i="11" s="1"/>
  <c r="AD407" i="11"/>
  <c r="AE407" i="11"/>
  <c r="AF407" i="11"/>
  <c r="AG407" i="11"/>
  <c r="AH407" i="11" a="1"/>
  <c r="AH407" i="11" s="1"/>
  <c r="AD408" i="11"/>
  <c r="AE408" i="11"/>
  <c r="AF408" i="11"/>
  <c r="AG408" i="11"/>
  <c r="AH408" i="11" a="1"/>
  <c r="AH408" i="11" s="1"/>
  <c r="AD409" i="11"/>
  <c r="AE409" i="11"/>
  <c r="AF409" i="11"/>
  <c r="AG409" i="11"/>
  <c r="AI409" i="11" a="1"/>
  <c r="AI409" i="11"/>
  <c r="AH409" i="11" a="1"/>
  <c r="AH409" i="11" s="1"/>
  <c r="AD410" i="11"/>
  <c r="AE410" i="11"/>
  <c r="AF410" i="11"/>
  <c r="AG410" i="11"/>
  <c r="AH410" i="11" a="1"/>
  <c r="AH410" i="11" s="1"/>
  <c r="AD411" i="11"/>
  <c r="AE411" i="11"/>
  <c r="AF411" i="11"/>
  <c r="AG411" i="11"/>
  <c r="AH411" i="11" a="1"/>
  <c r="AH411" i="11" s="1"/>
  <c r="AD412" i="11"/>
  <c r="AE412" i="11"/>
  <c r="AF412" i="11"/>
  <c r="AG412" i="11"/>
  <c r="AH412" i="11" a="1"/>
  <c r="AH412" i="11" s="1"/>
  <c r="AD413" i="11"/>
  <c r="AE413" i="11"/>
  <c r="AF413" i="11"/>
  <c r="AG413" i="11"/>
  <c r="AI413" i="11" a="1"/>
  <c r="AI413" i="11"/>
  <c r="AH413" i="11" a="1"/>
  <c r="AH413" i="11" s="1"/>
  <c r="AD414" i="11"/>
  <c r="AE414" i="11"/>
  <c r="AF414" i="11"/>
  <c r="AG414" i="11"/>
  <c r="AH414" i="11" a="1"/>
  <c r="AH414" i="11" s="1"/>
  <c r="AD415" i="11"/>
  <c r="AE415" i="11"/>
  <c r="AF415" i="11"/>
  <c r="AG415" i="11"/>
  <c r="AH415" i="11" a="1"/>
  <c r="AH415" i="11" s="1"/>
  <c r="AD416" i="11"/>
  <c r="AE416" i="11"/>
  <c r="AF416" i="11"/>
  <c r="AG416" i="11"/>
  <c r="AH416" i="11" a="1"/>
  <c r="AH416" i="11" s="1"/>
  <c r="AD417" i="11"/>
  <c r="AE417" i="11"/>
  <c r="AF417" i="11"/>
  <c r="AG417" i="11"/>
  <c r="AH417" i="11" a="1"/>
  <c r="AH417" i="11" s="1"/>
  <c r="AD418" i="11"/>
  <c r="AE418" i="11"/>
  <c r="AF418" i="11"/>
  <c r="AG418" i="11"/>
  <c r="AH418" i="11" a="1"/>
  <c r="AH418" i="11" s="1"/>
  <c r="AD419" i="11"/>
  <c r="AE419" i="11"/>
  <c r="AF419" i="11"/>
  <c r="AG419" i="11"/>
  <c r="AH419" i="11" a="1"/>
  <c r="AH419" i="11" s="1"/>
  <c r="AD420" i="11"/>
  <c r="AE420" i="11"/>
  <c r="AF420" i="11"/>
  <c r="AG420" i="11"/>
  <c r="AH420" i="11" a="1"/>
  <c r="AH420" i="11" s="1"/>
  <c r="AD421" i="11"/>
  <c r="AE421" i="11"/>
  <c r="AF421" i="11"/>
  <c r="AG421" i="11"/>
  <c r="AH421" i="11" a="1"/>
  <c r="AH421" i="11" s="1"/>
  <c r="AD422" i="11"/>
  <c r="AE422" i="11"/>
  <c r="AF422" i="11"/>
  <c r="AG422" i="11"/>
  <c r="AH422" i="11" a="1"/>
  <c r="AH422" i="11" s="1"/>
  <c r="AD423" i="11"/>
  <c r="AE423" i="11"/>
  <c r="AF423" i="11"/>
  <c r="AG423" i="11"/>
  <c r="AH423" i="11" a="1"/>
  <c r="AH423" i="11" s="1"/>
  <c r="AD424" i="11"/>
  <c r="AE424" i="11"/>
  <c r="AF424" i="11"/>
  <c r="AG424" i="11"/>
  <c r="AH424" i="11" a="1"/>
  <c r="AH424" i="11" s="1"/>
  <c r="AD425" i="11"/>
  <c r="AE425" i="11"/>
  <c r="AF425" i="11"/>
  <c r="AG425" i="11"/>
  <c r="AH425" i="11" a="1"/>
  <c r="AH425" i="11" s="1"/>
  <c r="AD426" i="11"/>
  <c r="AE426" i="11"/>
  <c r="AF426" i="11"/>
  <c r="AG426" i="11"/>
  <c r="AH426" i="11" a="1"/>
  <c r="AH426" i="11" s="1"/>
  <c r="AD427" i="11"/>
  <c r="AE427" i="11"/>
  <c r="AF427" i="11"/>
  <c r="AG427" i="11"/>
  <c r="AH427" i="11" a="1"/>
  <c r="AH427" i="11" s="1"/>
  <c r="AD428" i="11"/>
  <c r="AE428" i="11"/>
  <c r="AF428" i="11"/>
  <c r="AG428" i="11"/>
  <c r="AH428" i="11" a="1"/>
  <c r="AH428" i="11" s="1"/>
  <c r="AD429" i="11"/>
  <c r="AE429" i="11"/>
  <c r="AF429" i="11"/>
  <c r="AG429" i="11"/>
  <c r="AH429" i="11" a="1"/>
  <c r="AH429" i="11" s="1"/>
  <c r="AD430" i="11"/>
  <c r="AE430" i="11"/>
  <c r="AF430" i="11"/>
  <c r="AG430" i="11"/>
  <c r="AH430" i="11" a="1"/>
  <c r="AH430" i="11" s="1"/>
  <c r="AD431" i="11"/>
  <c r="AE431" i="11"/>
  <c r="AF431" i="11"/>
  <c r="AG431" i="11"/>
  <c r="AI431" i="11" a="1"/>
  <c r="AH431" i="11" a="1"/>
  <c r="AH431" i="11" s="1"/>
  <c r="AD432" i="11"/>
  <c r="AE432" i="11"/>
  <c r="AF432" i="11"/>
  <c r="AG432" i="11"/>
  <c r="AH432" i="11" a="1"/>
  <c r="AH432" i="11" s="1"/>
  <c r="AD433" i="11"/>
  <c r="AE433" i="11"/>
  <c r="AF433" i="11"/>
  <c r="AG433" i="11"/>
  <c r="AH433" i="11" a="1"/>
  <c r="AH433" i="11" s="1"/>
  <c r="AD434" i="11"/>
  <c r="AE434" i="11"/>
  <c r="AF434" i="11"/>
  <c r="AG434" i="11"/>
  <c r="AH434" i="11" a="1"/>
  <c r="AH434" i="11" s="1"/>
  <c r="AD435" i="11"/>
  <c r="AE435" i="11"/>
  <c r="AF435" i="11"/>
  <c r="AG435" i="11"/>
  <c r="AI435" i="11" a="1"/>
  <c r="AI435" i="11"/>
  <c r="AH435" i="11" a="1"/>
  <c r="AH435" i="11" s="1"/>
  <c r="AD436" i="11"/>
  <c r="AE436" i="11"/>
  <c r="AF436" i="11"/>
  <c r="AG436" i="11"/>
  <c r="AH436" i="11" a="1"/>
  <c r="AH436" i="11" s="1"/>
  <c r="AD437" i="11"/>
  <c r="AE437" i="11"/>
  <c r="AF437" i="11"/>
  <c r="AG437" i="11"/>
  <c r="AH437" i="11" a="1"/>
  <c r="AH437" i="11" s="1"/>
  <c r="AD438" i="11"/>
  <c r="AE438" i="11"/>
  <c r="AF438" i="11"/>
  <c r="AG438" i="11"/>
  <c r="AH438" i="11" a="1"/>
  <c r="AH438" i="11" s="1"/>
  <c r="AD439" i="11"/>
  <c r="AE439" i="11"/>
  <c r="AF439" i="11"/>
  <c r="AG439" i="11"/>
  <c r="AH439" i="11" a="1"/>
  <c r="AH439" i="11" s="1"/>
  <c r="AD440" i="11"/>
  <c r="AE440" i="11"/>
  <c r="AF440" i="11"/>
  <c r="AG440" i="11"/>
  <c r="AH440" i="11" a="1"/>
  <c r="AH440" i="11" s="1"/>
  <c r="AD441" i="11"/>
  <c r="AE441" i="11"/>
  <c r="AF441" i="11"/>
  <c r="AG441" i="11"/>
  <c r="AH441" i="11" a="1"/>
  <c r="AH441" i="11" s="1"/>
  <c r="AD442" i="11"/>
  <c r="AE442" i="11"/>
  <c r="AF442" i="11"/>
  <c r="AG442" i="11"/>
  <c r="AH442" i="11" a="1"/>
  <c r="AH442" i="11" s="1"/>
  <c r="AD443" i="11"/>
  <c r="AE443" i="11"/>
  <c r="AF443" i="11"/>
  <c r="AG443" i="11"/>
  <c r="AH443" i="11" a="1"/>
  <c r="AH443" i="11" s="1"/>
  <c r="AD444" i="11"/>
  <c r="AE444" i="11"/>
  <c r="AF444" i="11"/>
  <c r="AG444" i="11"/>
  <c r="AH444" i="11" a="1"/>
  <c r="AH444" i="11" s="1"/>
  <c r="AD445" i="11"/>
  <c r="AE445" i="11"/>
  <c r="AF445" i="11"/>
  <c r="AG445" i="11"/>
  <c r="AH445" i="11" a="1"/>
  <c r="AH445" i="11" s="1"/>
  <c r="AD446" i="11"/>
  <c r="AE446" i="11"/>
  <c r="AF446" i="11"/>
  <c r="AG446" i="11"/>
  <c r="AH446" i="11" a="1"/>
  <c r="AH446" i="11" s="1"/>
  <c r="AD447" i="11"/>
  <c r="AE447" i="11"/>
  <c r="AF447" i="11"/>
  <c r="AG447" i="11"/>
  <c r="AH447" i="11" a="1"/>
  <c r="AH447" i="11" s="1"/>
  <c r="AD448" i="11"/>
  <c r="AE448" i="11"/>
  <c r="AF448" i="11"/>
  <c r="AG448" i="11"/>
  <c r="AH448" i="11" a="1"/>
  <c r="AH448" i="11" s="1"/>
  <c r="AD449" i="11"/>
  <c r="AE449" i="11"/>
  <c r="AF449" i="11"/>
  <c r="AG449" i="11"/>
  <c r="AH449" i="11" a="1"/>
  <c r="AH449" i="11" s="1"/>
  <c r="AD450" i="11"/>
  <c r="AE450" i="11"/>
  <c r="AF450" i="11"/>
  <c r="AG450" i="11"/>
  <c r="AH450" i="11" a="1"/>
  <c r="AH450" i="11" s="1"/>
  <c r="AD451" i="11"/>
  <c r="AE451" i="11"/>
  <c r="AF451" i="11"/>
  <c r="AG451" i="11"/>
  <c r="AH451" i="11" a="1"/>
  <c r="AH451" i="11" s="1"/>
  <c r="AD452" i="11"/>
  <c r="AE452" i="11"/>
  <c r="AF452" i="11"/>
  <c r="AG452" i="11"/>
  <c r="AH452" i="11" a="1"/>
  <c r="AH452" i="11" s="1"/>
  <c r="AD453" i="11"/>
  <c r="AE453" i="11"/>
  <c r="AF453" i="11"/>
  <c r="AG453" i="11"/>
  <c r="AH453" i="11" a="1"/>
  <c r="AH453" i="11" s="1"/>
  <c r="AD454" i="11"/>
  <c r="AE454" i="11"/>
  <c r="AF454" i="11"/>
  <c r="AG454" i="11"/>
  <c r="AH454" i="11" a="1"/>
  <c r="AH454" i="11" s="1"/>
  <c r="AD455" i="11"/>
  <c r="AE455" i="11"/>
  <c r="AF455" i="11"/>
  <c r="AG455" i="11"/>
  <c r="AI455" i="11" a="1"/>
  <c r="AI455" i="11"/>
  <c r="AH455" i="11" a="1"/>
  <c r="AH455" i="11" s="1"/>
  <c r="AD456" i="11"/>
  <c r="AE456" i="11"/>
  <c r="AF456" i="11"/>
  <c r="AG456" i="11"/>
  <c r="AH456" i="11" a="1"/>
  <c r="AH456" i="11" s="1"/>
  <c r="AD457" i="11"/>
  <c r="AE457" i="11"/>
  <c r="AF457" i="11"/>
  <c r="AG457" i="11"/>
  <c r="AH457" i="11" a="1"/>
  <c r="AH457" i="11" s="1"/>
  <c r="AD458" i="11"/>
  <c r="AE458" i="11"/>
  <c r="AF458" i="11"/>
  <c r="AG458" i="11"/>
  <c r="AH458" i="11" a="1"/>
  <c r="AH458" i="11" s="1"/>
  <c r="AD459" i="11"/>
  <c r="AE459" i="11"/>
  <c r="AF459" i="11"/>
  <c r="AG459" i="11"/>
  <c r="AH459" i="11" a="1"/>
  <c r="AH459" i="11" s="1"/>
  <c r="AD460" i="11"/>
  <c r="AE460" i="11"/>
  <c r="AF460" i="11"/>
  <c r="AG460" i="11"/>
  <c r="AH460" i="11" a="1"/>
  <c r="AH460" i="11" s="1"/>
  <c r="AD461" i="11"/>
  <c r="AE461" i="11"/>
  <c r="AF461" i="11"/>
  <c r="AG461" i="11"/>
  <c r="AH461" i="11" a="1"/>
  <c r="AH461" i="11" s="1"/>
  <c r="AD462" i="11"/>
  <c r="AE462" i="11"/>
  <c r="AF462" i="11"/>
  <c r="AG462" i="11"/>
  <c r="AH462" i="11" a="1"/>
  <c r="AH462" i="11" s="1"/>
  <c r="AD463" i="11"/>
  <c r="AE463" i="11"/>
  <c r="AF463" i="11"/>
  <c r="AG463" i="11"/>
  <c r="AH463" i="11" a="1"/>
  <c r="AH463" i="11" s="1"/>
  <c r="AD464" i="11"/>
  <c r="AE464" i="11"/>
  <c r="AF464" i="11"/>
  <c r="AG464" i="11"/>
  <c r="AH464" i="11" a="1"/>
  <c r="AH464" i="11" s="1"/>
  <c r="AD465" i="11"/>
  <c r="AE465" i="11"/>
  <c r="AF465" i="11"/>
  <c r="AG465" i="11"/>
  <c r="AH465" i="11" a="1"/>
  <c r="AH465" i="11" s="1"/>
  <c r="AD466" i="11"/>
  <c r="AE466" i="11"/>
  <c r="AF466" i="11"/>
  <c r="AG466" i="11"/>
  <c r="AH466" i="11" a="1"/>
  <c r="AH466" i="11" s="1"/>
  <c r="AD467" i="11"/>
  <c r="AE467" i="11"/>
  <c r="AF467" i="11"/>
  <c r="AG467" i="11"/>
  <c r="AH467" i="11" a="1"/>
  <c r="AH467" i="11" s="1"/>
  <c r="AD468" i="11"/>
  <c r="AE468" i="11"/>
  <c r="AF468" i="11"/>
  <c r="AG468" i="11"/>
  <c r="AH468" i="11" a="1"/>
  <c r="AH468" i="11" s="1"/>
  <c r="AD469" i="11"/>
  <c r="AE469" i="11"/>
  <c r="AF469" i="11"/>
  <c r="AG469" i="11"/>
  <c r="AH469" i="11" a="1"/>
  <c r="AH469" i="11" s="1"/>
  <c r="AD470" i="11"/>
  <c r="AE470" i="11"/>
  <c r="AF470" i="11"/>
  <c r="AG470" i="11"/>
  <c r="AH470" i="11" a="1"/>
  <c r="AH470" i="11" s="1"/>
  <c r="AD471" i="11"/>
  <c r="AE471" i="11"/>
  <c r="AF471" i="11"/>
  <c r="AG471" i="11"/>
  <c r="AI471" i="11" a="1"/>
  <c r="AI471" i="11"/>
  <c r="AH471" i="11" a="1"/>
  <c r="AH471" i="11" s="1"/>
  <c r="AD472" i="11"/>
  <c r="AE472" i="11"/>
  <c r="AF472" i="11"/>
  <c r="AG472" i="11"/>
  <c r="AH472" i="11" a="1"/>
  <c r="AH472" i="11" s="1"/>
  <c r="AD473" i="11"/>
  <c r="AE473" i="11"/>
  <c r="AF473" i="11"/>
  <c r="AG473" i="11"/>
  <c r="AI473" i="11" a="1"/>
  <c r="AI473" i="11"/>
  <c r="AH473" i="11" a="1"/>
  <c r="AH473" i="11" s="1"/>
  <c r="AD474" i="11"/>
  <c r="AE474" i="11"/>
  <c r="AF474" i="11"/>
  <c r="AG474" i="11"/>
  <c r="AI474" i="11" a="1"/>
  <c r="AI474" i="11"/>
  <c r="AH474" i="11" a="1"/>
  <c r="AH474" i="11" s="1"/>
  <c r="AD475" i="11"/>
  <c r="AE475" i="11"/>
  <c r="AF475" i="11"/>
  <c r="AG475" i="11"/>
  <c r="AH475" i="11" a="1"/>
  <c r="AH475" i="11" s="1"/>
  <c r="AD476" i="11"/>
  <c r="AE476" i="11"/>
  <c r="AF476" i="11"/>
  <c r="AG476" i="11"/>
  <c r="AH476" i="11" a="1"/>
  <c r="AH476" i="11" s="1"/>
  <c r="AD477" i="11"/>
  <c r="AE477" i="11"/>
  <c r="AF477" i="11"/>
  <c r="AG477" i="11"/>
  <c r="AI477" i="11" a="1"/>
  <c r="AI477" i="11"/>
  <c r="AH477" i="11" a="1"/>
  <c r="AH477" i="11" s="1"/>
  <c r="AD478" i="11"/>
  <c r="AE478" i="11"/>
  <c r="AF478" i="11"/>
  <c r="AG478" i="11"/>
  <c r="AH478" i="11" a="1"/>
  <c r="AH478" i="11" s="1"/>
  <c r="AD479" i="11"/>
  <c r="AE479" i="11"/>
  <c r="AF479" i="11"/>
  <c r="AG479" i="11"/>
  <c r="AH479" i="11" a="1"/>
  <c r="AH479" i="11" s="1"/>
  <c r="AD480" i="11"/>
  <c r="AE480" i="11"/>
  <c r="AF480" i="11"/>
  <c r="AG480" i="11"/>
  <c r="AH480" i="11" a="1"/>
  <c r="AH480" i="11" s="1"/>
  <c r="AD481" i="11"/>
  <c r="AE481" i="11"/>
  <c r="AF481" i="11"/>
  <c r="AG481" i="11"/>
  <c r="AI481" i="11" a="1"/>
  <c r="AI481" i="11"/>
  <c r="AH481" i="11" a="1"/>
  <c r="AH481" i="11" s="1"/>
  <c r="AD482" i="11"/>
  <c r="AE482" i="11"/>
  <c r="AF482" i="11"/>
  <c r="AG482" i="11"/>
  <c r="AH482" i="11" a="1"/>
  <c r="AH482" i="11" s="1"/>
  <c r="AD483" i="11"/>
  <c r="AE483" i="11"/>
  <c r="AF483" i="11"/>
  <c r="AG483" i="11"/>
  <c r="AH483" i="11" a="1"/>
  <c r="AH483" i="11" s="1"/>
  <c r="AD484" i="11"/>
  <c r="AE484" i="11"/>
  <c r="AF484" i="11"/>
  <c r="AG484" i="11"/>
  <c r="AH484" i="11" a="1"/>
  <c r="AH484" i="11" s="1"/>
  <c r="AD485" i="11"/>
  <c r="AE485" i="11"/>
  <c r="AF485" i="11"/>
  <c r="AG485" i="11"/>
  <c r="AI485" i="11" a="1"/>
  <c r="AI485" i="11"/>
  <c r="AH485" i="11" a="1"/>
  <c r="AH485" i="11" s="1"/>
  <c r="AD486" i="11"/>
  <c r="AE486" i="11"/>
  <c r="AF486" i="11"/>
  <c r="AG486" i="11"/>
  <c r="AH486" i="11" a="1"/>
  <c r="AH486" i="11" s="1"/>
  <c r="AD487" i="11"/>
  <c r="AE487" i="11"/>
  <c r="AF487" i="11"/>
  <c r="AG487" i="11"/>
  <c r="AH487" i="11" a="1"/>
  <c r="AH487" i="11" s="1"/>
  <c r="AD488" i="11"/>
  <c r="AE488" i="11"/>
  <c r="AF488" i="11"/>
  <c r="AG488" i="11"/>
  <c r="AH488" i="11" a="1"/>
  <c r="AH488" i="11" s="1"/>
  <c r="AD489" i="11"/>
  <c r="AE489" i="11"/>
  <c r="AF489" i="11"/>
  <c r="AG489" i="11"/>
  <c r="AI489" i="11" a="1"/>
  <c r="AI489" i="11"/>
  <c r="AH489" i="11" a="1"/>
  <c r="AH489" i="11" s="1"/>
  <c r="AD490" i="11"/>
  <c r="AE490" i="11"/>
  <c r="AF490" i="11"/>
  <c r="AG490" i="11"/>
  <c r="AH490" i="11" a="1"/>
  <c r="AH490" i="11" s="1"/>
  <c r="AD491" i="11"/>
  <c r="AE491" i="11"/>
  <c r="AF491" i="11"/>
  <c r="AG491" i="11"/>
  <c r="AH491" i="11" a="1"/>
  <c r="AH491" i="11" s="1"/>
  <c r="AD492" i="11"/>
  <c r="AE492" i="11"/>
  <c r="AF492" i="11"/>
  <c r="AG492" i="11"/>
  <c r="AH492" i="11" a="1"/>
  <c r="AH492" i="11" s="1"/>
  <c r="AD493" i="11"/>
  <c r="AE493" i="11"/>
  <c r="AF493" i="11"/>
  <c r="AG493" i="11"/>
  <c r="AI493" i="11" a="1"/>
  <c r="AI493" i="11"/>
  <c r="AH493" i="11" a="1"/>
  <c r="AH493" i="11" s="1"/>
  <c r="AD494" i="11"/>
  <c r="AE494" i="11"/>
  <c r="AF494" i="11"/>
  <c r="AG494" i="11"/>
  <c r="AH494" i="11" a="1"/>
  <c r="AH494" i="11" s="1"/>
  <c r="AD495" i="11"/>
  <c r="AE495" i="11"/>
  <c r="AF495" i="11"/>
  <c r="AG495" i="11"/>
  <c r="AH495" i="11" a="1"/>
  <c r="AH495" i="11" s="1"/>
  <c r="AD496" i="11"/>
  <c r="AE496" i="11"/>
  <c r="AF496" i="11"/>
  <c r="AG496" i="11"/>
  <c r="AH496" i="11" a="1"/>
  <c r="AH496" i="11" s="1"/>
  <c r="AD497" i="11"/>
  <c r="AE497" i="11"/>
  <c r="AF497" i="11"/>
  <c r="AG497" i="11"/>
  <c r="AH497" i="11" a="1"/>
  <c r="AH497" i="11" s="1"/>
  <c r="AD498" i="11"/>
  <c r="AE498" i="11"/>
  <c r="AF498" i="11"/>
  <c r="AG498" i="11"/>
  <c r="AH498" i="11" a="1"/>
  <c r="AH498" i="11" s="1"/>
  <c r="AD499" i="11"/>
  <c r="AE499" i="11"/>
  <c r="AF499" i="11"/>
  <c r="AG499" i="11"/>
  <c r="AH499" i="11" a="1"/>
  <c r="AH499" i="11" s="1"/>
  <c r="AD500" i="11"/>
  <c r="AE500" i="11"/>
  <c r="AF500" i="11"/>
  <c r="AG500" i="11"/>
  <c r="AH500" i="11" a="1"/>
  <c r="AH500" i="11" s="1"/>
  <c r="AD501" i="11"/>
  <c r="AE501" i="11"/>
  <c r="AF501" i="11"/>
  <c r="AG501" i="11"/>
  <c r="AI501" i="11" a="1"/>
  <c r="AI501" i="11"/>
  <c r="AH501" i="11" a="1"/>
  <c r="AH501" i="11" s="1"/>
  <c r="AD502" i="11"/>
  <c r="AE502" i="11"/>
  <c r="AF502" i="11"/>
  <c r="AG502" i="11"/>
  <c r="AH502" i="11" a="1"/>
  <c r="AH502" i="11" s="1"/>
  <c r="AD503" i="11"/>
  <c r="AE503" i="11"/>
  <c r="AF503" i="11"/>
  <c r="AG503" i="11"/>
  <c r="AH503" i="11" a="1"/>
  <c r="AH503" i="11" s="1"/>
  <c r="AD504" i="11"/>
  <c r="AE504" i="11"/>
  <c r="AF504" i="11"/>
  <c r="AG504" i="11"/>
  <c r="AH504" i="11" a="1"/>
  <c r="AH504" i="11" s="1"/>
  <c r="AD505" i="11"/>
  <c r="AE505" i="11"/>
  <c r="AF505" i="11"/>
  <c r="AG505" i="11"/>
  <c r="AI505" i="11" a="1"/>
  <c r="AI505" i="11"/>
  <c r="AH505" i="11" a="1"/>
  <c r="AH505" i="11" s="1"/>
  <c r="AD506" i="11"/>
  <c r="AE506" i="11"/>
  <c r="AF506" i="11"/>
  <c r="AG506" i="11"/>
  <c r="AH506" i="11" a="1"/>
  <c r="AH506" i="11" s="1"/>
  <c r="AD507" i="11"/>
  <c r="AE507" i="11"/>
  <c r="AF507" i="11"/>
  <c r="AG507" i="11"/>
  <c r="AH507" i="11" a="1"/>
  <c r="AH507" i="11" s="1"/>
  <c r="AD508" i="11"/>
  <c r="AE508" i="11"/>
  <c r="AF508" i="11"/>
  <c r="AG508" i="11"/>
  <c r="AH508" i="11" a="1"/>
  <c r="AH508" i="11" s="1"/>
  <c r="AD509" i="11"/>
  <c r="AE509" i="11"/>
  <c r="AF509" i="11"/>
  <c r="AG509" i="11"/>
  <c r="AI509" i="11" a="1"/>
  <c r="AI509" i="11"/>
  <c r="AH509" i="11" a="1"/>
  <c r="AH509" i="11" s="1"/>
  <c r="AD510" i="11"/>
  <c r="AE510" i="11"/>
  <c r="AF510" i="11"/>
  <c r="AG510" i="11"/>
  <c r="AH510" i="11" a="1"/>
  <c r="AH510" i="11" s="1"/>
  <c r="AD511" i="11"/>
  <c r="AE511" i="11"/>
  <c r="AF511" i="11"/>
  <c r="AG511" i="11"/>
  <c r="AH511" i="11" a="1"/>
  <c r="AH511" i="11" s="1"/>
  <c r="AD512" i="11"/>
  <c r="AE512" i="11"/>
  <c r="AF512" i="11"/>
  <c r="AG512" i="11"/>
  <c r="AH512" i="11" a="1"/>
  <c r="AH512" i="11" s="1"/>
  <c r="AD513" i="11"/>
  <c r="AE513" i="11"/>
  <c r="AF513" i="11"/>
  <c r="AG513" i="11"/>
  <c r="AI513" i="11" a="1"/>
  <c r="AI513" i="11"/>
  <c r="AH513" i="11" a="1"/>
  <c r="AH513" i="11" s="1"/>
  <c r="AD514" i="11"/>
  <c r="AE514" i="11"/>
  <c r="AF514" i="11"/>
  <c r="AG514" i="11"/>
  <c r="AH514" i="11" a="1"/>
  <c r="AH514" i="11" s="1"/>
  <c r="AD515" i="11"/>
  <c r="AE515" i="11"/>
  <c r="AF515" i="11"/>
  <c r="AG515" i="11"/>
  <c r="AH515" i="11" a="1"/>
  <c r="AH515" i="11" s="1"/>
  <c r="AD516" i="11"/>
  <c r="AE516" i="11"/>
  <c r="AF516" i="11"/>
  <c r="AG516" i="11"/>
  <c r="AH516" i="11" a="1"/>
  <c r="AH516" i="11" s="1"/>
  <c r="AD517" i="11"/>
  <c r="AE517" i="11"/>
  <c r="AF517" i="11"/>
  <c r="AG517" i="11"/>
  <c r="AI517" i="11" a="1"/>
  <c r="AI517" i="11"/>
  <c r="AH517" i="11" a="1"/>
  <c r="AH517" i="11" s="1"/>
  <c r="AD518" i="11"/>
  <c r="AE518" i="11"/>
  <c r="AF518" i="11"/>
  <c r="AG518" i="11"/>
  <c r="AH518" i="11" a="1"/>
  <c r="AH518" i="11" s="1"/>
  <c r="AD519" i="11"/>
  <c r="AE519" i="11"/>
  <c r="AF519" i="11"/>
  <c r="AG519" i="11"/>
  <c r="AH519" i="11" a="1"/>
  <c r="AH519" i="11" s="1"/>
  <c r="AD520" i="11"/>
  <c r="AE520" i="11"/>
  <c r="AF520" i="11"/>
  <c r="AG520" i="11"/>
  <c r="AH520" i="11" a="1"/>
  <c r="AH520" i="11" s="1"/>
  <c r="AD521" i="11"/>
  <c r="AE521" i="11"/>
  <c r="AF521" i="11"/>
  <c r="AG521" i="11"/>
  <c r="AI521" i="11" a="1"/>
  <c r="AI521" i="11"/>
  <c r="AH521" i="11" a="1"/>
  <c r="AH521" i="11" s="1"/>
  <c r="AD522" i="11"/>
  <c r="AE522" i="11"/>
  <c r="AF522" i="11"/>
  <c r="AG522" i="11"/>
  <c r="AH522" i="11" a="1"/>
  <c r="AH522" i="11" s="1"/>
  <c r="AD523" i="11"/>
  <c r="AE523" i="11"/>
  <c r="AF523" i="11"/>
  <c r="AG523" i="11"/>
  <c r="AH523" i="11" a="1"/>
  <c r="AH523" i="11" s="1"/>
  <c r="AD524" i="11"/>
  <c r="AE524" i="11"/>
  <c r="AF524" i="11"/>
  <c r="AG524" i="11"/>
  <c r="AH524" i="11" a="1"/>
  <c r="AH524" i="11" s="1"/>
  <c r="AD525" i="11"/>
  <c r="AE525" i="11"/>
  <c r="AF525" i="11"/>
  <c r="AG525" i="11"/>
  <c r="AI525" i="11" a="1"/>
  <c r="AI525" i="11"/>
  <c r="AH525" i="11" a="1"/>
  <c r="AH525" i="11" s="1"/>
  <c r="AD526" i="11"/>
  <c r="AE526" i="11"/>
  <c r="AF526" i="11"/>
  <c r="AG526" i="11"/>
  <c r="AH526" i="11" a="1"/>
  <c r="AH526" i="11" s="1"/>
  <c r="AD527" i="11"/>
  <c r="AE527" i="11"/>
  <c r="AF527" i="11"/>
  <c r="AG527" i="11"/>
  <c r="AH527" i="11" a="1"/>
  <c r="AH527" i="11" s="1"/>
  <c r="AD528" i="11"/>
  <c r="AE528" i="11"/>
  <c r="AF528" i="11"/>
  <c r="AG528" i="11"/>
  <c r="AH528" i="11" a="1"/>
  <c r="AH528" i="11" s="1"/>
  <c r="AD529" i="11"/>
  <c r="AE529" i="11"/>
  <c r="AF529" i="11"/>
  <c r="AG529" i="11"/>
  <c r="AI529" i="11" a="1"/>
  <c r="AI529" i="11"/>
  <c r="AH529" i="11" a="1"/>
  <c r="AH529" i="11" s="1"/>
  <c r="AD530" i="11"/>
  <c r="AE530" i="11"/>
  <c r="AF530" i="11"/>
  <c r="AG530" i="11"/>
  <c r="AH530" i="11" a="1"/>
  <c r="AH530" i="11" s="1"/>
  <c r="AD531" i="11"/>
  <c r="AE531" i="11"/>
  <c r="AF531" i="11"/>
  <c r="AG531" i="11"/>
  <c r="AH531" i="11" a="1"/>
  <c r="AH531" i="11" s="1"/>
  <c r="AD532" i="11"/>
  <c r="AE532" i="11"/>
  <c r="AF532" i="11"/>
  <c r="AG532" i="11"/>
  <c r="AH532" i="11" a="1"/>
  <c r="AH532" i="11" s="1"/>
  <c r="AD533" i="11"/>
  <c r="AE533" i="11"/>
  <c r="AF533" i="11"/>
  <c r="AG533" i="11"/>
  <c r="AI533" i="11" a="1"/>
  <c r="AI533" i="11"/>
  <c r="AH533" i="11" a="1"/>
  <c r="AH533" i="11" s="1"/>
  <c r="AD534" i="11"/>
  <c r="AE534" i="11"/>
  <c r="AF534" i="11"/>
  <c r="AG534" i="11"/>
  <c r="AH534" i="11" a="1"/>
  <c r="AH534" i="11" s="1"/>
  <c r="AD535" i="11"/>
  <c r="AE535" i="11"/>
  <c r="AF535" i="11"/>
  <c r="AG535" i="11"/>
  <c r="AH535" i="11" a="1"/>
  <c r="AH535" i="11" s="1"/>
  <c r="AD536" i="11"/>
  <c r="AE536" i="11"/>
  <c r="AF536" i="11"/>
  <c r="AG536" i="11"/>
  <c r="AH536" i="11" a="1"/>
  <c r="AH536" i="11" s="1"/>
  <c r="AD537" i="11"/>
  <c r="AE537" i="11"/>
  <c r="AF537" i="11"/>
  <c r="AG537" i="11"/>
  <c r="AH537" i="11" a="1"/>
  <c r="AH537" i="11" s="1"/>
  <c r="AD538" i="11"/>
  <c r="AE538" i="11"/>
  <c r="AF538" i="11"/>
  <c r="AG538" i="11"/>
  <c r="AH538" i="11" a="1"/>
  <c r="AH538" i="11" s="1"/>
  <c r="AD539" i="11"/>
  <c r="AE539" i="11"/>
  <c r="AF539" i="11"/>
  <c r="AG539" i="11"/>
  <c r="AH539" i="11" a="1"/>
  <c r="AH539" i="11" s="1"/>
  <c r="AD540" i="11"/>
  <c r="AE540" i="11"/>
  <c r="AF540" i="11"/>
  <c r="AG540" i="11"/>
  <c r="AH540" i="11" a="1"/>
  <c r="AH540" i="11" s="1"/>
  <c r="AD541" i="11"/>
  <c r="AE541" i="11"/>
  <c r="AF541" i="11"/>
  <c r="AG541" i="11"/>
  <c r="AI541" i="11" a="1"/>
  <c r="AI541" i="11"/>
  <c r="AH541" i="11" a="1"/>
  <c r="AH541" i="11" s="1"/>
  <c r="AD542" i="11"/>
  <c r="AE542" i="11"/>
  <c r="AF542" i="11"/>
  <c r="AG542" i="11"/>
  <c r="AH542" i="11" a="1"/>
  <c r="AH542" i="11" s="1"/>
  <c r="AD543" i="11"/>
  <c r="AE543" i="11"/>
  <c r="AF543" i="11"/>
  <c r="AG543" i="11"/>
  <c r="AH543" i="11" a="1"/>
  <c r="AH543" i="11" s="1"/>
  <c r="AD544" i="11"/>
  <c r="AE544" i="11"/>
  <c r="AF544" i="11"/>
  <c r="AG544" i="11"/>
  <c r="AH544" i="11" a="1"/>
  <c r="AH544" i="11" s="1"/>
  <c r="AD545" i="11"/>
  <c r="AE545" i="11"/>
  <c r="AF545" i="11"/>
  <c r="AG545" i="11"/>
  <c r="AI545" i="11" a="1"/>
  <c r="AI545" i="11"/>
  <c r="AH545" i="11" a="1"/>
  <c r="AH545" i="11" s="1"/>
  <c r="AD546" i="11"/>
  <c r="AE546" i="11"/>
  <c r="AF546" i="11"/>
  <c r="AG546" i="11"/>
  <c r="AH546" i="11" a="1"/>
  <c r="AH546" i="11" s="1"/>
  <c r="AD547" i="11"/>
  <c r="AE547" i="11"/>
  <c r="AF547" i="11"/>
  <c r="AG547" i="11"/>
  <c r="AH547" i="11" a="1"/>
  <c r="AH547" i="11" s="1"/>
  <c r="AD548" i="11"/>
  <c r="AE548" i="11"/>
  <c r="AF548" i="11"/>
  <c r="AG548" i="11"/>
  <c r="AH548" i="11" a="1"/>
  <c r="AH548" i="11" s="1"/>
  <c r="AD549" i="11"/>
  <c r="AE549" i="11"/>
  <c r="AF549" i="11"/>
  <c r="AG549" i="11"/>
  <c r="AI549" i="11" a="1"/>
  <c r="AI549" i="11"/>
  <c r="AH549" i="11" a="1"/>
  <c r="AH549" i="11" s="1"/>
  <c r="AD550" i="11"/>
  <c r="AE550" i="11"/>
  <c r="AF550" i="11"/>
  <c r="AG550" i="11"/>
  <c r="AH550" i="11" a="1"/>
  <c r="AH550" i="11" s="1"/>
  <c r="AD551" i="11"/>
  <c r="AE551" i="11"/>
  <c r="AF551" i="11"/>
  <c r="AG551" i="11"/>
  <c r="AH551" i="11" a="1"/>
  <c r="AH551" i="11" s="1"/>
  <c r="AD552" i="11"/>
  <c r="AE552" i="11"/>
  <c r="AF552" i="11"/>
  <c r="AG552" i="11"/>
  <c r="AH552" i="11" a="1"/>
  <c r="AH552" i="11" s="1"/>
  <c r="AD553" i="11"/>
  <c r="AE553" i="11"/>
  <c r="AF553" i="11"/>
  <c r="AG553" i="11"/>
  <c r="AI553" i="11" a="1"/>
  <c r="AI553" i="11"/>
  <c r="AH553" i="11" a="1"/>
  <c r="AH553" i="11" s="1"/>
  <c r="AD554" i="11"/>
  <c r="AE554" i="11"/>
  <c r="AF554" i="11"/>
  <c r="AG554" i="11"/>
  <c r="AH554" i="11" a="1"/>
  <c r="AH554" i="11" s="1"/>
  <c r="AD555" i="11"/>
  <c r="AE555" i="11"/>
  <c r="AF555" i="11"/>
  <c r="AG555" i="11"/>
  <c r="AH555" i="11" a="1"/>
  <c r="AH555" i="11" s="1"/>
  <c r="AD556" i="11"/>
  <c r="AE556" i="11"/>
  <c r="AF556" i="11"/>
  <c r="AG556" i="11"/>
  <c r="AH556" i="11" a="1"/>
  <c r="AH556" i="11" s="1"/>
  <c r="AD557" i="11"/>
  <c r="AE557" i="11"/>
  <c r="AF557" i="11"/>
  <c r="AG557" i="11"/>
  <c r="AI557" i="11" a="1"/>
  <c r="AI557" i="11"/>
  <c r="AH557" i="11" a="1"/>
  <c r="AH557" i="11" s="1"/>
  <c r="AD558" i="11"/>
  <c r="AE558" i="11"/>
  <c r="AF558" i="11"/>
  <c r="AG558" i="11"/>
  <c r="AH558" i="11" a="1"/>
  <c r="AH558" i="11" s="1"/>
  <c r="AD559" i="11"/>
  <c r="AE559" i="11"/>
  <c r="AF559" i="11"/>
  <c r="AG559" i="11"/>
  <c r="AH559" i="11" a="1"/>
  <c r="AH559" i="11" s="1"/>
  <c r="AD560" i="11"/>
  <c r="AE560" i="11"/>
  <c r="AF560" i="11"/>
  <c r="AG560" i="11"/>
  <c r="AH560" i="11" a="1"/>
  <c r="AH560" i="11" s="1"/>
  <c r="AD561" i="11"/>
  <c r="AE561" i="11"/>
  <c r="AF561" i="11"/>
  <c r="AG561" i="11"/>
  <c r="AI561" i="11" a="1"/>
  <c r="AI561" i="11"/>
  <c r="AH561" i="11" a="1"/>
  <c r="AH561" i="11" s="1"/>
  <c r="AD562" i="11"/>
  <c r="AE562" i="11"/>
  <c r="AF562" i="11"/>
  <c r="AG562" i="11"/>
  <c r="AH562" i="11" a="1"/>
  <c r="AH562" i="11" s="1"/>
  <c r="AD563" i="11"/>
  <c r="AE563" i="11"/>
  <c r="AF563" i="11"/>
  <c r="AG563" i="11"/>
  <c r="AH563" i="11" a="1"/>
  <c r="AH563" i="11" s="1"/>
  <c r="AD564" i="11"/>
  <c r="AE564" i="11"/>
  <c r="AF564" i="11"/>
  <c r="AG564" i="11"/>
  <c r="AH564" i="11" a="1"/>
  <c r="AH564" i="11" s="1"/>
  <c r="AD565" i="11"/>
  <c r="AE565" i="11"/>
  <c r="AF565" i="11"/>
  <c r="AG565" i="11"/>
  <c r="AI565" i="11" a="1"/>
  <c r="AI565" i="11"/>
  <c r="AH565" i="11" a="1"/>
  <c r="AH565" i="11" s="1"/>
  <c r="AD566" i="11"/>
  <c r="AE566" i="11"/>
  <c r="AF566" i="11"/>
  <c r="AG566" i="11"/>
  <c r="AH566" i="11" a="1"/>
  <c r="AH566" i="11" s="1"/>
  <c r="AD567" i="11"/>
  <c r="AE567" i="11"/>
  <c r="AF567" i="11"/>
  <c r="AG567" i="11"/>
  <c r="AH567" i="11" a="1"/>
  <c r="AH567" i="11" s="1"/>
  <c r="AD568" i="11"/>
  <c r="AE568" i="11"/>
  <c r="AF568" i="11"/>
  <c r="AG568" i="11"/>
  <c r="AH568" i="11" a="1"/>
  <c r="AH568" i="11" s="1"/>
  <c r="AD569" i="11"/>
  <c r="AE569" i="11"/>
  <c r="AF569" i="11"/>
  <c r="AG569" i="11"/>
  <c r="AH569" i="11" a="1"/>
  <c r="AH569" i="11" s="1"/>
  <c r="AD570" i="11"/>
  <c r="AE570" i="11"/>
  <c r="AF570" i="11"/>
  <c r="AG570" i="11"/>
  <c r="AH570" i="11" a="1"/>
  <c r="AH570" i="11" s="1"/>
  <c r="AD571" i="11"/>
  <c r="AE571" i="11"/>
  <c r="AF571" i="11"/>
  <c r="AG571" i="11"/>
  <c r="AH571" i="11" a="1"/>
  <c r="AH571" i="11" s="1"/>
  <c r="AD572" i="11"/>
  <c r="AE572" i="11"/>
  <c r="AF572" i="11"/>
  <c r="AG572" i="11"/>
  <c r="AH572" i="11" a="1"/>
  <c r="AH572" i="11" s="1"/>
  <c r="AD573" i="11"/>
  <c r="AE573" i="11"/>
  <c r="AF573" i="11"/>
  <c r="AG573" i="11"/>
  <c r="AI573" i="11" a="1"/>
  <c r="AI573" i="11"/>
  <c r="AH573" i="11" a="1"/>
  <c r="AH573" i="11" s="1"/>
  <c r="AD574" i="11"/>
  <c r="AE574" i="11"/>
  <c r="AF574" i="11"/>
  <c r="AG574" i="11"/>
  <c r="AH574" i="11" a="1"/>
  <c r="AH574" i="11" s="1"/>
  <c r="AD575" i="11"/>
  <c r="AE575" i="11"/>
  <c r="AF575" i="11"/>
  <c r="AG575" i="11"/>
  <c r="AH575" i="11" a="1"/>
  <c r="AH575" i="11" s="1"/>
  <c r="AD576" i="11"/>
  <c r="AE576" i="11"/>
  <c r="AF576" i="11"/>
  <c r="AG576" i="11"/>
  <c r="AH576" i="11" a="1"/>
  <c r="AH576" i="11" s="1"/>
  <c r="AD577" i="11"/>
  <c r="AE577" i="11"/>
  <c r="AF577" i="11"/>
  <c r="AG577" i="11"/>
  <c r="AI577" i="11" a="1"/>
  <c r="AI577" i="11"/>
  <c r="AH577" i="11" a="1"/>
  <c r="AH577" i="11" s="1"/>
  <c r="AD578" i="11"/>
  <c r="AE578" i="11"/>
  <c r="AF578" i="11"/>
  <c r="AG578" i="11"/>
  <c r="AH578" i="11" a="1"/>
  <c r="AH578" i="11" s="1"/>
  <c r="AD579" i="11"/>
  <c r="AE579" i="11"/>
  <c r="AF579" i="11"/>
  <c r="AG579" i="11"/>
  <c r="AH579" i="11" a="1"/>
  <c r="AH579" i="11" s="1"/>
  <c r="AD580" i="11"/>
  <c r="AE580" i="11"/>
  <c r="AF580" i="11"/>
  <c r="AG580" i="11"/>
  <c r="AH580" i="11" a="1"/>
  <c r="AH580" i="11" s="1"/>
  <c r="AD581" i="11"/>
  <c r="AE581" i="11"/>
  <c r="AF581" i="11"/>
  <c r="AG581" i="11"/>
  <c r="AI581" i="11" a="1"/>
  <c r="AI581" i="11"/>
  <c r="AH581" i="11" a="1"/>
  <c r="AH581" i="11" s="1"/>
  <c r="AD582" i="11"/>
  <c r="AE582" i="11"/>
  <c r="AF582" i="11"/>
  <c r="AG582" i="11"/>
  <c r="AH582" i="11" a="1"/>
  <c r="AH582" i="11" s="1"/>
  <c r="AD583" i="11"/>
  <c r="AE583" i="11"/>
  <c r="AF583" i="11"/>
  <c r="AG583" i="11"/>
  <c r="AH583" i="11" a="1"/>
  <c r="AH583" i="11" s="1"/>
  <c r="AD584" i="11"/>
  <c r="AE584" i="11"/>
  <c r="AF584" i="11"/>
  <c r="AG584" i="11"/>
  <c r="AH584" i="11" a="1"/>
  <c r="AH584" i="11" s="1"/>
  <c r="AD585" i="11"/>
  <c r="AE585" i="11"/>
  <c r="AF585" i="11"/>
  <c r="AG585" i="11"/>
  <c r="AI585" i="11" a="1"/>
  <c r="AI585" i="11"/>
  <c r="AH585" i="11" a="1"/>
  <c r="AH585" i="11" s="1"/>
  <c r="AD586" i="11"/>
  <c r="AE586" i="11"/>
  <c r="AF586" i="11"/>
  <c r="AG586" i="11"/>
  <c r="AH586" i="11" a="1"/>
  <c r="AH586" i="11" s="1"/>
  <c r="AD587" i="11"/>
  <c r="AE587" i="11"/>
  <c r="AF587" i="11"/>
  <c r="AG587" i="11"/>
  <c r="AH587" i="11" a="1"/>
  <c r="AH587" i="11" s="1"/>
  <c r="AD588" i="11"/>
  <c r="AE588" i="11"/>
  <c r="AF588" i="11"/>
  <c r="AG588" i="11"/>
  <c r="AH588" i="11" a="1"/>
  <c r="AH588" i="11" s="1"/>
  <c r="AD589" i="11"/>
  <c r="AE589" i="11"/>
  <c r="AF589" i="11"/>
  <c r="AG589" i="11"/>
  <c r="AI589" i="11" a="1"/>
  <c r="AI589" i="11"/>
  <c r="AH589" i="11" a="1"/>
  <c r="AH589" i="11" s="1"/>
  <c r="AD590" i="11"/>
  <c r="AE590" i="11"/>
  <c r="AF590" i="11"/>
  <c r="AG590" i="11"/>
  <c r="AH590" i="11" a="1"/>
  <c r="AH590" i="11" s="1"/>
  <c r="AD591" i="11"/>
  <c r="AE591" i="11"/>
  <c r="AF591" i="11"/>
  <c r="AG591" i="11"/>
  <c r="AH591" i="11" a="1"/>
  <c r="AH591" i="11" s="1"/>
  <c r="AD592" i="11"/>
  <c r="AE592" i="11"/>
  <c r="AF592" i="11"/>
  <c r="AG592" i="11"/>
  <c r="AH592" i="11" a="1"/>
  <c r="AH592" i="11" s="1"/>
  <c r="AD593" i="11"/>
  <c r="AE593" i="11"/>
  <c r="AF593" i="11"/>
  <c r="AG593" i="11"/>
  <c r="AI593" i="11" a="1"/>
  <c r="AI593" i="11"/>
  <c r="AH593" i="11" a="1"/>
  <c r="AH593" i="11" s="1"/>
  <c r="AD594" i="11"/>
  <c r="AE594" i="11"/>
  <c r="AF594" i="11"/>
  <c r="AG594" i="11"/>
  <c r="AH594" i="11" a="1"/>
  <c r="AH594" i="11" s="1"/>
  <c r="AD595" i="11"/>
  <c r="AE595" i="11"/>
  <c r="AF595" i="11"/>
  <c r="AG595" i="11"/>
  <c r="AI595" i="11" a="1"/>
  <c r="AI595" i="11"/>
  <c r="AH595" i="11" a="1"/>
  <c r="AH595" i="11" s="1"/>
  <c r="AD596" i="11"/>
  <c r="AE596" i="11"/>
  <c r="AF596" i="11"/>
  <c r="AG596" i="11"/>
  <c r="AH596" i="11" a="1"/>
  <c r="AH596" i="11" s="1"/>
  <c r="AD597" i="11"/>
  <c r="AE597" i="11"/>
  <c r="AF597" i="11"/>
  <c r="AG597" i="11"/>
  <c r="AH597" i="11" a="1"/>
  <c r="AH597" i="11" s="1"/>
  <c r="AD598" i="11"/>
  <c r="AE598" i="11"/>
  <c r="AF598" i="11"/>
  <c r="AG598" i="11"/>
  <c r="AH598" i="11" a="1"/>
  <c r="AH598" i="11" s="1"/>
  <c r="AD599" i="11"/>
  <c r="AE599" i="11"/>
  <c r="AF599" i="11"/>
  <c r="AG599" i="11"/>
  <c r="AH599" i="11" a="1"/>
  <c r="AH599" i="11" s="1"/>
  <c r="AD600" i="11"/>
  <c r="AE600" i="11"/>
  <c r="AF600" i="11"/>
  <c r="AG600" i="11"/>
  <c r="AI600" i="11" a="1"/>
  <c r="AI600" i="11"/>
  <c r="AH600" i="11" a="1"/>
  <c r="AH600" i="11" s="1"/>
  <c r="AD601" i="11"/>
  <c r="AE601" i="11"/>
  <c r="AF601" i="11"/>
  <c r="AG601" i="11"/>
  <c r="AH601" i="11" a="1"/>
  <c r="AH601" i="11" s="1"/>
  <c r="AD602" i="11"/>
  <c r="AE602" i="11"/>
  <c r="AF602" i="11"/>
  <c r="AG602" i="11"/>
  <c r="AH602" i="11" a="1"/>
  <c r="AH602" i="11" s="1"/>
  <c r="AD603" i="11"/>
  <c r="AE603" i="11"/>
  <c r="AF603" i="11"/>
  <c r="AG603" i="11"/>
  <c r="AH603" i="11" a="1"/>
  <c r="AH603" i="11" s="1"/>
  <c r="AD604" i="11"/>
  <c r="AE604" i="11"/>
  <c r="AF604" i="11"/>
  <c r="AG604" i="11"/>
  <c r="AI604" i="11" a="1"/>
  <c r="AI604" i="11"/>
  <c r="AH604" i="11" a="1"/>
  <c r="AH604" i="11" s="1"/>
  <c r="AD605" i="11"/>
  <c r="AE605" i="11"/>
  <c r="AF605" i="11"/>
  <c r="AG605" i="11"/>
  <c r="AH605" i="11" a="1"/>
  <c r="AH605" i="11" s="1"/>
  <c r="AD606" i="11"/>
  <c r="AE606" i="11"/>
  <c r="AF606" i="11"/>
  <c r="AG606" i="11"/>
  <c r="AH606" i="11" a="1"/>
  <c r="AH606" i="11" s="1"/>
  <c r="AD607" i="11"/>
  <c r="AE607" i="11"/>
  <c r="AF607" i="11"/>
  <c r="AG607" i="11"/>
  <c r="AH607" i="11" a="1"/>
  <c r="AH607" i="11" s="1"/>
  <c r="AD608" i="11"/>
  <c r="AE608" i="11"/>
  <c r="AF608" i="11"/>
  <c r="AG608" i="11"/>
  <c r="AI608" i="11" a="1"/>
  <c r="AI608" i="11"/>
  <c r="AH608" i="11" a="1"/>
  <c r="AH608" i="11" s="1"/>
  <c r="AD609" i="11"/>
  <c r="AE609" i="11"/>
  <c r="AF609" i="11"/>
  <c r="AG609" i="11"/>
  <c r="AH609" i="11" a="1"/>
  <c r="AH609" i="11" s="1"/>
  <c r="AD610" i="11"/>
  <c r="AE610" i="11"/>
  <c r="AF610" i="11"/>
  <c r="AG610" i="11"/>
  <c r="AH610" i="11" a="1"/>
  <c r="AH610" i="11" s="1"/>
  <c r="AD611" i="11"/>
  <c r="AE611" i="11"/>
  <c r="AF611" i="11"/>
  <c r="AG611" i="11"/>
  <c r="AH611" i="11" a="1"/>
  <c r="AH611" i="11" s="1"/>
  <c r="AD612" i="11"/>
  <c r="AE612" i="11"/>
  <c r="AF612" i="11"/>
  <c r="AG612" i="11"/>
  <c r="AI612" i="11" a="1"/>
  <c r="AI612" i="11"/>
  <c r="AH612" i="11" a="1"/>
  <c r="AH612" i="11" s="1"/>
  <c r="AD613" i="11"/>
  <c r="AE613" i="11"/>
  <c r="AF613" i="11"/>
  <c r="AG613" i="11"/>
  <c r="AH613" i="11" a="1"/>
  <c r="AH613" i="11" s="1"/>
  <c r="AD614" i="11"/>
  <c r="AE614" i="11"/>
  <c r="AF614" i="11"/>
  <c r="AG614" i="11"/>
  <c r="AH614" i="11" a="1"/>
  <c r="AH614" i="11" s="1"/>
  <c r="AD615" i="11"/>
  <c r="AE615" i="11"/>
  <c r="AF615" i="11"/>
  <c r="AG615" i="11"/>
  <c r="AH615" i="11" a="1"/>
  <c r="AH615" i="11" s="1"/>
  <c r="AD616" i="11"/>
  <c r="AE616" i="11"/>
  <c r="AF616" i="11"/>
  <c r="AG616" i="11"/>
  <c r="AI616" i="11" a="1"/>
  <c r="AI616" i="11"/>
  <c r="AH616" i="11" a="1"/>
  <c r="AH616" i="11" s="1"/>
  <c r="AD617" i="11"/>
  <c r="AE617" i="11"/>
  <c r="AF617" i="11"/>
  <c r="AG617" i="11"/>
  <c r="AH617" i="11" a="1"/>
  <c r="AH617" i="11" s="1"/>
  <c r="AD618" i="11"/>
  <c r="AE618" i="11"/>
  <c r="AF618" i="11"/>
  <c r="AG618" i="11"/>
  <c r="AH618" i="11" a="1"/>
  <c r="AH618" i="11" s="1"/>
  <c r="AD619" i="11"/>
  <c r="AE619" i="11"/>
  <c r="AF619" i="11"/>
  <c r="AG619" i="11"/>
  <c r="AH619" i="11" a="1"/>
  <c r="AH619" i="11" s="1"/>
  <c r="AD620" i="11"/>
  <c r="AE620" i="11"/>
  <c r="AF620" i="11"/>
  <c r="AG620" i="11"/>
  <c r="AI620" i="11" a="1"/>
  <c r="AI620" i="11"/>
  <c r="AH620" i="11" a="1"/>
  <c r="AH620" i="11" s="1"/>
  <c r="AD621" i="11"/>
  <c r="AE621" i="11"/>
  <c r="AF621" i="11"/>
  <c r="AG621" i="11"/>
  <c r="AH621" i="11" a="1"/>
  <c r="AH621" i="11" s="1"/>
  <c r="AD622" i="11"/>
  <c r="AE622" i="11"/>
  <c r="AF622" i="11"/>
  <c r="AG622" i="11"/>
  <c r="AH622" i="11" a="1"/>
  <c r="AH622" i="11" s="1"/>
  <c r="AD623" i="11"/>
  <c r="AE623" i="11"/>
  <c r="AF623" i="11"/>
  <c r="AG623" i="11"/>
  <c r="AH623" i="11" a="1"/>
  <c r="AH623" i="11" s="1"/>
  <c r="AD624" i="11"/>
  <c r="AE624" i="11"/>
  <c r="AF624" i="11"/>
  <c r="AG624" i="11"/>
  <c r="AI624" i="11" a="1"/>
  <c r="AI624" i="11"/>
  <c r="AH624" i="11" a="1"/>
  <c r="AH624" i="11" s="1"/>
  <c r="AD625" i="11"/>
  <c r="AE625" i="11"/>
  <c r="AF625" i="11"/>
  <c r="AG625" i="11"/>
  <c r="AH625" i="11" a="1"/>
  <c r="AH625" i="11" s="1"/>
  <c r="AD626" i="11"/>
  <c r="AE626" i="11"/>
  <c r="AF626" i="11"/>
  <c r="AG626" i="11"/>
  <c r="AH626" i="11" a="1"/>
  <c r="AH626" i="11" s="1"/>
  <c r="AD627" i="11"/>
  <c r="AE627" i="11"/>
  <c r="AF627" i="11"/>
  <c r="AG627" i="11"/>
  <c r="AH627" i="11" a="1"/>
  <c r="AH627" i="11" s="1"/>
  <c r="AD628" i="11"/>
  <c r="AE628" i="11"/>
  <c r="AF628" i="11"/>
  <c r="AG628" i="11"/>
  <c r="AI628" i="11" a="1"/>
  <c r="AI628" i="11"/>
  <c r="AH628" i="11" a="1"/>
  <c r="AH628" i="11" s="1"/>
  <c r="AD629" i="11"/>
  <c r="AE629" i="11"/>
  <c r="AF629" i="11"/>
  <c r="AG629" i="11"/>
  <c r="AH629" i="11" a="1"/>
  <c r="AH629" i="11" s="1"/>
  <c r="AD630" i="11"/>
  <c r="AE630" i="11"/>
  <c r="AF630" i="11"/>
  <c r="AG630" i="11"/>
  <c r="AH630" i="11" a="1"/>
  <c r="AH630" i="11" s="1"/>
  <c r="AD631" i="11"/>
  <c r="AE631" i="11"/>
  <c r="AF631" i="11"/>
  <c r="AG631" i="11"/>
  <c r="AH631" i="11" a="1"/>
  <c r="AH631" i="11" s="1"/>
  <c r="AD632" i="11"/>
  <c r="AE632" i="11"/>
  <c r="AF632" i="11"/>
  <c r="AG632" i="11"/>
  <c r="AI632" i="11" a="1"/>
  <c r="AI632" i="11"/>
  <c r="AH632" i="11" a="1"/>
  <c r="AH632" i="11" s="1"/>
  <c r="AD633" i="11"/>
  <c r="AE633" i="11"/>
  <c r="AF633" i="11"/>
  <c r="AG633" i="11"/>
  <c r="AH633" i="11" a="1"/>
  <c r="AH633" i="11" s="1"/>
  <c r="AD634" i="11"/>
  <c r="AE634" i="11"/>
  <c r="AF634" i="11"/>
  <c r="AG634" i="11"/>
  <c r="AH634" i="11" a="1"/>
  <c r="AH634" i="11" s="1"/>
  <c r="AD635" i="11"/>
  <c r="AE635" i="11"/>
  <c r="AF635" i="11"/>
  <c r="AG635" i="11"/>
  <c r="AH635" i="11" a="1"/>
  <c r="AH635" i="11" s="1"/>
  <c r="AD636" i="11"/>
  <c r="AE636" i="11"/>
  <c r="AF636" i="11"/>
  <c r="AG636" i="11"/>
  <c r="AI636" i="11" a="1"/>
  <c r="AI636" i="11"/>
  <c r="AH636" i="11" a="1"/>
  <c r="AH636" i="11" s="1"/>
  <c r="AD637" i="11"/>
  <c r="AE637" i="11"/>
  <c r="AF637" i="11"/>
  <c r="AG637" i="11"/>
  <c r="AH637" i="11" a="1"/>
  <c r="AH637" i="11" s="1"/>
  <c r="AD638" i="11"/>
  <c r="AE638" i="11"/>
  <c r="AF638" i="11"/>
  <c r="AG638" i="11"/>
  <c r="AH638" i="11" a="1"/>
  <c r="AH638" i="11" s="1"/>
  <c r="AD639" i="11"/>
  <c r="AE639" i="11"/>
  <c r="AF639" i="11"/>
  <c r="AG639" i="11"/>
  <c r="AH639" i="11" a="1"/>
  <c r="AH639" i="11" s="1"/>
  <c r="AD640" i="11"/>
  <c r="AE640" i="11"/>
  <c r="AF640" i="11"/>
  <c r="AG640" i="11"/>
  <c r="AI640" i="11" a="1"/>
  <c r="AI640" i="11"/>
  <c r="AH640" i="11" a="1"/>
  <c r="AH640" i="11" s="1"/>
  <c r="AD641" i="11"/>
  <c r="AE641" i="11"/>
  <c r="AF641" i="11"/>
  <c r="AG641" i="11"/>
  <c r="AH641" i="11" a="1"/>
  <c r="AH641" i="11" s="1"/>
  <c r="AD642" i="11"/>
  <c r="AE642" i="11"/>
  <c r="AF642" i="11"/>
  <c r="AG642" i="11"/>
  <c r="AH642" i="11" a="1"/>
  <c r="AH642" i="11" s="1"/>
  <c r="AD643" i="11"/>
  <c r="AE643" i="11"/>
  <c r="AF643" i="11"/>
  <c r="AG643" i="11"/>
  <c r="AH643" i="11" a="1"/>
  <c r="AH643" i="11" s="1"/>
  <c r="AD644" i="11"/>
  <c r="AE644" i="11"/>
  <c r="AF644" i="11"/>
  <c r="AG644" i="11"/>
  <c r="AI644" i="11" a="1"/>
  <c r="AI644" i="11"/>
  <c r="AH644" i="11" a="1"/>
  <c r="AH644" i="11" s="1"/>
  <c r="AD645" i="11"/>
  <c r="AE645" i="11"/>
  <c r="AF645" i="11"/>
  <c r="AG645" i="11"/>
  <c r="AI645" i="11" a="1"/>
  <c r="AI645" i="11"/>
  <c r="AH645" i="11" a="1"/>
  <c r="AH645" i="11" s="1"/>
  <c r="AD646" i="11"/>
  <c r="AE646" i="11"/>
  <c r="AF646" i="11"/>
  <c r="AG646" i="11"/>
  <c r="AH646" i="11" a="1"/>
  <c r="AH646" i="11" s="1"/>
  <c r="AD647" i="11"/>
  <c r="AE647" i="11"/>
  <c r="AF647" i="11"/>
  <c r="AG647" i="11"/>
  <c r="AH647" i="11" a="1"/>
  <c r="AH647" i="11" s="1"/>
  <c r="AD648" i="11"/>
  <c r="AE648" i="11"/>
  <c r="AF648" i="11"/>
  <c r="AG648" i="11"/>
  <c r="AI648" i="11" a="1"/>
  <c r="AI648" i="11"/>
  <c r="AH648" i="11" a="1"/>
  <c r="AH648" i="11" s="1"/>
  <c r="AD649" i="11"/>
  <c r="AE649" i="11"/>
  <c r="AF649" i="11"/>
  <c r="AG649" i="11"/>
  <c r="AH649" i="11" a="1"/>
  <c r="AH649" i="11" s="1"/>
  <c r="AD650" i="11"/>
  <c r="AE650" i="11"/>
  <c r="AF650" i="11"/>
  <c r="AG650" i="11"/>
  <c r="AH650" i="11" a="1"/>
  <c r="AH650" i="11" s="1"/>
  <c r="AD651" i="11"/>
  <c r="AE651" i="11"/>
  <c r="AF651" i="11"/>
  <c r="AG651" i="11"/>
  <c r="AH651" i="11" a="1"/>
  <c r="AH651" i="11" s="1"/>
  <c r="AD652" i="11"/>
  <c r="AE652" i="11"/>
  <c r="AF652" i="11"/>
  <c r="AG652" i="11"/>
  <c r="AH652" i="11" a="1"/>
  <c r="AH652" i="11" s="1"/>
  <c r="AD653" i="11"/>
  <c r="AE653" i="11"/>
  <c r="AF653" i="11"/>
  <c r="AG653" i="11"/>
  <c r="AH653" i="11" a="1"/>
  <c r="AH653" i="11" s="1"/>
  <c r="AD654" i="11"/>
  <c r="AE654" i="11"/>
  <c r="AF654" i="11"/>
  <c r="AG654" i="11"/>
  <c r="AH654" i="11" a="1"/>
  <c r="AH654" i="11" s="1"/>
  <c r="AD655" i="11"/>
  <c r="AE655" i="11"/>
  <c r="AF655" i="11"/>
  <c r="AG655" i="11"/>
  <c r="AH655" i="11" a="1"/>
  <c r="AH655" i="11" s="1"/>
  <c r="AD656" i="11"/>
  <c r="AE656" i="11"/>
  <c r="AF656" i="11"/>
  <c r="AG656" i="11"/>
  <c r="AI656" i="11" a="1"/>
  <c r="AI656" i="11"/>
  <c r="AH656" i="11" a="1"/>
  <c r="AH656" i="11" s="1"/>
  <c r="AD657" i="11"/>
  <c r="AE657" i="11"/>
  <c r="AF657" i="11"/>
  <c r="AG657" i="11"/>
  <c r="AH657" i="11" a="1"/>
  <c r="AH657" i="11" s="1"/>
  <c r="AD658" i="11"/>
  <c r="AE658" i="11"/>
  <c r="AF658" i="11"/>
  <c r="AG658" i="11"/>
  <c r="AH658" i="11" a="1"/>
  <c r="AH658" i="11" s="1"/>
  <c r="AD659" i="11"/>
  <c r="AE659" i="11"/>
  <c r="AF659" i="11"/>
  <c r="AG659" i="11"/>
  <c r="AH659" i="11" a="1"/>
  <c r="AH659" i="11" s="1"/>
  <c r="AD660" i="11"/>
  <c r="AE660" i="11"/>
  <c r="AF660" i="11"/>
  <c r="AG660" i="11"/>
  <c r="AI660" i="11" a="1"/>
  <c r="AI660" i="11"/>
  <c r="AH660" i="11" a="1"/>
  <c r="AH660" i="11" s="1"/>
  <c r="AD661" i="11"/>
  <c r="AE661" i="11"/>
  <c r="AF661" i="11"/>
  <c r="AG661" i="11"/>
  <c r="AH661" i="11" a="1"/>
  <c r="AH661" i="11" s="1"/>
  <c r="AD662" i="11"/>
  <c r="AE662" i="11"/>
  <c r="AF662" i="11"/>
  <c r="AG662" i="11"/>
  <c r="AH662" i="11" a="1"/>
  <c r="AH662" i="11" s="1"/>
  <c r="AD663" i="11"/>
  <c r="AE663" i="11"/>
  <c r="AF663" i="11"/>
  <c r="AG663" i="11"/>
  <c r="AH663" i="11" a="1"/>
  <c r="AH663" i="11" s="1"/>
  <c r="AD664" i="11"/>
  <c r="AE664" i="11"/>
  <c r="AF664" i="11"/>
  <c r="AG664" i="11"/>
  <c r="AI664" i="11" a="1"/>
  <c r="AI664" i="11"/>
  <c r="AH664" i="11" a="1"/>
  <c r="AH664" i="11" s="1"/>
  <c r="AD665" i="11"/>
  <c r="AE665" i="11"/>
  <c r="AF665" i="11"/>
  <c r="AG665" i="11"/>
  <c r="AH665" i="11" a="1"/>
  <c r="AH665" i="11" s="1"/>
  <c r="AD666" i="11"/>
  <c r="AE666" i="11"/>
  <c r="AF666" i="11"/>
  <c r="AG666" i="11"/>
  <c r="AH666" i="11" a="1"/>
  <c r="AH666" i="11" s="1"/>
  <c r="AD667" i="11"/>
  <c r="AE667" i="11"/>
  <c r="AF667" i="11"/>
  <c r="AG667" i="11"/>
  <c r="AH667" i="11" a="1"/>
  <c r="AH667" i="11" s="1"/>
  <c r="AD668" i="11"/>
  <c r="AE668" i="11"/>
  <c r="AF668" i="11"/>
  <c r="AG668" i="11"/>
  <c r="AI668" i="11" a="1"/>
  <c r="AI668" i="11"/>
  <c r="AH668" i="11" a="1"/>
  <c r="AH668" i="11" s="1"/>
  <c r="AD669" i="11"/>
  <c r="AE669" i="11"/>
  <c r="AF669" i="11"/>
  <c r="AG669" i="11"/>
  <c r="AH669" i="11" a="1"/>
  <c r="AH669" i="11" s="1"/>
  <c r="AD670" i="11"/>
  <c r="AE670" i="11"/>
  <c r="AF670" i="11"/>
  <c r="AG670" i="11"/>
  <c r="AH670" i="11" a="1"/>
  <c r="AH670" i="11" s="1"/>
  <c r="AD671" i="11"/>
  <c r="AE671" i="11"/>
  <c r="AF671" i="11"/>
  <c r="AG671" i="11"/>
  <c r="AH671" i="11" a="1"/>
  <c r="AH671" i="11" s="1"/>
  <c r="AD672" i="11"/>
  <c r="AE672" i="11"/>
  <c r="AF672" i="11"/>
  <c r="AG672" i="11"/>
  <c r="AI672" i="11" a="1"/>
  <c r="AI672" i="11"/>
  <c r="AH672" i="11" a="1"/>
  <c r="AH672" i="11" s="1"/>
  <c r="AD673" i="11"/>
  <c r="AE673" i="11"/>
  <c r="AF673" i="11"/>
  <c r="AG673" i="11"/>
  <c r="AH673" i="11" a="1"/>
  <c r="AH673" i="11" s="1"/>
  <c r="AD674" i="11"/>
  <c r="AE674" i="11"/>
  <c r="AF674" i="11"/>
  <c r="AG674" i="11"/>
  <c r="AH674" i="11" a="1"/>
  <c r="AH674" i="11" s="1"/>
  <c r="AD675" i="11"/>
  <c r="AE675" i="11"/>
  <c r="AF675" i="11"/>
  <c r="AG675" i="11"/>
  <c r="AH675" i="11" a="1"/>
  <c r="AH675" i="11" s="1"/>
  <c r="AD676" i="11"/>
  <c r="AE676" i="11"/>
  <c r="AF676" i="11"/>
  <c r="AG676" i="11"/>
  <c r="AI676" i="11" a="1"/>
  <c r="AI676" i="11"/>
  <c r="AH676" i="11" a="1"/>
  <c r="AH676" i="11" s="1"/>
  <c r="AD677" i="11"/>
  <c r="AE677" i="11"/>
  <c r="AF677" i="11"/>
  <c r="AG677" i="11"/>
  <c r="AH677" i="11" a="1"/>
  <c r="AH677" i="11" s="1"/>
  <c r="AD678" i="11"/>
  <c r="AE678" i="11"/>
  <c r="AF678" i="11"/>
  <c r="AG678" i="11"/>
  <c r="AH678" i="11" a="1"/>
  <c r="AH678" i="11" s="1"/>
  <c r="AD679" i="11"/>
  <c r="AE679" i="11"/>
  <c r="AF679" i="11"/>
  <c r="AG679" i="11"/>
  <c r="AH679" i="11" a="1"/>
  <c r="AH679" i="11" s="1"/>
  <c r="AD680" i="11"/>
  <c r="AE680" i="11"/>
  <c r="AF680" i="11"/>
  <c r="AG680" i="11"/>
  <c r="AI680" i="11" a="1"/>
  <c r="AI680" i="11"/>
  <c r="AH680" i="11" a="1"/>
  <c r="AH680" i="11" s="1"/>
  <c r="AD681" i="11"/>
  <c r="AE681" i="11"/>
  <c r="AF681" i="11"/>
  <c r="AG681" i="11"/>
  <c r="AI681" i="11" a="1"/>
  <c r="AI681" i="11"/>
  <c r="AH681" i="11" a="1"/>
  <c r="AH681" i="11" s="1"/>
  <c r="AD682" i="11"/>
  <c r="AE682" i="11"/>
  <c r="AF682" i="11"/>
  <c r="AG682" i="11"/>
  <c r="AH682" i="11" a="1"/>
  <c r="AH682" i="11" s="1"/>
  <c r="AD683" i="11"/>
  <c r="AE683" i="11"/>
  <c r="AF683" i="11"/>
  <c r="AG683" i="11"/>
  <c r="AH683" i="11" a="1"/>
  <c r="AH683" i="11" s="1"/>
  <c r="AD684" i="11"/>
  <c r="AE684" i="11"/>
  <c r="AF684" i="11"/>
  <c r="AG684" i="11"/>
  <c r="AI684" i="11" a="1"/>
  <c r="AI684" i="11"/>
  <c r="AH684" i="11" a="1"/>
  <c r="AH684" i="11" s="1"/>
  <c r="AD685" i="11"/>
  <c r="AE685" i="11"/>
  <c r="AF685" i="11"/>
  <c r="AG685" i="11"/>
  <c r="AH685" i="11" a="1"/>
  <c r="AH685" i="11" s="1"/>
  <c r="AD686" i="11"/>
  <c r="AE686" i="11"/>
  <c r="AF686" i="11"/>
  <c r="AG686" i="11"/>
  <c r="AH686" i="11" a="1"/>
  <c r="AH686" i="11" s="1"/>
  <c r="AD687" i="11"/>
  <c r="AE687" i="11"/>
  <c r="AF687" i="11"/>
  <c r="AG687" i="11"/>
  <c r="AH687" i="11" a="1"/>
  <c r="AH687" i="11" s="1"/>
  <c r="AD688" i="11"/>
  <c r="AE688" i="11"/>
  <c r="AF688" i="11"/>
  <c r="AG688" i="11"/>
  <c r="AI688" i="11" a="1"/>
  <c r="AI688" i="11"/>
  <c r="AH688" i="11" a="1"/>
  <c r="AH688" i="11" s="1"/>
  <c r="AD689" i="11"/>
  <c r="AE689" i="11"/>
  <c r="AF689" i="11"/>
  <c r="AG689" i="11"/>
  <c r="AI689" i="11" a="1"/>
  <c r="AI689" i="11"/>
  <c r="AH689" i="11" a="1"/>
  <c r="AH689" i="11" s="1"/>
  <c r="AD690" i="11"/>
  <c r="AE690" i="11"/>
  <c r="AF690" i="11"/>
  <c r="AG690" i="11"/>
  <c r="AH690" i="11" a="1"/>
  <c r="AH690" i="11" s="1"/>
  <c r="AD691" i="11"/>
  <c r="AE691" i="11"/>
  <c r="AF691" i="11"/>
  <c r="AG691" i="11"/>
  <c r="AH691" i="11" a="1"/>
  <c r="AH691" i="11" s="1"/>
  <c r="AD692" i="11"/>
  <c r="AE692" i="11"/>
  <c r="AF692" i="11"/>
  <c r="AG692" i="11"/>
  <c r="AI692" i="11" a="1"/>
  <c r="AI692" i="11"/>
  <c r="AH692" i="11" a="1"/>
  <c r="AH692" i="11" s="1"/>
  <c r="AD693" i="11"/>
  <c r="AE693" i="11"/>
  <c r="AF693" i="11"/>
  <c r="AG693" i="11"/>
  <c r="AH693" i="11" a="1"/>
  <c r="AH693" i="11" s="1"/>
  <c r="AD694" i="11"/>
  <c r="AE694" i="11"/>
  <c r="AF694" i="11"/>
  <c r="AG694" i="11"/>
  <c r="AH694" i="11" a="1"/>
  <c r="AH694" i="11" s="1"/>
  <c r="AD695" i="11"/>
  <c r="AE695" i="11"/>
  <c r="AF695" i="11"/>
  <c r="AG695" i="11"/>
  <c r="AH695" i="11" a="1"/>
  <c r="AH695" i="11" s="1"/>
  <c r="AD696" i="11"/>
  <c r="AE696" i="11"/>
  <c r="AF696" i="11"/>
  <c r="AG696" i="11"/>
  <c r="AI696" i="11" a="1"/>
  <c r="AI696" i="11"/>
  <c r="AH696" i="11" a="1"/>
  <c r="AH696" i="11" s="1"/>
  <c r="AD697" i="11"/>
  <c r="AE697" i="11"/>
  <c r="AF697" i="11"/>
  <c r="AG697" i="11"/>
  <c r="AH697" i="11" a="1"/>
  <c r="AH697" i="11" s="1"/>
  <c r="AD698" i="11"/>
  <c r="AE698" i="11"/>
  <c r="AF698" i="11"/>
  <c r="AG698" i="11"/>
  <c r="AH698" i="11" a="1"/>
  <c r="AH698" i="11" s="1"/>
  <c r="AD699" i="11"/>
  <c r="AE699" i="11"/>
  <c r="AF699" i="11"/>
  <c r="AG699" i="11"/>
  <c r="AH699" i="11" a="1"/>
  <c r="AH699" i="11" s="1"/>
  <c r="AD700" i="11"/>
  <c r="AE700" i="11"/>
  <c r="AF700" i="11"/>
  <c r="AG700" i="11"/>
  <c r="AI700" i="11" a="1"/>
  <c r="AI700" i="11"/>
  <c r="AH700" i="11" a="1"/>
  <c r="AH700" i="11" s="1"/>
  <c r="AD701" i="11"/>
  <c r="AE701" i="11"/>
  <c r="AF701" i="11"/>
  <c r="AG701" i="11"/>
  <c r="AH701" i="11" a="1"/>
  <c r="AH701" i="11" s="1"/>
  <c r="AD702" i="11"/>
  <c r="AE702" i="11"/>
  <c r="AF702" i="11"/>
  <c r="AG702" i="11"/>
  <c r="AH702" i="11" a="1"/>
  <c r="AH702" i="11" s="1"/>
  <c r="AD703" i="11"/>
  <c r="AE703" i="11"/>
  <c r="AF703" i="11"/>
  <c r="AG703" i="11"/>
  <c r="AH703" i="11" a="1"/>
  <c r="AH703" i="11" s="1"/>
  <c r="AD704" i="11"/>
  <c r="AE704" i="11"/>
  <c r="AF704" i="11"/>
  <c r="AG704" i="11"/>
  <c r="AI704" i="11" a="1"/>
  <c r="AI704" i="11"/>
  <c r="AH704" i="11" a="1"/>
  <c r="AH704" i="11" s="1"/>
  <c r="AD705" i="11"/>
  <c r="AE705" i="11"/>
  <c r="AF705" i="11"/>
  <c r="AG705" i="11"/>
  <c r="AH705" i="11" a="1"/>
  <c r="AH705" i="11" s="1"/>
  <c r="AD706" i="11"/>
  <c r="AE706" i="11"/>
  <c r="AF706" i="11"/>
  <c r="AG706" i="11"/>
  <c r="AH706" i="11" a="1"/>
  <c r="AH706" i="11" s="1"/>
  <c r="AD707" i="11"/>
  <c r="AE707" i="11"/>
  <c r="AF707" i="11"/>
  <c r="AG707" i="11"/>
  <c r="AH707" i="11" a="1"/>
  <c r="AH707" i="11" s="1"/>
  <c r="AD708" i="11"/>
  <c r="AE708" i="11"/>
  <c r="AF708" i="11"/>
  <c r="AG708" i="11"/>
  <c r="AI708" i="11" a="1"/>
  <c r="AI708" i="11"/>
  <c r="AH708" i="11" a="1"/>
  <c r="AH708" i="11" s="1"/>
  <c r="AD709" i="11"/>
  <c r="AE709" i="11"/>
  <c r="AF709" i="11"/>
  <c r="AG709" i="11"/>
  <c r="AH709" i="11" a="1"/>
  <c r="AH709" i="11" s="1"/>
  <c r="AD710" i="11"/>
  <c r="AE710" i="11"/>
  <c r="AF710" i="11"/>
  <c r="AG710" i="11"/>
  <c r="AH710" i="11" a="1"/>
  <c r="AH710" i="11" s="1"/>
  <c r="AD711" i="11"/>
  <c r="AE711" i="11"/>
  <c r="AF711" i="11"/>
  <c r="AG711" i="11"/>
  <c r="AH711" i="11" a="1"/>
  <c r="AH711" i="11" s="1"/>
  <c r="AD712" i="11"/>
  <c r="AE712" i="11"/>
  <c r="AF712" i="11"/>
  <c r="AG712" i="11"/>
  <c r="AI712" i="11" a="1"/>
  <c r="AI712" i="11"/>
  <c r="AH712" i="11" a="1"/>
  <c r="AH712" i="11" s="1"/>
  <c r="AD713" i="11"/>
  <c r="AE713" i="11"/>
  <c r="AF713" i="11"/>
  <c r="AG713" i="11"/>
  <c r="AH713" i="11" a="1"/>
  <c r="AH713" i="11" s="1"/>
  <c r="AD714" i="11"/>
  <c r="AE714" i="11"/>
  <c r="AF714" i="11"/>
  <c r="AG714" i="11"/>
  <c r="AH714" i="11" a="1"/>
  <c r="AH714" i="11" s="1"/>
  <c r="AD715" i="11"/>
  <c r="AE715" i="11"/>
  <c r="AF715" i="11"/>
  <c r="AG715" i="11"/>
  <c r="AH715" i="11" a="1"/>
  <c r="AH715" i="11" s="1"/>
  <c r="AD716" i="11"/>
  <c r="AE716" i="11"/>
  <c r="AF716" i="11"/>
  <c r="AG716" i="11"/>
  <c r="AI716" i="11" a="1"/>
  <c r="AI716" i="11"/>
  <c r="AH716" i="11" a="1"/>
  <c r="AH716" i="11" s="1"/>
  <c r="AD717" i="11"/>
  <c r="AE717" i="11"/>
  <c r="AF717" i="11"/>
  <c r="AG717" i="11"/>
  <c r="AH717" i="11" a="1"/>
  <c r="AH717" i="11" s="1"/>
  <c r="AD718" i="11"/>
  <c r="AE718" i="11"/>
  <c r="AF718" i="11"/>
  <c r="AG718" i="11"/>
  <c r="AH718" i="11" a="1"/>
  <c r="AH718" i="11" s="1"/>
  <c r="AD719" i="11"/>
  <c r="AE719" i="11"/>
  <c r="AF719" i="11"/>
  <c r="AG719" i="11"/>
  <c r="AH719" i="11" a="1"/>
  <c r="AH719" i="11" s="1"/>
  <c r="AD720" i="11"/>
  <c r="AE720" i="11"/>
  <c r="AF720" i="11"/>
  <c r="AG720" i="11"/>
  <c r="AI720" i="11" a="1"/>
  <c r="AI720" i="11"/>
  <c r="AH720" i="11" a="1"/>
  <c r="AH720" i="11" s="1"/>
  <c r="AD721" i="11"/>
  <c r="AE721" i="11"/>
  <c r="AF721" i="11"/>
  <c r="AG721" i="11"/>
  <c r="AH721" i="11" a="1"/>
  <c r="AH721" i="11" s="1"/>
  <c r="AD722" i="11"/>
  <c r="AE722" i="11"/>
  <c r="AF722" i="11"/>
  <c r="AG722" i="11"/>
  <c r="AH722" i="11" a="1"/>
  <c r="AH722" i="11" s="1"/>
  <c r="AD723" i="11"/>
  <c r="AE723" i="11"/>
  <c r="AF723" i="11"/>
  <c r="AG723" i="11"/>
  <c r="AH723" i="11" a="1"/>
  <c r="AH723" i="11" s="1"/>
  <c r="AD724" i="11"/>
  <c r="AE724" i="11"/>
  <c r="AF724" i="11"/>
  <c r="AG724" i="11"/>
  <c r="AI724" i="11" a="1"/>
  <c r="AI724" i="11"/>
  <c r="AH724" i="11" a="1"/>
  <c r="AH724" i="11" s="1"/>
  <c r="AD725" i="11"/>
  <c r="AE725" i="11"/>
  <c r="AF725" i="11"/>
  <c r="AG725" i="11"/>
  <c r="AH725" i="11" a="1"/>
  <c r="AH725" i="11" s="1"/>
  <c r="AD726" i="11"/>
  <c r="AE726" i="11"/>
  <c r="AF726" i="11"/>
  <c r="AG726" i="11"/>
  <c r="AH726" i="11" a="1"/>
  <c r="AH726" i="11" s="1"/>
  <c r="AD727" i="11"/>
  <c r="AE727" i="11"/>
  <c r="AF727" i="11"/>
  <c r="AG727" i="11"/>
  <c r="AH727" i="11" a="1"/>
  <c r="AH727" i="11" s="1"/>
  <c r="AD728" i="11"/>
  <c r="AE728" i="11"/>
  <c r="AF728" i="11"/>
  <c r="AG728" i="11"/>
  <c r="AI728" i="11" a="1"/>
  <c r="AI728" i="11"/>
  <c r="AH728" i="11" a="1"/>
  <c r="AH728" i="11" s="1"/>
  <c r="AD729" i="11"/>
  <c r="AE729" i="11"/>
  <c r="AF729" i="11"/>
  <c r="AG729" i="11"/>
  <c r="AH729" i="11" a="1"/>
  <c r="AH729" i="11" s="1"/>
  <c r="AD730" i="11"/>
  <c r="AE730" i="11"/>
  <c r="AF730" i="11"/>
  <c r="AG730" i="11"/>
  <c r="AH730" i="11" a="1"/>
  <c r="AH730" i="11" s="1"/>
  <c r="AD731" i="11"/>
  <c r="AE731" i="11"/>
  <c r="AF731" i="11"/>
  <c r="AG731" i="11"/>
  <c r="AH731" i="11" a="1"/>
  <c r="AH731" i="11" s="1"/>
  <c r="AD732" i="11"/>
  <c r="AE732" i="11"/>
  <c r="AF732" i="11"/>
  <c r="AG732" i="11"/>
  <c r="AI732" i="11" a="1"/>
  <c r="AI732" i="11"/>
  <c r="AH732" i="11" a="1"/>
  <c r="AH732" i="11" s="1"/>
  <c r="AD733" i="11"/>
  <c r="AE733" i="11"/>
  <c r="AF733" i="11"/>
  <c r="AG733" i="11"/>
  <c r="AH733" i="11" a="1"/>
  <c r="AH733" i="11" s="1"/>
  <c r="AD734" i="11"/>
  <c r="AE734" i="11"/>
  <c r="AF734" i="11"/>
  <c r="AG734" i="11"/>
  <c r="AH734" i="11" a="1"/>
  <c r="AH734" i="11" s="1"/>
  <c r="AD735" i="11"/>
  <c r="AE735" i="11"/>
  <c r="AF735" i="11"/>
  <c r="AG735" i="11"/>
  <c r="AH735" i="11" a="1"/>
  <c r="AH735" i="11" s="1"/>
  <c r="AD736" i="11"/>
  <c r="AE736" i="11"/>
  <c r="AF736" i="11"/>
  <c r="AG736" i="11"/>
  <c r="AI736" i="11" a="1"/>
  <c r="AI736" i="11"/>
  <c r="AH736" i="11" a="1"/>
  <c r="AH736" i="11" s="1"/>
  <c r="AD737" i="11"/>
  <c r="AE737" i="11"/>
  <c r="AF737" i="11"/>
  <c r="AG737" i="11"/>
  <c r="AH737" i="11" a="1"/>
  <c r="AH737" i="11" s="1"/>
  <c r="AD738" i="11"/>
  <c r="AE738" i="11"/>
  <c r="AF738" i="11"/>
  <c r="AG738" i="11"/>
  <c r="AH738" i="11" a="1"/>
  <c r="AH738" i="11" s="1"/>
  <c r="AD739" i="11"/>
  <c r="AE739" i="11"/>
  <c r="AF739" i="11"/>
  <c r="AG739" i="11"/>
  <c r="AH739" i="11" a="1"/>
  <c r="AH739" i="11" s="1"/>
  <c r="AD740" i="11"/>
  <c r="AE740" i="11"/>
  <c r="AF740" i="11"/>
  <c r="AG740" i="11"/>
  <c r="AH740" i="11" a="1"/>
  <c r="AH740" i="11" s="1"/>
  <c r="AD741" i="11"/>
  <c r="AE741" i="11"/>
  <c r="AF741" i="11"/>
  <c r="AG741" i="11"/>
  <c r="AI741" i="11" a="1"/>
  <c r="AI741" i="11"/>
  <c r="AH741" i="11" a="1"/>
  <c r="AH741" i="11" s="1"/>
  <c r="AD742" i="11"/>
  <c r="AE742" i="11"/>
  <c r="AF742" i="11"/>
  <c r="AG742" i="11"/>
  <c r="AH742" i="11" a="1"/>
  <c r="AH742" i="11" s="1"/>
  <c r="AD743" i="11"/>
  <c r="AE743" i="11"/>
  <c r="AF743" i="11"/>
  <c r="AG743" i="11"/>
  <c r="AH743" i="11" a="1"/>
  <c r="AH743" i="11" s="1"/>
  <c r="AD744" i="11"/>
  <c r="AE744" i="11"/>
  <c r="AF744" i="11"/>
  <c r="AG744" i="11"/>
  <c r="AH744" i="11" a="1"/>
  <c r="AH744" i="11" s="1"/>
  <c r="AD745" i="11"/>
  <c r="AE745" i="11"/>
  <c r="AF745" i="11"/>
  <c r="AG745" i="11"/>
  <c r="AI745" i="11" a="1"/>
  <c r="AI745" i="11"/>
  <c r="AH745" i="11" a="1"/>
  <c r="AH745" i="11" s="1"/>
  <c r="AD746" i="11"/>
  <c r="AE746" i="11"/>
  <c r="AF746" i="11"/>
  <c r="AG746" i="11"/>
  <c r="AH746" i="11" a="1"/>
  <c r="AH746" i="11" s="1"/>
  <c r="AD747" i="11"/>
  <c r="AE747" i="11"/>
  <c r="AF747" i="11"/>
  <c r="AG747" i="11"/>
  <c r="AI747" i="11" a="1"/>
  <c r="AI747" i="11"/>
  <c r="AH747" i="11" a="1"/>
  <c r="AH747" i="11" s="1"/>
  <c r="AD748" i="11"/>
  <c r="AE748" i="11"/>
  <c r="AF748" i="11"/>
  <c r="AG748" i="11"/>
  <c r="AH748" i="11" a="1"/>
  <c r="AH748" i="11" s="1"/>
  <c r="AD749" i="11"/>
  <c r="AE749" i="11"/>
  <c r="AF749" i="11"/>
  <c r="AG749" i="11"/>
  <c r="AI749" i="11" a="1"/>
  <c r="AI749" i="11"/>
  <c r="AH749" i="11" a="1"/>
  <c r="AH749" i="11" s="1"/>
  <c r="AD750" i="11"/>
  <c r="AE750" i="11"/>
  <c r="AF750" i="11"/>
  <c r="AG750" i="11"/>
  <c r="AH750" i="11" a="1"/>
  <c r="AH750" i="11" s="1"/>
  <c r="AD751" i="11"/>
  <c r="AE751" i="11"/>
  <c r="AF751" i="11"/>
  <c r="AG751" i="11"/>
  <c r="AI751" i="11" a="1"/>
  <c r="AI751" i="11"/>
  <c r="AH751" i="11" a="1"/>
  <c r="AH751" i="11" s="1"/>
  <c r="AD752" i="11"/>
  <c r="AE752" i="11"/>
  <c r="AF752" i="11"/>
  <c r="AG752" i="11"/>
  <c r="AH752" i="11" a="1"/>
  <c r="AH752" i="11" s="1"/>
  <c r="AD753" i="11"/>
  <c r="AE753" i="11"/>
  <c r="AF753" i="11"/>
  <c r="AG753" i="11"/>
  <c r="AI753" i="11" a="1"/>
  <c r="AI753" i="11"/>
  <c r="AH753" i="11" a="1"/>
  <c r="AH753" i="11" s="1"/>
  <c r="AD754" i="11"/>
  <c r="AE754" i="11"/>
  <c r="AF754" i="11"/>
  <c r="AG754" i="11"/>
  <c r="AH754" i="11" a="1"/>
  <c r="AH754" i="11" s="1"/>
  <c r="AD755" i="11"/>
  <c r="AE755" i="11"/>
  <c r="AF755" i="11"/>
  <c r="AG755" i="11"/>
  <c r="AI755" i="11" a="1"/>
  <c r="AI755" i="11"/>
  <c r="AH755" i="11" a="1"/>
  <c r="AH755" i="11" s="1"/>
  <c r="AD756" i="11"/>
  <c r="AE756" i="11"/>
  <c r="AF756" i="11"/>
  <c r="AG756" i="11"/>
  <c r="AH756" i="11" a="1"/>
  <c r="AH756" i="11" s="1"/>
  <c r="AD757" i="11"/>
  <c r="AE757" i="11"/>
  <c r="AF757" i="11"/>
  <c r="AG757" i="11"/>
  <c r="AI757" i="11" a="1"/>
  <c r="AI757" i="11"/>
  <c r="AH757" i="11" a="1"/>
  <c r="AH757" i="11" s="1"/>
  <c r="AD758" i="11"/>
  <c r="AE758" i="11"/>
  <c r="AF758" i="11"/>
  <c r="AG758" i="11"/>
  <c r="AH758" i="11" a="1"/>
  <c r="AH758" i="11" s="1"/>
  <c r="AD759" i="11"/>
  <c r="AE759" i="11"/>
  <c r="AF759" i="11"/>
  <c r="AG759" i="11"/>
  <c r="AI759" i="11" a="1"/>
  <c r="AI759" i="11"/>
  <c r="AH759" i="11" a="1"/>
  <c r="AH759" i="11" s="1"/>
  <c r="AD760" i="11"/>
  <c r="AE760" i="11"/>
  <c r="AF760" i="11"/>
  <c r="AG760" i="11"/>
  <c r="AH760" i="11" a="1"/>
  <c r="AH760" i="11" s="1"/>
  <c r="AD761" i="11"/>
  <c r="AE761" i="11"/>
  <c r="AF761" i="11"/>
  <c r="AG761" i="11"/>
  <c r="AI761" i="11" a="1"/>
  <c r="AI761" i="11"/>
  <c r="AH761" i="11" a="1"/>
  <c r="AH761" i="11" s="1"/>
  <c r="AD762" i="11"/>
  <c r="AE762" i="11"/>
  <c r="AF762" i="11"/>
  <c r="AG762" i="11"/>
  <c r="AH762" i="11" a="1"/>
  <c r="AH762" i="11" s="1"/>
  <c r="AD763" i="11"/>
  <c r="AE763" i="11"/>
  <c r="AF763" i="11"/>
  <c r="AG763" i="11"/>
  <c r="AH763" i="11" a="1"/>
  <c r="AH763" i="11" s="1"/>
  <c r="AD764" i="11"/>
  <c r="AE764" i="11"/>
  <c r="AF764" i="11"/>
  <c r="AG764" i="11"/>
  <c r="AH764" i="11" a="1"/>
  <c r="AH764" i="11" s="1"/>
  <c r="AD765" i="11"/>
  <c r="AE765" i="11"/>
  <c r="AF765" i="11"/>
  <c r="AG765" i="11"/>
  <c r="AI765" i="11" a="1"/>
  <c r="AI765" i="11"/>
  <c r="AH765" i="11" a="1"/>
  <c r="AH765" i="11" s="1"/>
  <c r="AD766" i="11"/>
  <c r="AE766" i="11"/>
  <c r="AF766" i="11"/>
  <c r="AG766" i="11"/>
  <c r="AH766" i="11" a="1"/>
  <c r="AH766" i="11" s="1"/>
  <c r="AD767" i="11"/>
  <c r="AE767" i="11"/>
  <c r="AF767" i="11"/>
  <c r="AG767" i="11"/>
  <c r="AH767" i="11" a="1"/>
  <c r="AH767" i="11" s="1"/>
  <c r="AD768" i="11"/>
  <c r="AE768" i="11"/>
  <c r="AF768" i="11"/>
  <c r="AG768" i="11"/>
  <c r="AH768" i="11" a="1"/>
  <c r="AH768" i="11" s="1"/>
  <c r="AD769" i="11"/>
  <c r="AE769" i="11"/>
  <c r="AF769" i="11"/>
  <c r="AG769" i="11"/>
  <c r="AI769" i="11" a="1"/>
  <c r="AI769" i="11"/>
  <c r="AH769" i="11" a="1"/>
  <c r="AH769" i="11" s="1"/>
  <c r="AD770" i="11"/>
  <c r="AE770" i="11"/>
  <c r="AF770" i="11"/>
  <c r="AG770" i="11"/>
  <c r="AH770" i="11" a="1"/>
  <c r="AH770" i="11" s="1"/>
  <c r="AD771" i="11"/>
  <c r="AE771" i="11"/>
  <c r="AF771" i="11"/>
  <c r="AG771" i="11"/>
  <c r="AI771" i="11" a="1"/>
  <c r="AI771" i="11"/>
  <c r="AH771" i="11" a="1"/>
  <c r="AH771" i="11" s="1"/>
  <c r="AD772" i="11"/>
  <c r="AE772" i="11"/>
  <c r="AF772" i="11"/>
  <c r="AG772" i="11"/>
  <c r="AH772" i="11" a="1"/>
  <c r="AH772" i="11" s="1"/>
  <c r="AD773" i="11"/>
  <c r="AE773" i="11"/>
  <c r="AF773" i="11"/>
  <c r="AG773" i="11"/>
  <c r="AI773" i="11" a="1"/>
  <c r="AI773" i="11"/>
  <c r="AH773" i="11" a="1"/>
  <c r="AH773" i="11" s="1"/>
  <c r="AD774" i="11"/>
  <c r="AE774" i="11"/>
  <c r="AF774" i="11"/>
  <c r="AG774" i="11"/>
  <c r="AH774" i="11" a="1"/>
  <c r="AH774" i="11" s="1"/>
  <c r="AD775" i="11"/>
  <c r="AE775" i="11"/>
  <c r="AF775" i="11"/>
  <c r="AG775" i="11"/>
  <c r="AI775" i="11" a="1"/>
  <c r="AI775" i="11"/>
  <c r="AH775" i="11" a="1"/>
  <c r="AH775" i="11" s="1"/>
  <c r="AD776" i="11"/>
  <c r="AE776" i="11"/>
  <c r="AF776" i="11"/>
  <c r="AG776" i="11"/>
  <c r="AH776" i="11" a="1"/>
  <c r="AH776" i="11" s="1"/>
  <c r="AD777" i="11"/>
  <c r="AE777" i="11"/>
  <c r="AF777" i="11"/>
  <c r="AG777" i="11"/>
  <c r="AI777" i="11" a="1"/>
  <c r="AI777" i="11"/>
  <c r="AH777" i="11" a="1"/>
  <c r="AH777" i="11" s="1"/>
  <c r="AD778" i="11"/>
  <c r="AE778" i="11"/>
  <c r="AF778" i="11"/>
  <c r="AG778" i="11"/>
  <c r="AH778" i="11" a="1"/>
  <c r="AH778" i="11" s="1"/>
  <c r="AD779" i="11"/>
  <c r="AE779" i="11"/>
  <c r="AF779" i="11"/>
  <c r="AG779" i="11"/>
  <c r="AI779" i="11" a="1"/>
  <c r="AI779" i="11"/>
  <c r="AH779" i="11" a="1"/>
  <c r="AH779" i="11" s="1"/>
  <c r="AD780" i="11"/>
  <c r="AE780" i="11"/>
  <c r="AF780" i="11"/>
  <c r="AG780" i="11"/>
  <c r="AH780" i="11" a="1"/>
  <c r="AH780" i="11" s="1"/>
  <c r="AD781" i="11"/>
  <c r="AE781" i="11"/>
  <c r="AF781" i="11"/>
  <c r="AG781" i="11"/>
  <c r="AI781" i="11" a="1"/>
  <c r="AI781" i="11"/>
  <c r="AH781" i="11" a="1"/>
  <c r="AH781" i="11" s="1"/>
  <c r="AD782" i="11"/>
  <c r="AE782" i="11"/>
  <c r="AF782" i="11"/>
  <c r="AG782" i="11"/>
  <c r="AH782" i="11" a="1"/>
  <c r="AH782" i="11" s="1"/>
  <c r="AD783" i="11"/>
  <c r="AE783" i="11"/>
  <c r="AF783" i="11"/>
  <c r="AG783" i="11"/>
  <c r="AI783" i="11" a="1"/>
  <c r="AI783" i="11"/>
  <c r="AH783" i="11" a="1"/>
  <c r="AH783" i="11" s="1"/>
  <c r="AD784" i="11"/>
  <c r="AE784" i="11"/>
  <c r="AF784" i="11"/>
  <c r="AG784" i="11"/>
  <c r="AH784" i="11" a="1"/>
  <c r="AH784" i="11" s="1"/>
  <c r="AD785" i="11"/>
  <c r="AE785" i="11"/>
  <c r="AF785" i="11"/>
  <c r="AG785" i="11"/>
  <c r="AI785" i="11" a="1"/>
  <c r="AI785" i="11"/>
  <c r="AH785" i="11" a="1"/>
  <c r="AH785" i="11" s="1"/>
  <c r="AD786" i="11"/>
  <c r="AE786" i="11"/>
  <c r="AF786" i="11"/>
  <c r="AG786" i="11"/>
  <c r="AH786" i="11" a="1"/>
  <c r="AH786" i="11" s="1"/>
  <c r="AD787" i="11"/>
  <c r="AE787" i="11"/>
  <c r="AF787" i="11"/>
  <c r="AG787" i="11"/>
  <c r="AH787" i="11" a="1"/>
  <c r="AH787" i="11" s="1"/>
  <c r="AD788" i="11"/>
  <c r="AE788" i="11"/>
  <c r="AF788" i="11"/>
  <c r="AG788" i="11"/>
  <c r="AI788" i="11" a="1"/>
  <c r="AI788" i="11"/>
  <c r="AH788" i="11" a="1"/>
  <c r="AH788" i="11" s="1"/>
  <c r="AD789" i="11"/>
  <c r="AE789" i="11"/>
  <c r="AF789" i="11"/>
  <c r="AG789" i="11"/>
  <c r="AH789" i="11" a="1"/>
  <c r="AH789" i="11" s="1"/>
  <c r="AD790" i="11"/>
  <c r="AE790" i="11"/>
  <c r="AF790" i="11"/>
  <c r="AG790" i="11"/>
  <c r="AI790" i="11" a="1"/>
  <c r="AI790" i="11"/>
  <c r="AH790" i="11" a="1"/>
  <c r="AH790" i="11" s="1"/>
  <c r="AD791" i="11"/>
  <c r="AE791" i="11"/>
  <c r="AF791" i="11"/>
  <c r="AG791" i="11"/>
  <c r="AH791" i="11" a="1"/>
  <c r="AH791" i="11" s="1"/>
  <c r="AD792" i="11"/>
  <c r="AE792" i="11"/>
  <c r="AF792" i="11"/>
  <c r="AG792" i="11"/>
  <c r="AI792" i="11" a="1"/>
  <c r="AI792" i="11"/>
  <c r="AH792" i="11" a="1"/>
  <c r="AH792" i="11" s="1"/>
  <c r="AD793" i="11"/>
  <c r="AE793" i="11"/>
  <c r="AF793" i="11"/>
  <c r="AG793" i="11"/>
  <c r="AH793" i="11" a="1"/>
  <c r="AH793" i="11" s="1"/>
  <c r="AD794" i="11"/>
  <c r="AE794" i="11"/>
  <c r="AF794" i="11"/>
  <c r="AG794" i="11"/>
  <c r="AH794" i="11" a="1"/>
  <c r="AH794" i="11" s="1"/>
  <c r="AD795" i="11"/>
  <c r="AE795" i="11"/>
  <c r="AF795" i="11"/>
  <c r="AG795" i="11"/>
  <c r="AH795" i="11" a="1"/>
  <c r="AH795" i="11" s="1"/>
  <c r="AD796" i="11"/>
  <c r="AE796" i="11"/>
  <c r="AF796" i="11"/>
  <c r="AG796" i="11"/>
  <c r="AH796" i="11" a="1"/>
  <c r="AH796" i="11" s="1"/>
  <c r="AD797" i="11"/>
  <c r="AE797" i="11"/>
  <c r="AF797" i="11"/>
  <c r="AG797" i="11"/>
  <c r="AH797" i="11" a="1"/>
  <c r="AH797" i="11" s="1"/>
  <c r="AD798" i="11"/>
  <c r="AE798" i="11"/>
  <c r="AF798" i="11"/>
  <c r="AG798" i="11"/>
  <c r="AI798" i="11" a="1"/>
  <c r="AI798" i="11"/>
  <c r="AH798" i="11" a="1"/>
  <c r="AH798" i="11" s="1"/>
  <c r="AD799" i="11"/>
  <c r="AE799" i="11"/>
  <c r="AF799" i="11"/>
  <c r="AG799" i="11"/>
  <c r="AH799" i="11" a="1"/>
  <c r="AH799" i="11" s="1"/>
  <c r="AD800" i="11"/>
  <c r="AE800" i="11"/>
  <c r="AF800" i="11"/>
  <c r="AG800" i="11"/>
  <c r="AI800" i="11" a="1"/>
  <c r="AH800" i="11" a="1"/>
  <c r="AH800" i="11" s="1"/>
  <c r="AD801" i="11"/>
  <c r="AE801" i="11"/>
  <c r="AF801" i="11"/>
  <c r="AG801" i="11"/>
  <c r="AH801" i="11" a="1"/>
  <c r="AH801" i="11" s="1"/>
  <c r="AD802" i="11"/>
  <c r="AE802" i="11"/>
  <c r="AF802" i="11"/>
  <c r="AG802" i="11"/>
  <c r="AI802" i="11" a="1"/>
  <c r="AI802" i="11"/>
  <c r="AH802" i="11" a="1"/>
  <c r="AH802" i="11" s="1"/>
  <c r="AD803" i="11"/>
  <c r="AE803" i="11"/>
  <c r="AF803" i="11"/>
  <c r="AG803" i="11"/>
  <c r="AH803" i="11" a="1"/>
  <c r="AH803" i="11" s="1"/>
  <c r="AD804" i="11"/>
  <c r="AE804" i="11"/>
  <c r="AF804" i="11"/>
  <c r="AG804" i="11"/>
  <c r="AI804" i="11" a="1"/>
  <c r="AI804" i="11"/>
  <c r="AH804" i="11" a="1"/>
  <c r="AH804" i="11" s="1"/>
  <c r="AD805" i="11"/>
  <c r="AE805" i="11"/>
  <c r="AF805" i="11"/>
  <c r="AG805" i="11"/>
  <c r="AH805" i="11" a="1"/>
  <c r="AH805" i="11" s="1"/>
  <c r="AD806" i="11"/>
  <c r="AE806" i="11"/>
  <c r="AF806" i="11"/>
  <c r="AG806" i="11"/>
  <c r="AI806" i="11" a="1"/>
  <c r="AI806" i="11"/>
  <c r="AH806" i="11" a="1"/>
  <c r="AH806" i="11" s="1"/>
  <c r="AD807" i="11"/>
  <c r="AE807" i="11"/>
  <c r="AF807" i="11"/>
  <c r="AG807" i="11"/>
  <c r="AH807" i="11" a="1"/>
  <c r="AH807" i="11" s="1"/>
  <c r="AD808" i="11"/>
  <c r="AE808" i="11"/>
  <c r="AF808" i="11"/>
  <c r="AG808" i="11"/>
  <c r="AI808" i="11" a="1"/>
  <c r="AI808" i="11"/>
  <c r="AH808" i="11" a="1"/>
  <c r="AH808" i="11" s="1"/>
  <c r="AD809" i="11"/>
  <c r="AE809" i="11"/>
  <c r="AF809" i="11"/>
  <c r="AG809" i="11"/>
  <c r="AH809" i="11" a="1"/>
  <c r="AH809" i="11" s="1"/>
  <c r="AD810" i="11"/>
  <c r="AE810" i="11"/>
  <c r="AF810" i="11"/>
  <c r="AG810" i="11"/>
  <c r="AI810" i="11" a="1"/>
  <c r="AI810" i="11"/>
  <c r="AH810" i="11" a="1"/>
  <c r="AH810" i="11" s="1"/>
  <c r="AD811" i="11"/>
  <c r="AE811" i="11"/>
  <c r="AF811" i="11"/>
  <c r="AG811" i="11"/>
  <c r="AH811" i="11" a="1"/>
  <c r="AH811" i="11" s="1"/>
  <c r="AD812" i="11"/>
  <c r="AE812" i="11"/>
  <c r="AF812" i="11"/>
  <c r="AG812" i="11"/>
  <c r="AH812" i="11" a="1"/>
  <c r="AH812" i="11" s="1"/>
  <c r="AD813" i="11"/>
  <c r="AE813" i="11"/>
  <c r="AF813" i="11"/>
  <c r="AG813" i="11"/>
  <c r="AH813" i="11" a="1"/>
  <c r="AH813" i="11" s="1"/>
  <c r="AD814" i="11"/>
  <c r="AE814" i="11"/>
  <c r="AF814" i="11"/>
  <c r="AG814" i="11"/>
  <c r="AI814" i="11" a="1"/>
  <c r="AI814" i="11"/>
  <c r="AH814" i="11" a="1"/>
  <c r="AH814" i="11" s="1"/>
  <c r="AD815" i="11"/>
  <c r="AE815" i="11"/>
  <c r="AF815" i="11"/>
  <c r="AG815" i="11"/>
  <c r="AH815" i="11" a="1"/>
  <c r="AH815" i="11" s="1"/>
  <c r="AD816" i="11"/>
  <c r="AE816" i="11"/>
  <c r="AF816" i="11"/>
  <c r="AG816" i="11"/>
  <c r="AH816" i="11" a="1"/>
  <c r="AH816" i="11" s="1"/>
  <c r="AD817" i="11"/>
  <c r="AE817" i="11"/>
  <c r="AF817" i="11"/>
  <c r="AG817" i="11"/>
  <c r="AH817" i="11" a="1"/>
  <c r="AH817" i="11" s="1"/>
  <c r="AD818" i="11"/>
  <c r="AE818" i="11"/>
  <c r="AF818" i="11"/>
  <c r="AG818" i="11"/>
  <c r="AI818" i="11" a="1"/>
  <c r="AI818" i="11"/>
  <c r="AH818" i="11" a="1"/>
  <c r="AH818" i="11" s="1"/>
  <c r="AD819" i="11"/>
  <c r="AE819" i="11"/>
  <c r="AF819" i="11"/>
  <c r="AG819" i="11"/>
  <c r="AH819" i="11" a="1"/>
  <c r="AH819" i="11" s="1"/>
  <c r="AD820" i="11"/>
  <c r="AE820" i="11"/>
  <c r="AF820" i="11"/>
  <c r="AG820" i="11"/>
  <c r="AI820" i="11" a="1"/>
  <c r="AI820" i="11"/>
  <c r="AH820" i="11" a="1"/>
  <c r="AH820" i="11" s="1"/>
  <c r="AD821" i="11"/>
  <c r="AE821" i="11"/>
  <c r="AF821" i="11"/>
  <c r="AG821" i="11"/>
  <c r="AH821" i="11" a="1"/>
  <c r="AH821" i="11" s="1"/>
  <c r="AD822" i="11"/>
  <c r="AE822" i="11"/>
  <c r="AF822" i="11"/>
  <c r="AG822" i="11"/>
  <c r="AI822" i="11" a="1"/>
  <c r="AI822" i="11"/>
  <c r="AH822" i="11" a="1"/>
  <c r="AH822" i="11" s="1"/>
  <c r="AD823" i="11"/>
  <c r="AE823" i="11"/>
  <c r="AF823" i="11"/>
  <c r="AG823" i="11"/>
  <c r="AH823" i="11" a="1"/>
  <c r="AH823" i="11" s="1"/>
  <c r="AD824" i="11"/>
  <c r="AE824" i="11"/>
  <c r="AF824" i="11"/>
  <c r="AG824" i="11"/>
  <c r="AI824" i="11" a="1"/>
  <c r="AI824" i="11"/>
  <c r="AH824" i="11" a="1"/>
  <c r="AH824" i="11" s="1"/>
  <c r="AD825" i="11"/>
  <c r="AE825" i="11"/>
  <c r="AF825" i="11"/>
  <c r="AG825" i="11"/>
  <c r="AH825" i="11" a="1"/>
  <c r="AH825" i="11" s="1"/>
  <c r="AD826" i="11"/>
  <c r="AE826" i="11"/>
  <c r="AF826" i="11"/>
  <c r="AG826" i="11"/>
  <c r="AI826" i="11" a="1"/>
  <c r="AI826" i="11"/>
  <c r="AH826" i="11" a="1"/>
  <c r="AH826" i="11" s="1"/>
  <c r="AD827" i="11"/>
  <c r="AE827" i="11"/>
  <c r="AF827" i="11"/>
  <c r="AG827" i="11"/>
  <c r="AH827" i="11" a="1"/>
  <c r="AH827" i="11" s="1"/>
  <c r="AD828" i="11"/>
  <c r="AE828" i="11"/>
  <c r="AF828" i="11"/>
  <c r="AG828" i="11"/>
  <c r="AI828" i="11" a="1"/>
  <c r="AI828" i="11"/>
  <c r="AH828" i="11" a="1"/>
  <c r="AH828" i="11" s="1"/>
  <c r="AD829" i="11"/>
  <c r="AE829" i="11"/>
  <c r="AF829" i="11"/>
  <c r="AG829" i="11"/>
  <c r="AH829" i="11" a="1"/>
  <c r="AH829" i="11" s="1"/>
  <c r="AD830" i="11"/>
  <c r="AE830" i="11"/>
  <c r="AF830" i="11"/>
  <c r="AG830" i="11"/>
  <c r="AI830" i="11" a="1"/>
  <c r="AI830" i="11"/>
  <c r="AH830" i="11" a="1"/>
  <c r="AH830" i="11" s="1"/>
  <c r="AD831" i="11"/>
  <c r="AE831" i="11"/>
  <c r="AF831" i="11"/>
  <c r="AG831" i="11"/>
  <c r="AH831" i="11" a="1"/>
  <c r="AH831" i="11" s="1"/>
  <c r="AD832" i="11"/>
  <c r="AE832" i="11"/>
  <c r="AF832" i="11"/>
  <c r="AG832" i="11"/>
  <c r="AH832" i="11" a="1"/>
  <c r="AH832" i="11" s="1"/>
  <c r="AD833" i="11"/>
  <c r="AE833" i="11"/>
  <c r="AF833" i="11"/>
  <c r="AG833" i="11"/>
  <c r="AH833" i="11" a="1"/>
  <c r="AH833" i="11" s="1"/>
  <c r="AD834" i="11"/>
  <c r="AE834" i="11"/>
  <c r="AF834" i="11"/>
  <c r="AG834" i="11"/>
  <c r="AI834" i="11" a="1"/>
  <c r="AI834" i="11"/>
  <c r="AH834" i="11" a="1"/>
  <c r="AH834" i="11" s="1"/>
  <c r="AD835" i="11"/>
  <c r="AE835" i="11"/>
  <c r="AF835" i="11"/>
  <c r="AG835" i="11"/>
  <c r="AH835" i="11" a="1"/>
  <c r="AH835" i="11" s="1"/>
  <c r="AD836" i="11"/>
  <c r="AE836" i="11"/>
  <c r="AF836" i="11"/>
  <c r="AG836" i="11"/>
  <c r="AI836" i="11" a="1"/>
  <c r="AI836" i="11"/>
  <c r="AH836" i="11" a="1"/>
  <c r="AH836" i="11" s="1"/>
  <c r="AD837" i="11"/>
  <c r="AE837" i="11"/>
  <c r="AF837" i="11"/>
  <c r="AG837" i="11"/>
  <c r="AH837" i="11" a="1"/>
  <c r="AH837" i="11" s="1"/>
  <c r="AD838" i="11"/>
  <c r="AE838" i="11"/>
  <c r="AF838" i="11"/>
  <c r="AG838" i="11"/>
  <c r="AI838" i="11" a="1"/>
  <c r="AI838" i="11"/>
  <c r="AH838" i="11" a="1"/>
  <c r="AH838" i="11" s="1"/>
  <c r="AD839" i="11"/>
  <c r="AE839" i="11"/>
  <c r="AF839" i="11"/>
  <c r="AG839" i="11"/>
  <c r="AH839" i="11" a="1"/>
  <c r="AH839" i="11" s="1"/>
  <c r="AD840" i="11"/>
  <c r="AE840" i="11"/>
  <c r="AF840" i="11"/>
  <c r="AG840" i="11"/>
  <c r="AI840" i="11" a="1"/>
  <c r="AI840" i="11"/>
  <c r="AH840" i="11" a="1"/>
  <c r="AH840" i="11" s="1"/>
  <c r="AD841" i="11"/>
  <c r="AE841" i="11"/>
  <c r="AF841" i="11"/>
  <c r="AG841" i="11"/>
  <c r="AH841" i="11" a="1"/>
  <c r="AH841" i="11" s="1"/>
  <c r="AD842" i="11"/>
  <c r="AE842" i="11"/>
  <c r="AF842" i="11"/>
  <c r="AG842" i="11"/>
  <c r="AI842" i="11" a="1"/>
  <c r="AI842" i="11"/>
  <c r="AH842" i="11" a="1"/>
  <c r="AH842" i="11" s="1"/>
  <c r="AD843" i="11"/>
  <c r="AE843" i="11"/>
  <c r="AF843" i="11"/>
  <c r="AG843" i="11"/>
  <c r="AH843" i="11" a="1"/>
  <c r="AH843" i="11" s="1"/>
  <c r="AD844" i="11"/>
  <c r="AE844" i="11"/>
  <c r="AF844" i="11"/>
  <c r="AG844" i="11"/>
  <c r="AH844" i="11" a="1"/>
  <c r="AH844" i="11" s="1"/>
  <c r="AD845" i="11"/>
  <c r="AE845" i="11"/>
  <c r="AF845" i="11"/>
  <c r="AG845" i="11"/>
  <c r="AH845" i="11" a="1"/>
  <c r="AH845" i="11" s="1"/>
  <c r="AD846" i="11"/>
  <c r="AE846" i="11"/>
  <c r="AF846" i="11"/>
  <c r="AG846" i="11"/>
  <c r="AI846" i="11" a="1"/>
  <c r="AI846" i="11"/>
  <c r="AH846" i="11" a="1"/>
  <c r="AH846" i="11" s="1"/>
  <c r="AD847" i="11"/>
  <c r="AE847" i="11"/>
  <c r="AF847" i="11"/>
  <c r="AG847" i="11"/>
  <c r="AH847" i="11" a="1"/>
  <c r="AH847" i="11" s="1"/>
  <c r="AD848" i="11"/>
  <c r="AE848" i="11"/>
  <c r="AF848" i="11"/>
  <c r="AG848" i="11"/>
  <c r="AI848" i="11" a="1"/>
  <c r="AH848" i="11" a="1"/>
  <c r="AH848" i="11" s="1"/>
  <c r="AD849" i="11"/>
  <c r="AE849" i="11"/>
  <c r="AF849" i="11"/>
  <c r="AG849" i="11"/>
  <c r="AH849" i="11" a="1"/>
  <c r="AH849" i="11" s="1"/>
  <c r="AD850" i="11"/>
  <c r="AE850" i="11"/>
  <c r="AF850" i="11"/>
  <c r="AG850" i="11"/>
  <c r="AI850" i="11" a="1"/>
  <c r="AI850" i="11"/>
  <c r="AH850" i="11" a="1"/>
  <c r="AH850" i="11" s="1"/>
  <c r="AD851" i="11"/>
  <c r="AE851" i="11"/>
  <c r="AF851" i="11"/>
  <c r="AG851" i="11"/>
  <c r="AH851" i="11" a="1"/>
  <c r="AH851" i="11" s="1"/>
  <c r="AD852" i="11"/>
  <c r="AE852" i="11"/>
  <c r="AF852" i="11"/>
  <c r="AG852" i="11"/>
  <c r="AI852" i="11" a="1"/>
  <c r="AI852" i="11"/>
  <c r="AH852" i="11" a="1"/>
  <c r="AH852" i="11" s="1"/>
  <c r="AD853" i="11"/>
  <c r="AE853" i="11"/>
  <c r="AF853" i="11"/>
  <c r="AG853" i="11"/>
  <c r="AH853" i="11" a="1"/>
  <c r="AH853" i="11" s="1"/>
  <c r="AD854" i="11"/>
  <c r="AE854" i="11"/>
  <c r="AF854" i="11"/>
  <c r="AG854" i="11"/>
  <c r="AI854" i="11" a="1"/>
  <c r="AI854" i="11"/>
  <c r="AH854" i="11" a="1"/>
  <c r="AH854" i="11" s="1"/>
  <c r="AD855" i="11"/>
  <c r="AE855" i="11"/>
  <c r="AF855" i="11"/>
  <c r="AG855" i="11"/>
  <c r="AH855" i="11" a="1"/>
  <c r="AH855" i="11" s="1"/>
  <c r="AD856" i="11"/>
  <c r="AE856" i="11"/>
  <c r="AF856" i="11"/>
  <c r="AG856" i="11"/>
  <c r="AI856" i="11" a="1"/>
  <c r="AI856" i="11"/>
  <c r="AH856" i="11" a="1"/>
  <c r="AH856" i="11" s="1"/>
  <c r="AD857" i="11"/>
  <c r="AE857" i="11"/>
  <c r="AF857" i="11"/>
  <c r="AG857" i="11"/>
  <c r="AH857" i="11" a="1"/>
  <c r="AH857" i="11" s="1"/>
  <c r="AD858" i="11"/>
  <c r="AE858" i="11"/>
  <c r="AF858" i="11"/>
  <c r="AG858" i="11"/>
  <c r="AI858" i="11" a="1"/>
  <c r="AI858" i="11"/>
  <c r="AH858" i="11" a="1"/>
  <c r="AH858" i="11" s="1"/>
  <c r="AD859" i="11"/>
  <c r="AE859" i="11"/>
  <c r="AF859" i="11"/>
  <c r="AG859" i="11"/>
  <c r="AH859" i="11" a="1"/>
  <c r="AH859" i="11" s="1"/>
  <c r="AD860" i="11"/>
  <c r="AE860" i="11"/>
  <c r="AF860" i="11"/>
  <c r="AG860" i="11"/>
  <c r="AH860" i="11" a="1"/>
  <c r="AH860" i="11" s="1"/>
  <c r="AD861" i="11"/>
  <c r="AE861" i="11"/>
  <c r="AF861" i="11"/>
  <c r="AG861" i="11"/>
  <c r="AH861" i="11" a="1"/>
  <c r="AH861" i="11" s="1"/>
  <c r="AD862" i="11"/>
  <c r="AE862" i="11"/>
  <c r="AF862" i="11"/>
  <c r="AG862" i="11"/>
  <c r="AH862" i="11" a="1"/>
  <c r="AH862" i="11" s="1"/>
  <c r="AD863" i="11"/>
  <c r="AE863" i="11"/>
  <c r="AF863" i="11"/>
  <c r="AG863" i="11"/>
  <c r="AH863" i="11" a="1"/>
  <c r="AH863" i="11" s="1"/>
  <c r="AD864" i="11"/>
  <c r="AE864" i="11"/>
  <c r="AF864" i="11"/>
  <c r="AG864" i="11"/>
  <c r="AH864" i="11" a="1"/>
  <c r="AH864" i="11" s="1"/>
  <c r="AD865" i="11"/>
  <c r="AE865" i="11"/>
  <c r="AF865" i="11"/>
  <c r="AG865" i="11"/>
  <c r="AH865" i="11" a="1"/>
  <c r="AH865" i="11" s="1"/>
  <c r="AD866" i="11"/>
  <c r="AE866" i="11"/>
  <c r="AF866" i="11"/>
  <c r="AG866" i="11"/>
  <c r="AI866" i="11" a="1"/>
  <c r="AI866" i="11"/>
  <c r="AH866" i="11" a="1"/>
  <c r="AH866" i="11" s="1"/>
  <c r="AD867" i="11"/>
  <c r="AE867" i="11"/>
  <c r="AF867" i="11"/>
  <c r="AG867" i="11"/>
  <c r="AH867" i="11" a="1"/>
  <c r="AH867" i="11" s="1"/>
  <c r="AD868" i="11"/>
  <c r="AE868" i="11"/>
  <c r="AF868" i="11"/>
  <c r="AG868" i="11"/>
  <c r="AI868" i="11" a="1"/>
  <c r="AI868" i="11"/>
  <c r="AH868" i="11" a="1"/>
  <c r="AH868" i="11" s="1"/>
  <c r="AD869" i="11"/>
  <c r="AE869" i="11"/>
  <c r="AF869" i="11"/>
  <c r="AG869" i="11"/>
  <c r="AH869" i="11" a="1"/>
  <c r="AH869" i="11" s="1"/>
  <c r="AD870" i="11"/>
  <c r="AE870" i="11"/>
  <c r="AF870" i="11"/>
  <c r="AG870" i="11"/>
  <c r="AH870" i="11" a="1"/>
  <c r="AH870" i="11" s="1"/>
  <c r="AD871" i="11"/>
  <c r="AE871" i="11"/>
  <c r="AF871" i="11"/>
  <c r="AG871" i="11"/>
  <c r="AH871" i="11" a="1"/>
  <c r="AH871" i="11" s="1"/>
  <c r="AD872" i="11"/>
  <c r="AE872" i="11"/>
  <c r="AF872" i="11"/>
  <c r="AG872" i="11"/>
  <c r="AI872" i="11" a="1"/>
  <c r="AI872" i="11"/>
  <c r="AH872" i="11" a="1"/>
  <c r="AH872" i="11" s="1"/>
  <c r="AD873" i="11"/>
  <c r="AE873" i="11"/>
  <c r="AF873" i="11"/>
  <c r="AG873" i="11"/>
  <c r="AH873" i="11" a="1"/>
  <c r="AH873" i="11" s="1"/>
  <c r="AD874" i="11"/>
  <c r="AE874" i="11"/>
  <c r="AF874" i="11"/>
  <c r="AG874" i="11"/>
  <c r="AI874" i="11" a="1"/>
  <c r="AI874" i="11"/>
  <c r="AH874" i="11" a="1"/>
  <c r="AH874" i="11" s="1"/>
  <c r="AD875" i="11"/>
  <c r="AE875" i="11"/>
  <c r="AF875" i="11"/>
  <c r="AG875" i="11"/>
  <c r="AH875" i="11" a="1"/>
  <c r="AH875" i="11" s="1"/>
  <c r="AD876" i="11"/>
  <c r="AE876" i="11"/>
  <c r="AF876" i="11"/>
  <c r="AG876" i="11"/>
  <c r="AI876" i="11" a="1"/>
  <c r="AI876" i="11"/>
  <c r="AH876" i="11" a="1"/>
  <c r="AH876" i="11" s="1"/>
  <c r="AD877" i="11"/>
  <c r="AE877" i="11"/>
  <c r="AF877" i="11"/>
  <c r="AG877" i="11"/>
  <c r="AH877" i="11" a="1"/>
  <c r="AH877" i="11" s="1"/>
  <c r="AD878" i="11"/>
  <c r="AE878" i="11"/>
  <c r="AF878" i="11"/>
  <c r="AG878" i="11"/>
  <c r="AI878" i="11" a="1"/>
  <c r="AI878" i="11"/>
  <c r="AH878" i="11" a="1"/>
  <c r="AH878" i="11" s="1"/>
  <c r="AD879" i="11"/>
  <c r="AE879" i="11"/>
  <c r="AF879" i="11"/>
  <c r="AG879" i="11"/>
  <c r="AH879" i="11" a="1"/>
  <c r="AH879" i="11" s="1"/>
  <c r="AD880" i="11"/>
  <c r="AE880" i="11"/>
  <c r="AF880" i="11"/>
  <c r="AG880" i="11"/>
  <c r="AH880" i="11" a="1"/>
  <c r="AH880" i="11" s="1"/>
  <c r="AD881" i="11"/>
  <c r="AE881" i="11"/>
  <c r="AF881" i="11"/>
  <c r="AG881" i="11"/>
  <c r="AH881" i="11" a="1"/>
  <c r="AH881" i="11" s="1"/>
  <c r="AD882" i="11"/>
  <c r="AE882" i="11"/>
  <c r="AF882" i="11"/>
  <c r="AG882" i="11"/>
  <c r="AI882" i="11" a="1"/>
  <c r="AI882" i="11"/>
  <c r="AH882" i="11" a="1"/>
  <c r="AH882" i="11" s="1"/>
  <c r="AD883" i="11"/>
  <c r="AE883" i="11"/>
  <c r="AF883" i="11"/>
  <c r="AG883" i="11"/>
  <c r="AH883" i="11" a="1"/>
  <c r="AH883" i="11" s="1"/>
  <c r="AD884" i="11"/>
  <c r="AE884" i="11"/>
  <c r="AF884" i="11"/>
  <c r="AG884" i="11"/>
  <c r="AH884" i="11" a="1"/>
  <c r="AH884" i="11" s="1"/>
  <c r="AD885" i="11"/>
  <c r="AE885" i="11"/>
  <c r="AF885" i="11"/>
  <c r="AG885" i="11"/>
  <c r="AH885" i="11" a="1"/>
  <c r="AH885" i="11" s="1"/>
  <c r="AD886" i="11"/>
  <c r="AE886" i="11"/>
  <c r="AF886" i="11"/>
  <c r="AG886" i="11"/>
  <c r="AI886" i="11" a="1"/>
  <c r="AI886" i="11"/>
  <c r="AH886" i="11" a="1"/>
  <c r="AH886" i="11" s="1"/>
  <c r="AD887" i="11"/>
  <c r="AE887" i="11"/>
  <c r="AF887" i="11"/>
  <c r="AG887" i="11"/>
  <c r="AH887" i="11" a="1"/>
  <c r="AH887" i="11" s="1"/>
  <c r="AD888" i="11"/>
  <c r="AE888" i="11"/>
  <c r="AF888" i="11"/>
  <c r="AG888" i="11"/>
  <c r="AI888" i="11" a="1"/>
  <c r="AI888" i="11"/>
  <c r="AH888" i="11" a="1"/>
  <c r="AH888" i="11" s="1"/>
  <c r="AD889" i="11"/>
  <c r="AE889" i="11"/>
  <c r="AF889" i="11"/>
  <c r="AG889" i="11"/>
  <c r="AH889" i="11" a="1"/>
  <c r="AH889" i="11" s="1"/>
  <c r="AD890" i="11"/>
  <c r="AE890" i="11"/>
  <c r="AF890" i="11"/>
  <c r="AG890" i="11"/>
  <c r="AI890" i="11" a="1"/>
  <c r="AI890" i="11"/>
  <c r="AH890" i="11" a="1"/>
  <c r="AH890" i="11" s="1"/>
  <c r="AD891" i="11"/>
  <c r="AE891" i="11"/>
  <c r="AF891" i="11"/>
  <c r="AG891" i="11"/>
  <c r="AH891" i="11" a="1"/>
  <c r="AH891" i="11" s="1"/>
  <c r="AD892" i="11"/>
  <c r="AE892" i="11"/>
  <c r="AF892" i="11"/>
  <c r="AG892" i="11"/>
  <c r="AI892" i="11" a="1"/>
  <c r="AI892" i="11"/>
  <c r="AH892" i="11" a="1"/>
  <c r="AH892" i="11" s="1"/>
  <c r="AD893" i="11"/>
  <c r="AE893" i="11"/>
  <c r="AF893" i="11"/>
  <c r="AG893" i="11"/>
  <c r="AH893" i="11" a="1"/>
  <c r="AH893" i="11" s="1"/>
  <c r="AD894" i="11"/>
  <c r="AE894" i="11"/>
  <c r="AF894" i="11"/>
  <c r="AG894" i="11"/>
  <c r="AI894" i="11" a="1"/>
  <c r="AI894" i="11"/>
  <c r="AH894" i="11" a="1"/>
  <c r="AH894" i="11" s="1"/>
  <c r="AD895" i="11"/>
  <c r="AE895" i="11"/>
  <c r="AF895" i="11"/>
  <c r="AG895" i="11"/>
  <c r="AH895" i="11" a="1"/>
  <c r="AH895" i="11" s="1"/>
  <c r="AD896" i="11"/>
  <c r="AE896" i="11"/>
  <c r="AF896" i="11"/>
  <c r="AG896" i="11"/>
  <c r="AI896" i="11" a="1"/>
  <c r="AI896" i="11"/>
  <c r="AH896" i="11" a="1"/>
  <c r="AH896" i="11" s="1"/>
  <c r="AD897" i="11"/>
  <c r="AE897" i="11"/>
  <c r="AF897" i="11"/>
  <c r="AG897" i="11"/>
  <c r="AH897" i="11" a="1"/>
  <c r="AH897" i="11" s="1"/>
  <c r="AD898" i="11"/>
  <c r="AE898" i="11"/>
  <c r="AF898" i="11"/>
  <c r="AG898" i="11"/>
  <c r="AH898" i="11" a="1"/>
  <c r="AH898" i="11" s="1"/>
  <c r="AD899" i="11"/>
  <c r="AE899" i="11"/>
  <c r="AF899" i="11"/>
  <c r="AG899" i="11"/>
  <c r="AH899" i="11" a="1"/>
  <c r="AH899" i="11" s="1"/>
  <c r="AD900" i="11"/>
  <c r="AE900" i="11"/>
  <c r="AF900" i="11"/>
  <c r="AG900" i="11"/>
  <c r="AI900" i="11" a="1"/>
  <c r="AI900" i="11"/>
  <c r="AH900" i="11" a="1"/>
  <c r="AH900" i="11" s="1"/>
  <c r="AD901" i="11"/>
  <c r="AE901" i="11"/>
  <c r="AF901" i="11"/>
  <c r="AG901" i="11"/>
  <c r="AH901" i="11" a="1"/>
  <c r="AH901" i="11" s="1"/>
  <c r="AD902" i="11"/>
  <c r="AE902" i="11"/>
  <c r="AF902" i="11"/>
  <c r="AG902" i="11"/>
  <c r="AH902" i="11" a="1"/>
  <c r="AH902" i="11" s="1"/>
  <c r="AD903" i="11"/>
  <c r="AE903" i="11"/>
  <c r="AF903" i="11"/>
  <c r="AG903" i="11"/>
  <c r="AH903" i="11" a="1"/>
  <c r="AH903" i="11" s="1"/>
  <c r="AD904" i="11"/>
  <c r="AE904" i="11"/>
  <c r="AF904" i="11"/>
  <c r="AG904" i="11"/>
  <c r="AI904" i="11" a="1"/>
  <c r="AI904" i="11"/>
  <c r="AH904" i="11" a="1"/>
  <c r="AH904" i="11" s="1"/>
  <c r="AD905" i="11"/>
  <c r="AE905" i="11"/>
  <c r="AF905" i="11"/>
  <c r="AG905" i="11"/>
  <c r="AH905" i="11" a="1"/>
  <c r="AH905" i="11" s="1"/>
  <c r="AD906" i="11"/>
  <c r="AE906" i="11"/>
  <c r="AF906" i="11"/>
  <c r="AG906" i="11"/>
  <c r="AH906" i="11" a="1"/>
  <c r="AH906" i="11" s="1"/>
  <c r="AD907" i="11"/>
  <c r="AE907" i="11"/>
  <c r="AF907" i="11"/>
  <c r="AG907" i="11"/>
  <c r="AH907" i="11" a="1"/>
  <c r="AH907" i="11" s="1"/>
  <c r="AD908" i="11"/>
  <c r="AE908" i="11"/>
  <c r="AF908" i="11"/>
  <c r="AG908" i="11"/>
  <c r="AI908" i="11" a="1"/>
  <c r="AI908" i="11"/>
  <c r="AH908" i="11" a="1"/>
  <c r="AH908" i="11" s="1"/>
  <c r="AD909" i="11"/>
  <c r="AE909" i="11"/>
  <c r="AF909" i="11"/>
  <c r="AG909" i="11"/>
  <c r="AH909" i="11" a="1"/>
  <c r="AH909" i="11" s="1"/>
  <c r="AD910" i="11"/>
  <c r="AE910" i="11"/>
  <c r="AF910" i="11"/>
  <c r="AG910" i="11"/>
  <c r="AH910" i="11" a="1"/>
  <c r="AH910" i="11" s="1"/>
  <c r="AD911" i="11"/>
  <c r="AE911" i="11"/>
  <c r="AF911" i="11"/>
  <c r="AG911" i="11"/>
  <c r="AH911" i="11" a="1"/>
  <c r="AH911" i="11" s="1"/>
  <c r="AD912" i="11"/>
  <c r="AE912" i="11"/>
  <c r="AF912" i="11"/>
  <c r="AG912" i="11"/>
  <c r="AH912" i="11" a="1"/>
  <c r="AH912" i="11" s="1"/>
  <c r="AD913" i="11"/>
  <c r="AE913" i="11"/>
  <c r="AF913" i="11"/>
  <c r="AG913" i="11"/>
  <c r="AH913" i="11" a="1"/>
  <c r="AH913" i="11" s="1"/>
  <c r="AD914" i="11"/>
  <c r="AE914" i="11"/>
  <c r="AF914" i="11"/>
  <c r="AG914" i="11"/>
  <c r="AH914" i="11" a="1"/>
  <c r="AH914" i="11" s="1"/>
  <c r="AD915" i="11"/>
  <c r="AE915" i="11"/>
  <c r="AF915" i="11"/>
  <c r="AG915" i="11"/>
  <c r="AH915" i="11" a="1"/>
  <c r="AH915" i="11" s="1"/>
  <c r="AD916" i="11"/>
  <c r="AE916" i="11"/>
  <c r="AF916" i="11"/>
  <c r="AG916" i="11"/>
  <c r="AI916" i="11" a="1"/>
  <c r="AI916" i="11"/>
  <c r="AH916" i="11" a="1"/>
  <c r="AH916" i="11" s="1"/>
  <c r="AD917" i="11"/>
  <c r="AE917" i="11"/>
  <c r="AF917" i="11"/>
  <c r="AG917" i="11"/>
  <c r="AH917" i="11" a="1"/>
  <c r="AH917" i="11" s="1"/>
  <c r="AD918" i="11"/>
  <c r="AE918" i="11"/>
  <c r="AF918" i="11"/>
  <c r="AG918" i="11"/>
  <c r="AH918" i="11" a="1"/>
  <c r="AH918" i="11" s="1"/>
  <c r="AD919" i="11"/>
  <c r="AE919" i="11"/>
  <c r="AF919" i="11"/>
  <c r="AG919" i="11"/>
  <c r="AH919" i="11" a="1"/>
  <c r="AH919" i="11" s="1"/>
  <c r="AD920" i="11"/>
  <c r="AE920" i="11"/>
  <c r="AF920" i="11"/>
  <c r="AG920" i="11"/>
  <c r="AI920" i="11" a="1"/>
  <c r="AI920" i="11"/>
  <c r="AH920" i="11" a="1"/>
  <c r="AH920" i="11" s="1"/>
  <c r="AD921" i="11"/>
  <c r="AE921" i="11"/>
  <c r="AF921" i="11"/>
  <c r="AG921" i="11"/>
  <c r="AH921" i="11" a="1"/>
  <c r="AH921" i="11" s="1"/>
  <c r="AD922" i="11"/>
  <c r="AE922" i="11"/>
  <c r="AF922" i="11"/>
  <c r="AG922" i="11"/>
  <c r="AH922" i="11" a="1"/>
  <c r="AH922" i="11" s="1"/>
  <c r="AD923" i="11"/>
  <c r="AE923" i="11"/>
  <c r="AF923" i="11"/>
  <c r="AG923" i="11"/>
  <c r="AH923" i="11" a="1"/>
  <c r="AH923" i="11" s="1"/>
  <c r="AD924" i="11"/>
  <c r="AE924" i="11"/>
  <c r="AF924" i="11"/>
  <c r="AG924" i="11"/>
  <c r="AI924" i="11" a="1"/>
  <c r="AI924" i="11"/>
  <c r="AH924" i="11" a="1"/>
  <c r="AH924" i="11" s="1"/>
  <c r="AD925" i="11"/>
  <c r="AE925" i="11"/>
  <c r="AF925" i="11"/>
  <c r="AG925" i="11"/>
  <c r="AH925" i="11" a="1"/>
  <c r="AH925" i="11" s="1"/>
  <c r="AD926" i="11"/>
  <c r="AE926" i="11"/>
  <c r="AF926" i="11"/>
  <c r="AG926" i="11"/>
  <c r="AI926" i="11" a="1"/>
  <c r="AI926" i="11"/>
  <c r="AH926" i="11" a="1"/>
  <c r="AH926" i="11" s="1"/>
  <c r="AD927" i="11"/>
  <c r="AE927" i="11"/>
  <c r="AF927" i="11"/>
  <c r="AG927" i="11"/>
  <c r="AH927" i="11" a="1"/>
  <c r="AH927" i="11" s="1"/>
  <c r="AD928" i="11"/>
  <c r="AE928" i="11"/>
  <c r="AF928" i="11"/>
  <c r="AG928" i="11"/>
  <c r="AI928" i="11" a="1"/>
  <c r="AI928" i="11"/>
  <c r="AH928" i="11" a="1"/>
  <c r="AH928" i="11" s="1"/>
  <c r="AD929" i="11"/>
  <c r="AE929" i="11"/>
  <c r="AF929" i="11"/>
  <c r="AG929" i="11"/>
  <c r="AH929" i="11" a="1"/>
  <c r="AH929" i="11" s="1"/>
  <c r="AD930" i="11"/>
  <c r="AE930" i="11"/>
  <c r="AF930" i="11"/>
  <c r="AG930" i="11"/>
  <c r="AI930" i="11" a="1"/>
  <c r="AI930" i="11"/>
  <c r="AH930" i="11" a="1"/>
  <c r="AH930" i="11" s="1"/>
  <c r="AD931" i="11"/>
  <c r="AE931" i="11"/>
  <c r="AF931" i="11"/>
  <c r="AG931" i="11"/>
  <c r="AH931" i="11" a="1"/>
  <c r="AH931" i="11" s="1"/>
  <c r="AD932" i="11"/>
  <c r="AE932" i="11"/>
  <c r="AF932" i="11"/>
  <c r="AG932" i="11"/>
  <c r="AI932" i="11" a="1"/>
  <c r="AI932" i="11"/>
  <c r="AH932" i="11" a="1"/>
  <c r="AH932" i="11" s="1"/>
  <c r="AD933" i="11"/>
  <c r="AE933" i="11"/>
  <c r="AF933" i="11"/>
  <c r="AG933" i="11"/>
  <c r="AH933" i="11" a="1"/>
  <c r="AH933" i="11" s="1"/>
  <c r="AD934" i="11"/>
  <c r="AE934" i="11"/>
  <c r="AF934" i="11"/>
  <c r="AG934" i="11"/>
  <c r="AI934" i="11" a="1"/>
  <c r="AI934" i="11"/>
  <c r="AH934" i="11" a="1"/>
  <c r="AH934" i="11" s="1"/>
  <c r="AD935" i="11"/>
  <c r="AE935" i="11"/>
  <c r="AF935" i="11"/>
  <c r="AG935" i="11"/>
  <c r="AH935" i="11" a="1"/>
  <c r="AH935" i="11" s="1"/>
  <c r="AD936" i="11"/>
  <c r="AE936" i="11"/>
  <c r="AF936" i="11"/>
  <c r="AG936" i="11"/>
  <c r="AH936" i="11" a="1"/>
  <c r="AH936" i="11" s="1"/>
  <c r="AG3" i="11"/>
  <c r="AG4" i="11"/>
  <c r="AG5" i="11"/>
  <c r="AG6" i="11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D2" i="11"/>
  <c r="AE2" i="11"/>
  <c r="AF2" i="11"/>
  <c r="AI2" i="11" a="1"/>
  <c r="AI2" i="11"/>
  <c r="AD3" i="11"/>
  <c r="AF3" i="11"/>
  <c r="AE3" i="11"/>
  <c r="AD4" i="11"/>
  <c r="AE4" i="11"/>
  <c r="AF4" i="11"/>
  <c r="AD5" i="11"/>
  <c r="AF5" i="11"/>
  <c r="AI5" i="11" a="1"/>
  <c r="AI5" i="11"/>
  <c r="AE5" i="11"/>
  <c r="AD6" i="11"/>
  <c r="AF6" i="11"/>
  <c r="AE6" i="11"/>
  <c r="AD7" i="11"/>
  <c r="AE7" i="11"/>
  <c r="AF7" i="11"/>
  <c r="AD8" i="11"/>
  <c r="AF8" i="11"/>
  <c r="AE8" i="11"/>
  <c r="AD9" i="11"/>
  <c r="AF9" i="11"/>
  <c r="AE9" i="11"/>
  <c r="AD10" i="11"/>
  <c r="AF10" i="11"/>
  <c r="AE10" i="11"/>
  <c r="AD11" i="11"/>
  <c r="AF11" i="11"/>
  <c r="AE11" i="11"/>
  <c r="AD12" i="11"/>
  <c r="AE12" i="11"/>
  <c r="AF12" i="11"/>
  <c r="AI12" i="11" a="1"/>
  <c r="AI12" i="11"/>
  <c r="AD13" i="11"/>
  <c r="AE13" i="11"/>
  <c r="AF13" i="11"/>
  <c r="AD14" i="11"/>
  <c r="AF14" i="11"/>
  <c r="AE14" i="11"/>
  <c r="AD15" i="11"/>
  <c r="AE15" i="11"/>
  <c r="AF15" i="11"/>
  <c r="AD16" i="11"/>
  <c r="AE16" i="11"/>
  <c r="AF16" i="11"/>
  <c r="AI16" i="11" a="1"/>
  <c r="AI16" i="11"/>
  <c r="AD17" i="11"/>
  <c r="AE17" i="11"/>
  <c r="AF17" i="11"/>
  <c r="AD18" i="11"/>
  <c r="AF18" i="11"/>
  <c r="AE18" i="11"/>
  <c r="AD19" i="11"/>
  <c r="AF19" i="11"/>
  <c r="AE19" i="11"/>
  <c r="AD20" i="11"/>
  <c r="AF20" i="11"/>
  <c r="AE20" i="11"/>
  <c r="W14" i="11"/>
  <c r="Y14" i="11"/>
  <c r="X14" i="11"/>
  <c r="Z14" i="11"/>
  <c r="W15" i="11"/>
  <c r="X15" i="11"/>
  <c r="Y15" i="11"/>
  <c r="Z15" i="11"/>
  <c r="W16" i="11"/>
  <c r="X16" i="11"/>
  <c r="Y16" i="11"/>
  <c r="Z16" i="11"/>
  <c r="W17" i="11"/>
  <c r="Y17" i="11"/>
  <c r="X17" i="11"/>
  <c r="Z17" i="11"/>
  <c r="W18" i="11"/>
  <c r="Y18" i="11"/>
  <c r="X18" i="11"/>
  <c r="Z18" i="11"/>
  <c r="AB18" i="11" a="1"/>
  <c r="AB18" i="11"/>
  <c r="W19" i="11"/>
  <c r="Y19" i="11"/>
  <c r="X19" i="11"/>
  <c r="Z19" i="11"/>
  <c r="W20" i="11"/>
  <c r="X20" i="11"/>
  <c r="Y20" i="11"/>
  <c r="Z20" i="11"/>
  <c r="AB20" i="11" a="1"/>
  <c r="AB20" i="11"/>
  <c r="W21" i="11"/>
  <c r="X21" i="11"/>
  <c r="Y21" i="11"/>
  <c r="Z21" i="11"/>
  <c r="AB21" i="11" a="1"/>
  <c r="AB21" i="11"/>
  <c r="W22" i="11"/>
  <c r="X22" i="11"/>
  <c r="Y22" i="11"/>
  <c r="Z22" i="11"/>
  <c r="AB22" i="11" a="1"/>
  <c r="AB22" i="11"/>
  <c r="W23" i="11"/>
  <c r="Y23" i="11"/>
  <c r="X23" i="11"/>
  <c r="Z23" i="11"/>
  <c r="W24" i="11"/>
  <c r="X24" i="11"/>
  <c r="Y24" i="11"/>
  <c r="Z24" i="11"/>
  <c r="W25" i="11"/>
  <c r="Y25" i="11"/>
  <c r="X25" i="11"/>
  <c r="Z25" i="11"/>
  <c r="W26" i="11"/>
  <c r="Y26" i="11"/>
  <c r="X26" i="11"/>
  <c r="Z26" i="11"/>
  <c r="AB26" i="11" a="1"/>
  <c r="AB26" i="11"/>
  <c r="W27" i="11"/>
  <c r="X27" i="11"/>
  <c r="Y27" i="11"/>
  <c r="Z27" i="11"/>
  <c r="W28" i="11"/>
  <c r="X28" i="11"/>
  <c r="Y28" i="11"/>
  <c r="Z28" i="11"/>
  <c r="W29" i="11"/>
  <c r="Y29" i="11"/>
  <c r="X29" i="11"/>
  <c r="Z29" i="11"/>
  <c r="W30" i="11"/>
  <c r="Y30" i="11"/>
  <c r="X30" i="11"/>
  <c r="Z30" i="11"/>
  <c r="W31" i="11"/>
  <c r="X31" i="11"/>
  <c r="Y31" i="11"/>
  <c r="Z31" i="11"/>
  <c r="W32" i="11"/>
  <c r="X32" i="11"/>
  <c r="Y32" i="11"/>
  <c r="Z32" i="11"/>
  <c r="W33" i="11"/>
  <c r="Y33" i="11"/>
  <c r="X33" i="11"/>
  <c r="Z33" i="11"/>
  <c r="W34" i="11"/>
  <c r="X34" i="11"/>
  <c r="Y34" i="11"/>
  <c r="Z34" i="11"/>
  <c r="AB34" i="11" a="1"/>
  <c r="AB34" i="11"/>
  <c r="W35" i="11"/>
  <c r="X35" i="11"/>
  <c r="Y35" i="11"/>
  <c r="Z35" i="11"/>
  <c r="AB35" i="11" a="1"/>
  <c r="AB35" i="11"/>
  <c r="W36" i="11"/>
  <c r="X36" i="11"/>
  <c r="Y36" i="11"/>
  <c r="Z36" i="11"/>
  <c r="AB36" i="11" a="1"/>
  <c r="AB36" i="11"/>
  <c r="W37" i="11"/>
  <c r="X37" i="11"/>
  <c r="Y37" i="11"/>
  <c r="Z37" i="11"/>
  <c r="W38" i="11"/>
  <c r="Y38" i="11"/>
  <c r="X38" i="11"/>
  <c r="Z38" i="11"/>
  <c r="AB38" i="11" a="1"/>
  <c r="AB38" i="11"/>
  <c r="W39" i="11"/>
  <c r="Y39" i="11"/>
  <c r="X39" i="11"/>
  <c r="Z39" i="11"/>
  <c r="AB39" i="11" a="1"/>
  <c r="AB39" i="11"/>
  <c r="W40" i="11"/>
  <c r="Y40" i="11"/>
  <c r="X40" i="11"/>
  <c r="Z40" i="11"/>
  <c r="W41" i="11"/>
  <c r="X41" i="11"/>
  <c r="Y41" i="11"/>
  <c r="Z41" i="11"/>
  <c r="W42" i="11"/>
  <c r="X42" i="11"/>
  <c r="Y42" i="11"/>
  <c r="Z42" i="11"/>
  <c r="W43" i="11"/>
  <c r="Y43" i="11"/>
  <c r="X43" i="11"/>
  <c r="Z43" i="11"/>
  <c r="W44" i="11"/>
  <c r="X44" i="11"/>
  <c r="Y44" i="11"/>
  <c r="Z44" i="11"/>
  <c r="AB44" i="11" a="1"/>
  <c r="AB44" i="11"/>
  <c r="W45" i="11"/>
  <c r="Y45" i="11"/>
  <c r="X45" i="11"/>
  <c r="Z45" i="11"/>
  <c r="W46" i="11"/>
  <c r="X46" i="11"/>
  <c r="Y46" i="11"/>
  <c r="Z46" i="11"/>
  <c r="W47" i="11"/>
  <c r="Y47" i="11"/>
  <c r="X47" i="11"/>
  <c r="Z47" i="11"/>
  <c r="W48" i="11"/>
  <c r="Y48" i="11"/>
  <c r="X48" i="11"/>
  <c r="Z48" i="11"/>
  <c r="W49" i="11"/>
  <c r="X49" i="11"/>
  <c r="Y49" i="11"/>
  <c r="Z49" i="11"/>
  <c r="W50" i="11"/>
  <c r="Y50" i="11"/>
  <c r="X50" i="11"/>
  <c r="Z50" i="11"/>
  <c r="W51" i="11"/>
  <c r="Y51" i="11"/>
  <c r="X51" i="11"/>
  <c r="Z51" i="11"/>
  <c r="W52" i="11"/>
  <c r="Y52" i="11"/>
  <c r="X52" i="11"/>
  <c r="Z52" i="11"/>
  <c r="W53" i="11"/>
  <c r="Y53" i="11"/>
  <c r="X53" i="11"/>
  <c r="Z53" i="11"/>
  <c r="W54" i="11"/>
  <c r="Y54" i="11"/>
  <c r="X54" i="11"/>
  <c r="Z54" i="11"/>
  <c r="W55" i="11"/>
  <c r="Y55" i="11"/>
  <c r="X55" i="11"/>
  <c r="Z55" i="11"/>
  <c r="AB55" i="11" a="1"/>
  <c r="AB55" i="11"/>
  <c r="W56" i="11"/>
  <c r="Y56" i="11"/>
  <c r="X56" i="11"/>
  <c r="Z56" i="11"/>
  <c r="AB56" i="11" a="1"/>
  <c r="AB56" i="11"/>
  <c r="W57" i="11"/>
  <c r="X57" i="11"/>
  <c r="Y57" i="11"/>
  <c r="Z57" i="11"/>
  <c r="AB57" i="11" a="1"/>
  <c r="AB57" i="11"/>
  <c r="W58" i="11"/>
  <c r="X58" i="11"/>
  <c r="Y58" i="11"/>
  <c r="Z58" i="11"/>
  <c r="AB58" i="11" a="1"/>
  <c r="AB58" i="11"/>
  <c r="W59" i="11"/>
  <c r="X59" i="11"/>
  <c r="Y59" i="11"/>
  <c r="Z59" i="11"/>
  <c r="AB59" i="11" a="1"/>
  <c r="AB59" i="11"/>
  <c r="W60" i="11"/>
  <c r="X60" i="11"/>
  <c r="Y60" i="11"/>
  <c r="Z60" i="11"/>
  <c r="AB60" i="11" a="1"/>
  <c r="AB60" i="11"/>
  <c r="W61" i="11"/>
  <c r="Y61" i="11"/>
  <c r="X61" i="11"/>
  <c r="Z61" i="11"/>
  <c r="W62" i="11"/>
  <c r="Y62" i="11"/>
  <c r="X62" i="11"/>
  <c r="Z62" i="11"/>
  <c r="W63" i="11"/>
  <c r="X63" i="11"/>
  <c r="Y63" i="11"/>
  <c r="Z63" i="11"/>
  <c r="AB63" i="11" a="1"/>
  <c r="AB63" i="11"/>
  <c r="W64" i="11"/>
  <c r="X64" i="11"/>
  <c r="Y64" i="11"/>
  <c r="Z64" i="11"/>
  <c r="AB64" i="11" a="1"/>
  <c r="AB64" i="11"/>
  <c r="W65" i="11"/>
  <c r="X65" i="11"/>
  <c r="Y65" i="11"/>
  <c r="Z65" i="11"/>
  <c r="AB65" i="11" a="1"/>
  <c r="AB65" i="11"/>
  <c r="W66" i="11"/>
  <c r="X66" i="11"/>
  <c r="Y66" i="11"/>
  <c r="Z66" i="11"/>
  <c r="AB66" i="11" a="1"/>
  <c r="W67" i="11"/>
  <c r="Y67" i="11"/>
  <c r="X67" i="11"/>
  <c r="Z67" i="11"/>
  <c r="AB67" i="11" a="1"/>
  <c r="AB67" i="11"/>
  <c r="W68" i="11"/>
  <c r="X68" i="11"/>
  <c r="Y68" i="11"/>
  <c r="Z68" i="11"/>
  <c r="W69" i="11"/>
  <c r="X69" i="11"/>
  <c r="Y69" i="11"/>
  <c r="Z69" i="11"/>
  <c r="W70" i="11"/>
  <c r="Y70" i="11"/>
  <c r="X70" i="11"/>
  <c r="Z70" i="11"/>
  <c r="W71" i="11"/>
  <c r="Y71" i="11"/>
  <c r="X71" i="11"/>
  <c r="Z71" i="11"/>
  <c r="W72" i="11"/>
  <c r="X72" i="11"/>
  <c r="Y72" i="11"/>
  <c r="Z72" i="11"/>
  <c r="W73" i="11"/>
  <c r="Y73" i="11"/>
  <c r="X73" i="11"/>
  <c r="Z73" i="11"/>
  <c r="W74" i="11"/>
  <c r="X74" i="11"/>
  <c r="Y74" i="11"/>
  <c r="Z74" i="11"/>
  <c r="AB74" i="11" a="1"/>
  <c r="AB74" i="11"/>
  <c r="W75" i="11"/>
  <c r="Y75" i="11"/>
  <c r="X75" i="11"/>
  <c r="Z75" i="11"/>
  <c r="AB75" i="11" a="1"/>
  <c r="AB75" i="11"/>
  <c r="W76" i="11"/>
  <c r="Y76" i="11"/>
  <c r="X76" i="11"/>
  <c r="Z76" i="11"/>
  <c r="W77" i="11"/>
  <c r="Y77" i="11"/>
  <c r="X77" i="11"/>
  <c r="Z77" i="11"/>
  <c r="W78" i="11"/>
  <c r="X78" i="11"/>
  <c r="Y78" i="11"/>
  <c r="Z78" i="11"/>
  <c r="W79" i="11"/>
  <c r="X79" i="11"/>
  <c r="Y79" i="11"/>
  <c r="Z79" i="11"/>
  <c r="W80" i="11"/>
  <c r="Y80" i="11"/>
  <c r="X80" i="11"/>
  <c r="Z80" i="11"/>
  <c r="W81" i="11"/>
  <c r="Y81" i="11"/>
  <c r="X81" i="11"/>
  <c r="Z81" i="11"/>
  <c r="AB81" i="11" a="1"/>
  <c r="AB81" i="11"/>
  <c r="W82" i="11"/>
  <c r="Y82" i="11"/>
  <c r="X82" i="11"/>
  <c r="Z82" i="11"/>
  <c r="W83" i="11"/>
  <c r="Y83" i="11"/>
  <c r="X83" i="11"/>
  <c r="Z83" i="11"/>
  <c r="W84" i="11"/>
  <c r="X84" i="11"/>
  <c r="Y84" i="11"/>
  <c r="Z84" i="11"/>
  <c r="W85" i="11"/>
  <c r="Y85" i="11"/>
  <c r="X85" i="11"/>
  <c r="Z85" i="11"/>
  <c r="W86" i="11"/>
  <c r="Y86" i="11"/>
  <c r="X86" i="11"/>
  <c r="Z86" i="11"/>
  <c r="AB86" i="11" a="1"/>
  <c r="AB86" i="11"/>
  <c r="W87" i="11"/>
  <c r="X87" i="11"/>
  <c r="Y87" i="11"/>
  <c r="Z87" i="11"/>
  <c r="W88" i="11"/>
  <c r="Y88" i="11"/>
  <c r="X88" i="11"/>
  <c r="Z88" i="11"/>
  <c r="W89" i="11"/>
  <c r="Y89" i="11"/>
  <c r="X89" i="11"/>
  <c r="Z89" i="11"/>
  <c r="W90" i="11"/>
  <c r="X90" i="11"/>
  <c r="Y90" i="11"/>
  <c r="Z90" i="11"/>
  <c r="W91" i="11"/>
  <c r="Y91" i="11"/>
  <c r="X91" i="11"/>
  <c r="Z91" i="11"/>
  <c r="W92" i="11"/>
  <c r="Y92" i="11"/>
  <c r="X92" i="11"/>
  <c r="Z92" i="11"/>
  <c r="W93" i="11"/>
  <c r="X93" i="11"/>
  <c r="Y93" i="11"/>
  <c r="Z93" i="11"/>
  <c r="W94" i="11"/>
  <c r="Y94" i="11"/>
  <c r="X94" i="11"/>
  <c r="Z94" i="11"/>
  <c r="AB94" i="11" a="1"/>
  <c r="AB94" i="11"/>
  <c r="W95" i="11"/>
  <c r="X95" i="11"/>
  <c r="Y95" i="11"/>
  <c r="Z95" i="11"/>
  <c r="AB95" i="11" a="1"/>
  <c r="AB95" i="11"/>
  <c r="W96" i="11"/>
  <c r="X96" i="11"/>
  <c r="Y96" i="11"/>
  <c r="Z96" i="11"/>
  <c r="AB96" i="11" a="1"/>
  <c r="AB96" i="11"/>
  <c r="W97" i="11"/>
  <c r="Y97" i="11"/>
  <c r="X97" i="11"/>
  <c r="Z97" i="11"/>
  <c r="W98" i="11"/>
  <c r="Y98" i="11"/>
  <c r="X98" i="11"/>
  <c r="Z98" i="11"/>
  <c r="W99" i="11"/>
  <c r="Y99" i="11"/>
  <c r="X99" i="11"/>
  <c r="Z99" i="11"/>
  <c r="AB99" i="11" a="1"/>
  <c r="AB99" i="11"/>
  <c r="W100" i="11"/>
  <c r="X100" i="11"/>
  <c r="Y100" i="11"/>
  <c r="Z100" i="11"/>
  <c r="W101" i="11"/>
  <c r="X101" i="11"/>
  <c r="Y101" i="11"/>
  <c r="Z101" i="11"/>
  <c r="W102" i="11"/>
  <c r="X102" i="11"/>
  <c r="Y102" i="11"/>
  <c r="Z102" i="11"/>
  <c r="W103" i="11"/>
  <c r="X103" i="11"/>
  <c r="Y103" i="11"/>
  <c r="Z103" i="11"/>
  <c r="W104" i="11"/>
  <c r="Y104" i="11"/>
  <c r="X104" i="11"/>
  <c r="Z104" i="11"/>
  <c r="W105" i="11"/>
  <c r="X105" i="11"/>
  <c r="Y105" i="11"/>
  <c r="Z105" i="11"/>
  <c r="W106" i="11"/>
  <c r="Y106" i="11"/>
  <c r="X106" i="11"/>
  <c r="Z106" i="11"/>
  <c r="W107" i="11"/>
  <c r="X107" i="11"/>
  <c r="Y107" i="11"/>
  <c r="Z107" i="11"/>
  <c r="W108" i="11"/>
  <c r="X108" i="11"/>
  <c r="Y108" i="11"/>
  <c r="Z108" i="11"/>
  <c r="W109" i="11"/>
  <c r="X109" i="11"/>
  <c r="Y109" i="11"/>
  <c r="Z109" i="11"/>
  <c r="W110" i="11"/>
  <c r="X110" i="11"/>
  <c r="Y110" i="11"/>
  <c r="Z110" i="11"/>
  <c r="W111" i="11"/>
  <c r="Y111" i="11"/>
  <c r="X111" i="11"/>
  <c r="Z111" i="11"/>
  <c r="W112" i="11"/>
  <c r="Y112" i="11"/>
  <c r="X112" i="11"/>
  <c r="Z112" i="11"/>
  <c r="AB112" i="11" a="1"/>
  <c r="AB112" i="11"/>
  <c r="W113" i="11"/>
  <c r="Y113" i="11"/>
  <c r="X113" i="11"/>
  <c r="Z113" i="11"/>
  <c r="W114" i="11"/>
  <c r="X114" i="11"/>
  <c r="Y114" i="11"/>
  <c r="Z114" i="11"/>
  <c r="AB114" i="11" a="1"/>
  <c r="AB114" i="11"/>
  <c r="W115" i="11"/>
  <c r="Y115" i="11"/>
  <c r="X115" i="11"/>
  <c r="Z115" i="11"/>
  <c r="W116" i="11"/>
  <c r="X116" i="11"/>
  <c r="Y116" i="11"/>
  <c r="Z116" i="11"/>
  <c r="W117" i="11"/>
  <c r="Y117" i="11"/>
  <c r="X117" i="11"/>
  <c r="Z117" i="11"/>
  <c r="W118" i="11"/>
  <c r="Y118" i="11"/>
  <c r="X118" i="11"/>
  <c r="Z118" i="11"/>
  <c r="AB118" i="11" a="1"/>
  <c r="AB118" i="11"/>
  <c r="W119" i="11"/>
  <c r="X119" i="11"/>
  <c r="Y119" i="11"/>
  <c r="Z119" i="11"/>
  <c r="W120" i="11"/>
  <c r="Y120" i="11"/>
  <c r="X120" i="11"/>
  <c r="Z120" i="11"/>
  <c r="W121" i="11"/>
  <c r="X121" i="11"/>
  <c r="Y121" i="11"/>
  <c r="Z121" i="11"/>
  <c r="AB121" i="11" a="1"/>
  <c r="AB121" i="11"/>
  <c r="W122" i="11"/>
  <c r="X122" i="11"/>
  <c r="Y122" i="11"/>
  <c r="Z122" i="11"/>
  <c r="AB122" i="11" a="1"/>
  <c r="AB122" i="11"/>
  <c r="W123" i="11"/>
  <c r="Y123" i="11"/>
  <c r="X123" i="11"/>
  <c r="Z123" i="11"/>
  <c r="W124" i="11"/>
  <c r="X124" i="11"/>
  <c r="Y124" i="11"/>
  <c r="Z124" i="11"/>
  <c r="W125" i="11"/>
  <c r="X125" i="11"/>
  <c r="Y125" i="11"/>
  <c r="Z125" i="11"/>
  <c r="W126" i="11"/>
  <c r="X126" i="11"/>
  <c r="Y126" i="11"/>
  <c r="Z126" i="11"/>
  <c r="W127" i="11"/>
  <c r="Y127" i="11"/>
  <c r="X127" i="11"/>
  <c r="Z127" i="11"/>
  <c r="W128" i="11"/>
  <c r="X128" i="11"/>
  <c r="Y128" i="11"/>
  <c r="Z128" i="11"/>
  <c r="AB128" i="11" a="1"/>
  <c r="AB128" i="11"/>
  <c r="W129" i="11"/>
  <c r="Y129" i="11"/>
  <c r="X129" i="11"/>
  <c r="Z129" i="11"/>
  <c r="AB129" i="11" a="1"/>
  <c r="AB129" i="11"/>
  <c r="W130" i="11"/>
  <c r="X130" i="11"/>
  <c r="Y130" i="11"/>
  <c r="Z130" i="11"/>
  <c r="W131" i="11"/>
  <c r="Y131" i="11"/>
  <c r="X131" i="11"/>
  <c r="Z131" i="11"/>
  <c r="W132" i="11"/>
  <c r="Y132" i="11"/>
  <c r="X132" i="11"/>
  <c r="Z132" i="11"/>
  <c r="W133" i="11"/>
  <c r="Y133" i="11"/>
  <c r="X133" i="11"/>
  <c r="Z133" i="11"/>
  <c r="W134" i="11"/>
  <c r="Y134" i="11"/>
  <c r="X134" i="11"/>
  <c r="Z134" i="11"/>
  <c r="AB134" i="11" a="1"/>
  <c r="AB134" i="11"/>
  <c r="W135" i="11"/>
  <c r="X135" i="11"/>
  <c r="Y135" i="11"/>
  <c r="Z135" i="11"/>
  <c r="W136" i="11"/>
  <c r="X136" i="11"/>
  <c r="Y136" i="11"/>
  <c r="Z136" i="11"/>
  <c r="W137" i="11"/>
  <c r="Y137" i="11"/>
  <c r="X137" i="11"/>
  <c r="Z137" i="11"/>
  <c r="W138" i="11"/>
  <c r="Y138" i="11"/>
  <c r="X138" i="11"/>
  <c r="Z138" i="11"/>
  <c r="W139" i="11"/>
  <c r="X139" i="11"/>
  <c r="Y139" i="11"/>
  <c r="Z139" i="11"/>
  <c r="W140" i="11"/>
  <c r="Y140" i="11"/>
  <c r="X140" i="11"/>
  <c r="Z140" i="11"/>
  <c r="W141" i="11"/>
  <c r="X141" i="11"/>
  <c r="Y141" i="11"/>
  <c r="Z141" i="11"/>
  <c r="AB141" i="11" a="1"/>
  <c r="AB141" i="11"/>
  <c r="W142" i="11"/>
  <c r="X142" i="11"/>
  <c r="Y142" i="11"/>
  <c r="Z142" i="11"/>
  <c r="W143" i="11"/>
  <c r="Y143" i="11"/>
  <c r="X143" i="11"/>
  <c r="Z143" i="11"/>
  <c r="AB143" i="11" a="1"/>
  <c r="AB143" i="11"/>
  <c r="W144" i="11"/>
  <c r="X144" i="11"/>
  <c r="Y144" i="11"/>
  <c r="Z144" i="11"/>
  <c r="W145" i="11"/>
  <c r="X145" i="11"/>
  <c r="Y145" i="11"/>
  <c r="Z145" i="11"/>
  <c r="W146" i="11"/>
  <c r="X146" i="11"/>
  <c r="Y146" i="11"/>
  <c r="Z146" i="11"/>
  <c r="W147" i="11"/>
  <c r="Y147" i="11"/>
  <c r="X147" i="11"/>
  <c r="Z147" i="11"/>
  <c r="W148" i="11"/>
  <c r="Y148" i="11"/>
  <c r="X148" i="11"/>
  <c r="Z148" i="11"/>
  <c r="W149" i="11"/>
  <c r="Y149" i="11"/>
  <c r="X149" i="11"/>
  <c r="Z149" i="11"/>
  <c r="W150" i="11"/>
  <c r="Y150" i="11"/>
  <c r="X150" i="11"/>
  <c r="Z150" i="11"/>
  <c r="W151" i="11"/>
  <c r="Y151" i="11"/>
  <c r="X151" i="11"/>
  <c r="Z151" i="11"/>
  <c r="W152" i="11"/>
  <c r="Y152" i="11"/>
  <c r="X152" i="11"/>
  <c r="Z152" i="11"/>
  <c r="W153" i="11"/>
  <c r="X153" i="11"/>
  <c r="Y153" i="11"/>
  <c r="Z153" i="11"/>
  <c r="W154" i="11"/>
  <c r="Y154" i="11"/>
  <c r="X154" i="11"/>
  <c r="Z154" i="11"/>
  <c r="W155" i="11"/>
  <c r="X155" i="11"/>
  <c r="Y155" i="11"/>
  <c r="Z155" i="11"/>
  <c r="AB155" i="11" a="1"/>
  <c r="AB155" i="11"/>
  <c r="W156" i="11"/>
  <c r="X156" i="11"/>
  <c r="Y156" i="11"/>
  <c r="Z156" i="11"/>
  <c r="AB156" i="11" a="1"/>
  <c r="AB156" i="11"/>
  <c r="W157" i="11"/>
  <c r="X157" i="11"/>
  <c r="Y157" i="11"/>
  <c r="Z157" i="11"/>
  <c r="AB157" i="11" a="1"/>
  <c r="AB157" i="11"/>
  <c r="W158" i="11"/>
  <c r="Y158" i="11"/>
  <c r="X158" i="11"/>
  <c r="Z158" i="11"/>
  <c r="AB158" i="11" a="1"/>
  <c r="AB158" i="11"/>
  <c r="W159" i="11"/>
  <c r="Y159" i="11"/>
  <c r="X159" i="11"/>
  <c r="Z159" i="11"/>
  <c r="W160" i="11"/>
  <c r="X160" i="11"/>
  <c r="Y160" i="11"/>
  <c r="Z160" i="11"/>
  <c r="AB160" i="11" a="1"/>
  <c r="AB160" i="11"/>
  <c r="W161" i="11"/>
  <c r="Y161" i="11"/>
  <c r="X161" i="11"/>
  <c r="Z161" i="11"/>
  <c r="W162" i="11"/>
  <c r="Y162" i="11"/>
  <c r="X162" i="11"/>
  <c r="Z162" i="11"/>
  <c r="W163" i="11"/>
  <c r="X163" i="11"/>
  <c r="Y163" i="11"/>
  <c r="Z163" i="11"/>
  <c r="AB163" i="11" a="1"/>
  <c r="AB163" i="11"/>
  <c r="W164" i="11"/>
  <c r="Y164" i="11"/>
  <c r="X164" i="11"/>
  <c r="Z164" i="11"/>
  <c r="AB164" i="11" a="1"/>
  <c r="AB164" i="11"/>
  <c r="W165" i="11"/>
  <c r="X165" i="11"/>
  <c r="Y165" i="11"/>
  <c r="Z165" i="11"/>
  <c r="W166" i="11"/>
  <c r="X166" i="11"/>
  <c r="Y166" i="11"/>
  <c r="Z166" i="11"/>
  <c r="W167" i="11"/>
  <c r="Y167" i="11"/>
  <c r="X167" i="11"/>
  <c r="Z167" i="11"/>
  <c r="W168" i="11"/>
  <c r="Y168" i="11"/>
  <c r="X168" i="11"/>
  <c r="Z168" i="11"/>
  <c r="W169" i="11"/>
  <c r="X169" i="11"/>
  <c r="Y169" i="11"/>
  <c r="Z169" i="11"/>
  <c r="W170" i="11"/>
  <c r="X170" i="11"/>
  <c r="Y170" i="11"/>
  <c r="Z170" i="11"/>
  <c r="W171" i="11"/>
  <c r="X171" i="11"/>
  <c r="Y171" i="11"/>
  <c r="Z171" i="11"/>
  <c r="W172" i="11"/>
  <c r="Y172" i="11"/>
  <c r="X172" i="11"/>
  <c r="Z172" i="11"/>
  <c r="W173" i="11"/>
  <c r="Y173" i="11"/>
  <c r="X173" i="11"/>
  <c r="Z173" i="11"/>
  <c r="W174" i="11"/>
  <c r="Y174" i="11"/>
  <c r="X174" i="11"/>
  <c r="Z174" i="11"/>
  <c r="W175" i="11"/>
  <c r="X175" i="11"/>
  <c r="Y175" i="11"/>
  <c r="Z175" i="11"/>
  <c r="AB175" i="11" a="1"/>
  <c r="AB175" i="11"/>
  <c r="W176" i="11"/>
  <c r="X176" i="11"/>
  <c r="Y176" i="11"/>
  <c r="Z176" i="11"/>
  <c r="AB176" i="11" a="1"/>
  <c r="AB176" i="11"/>
  <c r="W177" i="11"/>
  <c r="Y177" i="11"/>
  <c r="X177" i="11"/>
  <c r="Z177" i="11"/>
  <c r="W178" i="11"/>
  <c r="Y178" i="11"/>
  <c r="X178" i="11"/>
  <c r="Z178" i="11"/>
  <c r="W179" i="11"/>
  <c r="Y179" i="11"/>
  <c r="X179" i="11"/>
  <c r="Z179" i="11"/>
  <c r="AB179" i="11" a="1"/>
  <c r="AB179" i="11"/>
  <c r="W180" i="11"/>
  <c r="Y180" i="11"/>
  <c r="X180" i="11"/>
  <c r="Z180" i="11"/>
  <c r="AB180" i="11" a="1"/>
  <c r="AB180" i="11"/>
  <c r="W181" i="11"/>
  <c r="X181" i="11"/>
  <c r="Y181" i="11"/>
  <c r="Z181" i="11"/>
  <c r="AB181" i="11" a="1"/>
  <c r="AB181" i="11"/>
  <c r="W182" i="11"/>
  <c r="X182" i="11"/>
  <c r="Y182" i="11"/>
  <c r="Z182" i="11"/>
  <c r="AB182" i="11" a="1"/>
  <c r="AB182" i="11"/>
  <c r="W183" i="11"/>
  <c r="Y183" i="11"/>
  <c r="X183" i="11"/>
  <c r="Z183" i="11"/>
  <c r="W184" i="11"/>
  <c r="Y184" i="11"/>
  <c r="X184" i="11"/>
  <c r="Z184" i="11"/>
  <c r="W185" i="11"/>
  <c r="X185" i="11"/>
  <c r="Y185" i="11"/>
  <c r="Z185" i="11"/>
  <c r="W186" i="11"/>
  <c r="X186" i="11"/>
  <c r="Y186" i="11"/>
  <c r="Z186" i="11"/>
  <c r="W187" i="11"/>
  <c r="X187" i="11"/>
  <c r="Y187" i="11"/>
  <c r="Z187" i="11"/>
  <c r="W188" i="11"/>
  <c r="X188" i="11"/>
  <c r="Y188" i="11"/>
  <c r="Z188" i="11"/>
  <c r="AB188" i="11" a="1"/>
  <c r="AB188" i="11"/>
  <c r="W189" i="11"/>
  <c r="X189" i="11"/>
  <c r="Y189" i="11"/>
  <c r="Z189" i="11"/>
  <c r="AB189" i="11" a="1"/>
  <c r="AB189" i="11"/>
  <c r="W190" i="11"/>
  <c r="X190" i="11"/>
  <c r="Y190" i="11"/>
  <c r="Z190" i="11"/>
  <c r="W191" i="11"/>
  <c r="X191" i="11"/>
  <c r="Y191" i="11"/>
  <c r="Z191" i="11"/>
  <c r="W192" i="11"/>
  <c r="X192" i="11"/>
  <c r="Y192" i="11"/>
  <c r="Z192" i="11"/>
  <c r="AB192" i="11" a="1"/>
  <c r="AB192" i="11"/>
  <c r="W193" i="11"/>
  <c r="X193" i="11"/>
  <c r="Y193" i="11"/>
  <c r="Z193" i="11"/>
  <c r="AB193" i="11" a="1"/>
  <c r="AB193" i="11"/>
  <c r="W194" i="11"/>
  <c r="X194" i="11"/>
  <c r="Y194" i="11"/>
  <c r="Z194" i="11"/>
  <c r="W195" i="11"/>
  <c r="X195" i="11"/>
  <c r="Y195" i="11"/>
  <c r="Z195" i="11"/>
  <c r="W196" i="11"/>
  <c r="X196" i="11"/>
  <c r="Y196" i="11"/>
  <c r="Z196" i="11"/>
  <c r="W197" i="11"/>
  <c r="X197" i="11"/>
  <c r="Y197" i="11"/>
  <c r="Z197" i="11"/>
  <c r="AB197" i="11" a="1"/>
  <c r="AB197" i="11"/>
  <c r="W198" i="11"/>
  <c r="X198" i="11"/>
  <c r="Y198" i="11"/>
  <c r="Z198" i="11"/>
  <c r="W199" i="11"/>
  <c r="X199" i="11"/>
  <c r="Y199" i="11"/>
  <c r="Z199" i="11"/>
  <c r="W200" i="11"/>
  <c r="X200" i="11"/>
  <c r="Y200" i="11"/>
  <c r="Z200" i="11"/>
  <c r="AB200" i="11" a="1"/>
  <c r="AB200" i="11"/>
  <c r="W201" i="11"/>
  <c r="X201" i="11"/>
  <c r="Y201" i="11"/>
  <c r="Z201" i="11"/>
  <c r="AB201" i="11" a="1"/>
  <c r="AB201" i="11"/>
  <c r="W202" i="11"/>
  <c r="X202" i="11"/>
  <c r="Y202" i="11"/>
  <c r="Z202" i="11"/>
  <c r="W203" i="11"/>
  <c r="X203" i="11"/>
  <c r="Y203" i="11"/>
  <c r="Z203" i="11"/>
  <c r="W204" i="11"/>
  <c r="X204" i="11"/>
  <c r="Y204" i="11"/>
  <c r="Z204" i="11"/>
  <c r="AB204" i="11" a="1"/>
  <c r="AB204" i="11"/>
  <c r="W205" i="11"/>
  <c r="X205" i="11"/>
  <c r="Y205" i="11"/>
  <c r="Z205" i="11"/>
  <c r="AB205" i="11" a="1"/>
  <c r="AB205" i="11"/>
  <c r="W206" i="11"/>
  <c r="X206" i="11"/>
  <c r="Y206" i="11"/>
  <c r="Z206" i="11"/>
  <c r="W207" i="11"/>
  <c r="X207" i="11"/>
  <c r="Y207" i="11"/>
  <c r="Z207" i="11"/>
  <c r="W208" i="11"/>
  <c r="X208" i="11"/>
  <c r="Y208" i="11"/>
  <c r="Z208" i="11"/>
  <c r="AB208" i="11" a="1"/>
  <c r="AB208" i="11"/>
  <c r="W209" i="11"/>
  <c r="X209" i="11"/>
  <c r="Y209" i="11"/>
  <c r="Z209" i="11"/>
  <c r="AB209" i="11" a="1"/>
  <c r="AB209" i="11"/>
  <c r="W210" i="11"/>
  <c r="X210" i="11"/>
  <c r="Y210" i="11"/>
  <c r="Z210" i="11"/>
  <c r="W211" i="11"/>
  <c r="X211" i="11"/>
  <c r="Y211" i="11"/>
  <c r="Z211" i="11"/>
  <c r="W212" i="11"/>
  <c r="X212" i="11"/>
  <c r="Y212" i="11"/>
  <c r="Z212" i="11"/>
  <c r="AB212" i="11" a="1"/>
  <c r="AB212" i="11"/>
  <c r="W213" i="11"/>
  <c r="X213" i="11"/>
  <c r="Y213" i="11"/>
  <c r="Z213" i="11"/>
  <c r="AB213" i="11" a="1"/>
  <c r="AB213" i="11"/>
  <c r="W214" i="11"/>
  <c r="X214" i="11"/>
  <c r="Y214" i="11"/>
  <c r="Z214" i="11"/>
  <c r="W215" i="11"/>
  <c r="X215" i="11"/>
  <c r="Y215" i="11"/>
  <c r="Z215" i="11"/>
  <c r="W216" i="11"/>
  <c r="X216" i="11"/>
  <c r="Y216" i="11"/>
  <c r="Z216" i="11"/>
  <c r="AB216" i="11" a="1"/>
  <c r="AB216" i="11"/>
  <c r="W217" i="11"/>
  <c r="X217" i="11"/>
  <c r="Y217" i="11"/>
  <c r="Z217" i="11"/>
  <c r="AB217" i="11" a="1"/>
  <c r="AB217" i="11"/>
  <c r="W218" i="11"/>
  <c r="X218" i="11"/>
  <c r="Y218" i="11"/>
  <c r="Z218" i="11"/>
  <c r="W219" i="11"/>
  <c r="X219" i="11"/>
  <c r="Y219" i="11"/>
  <c r="Z219" i="11"/>
  <c r="W220" i="11"/>
  <c r="X220" i="11"/>
  <c r="Y220" i="11"/>
  <c r="Z220" i="11"/>
  <c r="AB220" i="11" a="1"/>
  <c r="AB220" i="11"/>
  <c r="W221" i="11"/>
  <c r="X221" i="11"/>
  <c r="Y221" i="11"/>
  <c r="Z221" i="11"/>
  <c r="AB221" i="11" a="1"/>
  <c r="AB221" i="11"/>
  <c r="W222" i="11"/>
  <c r="X222" i="11"/>
  <c r="Y222" i="11"/>
  <c r="Z222" i="11"/>
  <c r="W223" i="11"/>
  <c r="X223" i="11"/>
  <c r="Y223" i="11"/>
  <c r="Z223" i="11"/>
  <c r="W224" i="11"/>
  <c r="X224" i="11"/>
  <c r="Y224" i="11"/>
  <c r="Z224" i="11"/>
  <c r="AB224" i="11" a="1"/>
  <c r="AB224" i="11"/>
  <c r="W225" i="11"/>
  <c r="X225" i="11"/>
  <c r="Y225" i="11"/>
  <c r="Z225" i="11"/>
  <c r="AB225" i="11" a="1"/>
  <c r="AB225" i="11"/>
  <c r="W226" i="11"/>
  <c r="X226" i="11"/>
  <c r="Y226" i="11"/>
  <c r="Z226" i="11"/>
  <c r="W227" i="11"/>
  <c r="X227" i="11"/>
  <c r="Y227" i="11"/>
  <c r="Z227" i="11"/>
  <c r="W228" i="11"/>
  <c r="X228" i="11"/>
  <c r="Y228" i="11"/>
  <c r="Z228" i="11"/>
  <c r="AB228" i="11" a="1"/>
  <c r="AB228" i="11"/>
  <c r="W229" i="11"/>
  <c r="X229" i="11"/>
  <c r="Y229" i="11"/>
  <c r="Z229" i="11"/>
  <c r="AB229" i="11" a="1"/>
  <c r="AB229" i="11"/>
  <c r="W230" i="11"/>
  <c r="X230" i="11"/>
  <c r="Y230" i="11"/>
  <c r="Z230" i="11"/>
  <c r="W231" i="11"/>
  <c r="X231" i="11"/>
  <c r="Y231" i="11"/>
  <c r="Z231" i="11"/>
  <c r="W232" i="11"/>
  <c r="X232" i="11"/>
  <c r="Y232" i="11"/>
  <c r="Z232" i="11"/>
  <c r="AB232" i="11" a="1"/>
  <c r="AB232" i="11"/>
  <c r="W233" i="11"/>
  <c r="X233" i="11"/>
  <c r="Y233" i="11"/>
  <c r="Z233" i="11"/>
  <c r="W234" i="11"/>
  <c r="X234" i="11"/>
  <c r="Y234" i="11"/>
  <c r="Z234" i="11"/>
  <c r="W235" i="11"/>
  <c r="X235" i="11"/>
  <c r="Y235" i="11"/>
  <c r="Z235" i="11"/>
  <c r="W236" i="11"/>
  <c r="X236" i="11"/>
  <c r="Y236" i="11"/>
  <c r="Z236" i="11"/>
  <c r="AB236" i="11" a="1"/>
  <c r="AB236" i="11"/>
  <c r="W237" i="11"/>
  <c r="X237" i="11"/>
  <c r="Y237" i="11"/>
  <c r="Z237" i="11"/>
  <c r="AB237" i="11" a="1"/>
  <c r="AB237" i="11"/>
  <c r="W238" i="11"/>
  <c r="X238" i="11"/>
  <c r="Y238" i="11"/>
  <c r="Z238" i="11"/>
  <c r="W239" i="11"/>
  <c r="X239" i="11"/>
  <c r="Y239" i="11"/>
  <c r="Z239" i="11"/>
  <c r="W240" i="11"/>
  <c r="X240" i="11"/>
  <c r="Y240" i="11"/>
  <c r="Z240" i="11"/>
  <c r="AB240" i="11" a="1"/>
  <c r="AB240" i="11"/>
  <c r="W241" i="11"/>
  <c r="X241" i="11"/>
  <c r="Y241" i="11"/>
  <c r="Z241" i="11"/>
  <c r="AB241" i="11" a="1"/>
  <c r="AB241" i="11"/>
  <c r="W242" i="11"/>
  <c r="X242" i="11"/>
  <c r="Y242" i="11"/>
  <c r="Z242" i="11"/>
  <c r="W243" i="11"/>
  <c r="X243" i="11"/>
  <c r="Y243" i="11"/>
  <c r="Z243" i="11"/>
  <c r="W244" i="11"/>
  <c r="X244" i="11"/>
  <c r="Y244" i="11"/>
  <c r="Z244" i="11"/>
  <c r="W245" i="11"/>
  <c r="X245" i="11"/>
  <c r="Y245" i="11"/>
  <c r="Z245" i="11"/>
  <c r="AB245" i="11" a="1"/>
  <c r="AB245" i="11"/>
  <c r="W246" i="11"/>
  <c r="X246" i="11"/>
  <c r="Y246" i="11"/>
  <c r="Z246" i="11"/>
  <c r="W247" i="11"/>
  <c r="X247" i="11"/>
  <c r="Y247" i="11"/>
  <c r="Z247" i="11"/>
  <c r="W248" i="11"/>
  <c r="X248" i="11"/>
  <c r="Y248" i="11"/>
  <c r="Z248" i="11"/>
  <c r="AB248" i="11" a="1"/>
  <c r="AB248" i="11"/>
  <c r="W249" i="11"/>
  <c r="X249" i="11"/>
  <c r="Y249" i="11"/>
  <c r="Z249" i="11"/>
  <c r="AB249" i="11" a="1"/>
  <c r="AB249" i="11"/>
  <c r="W250" i="11"/>
  <c r="X250" i="11"/>
  <c r="Y250" i="11"/>
  <c r="Z250" i="11"/>
  <c r="W251" i="11"/>
  <c r="X251" i="11"/>
  <c r="Y251" i="11"/>
  <c r="Z251" i="11"/>
  <c r="W252" i="11"/>
  <c r="X252" i="11"/>
  <c r="Y252" i="11"/>
  <c r="Z252" i="11"/>
  <c r="W253" i="11"/>
  <c r="X253" i="11"/>
  <c r="Y253" i="11"/>
  <c r="Z253" i="11"/>
  <c r="AB253" i="11" a="1"/>
  <c r="AB253" i="11"/>
  <c r="W254" i="11"/>
  <c r="X254" i="11"/>
  <c r="Y254" i="11"/>
  <c r="Z254" i="11"/>
  <c r="W255" i="11"/>
  <c r="X255" i="11"/>
  <c r="Y255" i="11"/>
  <c r="Z255" i="11"/>
  <c r="W256" i="11"/>
  <c r="X256" i="11"/>
  <c r="Y256" i="11"/>
  <c r="Z256" i="11"/>
  <c r="AB256" i="11" a="1"/>
  <c r="AB256" i="11"/>
  <c r="W257" i="11"/>
  <c r="X257" i="11"/>
  <c r="Y257" i="11"/>
  <c r="Z257" i="11"/>
  <c r="AB257" i="11" a="1"/>
  <c r="AB257" i="11"/>
  <c r="W258" i="11"/>
  <c r="X258" i="11"/>
  <c r="Y258" i="11"/>
  <c r="Z258" i="11"/>
  <c r="AA258" i="11" a="1"/>
  <c r="AA258" i="11" s="1"/>
  <c r="W259" i="11"/>
  <c r="X259" i="11"/>
  <c r="Y259" i="11"/>
  <c r="Z259" i="11"/>
  <c r="AA259" i="11" a="1"/>
  <c r="AA259" i="11" s="1"/>
  <c r="W260" i="11"/>
  <c r="X260" i="11"/>
  <c r="Y260" i="11"/>
  <c r="Z260" i="11"/>
  <c r="AB260" i="11" a="1"/>
  <c r="AB260" i="11"/>
  <c r="AA260" i="11" a="1"/>
  <c r="AA260" i="11" s="1"/>
  <c r="W261" i="11"/>
  <c r="X261" i="11"/>
  <c r="Y261" i="11"/>
  <c r="Z261" i="11"/>
  <c r="AB261" i="11" a="1"/>
  <c r="AB261" i="11"/>
  <c r="AA261" i="11" a="1"/>
  <c r="AA261" i="11" s="1"/>
  <c r="W262" i="11"/>
  <c r="X262" i="11"/>
  <c r="Y262" i="11"/>
  <c r="Z262" i="11"/>
  <c r="AA262" i="11" a="1"/>
  <c r="AA262" i="11" s="1"/>
  <c r="W263" i="11"/>
  <c r="X263" i="11"/>
  <c r="Y263" i="11"/>
  <c r="Z263" i="11"/>
  <c r="AA263" i="11" a="1"/>
  <c r="AA263" i="11" s="1"/>
  <c r="W264" i="11"/>
  <c r="X264" i="11"/>
  <c r="Y264" i="11"/>
  <c r="Z264" i="11"/>
  <c r="AB264" i="11" a="1"/>
  <c r="AB264" i="11"/>
  <c r="AA264" i="11" a="1"/>
  <c r="AA264" i="11" s="1"/>
  <c r="W265" i="11"/>
  <c r="X265" i="11"/>
  <c r="Y265" i="11"/>
  <c r="Z265" i="11"/>
  <c r="AB265" i="11" a="1"/>
  <c r="AB265" i="11"/>
  <c r="AA265" i="11" a="1"/>
  <c r="AA265" i="11" s="1"/>
  <c r="W266" i="11"/>
  <c r="X266" i="11"/>
  <c r="Y266" i="11"/>
  <c r="Z266" i="11"/>
  <c r="AA266" i="11" a="1"/>
  <c r="AA266" i="11" s="1"/>
  <c r="W267" i="11"/>
  <c r="X267" i="11"/>
  <c r="Y267" i="11"/>
  <c r="Z267" i="11"/>
  <c r="AA267" i="11" a="1"/>
  <c r="AA267" i="11" s="1"/>
  <c r="W268" i="11"/>
  <c r="X268" i="11"/>
  <c r="Y268" i="11"/>
  <c r="Z268" i="11"/>
  <c r="AB268" i="11" a="1"/>
  <c r="AB268" i="11"/>
  <c r="AA268" i="11" a="1"/>
  <c r="AA268" i="11" s="1"/>
  <c r="W269" i="11"/>
  <c r="X269" i="11"/>
  <c r="Y269" i="11"/>
  <c r="Z269" i="11"/>
  <c r="AB269" i="11" a="1"/>
  <c r="AB269" i="11"/>
  <c r="AA269" i="11" a="1"/>
  <c r="AA269" i="11" s="1"/>
  <c r="W270" i="11"/>
  <c r="X270" i="11"/>
  <c r="Y270" i="11"/>
  <c r="Z270" i="11"/>
  <c r="AA270" i="11" a="1"/>
  <c r="AA270" i="11" s="1"/>
  <c r="W271" i="11"/>
  <c r="X271" i="11"/>
  <c r="Y271" i="11"/>
  <c r="Z271" i="11"/>
  <c r="AA271" i="11" a="1"/>
  <c r="AA271" i="11" s="1"/>
  <c r="W272" i="11"/>
  <c r="X272" i="11"/>
  <c r="Y272" i="11"/>
  <c r="Z272" i="11"/>
  <c r="AB272" i="11" a="1"/>
  <c r="AB272" i="11"/>
  <c r="AA272" i="11" a="1"/>
  <c r="AA272" i="11" s="1"/>
  <c r="W273" i="11"/>
  <c r="X273" i="11"/>
  <c r="Y273" i="11"/>
  <c r="Z273" i="11"/>
  <c r="AB273" i="11" a="1"/>
  <c r="AB273" i="11"/>
  <c r="AA273" i="11" a="1"/>
  <c r="AA273" i="11" s="1"/>
  <c r="W274" i="11"/>
  <c r="X274" i="11"/>
  <c r="Y274" i="11"/>
  <c r="Z274" i="11"/>
  <c r="AA274" i="11" a="1"/>
  <c r="AA274" i="11" s="1"/>
  <c r="W275" i="11"/>
  <c r="X275" i="11"/>
  <c r="Y275" i="11"/>
  <c r="Z275" i="11"/>
  <c r="AA275" i="11" a="1"/>
  <c r="AA275" i="11" s="1"/>
  <c r="W276" i="11"/>
  <c r="X276" i="11"/>
  <c r="Y276" i="11"/>
  <c r="Z276" i="11"/>
  <c r="AB276" i="11" a="1"/>
  <c r="AB276" i="11"/>
  <c r="AA276" i="11" a="1"/>
  <c r="AA276" i="11" s="1"/>
  <c r="W277" i="11"/>
  <c r="X277" i="11"/>
  <c r="Y277" i="11"/>
  <c r="Z277" i="11"/>
  <c r="AB277" i="11" a="1"/>
  <c r="AB277" i="11"/>
  <c r="AA277" i="11" a="1"/>
  <c r="AA277" i="11" s="1"/>
  <c r="W278" i="11"/>
  <c r="X278" i="11"/>
  <c r="Y278" i="11"/>
  <c r="Z278" i="11"/>
  <c r="AA278" i="11" a="1"/>
  <c r="AA278" i="11" s="1"/>
  <c r="W279" i="11"/>
  <c r="X279" i="11"/>
  <c r="Y279" i="11"/>
  <c r="Z279" i="11"/>
  <c r="AA279" i="11" a="1"/>
  <c r="AA279" i="11" s="1"/>
  <c r="W280" i="11"/>
  <c r="X280" i="11"/>
  <c r="Y280" i="11"/>
  <c r="Z280" i="11"/>
  <c r="AB280" i="11" a="1"/>
  <c r="AB280" i="11"/>
  <c r="AA280" i="11" a="1"/>
  <c r="AA280" i="11" s="1"/>
  <c r="W281" i="11"/>
  <c r="X281" i="11"/>
  <c r="Y281" i="11"/>
  <c r="Z281" i="11"/>
  <c r="AA281" i="11" a="1"/>
  <c r="AA281" i="11" s="1"/>
  <c r="W282" i="11"/>
  <c r="X282" i="11"/>
  <c r="Y282" i="11"/>
  <c r="Z282" i="11"/>
  <c r="AA282" i="11" a="1"/>
  <c r="AA282" i="11" s="1"/>
  <c r="W283" i="11"/>
  <c r="X283" i="11"/>
  <c r="Y283" i="11"/>
  <c r="Z283" i="11"/>
  <c r="AA283" i="11" a="1"/>
  <c r="AA283" i="11" s="1"/>
  <c r="W284" i="11"/>
  <c r="X284" i="11"/>
  <c r="Y284" i="11"/>
  <c r="Z284" i="11"/>
  <c r="AB284" i="11" a="1"/>
  <c r="AB284" i="11"/>
  <c r="AA284" i="11" a="1"/>
  <c r="AA284" i="11" s="1"/>
  <c r="W285" i="11"/>
  <c r="X285" i="11"/>
  <c r="Y285" i="11"/>
  <c r="Z285" i="11"/>
  <c r="AB285" i="11" a="1"/>
  <c r="AB285" i="11"/>
  <c r="AA285" i="11" a="1"/>
  <c r="AA285" i="11" s="1"/>
  <c r="W286" i="11"/>
  <c r="X286" i="11"/>
  <c r="Y286" i="11"/>
  <c r="Z286" i="11"/>
  <c r="AA286" i="11" a="1"/>
  <c r="AA286" i="11" s="1"/>
  <c r="W287" i="11"/>
  <c r="X287" i="11"/>
  <c r="Y287" i="11"/>
  <c r="Z287" i="11"/>
  <c r="AA287" i="11" a="1"/>
  <c r="AA287" i="11" s="1"/>
  <c r="W288" i="11"/>
  <c r="X288" i="11"/>
  <c r="Y288" i="11"/>
  <c r="Z288" i="11"/>
  <c r="AB288" i="11" a="1"/>
  <c r="AB288" i="11"/>
  <c r="AA288" i="11" a="1"/>
  <c r="AA288" i="11" s="1"/>
  <c r="W289" i="11"/>
  <c r="X289" i="11"/>
  <c r="Y289" i="11"/>
  <c r="Z289" i="11"/>
  <c r="AB289" i="11" a="1"/>
  <c r="AB289" i="11"/>
  <c r="AA289" i="11" a="1"/>
  <c r="AA289" i="11" s="1"/>
  <c r="W290" i="11"/>
  <c r="X290" i="11"/>
  <c r="Y290" i="11"/>
  <c r="Z290" i="11"/>
  <c r="AA290" i="11" a="1"/>
  <c r="AA290" i="11" s="1"/>
  <c r="W291" i="11"/>
  <c r="X291" i="11"/>
  <c r="Y291" i="11"/>
  <c r="Z291" i="11"/>
  <c r="AA291" i="11" a="1"/>
  <c r="AA291" i="11" s="1"/>
  <c r="W292" i="11"/>
  <c r="X292" i="11"/>
  <c r="Y292" i="11"/>
  <c r="Z292" i="11"/>
  <c r="AB292" i="11" a="1"/>
  <c r="AB292" i="11"/>
  <c r="AA292" i="11" a="1"/>
  <c r="AA292" i="11" s="1"/>
  <c r="W293" i="11"/>
  <c r="X293" i="11"/>
  <c r="Y293" i="11"/>
  <c r="Z293" i="11"/>
  <c r="AA293" i="11" a="1"/>
  <c r="AA293" i="11" s="1"/>
  <c r="W294" i="11"/>
  <c r="X294" i="11"/>
  <c r="Y294" i="11"/>
  <c r="Z294" i="11"/>
  <c r="AA294" i="11" a="1"/>
  <c r="AA294" i="11" s="1"/>
  <c r="W295" i="11"/>
  <c r="X295" i="11"/>
  <c r="Y295" i="11"/>
  <c r="Z295" i="11"/>
  <c r="AA295" i="11" a="1"/>
  <c r="AA295" i="11" s="1"/>
  <c r="W296" i="11"/>
  <c r="X296" i="11"/>
  <c r="Y296" i="11"/>
  <c r="Z296" i="11"/>
  <c r="AA296" i="11" a="1"/>
  <c r="AA296" i="11" s="1"/>
  <c r="W297" i="11"/>
  <c r="X297" i="11"/>
  <c r="Y297" i="11"/>
  <c r="Z297" i="11"/>
  <c r="AB297" i="11" a="1"/>
  <c r="AB297" i="11"/>
  <c r="AA297" i="11" a="1"/>
  <c r="AA297" i="11" s="1"/>
  <c r="W298" i="11"/>
  <c r="X298" i="11"/>
  <c r="Y298" i="11"/>
  <c r="Z298" i="11"/>
  <c r="AA298" i="11" a="1"/>
  <c r="AA298" i="11" s="1"/>
  <c r="W299" i="11"/>
  <c r="X299" i="11"/>
  <c r="Y299" i="11"/>
  <c r="Z299" i="11"/>
  <c r="AA299" i="11" a="1"/>
  <c r="AA299" i="11" s="1"/>
  <c r="W300" i="11"/>
  <c r="X300" i="11"/>
  <c r="Y300" i="11"/>
  <c r="Z300" i="11"/>
  <c r="AA300" i="11" a="1"/>
  <c r="AA300" i="11" s="1"/>
  <c r="W301" i="11"/>
  <c r="X301" i="11"/>
  <c r="Y301" i="11"/>
  <c r="Z301" i="11"/>
  <c r="AA301" i="11" a="1"/>
  <c r="AA301" i="11" s="1"/>
  <c r="W302" i="11"/>
  <c r="X302" i="11"/>
  <c r="Y302" i="11"/>
  <c r="Z302" i="11"/>
  <c r="AA302" i="11" a="1"/>
  <c r="AA302" i="11" s="1"/>
  <c r="W303" i="11"/>
  <c r="X303" i="11"/>
  <c r="Y303" i="11"/>
  <c r="Z303" i="11"/>
  <c r="AA303" i="11" a="1"/>
  <c r="AA303" i="11" s="1"/>
  <c r="W304" i="11"/>
  <c r="X304" i="11"/>
  <c r="Y304" i="11"/>
  <c r="Z304" i="11"/>
  <c r="AB304" i="11" a="1"/>
  <c r="AB304" i="11"/>
  <c r="AA304" i="11" a="1"/>
  <c r="AA304" i="11" s="1"/>
  <c r="W305" i="11"/>
  <c r="X305" i="11"/>
  <c r="Y305" i="11"/>
  <c r="Z305" i="11"/>
  <c r="AA305" i="11" a="1"/>
  <c r="AA305" i="11" s="1"/>
  <c r="W306" i="11"/>
  <c r="X306" i="11"/>
  <c r="Y306" i="11"/>
  <c r="Z306" i="11"/>
  <c r="AA306" i="11" a="1"/>
  <c r="AA306" i="11" s="1"/>
  <c r="W307" i="11"/>
  <c r="X307" i="11"/>
  <c r="Y307" i="11"/>
  <c r="Z307" i="11"/>
  <c r="AA307" i="11" a="1"/>
  <c r="AA307" i="11" s="1"/>
  <c r="W308" i="11"/>
  <c r="X308" i="11"/>
  <c r="Y308" i="11"/>
  <c r="Z308" i="11"/>
  <c r="AB308" i="11" a="1"/>
  <c r="AB308" i="11"/>
  <c r="AA308" i="11" a="1"/>
  <c r="AA308" i="11" s="1"/>
  <c r="W309" i="11"/>
  <c r="X309" i="11"/>
  <c r="Y309" i="11"/>
  <c r="Z309" i="11"/>
  <c r="AB309" i="11" a="1"/>
  <c r="AB309" i="11"/>
  <c r="AA309" i="11" a="1"/>
  <c r="AA309" i="11" s="1"/>
  <c r="W310" i="11"/>
  <c r="X310" i="11"/>
  <c r="Y310" i="11"/>
  <c r="Z310" i="11"/>
  <c r="AA310" i="11" a="1"/>
  <c r="AA310" i="11" s="1"/>
  <c r="W311" i="11"/>
  <c r="X311" i="11"/>
  <c r="Y311" i="11"/>
  <c r="Z311" i="11"/>
  <c r="AA311" i="11" a="1"/>
  <c r="AA311" i="11" s="1"/>
  <c r="W312" i="11"/>
  <c r="X312" i="11"/>
  <c r="Y312" i="11"/>
  <c r="Z312" i="11"/>
  <c r="AB312" i="11" a="1"/>
  <c r="AB312" i="11"/>
  <c r="AA312" i="11" a="1"/>
  <c r="AA312" i="11" s="1"/>
  <c r="W313" i="11"/>
  <c r="X313" i="11"/>
  <c r="Y313" i="11"/>
  <c r="Z313" i="11"/>
  <c r="AB313" i="11" a="1"/>
  <c r="AB313" i="11"/>
  <c r="AA313" i="11" a="1"/>
  <c r="AA313" i="11" s="1"/>
  <c r="W314" i="11"/>
  <c r="X314" i="11"/>
  <c r="Y314" i="11"/>
  <c r="Z314" i="11"/>
  <c r="AA314" i="11" a="1"/>
  <c r="AA314" i="11" s="1"/>
  <c r="W315" i="11"/>
  <c r="X315" i="11"/>
  <c r="Y315" i="11"/>
  <c r="Z315" i="11"/>
  <c r="AA315" i="11" a="1"/>
  <c r="AA315" i="11" s="1"/>
  <c r="W316" i="11"/>
  <c r="X316" i="11"/>
  <c r="Y316" i="11"/>
  <c r="Z316" i="11"/>
  <c r="AB316" i="11" a="1"/>
  <c r="AB316" i="11"/>
  <c r="AA316" i="11" a="1"/>
  <c r="AA316" i="11" s="1"/>
  <c r="W317" i="11"/>
  <c r="X317" i="11"/>
  <c r="Y317" i="11"/>
  <c r="Z317" i="11"/>
  <c r="AB317" i="11" a="1"/>
  <c r="AB317" i="11"/>
  <c r="AA317" i="11" a="1"/>
  <c r="AA317" i="11" s="1"/>
  <c r="W318" i="11"/>
  <c r="X318" i="11"/>
  <c r="Y318" i="11"/>
  <c r="Z318" i="11"/>
  <c r="AA318" i="11" a="1"/>
  <c r="AA318" i="11" s="1"/>
  <c r="W319" i="11"/>
  <c r="X319" i="11"/>
  <c r="Y319" i="11"/>
  <c r="Z319" i="11"/>
  <c r="AA319" i="11" a="1"/>
  <c r="AA319" i="11" s="1"/>
  <c r="W320" i="11"/>
  <c r="X320" i="11"/>
  <c r="Y320" i="11"/>
  <c r="Z320" i="11"/>
  <c r="AB320" i="11" a="1"/>
  <c r="AB320" i="11"/>
  <c r="AA320" i="11" a="1"/>
  <c r="AA320" i="11" s="1"/>
  <c r="W321" i="11"/>
  <c r="X321" i="11"/>
  <c r="Y321" i="11"/>
  <c r="Z321" i="11"/>
  <c r="AB321" i="11" a="1"/>
  <c r="AB321" i="11"/>
  <c r="AA321" i="11" a="1"/>
  <c r="AA321" i="11" s="1"/>
  <c r="W322" i="11"/>
  <c r="X322" i="11"/>
  <c r="Y322" i="11"/>
  <c r="Z322" i="11"/>
  <c r="AA322" i="11" a="1"/>
  <c r="AA322" i="11" s="1"/>
  <c r="W323" i="11"/>
  <c r="X323" i="11"/>
  <c r="Y323" i="11"/>
  <c r="Z323" i="11"/>
  <c r="AA323" i="11" a="1"/>
  <c r="AA323" i="11" s="1"/>
  <c r="W324" i="11"/>
  <c r="X324" i="11"/>
  <c r="Y324" i="11"/>
  <c r="Z324" i="11"/>
  <c r="AB324" i="11" a="1"/>
  <c r="AB324" i="11"/>
  <c r="AA324" i="11" a="1"/>
  <c r="AA324" i="11" s="1"/>
  <c r="W325" i="11"/>
  <c r="X325" i="11"/>
  <c r="Y325" i="11"/>
  <c r="Z325" i="11"/>
  <c r="AB325" i="11" a="1"/>
  <c r="AA325" i="11" a="1"/>
  <c r="AA325" i="11" s="1"/>
  <c r="W326" i="11"/>
  <c r="X326" i="11"/>
  <c r="Y326" i="11"/>
  <c r="Z326" i="11"/>
  <c r="AA326" i="11" a="1"/>
  <c r="AA326" i="11" s="1"/>
  <c r="W327" i="11"/>
  <c r="X327" i="11"/>
  <c r="Y327" i="11"/>
  <c r="Z327" i="11"/>
  <c r="AA327" i="11" a="1"/>
  <c r="AA327" i="11" s="1"/>
  <c r="W328" i="11"/>
  <c r="X328" i="11"/>
  <c r="Y328" i="11"/>
  <c r="Z328" i="11"/>
  <c r="AB328" i="11" a="1"/>
  <c r="AB328" i="11"/>
  <c r="AA328" i="11" a="1"/>
  <c r="AA328" i="11" s="1"/>
  <c r="W329" i="11"/>
  <c r="X329" i="11"/>
  <c r="Y329" i="11"/>
  <c r="Z329" i="11"/>
  <c r="AB329" i="11" a="1"/>
  <c r="AB329" i="11"/>
  <c r="AA329" i="11" a="1"/>
  <c r="AA329" i="11" s="1"/>
  <c r="W330" i="11"/>
  <c r="X330" i="11"/>
  <c r="Y330" i="11"/>
  <c r="Z330" i="11"/>
  <c r="AA330" i="11" a="1"/>
  <c r="AA330" i="11" s="1"/>
  <c r="W331" i="11"/>
  <c r="X331" i="11"/>
  <c r="Y331" i="11"/>
  <c r="Z331" i="11"/>
  <c r="AA331" i="11" a="1"/>
  <c r="AA331" i="11" s="1"/>
  <c r="W332" i="11"/>
  <c r="X332" i="11"/>
  <c r="Y332" i="11"/>
  <c r="Z332" i="11"/>
  <c r="AB332" i="11" a="1"/>
  <c r="AB332" i="11"/>
  <c r="AA332" i="11" a="1"/>
  <c r="AA332" i="11" s="1"/>
  <c r="W333" i="11"/>
  <c r="X333" i="11"/>
  <c r="Y333" i="11"/>
  <c r="Z333" i="11"/>
  <c r="AB333" i="11" a="1"/>
  <c r="AB333" i="11"/>
  <c r="AA333" i="11" a="1"/>
  <c r="AA333" i="11" s="1"/>
  <c r="W334" i="11"/>
  <c r="X334" i="11"/>
  <c r="Y334" i="11"/>
  <c r="Z334" i="11"/>
  <c r="AA334" i="11" a="1"/>
  <c r="AA334" i="11" s="1"/>
  <c r="W335" i="11"/>
  <c r="X335" i="11"/>
  <c r="Y335" i="11"/>
  <c r="Z335" i="11"/>
  <c r="AA335" i="11" a="1"/>
  <c r="AA335" i="11" s="1"/>
  <c r="W336" i="11"/>
  <c r="X336" i="11"/>
  <c r="Y336" i="11"/>
  <c r="Z336" i="11"/>
  <c r="AB336" i="11" a="1"/>
  <c r="AB336" i="11"/>
  <c r="AA336" i="11" a="1"/>
  <c r="AA336" i="11" s="1"/>
  <c r="W337" i="11"/>
  <c r="X337" i="11"/>
  <c r="Y337" i="11"/>
  <c r="Z337" i="11"/>
  <c r="AB337" i="11" a="1"/>
  <c r="AB337" i="11"/>
  <c r="AA337" i="11" a="1"/>
  <c r="AA337" i="11" s="1"/>
  <c r="W338" i="11"/>
  <c r="X338" i="11"/>
  <c r="Y338" i="11"/>
  <c r="Z338" i="11"/>
  <c r="AA338" i="11" a="1"/>
  <c r="AA338" i="11" s="1"/>
  <c r="W339" i="11"/>
  <c r="X339" i="11"/>
  <c r="Y339" i="11"/>
  <c r="Z339" i="11"/>
  <c r="AA339" i="11" a="1"/>
  <c r="AA339" i="11" s="1"/>
  <c r="W340" i="11"/>
  <c r="X340" i="11"/>
  <c r="Y340" i="11"/>
  <c r="Z340" i="11"/>
  <c r="AB340" i="11" a="1"/>
  <c r="AB340" i="11"/>
  <c r="AA340" i="11" a="1"/>
  <c r="AA340" i="11" s="1"/>
  <c r="W341" i="11"/>
  <c r="X341" i="11"/>
  <c r="Y341" i="11"/>
  <c r="Z341" i="11"/>
  <c r="AB341" i="11" a="1"/>
  <c r="AB341" i="11"/>
  <c r="AA341" i="11" a="1"/>
  <c r="AA341" i="11" s="1"/>
  <c r="W342" i="11"/>
  <c r="X342" i="11"/>
  <c r="Y342" i="11"/>
  <c r="Z342" i="11"/>
  <c r="AA342" i="11" a="1"/>
  <c r="AA342" i="11" s="1"/>
  <c r="W343" i="11"/>
  <c r="X343" i="11"/>
  <c r="Y343" i="11"/>
  <c r="Z343" i="11"/>
  <c r="AA343" i="11" a="1"/>
  <c r="AA343" i="11" s="1"/>
  <c r="W344" i="11"/>
  <c r="X344" i="11"/>
  <c r="Y344" i="11"/>
  <c r="Z344" i="11"/>
  <c r="AA344" i="11" a="1"/>
  <c r="AA344" i="11" s="1"/>
  <c r="W345" i="11"/>
  <c r="X345" i="11"/>
  <c r="Y345" i="11"/>
  <c r="Z345" i="11"/>
  <c r="AB345" i="11" a="1"/>
  <c r="AB345" i="11"/>
  <c r="AA345" i="11" a="1"/>
  <c r="AA345" i="11" s="1"/>
  <c r="W346" i="11"/>
  <c r="X346" i="11"/>
  <c r="Y346" i="11"/>
  <c r="Z346" i="11"/>
  <c r="AA346" i="11" a="1"/>
  <c r="AA346" i="11" s="1"/>
  <c r="W347" i="11"/>
  <c r="X347" i="11"/>
  <c r="Y347" i="11"/>
  <c r="Z347" i="11"/>
  <c r="AA347" i="11" a="1"/>
  <c r="AA347" i="11" s="1"/>
  <c r="W348" i="11"/>
  <c r="X348" i="11"/>
  <c r="Y348" i="11"/>
  <c r="Z348" i="11"/>
  <c r="AB348" i="11" a="1"/>
  <c r="AB348" i="11"/>
  <c r="AA348" i="11" a="1"/>
  <c r="AA348" i="11" s="1"/>
  <c r="W349" i="11"/>
  <c r="X349" i="11"/>
  <c r="Y349" i="11"/>
  <c r="Z349" i="11"/>
  <c r="AB349" i="11" a="1"/>
  <c r="AB349" i="11"/>
  <c r="AA349" i="11" a="1"/>
  <c r="AA349" i="11" s="1"/>
  <c r="W350" i="11"/>
  <c r="X350" i="11"/>
  <c r="Y350" i="11"/>
  <c r="Z350" i="11"/>
  <c r="AA350" i="11" a="1"/>
  <c r="AA350" i="11" s="1"/>
  <c r="W351" i="11"/>
  <c r="X351" i="11"/>
  <c r="Y351" i="11"/>
  <c r="Z351" i="11"/>
  <c r="AA351" i="11" a="1"/>
  <c r="AA351" i="11" s="1"/>
  <c r="W352" i="11"/>
  <c r="X352" i="11"/>
  <c r="Y352" i="11"/>
  <c r="Z352" i="11"/>
  <c r="AB352" i="11" a="1"/>
  <c r="AB352" i="11"/>
  <c r="AA352" i="11" a="1"/>
  <c r="AA352" i="11" s="1"/>
  <c r="W353" i="11"/>
  <c r="X353" i="11"/>
  <c r="Y353" i="11"/>
  <c r="Z353" i="11"/>
  <c r="AB353" i="11" a="1"/>
  <c r="AB353" i="11"/>
  <c r="AA353" i="11" a="1"/>
  <c r="AA353" i="11" s="1"/>
  <c r="W354" i="11"/>
  <c r="X354" i="11"/>
  <c r="Y354" i="11"/>
  <c r="Z354" i="11"/>
  <c r="AA354" i="11" a="1"/>
  <c r="AA354" i="11" s="1"/>
  <c r="W355" i="11"/>
  <c r="X355" i="11"/>
  <c r="Y355" i="11"/>
  <c r="Z355" i="11"/>
  <c r="AA355" i="11" a="1"/>
  <c r="AA355" i="11" s="1"/>
  <c r="W356" i="11"/>
  <c r="X356" i="11"/>
  <c r="Y356" i="11"/>
  <c r="Z356" i="11"/>
  <c r="AB356" i="11" a="1"/>
  <c r="AB356" i="11"/>
  <c r="AA356" i="11" a="1"/>
  <c r="AA356" i="11" s="1"/>
  <c r="W357" i="11"/>
  <c r="X357" i="11"/>
  <c r="Y357" i="11"/>
  <c r="Z357" i="11"/>
  <c r="AB357" i="11" a="1"/>
  <c r="AB357" i="11"/>
  <c r="AA357" i="11" a="1"/>
  <c r="AA357" i="11" s="1"/>
  <c r="W358" i="11"/>
  <c r="X358" i="11"/>
  <c r="Y358" i="11"/>
  <c r="Z358" i="11"/>
  <c r="AA358" i="11" a="1"/>
  <c r="AA358" i="11" s="1"/>
  <c r="W359" i="11"/>
  <c r="X359" i="11"/>
  <c r="Y359" i="11"/>
  <c r="Z359" i="11"/>
  <c r="AA359" i="11" a="1"/>
  <c r="AA359" i="11" s="1"/>
  <c r="W360" i="11"/>
  <c r="X360" i="11"/>
  <c r="Y360" i="11"/>
  <c r="Z360" i="11"/>
  <c r="AB360" i="11" a="1"/>
  <c r="AB360" i="11"/>
  <c r="AA360" i="11" a="1"/>
  <c r="AA360" i="11" s="1"/>
  <c r="W361" i="11"/>
  <c r="X361" i="11"/>
  <c r="Y361" i="11"/>
  <c r="Z361" i="11"/>
  <c r="AB361" i="11" a="1"/>
  <c r="AB361" i="11"/>
  <c r="AA361" i="11" a="1"/>
  <c r="AA361" i="11" s="1"/>
  <c r="W362" i="11"/>
  <c r="X362" i="11"/>
  <c r="Y362" i="11"/>
  <c r="Z362" i="11"/>
  <c r="AA362" i="11" a="1"/>
  <c r="AA362" i="11" s="1"/>
  <c r="W363" i="11"/>
  <c r="X363" i="11"/>
  <c r="Y363" i="11"/>
  <c r="Z363" i="11"/>
  <c r="AA363" i="11" a="1"/>
  <c r="AA363" i="11" s="1"/>
  <c r="W364" i="11"/>
  <c r="X364" i="11"/>
  <c r="Y364" i="11"/>
  <c r="Z364" i="11"/>
  <c r="AB364" i="11" a="1"/>
  <c r="AB364" i="11"/>
  <c r="AA364" i="11" a="1"/>
  <c r="AA364" i="11" s="1"/>
  <c r="W365" i="11"/>
  <c r="X365" i="11"/>
  <c r="Y365" i="11"/>
  <c r="Z365" i="11"/>
  <c r="AB365" i="11" a="1"/>
  <c r="AB365" i="11"/>
  <c r="AA365" i="11" a="1"/>
  <c r="AA365" i="11" s="1"/>
  <c r="W366" i="11"/>
  <c r="X366" i="11"/>
  <c r="Y366" i="11"/>
  <c r="Z366" i="11"/>
  <c r="AA366" i="11" a="1"/>
  <c r="AA366" i="11" s="1"/>
  <c r="W367" i="11"/>
  <c r="X367" i="11"/>
  <c r="Y367" i="11"/>
  <c r="Z367" i="11"/>
  <c r="AA367" i="11" a="1"/>
  <c r="AA367" i="11" s="1"/>
  <c r="W368" i="11"/>
  <c r="X368" i="11"/>
  <c r="Y368" i="11"/>
  <c r="Z368" i="11"/>
  <c r="AB368" i="11" a="1"/>
  <c r="AB368" i="11"/>
  <c r="AA368" i="11" a="1"/>
  <c r="AA368" i="11" s="1"/>
  <c r="W369" i="11"/>
  <c r="X369" i="11"/>
  <c r="Y369" i="11"/>
  <c r="Z369" i="11"/>
  <c r="AB369" i="11" a="1"/>
  <c r="AB369" i="11"/>
  <c r="AA369" i="11" a="1"/>
  <c r="AA369" i="11" s="1"/>
  <c r="W370" i="11"/>
  <c r="X370" i="11"/>
  <c r="Y370" i="11"/>
  <c r="Z370" i="11"/>
  <c r="AA370" i="11" a="1"/>
  <c r="AA370" i="11" s="1"/>
  <c r="W371" i="11"/>
  <c r="X371" i="11"/>
  <c r="Y371" i="11"/>
  <c r="Z371" i="11"/>
  <c r="AA371" i="11" a="1"/>
  <c r="AA371" i="11" s="1"/>
  <c r="W372" i="11"/>
  <c r="X372" i="11"/>
  <c r="Y372" i="11"/>
  <c r="Z372" i="11"/>
  <c r="AB372" i="11" a="1"/>
  <c r="AB372" i="11"/>
  <c r="AA372" i="11" a="1"/>
  <c r="AA372" i="11" s="1"/>
  <c r="W373" i="11"/>
  <c r="X373" i="11"/>
  <c r="Y373" i="11"/>
  <c r="Z373" i="11"/>
  <c r="AB373" i="11" a="1"/>
  <c r="AB373" i="11"/>
  <c r="AA373" i="11" a="1"/>
  <c r="AA373" i="11" s="1"/>
  <c r="W374" i="11"/>
  <c r="X374" i="11"/>
  <c r="Y374" i="11"/>
  <c r="Z374" i="11"/>
  <c r="AA374" i="11" a="1"/>
  <c r="AA374" i="11" s="1"/>
  <c r="W375" i="11"/>
  <c r="X375" i="11"/>
  <c r="Y375" i="11"/>
  <c r="Z375" i="11"/>
  <c r="AA375" i="11" a="1"/>
  <c r="AA375" i="11" s="1"/>
  <c r="W376" i="11"/>
  <c r="X376" i="11"/>
  <c r="Y376" i="11"/>
  <c r="Z376" i="11"/>
  <c r="AB376" i="11" a="1"/>
  <c r="AB376" i="11"/>
  <c r="AA376" i="11" a="1"/>
  <c r="AA376" i="11" s="1"/>
  <c r="W377" i="11"/>
  <c r="X377" i="11"/>
  <c r="Y377" i="11"/>
  <c r="Z377" i="11"/>
  <c r="AB377" i="11" a="1"/>
  <c r="AB377" i="11"/>
  <c r="AA377" i="11" a="1"/>
  <c r="AA377" i="11" s="1"/>
  <c r="W378" i="11"/>
  <c r="X378" i="11"/>
  <c r="Y378" i="11"/>
  <c r="Z378" i="11"/>
  <c r="AA378" i="11" a="1"/>
  <c r="AA378" i="11" s="1"/>
  <c r="W379" i="11"/>
  <c r="X379" i="11"/>
  <c r="Y379" i="11"/>
  <c r="Z379" i="11"/>
  <c r="AA379" i="11" a="1"/>
  <c r="AA379" i="11" s="1"/>
  <c r="W380" i="11"/>
  <c r="X380" i="11"/>
  <c r="Y380" i="11"/>
  <c r="Z380" i="11"/>
  <c r="AB380" i="11" a="1"/>
  <c r="AB380" i="11"/>
  <c r="AA380" i="11" a="1"/>
  <c r="AA380" i="11" s="1"/>
  <c r="W381" i="11"/>
  <c r="X381" i="11"/>
  <c r="Y381" i="11"/>
  <c r="Z381" i="11"/>
  <c r="AB381" i="11" a="1"/>
  <c r="AB381" i="11"/>
  <c r="AA381" i="11" a="1"/>
  <c r="AA381" i="11" s="1"/>
  <c r="W382" i="11"/>
  <c r="X382" i="11"/>
  <c r="Y382" i="11"/>
  <c r="Z382" i="11"/>
  <c r="AA382" i="11" a="1"/>
  <c r="AA382" i="11" s="1"/>
  <c r="W383" i="11"/>
  <c r="X383" i="11"/>
  <c r="Y383" i="11"/>
  <c r="Z383" i="11"/>
  <c r="AB383" i="11" a="1"/>
  <c r="AB383" i="11"/>
  <c r="AA383" i="11" a="1"/>
  <c r="AA383" i="11" s="1"/>
  <c r="W384" i="11"/>
  <c r="X384" i="11"/>
  <c r="Y384" i="11"/>
  <c r="Z384" i="11"/>
  <c r="AB384" i="11" a="1"/>
  <c r="AB384" i="11"/>
  <c r="AA384" i="11" a="1"/>
  <c r="AA384" i="11" s="1"/>
  <c r="W385" i="11"/>
  <c r="X385" i="11"/>
  <c r="Y385" i="11"/>
  <c r="Z385" i="11"/>
  <c r="AA385" i="11" a="1"/>
  <c r="AA385" i="11" s="1"/>
  <c r="W386" i="11"/>
  <c r="X386" i="11"/>
  <c r="Y386" i="11"/>
  <c r="Z386" i="11"/>
  <c r="AA386" i="11" a="1"/>
  <c r="AA386" i="11" s="1"/>
  <c r="W387" i="11"/>
  <c r="X387" i="11"/>
  <c r="Y387" i="11"/>
  <c r="Z387" i="11"/>
  <c r="AB387" i="11" a="1"/>
  <c r="AB387" i="11"/>
  <c r="AA387" i="11" a="1"/>
  <c r="AA387" i="11" s="1"/>
  <c r="W388" i="11"/>
  <c r="X388" i="11"/>
  <c r="Y388" i="11"/>
  <c r="Z388" i="11"/>
  <c r="AB388" i="11" a="1"/>
  <c r="AA388" i="11" a="1"/>
  <c r="AA388" i="11" s="1"/>
  <c r="W389" i="11"/>
  <c r="X389" i="11"/>
  <c r="Y389" i="11"/>
  <c r="Z389" i="11"/>
  <c r="AA389" i="11" a="1"/>
  <c r="AA389" i="11" s="1"/>
  <c r="W390" i="11"/>
  <c r="X390" i="11"/>
  <c r="Y390" i="11"/>
  <c r="Z390" i="11"/>
  <c r="AA390" i="11" a="1"/>
  <c r="AA390" i="11" s="1"/>
  <c r="W391" i="11"/>
  <c r="X391" i="11"/>
  <c r="Y391" i="11"/>
  <c r="Z391" i="11"/>
  <c r="AB391" i="11" a="1"/>
  <c r="AB391" i="11"/>
  <c r="AA391" i="11" a="1"/>
  <c r="AA391" i="11" s="1"/>
  <c r="W392" i="11"/>
  <c r="X392" i="11"/>
  <c r="Y392" i="11"/>
  <c r="Z392" i="11"/>
  <c r="AB392" i="11" a="1"/>
  <c r="AB392" i="11"/>
  <c r="AA392" i="11" a="1"/>
  <c r="AA392" i="11" s="1"/>
  <c r="W393" i="11"/>
  <c r="X393" i="11"/>
  <c r="Y393" i="11"/>
  <c r="Z393" i="11"/>
  <c r="AA393" i="11" a="1"/>
  <c r="AA393" i="11" s="1"/>
  <c r="W394" i="11"/>
  <c r="X394" i="11"/>
  <c r="Y394" i="11"/>
  <c r="Z394" i="11"/>
  <c r="AA394" i="11" a="1"/>
  <c r="AA394" i="11" s="1"/>
  <c r="W395" i="11"/>
  <c r="X395" i="11"/>
  <c r="Y395" i="11"/>
  <c r="Z395" i="11"/>
  <c r="AB395" i="11" a="1"/>
  <c r="AB395" i="11"/>
  <c r="AA395" i="11" a="1"/>
  <c r="AA395" i="11" s="1"/>
  <c r="W396" i="11"/>
  <c r="X396" i="11"/>
  <c r="Y396" i="11"/>
  <c r="Z396" i="11"/>
  <c r="AB396" i="11" a="1"/>
  <c r="AB396" i="11"/>
  <c r="AA396" i="11" a="1"/>
  <c r="AA396" i="11" s="1"/>
  <c r="W397" i="11"/>
  <c r="X397" i="11"/>
  <c r="Y397" i="11"/>
  <c r="Z397" i="11"/>
  <c r="AA397" i="11" a="1"/>
  <c r="AA397" i="11" s="1"/>
  <c r="W398" i="11"/>
  <c r="X398" i="11"/>
  <c r="Y398" i="11"/>
  <c r="Z398" i="11"/>
  <c r="AA398" i="11" a="1"/>
  <c r="AA398" i="11" s="1"/>
  <c r="W399" i="11"/>
  <c r="X399" i="11"/>
  <c r="Y399" i="11"/>
  <c r="Z399" i="11"/>
  <c r="AB399" i="11" a="1"/>
  <c r="AB399" i="11"/>
  <c r="AA399" i="11" a="1"/>
  <c r="AA399" i="11" s="1"/>
  <c r="W400" i="11"/>
  <c r="X400" i="11"/>
  <c r="Y400" i="11"/>
  <c r="Z400" i="11"/>
  <c r="AB400" i="11" a="1"/>
  <c r="AB400" i="11"/>
  <c r="AA400" i="11" a="1"/>
  <c r="AA400" i="11" s="1"/>
  <c r="W401" i="11"/>
  <c r="X401" i="11"/>
  <c r="Y401" i="11"/>
  <c r="Z401" i="11"/>
  <c r="AA401" i="11" a="1"/>
  <c r="AA401" i="11" s="1"/>
  <c r="W402" i="11"/>
  <c r="X402" i="11"/>
  <c r="Y402" i="11"/>
  <c r="Z402" i="11"/>
  <c r="AA402" i="11" a="1"/>
  <c r="AA402" i="11" s="1"/>
  <c r="W403" i="11"/>
  <c r="X403" i="11"/>
  <c r="Y403" i="11"/>
  <c r="Z403" i="11"/>
  <c r="AB403" i="11" a="1"/>
  <c r="AB403" i="11"/>
  <c r="AA403" i="11" a="1"/>
  <c r="AA403" i="11" s="1"/>
  <c r="W404" i="11"/>
  <c r="X404" i="11"/>
  <c r="Y404" i="11"/>
  <c r="Z404" i="11"/>
  <c r="AB404" i="11" a="1"/>
  <c r="AB404" i="11"/>
  <c r="AA404" i="11" a="1"/>
  <c r="AA404" i="11" s="1"/>
  <c r="W405" i="11"/>
  <c r="X405" i="11"/>
  <c r="Y405" i="11"/>
  <c r="Z405" i="11"/>
  <c r="AA405" i="11" a="1"/>
  <c r="AA405" i="11" s="1"/>
  <c r="W406" i="11"/>
  <c r="X406" i="11"/>
  <c r="Y406" i="11"/>
  <c r="Z406" i="11"/>
  <c r="AA406" i="11" a="1"/>
  <c r="AA406" i="11" s="1"/>
  <c r="W407" i="11"/>
  <c r="X407" i="11"/>
  <c r="Y407" i="11"/>
  <c r="Z407" i="11"/>
  <c r="AB407" i="11" a="1"/>
  <c r="AB407" i="11"/>
  <c r="AA407" i="11" a="1"/>
  <c r="AA407" i="11" s="1"/>
  <c r="W408" i="11"/>
  <c r="X408" i="11"/>
  <c r="Y408" i="11"/>
  <c r="Z408" i="11"/>
  <c r="AB408" i="11" a="1"/>
  <c r="AB408" i="11"/>
  <c r="AA408" i="11" a="1"/>
  <c r="AA408" i="11" s="1"/>
  <c r="W409" i="11"/>
  <c r="X409" i="11"/>
  <c r="Y409" i="11"/>
  <c r="Z409" i="11"/>
  <c r="AA409" i="11" a="1"/>
  <c r="AA409" i="11" s="1"/>
  <c r="W410" i="11"/>
  <c r="X410" i="11"/>
  <c r="Y410" i="11"/>
  <c r="Z410" i="11"/>
  <c r="AA410" i="11" a="1"/>
  <c r="AA410" i="11" s="1"/>
  <c r="W411" i="11"/>
  <c r="X411" i="11"/>
  <c r="Y411" i="11"/>
  <c r="Z411" i="11"/>
  <c r="AB411" i="11" a="1"/>
  <c r="AB411" i="11"/>
  <c r="AA411" i="11" a="1"/>
  <c r="AA411" i="11" s="1"/>
  <c r="W412" i="11"/>
  <c r="X412" i="11"/>
  <c r="Y412" i="11"/>
  <c r="Z412" i="11"/>
  <c r="AB412" i="11" a="1"/>
  <c r="AB412" i="11"/>
  <c r="AA412" i="11" a="1"/>
  <c r="AA412" i="11" s="1"/>
  <c r="W413" i="11"/>
  <c r="X413" i="11"/>
  <c r="Y413" i="11"/>
  <c r="Z413" i="11"/>
  <c r="AA413" i="11" a="1"/>
  <c r="AA413" i="11" s="1"/>
  <c r="W414" i="11"/>
  <c r="X414" i="11"/>
  <c r="Y414" i="11"/>
  <c r="Z414" i="11"/>
  <c r="AA414" i="11" a="1"/>
  <c r="AA414" i="11" s="1"/>
  <c r="W415" i="11"/>
  <c r="X415" i="11"/>
  <c r="Y415" i="11"/>
  <c r="Z415" i="11"/>
  <c r="AB415" i="11" a="1"/>
  <c r="AB415" i="11"/>
  <c r="AA415" i="11" a="1"/>
  <c r="AA415" i="11" s="1"/>
  <c r="W416" i="11"/>
  <c r="X416" i="11"/>
  <c r="Y416" i="11"/>
  <c r="Z416" i="11"/>
  <c r="AB416" i="11" a="1"/>
  <c r="AB416" i="11"/>
  <c r="AA416" i="11" a="1"/>
  <c r="AA416" i="11" s="1"/>
  <c r="W417" i="11"/>
  <c r="X417" i="11"/>
  <c r="Y417" i="11"/>
  <c r="Z417" i="11"/>
  <c r="AA417" i="11" a="1"/>
  <c r="AA417" i="11" s="1"/>
  <c r="W418" i="11"/>
  <c r="X418" i="11"/>
  <c r="Y418" i="11"/>
  <c r="Z418" i="11"/>
  <c r="AA418" i="11" a="1"/>
  <c r="AA418" i="11" s="1"/>
  <c r="W419" i="11"/>
  <c r="X419" i="11"/>
  <c r="Y419" i="11"/>
  <c r="Z419" i="11"/>
  <c r="AB419" i="11" a="1"/>
  <c r="AB419" i="11"/>
  <c r="AA419" i="11" a="1"/>
  <c r="AA419" i="11" s="1"/>
  <c r="W420" i="11"/>
  <c r="X420" i="11"/>
  <c r="Y420" i="11"/>
  <c r="Z420" i="11"/>
  <c r="AB420" i="11" a="1"/>
  <c r="AB420" i="11"/>
  <c r="AA420" i="11" a="1"/>
  <c r="AA420" i="11" s="1"/>
  <c r="W421" i="11"/>
  <c r="X421" i="11"/>
  <c r="Y421" i="11"/>
  <c r="Z421" i="11"/>
  <c r="AA421" i="11" a="1"/>
  <c r="AA421" i="11" s="1"/>
  <c r="W422" i="11"/>
  <c r="X422" i="11"/>
  <c r="Y422" i="11"/>
  <c r="Z422" i="11"/>
  <c r="AA422" i="11" a="1"/>
  <c r="AA422" i="11" s="1"/>
  <c r="W423" i="11"/>
  <c r="X423" i="11"/>
  <c r="Y423" i="11"/>
  <c r="Z423" i="11"/>
  <c r="AB423" i="11" a="1"/>
  <c r="AB423" i="11"/>
  <c r="AA423" i="11" a="1"/>
  <c r="AA423" i="11" s="1"/>
  <c r="W424" i="11"/>
  <c r="X424" i="11"/>
  <c r="Y424" i="11"/>
  <c r="Z424" i="11"/>
  <c r="AB424" i="11" a="1"/>
  <c r="AB424" i="11"/>
  <c r="AA424" i="11" a="1"/>
  <c r="AA424" i="11" s="1"/>
  <c r="W425" i="11"/>
  <c r="X425" i="11"/>
  <c r="Y425" i="11"/>
  <c r="Z425" i="11"/>
  <c r="AA425" i="11" a="1"/>
  <c r="AA425" i="11" s="1"/>
  <c r="W426" i="11"/>
  <c r="X426" i="11"/>
  <c r="Y426" i="11"/>
  <c r="Z426" i="11"/>
  <c r="AA426" i="11" a="1"/>
  <c r="AA426" i="11" s="1"/>
  <c r="W427" i="11"/>
  <c r="X427" i="11"/>
  <c r="Y427" i="11"/>
  <c r="Z427" i="11"/>
  <c r="AB427" i="11" a="1"/>
  <c r="AB427" i="11"/>
  <c r="AA427" i="11" a="1"/>
  <c r="AA427" i="11" s="1"/>
  <c r="W428" i="11"/>
  <c r="X428" i="11"/>
  <c r="Y428" i="11"/>
  <c r="Z428" i="11"/>
  <c r="AB428" i="11" a="1"/>
  <c r="AB428" i="11"/>
  <c r="AA428" i="11" a="1"/>
  <c r="AA428" i="11" s="1"/>
  <c r="W429" i="11"/>
  <c r="X429" i="11"/>
  <c r="Y429" i="11"/>
  <c r="Z429" i="11"/>
  <c r="AA429" i="11" a="1"/>
  <c r="AA429" i="11" s="1"/>
  <c r="W430" i="11"/>
  <c r="X430" i="11"/>
  <c r="Y430" i="11"/>
  <c r="Z430" i="11"/>
  <c r="AA430" i="11" a="1"/>
  <c r="AA430" i="11" s="1"/>
  <c r="W431" i="11"/>
  <c r="X431" i="11"/>
  <c r="Y431" i="11"/>
  <c r="Z431" i="11"/>
  <c r="AA431" i="11" a="1"/>
  <c r="AA431" i="11" s="1"/>
  <c r="W432" i="11"/>
  <c r="X432" i="11"/>
  <c r="Y432" i="11"/>
  <c r="Z432" i="11"/>
  <c r="AB432" i="11" a="1"/>
  <c r="AB432" i="11"/>
  <c r="AA432" i="11" a="1"/>
  <c r="AA432" i="11" s="1"/>
  <c r="W433" i="11"/>
  <c r="X433" i="11"/>
  <c r="Y433" i="11"/>
  <c r="Z433" i="11"/>
  <c r="AA433" i="11" a="1"/>
  <c r="AA433" i="11" s="1"/>
  <c r="W434" i="11"/>
  <c r="X434" i="11"/>
  <c r="Y434" i="11"/>
  <c r="Z434" i="11"/>
  <c r="AA434" i="11" a="1"/>
  <c r="AA434" i="11" s="1"/>
  <c r="W435" i="11"/>
  <c r="X435" i="11"/>
  <c r="Y435" i="11"/>
  <c r="Z435" i="11"/>
  <c r="AA435" i="11" a="1"/>
  <c r="AA435" i="11" s="1"/>
  <c r="W436" i="11"/>
  <c r="X436" i="11"/>
  <c r="Y436" i="11"/>
  <c r="Z436" i="11"/>
  <c r="AB436" i="11" a="1"/>
  <c r="AB436" i="11"/>
  <c r="AA436" i="11" a="1"/>
  <c r="AA436" i="11" s="1"/>
  <c r="W437" i="11"/>
  <c r="X437" i="11"/>
  <c r="Y437" i="11"/>
  <c r="Z437" i="11"/>
  <c r="AA437" i="11" a="1"/>
  <c r="AA437" i="11" s="1"/>
  <c r="W438" i="11"/>
  <c r="X438" i="11"/>
  <c r="Y438" i="11"/>
  <c r="Z438" i="11"/>
  <c r="AA438" i="11" a="1"/>
  <c r="AA438" i="11" s="1"/>
  <c r="W439" i="11"/>
  <c r="X439" i="11"/>
  <c r="Y439" i="11"/>
  <c r="Z439" i="11"/>
  <c r="AB439" i="11" a="1"/>
  <c r="AB439" i="11"/>
  <c r="AA439" i="11" a="1"/>
  <c r="AA439" i="11" s="1"/>
  <c r="W440" i="11"/>
  <c r="X440" i="11"/>
  <c r="Y440" i="11"/>
  <c r="Z440" i="11"/>
  <c r="AB440" i="11" a="1"/>
  <c r="AB440" i="11"/>
  <c r="AA440" i="11" a="1"/>
  <c r="AA440" i="11" s="1"/>
  <c r="W441" i="11"/>
  <c r="X441" i="11"/>
  <c r="Y441" i="11"/>
  <c r="Z441" i="11"/>
  <c r="AA441" i="11" a="1"/>
  <c r="AA441" i="11" s="1"/>
  <c r="W442" i="11"/>
  <c r="X442" i="11"/>
  <c r="Y442" i="11"/>
  <c r="Z442" i="11"/>
  <c r="AA442" i="11" a="1"/>
  <c r="AA442" i="11" s="1"/>
  <c r="W443" i="11"/>
  <c r="X443" i="11"/>
  <c r="Y443" i="11"/>
  <c r="Z443" i="11"/>
  <c r="AB443" i="11" a="1"/>
  <c r="AB443" i="11"/>
  <c r="AA443" i="11" a="1"/>
  <c r="AA443" i="11" s="1"/>
  <c r="W444" i="11"/>
  <c r="X444" i="11"/>
  <c r="Y444" i="11"/>
  <c r="Z444" i="11"/>
  <c r="AB444" i="11" a="1"/>
  <c r="AB444" i="11"/>
  <c r="AA444" i="11" a="1"/>
  <c r="AA444" i="11" s="1"/>
  <c r="W445" i="11"/>
  <c r="X445" i="11"/>
  <c r="Y445" i="11"/>
  <c r="Z445" i="11"/>
  <c r="AA445" i="11" a="1"/>
  <c r="AA445" i="11" s="1"/>
  <c r="W446" i="11"/>
  <c r="X446" i="11"/>
  <c r="Y446" i="11"/>
  <c r="Z446" i="11"/>
  <c r="AA446" i="11" a="1"/>
  <c r="AA446" i="11" s="1"/>
  <c r="W447" i="11"/>
  <c r="X447" i="11"/>
  <c r="Y447" i="11"/>
  <c r="Z447" i="11"/>
  <c r="AB447" i="11" a="1"/>
  <c r="AB447" i="11"/>
  <c r="AA447" i="11" a="1"/>
  <c r="AA447" i="11" s="1"/>
  <c r="W448" i="11"/>
  <c r="X448" i="11"/>
  <c r="Y448" i="11"/>
  <c r="Z448" i="11"/>
  <c r="AA448" i="11" a="1"/>
  <c r="AA448" i="11" s="1"/>
  <c r="W449" i="11"/>
  <c r="X449" i="11"/>
  <c r="Y449" i="11"/>
  <c r="Z449" i="11"/>
  <c r="AA449" i="11" a="1"/>
  <c r="AA449" i="11" s="1"/>
  <c r="W450" i="11"/>
  <c r="X450" i="11"/>
  <c r="Y450" i="11"/>
  <c r="Z450" i="11"/>
  <c r="AA450" i="11" a="1"/>
  <c r="AA450" i="11" s="1"/>
  <c r="W451" i="11"/>
  <c r="X451" i="11"/>
  <c r="Y451" i="11"/>
  <c r="Z451" i="11"/>
  <c r="AB451" i="11" a="1"/>
  <c r="AB451" i="11"/>
  <c r="AA451" i="11" a="1"/>
  <c r="AA451" i="11" s="1"/>
  <c r="W452" i="11"/>
  <c r="X452" i="11"/>
  <c r="Y452" i="11"/>
  <c r="Z452" i="11"/>
  <c r="AB452" i="11" a="1"/>
  <c r="AB452" i="11"/>
  <c r="AA452" i="11" a="1"/>
  <c r="AA452" i="11" s="1"/>
  <c r="W453" i="11"/>
  <c r="X453" i="11"/>
  <c r="Y453" i="11"/>
  <c r="Z453" i="11"/>
  <c r="AA453" i="11" a="1"/>
  <c r="AA453" i="11" s="1"/>
  <c r="W454" i="11"/>
  <c r="X454" i="11"/>
  <c r="Y454" i="11"/>
  <c r="Z454" i="11"/>
  <c r="AA454" i="11" a="1"/>
  <c r="AA454" i="11" s="1"/>
  <c r="W455" i="11"/>
  <c r="X455" i="11"/>
  <c r="Y455" i="11"/>
  <c r="Z455" i="11"/>
  <c r="AB455" i="11" a="1"/>
  <c r="AB455" i="11"/>
  <c r="AA455" i="11" a="1"/>
  <c r="AA455" i="11" s="1"/>
  <c r="W456" i="11"/>
  <c r="X456" i="11"/>
  <c r="Y456" i="11"/>
  <c r="Z456" i="11"/>
  <c r="AB456" i="11" a="1"/>
  <c r="AB456" i="11"/>
  <c r="AA456" i="11" a="1"/>
  <c r="AA456" i="11" s="1"/>
  <c r="W457" i="11"/>
  <c r="X457" i="11"/>
  <c r="Y457" i="11"/>
  <c r="Z457" i="11"/>
  <c r="AA457" i="11" a="1"/>
  <c r="AA457" i="11" s="1"/>
  <c r="W458" i="11"/>
  <c r="X458" i="11"/>
  <c r="Y458" i="11"/>
  <c r="Z458" i="11"/>
  <c r="AA458" i="11" a="1"/>
  <c r="AA458" i="11" s="1"/>
  <c r="W459" i="11"/>
  <c r="X459" i="11"/>
  <c r="Y459" i="11"/>
  <c r="Z459" i="11"/>
  <c r="AB459" i="11" a="1"/>
  <c r="AB459" i="11"/>
  <c r="AA459" i="11" a="1"/>
  <c r="AA459" i="11" s="1"/>
  <c r="W460" i="11"/>
  <c r="X460" i="11"/>
  <c r="Y460" i="11"/>
  <c r="Z460" i="11"/>
  <c r="AB460" i="11" a="1"/>
  <c r="AB460" i="11"/>
  <c r="AA460" i="11" a="1"/>
  <c r="AA460" i="11" s="1"/>
  <c r="W461" i="11"/>
  <c r="X461" i="11"/>
  <c r="Y461" i="11"/>
  <c r="Z461" i="11"/>
  <c r="AA461" i="11" a="1"/>
  <c r="AA461" i="11" s="1"/>
  <c r="W462" i="11"/>
  <c r="X462" i="11"/>
  <c r="Y462" i="11"/>
  <c r="Z462" i="11"/>
  <c r="AA462" i="11" a="1"/>
  <c r="AA462" i="11" s="1"/>
  <c r="W463" i="11"/>
  <c r="X463" i="11"/>
  <c r="Y463" i="11"/>
  <c r="Z463" i="11"/>
  <c r="AB463" i="11" a="1"/>
  <c r="AB463" i="11"/>
  <c r="AA463" i="11" a="1"/>
  <c r="AA463" i="11" s="1"/>
  <c r="W464" i="11"/>
  <c r="X464" i="11"/>
  <c r="Y464" i="11"/>
  <c r="Z464" i="11"/>
  <c r="AB464" i="11" a="1"/>
  <c r="AB464" i="11"/>
  <c r="AA464" i="11" a="1"/>
  <c r="AA464" i="11" s="1"/>
  <c r="W465" i="11"/>
  <c r="X465" i="11"/>
  <c r="Y465" i="11"/>
  <c r="Z465" i="11"/>
  <c r="AA465" i="11" a="1"/>
  <c r="AA465" i="11" s="1"/>
  <c r="W466" i="11"/>
  <c r="X466" i="11"/>
  <c r="Y466" i="11"/>
  <c r="Z466" i="11"/>
  <c r="AA466" i="11" a="1"/>
  <c r="AA466" i="11" s="1"/>
  <c r="W467" i="11"/>
  <c r="X467" i="11"/>
  <c r="Y467" i="11"/>
  <c r="Z467" i="11"/>
  <c r="AB467" i="11" a="1"/>
  <c r="AB467" i="11"/>
  <c r="AA467" i="11" a="1"/>
  <c r="AA467" i="11" s="1"/>
  <c r="W468" i="11"/>
  <c r="X468" i="11"/>
  <c r="Y468" i="11"/>
  <c r="Z468" i="11"/>
  <c r="AB468" i="11" a="1"/>
  <c r="AB468" i="11"/>
  <c r="AA468" i="11" a="1"/>
  <c r="AA468" i="11" s="1"/>
  <c r="W469" i="11"/>
  <c r="X469" i="11"/>
  <c r="Y469" i="11"/>
  <c r="Z469" i="11"/>
  <c r="AA469" i="11" a="1"/>
  <c r="AA469" i="11" s="1"/>
  <c r="W470" i="11"/>
  <c r="X470" i="11"/>
  <c r="Y470" i="11"/>
  <c r="Z470" i="11"/>
  <c r="AA470" i="11" a="1"/>
  <c r="AA470" i="11" s="1"/>
  <c r="W471" i="11"/>
  <c r="X471" i="11"/>
  <c r="Y471" i="11"/>
  <c r="Z471" i="11"/>
  <c r="AA471" i="11" a="1"/>
  <c r="AA471" i="11" s="1"/>
  <c r="W472" i="11"/>
  <c r="X472" i="11"/>
  <c r="Y472" i="11"/>
  <c r="Z472" i="11"/>
  <c r="AB472" i="11" a="1"/>
  <c r="AB472" i="11"/>
  <c r="AA472" i="11" a="1"/>
  <c r="AA472" i="11" s="1"/>
  <c r="W473" i="11"/>
  <c r="X473" i="11"/>
  <c r="Y473" i="11"/>
  <c r="Z473" i="11"/>
  <c r="AA473" i="11" a="1"/>
  <c r="AA473" i="11" s="1"/>
  <c r="W474" i="11"/>
  <c r="X474" i="11"/>
  <c r="Y474" i="11"/>
  <c r="Z474" i="11"/>
  <c r="AA474" i="11" a="1"/>
  <c r="AA474" i="11" s="1"/>
  <c r="W475" i="11"/>
  <c r="X475" i="11"/>
  <c r="Y475" i="11"/>
  <c r="Z475" i="11"/>
  <c r="AB475" i="11" a="1"/>
  <c r="AB475" i="11"/>
  <c r="AA475" i="11" a="1"/>
  <c r="AA475" i="11" s="1"/>
  <c r="W476" i="11"/>
  <c r="X476" i="11"/>
  <c r="Y476" i="11"/>
  <c r="Z476" i="11"/>
  <c r="AB476" i="11" a="1"/>
  <c r="AB476" i="11"/>
  <c r="AA476" i="11" a="1"/>
  <c r="AA476" i="11" s="1"/>
  <c r="W477" i="11"/>
  <c r="X477" i="11"/>
  <c r="Y477" i="11"/>
  <c r="Z477" i="11"/>
  <c r="AA477" i="11" a="1"/>
  <c r="AA477" i="11" s="1"/>
  <c r="W478" i="11"/>
  <c r="X478" i="11"/>
  <c r="Y478" i="11"/>
  <c r="Z478" i="11"/>
  <c r="AA478" i="11" a="1"/>
  <c r="AA478" i="11" s="1"/>
  <c r="W479" i="11"/>
  <c r="X479" i="11"/>
  <c r="Y479" i="11"/>
  <c r="Z479" i="11"/>
  <c r="AB479" i="11" a="1"/>
  <c r="AB479" i="11"/>
  <c r="AA479" i="11" a="1"/>
  <c r="AA479" i="11" s="1"/>
  <c r="W480" i="11"/>
  <c r="X480" i="11"/>
  <c r="Y480" i="11"/>
  <c r="Z480" i="11"/>
  <c r="AB480" i="11" a="1"/>
  <c r="AB480" i="11"/>
  <c r="AA480" i="11" a="1"/>
  <c r="AA480" i="11" s="1"/>
  <c r="W481" i="11"/>
  <c r="X481" i="11"/>
  <c r="Y481" i="11"/>
  <c r="Z481" i="11"/>
  <c r="AA481" i="11" a="1"/>
  <c r="AA481" i="11" s="1"/>
  <c r="W482" i="11"/>
  <c r="X482" i="11"/>
  <c r="Y482" i="11"/>
  <c r="Z482" i="11"/>
  <c r="AA482" i="11" a="1"/>
  <c r="AA482" i="11" s="1"/>
  <c r="W483" i="11"/>
  <c r="X483" i="11"/>
  <c r="Y483" i="11"/>
  <c r="Z483" i="11"/>
  <c r="AB483" i="11" a="1"/>
  <c r="AB483" i="11"/>
  <c r="AA483" i="11" a="1"/>
  <c r="AA483" i="11" s="1"/>
  <c r="W484" i="11"/>
  <c r="X484" i="11"/>
  <c r="Y484" i="11"/>
  <c r="Z484" i="11"/>
  <c r="AB484" i="11" a="1"/>
  <c r="AB484" i="11"/>
  <c r="AA484" i="11" a="1"/>
  <c r="AA484" i="11" s="1"/>
  <c r="W485" i="11"/>
  <c r="X485" i="11"/>
  <c r="Y485" i="11"/>
  <c r="Z485" i="11"/>
  <c r="AA485" i="11" a="1"/>
  <c r="AA485" i="11" s="1"/>
  <c r="W486" i="11"/>
  <c r="X486" i="11"/>
  <c r="Y486" i="11"/>
  <c r="Z486" i="11"/>
  <c r="AA486" i="11" a="1"/>
  <c r="AA486" i="11" s="1"/>
  <c r="W487" i="11"/>
  <c r="X487" i="11"/>
  <c r="Y487" i="11"/>
  <c r="Z487" i="11"/>
  <c r="AA487" i="11" a="1"/>
  <c r="AA487" i="11" s="1"/>
  <c r="W488" i="11"/>
  <c r="X488" i="11"/>
  <c r="Y488" i="11"/>
  <c r="Z488" i="11"/>
  <c r="AB488" i="11" a="1"/>
  <c r="AB488" i="11"/>
  <c r="AA488" i="11" a="1"/>
  <c r="AA488" i="11" s="1"/>
  <c r="W489" i="11"/>
  <c r="X489" i="11"/>
  <c r="Y489" i="11"/>
  <c r="Z489" i="11"/>
  <c r="AA489" i="11" a="1"/>
  <c r="AA489" i="11" s="1"/>
  <c r="W490" i="11"/>
  <c r="X490" i="11"/>
  <c r="Y490" i="11"/>
  <c r="Z490" i="11"/>
  <c r="AA490" i="11" a="1"/>
  <c r="AA490" i="11" s="1"/>
  <c r="W491" i="11"/>
  <c r="X491" i="11"/>
  <c r="Y491" i="11"/>
  <c r="Z491" i="11"/>
  <c r="AB491" i="11" a="1"/>
  <c r="AB491" i="11"/>
  <c r="AA491" i="11" a="1"/>
  <c r="AA491" i="11" s="1"/>
  <c r="W492" i="11"/>
  <c r="X492" i="11"/>
  <c r="Y492" i="11"/>
  <c r="Z492" i="11"/>
  <c r="AB492" i="11" a="1"/>
  <c r="AB492" i="11"/>
  <c r="AA492" i="11" a="1"/>
  <c r="AA492" i="11" s="1"/>
  <c r="W493" i="11"/>
  <c r="X493" i="11"/>
  <c r="Y493" i="11"/>
  <c r="Z493" i="11"/>
  <c r="AA493" i="11" a="1"/>
  <c r="AA493" i="11" s="1"/>
  <c r="W494" i="11"/>
  <c r="X494" i="11"/>
  <c r="Y494" i="11"/>
  <c r="Z494" i="11"/>
  <c r="AA494" i="11" a="1"/>
  <c r="AA494" i="11" s="1"/>
  <c r="W495" i="11"/>
  <c r="X495" i="11"/>
  <c r="Y495" i="11"/>
  <c r="Z495" i="11"/>
  <c r="AA495" i="11" a="1"/>
  <c r="AA495" i="11" s="1"/>
  <c r="W496" i="11"/>
  <c r="X496" i="11"/>
  <c r="Y496" i="11"/>
  <c r="Z496" i="11"/>
  <c r="AB496" i="11" a="1"/>
  <c r="AB496" i="11"/>
  <c r="AA496" i="11" a="1"/>
  <c r="AA496" i="11" s="1"/>
  <c r="W497" i="11"/>
  <c r="X497" i="11"/>
  <c r="Y497" i="11"/>
  <c r="Z497" i="11"/>
  <c r="AA497" i="11" a="1"/>
  <c r="AA497" i="11" s="1"/>
  <c r="W498" i="11"/>
  <c r="X498" i="11"/>
  <c r="Y498" i="11"/>
  <c r="Z498" i="11"/>
  <c r="AA498" i="11" a="1"/>
  <c r="AA498" i="11" s="1"/>
  <c r="W499" i="11"/>
  <c r="X499" i="11"/>
  <c r="Y499" i="11"/>
  <c r="Z499" i="11"/>
  <c r="AB499" i="11" a="1"/>
  <c r="AB499" i="11"/>
  <c r="AA499" i="11" a="1"/>
  <c r="AA499" i="11" s="1"/>
  <c r="W500" i="11"/>
  <c r="X500" i="11"/>
  <c r="Y500" i="11"/>
  <c r="Z500" i="11"/>
  <c r="AA500" i="11" a="1"/>
  <c r="AA500" i="11" s="1"/>
  <c r="W501" i="11"/>
  <c r="X501" i="11"/>
  <c r="Y501" i="11"/>
  <c r="Z501" i="11"/>
  <c r="AA501" i="11" a="1"/>
  <c r="AA501" i="11" s="1"/>
  <c r="W502" i="11"/>
  <c r="X502" i="11"/>
  <c r="Y502" i="11"/>
  <c r="Z502" i="11"/>
  <c r="AA502" i="11" a="1"/>
  <c r="AA502" i="11" s="1"/>
  <c r="W503" i="11"/>
  <c r="X503" i="11"/>
  <c r="Y503" i="11"/>
  <c r="Z503" i="11"/>
  <c r="AB503" i="11" a="1"/>
  <c r="AB503" i="11"/>
  <c r="AA503" i="11" a="1"/>
  <c r="AA503" i="11" s="1"/>
  <c r="W504" i="11"/>
  <c r="X504" i="11"/>
  <c r="Y504" i="11"/>
  <c r="Z504" i="11"/>
  <c r="AB504" i="11" a="1"/>
  <c r="AB504" i="11"/>
  <c r="AA504" i="11" a="1"/>
  <c r="AA504" i="11" s="1"/>
  <c r="W505" i="11"/>
  <c r="X505" i="11"/>
  <c r="Y505" i="11"/>
  <c r="Z505" i="11"/>
  <c r="AA505" i="11" a="1"/>
  <c r="AA505" i="11" s="1"/>
  <c r="W506" i="11"/>
  <c r="X506" i="11"/>
  <c r="Y506" i="11"/>
  <c r="Z506" i="11"/>
  <c r="AA506" i="11" a="1"/>
  <c r="AA506" i="11" s="1"/>
  <c r="W507" i="11"/>
  <c r="X507" i="11"/>
  <c r="Y507" i="11"/>
  <c r="Z507" i="11"/>
  <c r="AB507" i="11" a="1"/>
  <c r="AB507" i="11"/>
  <c r="AA507" i="11" a="1"/>
  <c r="AA507" i="11" s="1"/>
  <c r="W508" i="11"/>
  <c r="X508" i="11"/>
  <c r="Y508" i="11"/>
  <c r="Z508" i="11"/>
  <c r="AB508" i="11" a="1"/>
  <c r="AB508" i="11"/>
  <c r="AA508" i="11" a="1"/>
  <c r="AA508" i="11" s="1"/>
  <c r="W509" i="11"/>
  <c r="X509" i="11"/>
  <c r="Y509" i="11"/>
  <c r="Z509" i="11"/>
  <c r="AA509" i="11" a="1"/>
  <c r="AA509" i="11" s="1"/>
  <c r="W510" i="11"/>
  <c r="X510" i="11"/>
  <c r="Y510" i="11"/>
  <c r="Z510" i="11"/>
  <c r="AA510" i="11" a="1"/>
  <c r="AA510" i="11" s="1"/>
  <c r="W511" i="11"/>
  <c r="X511" i="11"/>
  <c r="Y511" i="11"/>
  <c r="Z511" i="11"/>
  <c r="AB511" i="11" a="1"/>
  <c r="AB511" i="11"/>
  <c r="AA511" i="11" a="1"/>
  <c r="AA511" i="11" s="1"/>
  <c r="W512" i="11"/>
  <c r="X512" i="11"/>
  <c r="Y512" i="11"/>
  <c r="Z512" i="11"/>
  <c r="AB512" i="11" a="1"/>
  <c r="AB512" i="11"/>
  <c r="AA512" i="11" a="1"/>
  <c r="AA512" i="11" s="1"/>
  <c r="W513" i="11"/>
  <c r="X513" i="11"/>
  <c r="Y513" i="11"/>
  <c r="Z513" i="11"/>
  <c r="AA513" i="11" a="1"/>
  <c r="AA513" i="11" s="1"/>
  <c r="W514" i="11"/>
  <c r="X514" i="11"/>
  <c r="Y514" i="11"/>
  <c r="Z514" i="11"/>
  <c r="AA514" i="11" a="1"/>
  <c r="AA514" i="11" s="1"/>
  <c r="W515" i="11"/>
  <c r="X515" i="11"/>
  <c r="Y515" i="11"/>
  <c r="Z515" i="11"/>
  <c r="AB515" i="11" a="1"/>
  <c r="AB515" i="11"/>
  <c r="AA515" i="11" a="1"/>
  <c r="AA515" i="11" s="1"/>
  <c r="W516" i="11"/>
  <c r="X516" i="11"/>
  <c r="Y516" i="11"/>
  <c r="Z516" i="11"/>
  <c r="AB516" i="11" a="1"/>
  <c r="AB516" i="11"/>
  <c r="AA516" i="11" a="1"/>
  <c r="AA516" i="11" s="1"/>
  <c r="W517" i="11"/>
  <c r="X517" i="11"/>
  <c r="Y517" i="11"/>
  <c r="Z517" i="11"/>
  <c r="AA517" i="11" a="1"/>
  <c r="AA517" i="11" s="1"/>
  <c r="W518" i="11"/>
  <c r="X518" i="11"/>
  <c r="Y518" i="11"/>
  <c r="Z518" i="11"/>
  <c r="AA518" i="11" a="1"/>
  <c r="AA518" i="11" s="1"/>
  <c r="W519" i="11"/>
  <c r="X519" i="11"/>
  <c r="Y519" i="11"/>
  <c r="Z519" i="11"/>
  <c r="AB519" i="11" a="1"/>
  <c r="AB519" i="11"/>
  <c r="AA519" i="11" a="1"/>
  <c r="AA519" i="11" s="1"/>
  <c r="W520" i="11"/>
  <c r="X520" i="11"/>
  <c r="Y520" i="11"/>
  <c r="Z520" i="11"/>
  <c r="AB520" i="11" a="1"/>
  <c r="AB520" i="11"/>
  <c r="AA520" i="11" a="1"/>
  <c r="AA520" i="11" s="1"/>
  <c r="W521" i="11"/>
  <c r="X521" i="11"/>
  <c r="Y521" i="11"/>
  <c r="Z521" i="11"/>
  <c r="AA521" i="11" a="1"/>
  <c r="AA521" i="11" s="1"/>
  <c r="W522" i="11"/>
  <c r="X522" i="11"/>
  <c r="Y522" i="11"/>
  <c r="Z522" i="11"/>
  <c r="AA522" i="11" a="1"/>
  <c r="AA522" i="11" s="1"/>
  <c r="W523" i="11"/>
  <c r="X523" i="11"/>
  <c r="Y523" i="11"/>
  <c r="Z523" i="11"/>
  <c r="AB523" i="11" a="1"/>
  <c r="AB523" i="11"/>
  <c r="AA523" i="11" a="1"/>
  <c r="AA523" i="11" s="1"/>
  <c r="W524" i="11"/>
  <c r="X524" i="11"/>
  <c r="Y524" i="11"/>
  <c r="Z524" i="11"/>
  <c r="AB524" i="11" a="1"/>
  <c r="AB524" i="11"/>
  <c r="AA524" i="11" a="1"/>
  <c r="AA524" i="11" s="1"/>
  <c r="W525" i="11"/>
  <c r="X525" i="11"/>
  <c r="Y525" i="11"/>
  <c r="Z525" i="11"/>
  <c r="AA525" i="11" a="1"/>
  <c r="AA525" i="11" s="1"/>
  <c r="W526" i="11"/>
  <c r="X526" i="11"/>
  <c r="Y526" i="11"/>
  <c r="Z526" i="11"/>
  <c r="AA526" i="11" a="1"/>
  <c r="AA526" i="11" s="1"/>
  <c r="W527" i="11"/>
  <c r="X527" i="11"/>
  <c r="Y527" i="11"/>
  <c r="Z527" i="11"/>
  <c r="AB527" i="11" a="1"/>
  <c r="AB527" i="11"/>
  <c r="AA527" i="11" a="1"/>
  <c r="AA527" i="11" s="1"/>
  <c r="W528" i="11"/>
  <c r="X528" i="11"/>
  <c r="Y528" i="11"/>
  <c r="Z528" i="11"/>
  <c r="AB528" i="11" a="1"/>
  <c r="AB528" i="11"/>
  <c r="AA528" i="11" a="1"/>
  <c r="AA528" i="11" s="1"/>
  <c r="W529" i="11"/>
  <c r="X529" i="11"/>
  <c r="Y529" i="11"/>
  <c r="Z529" i="11"/>
  <c r="AA529" i="11" a="1"/>
  <c r="AA529" i="11" s="1"/>
  <c r="W530" i="11"/>
  <c r="X530" i="11"/>
  <c r="Y530" i="11"/>
  <c r="Z530" i="11"/>
  <c r="AA530" i="11" a="1"/>
  <c r="AA530" i="11" s="1"/>
  <c r="W531" i="11"/>
  <c r="X531" i="11"/>
  <c r="Y531" i="11"/>
  <c r="Z531" i="11"/>
  <c r="AB531" i="11" a="1"/>
  <c r="AB531" i="11"/>
  <c r="AA531" i="11" a="1"/>
  <c r="AA531" i="11" s="1"/>
  <c r="W532" i="11"/>
  <c r="X532" i="11"/>
  <c r="Y532" i="11"/>
  <c r="Z532" i="11"/>
  <c r="AB532" i="11" a="1"/>
  <c r="AB532" i="11"/>
  <c r="AA532" i="11" a="1"/>
  <c r="AA532" i="11" s="1"/>
  <c r="W533" i="11"/>
  <c r="X533" i="11"/>
  <c r="Y533" i="11"/>
  <c r="Z533" i="11"/>
  <c r="AA533" i="11" a="1"/>
  <c r="AA533" i="11" s="1"/>
  <c r="W534" i="11"/>
  <c r="X534" i="11"/>
  <c r="Y534" i="11"/>
  <c r="Z534" i="11"/>
  <c r="AA534" i="11" a="1"/>
  <c r="AA534" i="11" s="1"/>
  <c r="W535" i="11"/>
  <c r="X535" i="11"/>
  <c r="Y535" i="11"/>
  <c r="Z535" i="11"/>
  <c r="AA535" i="11" a="1"/>
  <c r="AA535" i="11" s="1"/>
  <c r="W536" i="11"/>
  <c r="X536" i="11"/>
  <c r="Y536" i="11"/>
  <c r="Z536" i="11"/>
  <c r="AB536" i="11" a="1"/>
  <c r="AB536" i="11"/>
  <c r="AA536" i="11" a="1"/>
  <c r="AA536" i="11" s="1"/>
  <c r="W537" i="11"/>
  <c r="X537" i="11"/>
  <c r="Y537" i="11"/>
  <c r="Z537" i="11"/>
  <c r="AA537" i="11" a="1"/>
  <c r="AA537" i="11" s="1"/>
  <c r="W538" i="11"/>
  <c r="X538" i="11"/>
  <c r="Y538" i="11"/>
  <c r="Z538" i="11"/>
  <c r="AA538" i="11" a="1"/>
  <c r="AA538" i="11" s="1"/>
  <c r="W539" i="11"/>
  <c r="X539" i="11"/>
  <c r="Y539" i="11"/>
  <c r="Z539" i="11"/>
  <c r="AA539" i="11" a="1"/>
  <c r="AA539" i="11" s="1"/>
  <c r="W540" i="11"/>
  <c r="X540" i="11"/>
  <c r="Y540" i="11"/>
  <c r="Z540" i="11"/>
  <c r="AB540" i="11" a="1"/>
  <c r="AB540" i="11"/>
  <c r="AA540" i="11" a="1"/>
  <c r="AA540" i="11" s="1"/>
  <c r="W541" i="11"/>
  <c r="X541" i="11"/>
  <c r="Y541" i="11"/>
  <c r="Z541" i="11"/>
  <c r="AA541" i="11" a="1"/>
  <c r="AA541" i="11" s="1"/>
  <c r="W542" i="11"/>
  <c r="X542" i="11"/>
  <c r="Y542" i="11"/>
  <c r="Z542" i="11"/>
  <c r="AA542" i="11" a="1"/>
  <c r="AA542" i="11" s="1"/>
  <c r="W543" i="11"/>
  <c r="X543" i="11"/>
  <c r="Y543" i="11"/>
  <c r="Z543" i="11"/>
  <c r="AA543" i="11" a="1"/>
  <c r="AA543" i="11" s="1"/>
  <c r="W544" i="11"/>
  <c r="X544" i="11"/>
  <c r="Y544" i="11"/>
  <c r="Z544" i="11"/>
  <c r="AB544" i="11" a="1"/>
  <c r="AB544" i="11"/>
  <c r="AA544" i="11" a="1"/>
  <c r="AA544" i="11" s="1"/>
  <c r="W545" i="11"/>
  <c r="X545" i="11"/>
  <c r="Y545" i="11"/>
  <c r="Z545" i="11"/>
  <c r="AA545" i="11" a="1"/>
  <c r="AA545" i="11" s="1"/>
  <c r="W546" i="11"/>
  <c r="X546" i="11"/>
  <c r="Y546" i="11"/>
  <c r="Z546" i="11"/>
  <c r="AA546" i="11" a="1"/>
  <c r="AA546" i="11" s="1"/>
  <c r="W547" i="11"/>
  <c r="X547" i="11"/>
  <c r="Y547" i="11"/>
  <c r="Z547" i="11"/>
  <c r="AB547" i="11" a="1"/>
  <c r="AB547" i="11"/>
  <c r="AA547" i="11" a="1"/>
  <c r="AA547" i="11" s="1"/>
  <c r="W548" i="11"/>
  <c r="X548" i="11"/>
  <c r="Y548" i="11"/>
  <c r="Z548" i="11"/>
  <c r="AB548" i="11" a="1"/>
  <c r="AB548" i="11"/>
  <c r="AA548" i="11" a="1"/>
  <c r="AA548" i="11" s="1"/>
  <c r="W549" i="11"/>
  <c r="X549" i="11"/>
  <c r="Y549" i="11"/>
  <c r="Z549" i="11"/>
  <c r="AA549" i="11" a="1"/>
  <c r="AA549" i="11" s="1"/>
  <c r="W550" i="11"/>
  <c r="X550" i="11"/>
  <c r="Y550" i="11"/>
  <c r="Z550" i="11"/>
  <c r="AA550" i="11" a="1"/>
  <c r="AA550" i="11" s="1"/>
  <c r="W551" i="11"/>
  <c r="X551" i="11"/>
  <c r="Y551" i="11"/>
  <c r="Z551" i="11"/>
  <c r="AB551" i="11" a="1"/>
  <c r="AB551" i="11"/>
  <c r="AA551" i="11" a="1"/>
  <c r="AA551" i="11" s="1"/>
  <c r="W552" i="11"/>
  <c r="X552" i="11"/>
  <c r="Y552" i="11"/>
  <c r="Z552" i="11"/>
  <c r="AB552" i="11" a="1"/>
  <c r="AB552" i="11"/>
  <c r="AA552" i="11" a="1"/>
  <c r="AA552" i="11" s="1"/>
  <c r="W553" i="11"/>
  <c r="X553" i="11"/>
  <c r="Y553" i="11"/>
  <c r="Z553" i="11"/>
  <c r="AA553" i="11" a="1"/>
  <c r="AA553" i="11" s="1"/>
  <c r="W554" i="11"/>
  <c r="X554" i="11"/>
  <c r="Y554" i="11"/>
  <c r="Z554" i="11"/>
  <c r="AA554" i="11" a="1"/>
  <c r="AA554" i="11" s="1"/>
  <c r="W555" i="11"/>
  <c r="X555" i="11"/>
  <c r="Y555" i="11"/>
  <c r="Z555" i="11"/>
  <c r="AB555" i="11" a="1"/>
  <c r="AB555" i="11"/>
  <c r="AA555" i="11" a="1"/>
  <c r="AA555" i="11" s="1"/>
  <c r="W556" i="11"/>
  <c r="X556" i="11"/>
  <c r="Y556" i="11"/>
  <c r="Z556" i="11"/>
  <c r="AB556" i="11" a="1"/>
  <c r="AB556" i="11"/>
  <c r="AA556" i="11" a="1"/>
  <c r="AA556" i="11" s="1"/>
  <c r="W557" i="11"/>
  <c r="X557" i="11"/>
  <c r="Y557" i="11"/>
  <c r="Z557" i="11"/>
  <c r="AA557" i="11" a="1"/>
  <c r="AA557" i="11" s="1"/>
  <c r="W558" i="11"/>
  <c r="X558" i="11"/>
  <c r="Y558" i="11"/>
  <c r="Z558" i="11"/>
  <c r="AA558" i="11" a="1"/>
  <c r="AA558" i="11" s="1"/>
  <c r="W559" i="11"/>
  <c r="X559" i="11"/>
  <c r="Y559" i="11"/>
  <c r="Z559" i="11"/>
  <c r="AB559" i="11" a="1"/>
  <c r="AB559" i="11"/>
  <c r="AA559" i="11" a="1"/>
  <c r="AA559" i="11" s="1"/>
  <c r="W560" i="11"/>
  <c r="X560" i="11"/>
  <c r="Y560" i="11"/>
  <c r="Z560" i="11"/>
  <c r="AB560" i="11" a="1"/>
  <c r="AB560" i="11"/>
  <c r="AA560" i="11" a="1"/>
  <c r="AA560" i="11" s="1"/>
  <c r="W561" i="11"/>
  <c r="X561" i="11"/>
  <c r="Y561" i="11"/>
  <c r="Z561" i="11"/>
  <c r="AA561" i="11" a="1"/>
  <c r="AA561" i="11" s="1"/>
  <c r="W562" i="11"/>
  <c r="X562" i="11"/>
  <c r="Y562" i="11"/>
  <c r="Z562" i="11"/>
  <c r="AA562" i="11" a="1"/>
  <c r="AA562" i="11" s="1"/>
  <c r="W563" i="11"/>
  <c r="X563" i="11"/>
  <c r="Y563" i="11"/>
  <c r="Z563" i="11"/>
  <c r="AB563" i="11" a="1"/>
  <c r="AB563" i="11"/>
  <c r="AA563" i="11" a="1"/>
  <c r="AA563" i="11" s="1"/>
  <c r="W564" i="11"/>
  <c r="X564" i="11"/>
  <c r="Y564" i="11"/>
  <c r="Z564" i="11"/>
  <c r="AB564" i="11" a="1"/>
  <c r="AB564" i="11"/>
  <c r="AA564" i="11" a="1"/>
  <c r="AA564" i="11" s="1"/>
  <c r="W565" i="11"/>
  <c r="X565" i="11"/>
  <c r="Y565" i="11"/>
  <c r="Z565" i="11"/>
  <c r="AA565" i="11" a="1"/>
  <c r="AA565" i="11" s="1"/>
  <c r="W566" i="11"/>
  <c r="X566" i="11"/>
  <c r="Y566" i="11"/>
  <c r="Z566" i="11"/>
  <c r="AA566" i="11" a="1"/>
  <c r="AA566" i="11" s="1"/>
  <c r="W567" i="11"/>
  <c r="X567" i="11"/>
  <c r="Y567" i="11"/>
  <c r="Z567" i="11"/>
  <c r="AB567" i="11" a="1"/>
  <c r="AB567" i="11"/>
  <c r="AA567" i="11" a="1"/>
  <c r="AA567" i="11" s="1"/>
  <c r="W568" i="11"/>
  <c r="X568" i="11"/>
  <c r="Y568" i="11"/>
  <c r="Z568" i="11"/>
  <c r="AB568" i="11" a="1"/>
  <c r="AA568" i="11" a="1"/>
  <c r="AA568" i="11" s="1"/>
  <c r="W569" i="11"/>
  <c r="X569" i="11"/>
  <c r="Y569" i="11"/>
  <c r="Z569" i="11"/>
  <c r="AA569" i="11" a="1"/>
  <c r="AA569" i="11" s="1"/>
  <c r="W570" i="11"/>
  <c r="X570" i="11"/>
  <c r="Y570" i="11"/>
  <c r="Z570" i="11"/>
  <c r="AA570" i="11" a="1"/>
  <c r="AA570" i="11" s="1"/>
  <c r="W571" i="11"/>
  <c r="X571" i="11"/>
  <c r="Y571" i="11"/>
  <c r="Z571" i="11"/>
  <c r="AB571" i="11" a="1"/>
  <c r="AB571" i="11"/>
  <c r="AA571" i="11" a="1"/>
  <c r="AA571" i="11" s="1"/>
  <c r="W572" i="11"/>
  <c r="X572" i="11"/>
  <c r="Y572" i="11"/>
  <c r="Z572" i="11"/>
  <c r="AB572" i="11" a="1"/>
  <c r="AB572" i="11"/>
  <c r="AA572" i="11" a="1"/>
  <c r="AA572" i="11" s="1"/>
  <c r="W573" i="11"/>
  <c r="X573" i="11"/>
  <c r="Y573" i="11"/>
  <c r="Z573" i="11"/>
  <c r="AA573" i="11" a="1"/>
  <c r="AA573" i="11" s="1"/>
  <c r="W574" i="11"/>
  <c r="X574" i="11"/>
  <c r="Y574" i="11"/>
  <c r="Z574" i="11"/>
  <c r="AA574" i="11" a="1"/>
  <c r="AA574" i="11" s="1"/>
  <c r="W575" i="11"/>
  <c r="X575" i="11"/>
  <c r="Y575" i="11"/>
  <c r="Z575" i="11"/>
  <c r="AB575" i="11" a="1"/>
  <c r="AB575" i="11"/>
  <c r="AA575" i="11" a="1"/>
  <c r="AA575" i="11" s="1"/>
  <c r="W576" i="11"/>
  <c r="X576" i="11"/>
  <c r="Y576" i="11"/>
  <c r="Z576" i="11"/>
  <c r="AB576" i="11" a="1"/>
  <c r="AB576" i="11"/>
  <c r="AA576" i="11" a="1"/>
  <c r="AA576" i="11" s="1"/>
  <c r="W577" i="11"/>
  <c r="X577" i="11"/>
  <c r="Y577" i="11"/>
  <c r="Z577" i="11"/>
  <c r="AA577" i="11" a="1"/>
  <c r="AA577" i="11" s="1"/>
  <c r="W578" i="11"/>
  <c r="X578" i="11"/>
  <c r="Y578" i="11"/>
  <c r="Z578" i="11"/>
  <c r="AA578" i="11" a="1"/>
  <c r="AA578" i="11" s="1"/>
  <c r="W579" i="11"/>
  <c r="X579" i="11"/>
  <c r="Y579" i="11"/>
  <c r="Z579" i="11"/>
  <c r="AB579" i="11" a="1"/>
  <c r="AB579" i="11"/>
  <c r="AA579" i="11" a="1"/>
  <c r="AA579" i="11" s="1"/>
  <c r="W580" i="11"/>
  <c r="X580" i="11"/>
  <c r="Y580" i="11"/>
  <c r="Z580" i="11"/>
  <c r="AB580" i="11" a="1"/>
  <c r="AB580" i="11"/>
  <c r="AA580" i="11" a="1"/>
  <c r="AA580" i="11" s="1"/>
  <c r="W581" i="11"/>
  <c r="X581" i="11"/>
  <c r="Y581" i="11"/>
  <c r="Z581" i="11"/>
  <c r="AA581" i="11" a="1"/>
  <c r="AA581" i="11" s="1"/>
  <c r="W582" i="11"/>
  <c r="X582" i="11"/>
  <c r="Y582" i="11"/>
  <c r="Z582" i="11"/>
  <c r="AA582" i="11" a="1"/>
  <c r="AA582" i="11" s="1"/>
  <c r="W583" i="11"/>
  <c r="X583" i="11"/>
  <c r="Y583" i="11"/>
  <c r="Z583" i="11"/>
  <c r="AB583" i="11" a="1"/>
  <c r="AB583" i="11"/>
  <c r="AA583" i="11" a="1"/>
  <c r="AA583" i="11" s="1"/>
  <c r="W584" i="11"/>
  <c r="X584" i="11"/>
  <c r="Y584" i="11"/>
  <c r="Z584" i="11"/>
  <c r="AB584" i="11" a="1"/>
  <c r="AB584" i="11"/>
  <c r="AA584" i="11" a="1"/>
  <c r="AA584" i="11" s="1"/>
  <c r="W585" i="11"/>
  <c r="X585" i="11"/>
  <c r="Y585" i="11"/>
  <c r="Z585" i="11"/>
  <c r="AA585" i="11" a="1"/>
  <c r="AA585" i="11" s="1"/>
  <c r="W586" i="11"/>
  <c r="X586" i="11"/>
  <c r="Y586" i="11"/>
  <c r="Z586" i="11"/>
  <c r="AA586" i="11" a="1"/>
  <c r="AA586" i="11" s="1"/>
  <c r="W587" i="11"/>
  <c r="X587" i="11"/>
  <c r="Y587" i="11"/>
  <c r="Z587" i="11"/>
  <c r="AB587" i="11" a="1"/>
  <c r="AB587" i="11"/>
  <c r="AA587" i="11" a="1"/>
  <c r="AA587" i="11" s="1"/>
  <c r="W588" i="11"/>
  <c r="X588" i="11"/>
  <c r="Y588" i="11"/>
  <c r="Z588" i="11"/>
  <c r="AB588" i="11" a="1"/>
  <c r="AB588" i="11"/>
  <c r="AA588" i="11" a="1"/>
  <c r="AA588" i="11" s="1"/>
  <c r="W589" i="11"/>
  <c r="X589" i="11"/>
  <c r="Y589" i="11"/>
  <c r="Z589" i="11"/>
  <c r="AA589" i="11" a="1"/>
  <c r="AA589" i="11" s="1"/>
  <c r="W590" i="11"/>
  <c r="X590" i="11"/>
  <c r="Y590" i="11"/>
  <c r="Z590" i="11"/>
  <c r="AA590" i="11" a="1"/>
  <c r="AA590" i="11" s="1"/>
  <c r="W591" i="11"/>
  <c r="X591" i="11"/>
  <c r="Y591" i="11"/>
  <c r="Z591" i="11"/>
  <c r="AA591" i="11" a="1"/>
  <c r="AA591" i="11" s="1"/>
  <c r="W592" i="11"/>
  <c r="X592" i="11"/>
  <c r="Y592" i="11"/>
  <c r="Z592" i="11"/>
  <c r="AB592" i="11" a="1"/>
  <c r="AB592" i="11"/>
  <c r="AA592" i="11" a="1"/>
  <c r="AA592" i="11" s="1"/>
  <c r="W593" i="11"/>
  <c r="X593" i="11"/>
  <c r="Y593" i="11"/>
  <c r="Z593" i="11"/>
  <c r="AA593" i="11" a="1"/>
  <c r="AA593" i="11" s="1"/>
  <c r="W594" i="11"/>
  <c r="X594" i="11"/>
  <c r="Y594" i="11"/>
  <c r="Z594" i="11"/>
  <c r="AA594" i="11" a="1"/>
  <c r="AA594" i="11" s="1"/>
  <c r="W595" i="11"/>
  <c r="X595" i="11"/>
  <c r="Y595" i="11"/>
  <c r="Z595" i="11"/>
  <c r="AB595" i="11" a="1"/>
  <c r="AB595" i="11"/>
  <c r="AA595" i="11" a="1"/>
  <c r="AA595" i="11" s="1"/>
  <c r="W596" i="11"/>
  <c r="X596" i="11"/>
  <c r="Y596" i="11"/>
  <c r="Z596" i="11"/>
  <c r="AB596" i="11" a="1"/>
  <c r="AB596" i="11"/>
  <c r="AA596" i="11" a="1"/>
  <c r="AA596" i="11" s="1"/>
  <c r="W597" i="11"/>
  <c r="X597" i="11"/>
  <c r="Y597" i="11"/>
  <c r="Z597" i="11"/>
  <c r="AA597" i="11" a="1"/>
  <c r="AA597" i="11" s="1"/>
  <c r="W598" i="11"/>
  <c r="X598" i="11"/>
  <c r="Y598" i="11"/>
  <c r="Z598" i="11"/>
  <c r="AA598" i="11" a="1"/>
  <c r="AA598" i="11" s="1"/>
  <c r="W599" i="11"/>
  <c r="X599" i="11"/>
  <c r="Y599" i="11"/>
  <c r="Z599" i="11"/>
  <c r="AA599" i="11" a="1"/>
  <c r="AA599" i="11" s="1"/>
  <c r="W600" i="11"/>
  <c r="X600" i="11"/>
  <c r="Y600" i="11"/>
  <c r="Z600" i="11"/>
  <c r="AB600" i="11" a="1"/>
  <c r="AB600" i="11"/>
  <c r="AA600" i="11" a="1"/>
  <c r="AA600" i="11" s="1"/>
  <c r="W601" i="11"/>
  <c r="X601" i="11"/>
  <c r="Y601" i="11"/>
  <c r="Z601" i="11"/>
  <c r="AA601" i="11" a="1"/>
  <c r="AA601" i="11" s="1"/>
  <c r="W602" i="11"/>
  <c r="X602" i="11"/>
  <c r="Y602" i="11"/>
  <c r="Z602" i="11"/>
  <c r="AA602" i="11" a="1"/>
  <c r="AA602" i="11" s="1"/>
  <c r="W603" i="11"/>
  <c r="X603" i="11"/>
  <c r="Y603" i="11"/>
  <c r="Z603" i="11"/>
  <c r="AB603" i="11" a="1"/>
  <c r="AB603" i="11"/>
  <c r="AA603" i="11" a="1"/>
  <c r="AA603" i="11" s="1"/>
  <c r="W604" i="11"/>
  <c r="X604" i="11"/>
  <c r="Y604" i="11"/>
  <c r="Z604" i="11"/>
  <c r="AB604" i="11" a="1"/>
  <c r="AB604" i="11"/>
  <c r="AA604" i="11" a="1"/>
  <c r="AA604" i="11" s="1"/>
  <c r="W605" i="11"/>
  <c r="X605" i="11"/>
  <c r="Y605" i="11"/>
  <c r="Z605" i="11"/>
  <c r="AA605" i="11" a="1"/>
  <c r="AA605" i="11" s="1"/>
  <c r="W606" i="11"/>
  <c r="X606" i="11"/>
  <c r="Y606" i="11"/>
  <c r="Z606" i="11"/>
  <c r="AA606" i="11" a="1"/>
  <c r="AA606" i="11" s="1"/>
  <c r="W607" i="11"/>
  <c r="X607" i="11"/>
  <c r="Y607" i="11"/>
  <c r="Z607" i="11"/>
  <c r="AB607" i="11" a="1"/>
  <c r="AB607" i="11"/>
  <c r="AA607" i="11" a="1"/>
  <c r="AA607" i="11" s="1"/>
  <c r="W608" i="11"/>
  <c r="X608" i="11"/>
  <c r="Y608" i="11"/>
  <c r="Z608" i="11"/>
  <c r="AB608" i="11" a="1"/>
  <c r="AB608" i="11"/>
  <c r="AA608" i="11" a="1"/>
  <c r="AA608" i="11" s="1"/>
  <c r="W609" i="11"/>
  <c r="X609" i="11"/>
  <c r="Y609" i="11"/>
  <c r="Z609" i="11"/>
  <c r="AA609" i="11" a="1"/>
  <c r="AA609" i="11" s="1"/>
  <c r="W610" i="11"/>
  <c r="X610" i="11"/>
  <c r="Y610" i="11"/>
  <c r="Z610" i="11"/>
  <c r="AA610" i="11" a="1"/>
  <c r="AA610" i="11" s="1"/>
  <c r="W611" i="11"/>
  <c r="X611" i="11"/>
  <c r="Y611" i="11"/>
  <c r="Z611" i="11"/>
  <c r="AB611" i="11" a="1"/>
  <c r="AB611" i="11"/>
  <c r="AA611" i="11" a="1"/>
  <c r="AA611" i="11" s="1"/>
  <c r="W612" i="11"/>
  <c r="X612" i="11"/>
  <c r="Y612" i="11"/>
  <c r="Z612" i="11"/>
  <c r="AB612" i="11" a="1"/>
  <c r="AB612" i="11"/>
  <c r="AA612" i="11" a="1"/>
  <c r="AA612" i="11" s="1"/>
  <c r="W613" i="11"/>
  <c r="X613" i="11"/>
  <c r="Y613" i="11"/>
  <c r="Z613" i="11"/>
  <c r="AA613" i="11" a="1"/>
  <c r="AA613" i="11" s="1"/>
  <c r="W614" i="11"/>
  <c r="X614" i="11"/>
  <c r="Y614" i="11"/>
  <c r="Z614" i="11"/>
  <c r="AA614" i="11" a="1"/>
  <c r="AA614" i="11" s="1"/>
  <c r="W615" i="11"/>
  <c r="X615" i="11"/>
  <c r="Y615" i="11"/>
  <c r="Z615" i="11"/>
  <c r="AB615" i="11" a="1"/>
  <c r="AB615" i="11"/>
  <c r="AA615" i="11" a="1"/>
  <c r="AA615" i="11" s="1"/>
  <c r="W616" i="11"/>
  <c r="X616" i="11"/>
  <c r="Y616" i="11"/>
  <c r="Z616" i="11"/>
  <c r="AB616" i="11" a="1"/>
  <c r="AB616" i="11"/>
  <c r="AA616" i="11" a="1"/>
  <c r="AA616" i="11" s="1"/>
  <c r="W617" i="11"/>
  <c r="X617" i="11"/>
  <c r="Y617" i="11"/>
  <c r="Z617" i="11"/>
  <c r="AA617" i="11" a="1"/>
  <c r="AA617" i="11" s="1"/>
  <c r="W618" i="11"/>
  <c r="X618" i="11"/>
  <c r="Y618" i="11"/>
  <c r="Z618" i="11"/>
  <c r="AA618" i="11" a="1"/>
  <c r="AA618" i="11" s="1"/>
  <c r="W619" i="11"/>
  <c r="X619" i="11"/>
  <c r="Y619" i="11"/>
  <c r="Z619" i="11"/>
  <c r="AB619" i="11" a="1"/>
  <c r="AB619" i="11"/>
  <c r="AA619" i="11" a="1"/>
  <c r="AA619" i="11" s="1"/>
  <c r="W620" i="11"/>
  <c r="X620" i="11"/>
  <c r="Y620" i="11"/>
  <c r="Z620" i="11"/>
  <c r="AB620" i="11" a="1"/>
  <c r="AB620" i="11"/>
  <c r="AA620" i="11" a="1"/>
  <c r="AA620" i="11" s="1"/>
  <c r="W621" i="11"/>
  <c r="X621" i="11"/>
  <c r="Y621" i="11"/>
  <c r="Z621" i="11"/>
  <c r="AA621" i="11" a="1"/>
  <c r="AA621" i="11" s="1"/>
  <c r="W622" i="11"/>
  <c r="X622" i="11"/>
  <c r="Y622" i="11"/>
  <c r="Z622" i="11"/>
  <c r="AA622" i="11" a="1"/>
  <c r="AA622" i="11" s="1"/>
  <c r="W623" i="11"/>
  <c r="X623" i="11"/>
  <c r="Y623" i="11"/>
  <c r="Z623" i="11"/>
  <c r="AB623" i="11" a="1"/>
  <c r="AB623" i="11"/>
  <c r="AA623" i="11" a="1"/>
  <c r="AA623" i="11" s="1"/>
  <c r="W624" i="11"/>
  <c r="X624" i="11"/>
  <c r="Y624" i="11"/>
  <c r="Z624" i="11"/>
  <c r="AB624" i="11" a="1"/>
  <c r="AB624" i="11"/>
  <c r="AA624" i="11" a="1"/>
  <c r="AA624" i="11" s="1"/>
  <c r="W625" i="11"/>
  <c r="X625" i="11"/>
  <c r="Y625" i="11"/>
  <c r="Z625" i="11"/>
  <c r="AA625" i="11" a="1"/>
  <c r="AA625" i="11" s="1"/>
  <c r="W626" i="11"/>
  <c r="X626" i="11"/>
  <c r="Y626" i="11"/>
  <c r="Z626" i="11"/>
  <c r="AA626" i="11" a="1"/>
  <c r="AA626" i="11" s="1"/>
  <c r="W627" i="11"/>
  <c r="X627" i="11"/>
  <c r="Y627" i="11"/>
  <c r="Z627" i="11"/>
  <c r="AB627" i="11" a="1"/>
  <c r="AB627" i="11"/>
  <c r="AA627" i="11" a="1"/>
  <c r="AA627" i="11" s="1"/>
  <c r="W628" i="11"/>
  <c r="X628" i="11"/>
  <c r="Y628" i="11"/>
  <c r="Z628" i="11"/>
  <c r="AB628" i="11" a="1"/>
  <c r="AB628" i="11"/>
  <c r="AA628" i="11" a="1"/>
  <c r="AA628" i="11" s="1"/>
  <c r="W629" i="11"/>
  <c r="X629" i="11"/>
  <c r="Y629" i="11"/>
  <c r="Z629" i="11"/>
  <c r="AA629" i="11" a="1"/>
  <c r="AA629" i="11" s="1"/>
  <c r="W630" i="11"/>
  <c r="X630" i="11"/>
  <c r="Y630" i="11"/>
  <c r="Z630" i="11"/>
  <c r="AA630" i="11" a="1"/>
  <c r="AA630" i="11" s="1"/>
  <c r="W631" i="11"/>
  <c r="X631" i="11"/>
  <c r="Y631" i="11"/>
  <c r="Z631" i="11"/>
  <c r="AB631" i="11" a="1"/>
  <c r="AB631" i="11"/>
  <c r="AA631" i="11" a="1"/>
  <c r="AA631" i="11" s="1"/>
  <c r="W632" i="11"/>
  <c r="X632" i="11"/>
  <c r="Y632" i="11"/>
  <c r="Z632" i="11"/>
  <c r="AB632" i="11" a="1"/>
  <c r="AB632" i="11"/>
  <c r="AA632" i="11" a="1"/>
  <c r="AA632" i="11" s="1"/>
  <c r="W633" i="11"/>
  <c r="X633" i="11"/>
  <c r="Y633" i="11"/>
  <c r="Z633" i="11"/>
  <c r="AA633" i="11" a="1"/>
  <c r="AA633" i="11" s="1"/>
  <c r="W634" i="11"/>
  <c r="X634" i="11"/>
  <c r="Y634" i="11"/>
  <c r="Z634" i="11"/>
  <c r="AA634" i="11" a="1"/>
  <c r="AA634" i="11" s="1"/>
  <c r="W635" i="11"/>
  <c r="X635" i="11"/>
  <c r="Y635" i="11"/>
  <c r="Z635" i="11"/>
  <c r="AA635" i="11" a="1"/>
  <c r="AA635" i="11" s="1"/>
  <c r="W636" i="11"/>
  <c r="X636" i="11"/>
  <c r="Y636" i="11"/>
  <c r="Z636" i="11"/>
  <c r="AB636" i="11" a="1"/>
  <c r="AB636" i="11"/>
  <c r="AA636" i="11" a="1"/>
  <c r="AA636" i="11" s="1"/>
  <c r="W637" i="11"/>
  <c r="X637" i="11"/>
  <c r="Y637" i="11"/>
  <c r="Z637" i="11"/>
  <c r="AA637" i="11" a="1"/>
  <c r="AA637" i="11" s="1"/>
  <c r="W638" i="11"/>
  <c r="X638" i="11"/>
  <c r="Y638" i="11"/>
  <c r="Z638" i="11"/>
  <c r="AA638" i="11" a="1"/>
  <c r="AA638" i="11" s="1"/>
  <c r="W639" i="11"/>
  <c r="X639" i="11"/>
  <c r="Y639" i="11"/>
  <c r="Z639" i="11"/>
  <c r="AB639" i="11" a="1"/>
  <c r="AB639" i="11"/>
  <c r="AA639" i="11" a="1"/>
  <c r="AA639" i="11" s="1"/>
  <c r="W640" i="11"/>
  <c r="X640" i="11"/>
  <c r="Y640" i="11"/>
  <c r="Z640" i="11"/>
  <c r="AB640" i="11" a="1"/>
  <c r="AB640" i="11"/>
  <c r="AA640" i="11" a="1"/>
  <c r="AA640" i="11" s="1"/>
  <c r="W641" i="11"/>
  <c r="X641" i="11"/>
  <c r="Y641" i="11"/>
  <c r="Z641" i="11"/>
  <c r="AA641" i="11" a="1"/>
  <c r="AA641" i="11" s="1"/>
  <c r="W642" i="11"/>
  <c r="X642" i="11"/>
  <c r="Y642" i="11"/>
  <c r="Z642" i="11"/>
  <c r="AA642" i="11" a="1"/>
  <c r="AA642" i="11" s="1"/>
  <c r="W643" i="11"/>
  <c r="X643" i="11"/>
  <c r="Y643" i="11"/>
  <c r="Z643" i="11"/>
  <c r="AA643" i="11" a="1"/>
  <c r="AA643" i="11" s="1"/>
  <c r="W644" i="11"/>
  <c r="X644" i="11"/>
  <c r="Y644" i="11"/>
  <c r="Z644" i="11"/>
  <c r="AB644" i="11" a="1"/>
  <c r="AB644" i="11"/>
  <c r="AA644" i="11" a="1"/>
  <c r="AA644" i="11" s="1"/>
  <c r="W645" i="11"/>
  <c r="X645" i="11"/>
  <c r="Y645" i="11"/>
  <c r="Z645" i="11"/>
  <c r="AA645" i="11" a="1"/>
  <c r="AA645" i="11" s="1"/>
  <c r="W646" i="11"/>
  <c r="X646" i="11"/>
  <c r="Y646" i="11"/>
  <c r="Z646" i="11"/>
  <c r="AA646" i="11" a="1"/>
  <c r="AA646" i="11" s="1"/>
  <c r="W647" i="11"/>
  <c r="X647" i="11"/>
  <c r="Y647" i="11"/>
  <c r="Z647" i="11"/>
  <c r="AB647" i="11" a="1"/>
  <c r="AB647" i="11"/>
  <c r="AA647" i="11" a="1"/>
  <c r="AA647" i="11" s="1"/>
  <c r="W648" i="11"/>
  <c r="X648" i="11"/>
  <c r="Y648" i="11"/>
  <c r="Z648" i="11"/>
  <c r="AB648" i="11" a="1"/>
  <c r="AB648" i="11"/>
  <c r="AA648" i="11" a="1"/>
  <c r="AA648" i="11" s="1"/>
  <c r="W649" i="11"/>
  <c r="X649" i="11"/>
  <c r="Y649" i="11"/>
  <c r="Z649" i="11"/>
  <c r="AA649" i="11" a="1"/>
  <c r="AA649" i="11" s="1"/>
  <c r="W650" i="11"/>
  <c r="X650" i="11"/>
  <c r="Y650" i="11"/>
  <c r="Z650" i="11"/>
  <c r="AA650" i="11" a="1"/>
  <c r="AA650" i="11" s="1"/>
  <c r="W651" i="11"/>
  <c r="X651" i="11"/>
  <c r="Y651" i="11"/>
  <c r="Z651" i="11"/>
  <c r="AB651" i="11" a="1"/>
  <c r="AB651" i="11"/>
  <c r="AA651" i="11" a="1"/>
  <c r="AA651" i="11" s="1"/>
  <c r="W652" i="11"/>
  <c r="X652" i="11"/>
  <c r="Y652" i="11"/>
  <c r="Z652" i="11"/>
  <c r="AA652" i="11" a="1"/>
  <c r="AA652" i="11" s="1"/>
  <c r="W653" i="11"/>
  <c r="X653" i="11"/>
  <c r="Y653" i="11"/>
  <c r="Z653" i="11"/>
  <c r="AA653" i="11" a="1"/>
  <c r="AA653" i="11" s="1"/>
  <c r="W654" i="11"/>
  <c r="X654" i="11"/>
  <c r="Y654" i="11"/>
  <c r="Z654" i="11"/>
  <c r="AA654" i="11" a="1"/>
  <c r="AA654" i="11" s="1"/>
  <c r="W655" i="11"/>
  <c r="X655" i="11"/>
  <c r="Y655" i="11"/>
  <c r="Z655" i="11"/>
  <c r="AA655" i="11" a="1"/>
  <c r="AA655" i="11" s="1"/>
  <c r="W656" i="11"/>
  <c r="X656" i="11"/>
  <c r="Y656" i="11"/>
  <c r="Z656" i="11"/>
  <c r="AA656" i="11" a="1"/>
  <c r="AA656" i="11" s="1"/>
  <c r="W657" i="11"/>
  <c r="X657" i="11"/>
  <c r="Y657" i="11"/>
  <c r="Z657" i="11"/>
  <c r="AA657" i="11" a="1"/>
  <c r="AA657" i="11" s="1"/>
  <c r="W658" i="11"/>
  <c r="X658" i="11"/>
  <c r="Y658" i="11"/>
  <c r="Z658" i="11"/>
  <c r="AA658" i="11" a="1"/>
  <c r="AA658" i="11" s="1"/>
  <c r="W659" i="11"/>
  <c r="X659" i="11"/>
  <c r="Y659" i="11"/>
  <c r="Z659" i="11"/>
  <c r="AB659" i="11" a="1"/>
  <c r="AB659" i="11"/>
  <c r="AA659" i="11" a="1"/>
  <c r="AA659" i="11" s="1"/>
  <c r="W660" i="11"/>
  <c r="X660" i="11"/>
  <c r="Y660" i="11"/>
  <c r="Z660" i="11"/>
  <c r="AB660" i="11" a="1"/>
  <c r="AB660" i="11"/>
  <c r="AA660" i="11" a="1"/>
  <c r="AA660" i="11" s="1"/>
  <c r="W661" i="11"/>
  <c r="X661" i="11"/>
  <c r="Y661" i="11"/>
  <c r="Z661" i="11"/>
  <c r="AA661" i="11" a="1"/>
  <c r="AA661" i="11" s="1"/>
  <c r="W662" i="11"/>
  <c r="X662" i="11"/>
  <c r="Y662" i="11"/>
  <c r="Z662" i="11"/>
  <c r="AA662" i="11" a="1"/>
  <c r="AA662" i="11" s="1"/>
  <c r="W663" i="11"/>
  <c r="X663" i="11"/>
  <c r="Y663" i="11"/>
  <c r="Z663" i="11"/>
  <c r="AB663" i="11" a="1"/>
  <c r="AB663" i="11"/>
  <c r="AA663" i="11" a="1"/>
  <c r="AA663" i="11" s="1"/>
  <c r="W664" i="11"/>
  <c r="X664" i="11"/>
  <c r="Y664" i="11"/>
  <c r="Z664" i="11"/>
  <c r="AB664" i="11" a="1"/>
  <c r="AB664" i="11"/>
  <c r="AA664" i="11" a="1"/>
  <c r="AA664" i="11" s="1"/>
  <c r="W665" i="11"/>
  <c r="X665" i="11"/>
  <c r="Y665" i="11"/>
  <c r="Z665" i="11"/>
  <c r="AA665" i="11" a="1"/>
  <c r="AA665" i="11" s="1"/>
  <c r="W666" i="11"/>
  <c r="X666" i="11"/>
  <c r="Y666" i="11"/>
  <c r="Z666" i="11"/>
  <c r="AA666" i="11" a="1"/>
  <c r="AA666" i="11" s="1"/>
  <c r="W667" i="11"/>
  <c r="X667" i="11"/>
  <c r="Y667" i="11"/>
  <c r="Z667" i="11"/>
  <c r="AA667" i="11" a="1"/>
  <c r="AA667" i="11" s="1"/>
  <c r="W668" i="11"/>
  <c r="X668" i="11"/>
  <c r="Y668" i="11"/>
  <c r="Z668" i="11"/>
  <c r="AB668" i="11" a="1"/>
  <c r="AB668" i="11"/>
  <c r="AA668" i="11" a="1"/>
  <c r="AA668" i="11" s="1"/>
  <c r="W669" i="11"/>
  <c r="X669" i="11"/>
  <c r="Y669" i="11"/>
  <c r="Z669" i="11"/>
  <c r="AA669" i="11" a="1"/>
  <c r="AA669" i="11" s="1"/>
  <c r="W670" i="11"/>
  <c r="X670" i="11"/>
  <c r="Y670" i="11"/>
  <c r="Z670" i="11"/>
  <c r="AA670" i="11" a="1"/>
  <c r="AA670" i="11" s="1"/>
  <c r="W671" i="11"/>
  <c r="X671" i="11"/>
  <c r="Y671" i="11"/>
  <c r="Z671" i="11"/>
  <c r="AA671" i="11" a="1"/>
  <c r="AA671" i="11" s="1"/>
  <c r="W672" i="11"/>
  <c r="X672" i="11"/>
  <c r="Y672" i="11"/>
  <c r="Z672" i="11"/>
  <c r="AB672" i="11" a="1"/>
  <c r="AB672" i="11"/>
  <c r="AA672" i="11" a="1"/>
  <c r="AA672" i="11" s="1"/>
  <c r="W673" i="11"/>
  <c r="X673" i="11"/>
  <c r="Y673" i="11"/>
  <c r="Z673" i="11"/>
  <c r="AA673" i="11" a="1"/>
  <c r="AA673" i="11" s="1"/>
  <c r="W674" i="11"/>
  <c r="X674" i="11"/>
  <c r="Y674" i="11"/>
  <c r="Z674" i="11"/>
  <c r="AA674" i="11" a="1"/>
  <c r="AA674" i="11" s="1"/>
  <c r="W675" i="11"/>
  <c r="X675" i="11"/>
  <c r="Y675" i="11"/>
  <c r="Z675" i="11"/>
  <c r="AB675" i="11" a="1"/>
  <c r="AB675" i="11"/>
  <c r="AA675" i="11" a="1"/>
  <c r="AA675" i="11" s="1"/>
  <c r="W676" i="11"/>
  <c r="X676" i="11"/>
  <c r="Y676" i="11"/>
  <c r="Z676" i="11"/>
  <c r="AB676" i="11" a="1"/>
  <c r="AB676" i="11"/>
  <c r="AA676" i="11" a="1"/>
  <c r="AA676" i="11" s="1"/>
  <c r="W677" i="11"/>
  <c r="X677" i="11"/>
  <c r="Y677" i="11"/>
  <c r="Z677" i="11"/>
  <c r="AA677" i="11" a="1"/>
  <c r="AA677" i="11" s="1"/>
  <c r="W678" i="11"/>
  <c r="X678" i="11"/>
  <c r="Y678" i="11"/>
  <c r="Z678" i="11"/>
  <c r="AA678" i="11" a="1"/>
  <c r="AA678" i="11" s="1"/>
  <c r="W679" i="11"/>
  <c r="X679" i="11"/>
  <c r="Y679" i="11"/>
  <c r="Z679" i="11"/>
  <c r="AB679" i="11" a="1"/>
  <c r="AB679" i="11"/>
  <c r="AA679" i="11" a="1"/>
  <c r="AA679" i="11" s="1"/>
  <c r="W680" i="11"/>
  <c r="X680" i="11"/>
  <c r="Y680" i="11"/>
  <c r="Z680" i="11"/>
  <c r="AB680" i="11" a="1"/>
  <c r="AB680" i="11"/>
  <c r="AA680" i="11" a="1"/>
  <c r="AA680" i="11" s="1"/>
  <c r="W681" i="11"/>
  <c r="X681" i="11"/>
  <c r="Y681" i="11"/>
  <c r="Z681" i="11"/>
  <c r="AA681" i="11" a="1"/>
  <c r="AA681" i="11" s="1"/>
  <c r="W682" i="11"/>
  <c r="X682" i="11"/>
  <c r="Y682" i="11"/>
  <c r="Z682" i="11"/>
  <c r="AA682" i="11" a="1"/>
  <c r="AA682" i="11" s="1"/>
  <c r="W683" i="11"/>
  <c r="X683" i="11"/>
  <c r="Y683" i="11"/>
  <c r="Z683" i="11"/>
  <c r="AB683" i="11" a="1"/>
  <c r="AB683" i="11"/>
  <c r="AA683" i="11" a="1"/>
  <c r="AA683" i="11" s="1"/>
  <c r="W684" i="11"/>
  <c r="X684" i="11"/>
  <c r="Y684" i="11"/>
  <c r="Z684" i="11"/>
  <c r="AB684" i="11" a="1"/>
  <c r="AB684" i="11"/>
  <c r="AA684" i="11" a="1"/>
  <c r="AA684" i="11" s="1"/>
  <c r="W685" i="11"/>
  <c r="X685" i="11"/>
  <c r="Y685" i="11"/>
  <c r="Z685" i="11"/>
  <c r="AA685" i="11" a="1"/>
  <c r="AA685" i="11" s="1"/>
  <c r="W686" i="11"/>
  <c r="X686" i="11"/>
  <c r="Y686" i="11"/>
  <c r="Z686" i="11"/>
  <c r="AA686" i="11" a="1"/>
  <c r="AA686" i="11" s="1"/>
  <c r="W687" i="11"/>
  <c r="X687" i="11"/>
  <c r="Y687" i="11"/>
  <c r="Z687" i="11"/>
  <c r="AB687" i="11" a="1"/>
  <c r="AB687" i="11"/>
  <c r="AA687" i="11" a="1"/>
  <c r="AA687" i="11" s="1"/>
  <c r="W688" i="11"/>
  <c r="X688" i="11"/>
  <c r="Y688" i="11"/>
  <c r="Z688" i="11"/>
  <c r="AB688" i="11" a="1"/>
  <c r="AB688" i="11"/>
  <c r="AA688" i="11" a="1"/>
  <c r="AA688" i="11" s="1"/>
  <c r="W689" i="11"/>
  <c r="X689" i="11"/>
  <c r="Y689" i="11"/>
  <c r="Z689" i="11"/>
  <c r="AA689" i="11" a="1"/>
  <c r="AA689" i="11" s="1"/>
  <c r="W690" i="11"/>
  <c r="X690" i="11"/>
  <c r="Y690" i="11"/>
  <c r="Z690" i="11"/>
  <c r="AA690" i="11" a="1"/>
  <c r="AA690" i="11" s="1"/>
  <c r="W691" i="11"/>
  <c r="X691" i="11"/>
  <c r="Y691" i="11"/>
  <c r="Z691" i="11"/>
  <c r="AB691" i="11" a="1"/>
  <c r="AB691" i="11"/>
  <c r="AA691" i="11" a="1"/>
  <c r="AA691" i="11" s="1"/>
  <c r="W692" i="11"/>
  <c r="X692" i="11"/>
  <c r="Y692" i="11"/>
  <c r="Z692" i="11"/>
  <c r="AB692" i="11" a="1"/>
  <c r="AB692" i="11"/>
  <c r="AA692" i="11" a="1"/>
  <c r="AA692" i="11" s="1"/>
  <c r="W693" i="11"/>
  <c r="X693" i="11"/>
  <c r="Y693" i="11"/>
  <c r="Z693" i="11"/>
  <c r="AA693" i="11" a="1"/>
  <c r="AA693" i="11" s="1"/>
  <c r="W694" i="11"/>
  <c r="X694" i="11"/>
  <c r="Y694" i="11"/>
  <c r="Z694" i="11"/>
  <c r="AA694" i="11" a="1"/>
  <c r="AA694" i="11" s="1"/>
  <c r="W695" i="11"/>
  <c r="X695" i="11"/>
  <c r="Y695" i="11"/>
  <c r="Z695" i="11"/>
  <c r="AB695" i="11" a="1"/>
  <c r="AB695" i="11"/>
  <c r="AA695" i="11" a="1"/>
  <c r="AA695" i="11" s="1"/>
  <c r="W696" i="11"/>
  <c r="X696" i="11"/>
  <c r="Y696" i="11"/>
  <c r="Z696" i="11"/>
  <c r="AA696" i="11" a="1"/>
  <c r="AA696" i="11" s="1"/>
  <c r="W697" i="11"/>
  <c r="X697" i="11"/>
  <c r="Y697" i="11"/>
  <c r="Z697" i="11"/>
  <c r="AA697" i="11" a="1"/>
  <c r="AA697" i="11" s="1"/>
  <c r="W698" i="11"/>
  <c r="X698" i="11"/>
  <c r="Y698" i="11"/>
  <c r="Z698" i="11"/>
  <c r="AA698" i="11" a="1"/>
  <c r="AA698" i="11" s="1"/>
  <c r="W699" i="11"/>
  <c r="X699" i="11"/>
  <c r="Y699" i="11"/>
  <c r="Z699" i="11"/>
  <c r="AB699" i="11" a="1"/>
  <c r="AB699" i="11"/>
  <c r="AA699" i="11" a="1"/>
  <c r="AA699" i="11" s="1"/>
  <c r="W700" i="11"/>
  <c r="X700" i="11"/>
  <c r="Y700" i="11"/>
  <c r="Z700" i="11"/>
  <c r="AB700" i="11" a="1"/>
  <c r="AB700" i="11"/>
  <c r="AA700" i="11" a="1"/>
  <c r="AA700" i="11" s="1"/>
  <c r="W701" i="11"/>
  <c r="X701" i="11"/>
  <c r="Y701" i="11"/>
  <c r="Z701" i="11"/>
  <c r="AA701" i="11" a="1"/>
  <c r="AA701" i="11" s="1"/>
  <c r="W702" i="11"/>
  <c r="X702" i="11"/>
  <c r="Y702" i="11"/>
  <c r="Z702" i="11"/>
  <c r="AA702" i="11" a="1"/>
  <c r="AA702" i="11" s="1"/>
  <c r="W703" i="11"/>
  <c r="X703" i="11"/>
  <c r="Y703" i="11"/>
  <c r="Z703" i="11"/>
  <c r="AA703" i="11" a="1"/>
  <c r="AA703" i="11" s="1"/>
  <c r="W704" i="11"/>
  <c r="X704" i="11"/>
  <c r="Y704" i="11"/>
  <c r="Z704" i="11"/>
  <c r="AB704" i="11" a="1"/>
  <c r="AB704" i="11"/>
  <c r="AA704" i="11" a="1"/>
  <c r="AA704" i="11" s="1"/>
  <c r="W705" i="11"/>
  <c r="X705" i="11"/>
  <c r="Y705" i="11"/>
  <c r="Z705" i="11"/>
  <c r="AA705" i="11" a="1"/>
  <c r="AA705" i="11" s="1"/>
  <c r="W706" i="11"/>
  <c r="X706" i="11"/>
  <c r="Y706" i="11"/>
  <c r="Z706" i="11"/>
  <c r="AA706" i="11" a="1"/>
  <c r="AA706" i="11" s="1"/>
  <c r="W707" i="11"/>
  <c r="X707" i="11"/>
  <c r="Y707" i="11"/>
  <c r="Z707" i="11"/>
  <c r="AB707" i="11" a="1"/>
  <c r="AB707" i="11"/>
  <c r="AA707" i="11" a="1"/>
  <c r="AA707" i="11" s="1"/>
  <c r="W708" i="11"/>
  <c r="X708" i="11"/>
  <c r="Y708" i="11"/>
  <c r="Z708" i="11"/>
  <c r="AB708" i="11" a="1"/>
  <c r="AB708" i="11"/>
  <c r="AA708" i="11" a="1"/>
  <c r="AA708" i="11" s="1"/>
  <c r="W709" i="11"/>
  <c r="X709" i="11"/>
  <c r="Y709" i="11"/>
  <c r="Z709" i="11"/>
  <c r="AA709" i="11" a="1"/>
  <c r="AA709" i="11" s="1"/>
  <c r="W710" i="11"/>
  <c r="X710" i="11"/>
  <c r="Y710" i="11"/>
  <c r="Z710" i="11"/>
  <c r="AA710" i="11" a="1"/>
  <c r="AA710" i="11" s="1"/>
  <c r="W711" i="11"/>
  <c r="X711" i="11"/>
  <c r="Y711" i="11"/>
  <c r="Z711" i="11"/>
  <c r="AB711" i="11" a="1"/>
  <c r="AB711" i="11"/>
  <c r="AA711" i="11" a="1"/>
  <c r="AA711" i="11" s="1"/>
  <c r="W712" i="11"/>
  <c r="X712" i="11"/>
  <c r="Y712" i="11"/>
  <c r="Z712" i="11"/>
  <c r="AB712" i="11" a="1"/>
  <c r="AB712" i="11"/>
  <c r="AA712" i="11" a="1"/>
  <c r="AA712" i="11" s="1"/>
  <c r="W713" i="11"/>
  <c r="X713" i="11"/>
  <c r="Y713" i="11"/>
  <c r="Z713" i="11"/>
  <c r="AA713" i="11" a="1"/>
  <c r="AA713" i="11" s="1"/>
  <c r="W714" i="11"/>
  <c r="X714" i="11"/>
  <c r="Y714" i="11"/>
  <c r="Z714" i="11"/>
  <c r="AA714" i="11" a="1"/>
  <c r="AA714" i="11" s="1"/>
  <c r="W715" i="11"/>
  <c r="X715" i="11"/>
  <c r="Y715" i="11"/>
  <c r="Z715" i="11"/>
  <c r="AA715" i="11" a="1"/>
  <c r="AA715" i="11" s="1"/>
  <c r="W716" i="11"/>
  <c r="X716" i="11"/>
  <c r="Y716" i="11"/>
  <c r="Z716" i="11"/>
  <c r="AB716" i="11" a="1"/>
  <c r="AB716" i="11"/>
  <c r="AA716" i="11" a="1"/>
  <c r="AA716" i="11" s="1"/>
  <c r="W717" i="11"/>
  <c r="X717" i="11"/>
  <c r="Y717" i="11"/>
  <c r="Z717" i="11"/>
  <c r="AA717" i="11" a="1"/>
  <c r="AA717" i="11" s="1"/>
  <c r="W718" i="11"/>
  <c r="X718" i="11"/>
  <c r="Y718" i="11"/>
  <c r="Z718" i="11"/>
  <c r="AA718" i="11" a="1"/>
  <c r="AA718" i="11" s="1"/>
  <c r="W719" i="11"/>
  <c r="X719" i="11"/>
  <c r="Y719" i="11"/>
  <c r="Z719" i="11"/>
  <c r="AB719" i="11" a="1"/>
  <c r="AB719" i="11"/>
  <c r="AA719" i="11" a="1"/>
  <c r="AA719" i="11" s="1"/>
  <c r="W720" i="11"/>
  <c r="X720" i="11"/>
  <c r="Y720" i="11"/>
  <c r="Z720" i="11"/>
  <c r="AB720" i="11" a="1"/>
  <c r="AB720" i="11"/>
  <c r="AA720" i="11" a="1"/>
  <c r="AA720" i="11" s="1"/>
  <c r="W721" i="11"/>
  <c r="X721" i="11"/>
  <c r="Y721" i="11"/>
  <c r="Z721" i="11"/>
  <c r="AA721" i="11" a="1"/>
  <c r="AA721" i="11" s="1"/>
  <c r="W722" i="11"/>
  <c r="X722" i="11"/>
  <c r="Y722" i="11"/>
  <c r="Z722" i="11"/>
  <c r="AA722" i="11" a="1"/>
  <c r="AA722" i="11" s="1"/>
  <c r="W723" i="11"/>
  <c r="X723" i="11"/>
  <c r="Y723" i="11"/>
  <c r="Z723" i="11"/>
  <c r="AB723" i="11" a="1"/>
  <c r="AB723" i="11"/>
  <c r="AA723" i="11" a="1"/>
  <c r="AA723" i="11" s="1"/>
  <c r="W724" i="11"/>
  <c r="X724" i="11"/>
  <c r="Y724" i="11"/>
  <c r="Z724" i="11"/>
  <c r="AB724" i="11" a="1"/>
  <c r="AB724" i="11"/>
  <c r="AA724" i="11" a="1"/>
  <c r="AA724" i="11" s="1"/>
  <c r="W725" i="11"/>
  <c r="X725" i="11"/>
  <c r="Y725" i="11"/>
  <c r="Z725" i="11"/>
  <c r="AA725" i="11" a="1"/>
  <c r="AA725" i="11" s="1"/>
  <c r="W726" i="11"/>
  <c r="X726" i="11"/>
  <c r="Y726" i="11"/>
  <c r="Z726" i="11"/>
  <c r="AA726" i="11" a="1"/>
  <c r="AA726" i="11" s="1"/>
  <c r="W727" i="11"/>
  <c r="X727" i="11"/>
  <c r="Y727" i="11"/>
  <c r="Z727" i="11"/>
  <c r="AB727" i="11" a="1"/>
  <c r="AB727" i="11"/>
  <c r="AA727" i="11" a="1"/>
  <c r="AA727" i="11" s="1"/>
  <c r="W728" i="11"/>
  <c r="X728" i="11"/>
  <c r="Y728" i="11"/>
  <c r="Z728" i="11"/>
  <c r="AB728" i="11" a="1"/>
  <c r="AB728" i="11"/>
  <c r="AA728" i="11" a="1"/>
  <c r="AA728" i="11" s="1"/>
  <c r="W729" i="11"/>
  <c r="X729" i="11"/>
  <c r="Y729" i="11"/>
  <c r="Z729" i="11"/>
  <c r="AA729" i="11" a="1"/>
  <c r="AA729" i="11" s="1"/>
  <c r="W730" i="11"/>
  <c r="X730" i="11"/>
  <c r="Y730" i="11"/>
  <c r="Z730" i="11"/>
  <c r="AA730" i="11" a="1"/>
  <c r="AA730" i="11" s="1"/>
  <c r="W731" i="11"/>
  <c r="X731" i="11"/>
  <c r="Y731" i="11"/>
  <c r="Z731" i="11"/>
  <c r="AB731" i="11" a="1"/>
  <c r="AB731" i="11"/>
  <c r="AA731" i="11" a="1"/>
  <c r="AA731" i="11" s="1"/>
  <c r="W732" i="11"/>
  <c r="X732" i="11"/>
  <c r="Y732" i="11"/>
  <c r="Z732" i="11"/>
  <c r="AA732" i="11" a="1"/>
  <c r="AA732" i="11" s="1"/>
  <c r="W733" i="11"/>
  <c r="X733" i="11"/>
  <c r="Y733" i="11"/>
  <c r="Z733" i="11"/>
  <c r="AA733" i="11" a="1"/>
  <c r="AA733" i="11" s="1"/>
  <c r="W734" i="11"/>
  <c r="X734" i="11"/>
  <c r="Y734" i="11"/>
  <c r="Z734" i="11"/>
  <c r="AA734" i="11" a="1"/>
  <c r="AA734" i="11" s="1"/>
  <c r="W735" i="11"/>
  <c r="X735" i="11"/>
  <c r="Y735" i="11"/>
  <c r="Z735" i="11"/>
  <c r="AB735" i="11" a="1"/>
  <c r="AB735" i="11"/>
  <c r="AA735" i="11" a="1"/>
  <c r="AA735" i="11" s="1"/>
  <c r="W736" i="11"/>
  <c r="X736" i="11"/>
  <c r="Y736" i="11"/>
  <c r="Z736" i="11"/>
  <c r="AB736" i="11" a="1"/>
  <c r="AB736" i="11"/>
  <c r="AA736" i="11" a="1"/>
  <c r="AA736" i="11" s="1"/>
  <c r="W737" i="11"/>
  <c r="X737" i="11"/>
  <c r="Y737" i="11"/>
  <c r="Z737" i="11"/>
  <c r="AA737" i="11" a="1"/>
  <c r="AA737" i="11" s="1"/>
  <c r="W738" i="11"/>
  <c r="X738" i="11"/>
  <c r="Y738" i="11"/>
  <c r="Z738" i="11"/>
  <c r="AA738" i="11" a="1"/>
  <c r="AA738" i="11" s="1"/>
  <c r="W739" i="11"/>
  <c r="X739" i="11"/>
  <c r="Y739" i="11"/>
  <c r="Z739" i="11"/>
  <c r="AB739" i="11" a="1"/>
  <c r="AB739" i="11"/>
  <c r="AA739" i="11" a="1"/>
  <c r="AA739" i="11" s="1"/>
  <c r="W740" i="11"/>
  <c r="X740" i="11"/>
  <c r="Y740" i="11"/>
  <c r="Z740" i="11"/>
  <c r="AB740" i="11" a="1"/>
  <c r="AB740" i="11"/>
  <c r="AA740" i="11" a="1"/>
  <c r="AA740" i="11" s="1"/>
  <c r="W741" i="11"/>
  <c r="X741" i="11"/>
  <c r="Y741" i="11"/>
  <c r="Z741" i="11"/>
  <c r="AA741" i="11" a="1"/>
  <c r="AA741" i="11" s="1"/>
  <c r="W742" i="11"/>
  <c r="X742" i="11"/>
  <c r="Y742" i="11"/>
  <c r="Z742" i="11"/>
  <c r="AA742" i="11" a="1"/>
  <c r="AA742" i="11" s="1"/>
  <c r="W743" i="11"/>
  <c r="X743" i="11"/>
  <c r="Y743" i="11"/>
  <c r="Z743" i="11"/>
  <c r="AA743" i="11" a="1"/>
  <c r="AA743" i="11" s="1"/>
  <c r="W744" i="11"/>
  <c r="X744" i="11"/>
  <c r="Y744" i="11"/>
  <c r="Z744" i="11"/>
  <c r="AB744" i="11" a="1"/>
  <c r="AB744" i="11"/>
  <c r="AA744" i="11" a="1"/>
  <c r="AA744" i="11" s="1"/>
  <c r="W745" i="11"/>
  <c r="X745" i="11"/>
  <c r="Y745" i="11"/>
  <c r="Z745" i="11"/>
  <c r="AA745" i="11" a="1"/>
  <c r="AA745" i="11" s="1"/>
  <c r="W746" i="11"/>
  <c r="X746" i="11"/>
  <c r="Y746" i="11"/>
  <c r="Z746" i="11"/>
  <c r="AA746" i="11" a="1"/>
  <c r="AA746" i="11" s="1"/>
  <c r="W747" i="11"/>
  <c r="X747" i="11"/>
  <c r="Y747" i="11"/>
  <c r="Z747" i="11"/>
  <c r="AB747" i="11" a="1"/>
  <c r="AB747" i="11"/>
  <c r="AA747" i="11" a="1"/>
  <c r="AA747" i="11" s="1"/>
  <c r="W748" i="11"/>
  <c r="X748" i="11"/>
  <c r="Y748" i="11"/>
  <c r="Z748" i="11"/>
  <c r="AB748" i="11" a="1"/>
  <c r="AB748" i="11"/>
  <c r="AA748" i="11" a="1"/>
  <c r="AA748" i="11" s="1"/>
  <c r="W749" i="11"/>
  <c r="X749" i="11"/>
  <c r="Y749" i="11"/>
  <c r="Z749" i="11"/>
  <c r="AA749" i="11" a="1"/>
  <c r="AA749" i="11" s="1"/>
  <c r="W750" i="11"/>
  <c r="X750" i="11"/>
  <c r="Y750" i="11"/>
  <c r="Z750" i="11"/>
  <c r="AA750" i="11" a="1"/>
  <c r="AA750" i="11" s="1"/>
  <c r="W751" i="11"/>
  <c r="X751" i="11"/>
  <c r="Y751" i="11"/>
  <c r="Z751" i="11"/>
  <c r="AB751" i="11" a="1"/>
  <c r="AB751" i="11"/>
  <c r="AA751" i="11" a="1"/>
  <c r="AA751" i="11" s="1"/>
  <c r="W752" i="11"/>
  <c r="X752" i="11"/>
  <c r="Y752" i="11"/>
  <c r="Z752" i="11"/>
  <c r="AB752" i="11" a="1"/>
  <c r="AB752" i="11"/>
  <c r="AA752" i="11" a="1"/>
  <c r="AA752" i="11" s="1"/>
  <c r="W753" i="11"/>
  <c r="X753" i="11"/>
  <c r="Y753" i="11"/>
  <c r="Z753" i="11"/>
  <c r="AA753" i="11" a="1"/>
  <c r="AA753" i="11" s="1"/>
  <c r="W754" i="11"/>
  <c r="X754" i="11"/>
  <c r="Y754" i="11"/>
  <c r="Z754" i="11"/>
  <c r="AA754" i="11" a="1"/>
  <c r="AA754" i="11" s="1"/>
  <c r="W755" i="11"/>
  <c r="X755" i="11"/>
  <c r="Y755" i="11"/>
  <c r="Z755" i="11"/>
  <c r="AB755" i="11" a="1"/>
  <c r="AB755" i="11"/>
  <c r="AA755" i="11" a="1"/>
  <c r="AA755" i="11" s="1"/>
  <c r="W756" i="11"/>
  <c r="X756" i="11"/>
  <c r="Y756" i="11"/>
  <c r="Z756" i="11"/>
  <c r="AB756" i="11" a="1"/>
  <c r="AB756" i="11"/>
  <c r="AA756" i="11" a="1"/>
  <c r="AA756" i="11" s="1"/>
  <c r="W757" i="11"/>
  <c r="X757" i="11"/>
  <c r="Y757" i="11"/>
  <c r="Z757" i="11"/>
  <c r="AA757" i="11" a="1"/>
  <c r="AA757" i="11" s="1"/>
  <c r="W758" i="11"/>
  <c r="X758" i="11"/>
  <c r="Y758" i="11"/>
  <c r="Z758" i="11"/>
  <c r="AA758" i="11" a="1"/>
  <c r="AA758" i="11" s="1"/>
  <c r="W759" i="11"/>
  <c r="X759" i="11"/>
  <c r="Y759" i="11"/>
  <c r="Z759" i="11"/>
  <c r="AA759" i="11" a="1"/>
  <c r="AA759" i="11" s="1"/>
  <c r="W760" i="11"/>
  <c r="X760" i="11"/>
  <c r="Y760" i="11"/>
  <c r="Z760" i="11"/>
  <c r="AB760" i="11" a="1"/>
  <c r="AB760" i="11"/>
  <c r="AA760" i="11" a="1"/>
  <c r="AA760" i="11" s="1"/>
  <c r="W761" i="11"/>
  <c r="X761" i="11"/>
  <c r="Y761" i="11"/>
  <c r="Z761" i="11"/>
  <c r="AA761" i="11" a="1"/>
  <c r="AA761" i="11" s="1"/>
  <c r="W762" i="11"/>
  <c r="X762" i="11"/>
  <c r="Y762" i="11"/>
  <c r="Z762" i="11"/>
  <c r="AA762" i="11" a="1"/>
  <c r="AA762" i="11" s="1"/>
  <c r="W763" i="11"/>
  <c r="X763" i="11"/>
  <c r="Y763" i="11"/>
  <c r="Z763" i="11"/>
  <c r="AB763" i="11" a="1"/>
  <c r="AB763" i="11"/>
  <c r="AA763" i="11" a="1"/>
  <c r="AA763" i="11" s="1"/>
  <c r="W764" i="11"/>
  <c r="X764" i="11"/>
  <c r="Y764" i="11"/>
  <c r="Z764" i="11"/>
  <c r="AB764" i="11" a="1"/>
  <c r="AB764" i="11"/>
  <c r="AA764" i="11" a="1"/>
  <c r="AA764" i="11" s="1"/>
  <c r="W765" i="11"/>
  <c r="X765" i="11"/>
  <c r="Y765" i="11"/>
  <c r="Z765" i="11"/>
  <c r="AA765" i="11" a="1"/>
  <c r="AA765" i="11" s="1"/>
  <c r="W766" i="11"/>
  <c r="X766" i="11"/>
  <c r="Y766" i="11"/>
  <c r="Z766" i="11"/>
  <c r="AA766" i="11" a="1"/>
  <c r="AA766" i="11" s="1"/>
  <c r="W767" i="11"/>
  <c r="X767" i="11"/>
  <c r="Y767" i="11"/>
  <c r="Z767" i="11"/>
  <c r="AB767" i="11" a="1"/>
  <c r="AB767" i="11"/>
  <c r="AA767" i="11" a="1"/>
  <c r="AA767" i="11" s="1"/>
  <c r="W768" i="11"/>
  <c r="X768" i="11"/>
  <c r="Y768" i="11"/>
  <c r="Z768" i="11"/>
  <c r="AB768" i="11" a="1"/>
  <c r="AB768" i="11"/>
  <c r="AA768" i="11" a="1"/>
  <c r="AA768" i="11" s="1"/>
  <c r="W769" i="11"/>
  <c r="X769" i="11"/>
  <c r="Y769" i="11"/>
  <c r="Z769" i="11"/>
  <c r="AA769" i="11" a="1"/>
  <c r="AA769" i="11" s="1"/>
  <c r="W770" i="11"/>
  <c r="X770" i="11"/>
  <c r="Y770" i="11"/>
  <c r="Z770" i="11"/>
  <c r="AA770" i="11" a="1"/>
  <c r="AA770" i="11" s="1"/>
  <c r="W771" i="11"/>
  <c r="X771" i="11"/>
  <c r="Y771" i="11"/>
  <c r="Z771" i="11"/>
  <c r="AB771" i="11" a="1"/>
  <c r="AB771" i="11"/>
  <c r="AA771" i="11" a="1"/>
  <c r="AA771" i="11" s="1"/>
  <c r="W772" i="11"/>
  <c r="X772" i="11"/>
  <c r="Y772" i="11"/>
  <c r="Z772" i="11"/>
  <c r="AB772" i="11" a="1"/>
  <c r="AB772" i="11"/>
  <c r="AA772" i="11" a="1"/>
  <c r="AA772" i="11" s="1"/>
  <c r="W773" i="11"/>
  <c r="X773" i="11"/>
  <c r="Y773" i="11"/>
  <c r="Z773" i="11"/>
  <c r="AA773" i="11" a="1"/>
  <c r="AA773" i="11" s="1"/>
  <c r="W774" i="11"/>
  <c r="X774" i="11"/>
  <c r="Y774" i="11"/>
  <c r="Z774" i="11"/>
  <c r="AA774" i="11" a="1"/>
  <c r="AA774" i="11" s="1"/>
  <c r="W775" i="11"/>
  <c r="X775" i="11"/>
  <c r="Y775" i="11"/>
  <c r="Z775" i="11"/>
  <c r="AB775" i="11" a="1"/>
  <c r="AB775" i="11"/>
  <c r="AA775" i="11" a="1"/>
  <c r="AA775" i="11" s="1"/>
  <c r="W776" i="11"/>
  <c r="X776" i="11"/>
  <c r="Y776" i="11"/>
  <c r="Z776" i="11"/>
  <c r="AB776" i="11" a="1"/>
  <c r="AB776" i="11"/>
  <c r="AA776" i="11" a="1"/>
  <c r="AA776" i="11" s="1"/>
  <c r="W777" i="11"/>
  <c r="X777" i="11"/>
  <c r="Y777" i="11"/>
  <c r="Z777" i="11"/>
  <c r="AA777" i="11" a="1"/>
  <c r="AA777" i="11" s="1"/>
  <c r="W778" i="11"/>
  <c r="X778" i="11"/>
  <c r="Y778" i="11"/>
  <c r="Z778" i="11"/>
  <c r="AA778" i="11" a="1"/>
  <c r="AA778" i="11" s="1"/>
  <c r="W779" i="11"/>
  <c r="X779" i="11"/>
  <c r="Y779" i="11"/>
  <c r="Z779" i="11"/>
  <c r="AB779" i="11" a="1"/>
  <c r="AB779" i="11"/>
  <c r="AA779" i="11" a="1"/>
  <c r="AA779" i="11" s="1"/>
  <c r="W780" i="11"/>
  <c r="X780" i="11"/>
  <c r="Y780" i="11"/>
  <c r="Z780" i="11"/>
  <c r="AB780" i="11" a="1"/>
  <c r="AB780" i="11"/>
  <c r="AA780" i="11" a="1"/>
  <c r="AA780" i="11" s="1"/>
  <c r="W781" i="11"/>
  <c r="X781" i="11"/>
  <c r="Y781" i="11"/>
  <c r="Z781" i="11"/>
  <c r="AA781" i="11" a="1"/>
  <c r="AA781" i="11" s="1"/>
  <c r="W782" i="11"/>
  <c r="X782" i="11"/>
  <c r="Y782" i="11"/>
  <c r="Z782" i="11"/>
  <c r="AA782" i="11" a="1"/>
  <c r="AA782" i="11" s="1"/>
  <c r="W783" i="11"/>
  <c r="X783" i="11"/>
  <c r="Y783" i="11"/>
  <c r="Z783" i="11"/>
  <c r="AB783" i="11" a="1"/>
  <c r="AB783" i="11"/>
  <c r="AA783" i="11" a="1"/>
  <c r="AA783" i="11" s="1"/>
  <c r="W784" i="11"/>
  <c r="X784" i="11"/>
  <c r="Y784" i="11"/>
  <c r="Z784" i="11"/>
  <c r="AB784" i="11" a="1"/>
  <c r="AB784" i="11"/>
  <c r="AA784" i="11" a="1"/>
  <c r="AA784" i="11" s="1"/>
  <c r="W785" i="11"/>
  <c r="X785" i="11"/>
  <c r="Y785" i="11"/>
  <c r="Z785" i="11"/>
  <c r="AA785" i="11" a="1"/>
  <c r="AA785" i="11" s="1"/>
  <c r="W786" i="11"/>
  <c r="X786" i="11"/>
  <c r="Y786" i="11"/>
  <c r="Z786" i="11"/>
  <c r="AA786" i="11" a="1"/>
  <c r="AA786" i="11" s="1"/>
  <c r="W787" i="11"/>
  <c r="X787" i="11"/>
  <c r="Y787" i="11"/>
  <c r="Z787" i="11"/>
  <c r="AB787" i="11" a="1"/>
  <c r="AB787" i="11"/>
  <c r="AA787" i="11" a="1"/>
  <c r="AA787" i="11" s="1"/>
  <c r="W788" i="11"/>
  <c r="X788" i="11"/>
  <c r="Y788" i="11"/>
  <c r="Z788" i="11"/>
  <c r="AB788" i="11" a="1"/>
  <c r="AB788" i="11"/>
  <c r="AA788" i="11" a="1"/>
  <c r="AA788" i="11" s="1"/>
  <c r="W789" i="11"/>
  <c r="X789" i="11"/>
  <c r="Y789" i="11"/>
  <c r="Z789" i="11"/>
  <c r="AA789" i="11" a="1"/>
  <c r="AA789" i="11" s="1"/>
  <c r="W790" i="11"/>
  <c r="X790" i="11"/>
  <c r="Y790" i="11"/>
  <c r="Z790" i="11"/>
  <c r="AA790" i="11" a="1"/>
  <c r="AA790" i="11" s="1"/>
  <c r="W791" i="11"/>
  <c r="X791" i="11"/>
  <c r="Y791" i="11"/>
  <c r="Z791" i="11"/>
  <c r="AA791" i="11" a="1"/>
  <c r="AA791" i="11" s="1"/>
  <c r="W792" i="11"/>
  <c r="X792" i="11"/>
  <c r="Y792" i="11"/>
  <c r="Z792" i="11"/>
  <c r="AB792" i="11" a="1"/>
  <c r="AB792" i="11"/>
  <c r="AA792" i="11" a="1"/>
  <c r="AA792" i="11" s="1"/>
  <c r="W793" i="11"/>
  <c r="X793" i="11"/>
  <c r="Y793" i="11"/>
  <c r="Z793" i="11"/>
  <c r="AA793" i="11" a="1"/>
  <c r="AA793" i="11" s="1"/>
  <c r="W794" i="11"/>
  <c r="X794" i="11"/>
  <c r="Y794" i="11"/>
  <c r="Z794" i="11"/>
  <c r="AA794" i="11" a="1"/>
  <c r="AA794" i="11" s="1"/>
  <c r="W795" i="11"/>
  <c r="X795" i="11"/>
  <c r="Y795" i="11"/>
  <c r="Z795" i="11"/>
  <c r="AB795" i="11" a="1"/>
  <c r="AB795" i="11"/>
  <c r="AA795" i="11" a="1"/>
  <c r="AA795" i="11" s="1"/>
  <c r="W796" i="11"/>
  <c r="X796" i="11"/>
  <c r="Y796" i="11"/>
  <c r="Z796" i="11"/>
  <c r="AB796" i="11" a="1"/>
  <c r="AB796" i="11"/>
  <c r="AA796" i="11" a="1"/>
  <c r="AA796" i="11" s="1"/>
  <c r="W797" i="11"/>
  <c r="X797" i="11"/>
  <c r="Y797" i="11"/>
  <c r="Z797" i="11"/>
  <c r="AA797" i="11" a="1"/>
  <c r="AA797" i="11" s="1"/>
  <c r="W798" i="11"/>
  <c r="X798" i="11"/>
  <c r="Y798" i="11"/>
  <c r="Z798" i="11"/>
  <c r="AA798" i="11" a="1"/>
  <c r="AA798" i="11" s="1"/>
  <c r="W799" i="11"/>
  <c r="X799" i="11"/>
  <c r="Y799" i="11"/>
  <c r="Z799" i="11"/>
  <c r="AB799" i="11" a="1"/>
  <c r="AB799" i="11"/>
  <c r="AA799" i="11" a="1"/>
  <c r="AA799" i="11" s="1"/>
  <c r="W800" i="11"/>
  <c r="X800" i="11"/>
  <c r="Y800" i="11"/>
  <c r="Z800" i="11"/>
  <c r="AB800" i="11" a="1"/>
  <c r="AB800" i="11"/>
  <c r="AA800" i="11" a="1"/>
  <c r="AA800" i="11" s="1"/>
  <c r="W801" i="11"/>
  <c r="X801" i="11"/>
  <c r="Y801" i="11"/>
  <c r="Z801" i="11"/>
  <c r="AA801" i="11" a="1"/>
  <c r="AA801" i="11" s="1"/>
  <c r="W802" i="11"/>
  <c r="X802" i="11"/>
  <c r="Y802" i="11"/>
  <c r="Z802" i="11"/>
  <c r="AA802" i="11" a="1"/>
  <c r="AA802" i="11" s="1"/>
  <c r="W803" i="11"/>
  <c r="X803" i="11"/>
  <c r="Y803" i="11"/>
  <c r="Z803" i="11"/>
  <c r="AB803" i="11" a="1"/>
  <c r="AB803" i="11"/>
  <c r="AA803" i="11" a="1"/>
  <c r="AA803" i="11" s="1"/>
  <c r="W804" i="11"/>
  <c r="X804" i="11"/>
  <c r="Y804" i="11"/>
  <c r="Z804" i="11"/>
  <c r="AB804" i="11" a="1"/>
  <c r="AB804" i="11"/>
  <c r="AA804" i="11" a="1"/>
  <c r="AA804" i="11" s="1"/>
  <c r="W805" i="11"/>
  <c r="X805" i="11"/>
  <c r="Y805" i="11"/>
  <c r="Z805" i="11"/>
  <c r="AA805" i="11" a="1"/>
  <c r="AA805" i="11" s="1"/>
  <c r="W806" i="11"/>
  <c r="X806" i="11"/>
  <c r="Y806" i="11"/>
  <c r="Z806" i="11"/>
  <c r="AA806" i="11" a="1"/>
  <c r="AA806" i="11" s="1"/>
  <c r="W807" i="11"/>
  <c r="X807" i="11"/>
  <c r="Y807" i="11"/>
  <c r="Z807" i="11"/>
  <c r="AB807" i="11" a="1"/>
  <c r="AA807" i="11" a="1"/>
  <c r="AA807" i="11" s="1"/>
  <c r="W808" i="11"/>
  <c r="X808" i="11"/>
  <c r="Y808" i="11"/>
  <c r="Z808" i="11"/>
  <c r="AB808" i="11" a="1"/>
  <c r="AB808" i="11"/>
  <c r="AA808" i="11" a="1"/>
  <c r="AA808" i="11" s="1"/>
  <c r="W809" i="11"/>
  <c r="X809" i="11"/>
  <c r="Y809" i="11"/>
  <c r="Z809" i="11"/>
  <c r="AA809" i="11" a="1"/>
  <c r="AA809" i="11" s="1"/>
  <c r="W810" i="11"/>
  <c r="X810" i="11"/>
  <c r="Y810" i="11"/>
  <c r="Z810" i="11"/>
  <c r="AA810" i="11" a="1"/>
  <c r="AA810" i="11" s="1"/>
  <c r="W811" i="11"/>
  <c r="X811" i="11"/>
  <c r="Y811" i="11"/>
  <c r="Z811" i="11"/>
  <c r="AB811" i="11" a="1"/>
  <c r="AB811" i="11"/>
  <c r="AA811" i="11" a="1"/>
  <c r="AA811" i="11" s="1"/>
  <c r="W812" i="11"/>
  <c r="X812" i="11"/>
  <c r="Y812" i="11"/>
  <c r="Z812" i="11"/>
  <c r="AB812" i="11" a="1"/>
  <c r="AB812" i="11"/>
  <c r="AA812" i="11" a="1"/>
  <c r="AA812" i="11" s="1"/>
  <c r="W813" i="11"/>
  <c r="X813" i="11"/>
  <c r="Y813" i="11"/>
  <c r="Z813" i="11"/>
  <c r="AA813" i="11" a="1"/>
  <c r="AA813" i="11" s="1"/>
  <c r="W814" i="11"/>
  <c r="X814" i="11"/>
  <c r="Y814" i="11"/>
  <c r="Z814" i="11"/>
  <c r="AA814" i="11" a="1"/>
  <c r="AA814" i="11" s="1"/>
  <c r="W815" i="11"/>
  <c r="X815" i="11"/>
  <c r="Y815" i="11"/>
  <c r="Z815" i="11"/>
  <c r="AB815" i="11" a="1"/>
  <c r="AB815" i="11"/>
  <c r="AA815" i="11" a="1"/>
  <c r="AA815" i="11" s="1"/>
  <c r="W816" i="11"/>
  <c r="X816" i="11"/>
  <c r="Y816" i="11"/>
  <c r="Z816" i="11"/>
  <c r="AB816" i="11" a="1"/>
  <c r="AB816" i="11"/>
  <c r="AA816" i="11" a="1"/>
  <c r="AA816" i="11" s="1"/>
  <c r="W817" i="11"/>
  <c r="X817" i="11"/>
  <c r="Y817" i="11"/>
  <c r="Z817" i="11"/>
  <c r="AA817" i="11" a="1"/>
  <c r="AA817" i="11" s="1"/>
  <c r="W818" i="11"/>
  <c r="X818" i="11"/>
  <c r="Y818" i="11"/>
  <c r="Z818" i="11"/>
  <c r="AA818" i="11" a="1"/>
  <c r="AA818" i="11" s="1"/>
  <c r="W819" i="11"/>
  <c r="X819" i="11"/>
  <c r="Y819" i="11"/>
  <c r="Z819" i="11"/>
  <c r="AB819" i="11" a="1"/>
  <c r="AB819" i="11"/>
  <c r="AA819" i="11" a="1"/>
  <c r="AA819" i="11" s="1"/>
  <c r="W820" i="11"/>
  <c r="X820" i="11"/>
  <c r="Y820" i="11"/>
  <c r="Z820" i="11"/>
  <c r="AB820" i="11" a="1"/>
  <c r="AB820" i="11"/>
  <c r="AA820" i="11" a="1"/>
  <c r="AA820" i="11" s="1"/>
  <c r="W821" i="11"/>
  <c r="X821" i="11"/>
  <c r="Y821" i="11"/>
  <c r="Z821" i="11"/>
  <c r="AA821" i="11" a="1"/>
  <c r="AA821" i="11" s="1"/>
  <c r="W822" i="11"/>
  <c r="X822" i="11"/>
  <c r="Y822" i="11"/>
  <c r="Z822" i="11"/>
  <c r="AA822" i="11" a="1"/>
  <c r="AA822" i="11" s="1"/>
  <c r="W823" i="11"/>
  <c r="X823" i="11"/>
  <c r="Y823" i="11"/>
  <c r="Z823" i="11"/>
  <c r="AB823" i="11" a="1"/>
  <c r="AB823" i="11"/>
  <c r="AA823" i="11" a="1"/>
  <c r="AA823" i="11" s="1"/>
  <c r="W824" i="11"/>
  <c r="X824" i="11"/>
  <c r="Y824" i="11"/>
  <c r="Z824" i="11"/>
  <c r="AA824" i="11" a="1"/>
  <c r="AA824" i="11" s="1"/>
  <c r="W825" i="11"/>
  <c r="X825" i="11"/>
  <c r="Y825" i="11"/>
  <c r="Z825" i="11"/>
  <c r="AA825" i="11" a="1"/>
  <c r="AA825" i="11" s="1"/>
  <c r="W826" i="11"/>
  <c r="X826" i="11"/>
  <c r="Y826" i="11"/>
  <c r="Z826" i="11"/>
  <c r="AA826" i="11" a="1"/>
  <c r="AA826" i="11" s="1"/>
  <c r="W827" i="11"/>
  <c r="X827" i="11"/>
  <c r="Y827" i="11"/>
  <c r="Z827" i="11"/>
  <c r="AB827" i="11" a="1"/>
  <c r="AB827" i="11"/>
  <c r="AA827" i="11" a="1"/>
  <c r="AA827" i="11" s="1"/>
  <c r="W828" i="11"/>
  <c r="X828" i="11"/>
  <c r="Y828" i="11"/>
  <c r="Z828" i="11"/>
  <c r="AB828" i="11" a="1"/>
  <c r="AB828" i="11"/>
  <c r="AA828" i="11" a="1"/>
  <c r="AA828" i="11" s="1"/>
  <c r="W829" i="11"/>
  <c r="X829" i="11"/>
  <c r="Y829" i="11"/>
  <c r="Z829" i="11"/>
  <c r="AA829" i="11" a="1"/>
  <c r="AA829" i="11" s="1"/>
  <c r="W830" i="11"/>
  <c r="X830" i="11"/>
  <c r="Y830" i="11"/>
  <c r="Z830" i="11"/>
  <c r="AA830" i="11" a="1"/>
  <c r="AA830" i="11" s="1"/>
  <c r="W831" i="11"/>
  <c r="X831" i="11"/>
  <c r="Y831" i="11"/>
  <c r="Z831" i="11"/>
  <c r="AB831" i="11" a="1"/>
  <c r="AB831" i="11"/>
  <c r="AA831" i="11" a="1"/>
  <c r="AA831" i="11" s="1"/>
  <c r="W832" i="11"/>
  <c r="X832" i="11"/>
  <c r="Y832" i="11"/>
  <c r="Z832" i="11"/>
  <c r="AB832" i="11" a="1"/>
  <c r="AB832" i="11"/>
  <c r="AA832" i="11" a="1"/>
  <c r="AA832" i="11" s="1"/>
  <c r="W833" i="11"/>
  <c r="X833" i="11"/>
  <c r="Y833" i="11"/>
  <c r="Z833" i="11"/>
  <c r="AA833" i="11" a="1"/>
  <c r="AA833" i="11" s="1"/>
  <c r="W834" i="11"/>
  <c r="X834" i="11"/>
  <c r="Y834" i="11"/>
  <c r="Z834" i="11"/>
  <c r="AA834" i="11" a="1"/>
  <c r="AA834" i="11" s="1"/>
  <c r="W835" i="11"/>
  <c r="X835" i="11"/>
  <c r="Y835" i="11"/>
  <c r="Z835" i="11"/>
  <c r="AA835" i="11" a="1"/>
  <c r="AA835" i="11" s="1"/>
  <c r="W836" i="11"/>
  <c r="X836" i="11"/>
  <c r="Y836" i="11"/>
  <c r="Z836" i="11"/>
  <c r="AB836" i="11" a="1"/>
  <c r="AB836" i="11"/>
  <c r="AA836" i="11" a="1"/>
  <c r="AA836" i="11" s="1"/>
  <c r="W837" i="11"/>
  <c r="X837" i="11"/>
  <c r="Y837" i="11"/>
  <c r="Z837" i="11"/>
  <c r="AA837" i="11" a="1"/>
  <c r="AA837" i="11" s="1"/>
  <c r="W838" i="11"/>
  <c r="X838" i="11"/>
  <c r="Y838" i="11"/>
  <c r="Z838" i="11"/>
  <c r="AA838" i="11" a="1"/>
  <c r="AA838" i="11" s="1"/>
  <c r="W839" i="11"/>
  <c r="X839" i="11"/>
  <c r="Y839" i="11"/>
  <c r="Z839" i="11"/>
  <c r="AB839" i="11" a="1"/>
  <c r="AB839" i="11"/>
  <c r="AA839" i="11" a="1"/>
  <c r="AA839" i="11" s="1"/>
  <c r="W840" i="11"/>
  <c r="X840" i="11"/>
  <c r="Y840" i="11"/>
  <c r="Z840" i="11"/>
  <c r="AB840" i="11" a="1"/>
  <c r="AB840" i="11"/>
  <c r="AA840" i="11" a="1"/>
  <c r="AA840" i="11" s="1"/>
  <c r="W841" i="11"/>
  <c r="X841" i="11"/>
  <c r="Y841" i="11"/>
  <c r="Z841" i="11"/>
  <c r="AA841" i="11" a="1"/>
  <c r="AA841" i="11" s="1"/>
  <c r="W842" i="11"/>
  <c r="X842" i="11"/>
  <c r="Y842" i="11"/>
  <c r="Z842" i="11"/>
  <c r="AA842" i="11" a="1"/>
  <c r="AA842" i="11" s="1"/>
  <c r="W843" i="11"/>
  <c r="X843" i="11"/>
  <c r="Y843" i="11"/>
  <c r="Z843" i="11"/>
  <c r="AB843" i="11" a="1"/>
  <c r="AB843" i="11"/>
  <c r="AA843" i="11" a="1"/>
  <c r="AA843" i="11" s="1"/>
  <c r="W844" i="11"/>
  <c r="X844" i="11"/>
  <c r="Y844" i="11"/>
  <c r="Z844" i="11"/>
  <c r="AB844" i="11" a="1"/>
  <c r="AB844" i="11"/>
  <c r="AA844" i="11" a="1"/>
  <c r="AA844" i="11" s="1"/>
  <c r="W845" i="11"/>
  <c r="X845" i="11"/>
  <c r="Y845" i="11"/>
  <c r="Z845" i="11"/>
  <c r="AA845" i="11" a="1"/>
  <c r="AA845" i="11" s="1"/>
  <c r="W846" i="11"/>
  <c r="X846" i="11"/>
  <c r="Y846" i="11"/>
  <c r="Z846" i="11"/>
  <c r="AA846" i="11" a="1"/>
  <c r="AA846" i="11" s="1"/>
  <c r="W847" i="11"/>
  <c r="X847" i="11"/>
  <c r="Y847" i="11"/>
  <c r="Z847" i="11"/>
  <c r="AB847" i="11" a="1"/>
  <c r="AB847" i="11"/>
  <c r="AA847" i="11" a="1"/>
  <c r="AA847" i="11" s="1"/>
  <c r="W848" i="11"/>
  <c r="X848" i="11"/>
  <c r="Y848" i="11"/>
  <c r="Z848" i="11"/>
  <c r="AB848" i="11" a="1"/>
  <c r="AB848" i="11"/>
  <c r="AA848" i="11" a="1"/>
  <c r="AA848" i="11" s="1"/>
  <c r="W849" i="11"/>
  <c r="X849" i="11"/>
  <c r="Y849" i="11"/>
  <c r="Z849" i="11"/>
  <c r="AA849" i="11" a="1"/>
  <c r="AA849" i="11" s="1"/>
  <c r="W850" i="11"/>
  <c r="X850" i="11"/>
  <c r="Y850" i="11"/>
  <c r="Z850" i="11"/>
  <c r="AA850" i="11" a="1"/>
  <c r="AA850" i="11" s="1"/>
  <c r="W851" i="11"/>
  <c r="X851" i="11"/>
  <c r="Y851" i="11"/>
  <c r="Z851" i="11"/>
  <c r="AB851" i="11" a="1"/>
  <c r="AB851" i="11"/>
  <c r="AA851" i="11" a="1"/>
  <c r="AA851" i="11" s="1"/>
  <c r="W852" i="11"/>
  <c r="X852" i="11"/>
  <c r="Y852" i="11"/>
  <c r="Z852" i="11"/>
  <c r="AB852" i="11" a="1"/>
  <c r="AB852" i="11"/>
  <c r="AA852" i="11" a="1"/>
  <c r="AA852" i="11" s="1"/>
  <c r="W853" i="11"/>
  <c r="X853" i="11"/>
  <c r="Y853" i="11"/>
  <c r="Z853" i="11"/>
  <c r="AA853" i="11" a="1"/>
  <c r="AA853" i="11" s="1"/>
  <c r="W854" i="11"/>
  <c r="X854" i="11"/>
  <c r="Y854" i="11"/>
  <c r="Z854" i="11"/>
  <c r="AA854" i="11" a="1"/>
  <c r="AA854" i="11" s="1"/>
  <c r="W855" i="11"/>
  <c r="X855" i="11"/>
  <c r="Y855" i="11"/>
  <c r="Z855" i="11"/>
  <c r="AA855" i="11" a="1"/>
  <c r="AA855" i="11" s="1"/>
  <c r="W856" i="11"/>
  <c r="X856" i="11"/>
  <c r="Y856" i="11"/>
  <c r="Z856" i="11"/>
  <c r="AB856" i="11" a="1"/>
  <c r="AB856" i="11"/>
  <c r="AA856" i="11" a="1"/>
  <c r="AA856" i="11" s="1"/>
  <c r="W857" i="11"/>
  <c r="X857" i="11"/>
  <c r="Y857" i="11"/>
  <c r="Z857" i="11"/>
  <c r="AA857" i="11" a="1"/>
  <c r="AA857" i="11" s="1"/>
  <c r="W858" i="11"/>
  <c r="X858" i="11"/>
  <c r="Y858" i="11"/>
  <c r="Z858" i="11"/>
  <c r="AA858" i="11" a="1"/>
  <c r="AA858" i="11" s="1"/>
  <c r="W859" i="11"/>
  <c r="X859" i="11"/>
  <c r="Y859" i="11"/>
  <c r="Z859" i="11"/>
  <c r="AB859" i="11" a="1"/>
  <c r="AB859" i="11"/>
  <c r="AA859" i="11" a="1"/>
  <c r="AA859" i="11" s="1"/>
  <c r="W860" i="11"/>
  <c r="X860" i="11"/>
  <c r="Y860" i="11"/>
  <c r="Z860" i="11"/>
  <c r="AB860" i="11" a="1"/>
  <c r="AA860" i="11" a="1"/>
  <c r="AA860" i="11" s="1"/>
  <c r="W861" i="11"/>
  <c r="X861" i="11"/>
  <c r="Y861" i="11"/>
  <c r="Z861" i="11"/>
  <c r="AA861" i="11" a="1"/>
  <c r="AA861" i="11" s="1"/>
  <c r="W862" i="11"/>
  <c r="X862" i="11"/>
  <c r="Y862" i="11"/>
  <c r="Z862" i="11"/>
  <c r="AA862" i="11" a="1"/>
  <c r="AA862" i="11" s="1"/>
  <c r="W863" i="11"/>
  <c r="X863" i="11"/>
  <c r="Y863" i="11"/>
  <c r="Z863" i="11"/>
  <c r="AB863" i="11" a="1"/>
  <c r="AB863" i="11"/>
  <c r="AA863" i="11" a="1"/>
  <c r="AA863" i="11" s="1"/>
  <c r="W864" i="11"/>
  <c r="X864" i="11"/>
  <c r="Y864" i="11"/>
  <c r="Z864" i="11"/>
  <c r="AB864" i="11" a="1"/>
  <c r="AB864" i="11"/>
  <c r="AA864" i="11" a="1"/>
  <c r="AA864" i="11" s="1"/>
  <c r="W865" i="11"/>
  <c r="X865" i="11"/>
  <c r="Y865" i="11"/>
  <c r="Z865" i="11"/>
  <c r="AA865" i="11" a="1"/>
  <c r="AA865" i="11" s="1"/>
  <c r="W866" i="11"/>
  <c r="X866" i="11"/>
  <c r="Y866" i="11"/>
  <c r="Z866" i="11"/>
  <c r="AA866" i="11" a="1"/>
  <c r="AA866" i="11" s="1"/>
  <c r="W867" i="11"/>
  <c r="X867" i="11"/>
  <c r="Y867" i="11"/>
  <c r="Z867" i="11"/>
  <c r="AB867" i="11" a="1"/>
  <c r="AB867" i="11"/>
  <c r="AA867" i="11" a="1"/>
  <c r="AA867" i="11" s="1"/>
  <c r="W868" i="11"/>
  <c r="X868" i="11"/>
  <c r="Y868" i="11"/>
  <c r="Z868" i="11"/>
  <c r="AB868" i="11" a="1"/>
  <c r="AB868" i="11"/>
  <c r="AA868" i="11" a="1"/>
  <c r="AA868" i="11" s="1"/>
  <c r="W869" i="11"/>
  <c r="X869" i="11"/>
  <c r="Y869" i="11"/>
  <c r="Z869" i="11"/>
  <c r="AA869" i="11" a="1"/>
  <c r="AA869" i="11" s="1"/>
  <c r="W870" i="11"/>
  <c r="X870" i="11"/>
  <c r="Y870" i="11"/>
  <c r="Z870" i="11"/>
  <c r="AA870" i="11" a="1"/>
  <c r="AA870" i="11" s="1"/>
  <c r="W871" i="11"/>
  <c r="X871" i="11"/>
  <c r="Y871" i="11"/>
  <c r="Z871" i="11"/>
  <c r="AB871" i="11" a="1"/>
  <c r="AB871" i="11"/>
  <c r="AA871" i="11" a="1"/>
  <c r="AA871" i="11" s="1"/>
  <c r="W872" i="11"/>
  <c r="X872" i="11"/>
  <c r="Y872" i="11"/>
  <c r="Z872" i="11"/>
  <c r="AA872" i="11" a="1"/>
  <c r="AA872" i="11" s="1"/>
  <c r="W873" i="11"/>
  <c r="X873" i="11"/>
  <c r="Y873" i="11"/>
  <c r="Z873" i="11"/>
  <c r="AA873" i="11" a="1"/>
  <c r="AA873" i="11" s="1"/>
  <c r="W874" i="11"/>
  <c r="X874" i="11"/>
  <c r="Y874" i="11"/>
  <c r="Z874" i="11"/>
  <c r="AA874" i="11" a="1"/>
  <c r="AA874" i="11" s="1"/>
  <c r="W875" i="11"/>
  <c r="X875" i="11"/>
  <c r="Y875" i="11"/>
  <c r="Z875" i="11"/>
  <c r="AA875" i="11" a="1"/>
  <c r="AA875" i="11" s="1"/>
  <c r="W876" i="11"/>
  <c r="X876" i="11"/>
  <c r="Y876" i="11"/>
  <c r="Z876" i="11"/>
  <c r="AB876" i="11" a="1"/>
  <c r="AB876" i="11"/>
  <c r="AA876" i="11" a="1"/>
  <c r="AA876" i="11" s="1"/>
  <c r="W877" i="11"/>
  <c r="X877" i="11"/>
  <c r="Y877" i="11"/>
  <c r="Z877" i="11"/>
  <c r="AA877" i="11" a="1"/>
  <c r="AA877" i="11" s="1"/>
  <c r="W878" i="11"/>
  <c r="X878" i="11"/>
  <c r="Y878" i="11"/>
  <c r="Z878" i="11"/>
  <c r="AA878" i="11" a="1"/>
  <c r="AA878" i="11" s="1"/>
  <c r="W879" i="11"/>
  <c r="X879" i="11"/>
  <c r="Y879" i="11"/>
  <c r="Z879" i="11"/>
  <c r="AB879" i="11" a="1"/>
  <c r="AB879" i="11"/>
  <c r="AA879" i="11" a="1"/>
  <c r="AA879" i="11" s="1"/>
  <c r="W880" i="11"/>
  <c r="X880" i="11"/>
  <c r="Y880" i="11"/>
  <c r="Z880" i="11"/>
  <c r="AB880" i="11" a="1"/>
  <c r="AB880" i="11"/>
  <c r="AA880" i="11" a="1"/>
  <c r="AA880" i="11" s="1"/>
  <c r="W881" i="11"/>
  <c r="X881" i="11"/>
  <c r="Y881" i="11"/>
  <c r="Z881" i="11"/>
  <c r="AA881" i="11" a="1"/>
  <c r="AA881" i="11" s="1"/>
  <c r="W882" i="11"/>
  <c r="X882" i="11"/>
  <c r="Y882" i="11"/>
  <c r="Z882" i="11"/>
  <c r="AA882" i="11" a="1"/>
  <c r="AA882" i="11" s="1"/>
  <c r="W883" i="11"/>
  <c r="X883" i="11"/>
  <c r="Y883" i="11"/>
  <c r="Z883" i="11"/>
  <c r="AB883" i="11" a="1"/>
  <c r="AB883" i="11"/>
  <c r="AA883" i="11" a="1"/>
  <c r="AA883" i="11" s="1"/>
  <c r="W884" i="11"/>
  <c r="X884" i="11"/>
  <c r="Y884" i="11"/>
  <c r="Z884" i="11"/>
  <c r="AB884" i="11" a="1"/>
  <c r="AB884" i="11"/>
  <c r="AA884" i="11" a="1"/>
  <c r="AA884" i="11" s="1"/>
  <c r="W885" i="11"/>
  <c r="X885" i="11"/>
  <c r="Y885" i="11"/>
  <c r="Z885" i="11"/>
  <c r="AA885" i="11" a="1"/>
  <c r="AA885" i="11" s="1"/>
  <c r="W886" i="11"/>
  <c r="X886" i="11"/>
  <c r="Y886" i="11"/>
  <c r="Z886" i="11"/>
  <c r="AA886" i="11" a="1"/>
  <c r="AA886" i="11" s="1"/>
  <c r="W887" i="11"/>
  <c r="X887" i="11"/>
  <c r="Y887" i="11"/>
  <c r="Z887" i="11"/>
  <c r="AB887" i="11" a="1"/>
  <c r="AB887" i="11"/>
  <c r="AA887" i="11" a="1"/>
  <c r="AA887" i="11" s="1"/>
  <c r="W888" i="11"/>
  <c r="X888" i="11"/>
  <c r="Y888" i="11"/>
  <c r="Z888" i="11"/>
  <c r="AB888" i="11" a="1"/>
  <c r="AB888" i="11"/>
  <c r="AA888" i="11" a="1"/>
  <c r="AA888" i="11" s="1"/>
  <c r="W889" i="11"/>
  <c r="X889" i="11"/>
  <c r="Y889" i="11"/>
  <c r="Z889" i="11"/>
  <c r="AA889" i="11" a="1"/>
  <c r="AA889" i="11" s="1"/>
  <c r="W890" i="11"/>
  <c r="X890" i="11"/>
  <c r="Y890" i="11"/>
  <c r="Z890" i="11"/>
  <c r="AA890" i="11" a="1"/>
  <c r="AA890" i="11" s="1"/>
  <c r="W891" i="11"/>
  <c r="X891" i="11"/>
  <c r="Y891" i="11"/>
  <c r="Z891" i="11"/>
  <c r="AB891" i="11" a="1"/>
  <c r="AB891" i="11"/>
  <c r="AA891" i="11" a="1"/>
  <c r="AA891" i="11" s="1"/>
  <c r="W892" i="11"/>
  <c r="X892" i="11"/>
  <c r="Y892" i="11"/>
  <c r="Z892" i="11"/>
  <c r="AB892" i="11" a="1"/>
  <c r="AB892" i="11"/>
  <c r="AA892" i="11" a="1"/>
  <c r="AA892" i="11" s="1"/>
  <c r="W893" i="11"/>
  <c r="X893" i="11"/>
  <c r="Y893" i="11"/>
  <c r="Z893" i="11"/>
  <c r="AA893" i="11" a="1"/>
  <c r="AA893" i="11" s="1"/>
  <c r="W894" i="11"/>
  <c r="X894" i="11"/>
  <c r="Y894" i="11"/>
  <c r="Z894" i="11"/>
  <c r="AA894" i="11" a="1"/>
  <c r="AA894" i="11" s="1"/>
  <c r="W895" i="11"/>
  <c r="X895" i="11"/>
  <c r="Y895" i="11"/>
  <c r="Z895" i="11"/>
  <c r="AB895" i="11" a="1"/>
  <c r="AB895" i="11"/>
  <c r="AA895" i="11" a="1"/>
  <c r="AA895" i="11" s="1"/>
  <c r="W896" i="11"/>
  <c r="X896" i="11"/>
  <c r="Y896" i="11"/>
  <c r="Z896" i="11"/>
  <c r="AB896" i="11" a="1"/>
  <c r="AB896" i="11"/>
  <c r="AA896" i="11" a="1"/>
  <c r="AA896" i="11" s="1"/>
  <c r="W897" i="11"/>
  <c r="X897" i="11"/>
  <c r="Y897" i="11"/>
  <c r="Z897" i="11"/>
  <c r="AA897" i="11" a="1"/>
  <c r="AA897" i="11" s="1"/>
  <c r="W898" i="11"/>
  <c r="X898" i="11"/>
  <c r="Y898" i="11"/>
  <c r="Z898" i="11"/>
  <c r="AA898" i="11" a="1"/>
  <c r="AA898" i="11" s="1"/>
  <c r="W899" i="11"/>
  <c r="X899" i="11"/>
  <c r="Y899" i="11"/>
  <c r="Z899" i="11"/>
  <c r="AB899" i="11" a="1"/>
  <c r="AB899" i="11"/>
  <c r="AA899" i="11" a="1"/>
  <c r="AA899" i="11" s="1"/>
  <c r="W900" i="11"/>
  <c r="X900" i="11"/>
  <c r="Y900" i="11"/>
  <c r="Z900" i="11"/>
  <c r="AB900" i="11" a="1"/>
  <c r="AB900" i="11"/>
  <c r="AA900" i="11" a="1"/>
  <c r="AA900" i="11" s="1"/>
  <c r="W901" i="11"/>
  <c r="X901" i="11"/>
  <c r="Y901" i="11"/>
  <c r="Z901" i="11"/>
  <c r="AA901" i="11" a="1"/>
  <c r="AA901" i="11" s="1"/>
  <c r="W902" i="11"/>
  <c r="X902" i="11"/>
  <c r="Y902" i="11"/>
  <c r="Z902" i="11"/>
  <c r="AA902" i="11" a="1"/>
  <c r="AA902" i="11" s="1"/>
  <c r="W903" i="11"/>
  <c r="X903" i="11"/>
  <c r="Y903" i="11"/>
  <c r="Z903" i="11"/>
  <c r="AB903" i="11" a="1"/>
  <c r="AB903" i="11"/>
  <c r="AA903" i="11" a="1"/>
  <c r="AA903" i="11" s="1"/>
  <c r="W904" i="11"/>
  <c r="X904" i="11"/>
  <c r="Y904" i="11"/>
  <c r="Z904" i="11"/>
  <c r="AB904" i="11" a="1"/>
  <c r="AB904" i="11"/>
  <c r="AA904" i="11" a="1"/>
  <c r="AA904" i="11" s="1"/>
  <c r="W905" i="11"/>
  <c r="X905" i="11"/>
  <c r="Y905" i="11"/>
  <c r="Z905" i="11"/>
  <c r="AA905" i="11" a="1"/>
  <c r="AA905" i="11" s="1"/>
  <c r="W906" i="11"/>
  <c r="X906" i="11"/>
  <c r="Y906" i="11"/>
  <c r="Z906" i="11"/>
  <c r="AA906" i="11" a="1"/>
  <c r="AA906" i="11" s="1"/>
  <c r="W907" i="11"/>
  <c r="X907" i="11"/>
  <c r="Y907" i="11"/>
  <c r="Z907" i="11"/>
  <c r="AA907" i="11" a="1"/>
  <c r="AA907" i="11" s="1"/>
  <c r="W908" i="11"/>
  <c r="X908" i="11"/>
  <c r="Y908" i="11"/>
  <c r="Z908" i="11"/>
  <c r="AB908" i="11" a="1"/>
  <c r="AB908" i="11"/>
  <c r="AA908" i="11" a="1"/>
  <c r="AA908" i="11" s="1"/>
  <c r="W909" i="11"/>
  <c r="X909" i="11"/>
  <c r="Y909" i="11"/>
  <c r="Z909" i="11"/>
  <c r="AA909" i="11" a="1"/>
  <c r="AA909" i="11" s="1"/>
  <c r="W910" i="11"/>
  <c r="X910" i="11"/>
  <c r="Y910" i="11"/>
  <c r="Z910" i="11"/>
  <c r="AA910" i="11" a="1"/>
  <c r="AA910" i="11" s="1"/>
  <c r="W911" i="11"/>
  <c r="X911" i="11"/>
  <c r="Y911" i="11"/>
  <c r="Z911" i="11"/>
  <c r="AA911" i="11" a="1"/>
  <c r="AA911" i="11" s="1"/>
  <c r="W912" i="11"/>
  <c r="X912" i="11"/>
  <c r="Y912" i="11"/>
  <c r="Z912" i="11"/>
  <c r="AA912" i="11" a="1"/>
  <c r="AA912" i="11" s="1"/>
  <c r="W913" i="11"/>
  <c r="X913" i="11"/>
  <c r="Y913" i="11"/>
  <c r="Z913" i="11"/>
  <c r="AA913" i="11" a="1"/>
  <c r="AA913" i="11" s="1"/>
  <c r="W914" i="11"/>
  <c r="X914" i="11"/>
  <c r="Y914" i="11"/>
  <c r="Z914" i="11"/>
  <c r="AA914" i="11" a="1"/>
  <c r="AA914" i="11" s="1"/>
  <c r="W915" i="11"/>
  <c r="X915" i="11"/>
  <c r="Y915" i="11"/>
  <c r="Z915" i="11"/>
  <c r="AB915" i="11" a="1"/>
  <c r="AB915" i="11"/>
  <c r="AA915" i="11" a="1"/>
  <c r="AA915" i="11" s="1"/>
  <c r="W916" i="11"/>
  <c r="X916" i="11"/>
  <c r="Y916" i="11"/>
  <c r="Z916" i="11"/>
  <c r="AB916" i="11" a="1"/>
  <c r="AB916" i="11"/>
  <c r="AA916" i="11" a="1"/>
  <c r="AA916" i="11" s="1"/>
  <c r="W917" i="11"/>
  <c r="X917" i="11"/>
  <c r="Y917" i="11"/>
  <c r="Z917" i="11"/>
  <c r="AA917" i="11" a="1"/>
  <c r="AA917" i="11" s="1"/>
  <c r="W918" i="11"/>
  <c r="X918" i="11"/>
  <c r="Y918" i="11"/>
  <c r="Z918" i="11"/>
  <c r="AA918" i="11" a="1"/>
  <c r="AA918" i="11" s="1"/>
  <c r="W919" i="11"/>
  <c r="X919" i="11"/>
  <c r="Y919" i="11"/>
  <c r="Z919" i="11"/>
  <c r="AB919" i="11" a="1"/>
  <c r="AB919" i="11"/>
  <c r="AA919" i="11" a="1"/>
  <c r="AA919" i="11" s="1"/>
  <c r="W920" i="11"/>
  <c r="X920" i="11"/>
  <c r="Y920" i="11"/>
  <c r="Z920" i="11"/>
  <c r="AB920" i="11" a="1"/>
  <c r="AB920" i="11"/>
  <c r="AA920" i="11" a="1"/>
  <c r="AA920" i="11" s="1"/>
  <c r="W921" i="11"/>
  <c r="X921" i="11"/>
  <c r="Y921" i="11"/>
  <c r="Z921" i="11"/>
  <c r="AA921" i="11" a="1"/>
  <c r="AA921" i="11" s="1"/>
  <c r="W922" i="11"/>
  <c r="X922" i="11"/>
  <c r="Y922" i="11"/>
  <c r="Z922" i="11"/>
  <c r="AA922" i="11" a="1"/>
  <c r="AA922" i="11" s="1"/>
  <c r="W923" i="11"/>
  <c r="X923" i="11"/>
  <c r="Y923" i="11"/>
  <c r="Z923" i="11"/>
  <c r="AB923" i="11" a="1"/>
  <c r="AB923" i="11"/>
  <c r="AA923" i="11" a="1"/>
  <c r="AA923" i="11" s="1"/>
  <c r="W924" i="11"/>
  <c r="X924" i="11"/>
  <c r="Y924" i="11"/>
  <c r="Z924" i="11"/>
  <c r="AB924" i="11" a="1"/>
  <c r="AB924" i="11"/>
  <c r="AA924" i="11" a="1"/>
  <c r="AA924" i="11" s="1"/>
  <c r="W925" i="11"/>
  <c r="X925" i="11"/>
  <c r="Y925" i="11"/>
  <c r="Z925" i="11"/>
  <c r="AA925" i="11" a="1"/>
  <c r="AA925" i="11" s="1"/>
  <c r="W926" i="11"/>
  <c r="X926" i="11"/>
  <c r="Y926" i="11"/>
  <c r="Z926" i="11"/>
  <c r="AA926" i="11" a="1"/>
  <c r="AA926" i="11" s="1"/>
  <c r="W927" i="11"/>
  <c r="X927" i="11"/>
  <c r="Y927" i="11"/>
  <c r="Z927" i="11"/>
  <c r="AB927" i="11" a="1"/>
  <c r="AB927" i="11"/>
  <c r="AA927" i="11" a="1"/>
  <c r="AA927" i="11" s="1"/>
  <c r="W928" i="11"/>
  <c r="X928" i="11"/>
  <c r="Y928" i="11"/>
  <c r="Z928" i="11"/>
  <c r="AB928" i="11" a="1"/>
  <c r="AB928" i="11"/>
  <c r="AA928" i="11" a="1"/>
  <c r="AA928" i="11" s="1"/>
  <c r="W929" i="11"/>
  <c r="X929" i="11"/>
  <c r="Y929" i="11"/>
  <c r="Z929" i="11"/>
  <c r="AA929" i="11" a="1"/>
  <c r="AA929" i="11" s="1"/>
  <c r="W930" i="11"/>
  <c r="X930" i="11"/>
  <c r="Y930" i="11"/>
  <c r="Z930" i="11"/>
  <c r="AA930" i="11" a="1"/>
  <c r="AA930" i="11" s="1"/>
  <c r="W931" i="11"/>
  <c r="X931" i="11"/>
  <c r="Y931" i="11"/>
  <c r="Z931" i="11"/>
  <c r="AB931" i="11" a="1"/>
  <c r="AB931" i="11"/>
  <c r="AA931" i="11" a="1"/>
  <c r="AA931" i="11" s="1"/>
  <c r="W932" i="11"/>
  <c r="X932" i="11"/>
  <c r="Y932" i="11"/>
  <c r="Z932" i="11"/>
  <c r="AB932" i="11" a="1"/>
  <c r="AB932" i="11"/>
  <c r="AA932" i="11" a="1"/>
  <c r="AA932" i="11" s="1"/>
  <c r="W933" i="11"/>
  <c r="X933" i="11"/>
  <c r="Y933" i="11"/>
  <c r="Z933" i="11"/>
  <c r="AA933" i="11" a="1"/>
  <c r="AA933" i="11" s="1"/>
  <c r="W934" i="11"/>
  <c r="X934" i="11"/>
  <c r="Y934" i="11"/>
  <c r="Z934" i="11"/>
  <c r="AA934" i="11" a="1"/>
  <c r="AA934" i="11" s="1"/>
  <c r="W935" i="11"/>
  <c r="X935" i="11"/>
  <c r="Y935" i="11"/>
  <c r="Z935" i="11"/>
  <c r="AA935" i="11" a="1"/>
  <c r="AA935" i="11" s="1"/>
  <c r="W936" i="11"/>
  <c r="X936" i="11"/>
  <c r="Y936" i="11"/>
  <c r="Z936" i="11"/>
  <c r="AB936" i="11" a="1"/>
  <c r="AB936" i="11"/>
  <c r="AA936" i="11" a="1"/>
  <c r="AA936" i="11" s="1"/>
  <c r="W6" i="11"/>
  <c r="X6" i="11"/>
  <c r="Y6" i="11"/>
  <c r="Z6" i="11"/>
  <c r="W7" i="11"/>
  <c r="Y7" i="11"/>
  <c r="X7" i="11"/>
  <c r="Z7" i="11"/>
  <c r="W8" i="11"/>
  <c r="X8" i="11"/>
  <c r="Y8" i="11"/>
  <c r="Z8" i="11"/>
  <c r="W9" i="11"/>
  <c r="Y9" i="11"/>
  <c r="X9" i="11"/>
  <c r="Z9" i="11"/>
  <c r="AB9" i="11" a="1"/>
  <c r="AB9" i="11"/>
  <c r="W10" i="11"/>
  <c r="Y10" i="11"/>
  <c r="X10" i="11"/>
  <c r="Z10" i="11"/>
  <c r="W11" i="11"/>
  <c r="Y11" i="11"/>
  <c r="X11" i="11"/>
  <c r="Z11" i="11"/>
  <c r="W12" i="11"/>
  <c r="Y12" i="11"/>
  <c r="X12" i="11"/>
  <c r="Z12" i="11"/>
  <c r="AB12" i="11" a="1"/>
  <c r="AB12" i="11"/>
  <c r="W13" i="11"/>
  <c r="Y13" i="11"/>
  <c r="X13" i="11"/>
  <c r="Z13" i="11"/>
  <c r="AB13" i="11" a="1"/>
  <c r="AB13" i="11"/>
  <c r="Z3" i="11"/>
  <c r="Z4" i="11"/>
  <c r="Z5" i="11"/>
  <c r="W2" i="11"/>
  <c r="X2" i="11"/>
  <c r="Y2" i="11"/>
  <c r="W3" i="11"/>
  <c r="Y3" i="11"/>
  <c r="X3" i="11"/>
  <c r="W4" i="11"/>
  <c r="Y4" i="11"/>
  <c r="AB4" i="11" a="1"/>
  <c r="AB4" i="11"/>
  <c r="X4" i="11"/>
  <c r="W5" i="11"/>
  <c r="X5" i="11"/>
  <c r="Y5" i="11"/>
  <c r="AB5" i="11" a="1"/>
  <c r="AB5" i="11"/>
  <c r="P15" i="11"/>
  <c r="Q15" i="11"/>
  <c r="R15" i="11"/>
  <c r="S15" i="11"/>
  <c r="P16" i="11"/>
  <c r="R16" i="11"/>
  <c r="Q16" i="11"/>
  <c r="S16" i="11"/>
  <c r="P17" i="11"/>
  <c r="Q17" i="11"/>
  <c r="R17" i="11"/>
  <c r="S17" i="11"/>
  <c r="U17" i="11" a="1"/>
  <c r="U17" i="11"/>
  <c r="P18" i="11"/>
  <c r="R18" i="11"/>
  <c r="Q18" i="11"/>
  <c r="S18" i="11"/>
  <c r="P19" i="11"/>
  <c r="R19" i="11"/>
  <c r="Q19" i="11"/>
  <c r="S19" i="11"/>
  <c r="U19" i="11" a="1"/>
  <c r="P20" i="11"/>
  <c r="Q20" i="11"/>
  <c r="R20" i="11"/>
  <c r="S20" i="11"/>
  <c r="U20" i="11" a="1"/>
  <c r="U20" i="11"/>
  <c r="P21" i="11"/>
  <c r="Q21" i="11"/>
  <c r="R21" i="11"/>
  <c r="S21" i="11"/>
  <c r="U21" i="11" a="1"/>
  <c r="U21" i="11"/>
  <c r="P22" i="11"/>
  <c r="Q22" i="11"/>
  <c r="R22" i="11"/>
  <c r="S22" i="11"/>
  <c r="U22" i="11" a="1"/>
  <c r="U22" i="11"/>
  <c r="P23" i="11"/>
  <c r="R23" i="11"/>
  <c r="Q23" i="11"/>
  <c r="S23" i="11"/>
  <c r="P24" i="11"/>
  <c r="Q24" i="11"/>
  <c r="R24" i="11"/>
  <c r="S24" i="11"/>
  <c r="P25" i="11"/>
  <c r="R25" i="11"/>
  <c r="Q25" i="11"/>
  <c r="S25" i="11"/>
  <c r="P26" i="11"/>
  <c r="R26" i="11"/>
  <c r="Q26" i="11"/>
  <c r="S26" i="11"/>
  <c r="P27" i="11"/>
  <c r="Q27" i="11"/>
  <c r="R27" i="11"/>
  <c r="S27" i="11"/>
  <c r="P28" i="11"/>
  <c r="Q28" i="11"/>
  <c r="R28" i="11"/>
  <c r="S28" i="11"/>
  <c r="P29" i="11"/>
  <c r="R29" i="11"/>
  <c r="Q29" i="11"/>
  <c r="S29" i="11"/>
  <c r="P30" i="11"/>
  <c r="R30" i="11"/>
  <c r="Q30" i="11"/>
  <c r="S30" i="11"/>
  <c r="U30" i="11" a="1"/>
  <c r="U30" i="11"/>
  <c r="P31" i="11"/>
  <c r="Q31" i="11"/>
  <c r="R31" i="11"/>
  <c r="S31" i="11"/>
  <c r="P32" i="11"/>
  <c r="Q32" i="11"/>
  <c r="R32" i="11"/>
  <c r="S32" i="11"/>
  <c r="P33" i="11"/>
  <c r="R33" i="11"/>
  <c r="Q33" i="11"/>
  <c r="S33" i="11"/>
  <c r="P34" i="11"/>
  <c r="Q34" i="11"/>
  <c r="R34" i="11"/>
  <c r="S34" i="11"/>
  <c r="P35" i="11"/>
  <c r="Q35" i="11"/>
  <c r="R35" i="11"/>
  <c r="S35" i="11"/>
  <c r="P36" i="11"/>
  <c r="Q36" i="11"/>
  <c r="R36" i="11"/>
  <c r="S36" i="11"/>
  <c r="P37" i="11"/>
  <c r="Q37" i="11"/>
  <c r="R37" i="11"/>
  <c r="S37" i="11"/>
  <c r="P38" i="11"/>
  <c r="R38" i="11"/>
  <c r="Q38" i="11"/>
  <c r="S38" i="11"/>
  <c r="P39" i="11"/>
  <c r="R39" i="11"/>
  <c r="Q39" i="11"/>
  <c r="S39" i="11"/>
  <c r="U39" i="11" a="1"/>
  <c r="U39" i="11"/>
  <c r="P40" i="11"/>
  <c r="R40" i="11"/>
  <c r="Q40" i="11"/>
  <c r="S40" i="11"/>
  <c r="P41" i="11"/>
  <c r="Q41" i="11"/>
  <c r="R41" i="11"/>
  <c r="S41" i="11"/>
  <c r="P42" i="11"/>
  <c r="Q42" i="11"/>
  <c r="R42" i="11"/>
  <c r="S42" i="11"/>
  <c r="U42" i="11" a="1"/>
  <c r="U42" i="11"/>
  <c r="P43" i="11"/>
  <c r="R43" i="11"/>
  <c r="Q43" i="11"/>
  <c r="S43" i="11"/>
  <c r="P44" i="11"/>
  <c r="Q44" i="11"/>
  <c r="R44" i="11"/>
  <c r="S44" i="11"/>
  <c r="U44" i="11" a="1"/>
  <c r="U44" i="11"/>
  <c r="P45" i="11"/>
  <c r="R45" i="11"/>
  <c r="Q45" i="11"/>
  <c r="S45" i="11"/>
  <c r="P46" i="11"/>
  <c r="Q46" i="11"/>
  <c r="R46" i="11"/>
  <c r="S46" i="11"/>
  <c r="P47" i="11"/>
  <c r="R47" i="11"/>
  <c r="Q47" i="11"/>
  <c r="S47" i="11"/>
  <c r="P48" i="11"/>
  <c r="R48" i="11"/>
  <c r="Q48" i="11"/>
  <c r="S48" i="11"/>
  <c r="U48" i="11" a="1"/>
  <c r="U48" i="11"/>
  <c r="P49" i="11"/>
  <c r="Q49" i="11"/>
  <c r="R49" i="11"/>
  <c r="S49" i="11"/>
  <c r="P50" i="11"/>
  <c r="R50" i="11"/>
  <c r="Q50" i="11"/>
  <c r="S50" i="11"/>
  <c r="P51" i="11"/>
  <c r="R51" i="11"/>
  <c r="Q51" i="11"/>
  <c r="S51" i="11"/>
  <c r="P52" i="11"/>
  <c r="R52" i="11"/>
  <c r="Q52" i="11"/>
  <c r="S52" i="11"/>
  <c r="P53" i="11"/>
  <c r="R53" i="11"/>
  <c r="Q53" i="11"/>
  <c r="S53" i="11"/>
  <c r="P54" i="11"/>
  <c r="R54" i="11"/>
  <c r="Q54" i="11"/>
  <c r="S54" i="11"/>
  <c r="P55" i="11"/>
  <c r="R55" i="11"/>
  <c r="Q55" i="11"/>
  <c r="S55" i="11"/>
  <c r="P56" i="11"/>
  <c r="R56" i="11"/>
  <c r="Q56" i="11"/>
  <c r="S56" i="11"/>
  <c r="P57" i="11"/>
  <c r="Q57" i="11"/>
  <c r="R57" i="11"/>
  <c r="S57" i="11"/>
  <c r="U57" i="11" a="1"/>
  <c r="U57" i="11"/>
  <c r="P58" i="11"/>
  <c r="Q58" i="11"/>
  <c r="R58" i="11"/>
  <c r="S58" i="11"/>
  <c r="U58" i="11" a="1"/>
  <c r="U58" i="11"/>
  <c r="P59" i="11"/>
  <c r="Q59" i="11"/>
  <c r="R59" i="11"/>
  <c r="S59" i="11"/>
  <c r="P60" i="11"/>
  <c r="Q60" i="11"/>
  <c r="R60" i="11"/>
  <c r="S60" i="11"/>
  <c r="U60" i="11" a="1"/>
  <c r="U60" i="11"/>
  <c r="P61" i="11"/>
  <c r="R61" i="11"/>
  <c r="Q61" i="11"/>
  <c r="S61" i="11"/>
  <c r="P62" i="11"/>
  <c r="R62" i="11"/>
  <c r="Q62" i="11"/>
  <c r="S62" i="11"/>
  <c r="P63" i="11"/>
  <c r="Q63" i="11"/>
  <c r="R63" i="11"/>
  <c r="S63" i="11"/>
  <c r="P64" i="11"/>
  <c r="Q64" i="11"/>
  <c r="R64" i="11"/>
  <c r="S64" i="11"/>
  <c r="P65" i="11"/>
  <c r="Q65" i="11"/>
  <c r="R65" i="11"/>
  <c r="S65" i="11"/>
  <c r="P66" i="11"/>
  <c r="Q66" i="11"/>
  <c r="R66" i="11"/>
  <c r="S66" i="11"/>
  <c r="P67" i="11"/>
  <c r="R67" i="11"/>
  <c r="Q67" i="11"/>
  <c r="S67" i="11"/>
  <c r="P68" i="11"/>
  <c r="Q68" i="11"/>
  <c r="R68" i="11"/>
  <c r="S68" i="11"/>
  <c r="P69" i="11"/>
  <c r="Q69" i="11"/>
  <c r="R69" i="11"/>
  <c r="S69" i="11"/>
  <c r="P70" i="11"/>
  <c r="R70" i="11"/>
  <c r="Q70" i="11"/>
  <c r="S70" i="11"/>
  <c r="U70" i="11" a="1"/>
  <c r="U70" i="11"/>
  <c r="P71" i="11"/>
  <c r="R71" i="11"/>
  <c r="Q71" i="11"/>
  <c r="S71" i="11"/>
  <c r="P72" i="11"/>
  <c r="Q72" i="11"/>
  <c r="R72" i="11"/>
  <c r="S72" i="11"/>
  <c r="U72" i="11" a="1"/>
  <c r="U72" i="11"/>
  <c r="P73" i="11"/>
  <c r="R73" i="11"/>
  <c r="Q73" i="11"/>
  <c r="S73" i="11"/>
  <c r="P74" i="11"/>
  <c r="Q74" i="11"/>
  <c r="R74" i="11"/>
  <c r="S74" i="11"/>
  <c r="P75" i="11"/>
  <c r="R75" i="11"/>
  <c r="Q75" i="11"/>
  <c r="S75" i="11"/>
  <c r="P76" i="11"/>
  <c r="R76" i="11"/>
  <c r="Q76" i="11"/>
  <c r="S76" i="11"/>
  <c r="P77" i="11"/>
  <c r="R77" i="11"/>
  <c r="Q77" i="11"/>
  <c r="S77" i="11"/>
  <c r="P78" i="11"/>
  <c r="Q78" i="11"/>
  <c r="R78" i="11"/>
  <c r="S78" i="11"/>
  <c r="U78" i="11" a="1"/>
  <c r="U78" i="11"/>
  <c r="P79" i="11"/>
  <c r="Q79" i="11"/>
  <c r="R79" i="11"/>
  <c r="S79" i="11"/>
  <c r="U79" i="11" a="1"/>
  <c r="U79" i="11"/>
  <c r="P80" i="11"/>
  <c r="R80" i="11"/>
  <c r="Q80" i="11"/>
  <c r="S80" i="11"/>
  <c r="P81" i="11"/>
  <c r="R81" i="11"/>
  <c r="Q81" i="11"/>
  <c r="S81" i="11"/>
  <c r="P82" i="11"/>
  <c r="R82" i="11"/>
  <c r="Q82" i="11"/>
  <c r="S82" i="11"/>
  <c r="P83" i="11"/>
  <c r="R83" i="11"/>
  <c r="Q83" i="11"/>
  <c r="S83" i="11"/>
  <c r="P84" i="11"/>
  <c r="Q84" i="11"/>
  <c r="R84" i="11"/>
  <c r="S84" i="11"/>
  <c r="U84" i="11" a="1"/>
  <c r="U84" i="11"/>
  <c r="P85" i="11"/>
  <c r="R85" i="11"/>
  <c r="Q85" i="11"/>
  <c r="S85" i="11"/>
  <c r="P86" i="11"/>
  <c r="R86" i="11"/>
  <c r="Q86" i="11"/>
  <c r="S86" i="11"/>
  <c r="P87" i="11"/>
  <c r="Q87" i="11"/>
  <c r="R87" i="11"/>
  <c r="S87" i="11"/>
  <c r="P88" i="11"/>
  <c r="R88" i="11"/>
  <c r="Q88" i="11"/>
  <c r="S88" i="11"/>
  <c r="U88" i="11" a="1"/>
  <c r="U88" i="11"/>
  <c r="P89" i="11"/>
  <c r="R89" i="11"/>
  <c r="Q89" i="11"/>
  <c r="S89" i="11"/>
  <c r="P90" i="11"/>
  <c r="Q90" i="11"/>
  <c r="R90" i="11"/>
  <c r="S90" i="11"/>
  <c r="U90" i="11" a="1"/>
  <c r="U90" i="11"/>
  <c r="P91" i="11"/>
  <c r="R91" i="11"/>
  <c r="Q91" i="11"/>
  <c r="S91" i="11"/>
  <c r="P92" i="11"/>
  <c r="R92" i="11"/>
  <c r="Q92" i="11"/>
  <c r="S92" i="11"/>
  <c r="P93" i="11"/>
  <c r="Q93" i="11"/>
  <c r="R93" i="11"/>
  <c r="S93" i="11"/>
  <c r="P94" i="11"/>
  <c r="R94" i="11"/>
  <c r="Q94" i="11"/>
  <c r="S94" i="11"/>
  <c r="P95" i="11"/>
  <c r="Q95" i="11"/>
  <c r="R95" i="11"/>
  <c r="S95" i="11"/>
  <c r="P96" i="11"/>
  <c r="Q96" i="11"/>
  <c r="R96" i="11"/>
  <c r="S96" i="11"/>
  <c r="U96" i="11" a="1"/>
  <c r="U96" i="11"/>
  <c r="P97" i="11"/>
  <c r="R97" i="11"/>
  <c r="Q97" i="11"/>
  <c r="S97" i="11"/>
  <c r="U97" i="11" a="1"/>
  <c r="U97" i="11"/>
  <c r="P98" i="11"/>
  <c r="R98" i="11"/>
  <c r="Q98" i="11"/>
  <c r="S98" i="11"/>
  <c r="P99" i="11"/>
  <c r="R99" i="11"/>
  <c r="Q99" i="11"/>
  <c r="S99" i="11"/>
  <c r="P100" i="11"/>
  <c r="Q100" i="11"/>
  <c r="R100" i="11"/>
  <c r="S100" i="11"/>
  <c r="P101" i="11"/>
  <c r="Q101" i="11"/>
  <c r="R101" i="11"/>
  <c r="S101" i="11"/>
  <c r="P102" i="11"/>
  <c r="Q102" i="11"/>
  <c r="R102" i="11"/>
  <c r="S102" i="11"/>
  <c r="P103" i="11"/>
  <c r="Q103" i="11"/>
  <c r="R103" i="11"/>
  <c r="S103" i="11"/>
  <c r="P104" i="11"/>
  <c r="R104" i="11"/>
  <c r="Q104" i="11"/>
  <c r="S104" i="11"/>
  <c r="P105" i="11"/>
  <c r="Q105" i="11"/>
  <c r="R105" i="11"/>
  <c r="S105" i="11"/>
  <c r="P106" i="11"/>
  <c r="R106" i="11"/>
  <c r="Q106" i="11"/>
  <c r="S106" i="11"/>
  <c r="P107" i="11"/>
  <c r="Q107" i="11"/>
  <c r="R107" i="11"/>
  <c r="S107" i="11"/>
  <c r="U107" i="11" a="1"/>
  <c r="U107" i="11"/>
  <c r="P108" i="11"/>
  <c r="Q108" i="11"/>
  <c r="R108" i="11"/>
  <c r="S108" i="11"/>
  <c r="P109" i="11"/>
  <c r="Q109" i="11"/>
  <c r="R109" i="11"/>
  <c r="S109" i="11"/>
  <c r="U109" i="11" a="1"/>
  <c r="U109" i="11"/>
  <c r="P110" i="11"/>
  <c r="Q110" i="11"/>
  <c r="R110" i="11"/>
  <c r="S110" i="11"/>
  <c r="U110" i="11" a="1"/>
  <c r="U110" i="11"/>
  <c r="P111" i="11"/>
  <c r="R111" i="11"/>
  <c r="Q111" i="11"/>
  <c r="S111" i="11"/>
  <c r="P112" i="11"/>
  <c r="R112" i="11"/>
  <c r="Q112" i="11"/>
  <c r="S112" i="11"/>
  <c r="P113" i="11"/>
  <c r="R113" i="11"/>
  <c r="Q113" i="11"/>
  <c r="S113" i="11"/>
  <c r="P114" i="11"/>
  <c r="Q114" i="11"/>
  <c r="R114" i="11"/>
  <c r="S114" i="11"/>
  <c r="P115" i="11"/>
  <c r="R115" i="11"/>
  <c r="Q115" i="11"/>
  <c r="S115" i="11"/>
  <c r="P116" i="11"/>
  <c r="Q116" i="11"/>
  <c r="R116" i="11"/>
  <c r="S116" i="11"/>
  <c r="U116" i="11" a="1"/>
  <c r="U116" i="11"/>
  <c r="P117" i="11"/>
  <c r="R117" i="11"/>
  <c r="Q117" i="11"/>
  <c r="S117" i="11"/>
  <c r="U117" i="11" a="1"/>
  <c r="U117" i="11"/>
  <c r="P118" i="11"/>
  <c r="R118" i="11"/>
  <c r="Q118" i="11"/>
  <c r="S118" i="11"/>
  <c r="P119" i="11"/>
  <c r="Q119" i="11"/>
  <c r="R119" i="11"/>
  <c r="S119" i="11"/>
  <c r="P120" i="11"/>
  <c r="R120" i="11"/>
  <c r="Q120" i="11"/>
  <c r="S120" i="11"/>
  <c r="P121" i="11"/>
  <c r="Q121" i="11"/>
  <c r="R121" i="11"/>
  <c r="S121" i="11"/>
  <c r="P122" i="11"/>
  <c r="Q122" i="11"/>
  <c r="R122" i="11"/>
  <c r="S122" i="11"/>
  <c r="P123" i="11"/>
  <c r="R123" i="11"/>
  <c r="Q123" i="11"/>
  <c r="S123" i="11"/>
  <c r="U123" i="11" a="1"/>
  <c r="U123" i="11"/>
  <c r="P124" i="11"/>
  <c r="Q124" i="11"/>
  <c r="R124" i="11"/>
  <c r="S124" i="11"/>
  <c r="U124" i="11" a="1"/>
  <c r="U124" i="11"/>
  <c r="P125" i="11"/>
  <c r="Q125" i="11"/>
  <c r="R125" i="11"/>
  <c r="S125" i="11"/>
  <c r="U125" i="11" a="1"/>
  <c r="U125" i="11"/>
  <c r="P126" i="11"/>
  <c r="Q126" i="11"/>
  <c r="R126" i="11"/>
  <c r="S126" i="11"/>
  <c r="U126" i="11" a="1"/>
  <c r="U126" i="11"/>
  <c r="P127" i="11"/>
  <c r="R127" i="11"/>
  <c r="Q127" i="11"/>
  <c r="S127" i="11"/>
  <c r="U127" i="11" a="1"/>
  <c r="U127" i="11"/>
  <c r="P128" i="11"/>
  <c r="Q128" i="11"/>
  <c r="R128" i="11"/>
  <c r="S128" i="11"/>
  <c r="U128" i="11" a="1"/>
  <c r="U128" i="11"/>
  <c r="P129" i="11"/>
  <c r="R129" i="11"/>
  <c r="Q129" i="11"/>
  <c r="S129" i="11"/>
  <c r="P130" i="11"/>
  <c r="Q130" i="11"/>
  <c r="R130" i="11"/>
  <c r="S130" i="11"/>
  <c r="P131" i="11"/>
  <c r="R131" i="11"/>
  <c r="Q131" i="11"/>
  <c r="S131" i="11"/>
  <c r="P132" i="11"/>
  <c r="R132" i="11"/>
  <c r="Q132" i="11"/>
  <c r="S132" i="11"/>
  <c r="U132" i="11" a="1"/>
  <c r="U132" i="11"/>
  <c r="P133" i="11"/>
  <c r="R133" i="11"/>
  <c r="Q133" i="11"/>
  <c r="S133" i="11"/>
  <c r="U133" i="11" a="1"/>
  <c r="U133" i="11"/>
  <c r="P134" i="11"/>
  <c r="R134" i="11"/>
  <c r="Q134" i="11"/>
  <c r="S134" i="11"/>
  <c r="P135" i="11"/>
  <c r="Q135" i="11"/>
  <c r="R135" i="11"/>
  <c r="S135" i="11"/>
  <c r="P136" i="11"/>
  <c r="Q136" i="11"/>
  <c r="R136" i="11"/>
  <c r="S136" i="11"/>
  <c r="P137" i="11"/>
  <c r="R137" i="11"/>
  <c r="Q137" i="11"/>
  <c r="S137" i="11"/>
  <c r="P138" i="11"/>
  <c r="R138" i="11"/>
  <c r="Q138" i="11"/>
  <c r="S138" i="11"/>
  <c r="P139" i="11"/>
  <c r="Q139" i="11"/>
  <c r="R139" i="11"/>
  <c r="S139" i="11"/>
  <c r="P140" i="11"/>
  <c r="Q140" i="11"/>
  <c r="R140" i="11"/>
  <c r="S140" i="11"/>
  <c r="U140" i="11" a="1"/>
  <c r="U140" i="11"/>
  <c r="P141" i="11"/>
  <c r="Q141" i="11"/>
  <c r="R141" i="11"/>
  <c r="S141" i="11"/>
  <c r="P142" i="11"/>
  <c r="Q142" i="11"/>
  <c r="R142" i="11"/>
  <c r="S142" i="11"/>
  <c r="U142" i="11" a="1"/>
  <c r="U142" i="11"/>
  <c r="P143" i="11"/>
  <c r="Q143" i="11"/>
  <c r="R143" i="11"/>
  <c r="S143" i="11"/>
  <c r="U143" i="11" a="1"/>
  <c r="U143" i="11"/>
  <c r="P144" i="11"/>
  <c r="Q144" i="11"/>
  <c r="R144" i="11"/>
  <c r="S144" i="11"/>
  <c r="U144" i="11" a="1"/>
  <c r="U144" i="11"/>
  <c r="P145" i="11"/>
  <c r="Q145" i="11"/>
  <c r="R145" i="11"/>
  <c r="S145" i="11"/>
  <c r="P146" i="11"/>
  <c r="Q146" i="11"/>
  <c r="R146" i="11"/>
  <c r="S146" i="11"/>
  <c r="P147" i="11"/>
  <c r="Q147" i="11"/>
  <c r="R147" i="11"/>
  <c r="S147" i="11"/>
  <c r="P148" i="11"/>
  <c r="Q148" i="11"/>
  <c r="R148" i="11"/>
  <c r="S148" i="11"/>
  <c r="U148" i="11" a="1"/>
  <c r="U148" i="11"/>
  <c r="P149" i="11"/>
  <c r="Q149" i="11"/>
  <c r="R149" i="11"/>
  <c r="S149" i="11"/>
  <c r="U149" i="11" a="1"/>
  <c r="U149" i="11"/>
  <c r="P150" i="11"/>
  <c r="Q150" i="11"/>
  <c r="R150" i="11"/>
  <c r="S150" i="11"/>
  <c r="U150" i="11" a="1"/>
  <c r="U150" i="11"/>
  <c r="P151" i="11"/>
  <c r="Q151" i="11"/>
  <c r="R151" i="11"/>
  <c r="S151" i="11"/>
  <c r="U151" i="11" a="1"/>
  <c r="U151" i="11"/>
  <c r="P152" i="11"/>
  <c r="Q152" i="11"/>
  <c r="R152" i="11"/>
  <c r="S152" i="11"/>
  <c r="P153" i="11"/>
  <c r="Q153" i="11"/>
  <c r="R153" i="11"/>
  <c r="S153" i="11"/>
  <c r="U153" i="11" a="1"/>
  <c r="U153" i="11"/>
  <c r="P154" i="11"/>
  <c r="R154" i="11"/>
  <c r="Q154" i="11"/>
  <c r="S154" i="11"/>
  <c r="U154" i="11" a="1"/>
  <c r="U154" i="11"/>
  <c r="P155" i="11"/>
  <c r="Q155" i="11"/>
  <c r="R155" i="11"/>
  <c r="S155" i="11"/>
  <c r="P156" i="11"/>
  <c r="R156" i="11"/>
  <c r="Q156" i="11"/>
  <c r="S156" i="11"/>
  <c r="P157" i="11"/>
  <c r="Q157" i="11"/>
  <c r="R157" i="11"/>
  <c r="S157" i="11"/>
  <c r="P158" i="11"/>
  <c r="R158" i="11"/>
  <c r="Q158" i="11"/>
  <c r="S158" i="11"/>
  <c r="P159" i="11"/>
  <c r="R159" i="11"/>
  <c r="Q159" i="11"/>
  <c r="S159" i="11"/>
  <c r="U159" i="11" a="1"/>
  <c r="U159" i="11"/>
  <c r="P160" i="11"/>
  <c r="Q160" i="11"/>
  <c r="R160" i="11"/>
  <c r="S160" i="11"/>
  <c r="P161" i="11"/>
  <c r="Q161" i="11"/>
  <c r="R161" i="11"/>
  <c r="S161" i="11"/>
  <c r="U161" i="11" a="1"/>
  <c r="U161" i="11"/>
  <c r="P162" i="11"/>
  <c r="Q162" i="11"/>
  <c r="R162" i="11"/>
  <c r="S162" i="11"/>
  <c r="U162" i="11" a="1"/>
  <c r="U162" i="11"/>
  <c r="P163" i="11"/>
  <c r="Q163" i="11"/>
  <c r="R163" i="11"/>
  <c r="S163" i="11"/>
  <c r="U163" i="11" a="1"/>
  <c r="U163" i="11"/>
  <c r="P164" i="11"/>
  <c r="R164" i="11"/>
  <c r="Q164" i="11"/>
  <c r="S164" i="11"/>
  <c r="U164" i="11" a="1"/>
  <c r="U164" i="11"/>
  <c r="P165" i="11"/>
  <c r="Q165" i="11"/>
  <c r="R165" i="11"/>
  <c r="S165" i="11"/>
  <c r="U165" i="11" a="1"/>
  <c r="U165" i="11"/>
  <c r="P166" i="11"/>
  <c r="Q166" i="11"/>
  <c r="R166" i="11"/>
  <c r="S166" i="11"/>
  <c r="U166" i="11" a="1"/>
  <c r="U166" i="11"/>
  <c r="P167" i="11"/>
  <c r="R167" i="11"/>
  <c r="Q167" i="11"/>
  <c r="S167" i="11"/>
  <c r="P168" i="11"/>
  <c r="R168" i="11"/>
  <c r="Q168" i="11"/>
  <c r="S168" i="11"/>
  <c r="P169" i="11"/>
  <c r="Q169" i="11"/>
  <c r="R169" i="11"/>
  <c r="S169" i="11"/>
  <c r="P170" i="11"/>
  <c r="Q170" i="11"/>
  <c r="R170" i="11"/>
  <c r="S170" i="11"/>
  <c r="P171" i="11"/>
  <c r="Q171" i="11"/>
  <c r="R171" i="11"/>
  <c r="S171" i="11"/>
  <c r="P172" i="11"/>
  <c r="R172" i="11"/>
  <c r="Q172" i="11"/>
  <c r="S172" i="11"/>
  <c r="U172" i="11" a="1"/>
  <c r="U172" i="11"/>
  <c r="P173" i="11"/>
  <c r="R173" i="11"/>
  <c r="Q173" i="11"/>
  <c r="S173" i="11"/>
  <c r="U173" i="11" a="1"/>
  <c r="U173" i="11"/>
  <c r="P174" i="11"/>
  <c r="R174" i="11"/>
  <c r="Q174" i="11"/>
  <c r="S174" i="11"/>
  <c r="P175" i="11"/>
  <c r="Q175" i="11"/>
  <c r="R175" i="11"/>
  <c r="S175" i="11"/>
  <c r="P176" i="11"/>
  <c r="Q176" i="11"/>
  <c r="R176" i="11"/>
  <c r="S176" i="11"/>
  <c r="P177" i="11"/>
  <c r="R177" i="11"/>
  <c r="Q177" i="11"/>
  <c r="S177" i="11"/>
  <c r="P178" i="11"/>
  <c r="R178" i="11"/>
  <c r="Q178" i="11"/>
  <c r="S178" i="11"/>
  <c r="P179" i="11"/>
  <c r="R179" i="11"/>
  <c r="Q179" i="11"/>
  <c r="S179" i="11"/>
  <c r="P180" i="11"/>
  <c r="R180" i="11"/>
  <c r="Q180" i="11"/>
  <c r="S180" i="11"/>
  <c r="P181" i="11"/>
  <c r="Q181" i="11"/>
  <c r="R181" i="11"/>
  <c r="S181" i="11"/>
  <c r="P182" i="11"/>
  <c r="Q182" i="11"/>
  <c r="R182" i="11"/>
  <c r="S182" i="11"/>
  <c r="P183" i="11"/>
  <c r="R183" i="11"/>
  <c r="Q183" i="11"/>
  <c r="S183" i="11"/>
  <c r="P184" i="11"/>
  <c r="Q184" i="11"/>
  <c r="R184" i="11"/>
  <c r="S184" i="11"/>
  <c r="P185" i="11"/>
  <c r="Q185" i="11"/>
  <c r="R185" i="11"/>
  <c r="S185" i="11"/>
  <c r="P186" i="11"/>
  <c r="Q186" i="11"/>
  <c r="R186" i="11"/>
  <c r="S186" i="11"/>
  <c r="P187" i="11"/>
  <c r="Q187" i="11"/>
  <c r="R187" i="11"/>
  <c r="S187" i="11"/>
  <c r="P188" i="11"/>
  <c r="Q188" i="11"/>
  <c r="R188" i="11"/>
  <c r="S188" i="11"/>
  <c r="P189" i="11"/>
  <c r="Q189" i="11"/>
  <c r="R189" i="11"/>
  <c r="S189" i="11"/>
  <c r="U189" i="11" a="1"/>
  <c r="U189" i="11"/>
  <c r="P190" i="11"/>
  <c r="Q190" i="11"/>
  <c r="R190" i="11"/>
  <c r="S190" i="11"/>
  <c r="P191" i="11"/>
  <c r="Q191" i="11"/>
  <c r="R191" i="11"/>
  <c r="S191" i="11"/>
  <c r="P192" i="11"/>
  <c r="Q192" i="11"/>
  <c r="R192" i="11"/>
  <c r="S192" i="11"/>
  <c r="P193" i="11"/>
  <c r="Q193" i="11"/>
  <c r="R193" i="11"/>
  <c r="S193" i="11"/>
  <c r="P194" i="11"/>
  <c r="Q194" i="11"/>
  <c r="R194" i="11"/>
  <c r="S194" i="11"/>
  <c r="P195" i="11"/>
  <c r="Q195" i="11"/>
  <c r="R195" i="11"/>
  <c r="S195" i="11"/>
  <c r="P196" i="11"/>
  <c r="Q196" i="11"/>
  <c r="R196" i="11"/>
  <c r="S196" i="11"/>
  <c r="P197" i="11"/>
  <c r="Q197" i="11"/>
  <c r="R197" i="11"/>
  <c r="S197" i="11"/>
  <c r="P198" i="11"/>
  <c r="Q198" i="11"/>
  <c r="R198" i="11"/>
  <c r="S198" i="11"/>
  <c r="P199" i="11"/>
  <c r="Q199" i="11"/>
  <c r="R199" i="11"/>
  <c r="S199" i="11"/>
  <c r="P200" i="11"/>
  <c r="Q200" i="11"/>
  <c r="R200" i="11"/>
  <c r="S200" i="11"/>
  <c r="U200" i="11" a="1"/>
  <c r="U200" i="11"/>
  <c r="P201" i="11"/>
  <c r="Q201" i="11"/>
  <c r="R201" i="11"/>
  <c r="S201" i="11"/>
  <c r="U201" i="11" a="1"/>
  <c r="U201" i="11"/>
  <c r="P202" i="11"/>
  <c r="Q202" i="11"/>
  <c r="R202" i="11"/>
  <c r="S202" i="11"/>
  <c r="P203" i="11"/>
  <c r="Q203" i="11"/>
  <c r="R203" i="11"/>
  <c r="S203" i="11"/>
  <c r="P204" i="11"/>
  <c r="Q204" i="11"/>
  <c r="R204" i="11"/>
  <c r="S204" i="11"/>
  <c r="P205" i="11"/>
  <c r="Q205" i="11"/>
  <c r="R205" i="11"/>
  <c r="S205" i="11"/>
  <c r="U205" i="11" a="1"/>
  <c r="U205" i="11"/>
  <c r="P206" i="11"/>
  <c r="Q206" i="11"/>
  <c r="R206" i="11"/>
  <c r="S206" i="11"/>
  <c r="P207" i="11"/>
  <c r="Q207" i="11"/>
  <c r="R207" i="11"/>
  <c r="S207" i="11"/>
  <c r="P208" i="11"/>
  <c r="Q208" i="11"/>
  <c r="R208" i="11"/>
  <c r="S208" i="11"/>
  <c r="P209" i="11"/>
  <c r="Q209" i="11"/>
  <c r="R209" i="11"/>
  <c r="S209" i="11"/>
  <c r="U209" i="11" a="1"/>
  <c r="U209" i="11"/>
  <c r="P210" i="11"/>
  <c r="Q210" i="11"/>
  <c r="R210" i="11"/>
  <c r="S210" i="11"/>
  <c r="P211" i="11"/>
  <c r="Q211" i="11"/>
  <c r="R211" i="11"/>
  <c r="S211" i="11"/>
  <c r="U211" i="11" a="1"/>
  <c r="U211" i="11"/>
  <c r="P212" i="11"/>
  <c r="Q212" i="11"/>
  <c r="R212" i="11"/>
  <c r="S212" i="11"/>
  <c r="P213" i="11"/>
  <c r="Q213" i="11"/>
  <c r="R213" i="11"/>
  <c r="S213" i="11"/>
  <c r="P214" i="11"/>
  <c r="Q214" i="11"/>
  <c r="R214" i="11"/>
  <c r="S214" i="11"/>
  <c r="P215" i="11"/>
  <c r="Q215" i="11"/>
  <c r="R215" i="11"/>
  <c r="S215" i="11"/>
  <c r="P216" i="11"/>
  <c r="Q216" i="11"/>
  <c r="R216" i="11"/>
  <c r="S216" i="11"/>
  <c r="U216" i="11" a="1"/>
  <c r="U216" i="11"/>
  <c r="P217" i="11"/>
  <c r="Q217" i="11"/>
  <c r="R217" i="11"/>
  <c r="S217" i="11"/>
  <c r="U217" i="11" a="1"/>
  <c r="U217" i="11"/>
  <c r="P218" i="11"/>
  <c r="Q218" i="11"/>
  <c r="R218" i="11"/>
  <c r="S218" i="11"/>
  <c r="P219" i="11"/>
  <c r="Q219" i="11"/>
  <c r="R219" i="11"/>
  <c r="S219" i="11"/>
  <c r="P220" i="11"/>
  <c r="Q220" i="11"/>
  <c r="R220" i="11"/>
  <c r="S220" i="11"/>
  <c r="P221" i="11"/>
  <c r="Q221" i="11"/>
  <c r="R221" i="11"/>
  <c r="S221" i="11"/>
  <c r="P222" i="11"/>
  <c r="Q222" i="11"/>
  <c r="R222" i="11"/>
  <c r="S222" i="11"/>
  <c r="P223" i="11"/>
  <c r="Q223" i="11"/>
  <c r="R223" i="11"/>
  <c r="S223" i="11"/>
  <c r="P224" i="11"/>
  <c r="Q224" i="11"/>
  <c r="R224" i="11"/>
  <c r="S224" i="11"/>
  <c r="P225" i="11"/>
  <c r="Q225" i="11"/>
  <c r="R225" i="11"/>
  <c r="S225" i="11"/>
  <c r="P226" i="11"/>
  <c r="Q226" i="11"/>
  <c r="R226" i="11"/>
  <c r="S226" i="11"/>
  <c r="P227" i="11"/>
  <c r="Q227" i="11"/>
  <c r="R227" i="11"/>
  <c r="S227" i="11"/>
  <c r="P228" i="11"/>
  <c r="Q228" i="11"/>
  <c r="R228" i="11"/>
  <c r="S228" i="11"/>
  <c r="P229" i="11"/>
  <c r="Q229" i="11"/>
  <c r="R229" i="11"/>
  <c r="S229" i="11"/>
  <c r="U229" i="11" a="1"/>
  <c r="U229" i="11"/>
  <c r="P230" i="11"/>
  <c r="Q230" i="11"/>
  <c r="R230" i="11"/>
  <c r="S230" i="11"/>
  <c r="P231" i="11"/>
  <c r="Q231" i="11"/>
  <c r="R231" i="11"/>
  <c r="S231" i="11"/>
  <c r="P232" i="11"/>
  <c r="Q232" i="11"/>
  <c r="R232" i="11"/>
  <c r="S232" i="11"/>
  <c r="U232" i="11" a="1"/>
  <c r="U232" i="11"/>
  <c r="P233" i="11"/>
  <c r="Q233" i="11"/>
  <c r="R233" i="11"/>
  <c r="S233" i="11"/>
  <c r="U233" i="11" a="1"/>
  <c r="U233" i="11"/>
  <c r="P234" i="11"/>
  <c r="Q234" i="11"/>
  <c r="R234" i="11"/>
  <c r="S234" i="11"/>
  <c r="P235" i="11"/>
  <c r="Q235" i="11"/>
  <c r="R235" i="11"/>
  <c r="S235" i="11"/>
  <c r="P236" i="11"/>
  <c r="Q236" i="11"/>
  <c r="R236" i="11"/>
  <c r="S236" i="11"/>
  <c r="P237" i="11"/>
  <c r="Q237" i="11"/>
  <c r="R237" i="11"/>
  <c r="S237" i="11"/>
  <c r="P238" i="11"/>
  <c r="Q238" i="11"/>
  <c r="R238" i="11"/>
  <c r="S238" i="11"/>
  <c r="P239" i="11"/>
  <c r="Q239" i="11"/>
  <c r="R239" i="11"/>
  <c r="S239" i="11"/>
  <c r="P240" i="11"/>
  <c r="Q240" i="11"/>
  <c r="R240" i="11"/>
  <c r="S240" i="11"/>
  <c r="P241" i="11"/>
  <c r="Q241" i="11"/>
  <c r="R241" i="11"/>
  <c r="S241" i="11"/>
  <c r="P242" i="11"/>
  <c r="Q242" i="11"/>
  <c r="R242" i="11"/>
  <c r="S242" i="11"/>
  <c r="P243" i="11"/>
  <c r="Q243" i="11"/>
  <c r="R243" i="11"/>
  <c r="S243" i="11"/>
  <c r="P244" i="11"/>
  <c r="Q244" i="11"/>
  <c r="R244" i="11"/>
  <c r="S244" i="11"/>
  <c r="P245" i="11"/>
  <c r="Q245" i="11"/>
  <c r="R245" i="11"/>
  <c r="S245" i="11"/>
  <c r="P246" i="11"/>
  <c r="Q246" i="11"/>
  <c r="R246" i="11"/>
  <c r="S246" i="11"/>
  <c r="P247" i="11"/>
  <c r="Q247" i="11"/>
  <c r="R247" i="11"/>
  <c r="S247" i="11"/>
  <c r="P248" i="11"/>
  <c r="Q248" i="11"/>
  <c r="R248" i="11"/>
  <c r="S248" i="11"/>
  <c r="U248" i="11" a="1"/>
  <c r="U248" i="11"/>
  <c r="P249" i="11"/>
  <c r="Q249" i="11"/>
  <c r="R249" i="11"/>
  <c r="S249" i="11"/>
  <c r="P250" i="11"/>
  <c r="Q250" i="11"/>
  <c r="R250" i="11"/>
  <c r="S250" i="11"/>
  <c r="P251" i="11"/>
  <c r="Q251" i="11"/>
  <c r="R251" i="11"/>
  <c r="S251" i="11"/>
  <c r="P252" i="11"/>
  <c r="Q252" i="11"/>
  <c r="R252" i="11"/>
  <c r="S252" i="11"/>
  <c r="P253" i="11"/>
  <c r="Q253" i="11"/>
  <c r="R253" i="11"/>
  <c r="S253" i="11"/>
  <c r="U253" i="11" a="1"/>
  <c r="U253" i="11"/>
  <c r="P254" i="11"/>
  <c r="Q254" i="11"/>
  <c r="R254" i="11"/>
  <c r="S254" i="11"/>
  <c r="P255" i="11"/>
  <c r="Q255" i="11"/>
  <c r="R255" i="11"/>
  <c r="S255" i="11"/>
  <c r="P256" i="11"/>
  <c r="Q256" i="11"/>
  <c r="R256" i="11"/>
  <c r="S256" i="11"/>
  <c r="P257" i="11"/>
  <c r="Q257" i="11"/>
  <c r="R257" i="11"/>
  <c r="S257" i="11"/>
  <c r="U257" i="11" a="1"/>
  <c r="U257" i="11"/>
  <c r="P258" i="11"/>
  <c r="Q258" i="11"/>
  <c r="R258" i="11"/>
  <c r="S258" i="11"/>
  <c r="T258" i="11" a="1"/>
  <c r="T258" i="11" s="1"/>
  <c r="P259" i="11"/>
  <c r="Q259" i="11"/>
  <c r="R259" i="11"/>
  <c r="S259" i="11"/>
  <c r="T259" i="11" a="1"/>
  <c r="T259" i="11" s="1"/>
  <c r="P260" i="11"/>
  <c r="Q260" i="11"/>
  <c r="R260" i="11"/>
  <c r="S260" i="11"/>
  <c r="T260" i="11" a="1"/>
  <c r="T260" i="11" s="1"/>
  <c r="P261" i="11"/>
  <c r="Q261" i="11"/>
  <c r="R261" i="11"/>
  <c r="S261" i="11"/>
  <c r="T261" i="11" a="1"/>
  <c r="T261" i="11" s="1"/>
  <c r="P262" i="11"/>
  <c r="Q262" i="11"/>
  <c r="R262" i="11"/>
  <c r="S262" i="11"/>
  <c r="T262" i="11" a="1"/>
  <c r="T262" i="11" s="1"/>
  <c r="P263" i="11"/>
  <c r="Q263" i="11"/>
  <c r="R263" i="11"/>
  <c r="S263" i="11"/>
  <c r="T263" i="11" a="1"/>
  <c r="T263" i="11" s="1"/>
  <c r="P264" i="11"/>
  <c r="Q264" i="11"/>
  <c r="R264" i="11"/>
  <c r="S264" i="11"/>
  <c r="U264" i="11" a="1"/>
  <c r="U264" i="11"/>
  <c r="T264" i="11" a="1"/>
  <c r="T264" i="11" s="1"/>
  <c r="P265" i="11"/>
  <c r="Q265" i="11"/>
  <c r="R265" i="11"/>
  <c r="S265" i="11"/>
  <c r="U265" i="11" a="1"/>
  <c r="U265" i="11"/>
  <c r="T265" i="11" a="1"/>
  <c r="T265" i="11" s="1"/>
  <c r="P266" i="11"/>
  <c r="Q266" i="11"/>
  <c r="R266" i="11"/>
  <c r="S266" i="11"/>
  <c r="T266" i="11" a="1"/>
  <c r="T266" i="11" s="1"/>
  <c r="P267" i="11"/>
  <c r="Q267" i="11"/>
  <c r="R267" i="11"/>
  <c r="S267" i="11"/>
  <c r="U267" i="11" a="1"/>
  <c r="U267" i="11"/>
  <c r="T267" i="11" a="1"/>
  <c r="T267" i="11" s="1"/>
  <c r="P268" i="11"/>
  <c r="Q268" i="11"/>
  <c r="R268" i="11"/>
  <c r="S268" i="11"/>
  <c r="T268" i="11" a="1"/>
  <c r="T268" i="11" s="1"/>
  <c r="P269" i="11"/>
  <c r="Q269" i="11"/>
  <c r="R269" i="11"/>
  <c r="S269" i="11"/>
  <c r="T269" i="11" a="1"/>
  <c r="T269" i="11" s="1"/>
  <c r="P270" i="11"/>
  <c r="Q270" i="11"/>
  <c r="R270" i="11"/>
  <c r="S270" i="11"/>
  <c r="T270" i="11" a="1"/>
  <c r="T270" i="11" s="1"/>
  <c r="P271" i="11"/>
  <c r="Q271" i="11"/>
  <c r="R271" i="11"/>
  <c r="S271" i="11"/>
  <c r="T271" i="11" a="1"/>
  <c r="T271" i="11" s="1"/>
  <c r="P272" i="11"/>
  <c r="Q272" i="11"/>
  <c r="R272" i="11"/>
  <c r="S272" i="11"/>
  <c r="T272" i="11" a="1"/>
  <c r="T272" i="11" s="1"/>
  <c r="P273" i="11"/>
  <c r="Q273" i="11"/>
  <c r="R273" i="11"/>
  <c r="S273" i="11"/>
  <c r="T273" i="11" a="1"/>
  <c r="T273" i="11" s="1"/>
  <c r="P274" i="11"/>
  <c r="Q274" i="11"/>
  <c r="R274" i="11"/>
  <c r="S274" i="11"/>
  <c r="U274" i="11" a="1"/>
  <c r="U274" i="11"/>
  <c r="T274" i="11" a="1"/>
  <c r="T274" i="11" s="1"/>
  <c r="P275" i="11"/>
  <c r="Q275" i="11"/>
  <c r="R275" i="11"/>
  <c r="S275" i="11"/>
  <c r="T275" i="11" a="1"/>
  <c r="T275" i="11" s="1"/>
  <c r="P276" i="11"/>
  <c r="Q276" i="11"/>
  <c r="R276" i="11"/>
  <c r="S276" i="11"/>
  <c r="U276" i="11" a="1"/>
  <c r="U276" i="11"/>
  <c r="T276" i="11" a="1"/>
  <c r="T276" i="11" s="1"/>
  <c r="P277" i="11"/>
  <c r="Q277" i="11"/>
  <c r="R277" i="11"/>
  <c r="S277" i="11"/>
  <c r="T277" i="11" a="1"/>
  <c r="T277" i="11" s="1"/>
  <c r="P278" i="11"/>
  <c r="Q278" i="11"/>
  <c r="R278" i="11"/>
  <c r="S278" i="11"/>
  <c r="T278" i="11" a="1"/>
  <c r="T278" i="11" s="1"/>
  <c r="P279" i="11"/>
  <c r="Q279" i="11"/>
  <c r="R279" i="11"/>
  <c r="S279" i="11"/>
  <c r="T279" i="11" a="1"/>
  <c r="T279" i="11" s="1"/>
  <c r="P280" i="11"/>
  <c r="Q280" i="11"/>
  <c r="R280" i="11"/>
  <c r="S280" i="11"/>
  <c r="T280" i="11" a="1"/>
  <c r="T280" i="11" s="1"/>
  <c r="P281" i="11"/>
  <c r="Q281" i="11"/>
  <c r="R281" i="11"/>
  <c r="S281" i="11"/>
  <c r="T281" i="11" a="1"/>
  <c r="T281" i="11" s="1"/>
  <c r="P282" i="11"/>
  <c r="Q282" i="11"/>
  <c r="R282" i="11"/>
  <c r="S282" i="11"/>
  <c r="T282" i="11" a="1"/>
  <c r="T282" i="11" s="1"/>
  <c r="P283" i="11"/>
  <c r="Q283" i="11"/>
  <c r="R283" i="11"/>
  <c r="S283" i="11"/>
  <c r="T283" i="11" a="1"/>
  <c r="T283" i="11" s="1"/>
  <c r="P284" i="11"/>
  <c r="Q284" i="11"/>
  <c r="R284" i="11"/>
  <c r="S284" i="11"/>
  <c r="U284" i="11" a="1"/>
  <c r="U284" i="11"/>
  <c r="T284" i="11" a="1"/>
  <c r="T284" i="11" s="1"/>
  <c r="P285" i="11"/>
  <c r="Q285" i="11"/>
  <c r="R285" i="11"/>
  <c r="S285" i="11"/>
  <c r="T285" i="11" a="1"/>
  <c r="T285" i="11" s="1"/>
  <c r="P286" i="11"/>
  <c r="Q286" i="11"/>
  <c r="R286" i="11"/>
  <c r="S286" i="11"/>
  <c r="T286" i="11" a="1"/>
  <c r="T286" i="11" s="1"/>
  <c r="P287" i="11"/>
  <c r="Q287" i="11"/>
  <c r="R287" i="11"/>
  <c r="S287" i="11"/>
  <c r="T287" i="11" a="1"/>
  <c r="T287" i="11" s="1"/>
  <c r="P288" i="11"/>
  <c r="Q288" i="11"/>
  <c r="R288" i="11"/>
  <c r="S288" i="11"/>
  <c r="T288" i="11" a="1"/>
  <c r="T288" i="11" s="1"/>
  <c r="P289" i="11"/>
  <c r="Q289" i="11"/>
  <c r="R289" i="11"/>
  <c r="S289" i="11"/>
  <c r="T289" i="11" a="1"/>
  <c r="T289" i="11" s="1"/>
  <c r="P290" i="11"/>
  <c r="Q290" i="11"/>
  <c r="R290" i="11"/>
  <c r="S290" i="11"/>
  <c r="T290" i="11" a="1"/>
  <c r="T290" i="11" s="1"/>
  <c r="P291" i="11"/>
  <c r="Q291" i="11"/>
  <c r="R291" i="11"/>
  <c r="S291" i="11"/>
  <c r="U291" i="11" a="1"/>
  <c r="U291" i="11"/>
  <c r="T291" i="11" a="1"/>
  <c r="T291" i="11" s="1"/>
  <c r="P292" i="11"/>
  <c r="Q292" i="11"/>
  <c r="R292" i="11"/>
  <c r="S292" i="11"/>
  <c r="T292" i="11" a="1"/>
  <c r="T292" i="11" s="1"/>
  <c r="P293" i="11"/>
  <c r="Q293" i="11"/>
  <c r="R293" i="11"/>
  <c r="S293" i="11"/>
  <c r="T293" i="11" a="1"/>
  <c r="T293" i="11" s="1"/>
  <c r="P294" i="11"/>
  <c r="Q294" i="11"/>
  <c r="R294" i="11"/>
  <c r="S294" i="11"/>
  <c r="U294" i="11" a="1"/>
  <c r="T294" i="11" a="1"/>
  <c r="T294" i="11" s="1"/>
  <c r="P295" i="11"/>
  <c r="Q295" i="11"/>
  <c r="R295" i="11"/>
  <c r="S295" i="11"/>
  <c r="T295" i="11" a="1"/>
  <c r="T295" i="11" s="1"/>
  <c r="P296" i="11"/>
  <c r="Q296" i="11"/>
  <c r="R296" i="11"/>
  <c r="S296" i="11"/>
  <c r="U296" i="11" a="1"/>
  <c r="U296" i="11"/>
  <c r="T296" i="11" a="1"/>
  <c r="T296" i="11" s="1"/>
  <c r="P297" i="11"/>
  <c r="Q297" i="11"/>
  <c r="R297" i="11"/>
  <c r="S297" i="11"/>
  <c r="T297" i="11" a="1"/>
  <c r="T297" i="11" s="1"/>
  <c r="P298" i="11"/>
  <c r="Q298" i="11"/>
  <c r="R298" i="11"/>
  <c r="S298" i="11"/>
  <c r="U298" i="11" a="1"/>
  <c r="U298" i="11"/>
  <c r="T298" i="11" a="1"/>
  <c r="T298" i="11" s="1"/>
  <c r="P299" i="11"/>
  <c r="Q299" i="11"/>
  <c r="R299" i="11"/>
  <c r="S299" i="11"/>
  <c r="T299" i="11" a="1"/>
  <c r="T299" i="11" s="1"/>
  <c r="P300" i="11"/>
  <c r="Q300" i="11"/>
  <c r="R300" i="11"/>
  <c r="S300" i="11"/>
  <c r="U300" i="11" a="1"/>
  <c r="U300" i="11"/>
  <c r="T300" i="11" a="1"/>
  <c r="T300" i="11" s="1"/>
  <c r="P301" i="11"/>
  <c r="Q301" i="11"/>
  <c r="R301" i="11"/>
  <c r="S301" i="11"/>
  <c r="T301" i="11" a="1"/>
  <c r="T301" i="11" s="1"/>
  <c r="P302" i="11"/>
  <c r="Q302" i="11"/>
  <c r="R302" i="11"/>
  <c r="S302" i="11"/>
  <c r="T302" i="11" a="1"/>
  <c r="T302" i="11" s="1"/>
  <c r="P303" i="11"/>
  <c r="Q303" i="11"/>
  <c r="R303" i="11"/>
  <c r="S303" i="11"/>
  <c r="T303" i="11" a="1"/>
  <c r="T303" i="11" s="1"/>
  <c r="P304" i="11"/>
  <c r="Q304" i="11"/>
  <c r="R304" i="11"/>
  <c r="S304" i="11"/>
  <c r="U304" i="11" a="1"/>
  <c r="U304" i="11"/>
  <c r="T304" i="11" a="1"/>
  <c r="T304" i="11" s="1"/>
  <c r="P305" i="11"/>
  <c r="Q305" i="11"/>
  <c r="R305" i="11"/>
  <c r="S305" i="11"/>
  <c r="T305" i="11" a="1"/>
  <c r="T305" i="11" s="1"/>
  <c r="P306" i="11"/>
  <c r="Q306" i="11"/>
  <c r="R306" i="11"/>
  <c r="S306" i="11"/>
  <c r="T306" i="11" a="1"/>
  <c r="T306" i="11" s="1"/>
  <c r="P307" i="11"/>
  <c r="Q307" i="11"/>
  <c r="R307" i="11"/>
  <c r="S307" i="11"/>
  <c r="T307" i="11" a="1"/>
  <c r="T307" i="11" s="1"/>
  <c r="P308" i="11"/>
  <c r="Q308" i="11"/>
  <c r="R308" i="11"/>
  <c r="S308" i="11"/>
  <c r="U308" i="11" a="1"/>
  <c r="U308" i="11"/>
  <c r="T308" i="11" a="1"/>
  <c r="T308" i="11" s="1"/>
  <c r="P309" i="11"/>
  <c r="Q309" i="11"/>
  <c r="R309" i="11"/>
  <c r="S309" i="11"/>
  <c r="T309" i="11" a="1"/>
  <c r="T309" i="11" s="1"/>
  <c r="P310" i="11"/>
  <c r="Q310" i="11"/>
  <c r="R310" i="11"/>
  <c r="S310" i="11"/>
  <c r="U310" i="11" a="1"/>
  <c r="U310" i="11"/>
  <c r="T310" i="11" a="1"/>
  <c r="T310" i="11" s="1"/>
  <c r="P311" i="11"/>
  <c r="Q311" i="11"/>
  <c r="R311" i="11"/>
  <c r="S311" i="11"/>
  <c r="T311" i="11" a="1"/>
  <c r="T311" i="11" s="1"/>
  <c r="P312" i="11"/>
  <c r="Q312" i="11"/>
  <c r="R312" i="11"/>
  <c r="S312" i="11"/>
  <c r="T312" i="11" a="1"/>
  <c r="T312" i="11" s="1"/>
  <c r="P313" i="11"/>
  <c r="Q313" i="11"/>
  <c r="R313" i="11"/>
  <c r="S313" i="11"/>
  <c r="T313" i="11" a="1"/>
  <c r="T313" i="11" s="1"/>
  <c r="P314" i="11"/>
  <c r="Q314" i="11"/>
  <c r="R314" i="11"/>
  <c r="S314" i="11"/>
  <c r="T314" i="11" a="1"/>
  <c r="T314" i="11" s="1"/>
  <c r="P315" i="11"/>
  <c r="Q315" i="11"/>
  <c r="R315" i="11"/>
  <c r="S315" i="11"/>
  <c r="U315" i="11" a="1"/>
  <c r="U315" i="11"/>
  <c r="T315" i="11" a="1"/>
  <c r="T315" i="11" s="1"/>
  <c r="P316" i="11"/>
  <c r="Q316" i="11"/>
  <c r="R316" i="11"/>
  <c r="S316" i="11"/>
  <c r="U316" i="11" a="1"/>
  <c r="U316" i="11"/>
  <c r="T316" i="11" a="1"/>
  <c r="T316" i="11" s="1"/>
  <c r="P317" i="11"/>
  <c r="Q317" i="11"/>
  <c r="R317" i="11"/>
  <c r="S317" i="11"/>
  <c r="T317" i="11" a="1"/>
  <c r="T317" i="11" s="1"/>
  <c r="P318" i="11"/>
  <c r="Q318" i="11"/>
  <c r="R318" i="11"/>
  <c r="S318" i="11"/>
  <c r="T318" i="11" a="1"/>
  <c r="T318" i="11" s="1"/>
  <c r="P319" i="11"/>
  <c r="Q319" i="11"/>
  <c r="R319" i="11"/>
  <c r="S319" i="11"/>
  <c r="T319" i="11" a="1"/>
  <c r="T319" i="11" s="1"/>
  <c r="P320" i="11"/>
  <c r="Q320" i="11"/>
  <c r="R320" i="11"/>
  <c r="S320" i="11"/>
  <c r="U320" i="11" a="1"/>
  <c r="U320" i="11"/>
  <c r="T320" i="11" a="1"/>
  <c r="T320" i="11" s="1"/>
  <c r="P321" i="11"/>
  <c r="Q321" i="11"/>
  <c r="R321" i="11"/>
  <c r="S321" i="11"/>
  <c r="T321" i="11" a="1"/>
  <c r="T321" i="11" s="1"/>
  <c r="P322" i="11"/>
  <c r="Q322" i="11"/>
  <c r="R322" i="11"/>
  <c r="S322" i="11"/>
  <c r="T322" i="11" a="1"/>
  <c r="T322" i="11" s="1"/>
  <c r="P323" i="11"/>
  <c r="Q323" i="11"/>
  <c r="R323" i="11"/>
  <c r="S323" i="11"/>
  <c r="T323" i="11" a="1"/>
  <c r="T323" i="11" s="1"/>
  <c r="P324" i="11"/>
  <c r="Q324" i="11"/>
  <c r="R324" i="11"/>
  <c r="S324" i="11"/>
  <c r="U324" i="11" a="1"/>
  <c r="U324" i="11"/>
  <c r="T324" i="11" a="1"/>
  <c r="T324" i="11" s="1"/>
  <c r="P325" i="11"/>
  <c r="Q325" i="11"/>
  <c r="R325" i="11"/>
  <c r="S325" i="11"/>
  <c r="T325" i="11" a="1"/>
  <c r="T325" i="11" s="1"/>
  <c r="P326" i="11"/>
  <c r="Q326" i="11"/>
  <c r="R326" i="11"/>
  <c r="S326" i="11"/>
  <c r="U326" i="11" a="1"/>
  <c r="U326" i="11"/>
  <c r="T326" i="11" a="1"/>
  <c r="T326" i="11" s="1"/>
  <c r="P327" i="11"/>
  <c r="Q327" i="11"/>
  <c r="R327" i="11"/>
  <c r="S327" i="11"/>
  <c r="T327" i="11" a="1"/>
  <c r="T327" i="11" s="1"/>
  <c r="P328" i="11"/>
  <c r="Q328" i="11"/>
  <c r="R328" i="11"/>
  <c r="S328" i="11"/>
  <c r="U328" i="11" a="1"/>
  <c r="U328" i="11"/>
  <c r="T328" i="11" a="1"/>
  <c r="T328" i="11" s="1"/>
  <c r="P329" i="11"/>
  <c r="Q329" i="11"/>
  <c r="R329" i="11"/>
  <c r="S329" i="11"/>
  <c r="T329" i="11" a="1"/>
  <c r="T329" i="11" s="1"/>
  <c r="P330" i="11"/>
  <c r="Q330" i="11"/>
  <c r="R330" i="11"/>
  <c r="S330" i="11"/>
  <c r="T330" i="11" a="1"/>
  <c r="T330" i="11" s="1"/>
  <c r="P331" i="11"/>
  <c r="Q331" i="11"/>
  <c r="R331" i="11"/>
  <c r="S331" i="11"/>
  <c r="T331" i="11" a="1"/>
  <c r="T331" i="11" s="1"/>
  <c r="P332" i="11"/>
  <c r="Q332" i="11"/>
  <c r="R332" i="11"/>
  <c r="S332" i="11"/>
  <c r="T332" i="11" a="1"/>
  <c r="T332" i="11" s="1"/>
  <c r="P333" i="11"/>
  <c r="Q333" i="11"/>
  <c r="R333" i="11"/>
  <c r="S333" i="11"/>
  <c r="T333" i="11" a="1"/>
  <c r="T333" i="11" s="1"/>
  <c r="P334" i="11"/>
  <c r="Q334" i="11"/>
  <c r="R334" i="11"/>
  <c r="S334" i="11"/>
  <c r="T334" i="11" a="1"/>
  <c r="T334" i="11" s="1"/>
  <c r="P335" i="11"/>
  <c r="Q335" i="11"/>
  <c r="R335" i="11"/>
  <c r="S335" i="11"/>
  <c r="T335" i="11" a="1"/>
  <c r="T335" i="11" s="1"/>
  <c r="P336" i="11"/>
  <c r="Q336" i="11"/>
  <c r="R336" i="11"/>
  <c r="S336" i="11"/>
  <c r="T336" i="11" a="1"/>
  <c r="T336" i="11" s="1"/>
  <c r="P337" i="11"/>
  <c r="Q337" i="11"/>
  <c r="R337" i="11"/>
  <c r="S337" i="11"/>
  <c r="T337" i="11" a="1"/>
  <c r="T337" i="11" s="1"/>
  <c r="P338" i="11"/>
  <c r="Q338" i="11"/>
  <c r="R338" i="11"/>
  <c r="S338" i="11"/>
  <c r="T338" i="11" a="1"/>
  <c r="T338" i="11" s="1"/>
  <c r="P339" i="11"/>
  <c r="Q339" i="11"/>
  <c r="R339" i="11"/>
  <c r="S339" i="11"/>
  <c r="T339" i="11" a="1"/>
  <c r="T339" i="11" s="1"/>
  <c r="P340" i="11"/>
  <c r="Q340" i="11"/>
  <c r="R340" i="11"/>
  <c r="S340" i="11"/>
  <c r="U340" i="11" a="1"/>
  <c r="U340" i="11"/>
  <c r="T340" i="11" a="1"/>
  <c r="T340" i="11" s="1"/>
  <c r="P341" i="11"/>
  <c r="Q341" i="11"/>
  <c r="R341" i="11"/>
  <c r="S341" i="11"/>
  <c r="T341" i="11" a="1"/>
  <c r="T341" i="11" s="1"/>
  <c r="P342" i="11"/>
  <c r="Q342" i="11"/>
  <c r="R342" i="11"/>
  <c r="S342" i="11"/>
  <c r="T342" i="11" a="1"/>
  <c r="T342" i="11" s="1"/>
  <c r="P343" i="11"/>
  <c r="Q343" i="11"/>
  <c r="R343" i="11"/>
  <c r="S343" i="11"/>
  <c r="T343" i="11" a="1"/>
  <c r="T343" i="11" s="1"/>
  <c r="P344" i="11"/>
  <c r="Q344" i="11"/>
  <c r="R344" i="11"/>
  <c r="S344" i="11"/>
  <c r="T344" i="11" a="1"/>
  <c r="T344" i="11" s="1"/>
  <c r="P345" i="11"/>
  <c r="Q345" i="11"/>
  <c r="R345" i="11"/>
  <c r="S345" i="11"/>
  <c r="T345" i="11" a="1"/>
  <c r="T345" i="11" s="1"/>
  <c r="P346" i="11"/>
  <c r="Q346" i="11"/>
  <c r="R346" i="11"/>
  <c r="S346" i="11"/>
  <c r="T346" i="11" a="1"/>
  <c r="T346" i="11" s="1"/>
  <c r="P347" i="11"/>
  <c r="Q347" i="11"/>
  <c r="R347" i="11"/>
  <c r="S347" i="11"/>
  <c r="T347" i="11" a="1"/>
  <c r="T347" i="11" s="1"/>
  <c r="P348" i="11"/>
  <c r="Q348" i="11"/>
  <c r="R348" i="11"/>
  <c r="S348" i="11"/>
  <c r="T348" i="11" a="1"/>
  <c r="T348" i="11" s="1"/>
  <c r="P349" i="11"/>
  <c r="Q349" i="11"/>
  <c r="R349" i="11"/>
  <c r="S349" i="11"/>
  <c r="T349" i="11" a="1"/>
  <c r="T349" i="11" s="1"/>
  <c r="P350" i="11"/>
  <c r="Q350" i="11"/>
  <c r="R350" i="11"/>
  <c r="S350" i="11"/>
  <c r="U350" i="11" a="1"/>
  <c r="U350" i="11"/>
  <c r="T350" i="11" a="1"/>
  <c r="T350" i="11" s="1"/>
  <c r="P351" i="11"/>
  <c r="Q351" i="11"/>
  <c r="R351" i="11"/>
  <c r="S351" i="11"/>
  <c r="T351" i="11" a="1"/>
  <c r="T351" i="11" s="1"/>
  <c r="P352" i="11"/>
  <c r="Q352" i="11"/>
  <c r="R352" i="11"/>
  <c r="S352" i="11"/>
  <c r="U352" i="11" a="1"/>
  <c r="U352" i="11"/>
  <c r="T352" i="11" a="1"/>
  <c r="T352" i="11" s="1"/>
  <c r="P353" i="11"/>
  <c r="Q353" i="11"/>
  <c r="R353" i="11"/>
  <c r="S353" i="11"/>
  <c r="T353" i="11" a="1"/>
  <c r="T353" i="11" s="1"/>
  <c r="P354" i="11"/>
  <c r="Q354" i="11"/>
  <c r="R354" i="11"/>
  <c r="S354" i="11"/>
  <c r="T354" i="11" a="1"/>
  <c r="T354" i="11" s="1"/>
  <c r="P355" i="11"/>
  <c r="Q355" i="11"/>
  <c r="R355" i="11"/>
  <c r="S355" i="11"/>
  <c r="T355" i="11" a="1"/>
  <c r="T355" i="11" s="1"/>
  <c r="P356" i="11"/>
  <c r="Q356" i="11"/>
  <c r="R356" i="11"/>
  <c r="S356" i="11"/>
  <c r="T356" i="11" a="1"/>
  <c r="T356" i="11" s="1"/>
  <c r="P357" i="11"/>
  <c r="Q357" i="11"/>
  <c r="R357" i="11"/>
  <c r="S357" i="11"/>
  <c r="T357" i="11" a="1"/>
  <c r="T357" i="11" s="1"/>
  <c r="P358" i="11"/>
  <c r="Q358" i="11"/>
  <c r="R358" i="11"/>
  <c r="S358" i="11"/>
  <c r="T358" i="11" a="1"/>
  <c r="T358" i="11" s="1"/>
  <c r="P359" i="11"/>
  <c r="Q359" i="11"/>
  <c r="R359" i="11"/>
  <c r="S359" i="11"/>
  <c r="T359" i="11" a="1"/>
  <c r="T359" i="11" s="1"/>
  <c r="P360" i="11"/>
  <c r="Q360" i="11"/>
  <c r="R360" i="11"/>
  <c r="S360" i="11"/>
  <c r="T360" i="11" a="1"/>
  <c r="T360" i="11" s="1"/>
  <c r="P361" i="11"/>
  <c r="Q361" i="11"/>
  <c r="R361" i="11"/>
  <c r="S361" i="11"/>
  <c r="T361" i="11" a="1"/>
  <c r="T361" i="11" s="1"/>
  <c r="P362" i="11"/>
  <c r="Q362" i="11"/>
  <c r="R362" i="11"/>
  <c r="S362" i="11"/>
  <c r="T362" i="11" a="1"/>
  <c r="T362" i="11" s="1"/>
  <c r="P363" i="11"/>
  <c r="Q363" i="11"/>
  <c r="R363" i="11"/>
  <c r="S363" i="11"/>
  <c r="U363" i="11" a="1"/>
  <c r="U363" i="11"/>
  <c r="T363" i="11" a="1"/>
  <c r="T363" i="11" s="1"/>
  <c r="P364" i="11"/>
  <c r="Q364" i="11"/>
  <c r="R364" i="11"/>
  <c r="S364" i="11"/>
  <c r="U364" i="11" a="1"/>
  <c r="U364" i="11"/>
  <c r="T364" i="11" a="1"/>
  <c r="T364" i="11" s="1"/>
  <c r="P365" i="11"/>
  <c r="Q365" i="11"/>
  <c r="R365" i="11"/>
  <c r="S365" i="11"/>
  <c r="T365" i="11" a="1"/>
  <c r="T365" i="11" s="1"/>
  <c r="P366" i="11"/>
  <c r="Q366" i="11"/>
  <c r="R366" i="11"/>
  <c r="S366" i="11"/>
  <c r="T366" i="11" a="1"/>
  <c r="T366" i="11" s="1"/>
  <c r="P367" i="11"/>
  <c r="Q367" i="11"/>
  <c r="R367" i="11"/>
  <c r="S367" i="11"/>
  <c r="T367" i="11" a="1"/>
  <c r="T367" i="11" s="1"/>
  <c r="P368" i="11"/>
  <c r="Q368" i="11"/>
  <c r="R368" i="11"/>
  <c r="S368" i="11"/>
  <c r="U368" i="11" a="1"/>
  <c r="U368" i="11"/>
  <c r="T368" i="11" a="1"/>
  <c r="T368" i="11" s="1"/>
  <c r="P369" i="11"/>
  <c r="Q369" i="11"/>
  <c r="R369" i="11"/>
  <c r="S369" i="11"/>
  <c r="T369" i="11" a="1"/>
  <c r="T369" i="11" s="1"/>
  <c r="P370" i="11"/>
  <c r="Q370" i="11"/>
  <c r="R370" i="11"/>
  <c r="S370" i="11"/>
  <c r="T370" i="11" a="1"/>
  <c r="T370" i="11" s="1"/>
  <c r="P371" i="11"/>
  <c r="Q371" i="11"/>
  <c r="R371" i="11"/>
  <c r="S371" i="11"/>
  <c r="T371" i="11" a="1"/>
  <c r="T371" i="11" s="1"/>
  <c r="P372" i="11"/>
  <c r="Q372" i="11"/>
  <c r="R372" i="11"/>
  <c r="S372" i="11"/>
  <c r="U372" i="11" a="1"/>
  <c r="U372" i="11"/>
  <c r="T372" i="11" a="1"/>
  <c r="T372" i="11" s="1"/>
  <c r="P373" i="11"/>
  <c r="Q373" i="11"/>
  <c r="R373" i="11"/>
  <c r="S373" i="11"/>
  <c r="T373" i="11" a="1"/>
  <c r="T373" i="11" s="1"/>
  <c r="P374" i="11"/>
  <c r="Q374" i="11"/>
  <c r="R374" i="11"/>
  <c r="S374" i="11"/>
  <c r="T374" i="11" a="1"/>
  <c r="T374" i="11" s="1"/>
  <c r="P375" i="11"/>
  <c r="Q375" i="11"/>
  <c r="R375" i="11"/>
  <c r="S375" i="11"/>
  <c r="T375" i="11" a="1"/>
  <c r="T375" i="11" s="1"/>
  <c r="P376" i="11"/>
  <c r="Q376" i="11"/>
  <c r="R376" i="11"/>
  <c r="S376" i="11"/>
  <c r="T376" i="11" a="1"/>
  <c r="T376" i="11" s="1"/>
  <c r="P377" i="11"/>
  <c r="Q377" i="11"/>
  <c r="R377" i="11"/>
  <c r="S377" i="11"/>
  <c r="T377" i="11" a="1"/>
  <c r="T377" i="11" s="1"/>
  <c r="P378" i="11"/>
  <c r="Q378" i="11"/>
  <c r="R378" i="11"/>
  <c r="S378" i="11"/>
  <c r="T378" i="11" a="1"/>
  <c r="T378" i="11" s="1"/>
  <c r="P379" i="11"/>
  <c r="Q379" i="11"/>
  <c r="R379" i="11"/>
  <c r="S379" i="11"/>
  <c r="T379" i="11" a="1"/>
  <c r="T379" i="11" s="1"/>
  <c r="P380" i="11"/>
  <c r="Q380" i="11"/>
  <c r="R380" i="11"/>
  <c r="S380" i="11"/>
  <c r="T380" i="11" a="1"/>
  <c r="T380" i="11" s="1"/>
  <c r="P381" i="11"/>
  <c r="Q381" i="11"/>
  <c r="R381" i="11"/>
  <c r="S381" i="11"/>
  <c r="T381" i="11" a="1"/>
  <c r="T381" i="11" s="1"/>
  <c r="P382" i="11"/>
  <c r="Q382" i="11"/>
  <c r="R382" i="11"/>
  <c r="S382" i="11"/>
  <c r="T382" i="11" a="1"/>
  <c r="T382" i="11" s="1"/>
  <c r="P383" i="11"/>
  <c r="Q383" i="11"/>
  <c r="R383" i="11"/>
  <c r="S383" i="11"/>
  <c r="T383" i="11" a="1"/>
  <c r="T383" i="11" s="1"/>
  <c r="P384" i="11"/>
  <c r="Q384" i="11"/>
  <c r="R384" i="11"/>
  <c r="S384" i="11"/>
  <c r="U384" i="11" a="1"/>
  <c r="U384" i="11"/>
  <c r="T384" i="11" a="1"/>
  <c r="T384" i="11" s="1"/>
  <c r="P385" i="11"/>
  <c r="Q385" i="11"/>
  <c r="R385" i="11"/>
  <c r="S385" i="11"/>
  <c r="T385" i="11" a="1"/>
  <c r="T385" i="11" s="1"/>
  <c r="P386" i="11"/>
  <c r="Q386" i="11"/>
  <c r="R386" i="11"/>
  <c r="S386" i="11"/>
  <c r="T386" i="11" a="1"/>
  <c r="T386" i="11" s="1"/>
  <c r="P387" i="11"/>
  <c r="Q387" i="11"/>
  <c r="R387" i="11"/>
  <c r="S387" i="11"/>
  <c r="T387" i="11" a="1"/>
  <c r="T387" i="11" s="1"/>
  <c r="P388" i="11"/>
  <c r="Q388" i="11"/>
  <c r="R388" i="11"/>
  <c r="S388" i="11"/>
  <c r="T388" i="11" a="1"/>
  <c r="T388" i="11" s="1"/>
  <c r="P389" i="11"/>
  <c r="Q389" i="11"/>
  <c r="R389" i="11"/>
  <c r="S389" i="11"/>
  <c r="T389" i="11" a="1"/>
  <c r="T389" i="11" s="1"/>
  <c r="P390" i="11"/>
  <c r="Q390" i="11"/>
  <c r="R390" i="11"/>
  <c r="S390" i="11"/>
  <c r="T390" i="11" a="1"/>
  <c r="T390" i="11" s="1"/>
  <c r="P391" i="11"/>
  <c r="Q391" i="11"/>
  <c r="R391" i="11"/>
  <c r="S391" i="11"/>
  <c r="T391" i="11" a="1"/>
  <c r="T391" i="11" s="1"/>
  <c r="P392" i="11"/>
  <c r="Q392" i="11"/>
  <c r="R392" i="11"/>
  <c r="S392" i="11"/>
  <c r="U392" i="11" a="1"/>
  <c r="U392" i="11"/>
  <c r="T392" i="11" a="1"/>
  <c r="T392" i="11" s="1"/>
  <c r="P393" i="11"/>
  <c r="Q393" i="11"/>
  <c r="R393" i="11"/>
  <c r="S393" i="11"/>
  <c r="T393" i="11" a="1"/>
  <c r="T393" i="11" s="1"/>
  <c r="P394" i="11"/>
  <c r="Q394" i="11"/>
  <c r="R394" i="11"/>
  <c r="S394" i="11"/>
  <c r="T394" i="11" a="1"/>
  <c r="T394" i="11" s="1"/>
  <c r="P395" i="11"/>
  <c r="Q395" i="11"/>
  <c r="R395" i="11"/>
  <c r="S395" i="11"/>
  <c r="T395" i="11" a="1"/>
  <c r="T395" i="11" s="1"/>
  <c r="P396" i="11"/>
  <c r="Q396" i="11"/>
  <c r="R396" i="11"/>
  <c r="S396" i="11"/>
  <c r="T396" i="11" a="1"/>
  <c r="T396" i="11" s="1"/>
  <c r="P397" i="11"/>
  <c r="Q397" i="11"/>
  <c r="R397" i="11"/>
  <c r="S397" i="11"/>
  <c r="T397" i="11" a="1"/>
  <c r="T397" i="11" s="1"/>
  <c r="P398" i="11"/>
  <c r="Q398" i="11"/>
  <c r="R398" i="11"/>
  <c r="S398" i="11"/>
  <c r="T398" i="11" a="1"/>
  <c r="T398" i="11" s="1"/>
  <c r="P399" i="11"/>
  <c r="Q399" i="11"/>
  <c r="R399" i="11"/>
  <c r="S399" i="11"/>
  <c r="T399" i="11" a="1"/>
  <c r="T399" i="11" s="1"/>
  <c r="P400" i="11"/>
  <c r="Q400" i="11"/>
  <c r="R400" i="11"/>
  <c r="S400" i="11"/>
  <c r="U400" i="11" a="1"/>
  <c r="U400" i="11"/>
  <c r="T400" i="11" a="1"/>
  <c r="T400" i="11" s="1"/>
  <c r="P401" i="11"/>
  <c r="Q401" i="11"/>
  <c r="R401" i="11"/>
  <c r="S401" i="11"/>
  <c r="T401" i="11" a="1"/>
  <c r="T401" i="11" s="1"/>
  <c r="P402" i="11"/>
  <c r="Q402" i="11"/>
  <c r="R402" i="11"/>
  <c r="S402" i="11"/>
  <c r="T402" i="11" a="1"/>
  <c r="T402" i="11" s="1"/>
  <c r="P403" i="11"/>
  <c r="Q403" i="11"/>
  <c r="R403" i="11"/>
  <c r="S403" i="11"/>
  <c r="T403" i="11" a="1"/>
  <c r="T403" i="11" s="1"/>
  <c r="P404" i="11"/>
  <c r="Q404" i="11"/>
  <c r="R404" i="11"/>
  <c r="S404" i="11"/>
  <c r="T404" i="11" a="1"/>
  <c r="T404" i="11" s="1"/>
  <c r="P405" i="11"/>
  <c r="Q405" i="11"/>
  <c r="R405" i="11"/>
  <c r="S405" i="11"/>
  <c r="T405" i="11" a="1"/>
  <c r="T405" i="11" s="1"/>
  <c r="P406" i="11"/>
  <c r="Q406" i="11"/>
  <c r="R406" i="11"/>
  <c r="S406" i="11"/>
  <c r="T406" i="11" a="1"/>
  <c r="T406" i="11" s="1"/>
  <c r="P407" i="11"/>
  <c r="Q407" i="11"/>
  <c r="R407" i="11"/>
  <c r="S407" i="11"/>
  <c r="T407" i="11" a="1"/>
  <c r="T407" i="11" s="1"/>
  <c r="P408" i="11"/>
  <c r="Q408" i="11"/>
  <c r="R408" i="11"/>
  <c r="S408" i="11"/>
  <c r="U408" i="11" a="1"/>
  <c r="U408" i="11"/>
  <c r="T408" i="11" a="1"/>
  <c r="T408" i="11" s="1"/>
  <c r="P409" i="11"/>
  <c r="Q409" i="11"/>
  <c r="R409" i="11"/>
  <c r="S409" i="11"/>
  <c r="T409" i="11" a="1"/>
  <c r="T409" i="11" s="1"/>
  <c r="P410" i="11"/>
  <c r="Q410" i="11"/>
  <c r="R410" i="11"/>
  <c r="S410" i="11"/>
  <c r="U410" i="11" a="1"/>
  <c r="U410" i="11"/>
  <c r="T410" i="11" a="1"/>
  <c r="T410" i="11" s="1"/>
  <c r="P411" i="11"/>
  <c r="Q411" i="11"/>
  <c r="R411" i="11"/>
  <c r="S411" i="11"/>
  <c r="T411" i="11" a="1"/>
  <c r="T411" i="11" s="1"/>
  <c r="P412" i="11"/>
  <c r="Q412" i="11"/>
  <c r="R412" i="11"/>
  <c r="S412" i="11"/>
  <c r="U412" i="11" a="1"/>
  <c r="U412" i="11"/>
  <c r="T412" i="11" a="1"/>
  <c r="T412" i="11" s="1"/>
  <c r="P413" i="11"/>
  <c r="Q413" i="11"/>
  <c r="R413" i="11"/>
  <c r="S413" i="11"/>
  <c r="T413" i="11" a="1"/>
  <c r="T413" i="11" s="1"/>
  <c r="P414" i="11"/>
  <c r="Q414" i="11"/>
  <c r="R414" i="11"/>
  <c r="S414" i="11"/>
  <c r="T414" i="11" a="1"/>
  <c r="T414" i="11" s="1"/>
  <c r="P415" i="11"/>
  <c r="Q415" i="11"/>
  <c r="R415" i="11"/>
  <c r="S415" i="11"/>
  <c r="T415" i="11" a="1"/>
  <c r="T415" i="11" s="1"/>
  <c r="P416" i="11"/>
  <c r="Q416" i="11"/>
  <c r="R416" i="11"/>
  <c r="S416" i="11"/>
  <c r="U416" i="11" a="1"/>
  <c r="U416" i="11"/>
  <c r="T416" i="11" a="1"/>
  <c r="T416" i="11" s="1"/>
  <c r="P417" i="11"/>
  <c r="Q417" i="11"/>
  <c r="R417" i="11"/>
  <c r="S417" i="11"/>
  <c r="T417" i="11" a="1"/>
  <c r="T417" i="11" s="1"/>
  <c r="P418" i="11"/>
  <c r="Q418" i="11"/>
  <c r="R418" i="11"/>
  <c r="S418" i="11"/>
  <c r="T418" i="11" a="1"/>
  <c r="T418" i="11" s="1"/>
  <c r="P419" i="11"/>
  <c r="Q419" i="11"/>
  <c r="R419" i="11"/>
  <c r="S419" i="11"/>
  <c r="U419" i="11" a="1"/>
  <c r="U419" i="11"/>
  <c r="T419" i="11" a="1"/>
  <c r="T419" i="11" s="1"/>
  <c r="P420" i="11"/>
  <c r="Q420" i="11"/>
  <c r="R420" i="11"/>
  <c r="S420" i="11"/>
  <c r="U420" i="11" a="1"/>
  <c r="U420" i="11"/>
  <c r="T420" i="11" a="1"/>
  <c r="T420" i="11" s="1"/>
  <c r="P421" i="11"/>
  <c r="Q421" i="11"/>
  <c r="R421" i="11"/>
  <c r="S421" i="11"/>
  <c r="T421" i="11" a="1"/>
  <c r="T421" i="11" s="1"/>
  <c r="P422" i="11"/>
  <c r="Q422" i="11"/>
  <c r="R422" i="11"/>
  <c r="S422" i="11"/>
  <c r="T422" i="11" a="1"/>
  <c r="T422" i="11" s="1"/>
  <c r="P423" i="11"/>
  <c r="Q423" i="11"/>
  <c r="R423" i="11"/>
  <c r="S423" i="11"/>
  <c r="T423" i="11" a="1"/>
  <c r="T423" i="11" s="1"/>
  <c r="P424" i="11"/>
  <c r="Q424" i="11"/>
  <c r="R424" i="11"/>
  <c r="S424" i="11"/>
  <c r="U424" i="11" a="1"/>
  <c r="U424" i="11"/>
  <c r="T424" i="11" a="1"/>
  <c r="T424" i="11" s="1"/>
  <c r="P425" i="11"/>
  <c r="Q425" i="11"/>
  <c r="R425" i="11"/>
  <c r="S425" i="11"/>
  <c r="T425" i="11" a="1"/>
  <c r="T425" i="11" s="1"/>
  <c r="P426" i="11"/>
  <c r="Q426" i="11"/>
  <c r="R426" i="11"/>
  <c r="S426" i="11"/>
  <c r="T426" i="11" a="1"/>
  <c r="T426" i="11" s="1"/>
  <c r="P427" i="11"/>
  <c r="Q427" i="11"/>
  <c r="R427" i="11"/>
  <c r="S427" i="11"/>
  <c r="U427" i="11" a="1"/>
  <c r="U427" i="11"/>
  <c r="T427" i="11" a="1"/>
  <c r="T427" i="11" s="1"/>
  <c r="P428" i="11"/>
  <c r="Q428" i="11"/>
  <c r="R428" i="11"/>
  <c r="S428" i="11"/>
  <c r="U428" i="11" a="1"/>
  <c r="U428" i="11"/>
  <c r="T428" i="11" a="1"/>
  <c r="T428" i="11" s="1"/>
  <c r="P429" i="11"/>
  <c r="Q429" i="11"/>
  <c r="R429" i="11"/>
  <c r="S429" i="11"/>
  <c r="T429" i="11" a="1"/>
  <c r="T429" i="11" s="1"/>
  <c r="P430" i="11"/>
  <c r="Q430" i="11"/>
  <c r="R430" i="11"/>
  <c r="S430" i="11"/>
  <c r="T430" i="11" a="1"/>
  <c r="T430" i="11" s="1"/>
  <c r="P431" i="11"/>
  <c r="Q431" i="11"/>
  <c r="R431" i="11"/>
  <c r="S431" i="11"/>
  <c r="T431" i="11" a="1"/>
  <c r="T431" i="11" s="1"/>
  <c r="P432" i="11"/>
  <c r="Q432" i="11"/>
  <c r="R432" i="11"/>
  <c r="S432" i="11"/>
  <c r="U432" i="11" a="1"/>
  <c r="U432" i="11"/>
  <c r="T432" i="11" a="1"/>
  <c r="T432" i="11" s="1"/>
  <c r="P433" i="11"/>
  <c r="Q433" i="11"/>
  <c r="R433" i="11"/>
  <c r="S433" i="11"/>
  <c r="T433" i="11" a="1"/>
  <c r="T433" i="11" s="1"/>
  <c r="P434" i="11"/>
  <c r="Q434" i="11"/>
  <c r="R434" i="11"/>
  <c r="S434" i="11"/>
  <c r="T434" i="11" a="1"/>
  <c r="T434" i="11" s="1"/>
  <c r="P435" i="11"/>
  <c r="Q435" i="11"/>
  <c r="R435" i="11"/>
  <c r="S435" i="11"/>
  <c r="T435" i="11" a="1"/>
  <c r="T435" i="11" s="1"/>
  <c r="P436" i="11"/>
  <c r="Q436" i="11"/>
  <c r="R436" i="11"/>
  <c r="S436" i="11"/>
  <c r="U436" i="11" a="1"/>
  <c r="U436" i="11"/>
  <c r="T436" i="11" a="1"/>
  <c r="T436" i="11" s="1"/>
  <c r="P437" i="11"/>
  <c r="Q437" i="11"/>
  <c r="R437" i="11"/>
  <c r="S437" i="11"/>
  <c r="T437" i="11" a="1"/>
  <c r="T437" i="11" s="1"/>
  <c r="P438" i="11"/>
  <c r="Q438" i="11"/>
  <c r="R438" i="11"/>
  <c r="S438" i="11"/>
  <c r="T438" i="11" a="1"/>
  <c r="T438" i="11" s="1"/>
  <c r="P439" i="11"/>
  <c r="Q439" i="11"/>
  <c r="R439" i="11"/>
  <c r="S439" i="11"/>
  <c r="T439" i="11" a="1"/>
  <c r="T439" i="11" s="1"/>
  <c r="P440" i="11"/>
  <c r="Q440" i="11"/>
  <c r="R440" i="11"/>
  <c r="S440" i="11"/>
  <c r="U440" i="11" a="1"/>
  <c r="U440" i="11"/>
  <c r="T440" i="11" a="1"/>
  <c r="T440" i="11" s="1"/>
  <c r="P441" i="11"/>
  <c r="Q441" i="11"/>
  <c r="R441" i="11"/>
  <c r="S441" i="11"/>
  <c r="T441" i="11" a="1"/>
  <c r="T441" i="11" s="1"/>
  <c r="P442" i="11"/>
  <c r="Q442" i="11"/>
  <c r="R442" i="11"/>
  <c r="S442" i="11"/>
  <c r="U442" i="11" a="1"/>
  <c r="U442" i="11"/>
  <c r="T442" i="11" a="1"/>
  <c r="T442" i="11" s="1"/>
  <c r="P443" i="11"/>
  <c r="Q443" i="11"/>
  <c r="R443" i="11"/>
  <c r="S443" i="11"/>
  <c r="T443" i="11" a="1"/>
  <c r="T443" i="11" s="1"/>
  <c r="P444" i="11"/>
  <c r="Q444" i="11"/>
  <c r="R444" i="11"/>
  <c r="S444" i="11"/>
  <c r="U444" i="11" a="1"/>
  <c r="U444" i="11"/>
  <c r="T444" i="11" a="1"/>
  <c r="T444" i="11" s="1"/>
  <c r="P445" i="11"/>
  <c r="Q445" i="11"/>
  <c r="R445" i="11"/>
  <c r="S445" i="11"/>
  <c r="T445" i="11" a="1"/>
  <c r="T445" i="11" s="1"/>
  <c r="P446" i="11"/>
  <c r="Q446" i="11"/>
  <c r="R446" i="11"/>
  <c r="S446" i="11"/>
  <c r="T446" i="11" a="1"/>
  <c r="T446" i="11" s="1"/>
  <c r="P447" i="11"/>
  <c r="Q447" i="11"/>
  <c r="R447" i="11"/>
  <c r="S447" i="11"/>
  <c r="U447" i="11" a="1"/>
  <c r="U447" i="11"/>
  <c r="T447" i="11" a="1"/>
  <c r="T447" i="11" s="1"/>
  <c r="P448" i="11"/>
  <c r="Q448" i="11"/>
  <c r="R448" i="11"/>
  <c r="S448" i="11"/>
  <c r="T448" i="11" a="1"/>
  <c r="T448" i="11" s="1"/>
  <c r="P449" i="11"/>
  <c r="Q449" i="11"/>
  <c r="R449" i="11"/>
  <c r="S449" i="11"/>
  <c r="T449" i="11" a="1"/>
  <c r="T449" i="11" s="1"/>
  <c r="P450" i="11"/>
  <c r="Q450" i="11"/>
  <c r="R450" i="11"/>
  <c r="S450" i="11"/>
  <c r="U450" i="11" a="1"/>
  <c r="U450" i="11"/>
  <c r="T450" i="11" a="1"/>
  <c r="T450" i="11" s="1"/>
  <c r="P451" i="11"/>
  <c r="Q451" i="11"/>
  <c r="R451" i="11"/>
  <c r="S451" i="11"/>
  <c r="U451" i="11" a="1"/>
  <c r="U451" i="11"/>
  <c r="T451" i="11" a="1"/>
  <c r="T451" i="11" s="1"/>
  <c r="P452" i="11"/>
  <c r="Q452" i="11"/>
  <c r="R452" i="11"/>
  <c r="S452" i="11"/>
  <c r="T452" i="11" a="1"/>
  <c r="T452" i="11" s="1"/>
  <c r="P453" i="11"/>
  <c r="Q453" i="11"/>
  <c r="R453" i="11"/>
  <c r="S453" i="11"/>
  <c r="T453" i="11" a="1"/>
  <c r="T453" i="11" s="1"/>
  <c r="P454" i="11"/>
  <c r="Q454" i="11"/>
  <c r="R454" i="11"/>
  <c r="S454" i="11"/>
  <c r="T454" i="11" a="1"/>
  <c r="T454" i="11" s="1"/>
  <c r="P455" i="11"/>
  <c r="Q455" i="11"/>
  <c r="R455" i="11"/>
  <c r="S455" i="11"/>
  <c r="U455" i="11" a="1"/>
  <c r="U455" i="11"/>
  <c r="T455" i="11" a="1"/>
  <c r="T455" i="11" s="1"/>
  <c r="P456" i="11"/>
  <c r="Q456" i="11"/>
  <c r="R456" i="11"/>
  <c r="S456" i="11"/>
  <c r="T456" i="11" a="1"/>
  <c r="T456" i="11" s="1"/>
  <c r="P457" i="11"/>
  <c r="Q457" i="11"/>
  <c r="R457" i="11"/>
  <c r="S457" i="11"/>
  <c r="T457" i="11" a="1"/>
  <c r="T457" i="11" s="1"/>
  <c r="P458" i="11"/>
  <c r="Q458" i="11"/>
  <c r="R458" i="11"/>
  <c r="S458" i="11"/>
  <c r="U458" i="11" a="1"/>
  <c r="U458" i="11"/>
  <c r="T458" i="11" a="1"/>
  <c r="T458" i="11" s="1"/>
  <c r="P459" i="11"/>
  <c r="Q459" i="11"/>
  <c r="R459" i="11"/>
  <c r="S459" i="11"/>
  <c r="U459" i="11" a="1"/>
  <c r="U459" i="11"/>
  <c r="T459" i="11" a="1"/>
  <c r="T459" i="11" s="1"/>
  <c r="P460" i="11"/>
  <c r="Q460" i="11"/>
  <c r="R460" i="11"/>
  <c r="S460" i="11"/>
  <c r="T460" i="11" a="1"/>
  <c r="T460" i="11" s="1"/>
  <c r="P461" i="11"/>
  <c r="Q461" i="11"/>
  <c r="R461" i="11"/>
  <c r="S461" i="11"/>
  <c r="T461" i="11" a="1"/>
  <c r="T461" i="11" s="1"/>
  <c r="P462" i="11"/>
  <c r="Q462" i="11"/>
  <c r="R462" i="11"/>
  <c r="S462" i="11"/>
  <c r="U462" i="11" a="1"/>
  <c r="U462" i="11"/>
  <c r="T462" i="11" a="1"/>
  <c r="T462" i="11" s="1"/>
  <c r="P463" i="11"/>
  <c r="Q463" i="11"/>
  <c r="R463" i="11"/>
  <c r="S463" i="11"/>
  <c r="T463" i="11" a="1"/>
  <c r="T463" i="11" s="1"/>
  <c r="P464" i="11"/>
  <c r="Q464" i="11"/>
  <c r="R464" i="11"/>
  <c r="S464" i="11"/>
  <c r="T464" i="11" a="1"/>
  <c r="T464" i="11" s="1"/>
  <c r="P465" i="11"/>
  <c r="Q465" i="11"/>
  <c r="R465" i="11"/>
  <c r="S465" i="11"/>
  <c r="T465" i="11" a="1"/>
  <c r="T465" i="11" s="1"/>
  <c r="P466" i="11"/>
  <c r="Q466" i="11"/>
  <c r="R466" i="11"/>
  <c r="S466" i="11"/>
  <c r="T466" i="11" a="1"/>
  <c r="T466" i="11" s="1"/>
  <c r="P467" i="11"/>
  <c r="Q467" i="11"/>
  <c r="R467" i="11"/>
  <c r="S467" i="11"/>
  <c r="T467" i="11" a="1"/>
  <c r="T467" i="11" s="1"/>
  <c r="P468" i="11"/>
  <c r="Q468" i="11"/>
  <c r="R468" i="11"/>
  <c r="S468" i="11"/>
  <c r="T468" i="11" a="1"/>
  <c r="T468" i="11" s="1"/>
  <c r="P469" i="11"/>
  <c r="Q469" i="11"/>
  <c r="R469" i="11"/>
  <c r="S469" i="11"/>
  <c r="T469" i="11" a="1"/>
  <c r="T469" i="11" s="1"/>
  <c r="P470" i="11"/>
  <c r="Q470" i="11"/>
  <c r="R470" i="11"/>
  <c r="S470" i="11"/>
  <c r="U470" i="11" a="1"/>
  <c r="U470" i="11"/>
  <c r="T470" i="11" a="1"/>
  <c r="T470" i="11" s="1"/>
  <c r="P471" i="11"/>
  <c r="Q471" i="11"/>
  <c r="R471" i="11"/>
  <c r="S471" i="11"/>
  <c r="T471" i="11" a="1"/>
  <c r="T471" i="11" s="1"/>
  <c r="P472" i="11"/>
  <c r="Q472" i="11"/>
  <c r="R472" i="11"/>
  <c r="S472" i="11"/>
  <c r="T472" i="11" a="1"/>
  <c r="T472" i="11" s="1"/>
  <c r="P473" i="11"/>
  <c r="Q473" i="11"/>
  <c r="R473" i="11"/>
  <c r="S473" i="11"/>
  <c r="U473" i="11" a="1"/>
  <c r="U473" i="11"/>
  <c r="T473" i="11" a="1"/>
  <c r="T473" i="11" s="1"/>
  <c r="P474" i="11"/>
  <c r="Q474" i="11"/>
  <c r="R474" i="11"/>
  <c r="S474" i="11"/>
  <c r="T474" i="11" a="1"/>
  <c r="T474" i="11" s="1"/>
  <c r="P475" i="11"/>
  <c r="Q475" i="11"/>
  <c r="R475" i="11"/>
  <c r="S475" i="11"/>
  <c r="T475" i="11" a="1"/>
  <c r="T475" i="11" s="1"/>
  <c r="P476" i="11"/>
  <c r="Q476" i="11"/>
  <c r="R476" i="11"/>
  <c r="S476" i="11"/>
  <c r="T476" i="11" a="1"/>
  <c r="T476" i="11" s="1"/>
  <c r="P477" i="11"/>
  <c r="Q477" i="11"/>
  <c r="R477" i="11"/>
  <c r="S477" i="11"/>
  <c r="T477" i="11" a="1"/>
  <c r="T477" i="11" s="1"/>
  <c r="P478" i="11"/>
  <c r="Q478" i="11"/>
  <c r="R478" i="11"/>
  <c r="S478" i="11"/>
  <c r="U478" i="11" a="1"/>
  <c r="U478" i="11"/>
  <c r="T478" i="11" a="1"/>
  <c r="T478" i="11" s="1"/>
  <c r="P479" i="11"/>
  <c r="Q479" i="11"/>
  <c r="R479" i="11"/>
  <c r="S479" i="11"/>
  <c r="T479" i="11" a="1"/>
  <c r="T479" i="11" s="1"/>
  <c r="P480" i="11"/>
  <c r="Q480" i="11"/>
  <c r="R480" i="11"/>
  <c r="S480" i="11"/>
  <c r="U480" i="11" a="1"/>
  <c r="U480" i="11"/>
  <c r="T480" i="11" a="1"/>
  <c r="T480" i="11" s="1"/>
  <c r="P481" i="11"/>
  <c r="Q481" i="11"/>
  <c r="R481" i="11"/>
  <c r="S481" i="11"/>
  <c r="U481" i="11" a="1"/>
  <c r="U481" i="11"/>
  <c r="T481" i="11" a="1"/>
  <c r="T481" i="11" s="1"/>
  <c r="P482" i="11"/>
  <c r="Q482" i="11"/>
  <c r="R482" i="11"/>
  <c r="S482" i="11"/>
  <c r="T482" i="11" a="1"/>
  <c r="T482" i="11" s="1"/>
  <c r="P483" i="11"/>
  <c r="Q483" i="11"/>
  <c r="R483" i="11"/>
  <c r="S483" i="11"/>
  <c r="T483" i="11" a="1"/>
  <c r="T483" i="11" s="1"/>
  <c r="P484" i="11"/>
  <c r="Q484" i="11"/>
  <c r="R484" i="11"/>
  <c r="S484" i="11"/>
  <c r="T484" i="11" a="1"/>
  <c r="T484" i="11" s="1"/>
  <c r="P485" i="11"/>
  <c r="Q485" i="11"/>
  <c r="R485" i="11"/>
  <c r="S485" i="11"/>
  <c r="U485" i="11" a="1"/>
  <c r="U485" i="11"/>
  <c r="T485" i="11" a="1"/>
  <c r="T485" i="11" s="1"/>
  <c r="P486" i="11"/>
  <c r="Q486" i="11"/>
  <c r="R486" i="11"/>
  <c r="S486" i="11"/>
  <c r="T486" i="11" a="1"/>
  <c r="T486" i="11" s="1"/>
  <c r="P487" i="11"/>
  <c r="Q487" i="11"/>
  <c r="R487" i="11"/>
  <c r="S487" i="11"/>
  <c r="T487" i="11" a="1"/>
  <c r="T487" i="11" s="1"/>
  <c r="P488" i="11"/>
  <c r="Q488" i="11"/>
  <c r="R488" i="11"/>
  <c r="S488" i="11"/>
  <c r="T488" i="11" a="1"/>
  <c r="T488" i="11" s="1"/>
  <c r="P489" i="11"/>
  <c r="Q489" i="11"/>
  <c r="R489" i="11"/>
  <c r="S489" i="11"/>
  <c r="T489" i="11" a="1"/>
  <c r="T489" i="11" s="1"/>
  <c r="P490" i="11"/>
  <c r="Q490" i="11"/>
  <c r="R490" i="11"/>
  <c r="S490" i="11"/>
  <c r="U490" i="11" a="1"/>
  <c r="U490" i="11"/>
  <c r="T490" i="11" a="1"/>
  <c r="T490" i="11" s="1"/>
  <c r="P491" i="11"/>
  <c r="Q491" i="11"/>
  <c r="R491" i="11"/>
  <c r="S491" i="11"/>
  <c r="T491" i="11" a="1"/>
  <c r="T491" i="11" s="1"/>
  <c r="P492" i="11"/>
  <c r="Q492" i="11"/>
  <c r="R492" i="11"/>
  <c r="S492" i="11"/>
  <c r="T492" i="11" a="1"/>
  <c r="T492" i="11" s="1"/>
  <c r="P493" i="11"/>
  <c r="Q493" i="11"/>
  <c r="R493" i="11"/>
  <c r="S493" i="11"/>
  <c r="U493" i="11" a="1"/>
  <c r="U493" i="11"/>
  <c r="T493" i="11" a="1"/>
  <c r="T493" i="11" s="1"/>
  <c r="P494" i="11"/>
  <c r="Q494" i="11"/>
  <c r="R494" i="11"/>
  <c r="S494" i="11"/>
  <c r="U494" i="11" a="1"/>
  <c r="U494" i="11"/>
  <c r="T494" i="11" a="1"/>
  <c r="T494" i="11" s="1"/>
  <c r="P495" i="11"/>
  <c r="Q495" i="11"/>
  <c r="R495" i="11"/>
  <c r="S495" i="11"/>
  <c r="T495" i="11" a="1"/>
  <c r="T495" i="11" s="1"/>
  <c r="P496" i="11"/>
  <c r="Q496" i="11"/>
  <c r="R496" i="11"/>
  <c r="S496" i="11"/>
  <c r="T496" i="11" a="1"/>
  <c r="T496" i="11" s="1"/>
  <c r="P497" i="11"/>
  <c r="Q497" i="11"/>
  <c r="R497" i="11"/>
  <c r="S497" i="11"/>
  <c r="U497" i="11" a="1"/>
  <c r="T497" i="11" a="1"/>
  <c r="T497" i="11" s="1"/>
  <c r="P498" i="11"/>
  <c r="Q498" i="11"/>
  <c r="R498" i="11"/>
  <c r="S498" i="11"/>
  <c r="U498" i="11" a="1"/>
  <c r="U498" i="11"/>
  <c r="T498" i="11" a="1"/>
  <c r="T498" i="11" s="1"/>
  <c r="P499" i="11"/>
  <c r="Q499" i="11"/>
  <c r="R499" i="11"/>
  <c r="S499" i="11"/>
  <c r="T499" i="11" a="1"/>
  <c r="T499" i="11" s="1"/>
  <c r="P500" i="11"/>
  <c r="Q500" i="11"/>
  <c r="R500" i="11"/>
  <c r="S500" i="11"/>
  <c r="T500" i="11" a="1"/>
  <c r="T500" i="11" s="1"/>
  <c r="P501" i="11"/>
  <c r="Q501" i="11"/>
  <c r="R501" i="11"/>
  <c r="S501" i="11"/>
  <c r="T501" i="11" a="1"/>
  <c r="T501" i="11" s="1"/>
  <c r="P502" i="11"/>
  <c r="Q502" i="11"/>
  <c r="R502" i="11"/>
  <c r="S502" i="11"/>
  <c r="T502" i="11" a="1"/>
  <c r="T502" i="11" s="1"/>
  <c r="P503" i="11"/>
  <c r="Q503" i="11"/>
  <c r="R503" i="11"/>
  <c r="S503" i="11"/>
  <c r="T503" i="11" a="1"/>
  <c r="T503" i="11" s="1"/>
  <c r="P504" i="11"/>
  <c r="Q504" i="11"/>
  <c r="R504" i="11"/>
  <c r="S504" i="11"/>
  <c r="T504" i="11" a="1"/>
  <c r="T504" i="11" s="1"/>
  <c r="P505" i="11"/>
  <c r="Q505" i="11"/>
  <c r="R505" i="11"/>
  <c r="S505" i="11"/>
  <c r="T505" i="11" a="1"/>
  <c r="T505" i="11" s="1"/>
  <c r="P506" i="11"/>
  <c r="Q506" i="11"/>
  <c r="R506" i="11"/>
  <c r="S506" i="11"/>
  <c r="T506" i="11" a="1"/>
  <c r="T506" i="11" s="1"/>
  <c r="P507" i="11"/>
  <c r="Q507" i="11"/>
  <c r="R507" i="11"/>
  <c r="S507" i="11"/>
  <c r="T507" i="11" a="1"/>
  <c r="T507" i="11" s="1"/>
  <c r="P508" i="11"/>
  <c r="Q508" i="11"/>
  <c r="R508" i="11"/>
  <c r="S508" i="11"/>
  <c r="T508" i="11" a="1"/>
  <c r="T508" i="11" s="1"/>
  <c r="P509" i="11"/>
  <c r="Q509" i="11"/>
  <c r="R509" i="11"/>
  <c r="S509" i="11"/>
  <c r="T509" i="11" a="1"/>
  <c r="T509" i="11" s="1"/>
  <c r="P510" i="11"/>
  <c r="Q510" i="11"/>
  <c r="R510" i="11"/>
  <c r="S510" i="11"/>
  <c r="U510" i="11" a="1"/>
  <c r="U510" i="11"/>
  <c r="T510" i="11" a="1"/>
  <c r="T510" i="11" s="1"/>
  <c r="P511" i="11"/>
  <c r="Q511" i="11"/>
  <c r="R511" i="11"/>
  <c r="S511" i="11"/>
  <c r="T511" i="11" a="1"/>
  <c r="T511" i="11" s="1"/>
  <c r="P512" i="11"/>
  <c r="Q512" i="11"/>
  <c r="R512" i="11"/>
  <c r="S512" i="11"/>
  <c r="T512" i="11" a="1"/>
  <c r="T512" i="11" s="1"/>
  <c r="P513" i="11"/>
  <c r="Q513" i="11"/>
  <c r="R513" i="11"/>
  <c r="S513" i="11"/>
  <c r="T513" i="11" a="1"/>
  <c r="T513" i="11" s="1"/>
  <c r="P514" i="11"/>
  <c r="Q514" i="11"/>
  <c r="R514" i="11"/>
  <c r="S514" i="11"/>
  <c r="T514" i="11" a="1"/>
  <c r="T514" i="11" s="1"/>
  <c r="P515" i="11"/>
  <c r="Q515" i="11"/>
  <c r="R515" i="11"/>
  <c r="S515" i="11"/>
  <c r="T515" i="11" a="1"/>
  <c r="T515" i="11" s="1"/>
  <c r="P516" i="11"/>
  <c r="Q516" i="11"/>
  <c r="R516" i="11"/>
  <c r="S516" i="11"/>
  <c r="T516" i="11" a="1"/>
  <c r="T516" i="11" s="1"/>
  <c r="P517" i="11"/>
  <c r="Q517" i="11"/>
  <c r="R517" i="11"/>
  <c r="S517" i="11"/>
  <c r="U517" i="11" a="1"/>
  <c r="U517" i="11"/>
  <c r="T517" i="11" a="1"/>
  <c r="T517" i="11" s="1"/>
  <c r="P518" i="11"/>
  <c r="Q518" i="11"/>
  <c r="R518" i="11"/>
  <c r="S518" i="11"/>
  <c r="U518" i="11" a="1"/>
  <c r="U518" i="11"/>
  <c r="T518" i="11" a="1"/>
  <c r="T518" i="11" s="1"/>
  <c r="P519" i="11"/>
  <c r="Q519" i="11"/>
  <c r="R519" i="11"/>
  <c r="S519" i="11"/>
  <c r="T519" i="11" a="1"/>
  <c r="T519" i="11" s="1"/>
  <c r="P520" i="11"/>
  <c r="Q520" i="11"/>
  <c r="R520" i="11"/>
  <c r="S520" i="11"/>
  <c r="T520" i="11" a="1"/>
  <c r="T520" i="11" s="1"/>
  <c r="P521" i="11"/>
  <c r="Q521" i="11"/>
  <c r="R521" i="11"/>
  <c r="S521" i="11"/>
  <c r="T521" i="11" a="1"/>
  <c r="T521" i="11" s="1"/>
  <c r="P522" i="11"/>
  <c r="Q522" i="11"/>
  <c r="R522" i="11"/>
  <c r="S522" i="11"/>
  <c r="U522" i="11" a="1"/>
  <c r="U522" i="11"/>
  <c r="T522" i="11" a="1"/>
  <c r="T522" i="11" s="1"/>
  <c r="P523" i="11"/>
  <c r="Q523" i="11"/>
  <c r="R523" i="11"/>
  <c r="S523" i="11"/>
  <c r="T523" i="11" a="1"/>
  <c r="T523" i="11" s="1"/>
  <c r="P524" i="11"/>
  <c r="Q524" i="11"/>
  <c r="R524" i="11"/>
  <c r="S524" i="11"/>
  <c r="U524" i="11" a="1"/>
  <c r="U524" i="11"/>
  <c r="T524" i="11" a="1"/>
  <c r="T524" i="11" s="1"/>
  <c r="P525" i="11"/>
  <c r="Q525" i="11"/>
  <c r="R525" i="11"/>
  <c r="S525" i="11"/>
  <c r="T525" i="11" a="1"/>
  <c r="T525" i="11" s="1"/>
  <c r="P526" i="11"/>
  <c r="Q526" i="11"/>
  <c r="R526" i="11"/>
  <c r="S526" i="11"/>
  <c r="T526" i="11" a="1"/>
  <c r="T526" i="11" s="1"/>
  <c r="P527" i="11"/>
  <c r="Q527" i="11"/>
  <c r="R527" i="11"/>
  <c r="S527" i="11"/>
  <c r="T527" i="11" a="1"/>
  <c r="T527" i="11" s="1"/>
  <c r="P528" i="11"/>
  <c r="Q528" i="11"/>
  <c r="R528" i="11"/>
  <c r="S528" i="11"/>
  <c r="T528" i="11" a="1"/>
  <c r="T528" i="11" s="1"/>
  <c r="P529" i="11"/>
  <c r="Q529" i="11"/>
  <c r="R529" i="11"/>
  <c r="S529" i="11"/>
  <c r="U529" i="11" a="1"/>
  <c r="U529" i="11"/>
  <c r="T529" i="11" a="1"/>
  <c r="T529" i="11" s="1"/>
  <c r="P530" i="11"/>
  <c r="Q530" i="11"/>
  <c r="R530" i="11"/>
  <c r="S530" i="11"/>
  <c r="T530" i="11" a="1"/>
  <c r="T530" i="11" s="1"/>
  <c r="P531" i="11"/>
  <c r="Q531" i="11"/>
  <c r="R531" i="11"/>
  <c r="S531" i="11"/>
  <c r="T531" i="11" a="1"/>
  <c r="T531" i="11" s="1"/>
  <c r="P532" i="11"/>
  <c r="Q532" i="11"/>
  <c r="R532" i="11"/>
  <c r="S532" i="11"/>
  <c r="T532" i="11" a="1"/>
  <c r="T532" i="11" s="1"/>
  <c r="P533" i="11"/>
  <c r="Q533" i="11"/>
  <c r="R533" i="11"/>
  <c r="S533" i="11"/>
  <c r="T533" i="11" a="1"/>
  <c r="T533" i="11" s="1"/>
  <c r="P534" i="11"/>
  <c r="Q534" i="11"/>
  <c r="R534" i="11"/>
  <c r="S534" i="11"/>
  <c r="T534" i="11" a="1"/>
  <c r="T534" i="11" s="1"/>
  <c r="P535" i="11"/>
  <c r="Q535" i="11"/>
  <c r="R535" i="11"/>
  <c r="S535" i="11"/>
  <c r="T535" i="11" a="1"/>
  <c r="T535" i="11" s="1"/>
  <c r="P536" i="11"/>
  <c r="Q536" i="11"/>
  <c r="R536" i="11"/>
  <c r="S536" i="11"/>
  <c r="T536" i="11" a="1"/>
  <c r="T536" i="11" s="1"/>
  <c r="P537" i="11"/>
  <c r="Q537" i="11"/>
  <c r="R537" i="11"/>
  <c r="S537" i="11"/>
  <c r="T537" i="11" a="1"/>
  <c r="T537" i="11" s="1"/>
  <c r="P538" i="11"/>
  <c r="Q538" i="11"/>
  <c r="R538" i="11"/>
  <c r="S538" i="11"/>
  <c r="T538" i="11" a="1"/>
  <c r="T538" i="11" s="1"/>
  <c r="P539" i="11"/>
  <c r="Q539" i="11"/>
  <c r="R539" i="11"/>
  <c r="S539" i="11"/>
  <c r="T539" i="11" a="1"/>
  <c r="T539" i="11" s="1"/>
  <c r="P540" i="11"/>
  <c r="Q540" i="11"/>
  <c r="R540" i="11"/>
  <c r="S540" i="11"/>
  <c r="U540" i="11" a="1"/>
  <c r="U540" i="11"/>
  <c r="T540" i="11" a="1"/>
  <c r="T540" i="11" s="1"/>
  <c r="P541" i="11"/>
  <c r="Q541" i="11"/>
  <c r="R541" i="11"/>
  <c r="S541" i="11"/>
  <c r="U541" i="11" a="1"/>
  <c r="U541" i="11"/>
  <c r="T541" i="11" a="1"/>
  <c r="T541" i="11" s="1"/>
  <c r="P542" i="11"/>
  <c r="Q542" i="11"/>
  <c r="R542" i="11"/>
  <c r="S542" i="11"/>
  <c r="T542" i="11" a="1"/>
  <c r="T542" i="11" s="1"/>
  <c r="P543" i="11"/>
  <c r="Q543" i="11"/>
  <c r="R543" i="11"/>
  <c r="S543" i="11"/>
  <c r="T543" i="11" a="1"/>
  <c r="T543" i="11" s="1"/>
  <c r="P544" i="11"/>
  <c r="Q544" i="11"/>
  <c r="R544" i="11"/>
  <c r="S544" i="11"/>
  <c r="T544" i="11" a="1"/>
  <c r="T544" i="11" s="1"/>
  <c r="P545" i="11"/>
  <c r="Q545" i="11"/>
  <c r="R545" i="11"/>
  <c r="S545" i="11"/>
  <c r="T545" i="11" a="1"/>
  <c r="T545" i="11" s="1"/>
  <c r="P546" i="11"/>
  <c r="Q546" i="11"/>
  <c r="R546" i="11"/>
  <c r="S546" i="11"/>
  <c r="T546" i="11" a="1"/>
  <c r="T546" i="11" s="1"/>
  <c r="P547" i="11"/>
  <c r="Q547" i="11"/>
  <c r="R547" i="11"/>
  <c r="S547" i="11"/>
  <c r="T547" i="11" a="1"/>
  <c r="T547" i="11" s="1"/>
  <c r="P548" i="11"/>
  <c r="Q548" i="11"/>
  <c r="R548" i="11"/>
  <c r="S548" i="11"/>
  <c r="T548" i="11" a="1"/>
  <c r="T548" i="11" s="1"/>
  <c r="P549" i="11"/>
  <c r="Q549" i="11"/>
  <c r="R549" i="11"/>
  <c r="S549" i="11"/>
  <c r="T549" i="11" a="1"/>
  <c r="T549" i="11" s="1"/>
  <c r="P550" i="11"/>
  <c r="Q550" i="11"/>
  <c r="R550" i="11"/>
  <c r="S550" i="11"/>
  <c r="T550" i="11" a="1"/>
  <c r="T550" i="11" s="1"/>
  <c r="P551" i="11"/>
  <c r="Q551" i="11"/>
  <c r="R551" i="11"/>
  <c r="S551" i="11"/>
  <c r="T551" i="11" a="1"/>
  <c r="T551" i="11" s="1"/>
  <c r="P552" i="11"/>
  <c r="Q552" i="11"/>
  <c r="R552" i="11"/>
  <c r="S552" i="11"/>
  <c r="T552" i="11" a="1"/>
  <c r="T552" i="11" s="1"/>
  <c r="P553" i="11"/>
  <c r="Q553" i="11"/>
  <c r="R553" i="11"/>
  <c r="S553" i="11"/>
  <c r="T553" i="11" a="1"/>
  <c r="T553" i="11" s="1"/>
  <c r="P554" i="11"/>
  <c r="Q554" i="11"/>
  <c r="R554" i="11"/>
  <c r="S554" i="11"/>
  <c r="T554" i="11" a="1"/>
  <c r="T554" i="11" s="1"/>
  <c r="P555" i="11"/>
  <c r="Q555" i="11"/>
  <c r="R555" i="11"/>
  <c r="S555" i="11"/>
  <c r="T555" i="11" a="1"/>
  <c r="T555" i="11" s="1"/>
  <c r="P556" i="11"/>
  <c r="Q556" i="11"/>
  <c r="R556" i="11"/>
  <c r="S556" i="11"/>
  <c r="U556" i="11" a="1"/>
  <c r="U556" i="11"/>
  <c r="T556" i="11" a="1"/>
  <c r="T556" i="11" s="1"/>
  <c r="P557" i="11"/>
  <c r="Q557" i="11"/>
  <c r="R557" i="11"/>
  <c r="S557" i="11"/>
  <c r="T557" i="11" a="1"/>
  <c r="T557" i="11" s="1"/>
  <c r="P558" i="11"/>
  <c r="Q558" i="11"/>
  <c r="R558" i="11"/>
  <c r="S558" i="11"/>
  <c r="T558" i="11" a="1"/>
  <c r="T558" i="11" s="1"/>
  <c r="P559" i="11"/>
  <c r="Q559" i="11"/>
  <c r="R559" i="11"/>
  <c r="S559" i="11"/>
  <c r="T559" i="11" a="1"/>
  <c r="T559" i="11" s="1"/>
  <c r="P560" i="11"/>
  <c r="Q560" i="11"/>
  <c r="R560" i="11"/>
  <c r="S560" i="11"/>
  <c r="T560" i="11" a="1"/>
  <c r="T560" i="11" s="1"/>
  <c r="P561" i="11"/>
  <c r="Q561" i="11"/>
  <c r="R561" i="11"/>
  <c r="S561" i="11"/>
  <c r="T561" i="11" a="1"/>
  <c r="T561" i="11" s="1"/>
  <c r="P562" i="11"/>
  <c r="Q562" i="11"/>
  <c r="R562" i="11"/>
  <c r="S562" i="11"/>
  <c r="T562" i="11" a="1"/>
  <c r="T562" i="11" s="1"/>
  <c r="P563" i="11"/>
  <c r="Q563" i="11"/>
  <c r="R563" i="11"/>
  <c r="S563" i="11"/>
  <c r="T563" i="11" a="1"/>
  <c r="T563" i="11" s="1"/>
  <c r="P564" i="11"/>
  <c r="Q564" i="11"/>
  <c r="R564" i="11"/>
  <c r="S564" i="11"/>
  <c r="T564" i="11" a="1"/>
  <c r="T564" i="11" s="1"/>
  <c r="P565" i="11"/>
  <c r="Q565" i="11"/>
  <c r="R565" i="11"/>
  <c r="S565" i="11"/>
  <c r="U565" i="11" a="1"/>
  <c r="U565" i="11"/>
  <c r="T565" i="11" a="1"/>
  <c r="T565" i="11" s="1"/>
  <c r="P566" i="11"/>
  <c r="Q566" i="11"/>
  <c r="R566" i="11"/>
  <c r="S566" i="11"/>
  <c r="T566" i="11" a="1"/>
  <c r="T566" i="11" s="1"/>
  <c r="P567" i="11"/>
  <c r="Q567" i="11"/>
  <c r="R567" i="11"/>
  <c r="S567" i="11"/>
  <c r="T567" i="11" a="1"/>
  <c r="T567" i="11" s="1"/>
  <c r="P568" i="11"/>
  <c r="Q568" i="11"/>
  <c r="R568" i="11"/>
  <c r="S568" i="11"/>
  <c r="T568" i="11" a="1"/>
  <c r="T568" i="11" s="1"/>
  <c r="P569" i="11"/>
  <c r="Q569" i="11"/>
  <c r="R569" i="11"/>
  <c r="S569" i="11"/>
  <c r="T569" i="11" a="1"/>
  <c r="T569" i="11" s="1"/>
  <c r="P570" i="11"/>
  <c r="Q570" i="11"/>
  <c r="R570" i="11"/>
  <c r="S570" i="11"/>
  <c r="T570" i="11" a="1"/>
  <c r="T570" i="11" s="1"/>
  <c r="P571" i="11"/>
  <c r="Q571" i="11"/>
  <c r="R571" i="11"/>
  <c r="S571" i="11"/>
  <c r="T571" i="11" a="1"/>
  <c r="T571" i="11" s="1"/>
  <c r="P572" i="11"/>
  <c r="Q572" i="11"/>
  <c r="R572" i="11"/>
  <c r="S572" i="11"/>
  <c r="T572" i="11" a="1"/>
  <c r="T572" i="11" s="1"/>
  <c r="P573" i="11"/>
  <c r="Q573" i="11"/>
  <c r="R573" i="11"/>
  <c r="S573" i="11"/>
  <c r="T573" i="11" a="1"/>
  <c r="T573" i="11" s="1"/>
  <c r="P574" i="11"/>
  <c r="Q574" i="11"/>
  <c r="R574" i="11"/>
  <c r="S574" i="11"/>
  <c r="T574" i="11" a="1"/>
  <c r="T574" i="11" s="1"/>
  <c r="P575" i="11"/>
  <c r="Q575" i="11"/>
  <c r="R575" i="11"/>
  <c r="S575" i="11"/>
  <c r="T575" i="11" a="1"/>
  <c r="T575" i="11" s="1"/>
  <c r="P576" i="11"/>
  <c r="Q576" i="11"/>
  <c r="R576" i="11"/>
  <c r="S576" i="11"/>
  <c r="T576" i="11" a="1"/>
  <c r="T576" i="11" s="1"/>
  <c r="P577" i="11"/>
  <c r="Q577" i="11"/>
  <c r="R577" i="11"/>
  <c r="S577" i="11"/>
  <c r="T577" i="11" a="1"/>
  <c r="T577" i="11" s="1"/>
  <c r="P578" i="11"/>
  <c r="Q578" i="11"/>
  <c r="R578" i="11"/>
  <c r="S578" i="11"/>
  <c r="T578" i="11" a="1"/>
  <c r="T578" i="11" s="1"/>
  <c r="P579" i="11"/>
  <c r="Q579" i="11"/>
  <c r="R579" i="11"/>
  <c r="S579" i="11"/>
  <c r="T579" i="11" a="1"/>
  <c r="T579" i="11" s="1"/>
  <c r="P580" i="11"/>
  <c r="Q580" i="11"/>
  <c r="R580" i="11"/>
  <c r="S580" i="11"/>
  <c r="T580" i="11" a="1"/>
  <c r="T580" i="11" s="1"/>
  <c r="P581" i="11"/>
  <c r="Q581" i="11"/>
  <c r="R581" i="11"/>
  <c r="S581" i="11"/>
  <c r="T581" i="11" a="1"/>
  <c r="T581" i="11" s="1"/>
  <c r="P582" i="11"/>
  <c r="Q582" i="11"/>
  <c r="R582" i="11"/>
  <c r="S582" i="11"/>
  <c r="T582" i="11" a="1"/>
  <c r="T582" i="11" s="1"/>
  <c r="P583" i="11"/>
  <c r="Q583" i="11"/>
  <c r="R583" i="11"/>
  <c r="S583" i="11"/>
  <c r="T583" i="11" a="1"/>
  <c r="T583" i="11" s="1"/>
  <c r="P584" i="11"/>
  <c r="Q584" i="11"/>
  <c r="R584" i="11"/>
  <c r="S584" i="11"/>
  <c r="T584" i="11" a="1"/>
  <c r="T584" i="11" s="1"/>
  <c r="P585" i="11"/>
  <c r="Q585" i="11"/>
  <c r="R585" i="11"/>
  <c r="S585" i="11"/>
  <c r="T585" i="11" a="1"/>
  <c r="T585" i="11" s="1"/>
  <c r="P586" i="11"/>
  <c r="Q586" i="11"/>
  <c r="R586" i="11"/>
  <c r="S586" i="11"/>
  <c r="T586" i="11" a="1"/>
  <c r="T586" i="11" s="1"/>
  <c r="P587" i="11"/>
  <c r="Q587" i="11"/>
  <c r="R587" i="11"/>
  <c r="S587" i="11"/>
  <c r="T587" i="11" a="1"/>
  <c r="T587" i="11" s="1"/>
  <c r="P588" i="11"/>
  <c r="Q588" i="11"/>
  <c r="R588" i="11"/>
  <c r="S588" i="11"/>
  <c r="T588" i="11" a="1"/>
  <c r="T588" i="11" s="1"/>
  <c r="P589" i="11"/>
  <c r="Q589" i="11"/>
  <c r="R589" i="11"/>
  <c r="S589" i="11"/>
  <c r="U589" i="11" a="1"/>
  <c r="U589" i="11"/>
  <c r="T589" i="11" a="1"/>
  <c r="T589" i="11" s="1"/>
  <c r="P590" i="11"/>
  <c r="Q590" i="11"/>
  <c r="R590" i="11"/>
  <c r="S590" i="11"/>
  <c r="T590" i="11" a="1"/>
  <c r="T590" i="11" s="1"/>
  <c r="P591" i="11"/>
  <c r="Q591" i="11"/>
  <c r="R591" i="11"/>
  <c r="S591" i="11"/>
  <c r="T591" i="11" a="1"/>
  <c r="T591" i="11" s="1"/>
  <c r="P592" i="11"/>
  <c r="Q592" i="11"/>
  <c r="R592" i="11"/>
  <c r="S592" i="11"/>
  <c r="T592" i="11" a="1"/>
  <c r="T592" i="11" s="1"/>
  <c r="P593" i="11"/>
  <c r="Q593" i="11"/>
  <c r="R593" i="11"/>
  <c r="S593" i="11"/>
  <c r="U593" i="11" a="1"/>
  <c r="U593" i="11"/>
  <c r="T593" i="11" a="1"/>
  <c r="T593" i="11" s="1"/>
  <c r="P594" i="11"/>
  <c r="Q594" i="11"/>
  <c r="R594" i="11"/>
  <c r="S594" i="11"/>
  <c r="T594" i="11" a="1"/>
  <c r="T594" i="11" s="1"/>
  <c r="P595" i="11"/>
  <c r="Q595" i="11"/>
  <c r="R595" i="11"/>
  <c r="S595" i="11"/>
  <c r="T595" i="11" a="1"/>
  <c r="T595" i="11" s="1"/>
  <c r="P596" i="11"/>
  <c r="Q596" i="11"/>
  <c r="R596" i="11"/>
  <c r="S596" i="11"/>
  <c r="T596" i="11" a="1"/>
  <c r="T596" i="11" s="1"/>
  <c r="P597" i="11"/>
  <c r="Q597" i="11"/>
  <c r="R597" i="11"/>
  <c r="S597" i="11"/>
  <c r="T597" i="11" a="1"/>
  <c r="T597" i="11" s="1"/>
  <c r="P598" i="11"/>
  <c r="Q598" i="11"/>
  <c r="R598" i="11"/>
  <c r="S598" i="11"/>
  <c r="T598" i="11" a="1"/>
  <c r="T598" i="11" s="1"/>
  <c r="P599" i="11"/>
  <c r="Q599" i="11"/>
  <c r="R599" i="11"/>
  <c r="S599" i="11"/>
  <c r="T599" i="11" a="1"/>
  <c r="T599" i="11" s="1"/>
  <c r="P600" i="11"/>
  <c r="Q600" i="11"/>
  <c r="R600" i="11"/>
  <c r="S600" i="11"/>
  <c r="T600" i="11" a="1"/>
  <c r="T600" i="11" s="1"/>
  <c r="P601" i="11"/>
  <c r="Q601" i="11"/>
  <c r="R601" i="11"/>
  <c r="S601" i="11"/>
  <c r="U601" i="11" a="1"/>
  <c r="U601" i="11"/>
  <c r="T601" i="11" a="1"/>
  <c r="T601" i="11" s="1"/>
  <c r="P602" i="11"/>
  <c r="Q602" i="11"/>
  <c r="R602" i="11"/>
  <c r="S602" i="11"/>
  <c r="T602" i="11" a="1"/>
  <c r="T602" i="11" s="1"/>
  <c r="P603" i="11"/>
  <c r="Q603" i="11"/>
  <c r="R603" i="11"/>
  <c r="S603" i="11"/>
  <c r="T603" i="11" a="1"/>
  <c r="T603" i="11" s="1"/>
  <c r="P604" i="11"/>
  <c r="Q604" i="11"/>
  <c r="R604" i="11"/>
  <c r="S604" i="11"/>
  <c r="T604" i="11" a="1"/>
  <c r="T604" i="11" s="1"/>
  <c r="P605" i="11"/>
  <c r="Q605" i="11"/>
  <c r="R605" i="11"/>
  <c r="S605" i="11"/>
  <c r="T605" i="11" a="1"/>
  <c r="T605" i="11" s="1"/>
  <c r="P606" i="11"/>
  <c r="Q606" i="11"/>
  <c r="R606" i="11"/>
  <c r="S606" i="11"/>
  <c r="T606" i="11" a="1"/>
  <c r="T606" i="11" s="1"/>
  <c r="P607" i="11"/>
  <c r="Q607" i="11"/>
  <c r="R607" i="11"/>
  <c r="S607" i="11"/>
  <c r="T607" i="11" a="1"/>
  <c r="T607" i="11" s="1"/>
  <c r="P608" i="11"/>
  <c r="Q608" i="11"/>
  <c r="R608" i="11"/>
  <c r="S608" i="11"/>
  <c r="T608" i="11" a="1"/>
  <c r="T608" i="11" s="1"/>
  <c r="P609" i="11"/>
  <c r="Q609" i="11"/>
  <c r="R609" i="11"/>
  <c r="S609" i="11"/>
  <c r="U609" i="11" a="1"/>
  <c r="U609" i="11"/>
  <c r="T609" i="11" a="1"/>
  <c r="T609" i="11" s="1"/>
  <c r="P610" i="11"/>
  <c r="Q610" i="11"/>
  <c r="R610" i="11"/>
  <c r="S610" i="11"/>
  <c r="T610" i="11" a="1"/>
  <c r="T610" i="11" s="1"/>
  <c r="P611" i="11"/>
  <c r="Q611" i="11"/>
  <c r="R611" i="11"/>
  <c r="S611" i="11"/>
  <c r="T611" i="11" a="1"/>
  <c r="T611" i="11" s="1"/>
  <c r="P612" i="11"/>
  <c r="Q612" i="11"/>
  <c r="R612" i="11"/>
  <c r="S612" i="11"/>
  <c r="T612" i="11" a="1"/>
  <c r="T612" i="11" s="1"/>
  <c r="P613" i="11"/>
  <c r="Q613" i="11"/>
  <c r="R613" i="11"/>
  <c r="S613" i="11"/>
  <c r="T613" i="11" a="1"/>
  <c r="T613" i="11" s="1"/>
  <c r="P614" i="11"/>
  <c r="Q614" i="11"/>
  <c r="R614" i="11"/>
  <c r="S614" i="11"/>
  <c r="T614" i="11" a="1"/>
  <c r="T614" i="11" s="1"/>
  <c r="P615" i="11"/>
  <c r="Q615" i="11"/>
  <c r="R615" i="11"/>
  <c r="S615" i="11"/>
  <c r="T615" i="11" a="1"/>
  <c r="T615" i="11" s="1"/>
  <c r="P616" i="11"/>
  <c r="Q616" i="11"/>
  <c r="R616" i="11"/>
  <c r="S616" i="11"/>
  <c r="T616" i="11" a="1"/>
  <c r="T616" i="11" s="1"/>
  <c r="P617" i="11"/>
  <c r="Q617" i="11"/>
  <c r="R617" i="11"/>
  <c r="S617" i="11"/>
  <c r="T617" i="11" a="1"/>
  <c r="T617" i="11" s="1"/>
  <c r="P618" i="11"/>
  <c r="Q618" i="11"/>
  <c r="R618" i="11"/>
  <c r="S618" i="11"/>
  <c r="T618" i="11" a="1"/>
  <c r="T618" i="11" s="1"/>
  <c r="P619" i="11"/>
  <c r="Q619" i="11"/>
  <c r="R619" i="11"/>
  <c r="S619" i="11"/>
  <c r="T619" i="11" a="1"/>
  <c r="T619" i="11" s="1"/>
  <c r="P620" i="11"/>
  <c r="Q620" i="11"/>
  <c r="R620" i="11"/>
  <c r="S620" i="11"/>
  <c r="T620" i="11" a="1"/>
  <c r="T620" i="11" s="1"/>
  <c r="P621" i="11"/>
  <c r="Q621" i="11"/>
  <c r="R621" i="11"/>
  <c r="S621" i="11"/>
  <c r="T621" i="11" a="1"/>
  <c r="T621" i="11" s="1"/>
  <c r="P622" i="11"/>
  <c r="Q622" i="11"/>
  <c r="R622" i="11"/>
  <c r="S622" i="11"/>
  <c r="T622" i="11" a="1"/>
  <c r="T622" i="11" s="1"/>
  <c r="P623" i="11"/>
  <c r="Q623" i="11"/>
  <c r="R623" i="11"/>
  <c r="S623" i="11"/>
  <c r="T623" i="11" a="1"/>
  <c r="T623" i="11" s="1"/>
  <c r="P624" i="11"/>
  <c r="Q624" i="11"/>
  <c r="R624" i="11"/>
  <c r="S624" i="11"/>
  <c r="T624" i="11" a="1"/>
  <c r="T624" i="11" s="1"/>
  <c r="P625" i="11"/>
  <c r="Q625" i="11"/>
  <c r="R625" i="11"/>
  <c r="S625" i="11"/>
  <c r="T625" i="11" a="1"/>
  <c r="T625" i="11" s="1"/>
  <c r="P626" i="11"/>
  <c r="Q626" i="11"/>
  <c r="R626" i="11"/>
  <c r="S626" i="11"/>
  <c r="T626" i="11" a="1"/>
  <c r="T626" i="11" s="1"/>
  <c r="P627" i="11"/>
  <c r="Q627" i="11"/>
  <c r="R627" i="11"/>
  <c r="S627" i="11"/>
  <c r="T627" i="11" a="1"/>
  <c r="T627" i="11" s="1"/>
  <c r="P628" i="11"/>
  <c r="Q628" i="11"/>
  <c r="R628" i="11"/>
  <c r="S628" i="11"/>
  <c r="T628" i="11" a="1"/>
  <c r="T628" i="11" s="1"/>
  <c r="P629" i="11"/>
  <c r="Q629" i="11"/>
  <c r="R629" i="11"/>
  <c r="S629" i="11"/>
  <c r="T629" i="11" a="1"/>
  <c r="T629" i="11" s="1"/>
  <c r="P630" i="11"/>
  <c r="Q630" i="11"/>
  <c r="R630" i="11"/>
  <c r="S630" i="11"/>
  <c r="T630" i="11" a="1"/>
  <c r="T630" i="11" s="1"/>
  <c r="P631" i="11"/>
  <c r="Q631" i="11"/>
  <c r="R631" i="11"/>
  <c r="S631" i="11"/>
  <c r="T631" i="11" a="1"/>
  <c r="T631" i="11" s="1"/>
  <c r="P632" i="11"/>
  <c r="Q632" i="11"/>
  <c r="R632" i="11"/>
  <c r="S632" i="11"/>
  <c r="U632" i="11" a="1"/>
  <c r="U632" i="11"/>
  <c r="T632" i="11" a="1"/>
  <c r="T632" i="11" s="1"/>
  <c r="P633" i="11"/>
  <c r="Q633" i="11"/>
  <c r="R633" i="11"/>
  <c r="S633" i="11"/>
  <c r="U633" i="11" a="1"/>
  <c r="U633" i="11"/>
  <c r="T633" i="11" a="1"/>
  <c r="T633" i="11" s="1"/>
  <c r="P634" i="11"/>
  <c r="Q634" i="11"/>
  <c r="R634" i="11"/>
  <c r="S634" i="11"/>
  <c r="T634" i="11" a="1"/>
  <c r="T634" i="11" s="1"/>
  <c r="P635" i="11"/>
  <c r="Q635" i="11"/>
  <c r="R635" i="11"/>
  <c r="S635" i="11"/>
  <c r="T635" i="11" a="1"/>
  <c r="T635" i="11" s="1"/>
  <c r="P636" i="11"/>
  <c r="Q636" i="11"/>
  <c r="R636" i="11"/>
  <c r="S636" i="11"/>
  <c r="T636" i="11" a="1"/>
  <c r="T636" i="11" s="1"/>
  <c r="P637" i="11"/>
  <c r="Q637" i="11"/>
  <c r="R637" i="11"/>
  <c r="S637" i="11"/>
  <c r="U637" i="11" a="1"/>
  <c r="U637" i="11"/>
  <c r="T637" i="11" a="1"/>
  <c r="T637" i="11" s="1"/>
  <c r="P638" i="11"/>
  <c r="Q638" i="11"/>
  <c r="R638" i="11"/>
  <c r="S638" i="11"/>
  <c r="T638" i="11" a="1"/>
  <c r="T638" i="11" s="1"/>
  <c r="P639" i="11"/>
  <c r="Q639" i="11"/>
  <c r="R639" i="11"/>
  <c r="S639" i="11"/>
  <c r="T639" i="11" a="1"/>
  <c r="T639" i="11" s="1"/>
  <c r="P640" i="11"/>
  <c r="Q640" i="11"/>
  <c r="R640" i="11"/>
  <c r="S640" i="11"/>
  <c r="T640" i="11" a="1"/>
  <c r="T640" i="11" s="1"/>
  <c r="P641" i="11"/>
  <c r="Q641" i="11"/>
  <c r="R641" i="11"/>
  <c r="S641" i="11"/>
  <c r="U641" i="11" a="1"/>
  <c r="U641" i="11"/>
  <c r="T641" i="11" a="1"/>
  <c r="T641" i="11" s="1"/>
  <c r="P642" i="11"/>
  <c r="Q642" i="11"/>
  <c r="R642" i="11"/>
  <c r="S642" i="11"/>
  <c r="T642" i="11" a="1"/>
  <c r="T642" i="11" s="1"/>
  <c r="P643" i="11"/>
  <c r="Q643" i="11"/>
  <c r="R643" i="11"/>
  <c r="S643" i="11"/>
  <c r="T643" i="11" a="1"/>
  <c r="T643" i="11" s="1"/>
  <c r="P644" i="11"/>
  <c r="Q644" i="11"/>
  <c r="R644" i="11"/>
  <c r="S644" i="11"/>
  <c r="T644" i="11" a="1"/>
  <c r="T644" i="11" s="1"/>
  <c r="P645" i="11"/>
  <c r="Q645" i="11"/>
  <c r="R645" i="11"/>
  <c r="S645" i="11"/>
  <c r="U645" i="11" a="1"/>
  <c r="U645" i="11"/>
  <c r="T645" i="11" a="1"/>
  <c r="T645" i="11" s="1"/>
  <c r="P646" i="11"/>
  <c r="Q646" i="11"/>
  <c r="R646" i="11"/>
  <c r="S646" i="11"/>
  <c r="T646" i="11" a="1"/>
  <c r="T646" i="11" s="1"/>
  <c r="P647" i="11"/>
  <c r="Q647" i="11"/>
  <c r="R647" i="11"/>
  <c r="S647" i="11"/>
  <c r="T647" i="11" a="1"/>
  <c r="T647" i="11" s="1"/>
  <c r="P648" i="11"/>
  <c r="Q648" i="11"/>
  <c r="R648" i="11"/>
  <c r="S648" i="11"/>
  <c r="T648" i="11" a="1"/>
  <c r="T648" i="11" s="1"/>
  <c r="P649" i="11"/>
  <c r="Q649" i="11"/>
  <c r="R649" i="11"/>
  <c r="S649" i="11"/>
  <c r="U649" i="11" a="1"/>
  <c r="U649" i="11"/>
  <c r="T649" i="11" a="1"/>
  <c r="T649" i="11" s="1"/>
  <c r="P650" i="11"/>
  <c r="Q650" i="11"/>
  <c r="R650" i="11"/>
  <c r="S650" i="11"/>
  <c r="T650" i="11" a="1"/>
  <c r="T650" i="11" s="1"/>
  <c r="P651" i="11"/>
  <c r="Q651" i="11"/>
  <c r="R651" i="11"/>
  <c r="S651" i="11"/>
  <c r="T651" i="11" a="1"/>
  <c r="T651" i="11" s="1"/>
  <c r="P652" i="11"/>
  <c r="Q652" i="11"/>
  <c r="R652" i="11"/>
  <c r="S652" i="11"/>
  <c r="T652" i="11" a="1"/>
  <c r="T652" i="11" s="1"/>
  <c r="P653" i="11"/>
  <c r="Q653" i="11"/>
  <c r="R653" i="11"/>
  <c r="S653" i="11"/>
  <c r="U653" i="11" a="1"/>
  <c r="U653" i="11"/>
  <c r="T653" i="11" a="1"/>
  <c r="T653" i="11" s="1"/>
  <c r="P654" i="11"/>
  <c r="Q654" i="11"/>
  <c r="R654" i="11"/>
  <c r="S654" i="11"/>
  <c r="T654" i="11" a="1"/>
  <c r="T654" i="11" s="1"/>
  <c r="P655" i="11"/>
  <c r="Q655" i="11"/>
  <c r="R655" i="11"/>
  <c r="S655" i="11"/>
  <c r="T655" i="11" a="1"/>
  <c r="T655" i="11" s="1"/>
  <c r="P656" i="11"/>
  <c r="Q656" i="11"/>
  <c r="R656" i="11"/>
  <c r="S656" i="11"/>
  <c r="T656" i="11" a="1"/>
  <c r="T656" i="11" s="1"/>
  <c r="P657" i="11"/>
  <c r="Q657" i="11"/>
  <c r="R657" i="11"/>
  <c r="S657" i="11"/>
  <c r="U657" i="11" a="1"/>
  <c r="U657" i="11"/>
  <c r="T657" i="11" a="1"/>
  <c r="T657" i="11" s="1"/>
  <c r="P658" i="11"/>
  <c r="Q658" i="11"/>
  <c r="R658" i="11"/>
  <c r="S658" i="11"/>
  <c r="T658" i="11" a="1"/>
  <c r="T658" i="11" s="1"/>
  <c r="P659" i="11"/>
  <c r="Q659" i="11"/>
  <c r="R659" i="11"/>
  <c r="S659" i="11"/>
  <c r="T659" i="11" a="1"/>
  <c r="T659" i="11" s="1"/>
  <c r="P660" i="11"/>
  <c r="Q660" i="11"/>
  <c r="R660" i="11"/>
  <c r="S660" i="11"/>
  <c r="T660" i="11" a="1"/>
  <c r="T660" i="11" s="1"/>
  <c r="P661" i="11"/>
  <c r="Q661" i="11"/>
  <c r="R661" i="11"/>
  <c r="S661" i="11"/>
  <c r="T661" i="11" a="1"/>
  <c r="T661" i="11" s="1"/>
  <c r="P662" i="11"/>
  <c r="Q662" i="11"/>
  <c r="R662" i="11"/>
  <c r="S662" i="11"/>
  <c r="T662" i="11" a="1"/>
  <c r="T662" i="11" s="1"/>
  <c r="P663" i="11"/>
  <c r="Q663" i="11"/>
  <c r="R663" i="11"/>
  <c r="S663" i="11"/>
  <c r="T663" i="11" a="1"/>
  <c r="T663" i="11" s="1"/>
  <c r="P664" i="11"/>
  <c r="Q664" i="11"/>
  <c r="R664" i="11"/>
  <c r="S664" i="11"/>
  <c r="U664" i="11" a="1"/>
  <c r="T664" i="11" a="1"/>
  <c r="T664" i="11" s="1"/>
  <c r="P665" i="11"/>
  <c r="Q665" i="11"/>
  <c r="R665" i="11"/>
  <c r="S665" i="11"/>
  <c r="U665" i="11" a="1"/>
  <c r="U665" i="11"/>
  <c r="T665" i="11" a="1"/>
  <c r="T665" i="11" s="1"/>
  <c r="P666" i="11"/>
  <c r="Q666" i="11"/>
  <c r="R666" i="11"/>
  <c r="S666" i="11"/>
  <c r="T666" i="11" a="1"/>
  <c r="T666" i="11" s="1"/>
  <c r="P667" i="11"/>
  <c r="Q667" i="11"/>
  <c r="R667" i="11"/>
  <c r="S667" i="11"/>
  <c r="T667" i="11" a="1"/>
  <c r="T667" i="11" s="1"/>
  <c r="P668" i="11"/>
  <c r="Q668" i="11"/>
  <c r="R668" i="11"/>
  <c r="S668" i="11"/>
  <c r="T668" i="11" a="1"/>
  <c r="T668" i="11" s="1"/>
  <c r="P669" i="11"/>
  <c r="Q669" i="11"/>
  <c r="R669" i="11"/>
  <c r="S669" i="11"/>
  <c r="T669" i="11" a="1"/>
  <c r="T669" i="11" s="1"/>
  <c r="P670" i="11"/>
  <c r="Q670" i="11"/>
  <c r="R670" i="11"/>
  <c r="S670" i="11"/>
  <c r="T670" i="11" a="1"/>
  <c r="T670" i="11" s="1"/>
  <c r="P671" i="11"/>
  <c r="Q671" i="11"/>
  <c r="R671" i="11"/>
  <c r="S671" i="11"/>
  <c r="T671" i="11" a="1"/>
  <c r="T671" i="11" s="1"/>
  <c r="P672" i="11"/>
  <c r="Q672" i="11"/>
  <c r="R672" i="11"/>
  <c r="S672" i="11"/>
  <c r="T672" i="11" a="1"/>
  <c r="T672" i="11" s="1"/>
  <c r="P673" i="11"/>
  <c r="Q673" i="11"/>
  <c r="R673" i="11"/>
  <c r="S673" i="11"/>
  <c r="U673" i="11" a="1"/>
  <c r="U673" i="11"/>
  <c r="T673" i="11" a="1"/>
  <c r="T673" i="11" s="1"/>
  <c r="P674" i="11"/>
  <c r="Q674" i="11"/>
  <c r="R674" i="11"/>
  <c r="S674" i="11"/>
  <c r="T674" i="11" a="1"/>
  <c r="T674" i="11" s="1"/>
  <c r="P675" i="11"/>
  <c r="Q675" i="11"/>
  <c r="R675" i="11"/>
  <c r="S675" i="11"/>
  <c r="T675" i="11" a="1"/>
  <c r="T675" i="11" s="1"/>
  <c r="P676" i="11"/>
  <c r="Q676" i="11"/>
  <c r="R676" i="11"/>
  <c r="S676" i="11"/>
  <c r="T676" i="11" a="1"/>
  <c r="T676" i="11" s="1"/>
  <c r="P677" i="11"/>
  <c r="Q677" i="11"/>
  <c r="R677" i="11"/>
  <c r="S677" i="11"/>
  <c r="T677" i="11" a="1"/>
  <c r="T677" i="11" s="1"/>
  <c r="P678" i="11"/>
  <c r="Q678" i="11"/>
  <c r="R678" i="11"/>
  <c r="S678" i="11"/>
  <c r="T678" i="11" a="1"/>
  <c r="T678" i="11" s="1"/>
  <c r="P679" i="11"/>
  <c r="Q679" i="11"/>
  <c r="R679" i="11"/>
  <c r="S679" i="11"/>
  <c r="T679" i="11" a="1"/>
  <c r="T679" i="11" s="1"/>
  <c r="P680" i="11"/>
  <c r="Q680" i="11"/>
  <c r="R680" i="11"/>
  <c r="S680" i="11"/>
  <c r="T680" i="11" a="1"/>
  <c r="T680" i="11" s="1"/>
  <c r="P681" i="11"/>
  <c r="Q681" i="11"/>
  <c r="R681" i="11"/>
  <c r="S681" i="11"/>
  <c r="U681" i="11" a="1"/>
  <c r="U681" i="11"/>
  <c r="T681" i="11" a="1"/>
  <c r="T681" i="11" s="1"/>
  <c r="P682" i="11"/>
  <c r="Q682" i="11"/>
  <c r="R682" i="11"/>
  <c r="S682" i="11"/>
  <c r="T682" i="11" a="1"/>
  <c r="T682" i="11" s="1"/>
  <c r="P683" i="11"/>
  <c r="Q683" i="11"/>
  <c r="R683" i="11"/>
  <c r="S683" i="11"/>
  <c r="T683" i="11" a="1"/>
  <c r="T683" i="11" s="1"/>
  <c r="P684" i="11"/>
  <c r="Q684" i="11"/>
  <c r="R684" i="11"/>
  <c r="S684" i="11"/>
  <c r="T684" i="11" a="1"/>
  <c r="T684" i="11" s="1"/>
  <c r="P685" i="11"/>
  <c r="Q685" i="11"/>
  <c r="R685" i="11"/>
  <c r="S685" i="11"/>
  <c r="T685" i="11" a="1"/>
  <c r="T685" i="11" s="1"/>
  <c r="P686" i="11"/>
  <c r="Q686" i="11"/>
  <c r="R686" i="11"/>
  <c r="S686" i="11"/>
  <c r="T686" i="11" a="1"/>
  <c r="T686" i="11" s="1"/>
  <c r="P687" i="11"/>
  <c r="Q687" i="11"/>
  <c r="R687" i="11"/>
  <c r="S687" i="11"/>
  <c r="T687" i="11" a="1"/>
  <c r="T687" i="11" s="1"/>
  <c r="P688" i="11"/>
  <c r="Q688" i="11"/>
  <c r="R688" i="11"/>
  <c r="S688" i="11"/>
  <c r="T688" i="11" a="1"/>
  <c r="T688" i="11" s="1"/>
  <c r="P689" i="11"/>
  <c r="Q689" i="11"/>
  <c r="R689" i="11"/>
  <c r="S689" i="11"/>
  <c r="U689" i="11" a="1"/>
  <c r="U689" i="11"/>
  <c r="T689" i="11" a="1"/>
  <c r="T689" i="11" s="1"/>
  <c r="P690" i="11"/>
  <c r="Q690" i="11"/>
  <c r="R690" i="11"/>
  <c r="S690" i="11"/>
  <c r="T690" i="11" a="1"/>
  <c r="T690" i="11" s="1"/>
  <c r="P691" i="11"/>
  <c r="Q691" i="11"/>
  <c r="R691" i="11"/>
  <c r="S691" i="11"/>
  <c r="T691" i="11" a="1"/>
  <c r="T691" i="11" s="1"/>
  <c r="P692" i="11"/>
  <c r="Q692" i="11"/>
  <c r="R692" i="11"/>
  <c r="S692" i="11"/>
  <c r="T692" i="11" a="1"/>
  <c r="T692" i="11" s="1"/>
  <c r="P693" i="11"/>
  <c r="Q693" i="11"/>
  <c r="R693" i="11"/>
  <c r="S693" i="11"/>
  <c r="U693" i="11" a="1"/>
  <c r="U693" i="11"/>
  <c r="T693" i="11" a="1"/>
  <c r="T693" i="11" s="1"/>
  <c r="P694" i="11"/>
  <c r="Q694" i="11"/>
  <c r="R694" i="11"/>
  <c r="S694" i="11"/>
  <c r="T694" i="11" a="1"/>
  <c r="T694" i="11" s="1"/>
  <c r="P695" i="11"/>
  <c r="Q695" i="11"/>
  <c r="R695" i="11"/>
  <c r="S695" i="11"/>
  <c r="T695" i="11" a="1"/>
  <c r="T695" i="11" s="1"/>
  <c r="P696" i="11"/>
  <c r="Q696" i="11"/>
  <c r="R696" i="11"/>
  <c r="S696" i="11"/>
  <c r="T696" i="11" a="1"/>
  <c r="T696" i="11" s="1"/>
  <c r="P697" i="11"/>
  <c r="Q697" i="11"/>
  <c r="R697" i="11"/>
  <c r="S697" i="11"/>
  <c r="U697" i="11" a="1"/>
  <c r="U697" i="11"/>
  <c r="T697" i="11" a="1"/>
  <c r="T697" i="11" s="1"/>
  <c r="P698" i="11"/>
  <c r="Q698" i="11"/>
  <c r="R698" i="11"/>
  <c r="S698" i="11"/>
  <c r="T698" i="11" a="1"/>
  <c r="T698" i="11" s="1"/>
  <c r="P699" i="11"/>
  <c r="Q699" i="11"/>
  <c r="R699" i="11"/>
  <c r="S699" i="11"/>
  <c r="T699" i="11" a="1"/>
  <c r="T699" i="11" s="1"/>
  <c r="P700" i="11"/>
  <c r="Q700" i="11"/>
  <c r="R700" i="11"/>
  <c r="S700" i="11"/>
  <c r="T700" i="11" a="1"/>
  <c r="T700" i="11" s="1"/>
  <c r="P701" i="11"/>
  <c r="Q701" i="11"/>
  <c r="R701" i="11"/>
  <c r="S701" i="11"/>
  <c r="U701" i="11" a="1"/>
  <c r="U701" i="11"/>
  <c r="T701" i="11" a="1"/>
  <c r="T701" i="11" s="1"/>
  <c r="P702" i="11"/>
  <c r="Q702" i="11"/>
  <c r="R702" i="11"/>
  <c r="S702" i="11"/>
  <c r="T702" i="11" a="1"/>
  <c r="T702" i="11" s="1"/>
  <c r="P703" i="11"/>
  <c r="Q703" i="11"/>
  <c r="R703" i="11"/>
  <c r="S703" i="11"/>
  <c r="T703" i="11" a="1"/>
  <c r="T703" i="11" s="1"/>
  <c r="P704" i="11"/>
  <c r="Q704" i="11"/>
  <c r="R704" i="11"/>
  <c r="S704" i="11"/>
  <c r="T704" i="11" a="1"/>
  <c r="T704" i="11" s="1"/>
  <c r="P705" i="11"/>
  <c r="Q705" i="11"/>
  <c r="R705" i="11"/>
  <c r="S705" i="11"/>
  <c r="U705" i="11" a="1"/>
  <c r="U705" i="11"/>
  <c r="T705" i="11" a="1"/>
  <c r="T705" i="11" s="1"/>
  <c r="P706" i="11"/>
  <c r="Q706" i="11"/>
  <c r="R706" i="11"/>
  <c r="S706" i="11"/>
  <c r="T706" i="11" a="1"/>
  <c r="T706" i="11" s="1"/>
  <c r="P707" i="11"/>
  <c r="Q707" i="11"/>
  <c r="R707" i="11"/>
  <c r="S707" i="11"/>
  <c r="T707" i="11" a="1"/>
  <c r="T707" i="11" s="1"/>
  <c r="P708" i="11"/>
  <c r="Q708" i="11"/>
  <c r="R708" i="11"/>
  <c r="S708" i="11"/>
  <c r="U708" i="11" a="1"/>
  <c r="U708" i="11"/>
  <c r="T708" i="11" a="1"/>
  <c r="T708" i="11" s="1"/>
  <c r="P709" i="11"/>
  <c r="Q709" i="11"/>
  <c r="R709" i="11"/>
  <c r="S709" i="11"/>
  <c r="U709" i="11" a="1"/>
  <c r="U709" i="11"/>
  <c r="T709" i="11" a="1"/>
  <c r="T709" i="11" s="1"/>
  <c r="P710" i="11"/>
  <c r="Q710" i="11"/>
  <c r="R710" i="11"/>
  <c r="S710" i="11"/>
  <c r="T710" i="11" a="1"/>
  <c r="T710" i="11" s="1"/>
  <c r="P711" i="11"/>
  <c r="Q711" i="11"/>
  <c r="R711" i="11"/>
  <c r="S711" i="11"/>
  <c r="T711" i="11" a="1"/>
  <c r="T711" i="11" s="1"/>
  <c r="P712" i="11"/>
  <c r="Q712" i="11"/>
  <c r="R712" i="11"/>
  <c r="S712" i="11"/>
  <c r="T712" i="11" a="1"/>
  <c r="T712" i="11" s="1"/>
  <c r="P713" i="11"/>
  <c r="Q713" i="11"/>
  <c r="R713" i="11"/>
  <c r="S713" i="11"/>
  <c r="T713" i="11" a="1"/>
  <c r="T713" i="11" s="1"/>
  <c r="P714" i="11"/>
  <c r="Q714" i="11"/>
  <c r="R714" i="11"/>
  <c r="S714" i="11"/>
  <c r="T714" i="11" a="1"/>
  <c r="T714" i="11" s="1"/>
  <c r="P715" i="11"/>
  <c r="Q715" i="11"/>
  <c r="R715" i="11"/>
  <c r="S715" i="11"/>
  <c r="T715" i="11" a="1"/>
  <c r="T715" i="11" s="1"/>
  <c r="P716" i="11"/>
  <c r="Q716" i="11"/>
  <c r="R716" i="11"/>
  <c r="S716" i="11"/>
  <c r="T716" i="11" a="1"/>
  <c r="T716" i="11" s="1"/>
  <c r="P717" i="11"/>
  <c r="Q717" i="11"/>
  <c r="R717" i="11"/>
  <c r="S717" i="11"/>
  <c r="T717" i="11" a="1"/>
  <c r="T717" i="11" s="1"/>
  <c r="P718" i="11"/>
  <c r="Q718" i="11"/>
  <c r="R718" i="11"/>
  <c r="S718" i="11"/>
  <c r="T718" i="11" a="1"/>
  <c r="T718" i="11" s="1"/>
  <c r="P719" i="11"/>
  <c r="Q719" i="11"/>
  <c r="R719" i="11"/>
  <c r="S719" i="11"/>
  <c r="T719" i="11" a="1"/>
  <c r="T719" i="11" s="1"/>
  <c r="P720" i="11"/>
  <c r="Q720" i="11"/>
  <c r="R720" i="11"/>
  <c r="S720" i="11"/>
  <c r="T720" i="11" a="1"/>
  <c r="T720" i="11" s="1"/>
  <c r="P721" i="11"/>
  <c r="Q721" i="11"/>
  <c r="R721" i="11"/>
  <c r="S721" i="11"/>
  <c r="U721" i="11" a="1"/>
  <c r="U721" i="11"/>
  <c r="T721" i="11" a="1"/>
  <c r="T721" i="11" s="1"/>
  <c r="P722" i="11"/>
  <c r="Q722" i="11"/>
  <c r="R722" i="11"/>
  <c r="S722" i="11"/>
  <c r="T722" i="11" a="1"/>
  <c r="T722" i="11" s="1"/>
  <c r="P723" i="11"/>
  <c r="Q723" i="11"/>
  <c r="R723" i="11"/>
  <c r="S723" i="11"/>
  <c r="T723" i="11" a="1"/>
  <c r="T723" i="11" s="1"/>
  <c r="P724" i="11"/>
  <c r="Q724" i="11"/>
  <c r="R724" i="11"/>
  <c r="S724" i="11"/>
  <c r="T724" i="11" a="1"/>
  <c r="T724" i="11" s="1"/>
  <c r="P725" i="11"/>
  <c r="Q725" i="11"/>
  <c r="R725" i="11"/>
  <c r="S725" i="11"/>
  <c r="T725" i="11" a="1"/>
  <c r="T725" i="11" s="1"/>
  <c r="P726" i="11"/>
  <c r="Q726" i="11"/>
  <c r="R726" i="11"/>
  <c r="S726" i="11"/>
  <c r="T726" i="11" a="1"/>
  <c r="T726" i="11" s="1"/>
  <c r="P727" i="11"/>
  <c r="Q727" i="11"/>
  <c r="R727" i="11"/>
  <c r="S727" i="11"/>
  <c r="T727" i="11" a="1"/>
  <c r="T727" i="11" s="1"/>
  <c r="P728" i="11"/>
  <c r="Q728" i="11"/>
  <c r="R728" i="11"/>
  <c r="S728" i="11"/>
  <c r="T728" i="11" a="1"/>
  <c r="T728" i="11" s="1"/>
  <c r="P729" i="11"/>
  <c r="Q729" i="11"/>
  <c r="R729" i="11"/>
  <c r="S729" i="11"/>
  <c r="T729" i="11" a="1"/>
  <c r="T729" i="11" s="1"/>
  <c r="P730" i="11"/>
  <c r="Q730" i="11"/>
  <c r="R730" i="11"/>
  <c r="S730" i="11"/>
  <c r="T730" i="11" a="1"/>
  <c r="T730" i="11" s="1"/>
  <c r="P731" i="11"/>
  <c r="Q731" i="11"/>
  <c r="R731" i="11"/>
  <c r="S731" i="11"/>
  <c r="T731" i="11" a="1"/>
  <c r="T731" i="11" s="1"/>
  <c r="P732" i="11"/>
  <c r="Q732" i="11"/>
  <c r="R732" i="11"/>
  <c r="S732" i="11"/>
  <c r="T732" i="11" a="1"/>
  <c r="T732" i="11" s="1"/>
  <c r="P733" i="11"/>
  <c r="Q733" i="11"/>
  <c r="R733" i="11"/>
  <c r="S733" i="11"/>
  <c r="U733" i="11" a="1"/>
  <c r="U733" i="11"/>
  <c r="T733" i="11" a="1"/>
  <c r="T733" i="11" s="1"/>
  <c r="P734" i="11"/>
  <c r="Q734" i="11"/>
  <c r="R734" i="11"/>
  <c r="S734" i="11"/>
  <c r="T734" i="11" a="1"/>
  <c r="T734" i="11" s="1"/>
  <c r="P735" i="11"/>
  <c r="Q735" i="11"/>
  <c r="R735" i="11"/>
  <c r="S735" i="11"/>
  <c r="U735" i="11" a="1"/>
  <c r="U735" i="11"/>
  <c r="T735" i="11" a="1"/>
  <c r="T735" i="11" s="1"/>
  <c r="P736" i="11"/>
  <c r="Q736" i="11"/>
  <c r="R736" i="11"/>
  <c r="S736" i="11"/>
  <c r="T736" i="11" a="1"/>
  <c r="T736" i="11" s="1"/>
  <c r="P737" i="11"/>
  <c r="Q737" i="11"/>
  <c r="R737" i="11"/>
  <c r="S737" i="11"/>
  <c r="U737" i="11" a="1"/>
  <c r="U737" i="11"/>
  <c r="T737" i="11" a="1"/>
  <c r="T737" i="11" s="1"/>
  <c r="P738" i="11"/>
  <c r="Q738" i="11"/>
  <c r="R738" i="11"/>
  <c r="S738" i="11"/>
  <c r="T738" i="11" a="1"/>
  <c r="T738" i="11" s="1"/>
  <c r="P739" i="11"/>
  <c r="Q739" i="11"/>
  <c r="R739" i="11"/>
  <c r="S739" i="11"/>
  <c r="T739" i="11" a="1"/>
  <c r="T739" i="11" s="1"/>
  <c r="P740" i="11"/>
  <c r="Q740" i="11"/>
  <c r="R740" i="11"/>
  <c r="S740" i="11"/>
  <c r="T740" i="11" a="1"/>
  <c r="T740" i="11" s="1"/>
  <c r="P741" i="11"/>
  <c r="Q741" i="11"/>
  <c r="R741" i="11"/>
  <c r="S741" i="11"/>
  <c r="U741" i="11" a="1"/>
  <c r="U741" i="11"/>
  <c r="T741" i="11" a="1"/>
  <c r="T741" i="11" s="1"/>
  <c r="P742" i="11"/>
  <c r="Q742" i="11"/>
  <c r="R742" i="11"/>
  <c r="S742" i="11"/>
  <c r="T742" i="11" a="1"/>
  <c r="T742" i="11" s="1"/>
  <c r="P743" i="11"/>
  <c r="Q743" i="11"/>
  <c r="R743" i="11"/>
  <c r="S743" i="11"/>
  <c r="T743" i="11" a="1"/>
  <c r="T743" i="11" s="1"/>
  <c r="P744" i="11"/>
  <c r="Q744" i="11"/>
  <c r="R744" i="11"/>
  <c r="S744" i="11"/>
  <c r="T744" i="11" a="1"/>
  <c r="T744" i="11" s="1"/>
  <c r="P745" i="11"/>
  <c r="Q745" i="11"/>
  <c r="R745" i="11"/>
  <c r="S745" i="11"/>
  <c r="U745" i="11" a="1"/>
  <c r="U745" i="11"/>
  <c r="T745" i="11" a="1"/>
  <c r="T745" i="11" s="1"/>
  <c r="P746" i="11"/>
  <c r="Q746" i="11"/>
  <c r="R746" i="11"/>
  <c r="S746" i="11"/>
  <c r="T746" i="11" a="1"/>
  <c r="T746" i="11" s="1"/>
  <c r="P747" i="11"/>
  <c r="Q747" i="11"/>
  <c r="R747" i="11"/>
  <c r="S747" i="11"/>
  <c r="T747" i="11" a="1"/>
  <c r="T747" i="11" s="1"/>
  <c r="P748" i="11"/>
  <c r="Q748" i="11"/>
  <c r="R748" i="11"/>
  <c r="S748" i="11"/>
  <c r="T748" i="11" a="1"/>
  <c r="T748" i="11" s="1"/>
  <c r="P749" i="11"/>
  <c r="Q749" i="11"/>
  <c r="R749" i="11"/>
  <c r="S749" i="11"/>
  <c r="U749" i="11" a="1"/>
  <c r="U749" i="11"/>
  <c r="T749" i="11" a="1"/>
  <c r="T749" i="11" s="1"/>
  <c r="P750" i="11"/>
  <c r="Q750" i="11"/>
  <c r="R750" i="11"/>
  <c r="S750" i="11"/>
  <c r="T750" i="11" a="1"/>
  <c r="T750" i="11" s="1"/>
  <c r="P751" i="11"/>
  <c r="Q751" i="11"/>
  <c r="R751" i="11"/>
  <c r="S751" i="11"/>
  <c r="T751" i="11" a="1"/>
  <c r="T751" i="11" s="1"/>
  <c r="P752" i="11"/>
  <c r="Q752" i="11"/>
  <c r="R752" i="11"/>
  <c r="S752" i="11"/>
  <c r="U752" i="11" a="1"/>
  <c r="U752" i="11"/>
  <c r="T752" i="11" a="1"/>
  <c r="T752" i="11" s="1"/>
  <c r="P753" i="11"/>
  <c r="Q753" i="11"/>
  <c r="R753" i="11"/>
  <c r="S753" i="11"/>
  <c r="T753" i="11" a="1"/>
  <c r="T753" i="11" s="1"/>
  <c r="P754" i="11"/>
  <c r="Q754" i="11"/>
  <c r="R754" i="11"/>
  <c r="S754" i="11"/>
  <c r="T754" i="11" a="1"/>
  <c r="T754" i="11" s="1"/>
  <c r="P755" i="11"/>
  <c r="Q755" i="11"/>
  <c r="R755" i="11"/>
  <c r="S755" i="11"/>
  <c r="T755" i="11" a="1"/>
  <c r="T755" i="11" s="1"/>
  <c r="P756" i="11"/>
  <c r="Q756" i="11"/>
  <c r="R756" i="11"/>
  <c r="S756" i="11"/>
  <c r="U756" i="11" a="1"/>
  <c r="U756" i="11"/>
  <c r="T756" i="11" a="1"/>
  <c r="T756" i="11" s="1"/>
  <c r="P757" i="11"/>
  <c r="Q757" i="11"/>
  <c r="R757" i="11"/>
  <c r="S757" i="11"/>
  <c r="T757" i="11" a="1"/>
  <c r="T757" i="11" s="1"/>
  <c r="P758" i="11"/>
  <c r="Q758" i="11"/>
  <c r="R758" i="11"/>
  <c r="S758" i="11"/>
  <c r="T758" i="11" a="1"/>
  <c r="T758" i="11" s="1"/>
  <c r="P759" i="11"/>
  <c r="Q759" i="11"/>
  <c r="R759" i="11"/>
  <c r="S759" i="11"/>
  <c r="T759" i="11" a="1"/>
  <c r="T759" i="11" s="1"/>
  <c r="P760" i="11"/>
  <c r="Q760" i="11"/>
  <c r="R760" i="11"/>
  <c r="S760" i="11"/>
  <c r="U760" i="11" a="1"/>
  <c r="U760" i="11"/>
  <c r="T760" i="11" a="1"/>
  <c r="T760" i="11" s="1"/>
  <c r="P761" i="11"/>
  <c r="Q761" i="11"/>
  <c r="R761" i="11"/>
  <c r="S761" i="11"/>
  <c r="T761" i="11" a="1"/>
  <c r="T761" i="11" s="1"/>
  <c r="P762" i="11"/>
  <c r="Q762" i="11"/>
  <c r="R762" i="11"/>
  <c r="S762" i="11"/>
  <c r="T762" i="11" a="1"/>
  <c r="T762" i="11" s="1"/>
  <c r="P763" i="11"/>
  <c r="Q763" i="11"/>
  <c r="R763" i="11"/>
  <c r="S763" i="11"/>
  <c r="T763" i="11" a="1"/>
  <c r="T763" i="11" s="1"/>
  <c r="P764" i="11"/>
  <c r="Q764" i="11"/>
  <c r="R764" i="11"/>
  <c r="S764" i="11"/>
  <c r="U764" i="11" a="1"/>
  <c r="U764" i="11"/>
  <c r="T764" i="11" a="1"/>
  <c r="T764" i="11" s="1"/>
  <c r="P765" i="11"/>
  <c r="Q765" i="11"/>
  <c r="R765" i="11"/>
  <c r="S765" i="11"/>
  <c r="T765" i="11" a="1"/>
  <c r="T765" i="11" s="1"/>
  <c r="P766" i="11"/>
  <c r="Q766" i="11"/>
  <c r="R766" i="11"/>
  <c r="S766" i="11"/>
  <c r="T766" i="11" a="1"/>
  <c r="T766" i="11" s="1"/>
  <c r="P767" i="11"/>
  <c r="Q767" i="11"/>
  <c r="R767" i="11"/>
  <c r="S767" i="11"/>
  <c r="T767" i="11" a="1"/>
  <c r="T767" i="11" s="1"/>
  <c r="P768" i="11"/>
  <c r="Q768" i="11"/>
  <c r="R768" i="11"/>
  <c r="S768" i="11"/>
  <c r="T768" i="11" a="1"/>
  <c r="T768" i="11" s="1"/>
  <c r="P769" i="11"/>
  <c r="Q769" i="11"/>
  <c r="R769" i="11"/>
  <c r="S769" i="11"/>
  <c r="T769" i="11" a="1"/>
  <c r="T769" i="11" s="1"/>
  <c r="P770" i="11"/>
  <c r="Q770" i="11"/>
  <c r="R770" i="11"/>
  <c r="S770" i="11"/>
  <c r="T770" i="11" a="1"/>
  <c r="T770" i="11" s="1"/>
  <c r="P771" i="11"/>
  <c r="Q771" i="11"/>
  <c r="R771" i="11"/>
  <c r="S771" i="11"/>
  <c r="T771" i="11" a="1"/>
  <c r="T771" i="11" s="1"/>
  <c r="P772" i="11"/>
  <c r="Q772" i="11"/>
  <c r="R772" i="11"/>
  <c r="S772" i="11"/>
  <c r="T772" i="11" a="1"/>
  <c r="T772" i="11" s="1"/>
  <c r="P773" i="11"/>
  <c r="Q773" i="11"/>
  <c r="R773" i="11"/>
  <c r="S773" i="11"/>
  <c r="T773" i="11" a="1"/>
  <c r="T773" i="11" s="1"/>
  <c r="P774" i="11"/>
  <c r="Q774" i="11"/>
  <c r="R774" i="11"/>
  <c r="S774" i="11"/>
  <c r="T774" i="11" a="1"/>
  <c r="T774" i="11" s="1"/>
  <c r="P775" i="11"/>
  <c r="Q775" i="11"/>
  <c r="R775" i="11"/>
  <c r="S775" i="11"/>
  <c r="T775" i="11" a="1"/>
  <c r="T775" i="11" s="1"/>
  <c r="P776" i="11"/>
  <c r="Q776" i="11"/>
  <c r="R776" i="11"/>
  <c r="S776" i="11"/>
  <c r="T776" i="11" a="1"/>
  <c r="T776" i="11" s="1"/>
  <c r="P777" i="11"/>
  <c r="Q777" i="11"/>
  <c r="R777" i="11"/>
  <c r="S777" i="11"/>
  <c r="T777" i="11" a="1"/>
  <c r="T777" i="11" s="1"/>
  <c r="P778" i="11"/>
  <c r="Q778" i="11"/>
  <c r="R778" i="11"/>
  <c r="S778" i="11"/>
  <c r="T778" i="11" a="1"/>
  <c r="T778" i="11" s="1"/>
  <c r="P779" i="11"/>
  <c r="Q779" i="11"/>
  <c r="R779" i="11"/>
  <c r="S779" i="11"/>
  <c r="U779" i="11" a="1"/>
  <c r="U779" i="11"/>
  <c r="T779" i="11" a="1"/>
  <c r="T779" i="11" s="1"/>
  <c r="P780" i="11"/>
  <c r="Q780" i="11"/>
  <c r="R780" i="11"/>
  <c r="S780" i="11"/>
  <c r="U780" i="11" a="1"/>
  <c r="U780" i="11"/>
  <c r="T780" i="11" a="1"/>
  <c r="T780" i="11" s="1"/>
  <c r="P781" i="11"/>
  <c r="Q781" i="11"/>
  <c r="R781" i="11"/>
  <c r="S781" i="11"/>
  <c r="T781" i="11" a="1"/>
  <c r="T781" i="11" s="1"/>
  <c r="P782" i="11"/>
  <c r="Q782" i="11"/>
  <c r="R782" i="11"/>
  <c r="S782" i="11"/>
  <c r="T782" i="11" a="1"/>
  <c r="T782" i="11" s="1"/>
  <c r="P783" i="11"/>
  <c r="Q783" i="11"/>
  <c r="R783" i="11"/>
  <c r="S783" i="11"/>
  <c r="T783" i="11" a="1"/>
  <c r="T783" i="11" s="1"/>
  <c r="P784" i="11"/>
  <c r="Q784" i="11"/>
  <c r="R784" i="11"/>
  <c r="S784" i="11"/>
  <c r="T784" i="11" a="1"/>
  <c r="T784" i="11" s="1"/>
  <c r="P785" i="11"/>
  <c r="Q785" i="11"/>
  <c r="R785" i="11"/>
  <c r="S785" i="11"/>
  <c r="T785" i="11" a="1"/>
  <c r="T785" i="11" s="1"/>
  <c r="P786" i="11"/>
  <c r="Q786" i="11"/>
  <c r="R786" i="11"/>
  <c r="S786" i="11"/>
  <c r="T786" i="11" a="1"/>
  <c r="T786" i="11" s="1"/>
  <c r="P787" i="11"/>
  <c r="Q787" i="11"/>
  <c r="R787" i="11"/>
  <c r="S787" i="11"/>
  <c r="T787" i="11" a="1"/>
  <c r="T787" i="11" s="1"/>
  <c r="P788" i="11"/>
  <c r="Q788" i="11"/>
  <c r="R788" i="11"/>
  <c r="S788" i="11"/>
  <c r="T788" i="11" a="1"/>
  <c r="T788" i="11" s="1"/>
  <c r="P789" i="11"/>
  <c r="Q789" i="11"/>
  <c r="R789" i="11"/>
  <c r="S789" i="11"/>
  <c r="T789" i="11" a="1"/>
  <c r="T789" i="11" s="1"/>
  <c r="P790" i="11"/>
  <c r="Q790" i="11"/>
  <c r="R790" i="11"/>
  <c r="S790" i="11"/>
  <c r="T790" i="11" a="1"/>
  <c r="T790" i="11" s="1"/>
  <c r="P791" i="11"/>
  <c r="Q791" i="11"/>
  <c r="R791" i="11"/>
  <c r="S791" i="11"/>
  <c r="T791" i="11" a="1"/>
  <c r="T791" i="11" s="1"/>
  <c r="P792" i="11"/>
  <c r="Q792" i="11"/>
  <c r="R792" i="11"/>
  <c r="S792" i="11"/>
  <c r="U792" i="11" a="1"/>
  <c r="U792" i="11"/>
  <c r="T792" i="11" a="1"/>
  <c r="T792" i="11" s="1"/>
  <c r="P793" i="11"/>
  <c r="Q793" i="11"/>
  <c r="R793" i="11"/>
  <c r="S793" i="11"/>
  <c r="T793" i="11" a="1"/>
  <c r="T793" i="11" s="1"/>
  <c r="P794" i="11"/>
  <c r="Q794" i="11"/>
  <c r="R794" i="11"/>
  <c r="S794" i="11"/>
  <c r="T794" i="11" a="1"/>
  <c r="T794" i="11" s="1"/>
  <c r="P795" i="11"/>
  <c r="Q795" i="11"/>
  <c r="R795" i="11"/>
  <c r="S795" i="11"/>
  <c r="U795" i="11" a="1"/>
  <c r="U795" i="11"/>
  <c r="T795" i="11" a="1"/>
  <c r="T795" i="11" s="1"/>
  <c r="P796" i="11"/>
  <c r="Q796" i="11"/>
  <c r="R796" i="11"/>
  <c r="S796" i="11"/>
  <c r="T796" i="11" a="1"/>
  <c r="T796" i="11" s="1"/>
  <c r="P797" i="11"/>
  <c r="Q797" i="11"/>
  <c r="R797" i="11"/>
  <c r="S797" i="11"/>
  <c r="T797" i="11" a="1"/>
  <c r="T797" i="11" s="1"/>
  <c r="P798" i="11"/>
  <c r="Q798" i="11"/>
  <c r="R798" i="11"/>
  <c r="S798" i="11"/>
  <c r="T798" i="11" a="1"/>
  <c r="T798" i="11" s="1"/>
  <c r="P799" i="11"/>
  <c r="Q799" i="11"/>
  <c r="R799" i="11"/>
  <c r="S799" i="11"/>
  <c r="U799" i="11" a="1"/>
  <c r="U799" i="11"/>
  <c r="T799" i="11" a="1"/>
  <c r="T799" i="11" s="1"/>
  <c r="P800" i="11"/>
  <c r="Q800" i="11"/>
  <c r="R800" i="11"/>
  <c r="S800" i="11"/>
  <c r="T800" i="11" a="1"/>
  <c r="T800" i="11" s="1"/>
  <c r="P801" i="11"/>
  <c r="Q801" i="11"/>
  <c r="R801" i="11"/>
  <c r="S801" i="11"/>
  <c r="T801" i="11" a="1"/>
  <c r="T801" i="11" s="1"/>
  <c r="P802" i="11"/>
  <c r="Q802" i="11"/>
  <c r="R802" i="11"/>
  <c r="S802" i="11"/>
  <c r="T802" i="11" a="1"/>
  <c r="T802" i="11" s="1"/>
  <c r="P803" i="11"/>
  <c r="Q803" i="11"/>
  <c r="R803" i="11"/>
  <c r="S803" i="11"/>
  <c r="T803" i="11" a="1"/>
  <c r="T803" i="11" s="1"/>
  <c r="P804" i="11"/>
  <c r="Q804" i="11"/>
  <c r="R804" i="11"/>
  <c r="S804" i="11"/>
  <c r="T804" i="11" a="1"/>
  <c r="T804" i="11" s="1"/>
  <c r="P805" i="11"/>
  <c r="Q805" i="11"/>
  <c r="R805" i="11"/>
  <c r="S805" i="11"/>
  <c r="T805" i="11" a="1"/>
  <c r="T805" i="11" s="1"/>
  <c r="P806" i="11"/>
  <c r="Q806" i="11"/>
  <c r="R806" i="11"/>
  <c r="S806" i="11"/>
  <c r="T806" i="11" a="1"/>
  <c r="T806" i="11" s="1"/>
  <c r="P807" i="11"/>
  <c r="Q807" i="11"/>
  <c r="R807" i="11"/>
  <c r="S807" i="11"/>
  <c r="T807" i="11" a="1"/>
  <c r="T807" i="11" s="1"/>
  <c r="P808" i="11"/>
  <c r="Q808" i="11"/>
  <c r="R808" i="11"/>
  <c r="S808" i="11"/>
  <c r="U808" i="11" a="1"/>
  <c r="U808" i="11"/>
  <c r="T808" i="11" a="1"/>
  <c r="T808" i="11" s="1"/>
  <c r="P809" i="11"/>
  <c r="Q809" i="11"/>
  <c r="R809" i="11"/>
  <c r="S809" i="11"/>
  <c r="T809" i="11" a="1"/>
  <c r="T809" i="11" s="1"/>
  <c r="P810" i="11"/>
  <c r="Q810" i="11"/>
  <c r="R810" i="11"/>
  <c r="S810" i="11"/>
  <c r="T810" i="11" a="1"/>
  <c r="T810" i="11" s="1"/>
  <c r="P811" i="11"/>
  <c r="Q811" i="11"/>
  <c r="R811" i="11"/>
  <c r="S811" i="11"/>
  <c r="T811" i="11" a="1"/>
  <c r="T811" i="11" s="1"/>
  <c r="P812" i="11"/>
  <c r="Q812" i="11"/>
  <c r="R812" i="11"/>
  <c r="S812" i="11"/>
  <c r="U812" i="11" a="1"/>
  <c r="U812" i="11"/>
  <c r="T812" i="11" a="1"/>
  <c r="T812" i="11" s="1"/>
  <c r="P813" i="11"/>
  <c r="Q813" i="11"/>
  <c r="R813" i="11"/>
  <c r="S813" i="11"/>
  <c r="T813" i="11" a="1"/>
  <c r="T813" i="11" s="1"/>
  <c r="P814" i="11"/>
  <c r="Q814" i="11"/>
  <c r="R814" i="11"/>
  <c r="S814" i="11"/>
  <c r="T814" i="11" a="1"/>
  <c r="T814" i="11" s="1"/>
  <c r="P815" i="11"/>
  <c r="Q815" i="11"/>
  <c r="R815" i="11"/>
  <c r="S815" i="11"/>
  <c r="T815" i="11" a="1"/>
  <c r="T815" i="11" s="1"/>
  <c r="P816" i="11"/>
  <c r="Q816" i="11"/>
  <c r="R816" i="11"/>
  <c r="S816" i="11"/>
  <c r="U816" i="11" a="1"/>
  <c r="U816" i="11"/>
  <c r="T816" i="11" a="1"/>
  <c r="T816" i="11" s="1"/>
  <c r="P817" i="11"/>
  <c r="Q817" i="11"/>
  <c r="R817" i="11"/>
  <c r="S817" i="11"/>
  <c r="T817" i="11" a="1"/>
  <c r="T817" i="11" s="1"/>
  <c r="P818" i="11"/>
  <c r="Q818" i="11"/>
  <c r="R818" i="11"/>
  <c r="S818" i="11"/>
  <c r="T818" i="11" a="1"/>
  <c r="T818" i="11" s="1"/>
  <c r="P819" i="11"/>
  <c r="Q819" i="11"/>
  <c r="R819" i="11"/>
  <c r="S819" i="11"/>
  <c r="U819" i="11" a="1"/>
  <c r="U819" i="11"/>
  <c r="T819" i="11" a="1"/>
  <c r="T819" i="11" s="1"/>
  <c r="P820" i="11"/>
  <c r="Q820" i="11"/>
  <c r="R820" i="11"/>
  <c r="S820" i="11"/>
  <c r="U820" i="11" a="1"/>
  <c r="U820" i="11"/>
  <c r="T820" i="11" a="1"/>
  <c r="T820" i="11" s="1"/>
  <c r="P821" i="11"/>
  <c r="Q821" i="11"/>
  <c r="R821" i="11"/>
  <c r="S821" i="11"/>
  <c r="T821" i="11" a="1"/>
  <c r="T821" i="11" s="1"/>
  <c r="P822" i="11"/>
  <c r="Q822" i="11"/>
  <c r="R822" i="11"/>
  <c r="S822" i="11"/>
  <c r="T822" i="11" a="1"/>
  <c r="T822" i="11" s="1"/>
  <c r="P823" i="11"/>
  <c r="Q823" i="11"/>
  <c r="R823" i="11"/>
  <c r="S823" i="11"/>
  <c r="T823" i="11" a="1"/>
  <c r="T823" i="11" s="1"/>
  <c r="P824" i="11"/>
  <c r="Q824" i="11"/>
  <c r="R824" i="11"/>
  <c r="S824" i="11"/>
  <c r="T824" i="11" a="1"/>
  <c r="T824" i="11" s="1"/>
  <c r="P825" i="11"/>
  <c r="Q825" i="11"/>
  <c r="R825" i="11"/>
  <c r="S825" i="11"/>
  <c r="T825" i="11" a="1"/>
  <c r="T825" i="11" s="1"/>
  <c r="P826" i="11"/>
  <c r="Q826" i="11"/>
  <c r="R826" i="11"/>
  <c r="S826" i="11"/>
  <c r="T826" i="11" a="1"/>
  <c r="T826" i="11" s="1"/>
  <c r="P827" i="11"/>
  <c r="Q827" i="11"/>
  <c r="R827" i="11"/>
  <c r="S827" i="11"/>
  <c r="T827" i="11" a="1"/>
  <c r="T827" i="11" s="1"/>
  <c r="P828" i="11"/>
  <c r="Q828" i="11"/>
  <c r="R828" i="11"/>
  <c r="S828" i="11"/>
  <c r="U828" i="11" a="1"/>
  <c r="U828" i="11"/>
  <c r="T828" i="11" a="1"/>
  <c r="T828" i="11" s="1"/>
  <c r="P829" i="11"/>
  <c r="Q829" i="11"/>
  <c r="R829" i="11"/>
  <c r="S829" i="11"/>
  <c r="T829" i="11" a="1"/>
  <c r="T829" i="11" s="1"/>
  <c r="P830" i="11"/>
  <c r="Q830" i="11"/>
  <c r="R830" i="11"/>
  <c r="S830" i="11"/>
  <c r="T830" i="11" a="1"/>
  <c r="T830" i="11" s="1"/>
  <c r="P831" i="11"/>
  <c r="Q831" i="11"/>
  <c r="R831" i="11"/>
  <c r="S831" i="11"/>
  <c r="T831" i="11" a="1"/>
  <c r="T831" i="11" s="1"/>
  <c r="P832" i="11"/>
  <c r="Q832" i="11"/>
  <c r="R832" i="11"/>
  <c r="S832" i="11"/>
  <c r="T832" i="11" a="1"/>
  <c r="T832" i="11" s="1"/>
  <c r="P833" i="11"/>
  <c r="Q833" i="11"/>
  <c r="R833" i="11"/>
  <c r="S833" i="11"/>
  <c r="T833" i="11" a="1"/>
  <c r="T833" i="11" s="1"/>
  <c r="P834" i="11"/>
  <c r="Q834" i="11"/>
  <c r="R834" i="11"/>
  <c r="S834" i="11"/>
  <c r="T834" i="11" a="1"/>
  <c r="T834" i="11" s="1"/>
  <c r="P835" i="11"/>
  <c r="Q835" i="11"/>
  <c r="R835" i="11"/>
  <c r="S835" i="11"/>
  <c r="T835" i="11" a="1"/>
  <c r="T835" i="11" s="1"/>
  <c r="P836" i="11"/>
  <c r="Q836" i="11"/>
  <c r="R836" i="11"/>
  <c r="S836" i="11"/>
  <c r="U836" i="11" a="1"/>
  <c r="U836" i="11"/>
  <c r="T836" i="11" a="1"/>
  <c r="T836" i="11" s="1"/>
  <c r="P837" i="11"/>
  <c r="Q837" i="11"/>
  <c r="R837" i="11"/>
  <c r="S837" i="11"/>
  <c r="T837" i="11" a="1"/>
  <c r="T837" i="11" s="1"/>
  <c r="P838" i="11"/>
  <c r="Q838" i="11"/>
  <c r="R838" i="11"/>
  <c r="S838" i="11"/>
  <c r="T838" i="11" a="1"/>
  <c r="T838" i="11" s="1"/>
  <c r="P839" i="11"/>
  <c r="Q839" i="11"/>
  <c r="R839" i="11"/>
  <c r="S839" i="11"/>
  <c r="T839" i="11" a="1"/>
  <c r="T839" i="11" s="1"/>
  <c r="P840" i="11"/>
  <c r="Q840" i="11"/>
  <c r="R840" i="11"/>
  <c r="S840" i="11"/>
  <c r="U840" i="11" a="1"/>
  <c r="U840" i="11"/>
  <c r="T840" i="11" a="1"/>
  <c r="T840" i="11" s="1"/>
  <c r="P841" i="11"/>
  <c r="Q841" i="11"/>
  <c r="R841" i="11"/>
  <c r="S841" i="11"/>
  <c r="T841" i="11" a="1"/>
  <c r="T841" i="11" s="1"/>
  <c r="P842" i="11"/>
  <c r="Q842" i="11"/>
  <c r="R842" i="11"/>
  <c r="S842" i="11"/>
  <c r="T842" i="11" a="1"/>
  <c r="T842" i="11" s="1"/>
  <c r="P843" i="11"/>
  <c r="Q843" i="11"/>
  <c r="R843" i="11"/>
  <c r="S843" i="11"/>
  <c r="U843" i="11" a="1"/>
  <c r="T843" i="11" a="1"/>
  <c r="T843" i="11" s="1"/>
  <c r="P844" i="11"/>
  <c r="Q844" i="11"/>
  <c r="R844" i="11"/>
  <c r="S844" i="11"/>
  <c r="U844" i="11" a="1"/>
  <c r="U844" i="11"/>
  <c r="T844" i="11" a="1"/>
  <c r="T844" i="11" s="1"/>
  <c r="P845" i="11"/>
  <c r="Q845" i="11"/>
  <c r="R845" i="11"/>
  <c r="S845" i="11"/>
  <c r="T845" i="11" a="1"/>
  <c r="T845" i="11" s="1"/>
  <c r="P846" i="11"/>
  <c r="Q846" i="11"/>
  <c r="R846" i="11"/>
  <c r="S846" i="11"/>
  <c r="T846" i="11" a="1"/>
  <c r="T846" i="11" s="1"/>
  <c r="P847" i="11"/>
  <c r="Q847" i="11"/>
  <c r="R847" i="11"/>
  <c r="S847" i="11"/>
  <c r="T847" i="11" a="1"/>
  <c r="T847" i="11" s="1"/>
  <c r="P848" i="11"/>
  <c r="Q848" i="11"/>
  <c r="R848" i="11"/>
  <c r="S848" i="11"/>
  <c r="U848" i="11" a="1"/>
  <c r="U848" i="11"/>
  <c r="T848" i="11" a="1"/>
  <c r="T848" i="11" s="1"/>
  <c r="P849" i="11"/>
  <c r="Q849" i="11"/>
  <c r="R849" i="11"/>
  <c r="S849" i="11"/>
  <c r="T849" i="11" a="1"/>
  <c r="T849" i="11" s="1"/>
  <c r="P850" i="11"/>
  <c r="Q850" i="11"/>
  <c r="R850" i="11"/>
  <c r="S850" i="11"/>
  <c r="T850" i="11" a="1"/>
  <c r="T850" i="11" s="1"/>
  <c r="P851" i="11"/>
  <c r="Q851" i="11"/>
  <c r="R851" i="11"/>
  <c r="S851" i="11"/>
  <c r="T851" i="11" a="1"/>
  <c r="T851" i="11" s="1"/>
  <c r="P852" i="11"/>
  <c r="Q852" i="11"/>
  <c r="R852" i="11"/>
  <c r="S852" i="11"/>
  <c r="U852" i="11" a="1"/>
  <c r="U852" i="11"/>
  <c r="T852" i="11" a="1"/>
  <c r="T852" i="11" s="1"/>
  <c r="P853" i="11"/>
  <c r="Q853" i="11"/>
  <c r="R853" i="11"/>
  <c r="S853" i="11"/>
  <c r="T853" i="11" a="1"/>
  <c r="T853" i="11" s="1"/>
  <c r="P854" i="11"/>
  <c r="Q854" i="11"/>
  <c r="R854" i="11"/>
  <c r="S854" i="11"/>
  <c r="T854" i="11" a="1"/>
  <c r="T854" i="11" s="1"/>
  <c r="P855" i="11"/>
  <c r="Q855" i="11"/>
  <c r="R855" i="11"/>
  <c r="S855" i="11"/>
  <c r="T855" i="11" a="1"/>
  <c r="T855" i="11" s="1"/>
  <c r="P856" i="11"/>
  <c r="Q856" i="11"/>
  <c r="R856" i="11"/>
  <c r="S856" i="11"/>
  <c r="U856" i="11" a="1"/>
  <c r="U856" i="11"/>
  <c r="T856" i="11" a="1"/>
  <c r="T856" i="11" s="1"/>
  <c r="P857" i="11"/>
  <c r="Q857" i="11"/>
  <c r="R857" i="11"/>
  <c r="S857" i="11"/>
  <c r="T857" i="11" a="1"/>
  <c r="T857" i="11" s="1"/>
  <c r="P858" i="11"/>
  <c r="Q858" i="11"/>
  <c r="R858" i="11"/>
  <c r="S858" i="11"/>
  <c r="T858" i="11" a="1"/>
  <c r="T858" i="11" s="1"/>
  <c r="P859" i="11"/>
  <c r="Q859" i="11"/>
  <c r="R859" i="11"/>
  <c r="S859" i="11"/>
  <c r="T859" i="11" a="1"/>
  <c r="T859" i="11" s="1"/>
  <c r="P860" i="11"/>
  <c r="Q860" i="11"/>
  <c r="R860" i="11"/>
  <c r="S860" i="11"/>
  <c r="U860" i="11" a="1"/>
  <c r="U860" i="11"/>
  <c r="T860" i="11" a="1"/>
  <c r="T860" i="11" s="1"/>
  <c r="P861" i="11"/>
  <c r="Q861" i="11"/>
  <c r="R861" i="11"/>
  <c r="S861" i="11"/>
  <c r="T861" i="11" a="1"/>
  <c r="T861" i="11" s="1"/>
  <c r="P862" i="11"/>
  <c r="Q862" i="11"/>
  <c r="R862" i="11"/>
  <c r="S862" i="11"/>
  <c r="T862" i="11" a="1"/>
  <c r="T862" i="11" s="1"/>
  <c r="P863" i="11"/>
  <c r="Q863" i="11"/>
  <c r="R863" i="11"/>
  <c r="S863" i="11"/>
  <c r="T863" i="11" a="1"/>
  <c r="T863" i="11" s="1"/>
  <c r="P864" i="11"/>
  <c r="Q864" i="11"/>
  <c r="R864" i="11"/>
  <c r="S864" i="11"/>
  <c r="U864" i="11" a="1"/>
  <c r="U864" i="11"/>
  <c r="T864" i="11" a="1"/>
  <c r="T864" i="11" s="1"/>
  <c r="P865" i="11"/>
  <c r="Q865" i="11"/>
  <c r="R865" i="11"/>
  <c r="S865" i="11"/>
  <c r="T865" i="11" a="1"/>
  <c r="T865" i="11" s="1"/>
  <c r="P866" i="11"/>
  <c r="Q866" i="11"/>
  <c r="R866" i="11"/>
  <c r="S866" i="11"/>
  <c r="T866" i="11" a="1"/>
  <c r="T866" i="11" s="1"/>
  <c r="P867" i="11"/>
  <c r="Q867" i="11"/>
  <c r="R867" i="11"/>
  <c r="S867" i="11"/>
  <c r="U867" i="11" a="1"/>
  <c r="U867" i="11"/>
  <c r="T867" i="11" a="1"/>
  <c r="T867" i="11" s="1"/>
  <c r="P868" i="11"/>
  <c r="Q868" i="11"/>
  <c r="R868" i="11"/>
  <c r="S868" i="11"/>
  <c r="U868" i="11" a="1"/>
  <c r="U868" i="11"/>
  <c r="T868" i="11" a="1"/>
  <c r="T868" i="11" s="1"/>
  <c r="P869" i="11"/>
  <c r="Q869" i="11"/>
  <c r="R869" i="11"/>
  <c r="S869" i="11"/>
  <c r="T869" i="11" a="1"/>
  <c r="T869" i="11" s="1"/>
  <c r="P870" i="11"/>
  <c r="Q870" i="11"/>
  <c r="R870" i="11"/>
  <c r="S870" i="11"/>
  <c r="T870" i="11" a="1"/>
  <c r="T870" i="11" s="1"/>
  <c r="P871" i="11"/>
  <c r="Q871" i="11"/>
  <c r="R871" i="11"/>
  <c r="S871" i="11"/>
  <c r="T871" i="11" a="1"/>
  <c r="T871" i="11" s="1"/>
  <c r="P872" i="11"/>
  <c r="Q872" i="11"/>
  <c r="R872" i="11"/>
  <c r="S872" i="11"/>
  <c r="T872" i="11" a="1"/>
  <c r="T872" i="11" s="1"/>
  <c r="P873" i="11"/>
  <c r="Q873" i="11"/>
  <c r="R873" i="11"/>
  <c r="S873" i="11"/>
  <c r="T873" i="11" a="1"/>
  <c r="T873" i="11" s="1"/>
  <c r="P874" i="11"/>
  <c r="Q874" i="11"/>
  <c r="R874" i="11"/>
  <c r="S874" i="11"/>
  <c r="T874" i="11" a="1"/>
  <c r="T874" i="11" s="1"/>
  <c r="P875" i="11"/>
  <c r="Q875" i="11"/>
  <c r="R875" i="11"/>
  <c r="S875" i="11"/>
  <c r="U875" i="11" a="1"/>
  <c r="U875" i="11"/>
  <c r="T875" i="11" a="1"/>
  <c r="T875" i="11" s="1"/>
  <c r="P876" i="11"/>
  <c r="Q876" i="11"/>
  <c r="R876" i="11"/>
  <c r="S876" i="11"/>
  <c r="U876" i="11" a="1"/>
  <c r="U876" i="11"/>
  <c r="T876" i="11" a="1"/>
  <c r="T876" i="11" s="1"/>
  <c r="P877" i="11"/>
  <c r="Q877" i="11"/>
  <c r="R877" i="11"/>
  <c r="S877" i="11"/>
  <c r="T877" i="11" a="1"/>
  <c r="T877" i="11" s="1"/>
  <c r="P878" i="11"/>
  <c r="Q878" i="11"/>
  <c r="R878" i="11"/>
  <c r="S878" i="11"/>
  <c r="T878" i="11" a="1"/>
  <c r="T878" i="11" s="1"/>
  <c r="P879" i="11"/>
  <c r="Q879" i="11"/>
  <c r="R879" i="11"/>
  <c r="S879" i="11"/>
  <c r="T879" i="11" a="1"/>
  <c r="T879" i="11" s="1"/>
  <c r="P880" i="11"/>
  <c r="Q880" i="11"/>
  <c r="R880" i="11"/>
  <c r="S880" i="11"/>
  <c r="T880" i="11" a="1"/>
  <c r="T880" i="11" s="1"/>
  <c r="P881" i="11"/>
  <c r="Q881" i="11"/>
  <c r="R881" i="11"/>
  <c r="S881" i="11"/>
  <c r="T881" i="11" a="1"/>
  <c r="T881" i="11" s="1"/>
  <c r="P882" i="11"/>
  <c r="Q882" i="11"/>
  <c r="R882" i="11"/>
  <c r="S882" i="11"/>
  <c r="T882" i="11" a="1"/>
  <c r="T882" i="11" s="1"/>
  <c r="P883" i="11"/>
  <c r="Q883" i="11"/>
  <c r="R883" i="11"/>
  <c r="S883" i="11"/>
  <c r="T883" i="11" a="1"/>
  <c r="T883" i="11" s="1"/>
  <c r="P884" i="11"/>
  <c r="Q884" i="11"/>
  <c r="R884" i="11"/>
  <c r="S884" i="11"/>
  <c r="U884" i="11" a="1"/>
  <c r="U884" i="11"/>
  <c r="T884" i="11" a="1"/>
  <c r="T884" i="11" s="1"/>
  <c r="P885" i="11"/>
  <c r="Q885" i="11"/>
  <c r="R885" i="11"/>
  <c r="S885" i="11"/>
  <c r="T885" i="11" a="1"/>
  <c r="T885" i="11" s="1"/>
  <c r="P886" i="11"/>
  <c r="Q886" i="11"/>
  <c r="R886" i="11"/>
  <c r="S886" i="11"/>
  <c r="T886" i="11" a="1"/>
  <c r="T886" i="11" s="1"/>
  <c r="P887" i="11"/>
  <c r="Q887" i="11"/>
  <c r="R887" i="11"/>
  <c r="S887" i="11"/>
  <c r="T887" i="11" a="1"/>
  <c r="T887" i="11" s="1"/>
  <c r="P888" i="11"/>
  <c r="Q888" i="11"/>
  <c r="R888" i="11"/>
  <c r="S888" i="11"/>
  <c r="U888" i="11" a="1"/>
  <c r="U888" i="11"/>
  <c r="T888" i="11" a="1"/>
  <c r="T888" i="11" s="1"/>
  <c r="P889" i="11"/>
  <c r="Q889" i="11"/>
  <c r="R889" i="11"/>
  <c r="S889" i="11"/>
  <c r="T889" i="11" a="1"/>
  <c r="T889" i="11" s="1"/>
  <c r="P890" i="11"/>
  <c r="Q890" i="11"/>
  <c r="R890" i="11"/>
  <c r="S890" i="11"/>
  <c r="T890" i="11" a="1"/>
  <c r="T890" i="11" s="1"/>
  <c r="P891" i="11"/>
  <c r="Q891" i="11"/>
  <c r="R891" i="11"/>
  <c r="S891" i="11"/>
  <c r="U891" i="11" a="1"/>
  <c r="U891" i="11"/>
  <c r="T891" i="11" a="1"/>
  <c r="T891" i="11" s="1"/>
  <c r="P892" i="11"/>
  <c r="Q892" i="11"/>
  <c r="R892" i="11"/>
  <c r="S892" i="11"/>
  <c r="U892" i="11" a="1"/>
  <c r="U892" i="11"/>
  <c r="T892" i="11" a="1"/>
  <c r="T892" i="11" s="1"/>
  <c r="P893" i="11"/>
  <c r="Q893" i="11"/>
  <c r="R893" i="11"/>
  <c r="S893" i="11"/>
  <c r="T893" i="11" a="1"/>
  <c r="T893" i="11" s="1"/>
  <c r="P894" i="11"/>
  <c r="Q894" i="11"/>
  <c r="R894" i="11"/>
  <c r="S894" i="11"/>
  <c r="T894" i="11" a="1"/>
  <c r="T894" i="11" s="1"/>
  <c r="P895" i="11"/>
  <c r="Q895" i="11"/>
  <c r="R895" i="11"/>
  <c r="S895" i="11"/>
  <c r="T895" i="11" a="1"/>
  <c r="T895" i="11" s="1"/>
  <c r="P896" i="11"/>
  <c r="Q896" i="11"/>
  <c r="R896" i="11"/>
  <c r="S896" i="11"/>
  <c r="U896" i="11" a="1"/>
  <c r="U896" i="11"/>
  <c r="T896" i="11" a="1"/>
  <c r="T896" i="11" s="1"/>
  <c r="P897" i="11"/>
  <c r="Q897" i="11"/>
  <c r="R897" i="11"/>
  <c r="S897" i="11"/>
  <c r="T897" i="11" a="1"/>
  <c r="T897" i="11" s="1"/>
  <c r="P898" i="11"/>
  <c r="Q898" i="11"/>
  <c r="R898" i="11"/>
  <c r="S898" i="11"/>
  <c r="T898" i="11" a="1"/>
  <c r="T898" i="11" s="1"/>
  <c r="P899" i="11"/>
  <c r="Q899" i="11"/>
  <c r="R899" i="11"/>
  <c r="S899" i="11"/>
  <c r="T899" i="11" a="1"/>
  <c r="T899" i="11" s="1"/>
  <c r="P900" i="11"/>
  <c r="Q900" i="11"/>
  <c r="R900" i="11"/>
  <c r="S900" i="11"/>
  <c r="U900" i="11" a="1"/>
  <c r="U900" i="11"/>
  <c r="T900" i="11" a="1"/>
  <c r="T900" i="11" s="1"/>
  <c r="P901" i="11"/>
  <c r="Q901" i="11"/>
  <c r="R901" i="11"/>
  <c r="S901" i="11"/>
  <c r="T901" i="11" a="1"/>
  <c r="T901" i="11" s="1"/>
  <c r="P902" i="11"/>
  <c r="Q902" i="11"/>
  <c r="R902" i="11"/>
  <c r="S902" i="11"/>
  <c r="T902" i="11" a="1"/>
  <c r="T902" i="11" s="1"/>
  <c r="P903" i="11"/>
  <c r="Q903" i="11"/>
  <c r="R903" i="11"/>
  <c r="S903" i="11"/>
  <c r="U903" i="11" a="1"/>
  <c r="U903" i="11"/>
  <c r="T903" i="11" a="1"/>
  <c r="T903" i="11" s="1"/>
  <c r="P904" i="11"/>
  <c r="Q904" i="11"/>
  <c r="R904" i="11"/>
  <c r="S904" i="11"/>
  <c r="U904" i="11" a="1"/>
  <c r="U904" i="11"/>
  <c r="T904" i="11" a="1"/>
  <c r="T904" i="11" s="1"/>
  <c r="P905" i="11"/>
  <c r="Q905" i="11"/>
  <c r="R905" i="11"/>
  <c r="S905" i="11"/>
  <c r="T905" i="11" a="1"/>
  <c r="T905" i="11" s="1"/>
  <c r="P906" i="11"/>
  <c r="Q906" i="11"/>
  <c r="R906" i="11"/>
  <c r="S906" i="11"/>
  <c r="T906" i="11" a="1"/>
  <c r="T906" i="11" s="1"/>
  <c r="P907" i="11"/>
  <c r="Q907" i="11"/>
  <c r="R907" i="11"/>
  <c r="S907" i="11"/>
  <c r="T907" i="11" a="1"/>
  <c r="T907" i="11" s="1"/>
  <c r="P908" i="11"/>
  <c r="Q908" i="11"/>
  <c r="R908" i="11"/>
  <c r="S908" i="11"/>
  <c r="U908" i="11" a="1"/>
  <c r="U908" i="11"/>
  <c r="T908" i="11" a="1"/>
  <c r="T908" i="11" s="1"/>
  <c r="P909" i="11"/>
  <c r="Q909" i="11"/>
  <c r="R909" i="11"/>
  <c r="S909" i="11"/>
  <c r="T909" i="11" a="1"/>
  <c r="T909" i="11" s="1"/>
  <c r="P910" i="11"/>
  <c r="Q910" i="11"/>
  <c r="R910" i="11"/>
  <c r="S910" i="11"/>
  <c r="T910" i="11" a="1"/>
  <c r="T910" i="11" s="1"/>
  <c r="P911" i="11"/>
  <c r="Q911" i="11"/>
  <c r="R911" i="11"/>
  <c r="S911" i="11"/>
  <c r="U911" i="11" a="1"/>
  <c r="U911" i="11"/>
  <c r="T911" i="11" a="1"/>
  <c r="T911" i="11" s="1"/>
  <c r="P912" i="11"/>
  <c r="Q912" i="11"/>
  <c r="R912" i="11"/>
  <c r="S912" i="11"/>
  <c r="U912" i="11" a="1"/>
  <c r="U912" i="11"/>
  <c r="T912" i="11" a="1"/>
  <c r="T912" i="11" s="1"/>
  <c r="P913" i="11"/>
  <c r="Q913" i="11"/>
  <c r="R913" i="11"/>
  <c r="S913" i="11"/>
  <c r="T913" i="11" a="1"/>
  <c r="T913" i="11" s="1"/>
  <c r="P914" i="11"/>
  <c r="Q914" i="11"/>
  <c r="R914" i="11"/>
  <c r="S914" i="11"/>
  <c r="T914" i="11" a="1"/>
  <c r="T914" i="11" s="1"/>
  <c r="P915" i="11"/>
  <c r="Q915" i="11"/>
  <c r="R915" i="11"/>
  <c r="S915" i="11"/>
  <c r="T915" i="11" a="1"/>
  <c r="T915" i="11" s="1"/>
  <c r="P916" i="11"/>
  <c r="Q916" i="11"/>
  <c r="R916" i="11"/>
  <c r="S916" i="11"/>
  <c r="T916" i="11" a="1"/>
  <c r="T916" i="11" s="1"/>
  <c r="P917" i="11"/>
  <c r="Q917" i="11"/>
  <c r="R917" i="11"/>
  <c r="S917" i="11"/>
  <c r="T917" i="11" a="1"/>
  <c r="T917" i="11" s="1"/>
  <c r="P918" i="11"/>
  <c r="Q918" i="11"/>
  <c r="R918" i="11"/>
  <c r="S918" i="11"/>
  <c r="T918" i="11" a="1"/>
  <c r="T918" i="11" s="1"/>
  <c r="P919" i="11"/>
  <c r="Q919" i="11"/>
  <c r="R919" i="11"/>
  <c r="S919" i="11"/>
  <c r="U919" i="11" a="1"/>
  <c r="U919" i="11"/>
  <c r="T919" i="11" a="1"/>
  <c r="T919" i="11" s="1"/>
  <c r="P920" i="11"/>
  <c r="Q920" i="11"/>
  <c r="R920" i="11"/>
  <c r="S920" i="11"/>
  <c r="U920" i="11" a="1"/>
  <c r="U920" i="11"/>
  <c r="T920" i="11" a="1"/>
  <c r="T920" i="11" s="1"/>
  <c r="P921" i="11"/>
  <c r="Q921" i="11"/>
  <c r="R921" i="11"/>
  <c r="S921" i="11"/>
  <c r="T921" i="11" a="1"/>
  <c r="T921" i="11" s="1"/>
  <c r="P922" i="11"/>
  <c r="Q922" i="11"/>
  <c r="R922" i="11"/>
  <c r="S922" i="11"/>
  <c r="T922" i="11" a="1"/>
  <c r="T922" i="11" s="1"/>
  <c r="P923" i="11"/>
  <c r="Q923" i="11"/>
  <c r="R923" i="11"/>
  <c r="S923" i="11"/>
  <c r="T923" i="11" a="1"/>
  <c r="T923" i="11" s="1"/>
  <c r="P924" i="11"/>
  <c r="Q924" i="11"/>
  <c r="R924" i="11"/>
  <c r="S924" i="11"/>
  <c r="U924" i="11" a="1"/>
  <c r="U924" i="11"/>
  <c r="T924" i="11" a="1"/>
  <c r="T924" i="11" s="1"/>
  <c r="P925" i="11"/>
  <c r="Q925" i="11"/>
  <c r="R925" i="11"/>
  <c r="S925" i="11"/>
  <c r="T925" i="11" a="1"/>
  <c r="T925" i="11" s="1"/>
  <c r="P926" i="11"/>
  <c r="Q926" i="11"/>
  <c r="R926" i="11"/>
  <c r="S926" i="11"/>
  <c r="T926" i="11" a="1"/>
  <c r="T926" i="11" s="1"/>
  <c r="P927" i="11"/>
  <c r="Q927" i="11"/>
  <c r="R927" i="11"/>
  <c r="S927" i="11"/>
  <c r="T927" i="11" a="1"/>
  <c r="T927" i="11" s="1"/>
  <c r="P928" i="11"/>
  <c r="Q928" i="11"/>
  <c r="R928" i="11"/>
  <c r="S928" i="11"/>
  <c r="U928" i="11" a="1"/>
  <c r="U928" i="11"/>
  <c r="T928" i="11" a="1"/>
  <c r="T928" i="11" s="1"/>
  <c r="P929" i="11"/>
  <c r="Q929" i="11"/>
  <c r="R929" i="11"/>
  <c r="S929" i="11"/>
  <c r="T929" i="11" a="1"/>
  <c r="T929" i="11" s="1"/>
  <c r="P930" i="11"/>
  <c r="Q930" i="11"/>
  <c r="R930" i="11"/>
  <c r="S930" i="11"/>
  <c r="T930" i="11" a="1"/>
  <c r="T930" i="11" s="1"/>
  <c r="P931" i="11"/>
  <c r="Q931" i="11"/>
  <c r="R931" i="11"/>
  <c r="S931" i="11"/>
  <c r="T931" i="11" a="1"/>
  <c r="T931" i="11" s="1"/>
  <c r="P932" i="11"/>
  <c r="Q932" i="11"/>
  <c r="R932" i="11"/>
  <c r="S932" i="11"/>
  <c r="T932" i="11" a="1"/>
  <c r="T932" i="11" s="1"/>
  <c r="P933" i="11"/>
  <c r="Q933" i="11"/>
  <c r="R933" i="11"/>
  <c r="S933" i="11"/>
  <c r="T933" i="11" a="1"/>
  <c r="T933" i="11" s="1"/>
  <c r="P934" i="11"/>
  <c r="Q934" i="11"/>
  <c r="R934" i="11"/>
  <c r="S934" i="11"/>
  <c r="T934" i="11" a="1"/>
  <c r="T934" i="11" s="1"/>
  <c r="P935" i="11"/>
  <c r="Q935" i="11"/>
  <c r="R935" i="11"/>
  <c r="S935" i="11"/>
  <c r="T935" i="11" a="1"/>
  <c r="T935" i="11" s="1"/>
  <c r="P936" i="11"/>
  <c r="Q936" i="11"/>
  <c r="R936" i="11"/>
  <c r="S936" i="11"/>
  <c r="U936" i="11" a="1"/>
  <c r="U936" i="11"/>
  <c r="T936" i="11" a="1"/>
  <c r="T936" i="11" s="1"/>
  <c r="H30" i="4"/>
  <c r="H32" i="4"/>
  <c r="H31" i="4"/>
  <c r="K31" i="4"/>
  <c r="J31" i="4"/>
  <c r="S2" i="11"/>
  <c r="S3" i="11"/>
  <c r="S4" i="11"/>
  <c r="S5" i="11"/>
  <c r="S6" i="11"/>
  <c r="S7" i="11"/>
  <c r="S8" i="11"/>
  <c r="S9" i="11"/>
  <c r="S10" i="11"/>
  <c r="S11" i="11"/>
  <c r="S12" i="11"/>
  <c r="S13" i="11"/>
  <c r="S14" i="11"/>
  <c r="R6" i="11"/>
  <c r="U6" i="11" a="1"/>
  <c r="U6" i="11"/>
  <c r="R8" i="11"/>
  <c r="R9" i="11"/>
  <c r="Q2" i="11"/>
  <c r="R2" i="11"/>
  <c r="Q3" i="11"/>
  <c r="Q4" i="11"/>
  <c r="Q5" i="11"/>
  <c r="Q6" i="11"/>
  <c r="Q7" i="11"/>
  <c r="Q8" i="11"/>
  <c r="Q9" i="11"/>
  <c r="Q10" i="11"/>
  <c r="Q11" i="11"/>
  <c r="Q12" i="11"/>
  <c r="Q13" i="11"/>
  <c r="Q14" i="11"/>
  <c r="P2" i="11"/>
  <c r="P3" i="11"/>
  <c r="R3" i="11"/>
  <c r="P4" i="11"/>
  <c r="R4" i="11"/>
  <c r="U4" i="11" a="1"/>
  <c r="U4" i="11"/>
  <c r="P5" i="11"/>
  <c r="R5" i="11"/>
  <c r="P6" i="11"/>
  <c r="P7" i="11"/>
  <c r="R7" i="11"/>
  <c r="P8" i="11"/>
  <c r="P9" i="11"/>
  <c r="P10" i="11"/>
  <c r="R10" i="11"/>
  <c r="U10" i="11" a="1"/>
  <c r="U10" i="11"/>
  <c r="P11" i="11"/>
  <c r="R11" i="11"/>
  <c r="P12" i="11"/>
  <c r="R12" i="11"/>
  <c r="P13" i="11"/>
  <c r="R13" i="11"/>
  <c r="P14" i="11"/>
  <c r="R14" i="11"/>
  <c r="U14" i="11" a="1"/>
  <c r="U14" i="1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5" i="1"/>
  <c r="DA84" i="1" s="1"/>
  <c r="DA83" i="1" s="1"/>
  <c r="DA82" i="1" s="1"/>
  <c r="DA81" i="1" s="1"/>
  <c r="DA80" i="1" s="1"/>
  <c r="DA86" i="1"/>
  <c r="DA88" i="1"/>
  <c r="DA87" i="1" s="1"/>
  <c r="DA90" i="1"/>
  <c r="DA89" i="1" s="1"/>
  <c r="DA91" i="1"/>
  <c r="DA115" i="1"/>
  <c r="DA114" i="1" s="1"/>
  <c r="DA113" i="1" s="1"/>
  <c r="DA112" i="1" s="1"/>
  <c r="DA111" i="1" s="1"/>
  <c r="DA110" i="1" s="1"/>
  <c r="DA109" i="1" s="1"/>
  <c r="DA108" i="1" s="1"/>
  <c r="DA107" i="1" s="1"/>
  <c r="DA106" i="1" s="1"/>
  <c r="DA105" i="1" s="1"/>
  <c r="DA104" i="1" s="1"/>
  <c r="DA103" i="1" s="1"/>
  <c r="DA102" i="1" s="1"/>
  <c r="DA101" i="1" s="1"/>
  <c r="DA100" i="1" s="1"/>
  <c r="DA99" i="1" s="1"/>
  <c r="DA98" i="1" s="1"/>
  <c r="DA97" i="1" s="1"/>
  <c r="DA96" i="1" s="1"/>
  <c r="DA95" i="1" s="1"/>
  <c r="DA94" i="1" s="1"/>
  <c r="DA93" i="1" s="1"/>
  <c r="DA92" i="1" s="1"/>
  <c r="DA132" i="1"/>
  <c r="DA131" i="1" s="1"/>
  <c r="DA130" i="1" s="1"/>
  <c r="DA129" i="1" s="1"/>
  <c r="DA128" i="1" s="1"/>
  <c r="DA127" i="1" s="1"/>
  <c r="DA126" i="1" s="1"/>
  <c r="DA125" i="1" s="1"/>
  <c r="DA124" i="1" s="1"/>
  <c r="DA123" i="1" s="1"/>
  <c r="DA122" i="1" s="1"/>
  <c r="DA121" i="1" s="1"/>
  <c r="DA120" i="1" s="1"/>
  <c r="DA119" i="1" s="1"/>
  <c r="DA118" i="1" s="1"/>
  <c r="DA117" i="1" s="1"/>
  <c r="DA116" i="1" s="1"/>
  <c r="DA141" i="1"/>
  <c r="DA140" i="1" s="1"/>
  <c r="DA139" i="1" s="1"/>
  <c r="DA138" i="1" s="1"/>
  <c r="DA137" i="1" s="1"/>
  <c r="DA136" i="1" s="1"/>
  <c r="DA135" i="1" s="1"/>
  <c r="DA134" i="1" s="1"/>
  <c r="DA133" i="1" s="1"/>
  <c r="DA142" i="1"/>
  <c r="DA143" i="1"/>
  <c r="DA144" i="1"/>
  <c r="DA145" i="1"/>
  <c r="DA146" i="1"/>
  <c r="DA147" i="1"/>
  <c r="DA148" i="1"/>
  <c r="DA149" i="1"/>
  <c r="DA150" i="1"/>
  <c r="DA151" i="1"/>
  <c r="DA152" i="1"/>
  <c r="DA153" i="1"/>
  <c r="DA154" i="1"/>
  <c r="DA155" i="1"/>
  <c r="DA156" i="1"/>
  <c r="DA157" i="1"/>
  <c r="DA158" i="1"/>
  <c r="DA159" i="1"/>
  <c r="DA160" i="1"/>
  <c r="DA161" i="1"/>
  <c r="DA162" i="1"/>
  <c r="DA163" i="1"/>
  <c r="DA164" i="1"/>
  <c r="DA165" i="1"/>
  <c r="DA166" i="1"/>
  <c r="DA167" i="1"/>
  <c r="DA168" i="1"/>
  <c r="DA169" i="1"/>
  <c r="DA170" i="1"/>
  <c r="DA171" i="1"/>
  <c r="DA172" i="1"/>
  <c r="DA173" i="1"/>
  <c r="DA174" i="1"/>
  <c r="DA175" i="1"/>
  <c r="DA176" i="1"/>
  <c r="DA177" i="1"/>
  <c r="DA178" i="1"/>
  <c r="DA179" i="1"/>
  <c r="DA180" i="1"/>
  <c r="DA181" i="1"/>
  <c r="DA182" i="1"/>
  <c r="DA183" i="1"/>
  <c r="DA184" i="1"/>
  <c r="DA185" i="1"/>
  <c r="DA186" i="1"/>
  <c r="DA187" i="1"/>
  <c r="DA188" i="1"/>
  <c r="DA189" i="1"/>
  <c r="DA190" i="1"/>
  <c r="DA191" i="1"/>
  <c r="DA192" i="1"/>
  <c r="DA193" i="1"/>
  <c r="DA194" i="1"/>
  <c r="DA195" i="1"/>
  <c r="DA196" i="1"/>
  <c r="DA197" i="1"/>
  <c r="DA198" i="1"/>
  <c r="DA199" i="1"/>
  <c r="DA200" i="1"/>
  <c r="DA201" i="1"/>
  <c r="DA202" i="1"/>
  <c r="DA203" i="1"/>
  <c r="DA204" i="1"/>
  <c r="DA205" i="1"/>
  <c r="DA206" i="1"/>
  <c r="DA207" i="1"/>
  <c r="DA208" i="1"/>
  <c r="DA209" i="1"/>
  <c r="DA210" i="1"/>
  <c r="DA211" i="1"/>
  <c r="DA212" i="1"/>
  <c r="DA213" i="1"/>
  <c r="DA214" i="1"/>
  <c r="DA215" i="1"/>
  <c r="DA216" i="1"/>
  <c r="DA217" i="1"/>
  <c r="DA218" i="1"/>
  <c r="DA219" i="1"/>
  <c r="DA220" i="1"/>
  <c r="DA221" i="1"/>
  <c r="DA222" i="1"/>
  <c r="DA223" i="1"/>
  <c r="DA224" i="1"/>
  <c r="DA225" i="1"/>
  <c r="DA226" i="1"/>
  <c r="DA227" i="1"/>
  <c r="DA228" i="1"/>
  <c r="DA229" i="1"/>
  <c r="DA230" i="1"/>
  <c r="DA231" i="1"/>
  <c r="DA232" i="1"/>
  <c r="DA233" i="1"/>
  <c r="DA234" i="1"/>
  <c r="DA235" i="1"/>
  <c r="DA236" i="1"/>
  <c r="DA237" i="1"/>
  <c r="DA238" i="1"/>
  <c r="DA239" i="1"/>
  <c r="DA240" i="1"/>
  <c r="DA241" i="1"/>
  <c r="DA242" i="1"/>
  <c r="DA243" i="1"/>
  <c r="DA244" i="1"/>
  <c r="DA245" i="1"/>
  <c r="DA246" i="1"/>
  <c r="DA247" i="1"/>
  <c r="DA248" i="1"/>
  <c r="DA249" i="1"/>
  <c r="DA250" i="1"/>
  <c r="DA251" i="1"/>
  <c r="DA252" i="1"/>
  <c r="DA253" i="1"/>
  <c r="DA254" i="1"/>
  <c r="DA255" i="1"/>
  <c r="DA256" i="1"/>
  <c r="DA257" i="1"/>
  <c r="DA258" i="1"/>
  <c r="DA259" i="1"/>
  <c r="DA260" i="1"/>
  <c r="DA261" i="1"/>
  <c r="DA262" i="1"/>
  <c r="DA263" i="1"/>
  <c r="DA264" i="1"/>
  <c r="DA265" i="1"/>
  <c r="DA266" i="1"/>
  <c r="DA267" i="1"/>
  <c r="DA268" i="1"/>
  <c r="DA269" i="1"/>
  <c r="DA270" i="1"/>
  <c r="DA271" i="1"/>
  <c r="DA272" i="1"/>
  <c r="DA273" i="1"/>
  <c r="DA274" i="1"/>
  <c r="DA275" i="1"/>
  <c r="DA276" i="1"/>
  <c r="DA277" i="1"/>
  <c r="DA278" i="1"/>
  <c r="DA279" i="1"/>
  <c r="DA280" i="1"/>
  <c r="DA281" i="1"/>
  <c r="DA282" i="1"/>
  <c r="DA283" i="1"/>
  <c r="DA284" i="1"/>
  <c r="DA285" i="1"/>
  <c r="DA286" i="1"/>
  <c r="DA287" i="1"/>
  <c r="DA288" i="1"/>
  <c r="DA289" i="1"/>
  <c r="DA290" i="1"/>
  <c r="DA291" i="1"/>
  <c r="DA292" i="1"/>
  <c r="DA293" i="1"/>
  <c r="DA294" i="1"/>
  <c r="DA295" i="1"/>
  <c r="DA296" i="1"/>
  <c r="DA297" i="1"/>
  <c r="DA298" i="1"/>
  <c r="DA299" i="1"/>
  <c r="DA300" i="1"/>
  <c r="DA301" i="1"/>
  <c r="DA302" i="1"/>
  <c r="DA303" i="1"/>
  <c r="DA304" i="1"/>
  <c r="DA305" i="1"/>
  <c r="DA306" i="1"/>
  <c r="DA307" i="1"/>
  <c r="DA308" i="1"/>
  <c r="DA309" i="1"/>
  <c r="DA310" i="1"/>
  <c r="DA311" i="1"/>
  <c r="DA312" i="1"/>
  <c r="DA313" i="1"/>
  <c r="DA314" i="1"/>
  <c r="DA315" i="1"/>
  <c r="DA316" i="1"/>
  <c r="DA317" i="1"/>
  <c r="DA318" i="1"/>
  <c r="DA319" i="1"/>
  <c r="DA320" i="1"/>
  <c r="DA321" i="1"/>
  <c r="DA322" i="1"/>
  <c r="DA323" i="1"/>
  <c r="DA324" i="1"/>
  <c r="DA325" i="1"/>
  <c r="DA326" i="1"/>
  <c r="DA327" i="1"/>
  <c r="DA328" i="1"/>
  <c r="DA329" i="1"/>
  <c r="DA330" i="1"/>
  <c r="DA331" i="1"/>
  <c r="DA332" i="1"/>
  <c r="DA333" i="1"/>
  <c r="DA334" i="1"/>
  <c r="DA335" i="1"/>
  <c r="DA336" i="1"/>
  <c r="DA337" i="1"/>
  <c r="DA338" i="1"/>
  <c r="DA339" i="1"/>
  <c r="DA340" i="1"/>
  <c r="DA341" i="1"/>
  <c r="DA342" i="1"/>
  <c r="DA343" i="1"/>
  <c r="DA344" i="1"/>
  <c r="DA345" i="1"/>
  <c r="DA346" i="1"/>
  <c r="DA347" i="1"/>
  <c r="DA348" i="1"/>
  <c r="DA349" i="1"/>
  <c r="DA350" i="1"/>
  <c r="DA351" i="1"/>
  <c r="DA352" i="1"/>
  <c r="DA353" i="1"/>
  <c r="DA354" i="1"/>
  <c r="DA355" i="1"/>
  <c r="DA356" i="1"/>
  <c r="DA357" i="1"/>
  <c r="DA358" i="1"/>
  <c r="DA359" i="1"/>
  <c r="DA360" i="1"/>
  <c r="DA361" i="1"/>
  <c r="DA362" i="1"/>
  <c r="DA363" i="1"/>
  <c r="DA364" i="1"/>
  <c r="DA365" i="1"/>
  <c r="DA366" i="1"/>
  <c r="DA367" i="1"/>
  <c r="DA368" i="1"/>
  <c r="DA369" i="1"/>
  <c r="DA370" i="1"/>
  <c r="DA371" i="1"/>
  <c r="DA372" i="1"/>
  <c r="DA373" i="1"/>
  <c r="DA374" i="1"/>
  <c r="DA375" i="1"/>
  <c r="DA376" i="1"/>
  <c r="DA377" i="1"/>
  <c r="DA378" i="1"/>
  <c r="DA379" i="1"/>
  <c r="DA380" i="1"/>
  <c r="DA381" i="1"/>
  <c r="DA382" i="1"/>
  <c r="DA383" i="1"/>
  <c r="DA384" i="1"/>
  <c r="DA385" i="1"/>
  <c r="DA386" i="1"/>
  <c r="DA387" i="1"/>
  <c r="DA388" i="1"/>
  <c r="DA389" i="1"/>
  <c r="DA390" i="1"/>
  <c r="DA391" i="1"/>
  <c r="DA392" i="1"/>
  <c r="DA393" i="1"/>
  <c r="DA394" i="1"/>
  <c r="DA395" i="1"/>
  <c r="DA396" i="1"/>
  <c r="DA397" i="1"/>
  <c r="DA398" i="1"/>
  <c r="DA399" i="1"/>
  <c r="DA400" i="1"/>
  <c r="DA401" i="1"/>
  <c r="DA402" i="1"/>
  <c r="DA403" i="1"/>
  <c r="DA404" i="1"/>
  <c r="DA405" i="1"/>
  <c r="DA406" i="1"/>
  <c r="DA407" i="1"/>
  <c r="DA408" i="1"/>
  <c r="DA409" i="1"/>
  <c r="DA410" i="1"/>
  <c r="DA411" i="1"/>
  <c r="DA412" i="1"/>
  <c r="DA413" i="1"/>
  <c r="DA414" i="1"/>
  <c r="DA415" i="1"/>
  <c r="DA416" i="1"/>
  <c r="DA417" i="1"/>
  <c r="DA418" i="1"/>
  <c r="DA419" i="1"/>
  <c r="DA420" i="1"/>
  <c r="DA421" i="1"/>
  <c r="DA422" i="1"/>
  <c r="DA423" i="1"/>
  <c r="DA424" i="1"/>
  <c r="DA425" i="1"/>
  <c r="DA426" i="1"/>
  <c r="DA427" i="1"/>
  <c r="DA428" i="1"/>
  <c r="DA429" i="1"/>
  <c r="DA430" i="1"/>
  <c r="DA431" i="1"/>
  <c r="DA432" i="1"/>
  <c r="DA433" i="1"/>
  <c r="DA434" i="1"/>
  <c r="DA435" i="1"/>
  <c r="DA436" i="1"/>
  <c r="DA437" i="1"/>
  <c r="DA438" i="1"/>
  <c r="DA439" i="1"/>
  <c r="DA440" i="1"/>
  <c r="DA441" i="1"/>
  <c r="DA442" i="1"/>
  <c r="DA443" i="1"/>
  <c r="DA444" i="1"/>
  <c r="DA445" i="1"/>
  <c r="DA446" i="1"/>
  <c r="DA447" i="1"/>
  <c r="DA448" i="1"/>
  <c r="DA449" i="1"/>
  <c r="DA450" i="1"/>
  <c r="DA451" i="1"/>
  <c r="DA452" i="1"/>
  <c r="DA453" i="1"/>
  <c r="DA454" i="1"/>
  <c r="DA455" i="1"/>
  <c r="DA456" i="1"/>
  <c r="DA457" i="1"/>
  <c r="DA458" i="1"/>
  <c r="DA459" i="1"/>
  <c r="DA460" i="1"/>
  <c r="DA461" i="1"/>
  <c r="DA462" i="1"/>
  <c r="DA463" i="1"/>
  <c r="DA464" i="1"/>
  <c r="DA465" i="1"/>
  <c r="DA466" i="1"/>
  <c r="DA467" i="1"/>
  <c r="DA468" i="1"/>
  <c r="DA469" i="1"/>
  <c r="DA470" i="1"/>
  <c r="DA471" i="1"/>
  <c r="DA472" i="1"/>
  <c r="DA473" i="1"/>
  <c r="DA474" i="1"/>
  <c r="DA475" i="1"/>
  <c r="DA476" i="1"/>
  <c r="DA477" i="1"/>
  <c r="DA478" i="1"/>
  <c r="DA479" i="1"/>
  <c r="DA480" i="1"/>
  <c r="DA481" i="1"/>
  <c r="DA482" i="1"/>
  <c r="DA483" i="1"/>
  <c r="DA484" i="1"/>
  <c r="DA485" i="1"/>
  <c r="DA486" i="1"/>
  <c r="DA487" i="1"/>
  <c r="DA488" i="1"/>
  <c r="DA489" i="1"/>
  <c r="DA490" i="1"/>
  <c r="DA491" i="1"/>
  <c r="DA492" i="1"/>
  <c r="DA493" i="1"/>
  <c r="DA494" i="1"/>
  <c r="DA495" i="1"/>
  <c r="DA496" i="1"/>
  <c r="DA497" i="1"/>
  <c r="DA498" i="1"/>
  <c r="DA499" i="1"/>
  <c r="DA500" i="1"/>
  <c r="DA501" i="1"/>
  <c r="DA502" i="1"/>
  <c r="DA901" i="1"/>
  <c r="DA900" i="1"/>
  <c r="DA899" i="1"/>
  <c r="DA898" i="1"/>
  <c r="DA897" i="1"/>
  <c r="DA896" i="1" s="1"/>
  <c r="DA895" i="1" s="1"/>
  <c r="DA894" i="1" s="1"/>
  <c r="DA893" i="1" s="1"/>
  <c r="DA892" i="1" s="1"/>
  <c r="DA891" i="1" s="1"/>
  <c r="DA890" i="1" s="1"/>
  <c r="DA889" i="1" s="1"/>
  <c r="DA888" i="1" s="1"/>
  <c r="DA887" i="1" s="1"/>
  <c r="DA886" i="1" s="1"/>
  <c r="DA885" i="1" s="1"/>
  <c r="DA884" i="1" s="1"/>
  <c r="DA883" i="1" s="1"/>
  <c r="DA882" i="1" s="1"/>
  <c r="DA881" i="1" s="1"/>
  <c r="DA880" i="1" s="1"/>
  <c r="DA879" i="1" s="1"/>
  <c r="DA878" i="1" s="1"/>
  <c r="DA877" i="1" s="1"/>
  <c r="DA876" i="1" s="1"/>
  <c r="DA875" i="1" s="1"/>
  <c r="DA874" i="1" s="1"/>
  <c r="DA873" i="1" s="1"/>
  <c r="DA872" i="1" s="1"/>
  <c r="DA871" i="1" s="1"/>
  <c r="DA870" i="1" s="1"/>
  <c r="DA869" i="1" s="1"/>
  <c r="DA868" i="1" s="1"/>
  <c r="DA867" i="1" s="1"/>
  <c r="DA866" i="1" s="1"/>
  <c r="DA865" i="1" s="1"/>
  <c r="DA864" i="1" s="1"/>
  <c r="DA863" i="1" s="1"/>
  <c r="DA862" i="1" s="1"/>
  <c r="DA861" i="1" s="1"/>
  <c r="DA860" i="1" s="1"/>
  <c r="DA859" i="1" s="1"/>
  <c r="DA858" i="1" s="1"/>
  <c r="DA857" i="1" s="1"/>
  <c r="DA856" i="1" s="1"/>
  <c r="DA855" i="1" s="1"/>
  <c r="DA854" i="1" s="1"/>
  <c r="DA853" i="1" s="1"/>
  <c r="DA852" i="1" s="1"/>
  <c r="DA851" i="1" s="1"/>
  <c r="DA850" i="1" s="1"/>
  <c r="DA849" i="1" s="1"/>
  <c r="DA848" i="1" s="1"/>
  <c r="DA847" i="1" s="1"/>
  <c r="DA846" i="1" s="1"/>
  <c r="DA845" i="1" s="1"/>
  <c r="DA844" i="1" s="1"/>
  <c r="DA843" i="1" s="1"/>
  <c r="DA842" i="1" s="1"/>
  <c r="DA841" i="1" s="1"/>
  <c r="DA840" i="1" s="1"/>
  <c r="DA839" i="1" s="1"/>
  <c r="DA838" i="1" s="1"/>
  <c r="DA837" i="1" s="1"/>
  <c r="DA836" i="1" s="1"/>
  <c r="DA835" i="1" s="1"/>
  <c r="DA834" i="1" s="1"/>
  <c r="DA833" i="1" s="1"/>
  <c r="DA832" i="1" s="1"/>
  <c r="DA831" i="1" s="1"/>
  <c r="DA830" i="1" s="1"/>
  <c r="DA829" i="1" s="1"/>
  <c r="DA828" i="1" s="1"/>
  <c r="DA827" i="1" s="1"/>
  <c r="DA826" i="1" s="1"/>
  <c r="DA825" i="1" s="1"/>
  <c r="DA824" i="1" s="1"/>
  <c r="DA823" i="1" s="1"/>
  <c r="DA822" i="1" s="1"/>
  <c r="DA821" i="1" s="1"/>
  <c r="DA820" i="1"/>
  <c r="DA819" i="1"/>
  <c r="DA818" i="1"/>
  <c r="DA817" i="1"/>
  <c r="DA816" i="1"/>
  <c r="DA815" i="1"/>
  <c r="DA814" i="1"/>
  <c r="DA813" i="1"/>
  <c r="DA812" i="1"/>
  <c r="DA811" i="1"/>
  <c r="DA810" i="1"/>
  <c r="DA809" i="1"/>
  <c r="DA808" i="1"/>
  <c r="DA807" i="1"/>
  <c r="DA806" i="1"/>
  <c r="DA805" i="1"/>
  <c r="DA804" i="1"/>
  <c r="DA803" i="1"/>
  <c r="DA802" i="1"/>
  <c r="DA801" i="1"/>
  <c r="DA800" i="1"/>
  <c r="DA799" i="1"/>
  <c r="DA798" i="1"/>
  <c r="DA797" i="1"/>
  <c r="DA796" i="1"/>
  <c r="DA795" i="1"/>
  <c r="DA794" i="1"/>
  <c r="DA793" i="1"/>
  <c r="DA792" i="1"/>
  <c r="DA791" i="1"/>
  <c r="DA790" i="1"/>
  <c r="DA789" i="1"/>
  <c r="DA788" i="1"/>
  <c r="DA787" i="1"/>
  <c r="DA786" i="1"/>
  <c r="DA785" i="1"/>
  <c r="DA784" i="1"/>
  <c r="DA783" i="1"/>
  <c r="DA782" i="1"/>
  <c r="DA781" i="1"/>
  <c r="DA780" i="1"/>
  <c r="DA779" i="1"/>
  <c r="DA778" i="1"/>
  <c r="DA777" i="1"/>
  <c r="DA776" i="1"/>
  <c r="DA775" i="1"/>
  <c r="DA774" i="1"/>
  <c r="DA773" i="1"/>
  <c r="DA772" i="1"/>
  <c r="DA771" i="1"/>
  <c r="DA770" i="1"/>
  <c r="DA769" i="1"/>
  <c r="DA768" i="1"/>
  <c r="DA767" i="1"/>
  <c r="DA766" i="1"/>
  <c r="DA765" i="1"/>
  <c r="DA764" i="1"/>
  <c r="DA763" i="1"/>
  <c r="DA762" i="1"/>
  <c r="DA761" i="1"/>
  <c r="DA760" i="1"/>
  <c r="DA759" i="1"/>
  <c r="DA758" i="1"/>
  <c r="DA757" i="1"/>
  <c r="DA756" i="1"/>
  <c r="DA755" i="1"/>
  <c r="DA754" i="1"/>
  <c r="DA753" i="1"/>
  <c r="DA752" i="1"/>
  <c r="DA751" i="1"/>
  <c r="DA750" i="1"/>
  <c r="DA749" i="1"/>
  <c r="DA748" i="1"/>
  <c r="DA747" i="1"/>
  <c r="DA746" i="1"/>
  <c r="DA745" i="1"/>
  <c r="DA744" i="1"/>
  <c r="DA743" i="1"/>
  <c r="DA742" i="1"/>
  <c r="DA741" i="1"/>
  <c r="DA740" i="1"/>
  <c r="DA739" i="1"/>
  <c r="DA738" i="1"/>
  <c r="DA737" i="1"/>
  <c r="DA736" i="1"/>
  <c r="DA735" i="1"/>
  <c r="DA734" i="1"/>
  <c r="DA733" i="1"/>
  <c r="DA732" i="1"/>
  <c r="DA731" i="1"/>
  <c r="DA730" i="1"/>
  <c r="DA729" i="1"/>
  <c r="DA728" i="1"/>
  <c r="DA727" i="1"/>
  <c r="DA726" i="1"/>
  <c r="DA725" i="1"/>
  <c r="DA724" i="1"/>
  <c r="DA723" i="1"/>
  <c r="DA722" i="1"/>
  <c r="DA721" i="1"/>
  <c r="DA720" i="1"/>
  <c r="DA719" i="1"/>
  <c r="DA718" i="1"/>
  <c r="DA717" i="1"/>
  <c r="DA716" i="1"/>
  <c r="DA715" i="1"/>
  <c r="DA714" i="1"/>
  <c r="DA713" i="1"/>
  <c r="DA712" i="1"/>
  <c r="DA711" i="1"/>
  <c r="DA710" i="1"/>
  <c r="DA709" i="1"/>
  <c r="DA708" i="1"/>
  <c r="DA707" i="1"/>
  <c r="DA706" i="1"/>
  <c r="DA705" i="1"/>
  <c r="DA704" i="1"/>
  <c r="DA703" i="1"/>
  <c r="DA702" i="1"/>
  <c r="DA701" i="1"/>
  <c r="DA700" i="1"/>
  <c r="DA699" i="1"/>
  <c r="DA698" i="1"/>
  <c r="DA697" i="1"/>
  <c r="DA696" i="1"/>
  <c r="DA695" i="1"/>
  <c r="DA694" i="1"/>
  <c r="DA693" i="1"/>
  <c r="DA692" i="1"/>
  <c r="DA691" i="1"/>
  <c r="DA690" i="1"/>
  <c r="DA689" i="1"/>
  <c r="DA688" i="1"/>
  <c r="DA687" i="1"/>
  <c r="DA686" i="1"/>
  <c r="DA685" i="1"/>
  <c r="DA684" i="1"/>
  <c r="DA683" i="1"/>
  <c r="DA682" i="1"/>
  <c r="DA681" i="1"/>
  <c r="DA680" i="1"/>
  <c r="DA679" i="1"/>
  <c r="DA678" i="1"/>
  <c r="DA677" i="1"/>
  <c r="DA676" i="1"/>
  <c r="DA675" i="1"/>
  <c r="DA674" i="1"/>
  <c r="DA673" i="1"/>
  <c r="DA672" i="1"/>
  <c r="DA671" i="1"/>
  <c r="DA670" i="1"/>
  <c r="DA669" i="1"/>
  <c r="DA668" i="1"/>
  <c r="DA667" i="1"/>
  <c r="DA666" i="1"/>
  <c r="DA665" i="1"/>
  <c r="DA664" i="1"/>
  <c r="DA663" i="1"/>
  <c r="DA662" i="1"/>
  <c r="DA661" i="1"/>
  <c r="DA660" i="1"/>
  <c r="DA659" i="1"/>
  <c r="DA658" i="1"/>
  <c r="DA657" i="1"/>
  <c r="DA652" i="1"/>
  <c r="DA651" i="1"/>
  <c r="DA650" i="1"/>
  <c r="DA649" i="1"/>
  <c r="DA648" i="1"/>
  <c r="DA647" i="1"/>
  <c r="DA646" i="1"/>
  <c r="DA645" i="1"/>
  <c r="DA644" i="1"/>
  <c r="DA643" i="1"/>
  <c r="DA642" i="1"/>
  <c r="DA641" i="1"/>
  <c r="DA640" i="1"/>
  <c r="DA639" i="1"/>
  <c r="DA638" i="1"/>
  <c r="DA637" i="1"/>
  <c r="DA636" i="1"/>
  <c r="DA635" i="1"/>
  <c r="DA634" i="1"/>
  <c r="DA633" i="1"/>
  <c r="DA632" i="1"/>
  <c r="DA631" i="1"/>
  <c r="DA630" i="1"/>
  <c r="DA629" i="1"/>
  <c r="DA628" i="1"/>
  <c r="DA627" i="1"/>
  <c r="DA626" i="1"/>
  <c r="DA625" i="1"/>
  <c r="DA624" i="1"/>
  <c r="DA623" i="1"/>
  <c r="DA622" i="1"/>
  <c r="DA621" i="1"/>
  <c r="DA620" i="1"/>
  <c r="DA619" i="1"/>
  <c r="DA618" i="1"/>
  <c r="DA617" i="1"/>
  <c r="DA616" i="1"/>
  <c r="DA615" i="1"/>
  <c r="DA614" i="1"/>
  <c r="DA613" i="1"/>
  <c r="DA612" i="1"/>
  <c r="DA611" i="1"/>
  <c r="DA610" i="1"/>
  <c r="DA609" i="1"/>
  <c r="DA608" i="1"/>
  <c r="DA607" i="1"/>
  <c r="DA606" i="1"/>
  <c r="DA605" i="1"/>
  <c r="DA604" i="1"/>
  <c r="DA603" i="1"/>
  <c r="DA602" i="1"/>
  <c r="DA601" i="1"/>
  <c r="DA600" i="1"/>
  <c r="DA599" i="1"/>
  <c r="DA598" i="1"/>
  <c r="DA597" i="1"/>
  <c r="DA596" i="1"/>
  <c r="DA595" i="1"/>
  <c r="DA594" i="1"/>
  <c r="DA593" i="1"/>
  <c r="DA592" i="1"/>
  <c r="DA591" i="1"/>
  <c r="DA590" i="1"/>
  <c r="DA589" i="1"/>
  <c r="DA588" i="1"/>
  <c r="DA587" i="1"/>
  <c r="DA586" i="1"/>
  <c r="DA585" i="1"/>
  <c r="DA584" i="1"/>
  <c r="DA583" i="1"/>
  <c r="DA582" i="1"/>
  <c r="DA581" i="1"/>
  <c r="DA580" i="1"/>
  <c r="DA579" i="1"/>
  <c r="DA578" i="1"/>
  <c r="DA577" i="1"/>
  <c r="DA576" i="1"/>
  <c r="DA575" i="1"/>
  <c r="DA574" i="1"/>
  <c r="DA573" i="1"/>
  <c r="DA572" i="1"/>
  <c r="DA571" i="1"/>
  <c r="DA570" i="1"/>
  <c r="DA569" i="1"/>
  <c r="DA568" i="1"/>
  <c r="DA567" i="1"/>
  <c r="DA566" i="1"/>
  <c r="DA565" i="1"/>
  <c r="DA564" i="1"/>
  <c r="DA563" i="1"/>
  <c r="DA562" i="1"/>
  <c r="DA561" i="1"/>
  <c r="DA560" i="1"/>
  <c r="DA559" i="1"/>
  <c r="DA558" i="1"/>
  <c r="DA557" i="1"/>
  <c r="DA556" i="1"/>
  <c r="DA555" i="1"/>
  <c r="DA554" i="1"/>
  <c r="DA553" i="1"/>
  <c r="DA552" i="1"/>
  <c r="DA551" i="1"/>
  <c r="DA550" i="1"/>
  <c r="DA549" i="1"/>
  <c r="DA548" i="1"/>
  <c r="DA547" i="1"/>
  <c r="DA546" i="1"/>
  <c r="DA545" i="1"/>
  <c r="DA544" i="1"/>
  <c r="DA543" i="1"/>
  <c r="DA542" i="1"/>
  <c r="DA541" i="1"/>
  <c r="DA540" i="1"/>
  <c r="DA539" i="1"/>
  <c r="DA538" i="1"/>
  <c r="DA537" i="1"/>
  <c r="DA536" i="1"/>
  <c r="DA535" i="1"/>
  <c r="DA534" i="1"/>
  <c r="DA533" i="1"/>
  <c r="DA532" i="1"/>
  <c r="DA531" i="1"/>
  <c r="DA530" i="1"/>
  <c r="DA529" i="1"/>
  <c r="DA528" i="1"/>
  <c r="DA527" i="1"/>
  <c r="DA526" i="1"/>
  <c r="DA525" i="1"/>
  <c r="DA524" i="1"/>
  <c r="DA523" i="1"/>
  <c r="DA522" i="1"/>
  <c r="DA521" i="1"/>
  <c r="DA520" i="1"/>
  <c r="DA519" i="1"/>
  <c r="DA518" i="1"/>
  <c r="DA517" i="1"/>
  <c r="DA516" i="1"/>
  <c r="DA515" i="1"/>
  <c r="DA514" i="1"/>
  <c r="DA513" i="1"/>
  <c r="DA512" i="1"/>
  <c r="DA511" i="1"/>
  <c r="DA4" i="1"/>
  <c r="DA5" i="1"/>
  <c r="DA902" i="1"/>
  <c r="DA510" i="1"/>
  <c r="DA509" i="1"/>
  <c r="DA508" i="1"/>
  <c r="DA507" i="1"/>
  <c r="DA503" i="1"/>
  <c r="DA656" i="1"/>
  <c r="DA655" i="1"/>
  <c r="DA654" i="1"/>
  <c r="DA653" i="1"/>
  <c r="U644" i="11" a="1"/>
  <c r="U644" i="11"/>
  <c r="AB344" i="11" a="1"/>
  <c r="AB344" i="11"/>
  <c r="AI564" i="11" a="1"/>
  <c r="AI564" i="11"/>
  <c r="AI723" i="11" a="1"/>
  <c r="AI723" i="11"/>
  <c r="AI691" i="11" a="1"/>
  <c r="AI691" i="11"/>
  <c r="AI603" i="11" a="1"/>
  <c r="AI603" i="11"/>
  <c r="AI526" i="11" a="1"/>
  <c r="AI526" i="11"/>
  <c r="AI452" i="11" a="1"/>
  <c r="AI452" i="11"/>
  <c r="AI448" i="11" a="1"/>
  <c r="AI448" i="11"/>
  <c r="AI420" i="11" a="1"/>
  <c r="AI420" i="11"/>
  <c r="AI416" i="11" a="1"/>
  <c r="AI416" i="11"/>
  <c r="AI936" i="11" a="1"/>
  <c r="AI936" i="11"/>
  <c r="AI912" i="11" a="1"/>
  <c r="AI912" i="11"/>
  <c r="AI884" i="11" a="1"/>
  <c r="AI884" i="11"/>
  <c r="AI880" i="11" a="1"/>
  <c r="AI880" i="11"/>
  <c r="AI667" i="11" a="1"/>
  <c r="AI667" i="11"/>
  <c r="AI619" i="11" a="1"/>
  <c r="AI619" i="11"/>
  <c r="AI591" i="11" a="1"/>
  <c r="AI591" i="11"/>
  <c r="AI555" i="11" a="1"/>
  <c r="AI555" i="11"/>
  <c r="AI547" i="11" a="1"/>
  <c r="AI547" i="11"/>
  <c r="AI539" i="11" a="1"/>
  <c r="AI539" i="11"/>
  <c r="AI531" i="11" a="1"/>
  <c r="AI531" i="11"/>
  <c r="AI527" i="11" a="1"/>
  <c r="AI527" i="11"/>
  <c r="AI519" i="11" a="1"/>
  <c r="AI519" i="11"/>
  <c r="AI515" i="11" a="1"/>
  <c r="AI515" i="11"/>
  <c r="AI511" i="11" a="1"/>
  <c r="AI511" i="11"/>
  <c r="AI359" i="11" a="1"/>
  <c r="AI359" i="11"/>
  <c r="AI355" i="11" a="1"/>
  <c r="AI355" i="11"/>
  <c r="AI307" i="11" a="1"/>
  <c r="AI307" i="11"/>
  <c r="AI110" i="11" a="1"/>
  <c r="AI110" i="11"/>
  <c r="AI106" i="11" a="1"/>
  <c r="AI106" i="11"/>
  <c r="AI503" i="11" a="1"/>
  <c r="AI503" i="11"/>
  <c r="AI431" i="11"/>
  <c r="AI427" i="11" a="1"/>
  <c r="AI427" i="11"/>
  <c r="AI404" i="11" a="1"/>
  <c r="AI404" i="11"/>
  <c r="AI222" i="11" a="1"/>
  <c r="AI222" i="11"/>
  <c r="AI182" i="11" a="1"/>
  <c r="AI182" i="11"/>
  <c r="AI166" i="11" a="1"/>
  <c r="AI166" i="11"/>
  <c r="U526" i="11" a="1"/>
  <c r="U526" i="11"/>
  <c r="U438" i="11" a="1"/>
  <c r="U438" i="11"/>
  <c r="U434" i="11" a="1"/>
  <c r="U434" i="11"/>
  <c r="U430" i="11" a="1"/>
  <c r="U430" i="11"/>
  <c r="U418" i="11" a="1"/>
  <c r="U418" i="11"/>
  <c r="U414" i="11" a="1"/>
  <c r="U414" i="11"/>
  <c r="U406" i="11" a="1"/>
  <c r="U406" i="11"/>
  <c r="U402" i="11" a="1"/>
  <c r="U402" i="11"/>
  <c r="U394" i="11" a="1"/>
  <c r="U394" i="11"/>
  <c r="U390" i="11" a="1"/>
  <c r="U390" i="11"/>
  <c r="U386" i="11" a="1"/>
  <c r="U386" i="11"/>
  <c r="AI864" i="11" a="1"/>
  <c r="AI864" i="11"/>
  <c r="AI860" i="11" a="1"/>
  <c r="AI860" i="11"/>
  <c r="AI848" i="11"/>
  <c r="AI844" i="11" a="1"/>
  <c r="AI844" i="11"/>
  <c r="AI832" i="11" a="1"/>
  <c r="AI832" i="11"/>
  <c r="AI816" i="11" a="1"/>
  <c r="AI816" i="11"/>
  <c r="AI812" i="11" a="1"/>
  <c r="AI812" i="11"/>
  <c r="AI800" i="11"/>
  <c r="AI796" i="11" a="1"/>
  <c r="AI796" i="11"/>
  <c r="AI772" i="11" a="1"/>
  <c r="AI772" i="11"/>
  <c r="AI859" i="11" a="1"/>
  <c r="AI859" i="11"/>
  <c r="AI795" i="11" a="1"/>
  <c r="AI795" i="11"/>
  <c r="U382" i="11" a="1"/>
  <c r="U382" i="11"/>
  <c r="U378" i="11" a="1"/>
  <c r="U378" i="11"/>
  <c r="U374" i="11" a="1"/>
  <c r="U374" i="11"/>
  <c r="U370" i="11" a="1"/>
  <c r="U370" i="11"/>
  <c r="U366" i="11" a="1"/>
  <c r="U366" i="11"/>
  <c r="U346" i="11" a="1"/>
  <c r="U346" i="11"/>
  <c r="U342" i="11" a="1"/>
  <c r="U342" i="11"/>
  <c r="U338" i="11" a="1"/>
  <c r="U338" i="11"/>
  <c r="U334" i="11" a="1"/>
  <c r="U334" i="11"/>
  <c r="U330" i="11" a="1"/>
  <c r="U330" i="11"/>
  <c r="U322" i="11" a="1"/>
  <c r="U322" i="11"/>
  <c r="U318" i="11" a="1"/>
  <c r="U318" i="11"/>
  <c r="U314" i="11" a="1"/>
  <c r="U314" i="11"/>
  <c r="U306" i="11" a="1"/>
  <c r="U306" i="11"/>
  <c r="U302" i="11" a="1"/>
  <c r="U302" i="11"/>
  <c r="U294" i="11"/>
  <c r="U290" i="11" a="1"/>
  <c r="U290" i="11"/>
  <c r="U286" i="11" a="1"/>
  <c r="U286" i="11"/>
  <c r="U282" i="11" a="1"/>
  <c r="U282" i="11"/>
  <c r="U278" i="11" a="1"/>
  <c r="U278" i="11"/>
  <c r="U270" i="11" a="1"/>
  <c r="U270" i="11"/>
  <c r="U262" i="11" a="1"/>
  <c r="U262" i="11"/>
  <c r="U210" i="11" a="1"/>
  <c r="U210" i="11"/>
  <c r="U182" i="11" a="1"/>
  <c r="U182" i="11"/>
  <c r="U170" i="11" a="1"/>
  <c r="U170" i="11"/>
  <c r="U130" i="11" a="1"/>
  <c r="U130" i="11"/>
  <c r="U94" i="11" a="1"/>
  <c r="U94" i="11"/>
  <c r="U66" i="11" a="1"/>
  <c r="U66" i="11"/>
  <c r="U46" i="11" a="1"/>
  <c r="U46" i="11"/>
  <c r="AB543" i="11" a="1"/>
  <c r="AB543" i="11"/>
  <c r="AB471" i="11" a="1"/>
  <c r="AB471" i="11"/>
  <c r="AB351" i="11" a="1"/>
  <c r="AB351" i="11"/>
  <c r="AB311" i="11" a="1"/>
  <c r="AB311" i="11"/>
  <c r="AB303" i="11" a="1"/>
  <c r="AB303" i="11"/>
  <c r="AB283" i="11" a="1"/>
  <c r="AB283" i="11"/>
  <c r="AB255" i="11" a="1"/>
  <c r="AB255" i="11"/>
  <c r="AB247" i="11" a="1"/>
  <c r="AB247" i="11"/>
  <c r="AB227" i="11" a="1"/>
  <c r="AB227" i="11"/>
  <c r="AB219" i="11" a="1"/>
  <c r="AB219" i="11"/>
  <c r="AB211" i="11" a="1"/>
  <c r="AB211" i="11"/>
  <c r="AB199" i="11" a="1"/>
  <c r="AB199" i="11"/>
  <c r="AB195" i="11" a="1"/>
  <c r="AB195" i="11"/>
  <c r="AI687" i="11" a="1"/>
  <c r="AI687" i="11"/>
  <c r="AI568" i="11" a="1"/>
  <c r="AI568" i="11"/>
  <c r="AI552" i="11" a="1"/>
  <c r="AI552" i="11"/>
  <c r="AI500" i="11" a="1"/>
  <c r="AI500" i="11"/>
  <c r="AI497" i="11" a="1"/>
  <c r="AI497" i="11"/>
  <c r="AI484" i="11" a="1"/>
  <c r="AI484" i="11"/>
  <c r="AI652" i="11" a="1"/>
  <c r="AI652" i="11"/>
  <c r="AI588" i="11" a="1"/>
  <c r="AI588" i="11"/>
  <c r="AI572" i="11" a="1"/>
  <c r="AI572" i="11"/>
  <c r="AI556" i="11" a="1"/>
  <c r="AI556" i="11"/>
  <c r="AI496" i="11" a="1"/>
  <c r="AI496" i="11"/>
  <c r="AI592" i="11" a="1"/>
  <c r="AI592" i="11"/>
  <c r="AI576" i="11" a="1"/>
  <c r="AI576" i="11"/>
  <c r="AI560" i="11" a="1"/>
  <c r="AI560" i="11"/>
  <c r="AI447" i="11" a="1"/>
  <c r="AI447" i="11"/>
  <c r="AI444" i="11" a="1"/>
  <c r="AI444" i="11"/>
  <c r="AI440" i="11" a="1"/>
  <c r="AI440" i="11"/>
  <c r="AI460" i="11" a="1"/>
  <c r="AI460" i="11"/>
  <c r="AI456" i="11" a="1"/>
  <c r="AI456" i="11"/>
  <c r="AI428" i="11" a="1"/>
  <c r="AI428" i="11"/>
  <c r="AI424" i="11" a="1"/>
  <c r="AI424" i="11"/>
  <c r="AI403" i="11" a="1"/>
  <c r="AI403" i="11"/>
  <c r="AI392" i="11" a="1"/>
  <c r="AI392" i="11"/>
  <c r="AI389" i="11" a="1"/>
  <c r="AI389" i="11"/>
  <c r="AI370" i="11" a="1"/>
  <c r="AI370" i="11"/>
  <c r="AI343" i="11" a="1"/>
  <c r="AI343" i="11"/>
  <c r="AI340" i="11" a="1"/>
  <c r="AI340" i="11"/>
  <c r="AI335" i="11" a="1"/>
  <c r="AI335" i="11"/>
  <c r="AI327" i="11" a="1"/>
  <c r="AI327" i="11"/>
  <c r="AI319" i="11" a="1"/>
  <c r="AI319" i="11"/>
  <c r="AI111" i="11" a="1"/>
  <c r="AI111" i="11"/>
  <c r="AI419" i="11" a="1"/>
  <c r="AI419" i="11"/>
  <c r="AI405" i="11" a="1"/>
  <c r="AI405" i="11"/>
  <c r="AI401" i="11" a="1"/>
  <c r="AI401" i="11"/>
  <c r="AI366" i="11" a="1"/>
  <c r="AI366" i="11"/>
  <c r="AI347" i="11" a="1"/>
  <c r="AI347" i="11"/>
  <c r="AI344" i="11" a="1"/>
  <c r="AI344" i="11"/>
  <c r="AI339" i="11" a="1"/>
  <c r="AI339" i="11"/>
  <c r="AI331" i="11" a="1"/>
  <c r="AI331" i="11"/>
  <c r="AI323" i="11" a="1"/>
  <c r="AI323" i="11"/>
  <c r="AI303" i="11" a="1"/>
  <c r="AI303" i="11"/>
  <c r="AI299" i="11" a="1"/>
  <c r="AI299" i="11"/>
  <c r="AI295" i="11" a="1"/>
  <c r="AI295" i="11"/>
  <c r="AI291" i="11" a="1"/>
  <c r="AI291" i="11"/>
  <c r="AI287" i="11" a="1"/>
  <c r="AI287" i="11"/>
  <c r="AI283" i="11" a="1"/>
  <c r="AI283" i="11"/>
  <c r="AI279" i="11" a="1"/>
  <c r="AI279" i="11"/>
  <c r="AI275" i="11" a="1"/>
  <c r="AI275" i="11"/>
  <c r="AI271" i="11" a="1"/>
  <c r="AI271" i="11"/>
  <c r="AI267" i="11" a="1"/>
  <c r="AI267" i="11"/>
  <c r="AI263" i="11" a="1"/>
  <c r="AI263" i="11"/>
  <c r="AI259" i="11" a="1"/>
  <c r="AI259" i="11"/>
  <c r="AI255" i="11" a="1"/>
  <c r="AI255" i="11"/>
  <c r="AI251" i="11" a="1"/>
  <c r="AI251" i="11"/>
  <c r="AI92" i="11" a="1"/>
  <c r="AI92" i="11"/>
  <c r="AI88" i="11" a="1"/>
  <c r="AI88" i="11"/>
  <c r="AI74" i="11" a="1"/>
  <c r="AI74" i="11"/>
  <c r="AI66" i="11" a="1"/>
  <c r="AI66" i="11"/>
  <c r="AI61" i="11" a="1"/>
  <c r="AI61" i="11"/>
  <c r="AI53" i="11" a="1"/>
  <c r="AI53" i="11"/>
  <c r="AI87" i="11" a="1"/>
  <c r="AI87" i="11"/>
  <c r="AI47" i="11" a="1"/>
  <c r="AI47" i="11"/>
  <c r="U9" i="11" a="1"/>
  <c r="U9" i="11"/>
  <c r="U617" i="11" a="1"/>
  <c r="U617" i="11"/>
  <c r="U613" i="11" a="1"/>
  <c r="U613" i="11"/>
  <c r="U605" i="11" a="1"/>
  <c r="U605" i="11"/>
  <c r="U597" i="11" a="1"/>
  <c r="U597" i="11"/>
  <c r="U585" i="11" a="1"/>
  <c r="U585" i="11"/>
  <c r="U577" i="11" a="1"/>
  <c r="U577" i="11"/>
  <c r="U561" i="11" a="1"/>
  <c r="U561" i="11"/>
  <c r="U553" i="11" a="1"/>
  <c r="U553" i="11"/>
  <c r="U549" i="11" a="1"/>
  <c r="U549" i="11"/>
  <c r="U525" i="11" a="1"/>
  <c r="U525" i="11"/>
  <c r="U521" i="11" a="1"/>
  <c r="U521" i="11"/>
  <c r="U509" i="11" a="1"/>
  <c r="U509" i="11"/>
  <c r="U501" i="11" a="1"/>
  <c r="U501" i="11"/>
  <c r="U497" i="11"/>
  <c r="U489" i="11" a="1"/>
  <c r="U489" i="11"/>
  <c r="U477" i="11" a="1"/>
  <c r="U477" i="11"/>
  <c r="U469" i="11" a="1"/>
  <c r="U469" i="11"/>
  <c r="AB907" i="11" a="1"/>
  <c r="AB907" i="11"/>
  <c r="AB807" i="11"/>
  <c r="AB791" i="11" a="1"/>
  <c r="AB791" i="11"/>
  <c r="AB759" i="11" a="1"/>
  <c r="AB759" i="11"/>
  <c r="AB743" i="11" a="1"/>
  <c r="AB743" i="11"/>
  <c r="AB715" i="11" a="1"/>
  <c r="AB715" i="11"/>
  <c r="AB703" i="11" a="1"/>
  <c r="AB703" i="11"/>
  <c r="U461" i="11" a="1"/>
  <c r="U461" i="11"/>
  <c r="U457" i="11" a="1"/>
  <c r="U457" i="11"/>
  <c r="U453" i="11" a="1"/>
  <c r="U453" i="11"/>
  <c r="U449" i="11" a="1"/>
  <c r="U449" i="11"/>
  <c r="U361" i="11" a="1"/>
  <c r="U361" i="11"/>
  <c r="U337" i="11" a="1"/>
  <c r="U337" i="11"/>
  <c r="U305" i="11" a="1"/>
  <c r="U305" i="11"/>
  <c r="U281" i="11" a="1"/>
  <c r="U281" i="11"/>
  <c r="U237" i="11" a="1"/>
  <c r="U237" i="11"/>
  <c r="U221" i="11" a="1"/>
  <c r="U221" i="11"/>
  <c r="U181" i="11" a="1"/>
  <c r="U181" i="11"/>
  <c r="U169" i="11" a="1"/>
  <c r="U169" i="11"/>
  <c r="U157" i="11" a="1"/>
  <c r="U157" i="11"/>
  <c r="U145" i="11" a="1"/>
  <c r="U145" i="11"/>
  <c r="AB643" i="11" a="1"/>
  <c r="AB643" i="11"/>
  <c r="AB635" i="11" a="1"/>
  <c r="AB635" i="11"/>
  <c r="AB599" i="11" a="1"/>
  <c r="AB599" i="11"/>
  <c r="AB591" i="11" a="1"/>
  <c r="AB591" i="11"/>
  <c r="AB539" i="11" a="1"/>
  <c r="AB539" i="11"/>
  <c r="AB535" i="11" a="1"/>
  <c r="AB535" i="11"/>
  <c r="AB495" i="11" a="1"/>
  <c r="AB495" i="11"/>
  <c r="AB487" i="11" a="1"/>
  <c r="AB487" i="11"/>
  <c r="AB435" i="11" a="1"/>
  <c r="AB435" i="11"/>
  <c r="AB431" i="11" a="1"/>
  <c r="AB431" i="11"/>
  <c r="AB379" i="11" a="1"/>
  <c r="AB379" i="11"/>
  <c r="AB375" i="11" a="1"/>
  <c r="AB375" i="11"/>
  <c r="AB371" i="11" a="1"/>
  <c r="AB371" i="11"/>
  <c r="AB367" i="11" a="1"/>
  <c r="AB367" i="11"/>
  <c r="AB363" i="11" a="1"/>
  <c r="AB363" i="11"/>
  <c r="AB359" i="11" a="1"/>
  <c r="AB359" i="11"/>
  <c r="AB347" i="11" a="1"/>
  <c r="AB347" i="11"/>
  <c r="AB343" i="11" a="1"/>
  <c r="AB343" i="11"/>
  <c r="AB339" i="11" a="1"/>
  <c r="AB339" i="11"/>
  <c r="AB335" i="11" a="1"/>
  <c r="AB335" i="11"/>
  <c r="AB331" i="11" a="1"/>
  <c r="AB331" i="11"/>
  <c r="AB323" i="11" a="1"/>
  <c r="AB323" i="11"/>
  <c r="AB319" i="11" a="1"/>
  <c r="AB319" i="11"/>
  <c r="AB315" i="11" a="1"/>
  <c r="AB315" i="11"/>
  <c r="AB307" i="11" a="1"/>
  <c r="AB307" i="11"/>
  <c r="AB299" i="11" a="1"/>
  <c r="AB299" i="11"/>
  <c r="AB295" i="11" a="1"/>
  <c r="AB295" i="11"/>
  <c r="AB291" i="11" a="1"/>
  <c r="AB291" i="11"/>
  <c r="AB287" i="11" a="1"/>
  <c r="AB287" i="11"/>
  <c r="AB279" i="11" a="1"/>
  <c r="AB279" i="11"/>
  <c r="AB275" i="11" a="1"/>
  <c r="AB275" i="11"/>
  <c r="AB271" i="11" a="1"/>
  <c r="AB271" i="11"/>
  <c r="AB267" i="11" a="1"/>
  <c r="AB267" i="11"/>
  <c r="AB263" i="11" a="1"/>
  <c r="AB263" i="11"/>
  <c r="AB259" i="11" a="1"/>
  <c r="AB259" i="11"/>
  <c r="AB251" i="11" a="1"/>
  <c r="AB251" i="11"/>
  <c r="AB243" i="11" a="1"/>
  <c r="AB243" i="11"/>
  <c r="AB239" i="11" a="1"/>
  <c r="AB239" i="11"/>
  <c r="AB235" i="11" a="1"/>
  <c r="AB235" i="11"/>
  <c r="AB231" i="11" a="1"/>
  <c r="AB231" i="11"/>
  <c r="AB223" i="11" a="1"/>
  <c r="AB223" i="11"/>
  <c r="AB215" i="11" a="1"/>
  <c r="AB215" i="11"/>
  <c r="AB203" i="11" a="1"/>
  <c r="AB203" i="11"/>
  <c r="U105" i="11" a="1"/>
  <c r="U105" i="11"/>
  <c r="U49" i="11" a="1"/>
  <c r="U49" i="11"/>
  <c r="U41" i="11" a="1"/>
  <c r="U41" i="11"/>
  <c r="U37" i="11" a="1"/>
  <c r="U37" i="11"/>
  <c r="U24" i="11" a="1"/>
  <c r="U24" i="11"/>
  <c r="AB6" i="11" a="1"/>
  <c r="AB6" i="11"/>
  <c r="AB912" i="11" a="1"/>
  <c r="AB912" i="11"/>
  <c r="AB860" i="11"/>
  <c r="AB824" i="11" a="1"/>
  <c r="AB824" i="11"/>
  <c r="AB732" i="11" a="1"/>
  <c r="AB732" i="11"/>
  <c r="AB696" i="11" a="1"/>
  <c r="AB696" i="11"/>
  <c r="AB656" i="11" a="1"/>
  <c r="AB656" i="11"/>
  <c r="AB568" i="11"/>
  <c r="AB500" i="11" a="1"/>
  <c r="AB500" i="11"/>
  <c r="AB448" i="11" a="1"/>
  <c r="AB448" i="11"/>
  <c r="AB388" i="11"/>
  <c r="AB300" i="11" a="1"/>
  <c r="AB300" i="11"/>
  <c r="AB296" i="11" a="1"/>
  <c r="AB296" i="11"/>
  <c r="AB252" i="11" a="1"/>
  <c r="AB252" i="11"/>
  <c r="AB244" i="11" a="1"/>
  <c r="AB244" i="11"/>
  <c r="U5" i="11" a="1"/>
  <c r="U5" i="11"/>
  <c r="U788" i="11" a="1"/>
  <c r="U788" i="11"/>
  <c r="U748" i="11" a="1"/>
  <c r="U748" i="11"/>
  <c r="U732" i="11" a="1"/>
  <c r="U732" i="11"/>
  <c r="U720" i="11" a="1"/>
  <c r="U720" i="11"/>
  <c r="U716" i="11" a="1"/>
  <c r="U716" i="11"/>
  <c r="U692" i="11" a="1"/>
  <c r="U692" i="11"/>
  <c r="U676" i="11" a="1"/>
  <c r="U676" i="11"/>
  <c r="U672" i="11" a="1"/>
  <c r="U672" i="11"/>
  <c r="U664" i="11"/>
  <c r="U660" i="11" a="1"/>
  <c r="U660" i="11"/>
  <c r="U648" i="11" a="1"/>
  <c r="U648" i="11"/>
  <c r="U536" i="11" a="1"/>
  <c r="U536" i="11"/>
  <c r="U496" i="11" a="1"/>
  <c r="U496" i="11"/>
  <c r="U488" i="11" a="1"/>
  <c r="U488" i="11"/>
  <c r="U472" i="11" a="1"/>
  <c r="U472" i="11"/>
  <c r="U464" i="11" a="1"/>
  <c r="U464" i="11"/>
  <c r="U356" i="11" a="1"/>
  <c r="U356" i="11"/>
  <c r="U344" i="11" a="1"/>
  <c r="U344" i="11"/>
  <c r="U268" i="11" a="1"/>
  <c r="U268" i="11"/>
  <c r="U260" i="11" a="1"/>
  <c r="U260" i="11"/>
  <c r="U256" i="11" a="1"/>
  <c r="U256" i="11"/>
  <c r="U240" i="11" a="1"/>
  <c r="U240" i="11"/>
  <c r="U224" i="11" a="1"/>
  <c r="U224" i="11"/>
  <c r="U208" i="11" a="1"/>
  <c r="U208" i="11"/>
  <c r="U196" i="11" a="1"/>
  <c r="U196" i="11"/>
  <c r="U176" i="11" a="1"/>
  <c r="U176" i="11"/>
  <c r="U104" i="11" a="1"/>
  <c r="U104" i="11"/>
  <c r="U36" i="11" a="1"/>
  <c r="U36" i="11"/>
  <c r="U23" i="11" a="1"/>
  <c r="U23" i="11"/>
  <c r="AB926" i="11" a="1"/>
  <c r="AB926" i="11"/>
  <c r="AB910" i="11" a="1"/>
  <c r="AB910" i="11"/>
  <c r="AB902" i="11" a="1"/>
  <c r="AB902" i="11"/>
  <c r="AB894" i="11" a="1"/>
  <c r="AB894" i="11"/>
  <c r="AB889" i="11" a="1"/>
  <c r="AB889" i="11"/>
  <c r="AB870" i="11" a="1"/>
  <c r="AB870" i="11"/>
  <c r="AB866" i="11" a="1"/>
  <c r="AB866" i="11"/>
  <c r="AB846" i="11" a="1"/>
  <c r="AB846" i="11"/>
  <c r="AB838" i="11" a="1"/>
  <c r="AB838" i="11"/>
  <c r="AB814" i="11" a="1"/>
  <c r="AB814" i="11"/>
  <c r="AB810" i="11" a="1"/>
  <c r="AB810" i="11"/>
  <c r="AB806" i="11" a="1"/>
  <c r="AB806" i="11"/>
  <c r="AB798" i="11" a="1"/>
  <c r="AB798" i="11"/>
  <c r="AB778" i="11" a="1"/>
  <c r="AB778" i="11"/>
  <c r="AB766" i="11" a="1"/>
  <c r="AB766" i="11"/>
  <c r="AB758" i="11" a="1"/>
  <c r="AB758" i="11"/>
  <c r="AB754" i="11" a="1"/>
  <c r="AB754" i="11"/>
  <c r="AB750" i="11" a="1"/>
  <c r="AB750" i="11"/>
  <c r="AB746" i="11" a="1"/>
  <c r="AB746" i="11"/>
  <c r="AB741" i="11" a="1"/>
  <c r="AB741" i="11"/>
  <c r="AB734" i="11" a="1"/>
  <c r="AB734" i="11"/>
  <c r="AB730" i="11" a="1"/>
  <c r="AB730" i="11"/>
  <c r="AB722" i="11" a="1"/>
  <c r="AB722" i="11"/>
  <c r="AB710" i="11" a="1"/>
  <c r="AB710" i="11"/>
  <c r="AB698" i="11" a="1"/>
  <c r="AB698" i="11"/>
  <c r="AB694" i="11" a="1"/>
  <c r="AB694" i="11"/>
  <c r="AB690" i="11" a="1"/>
  <c r="AB690" i="11"/>
  <c r="AB686" i="11" a="1"/>
  <c r="AB686" i="11"/>
  <c r="AB682" i="11" a="1"/>
  <c r="AB682" i="11"/>
  <c r="AB666" i="11" a="1"/>
  <c r="AB666" i="11"/>
  <c r="AB662" i="11" a="1"/>
  <c r="AB662" i="11"/>
  <c r="AB658" i="11" a="1"/>
  <c r="AB658" i="11"/>
  <c r="AB654" i="11" a="1"/>
  <c r="AB654" i="11"/>
  <c r="AB650" i="11" a="1"/>
  <c r="AB650" i="11"/>
  <c r="AB646" i="11" a="1"/>
  <c r="AB646" i="11"/>
  <c r="AB642" i="11" a="1"/>
  <c r="AB642" i="11"/>
  <c r="AB638" i="11" a="1"/>
  <c r="AB638" i="11"/>
  <c r="AB634" i="11" a="1"/>
  <c r="AB634" i="11"/>
  <c r="AB630" i="11" a="1"/>
  <c r="AB630" i="11"/>
  <c r="AB626" i="11" a="1"/>
  <c r="AB626" i="11"/>
  <c r="AB622" i="11" a="1"/>
  <c r="AB622" i="11"/>
  <c r="AB618" i="11" a="1"/>
  <c r="AB618" i="11"/>
  <c r="AB614" i="11" a="1"/>
  <c r="AB614" i="11"/>
  <c r="AB613" i="11" a="1"/>
  <c r="AB613" i="11"/>
  <c r="AB610" i="11" a="1"/>
  <c r="AB610" i="11"/>
  <c r="AB606" i="11" a="1"/>
  <c r="AB606" i="11"/>
  <c r="AB602" i="11" a="1"/>
  <c r="AB602" i="11"/>
  <c r="AB598" i="11" a="1"/>
  <c r="AB598" i="11"/>
  <c r="U8" i="11" a="1"/>
  <c r="U8" i="11"/>
  <c r="U465" i="11" a="1"/>
  <c r="U465" i="11"/>
  <c r="U19" i="11"/>
  <c r="AB594" i="11" a="1"/>
  <c r="AB594" i="11"/>
  <c r="AB590" i="11" a="1"/>
  <c r="AB590" i="11"/>
  <c r="AB586" i="11" a="1"/>
  <c r="AB586" i="11"/>
  <c r="AB581" i="11" a="1"/>
  <c r="AB581" i="11"/>
  <c r="AB578" i="11" a="1"/>
  <c r="AB578" i="11"/>
  <c r="AB570" i="11" a="1"/>
  <c r="AB570" i="11"/>
  <c r="AB566" i="11" a="1"/>
  <c r="AB566" i="11"/>
  <c r="AB558" i="11" a="1"/>
  <c r="AB558" i="11"/>
  <c r="AB554" i="11" a="1"/>
  <c r="AB554" i="11"/>
  <c r="AB550" i="11" a="1"/>
  <c r="AB550" i="11"/>
  <c r="AB546" i="11" a="1"/>
  <c r="AB546" i="11"/>
  <c r="AB542" i="11" a="1"/>
  <c r="AB542" i="11"/>
  <c r="AB541" i="11" a="1"/>
  <c r="AB541" i="11"/>
  <c r="AB538" i="11" a="1"/>
  <c r="AB538" i="11"/>
  <c r="AB534" i="11" a="1"/>
  <c r="AB534" i="11"/>
  <c r="AB530" i="11" a="1"/>
  <c r="AB530" i="11"/>
  <c r="AB526" i="11" a="1"/>
  <c r="AB526" i="11"/>
  <c r="AB522" i="11" a="1"/>
  <c r="AB522" i="11"/>
  <c r="AB518" i="11" a="1"/>
  <c r="AB518" i="11"/>
  <c r="AB510" i="11" a="1"/>
  <c r="AB510" i="11"/>
  <c r="AB506" i="11" a="1"/>
  <c r="AB506" i="11"/>
  <c r="AB502" i="11" a="1"/>
  <c r="AB502" i="11"/>
  <c r="AB490" i="11" a="1"/>
  <c r="AB490" i="11"/>
  <c r="AB482" i="11" a="1"/>
  <c r="AB482" i="11"/>
  <c r="AB478" i="11" a="1"/>
  <c r="AB478" i="11"/>
  <c r="AB474" i="11" a="1"/>
  <c r="AB474" i="11"/>
  <c r="AB470" i="11" a="1"/>
  <c r="AB470" i="11"/>
  <c r="AB466" i="11" a="1"/>
  <c r="AB466" i="11"/>
  <c r="AB462" i="11" a="1"/>
  <c r="AB462" i="11"/>
  <c r="AB458" i="11" a="1"/>
  <c r="AB458" i="11"/>
  <c r="AB454" i="11" a="1"/>
  <c r="AB454" i="11"/>
  <c r="AB450" i="11" a="1"/>
  <c r="AB450" i="11"/>
  <c r="AB446" i="11" a="1"/>
  <c r="AB446" i="11"/>
  <c r="AB442" i="11" a="1"/>
  <c r="AB442" i="11"/>
  <c r="AB438" i="11" a="1"/>
  <c r="AB438" i="11"/>
  <c r="AB434" i="11" a="1"/>
  <c r="AB434" i="11"/>
  <c r="AB430" i="11" a="1"/>
  <c r="AB430" i="11"/>
  <c r="AB426" i="11" a="1"/>
  <c r="AB426" i="11"/>
  <c r="AB422" i="11" a="1"/>
  <c r="AB422" i="11"/>
  <c r="AB421" i="11" a="1"/>
  <c r="AB421" i="11"/>
  <c r="AB418" i="11" a="1"/>
  <c r="AB418" i="11"/>
  <c r="AB414" i="11" a="1"/>
  <c r="AB414" i="11"/>
  <c r="AB410" i="11" a="1"/>
  <c r="AB410" i="11"/>
  <c r="AB406" i="11" a="1"/>
  <c r="AB406" i="11"/>
  <c r="AB402" i="11" a="1"/>
  <c r="AB402" i="11"/>
  <c r="AB394" i="11" a="1"/>
  <c r="AB394" i="11"/>
  <c r="AB390" i="11" a="1"/>
  <c r="AB390" i="11"/>
  <c r="AB386" i="11" a="1"/>
  <c r="AB386" i="11"/>
  <c r="AB374" i="11" a="1"/>
  <c r="AB374" i="11"/>
  <c r="AB346" i="11" a="1"/>
  <c r="AB346" i="11"/>
  <c r="AB325" i="11"/>
  <c r="AB305" i="11" a="1"/>
  <c r="AB305" i="11"/>
  <c r="AB281" i="11" a="1"/>
  <c r="AB281" i="11"/>
  <c r="AB250" i="11" a="1"/>
  <c r="AB250" i="11"/>
  <c r="AB233" i="11" a="1"/>
  <c r="AB233" i="11"/>
  <c r="AB214" i="11" a="1"/>
  <c r="AB214" i="11"/>
  <c r="AB186" i="11" a="1"/>
  <c r="AB186" i="11"/>
  <c r="AB185" i="11" a="1"/>
  <c r="AB185" i="11"/>
  <c r="AB177" i="11" a="1"/>
  <c r="AB177" i="11"/>
  <c r="AB173" i="11" a="1"/>
  <c r="AB173" i="11"/>
  <c r="AB170" i="11" a="1"/>
  <c r="AB170" i="11"/>
  <c r="AB169" i="11" a="1"/>
  <c r="AB169" i="11"/>
  <c r="AB142" i="11" a="1"/>
  <c r="AB142" i="11"/>
  <c r="AB105" i="11" a="1"/>
  <c r="AB105" i="11"/>
  <c r="AB45" i="11" a="1"/>
  <c r="AB45" i="11"/>
  <c r="AB37" i="11" a="1"/>
  <c r="AB37" i="11"/>
  <c r="U935" i="11" a="1"/>
  <c r="U935" i="11"/>
  <c r="U931" i="11" a="1"/>
  <c r="U931" i="11"/>
  <c r="U923" i="11" a="1"/>
  <c r="U923" i="11"/>
  <c r="U907" i="11" a="1"/>
  <c r="U907" i="11"/>
  <c r="U899" i="11" a="1"/>
  <c r="U899" i="11"/>
  <c r="U895" i="11" a="1"/>
  <c r="U895" i="11"/>
  <c r="U887" i="11" a="1"/>
  <c r="U887" i="11"/>
  <c r="U883" i="11" a="1"/>
  <c r="U883" i="11"/>
  <c r="U879" i="11" a="1"/>
  <c r="U879" i="11"/>
  <c r="AI13" i="11" a="1"/>
  <c r="AI13" i="11"/>
  <c r="U863" i="11" a="1"/>
  <c r="U863" i="11"/>
  <c r="U859" i="11" a="1"/>
  <c r="U859" i="11"/>
  <c r="U855" i="11" a="1"/>
  <c r="U855" i="11"/>
  <c r="U843" i="11"/>
  <c r="U839" i="11" a="1"/>
  <c r="U839" i="11"/>
  <c r="U835" i="11" a="1"/>
  <c r="U835" i="11"/>
  <c r="U815" i="11" a="1"/>
  <c r="U815" i="11"/>
  <c r="U811" i="11" a="1"/>
  <c r="U811" i="11"/>
  <c r="U803" i="11" a="1"/>
  <c r="U803" i="11"/>
  <c r="U791" i="11" a="1"/>
  <c r="U791" i="11"/>
  <c r="U787" i="11" a="1"/>
  <c r="U787" i="11"/>
  <c r="U783" i="11" a="1"/>
  <c r="U783" i="11"/>
  <c r="U771" i="11" a="1"/>
  <c r="U771" i="11"/>
  <c r="U759" i="11" a="1"/>
  <c r="U759" i="11"/>
  <c r="U751" i="11" a="1"/>
  <c r="U751" i="11"/>
  <c r="U747" i="11" a="1"/>
  <c r="U747" i="11"/>
  <c r="U743" i="11" a="1"/>
  <c r="U743" i="11"/>
  <c r="U739" i="11" a="1"/>
  <c r="U739" i="11"/>
  <c r="U731" i="11" a="1"/>
  <c r="U731" i="11"/>
  <c r="U723" i="11" a="1"/>
  <c r="U723" i="11"/>
  <c r="U707" i="11" a="1"/>
  <c r="U707" i="11"/>
  <c r="U667" i="11" a="1"/>
  <c r="U667" i="11"/>
  <c r="U551" i="11" a="1"/>
  <c r="U551" i="11"/>
  <c r="U547" i="11" a="1"/>
  <c r="U547" i="11"/>
  <c r="U543" i="11" a="1"/>
  <c r="U543" i="11"/>
  <c r="U539" i="11" a="1"/>
  <c r="U539" i="11"/>
  <c r="U515" i="11" a="1"/>
  <c r="U515" i="11"/>
  <c r="U511" i="11" a="1"/>
  <c r="U511" i="11"/>
  <c r="U507" i="11" a="1"/>
  <c r="U507" i="11"/>
  <c r="U463" i="11" a="1"/>
  <c r="U463" i="11"/>
  <c r="U443" i="11" a="1"/>
  <c r="U443" i="11"/>
  <c r="U439" i="11" a="1"/>
  <c r="U439" i="11"/>
  <c r="U423" i="11" a="1"/>
  <c r="U423" i="11"/>
  <c r="U407" i="11" a="1"/>
  <c r="U407" i="11"/>
  <c r="U367" i="11" a="1"/>
  <c r="U367" i="11"/>
  <c r="U339" i="11" a="1"/>
  <c r="U339" i="11"/>
  <c r="U331" i="11" a="1"/>
  <c r="U331" i="11"/>
  <c r="U311" i="11" a="1"/>
  <c r="U311" i="11"/>
  <c r="U307" i="11" a="1"/>
  <c r="U307" i="11"/>
  <c r="U303" i="11" a="1"/>
  <c r="U303" i="11"/>
  <c r="U279" i="11" a="1"/>
  <c r="U279" i="11"/>
  <c r="U275" i="11" a="1"/>
  <c r="U275" i="11"/>
  <c r="U259" i="11" a="1"/>
  <c r="U259" i="11"/>
  <c r="U255" i="11" a="1"/>
  <c r="U255" i="11"/>
  <c r="U243" i="11" a="1"/>
  <c r="U243" i="11"/>
  <c r="U235" i="11" a="1"/>
  <c r="U235" i="11"/>
  <c r="U219" i="11" a="1"/>
  <c r="U219" i="11"/>
  <c r="U207" i="11" a="1"/>
  <c r="U207" i="11"/>
  <c r="U195" i="11" a="1"/>
  <c r="U195" i="11"/>
  <c r="U111" i="11" a="1"/>
  <c r="U111" i="11"/>
  <c r="U103" i="11" a="1"/>
  <c r="U103" i="11"/>
  <c r="U35" i="11" a="1"/>
  <c r="U35" i="11"/>
  <c r="AI20" i="11" a="1"/>
  <c r="AI20" i="11"/>
  <c r="AB2" i="11" a="1"/>
  <c r="AB2" i="11"/>
  <c r="AB30" i="11" a="1"/>
  <c r="AB30" i="11"/>
  <c r="AI4" i="11" a="1"/>
  <c r="AI4" i="11"/>
  <c r="AB885" i="11" a="1"/>
  <c r="AB885" i="11"/>
  <c r="AB661" i="11" a="1"/>
  <c r="AB661" i="11"/>
  <c r="AB655" i="11" a="1"/>
  <c r="AB655" i="11"/>
  <c r="AB355" i="11" a="1"/>
  <c r="AB355" i="11"/>
  <c r="AB207" i="11" a="1"/>
  <c r="AB207" i="11"/>
  <c r="AB66" i="11"/>
  <c r="AB934" i="11" a="1"/>
  <c r="AB934" i="11"/>
  <c r="AB930" i="11" a="1"/>
  <c r="AB930" i="11"/>
  <c r="AB922" i="11" a="1"/>
  <c r="AB922" i="11"/>
  <c r="AB918" i="11" a="1"/>
  <c r="AB918" i="11"/>
  <c r="AB914" i="11" a="1"/>
  <c r="AB914" i="11"/>
  <c r="AB906" i="11" a="1"/>
  <c r="AB906" i="11"/>
  <c r="AB898" i="11" a="1"/>
  <c r="AB898" i="11"/>
  <c r="AB890" i="11" a="1"/>
  <c r="AB890" i="11"/>
  <c r="AB886" i="11" a="1"/>
  <c r="AB886" i="11"/>
  <c r="AB882" i="11" a="1"/>
  <c r="AB882" i="11"/>
  <c r="AB878" i="11" a="1"/>
  <c r="AB878" i="11"/>
  <c r="AB874" i="11" a="1"/>
  <c r="AB874" i="11"/>
  <c r="AB862" i="11" a="1"/>
  <c r="AB862" i="11"/>
  <c r="AB858" i="11" a="1"/>
  <c r="AB858" i="11"/>
  <c r="AB854" i="11" a="1"/>
  <c r="AB854" i="11"/>
  <c r="AB850" i="11" a="1"/>
  <c r="AB850" i="11"/>
  <c r="AB842" i="11" a="1"/>
  <c r="AB842" i="11"/>
  <c r="AB834" i="11" a="1"/>
  <c r="AB834" i="11"/>
  <c r="AB830" i="11" a="1"/>
  <c r="AB830" i="11"/>
  <c r="AB822" i="11" a="1"/>
  <c r="AB822" i="11"/>
  <c r="AB818" i="11" a="1"/>
  <c r="AB818" i="11"/>
  <c r="AB802" i="11" a="1"/>
  <c r="AB802" i="11"/>
  <c r="AB794" i="11" a="1"/>
  <c r="AB794" i="11"/>
  <c r="AB790" i="11" a="1"/>
  <c r="AB790" i="11"/>
  <c r="AB786" i="11" a="1"/>
  <c r="AB786" i="11"/>
  <c r="AB782" i="11" a="1"/>
  <c r="AB782" i="11"/>
  <c r="AB774" i="11" a="1"/>
  <c r="AB774" i="11"/>
  <c r="AB770" i="11" a="1"/>
  <c r="AB770" i="11"/>
  <c r="AB762" i="11" a="1"/>
  <c r="AB762" i="11"/>
  <c r="AB742" i="11" a="1"/>
  <c r="AB742" i="11"/>
  <c r="AB738" i="11" a="1"/>
  <c r="AB738" i="11"/>
  <c r="AB726" i="11" a="1"/>
  <c r="AB726" i="11"/>
  <c r="AB718" i="11" a="1"/>
  <c r="AB718" i="11"/>
  <c r="AB714" i="11" a="1"/>
  <c r="AB714" i="11"/>
  <c r="AB706" i="11" a="1"/>
  <c r="AB706" i="11"/>
  <c r="AB702" i="11" a="1"/>
  <c r="AB702" i="11"/>
  <c r="AB678" i="11" a="1"/>
  <c r="AB678" i="11"/>
  <c r="AB674" i="11" a="1"/>
  <c r="AB674" i="11"/>
  <c r="AB670" i="11" a="1"/>
  <c r="AB670" i="11"/>
  <c r="AB562" i="11" a="1"/>
  <c r="AB562" i="11"/>
  <c r="AB191" i="11" a="1"/>
  <c r="AB191" i="11"/>
  <c r="AB187" i="11" a="1"/>
  <c r="AB187" i="11"/>
  <c r="AB171" i="11" a="1"/>
  <c r="AB171" i="11"/>
  <c r="AB293" i="11" a="1"/>
  <c r="AB293" i="11"/>
  <c r="U695" i="11" a="1"/>
  <c r="U695" i="11"/>
  <c r="U691" i="11" a="1"/>
  <c r="U691" i="11"/>
  <c r="U687" i="11" a="1"/>
  <c r="U687" i="11"/>
  <c r="U683" i="11" a="1"/>
  <c r="U683" i="11"/>
  <c r="U679" i="11" a="1"/>
  <c r="U679" i="11"/>
  <c r="U675" i="11" a="1"/>
  <c r="U675" i="11"/>
  <c r="U671" i="11" a="1"/>
  <c r="U671" i="11"/>
  <c r="U663" i="11" a="1"/>
  <c r="U663" i="11"/>
  <c r="U659" i="11" a="1"/>
  <c r="U659" i="11"/>
  <c r="U655" i="11" a="1"/>
  <c r="U655" i="11"/>
  <c r="U651" i="11" a="1"/>
  <c r="U651" i="11"/>
  <c r="U647" i="11" a="1"/>
  <c r="U647" i="11"/>
  <c r="U643" i="11" a="1"/>
  <c r="U643" i="11"/>
  <c r="U639" i="11" a="1"/>
  <c r="U639" i="11"/>
  <c r="U635" i="11" a="1"/>
  <c r="U635" i="11"/>
  <c r="U435" i="11" a="1"/>
  <c r="U435" i="11"/>
  <c r="U236" i="11" a="1"/>
  <c r="U236" i="11"/>
  <c r="AB935" i="11" a="1"/>
  <c r="AB935" i="11"/>
  <c r="AB911" i="11" a="1"/>
  <c r="AB911" i="11"/>
  <c r="AB875" i="11" a="1"/>
  <c r="AB875" i="11"/>
  <c r="AB855" i="11" a="1"/>
  <c r="AB855" i="11"/>
  <c r="AB667" i="11" a="1"/>
  <c r="AB667" i="11"/>
  <c r="AB514" i="11" a="1"/>
  <c r="AB514" i="11"/>
  <c r="AB498" i="11" a="1"/>
  <c r="AB498" i="11"/>
  <c r="AB494" i="11" a="1"/>
  <c r="AB494" i="11"/>
  <c r="AB486" i="11" a="1"/>
  <c r="AB486" i="11"/>
  <c r="AB254" i="11" a="1"/>
  <c r="AB254" i="11"/>
  <c r="AB51" i="11" a="1"/>
  <c r="AB51" i="11"/>
  <c r="AB150" i="11" a="1"/>
  <c r="AB150" i="11"/>
  <c r="AB582" i="11" a="1"/>
  <c r="AB582" i="11"/>
  <c r="AB574" i="11" a="1"/>
  <c r="AB574" i="11"/>
  <c r="AB196" i="11" a="1"/>
  <c r="AB196" i="11"/>
  <c r="U631" i="11" a="1"/>
  <c r="U631" i="11"/>
  <c r="U628" i="11" a="1"/>
  <c r="U628" i="11"/>
  <c r="U627" i="11" a="1"/>
  <c r="U627" i="11"/>
  <c r="U624" i="11" a="1"/>
  <c r="U624" i="11"/>
  <c r="U623" i="11" a="1"/>
  <c r="U623" i="11"/>
  <c r="U620" i="11" a="1"/>
  <c r="U620" i="11"/>
  <c r="U619" i="11" a="1"/>
  <c r="U619" i="11"/>
  <c r="U616" i="11" a="1"/>
  <c r="U616" i="11"/>
  <c r="U615" i="11" a="1"/>
  <c r="U615" i="11"/>
  <c r="U612" i="11" a="1"/>
  <c r="U612" i="11"/>
  <c r="U611" i="11" a="1"/>
  <c r="U611" i="11"/>
  <c r="U608" i="11" a="1"/>
  <c r="U608" i="11"/>
  <c r="U607" i="11" a="1"/>
  <c r="U607" i="11"/>
  <c r="U604" i="11" a="1"/>
  <c r="U604" i="11"/>
  <c r="U603" i="11" a="1"/>
  <c r="U603" i="11"/>
  <c r="U600" i="11" a="1"/>
  <c r="U600" i="11"/>
  <c r="U599" i="11" a="1"/>
  <c r="U599" i="11"/>
  <c r="U596" i="11" a="1"/>
  <c r="U596" i="11"/>
  <c r="U595" i="11" a="1"/>
  <c r="U595" i="11"/>
  <c r="U592" i="11" a="1"/>
  <c r="U592" i="11"/>
  <c r="U591" i="11" a="1"/>
  <c r="U591" i="11"/>
  <c r="U588" i="11" a="1"/>
  <c r="U588" i="11"/>
  <c r="U587" i="11" a="1"/>
  <c r="U587" i="11"/>
  <c r="U584" i="11" a="1"/>
  <c r="U584" i="11"/>
  <c r="U583" i="11" a="1"/>
  <c r="U583" i="11"/>
  <c r="U580" i="11" a="1"/>
  <c r="U580" i="11"/>
  <c r="U579" i="11" a="1"/>
  <c r="U579" i="11"/>
  <c r="U576" i="11" a="1"/>
  <c r="U576" i="11"/>
  <c r="U575" i="11" a="1"/>
  <c r="U575" i="11"/>
  <c r="U572" i="11" a="1"/>
  <c r="U572" i="11"/>
  <c r="U571" i="11" a="1"/>
  <c r="U571" i="11"/>
  <c r="U568" i="11" a="1"/>
  <c r="U568" i="11"/>
  <c r="U567" i="11" a="1"/>
  <c r="U567" i="11"/>
  <c r="U564" i="11" a="1"/>
  <c r="U564" i="11"/>
  <c r="U563" i="11" a="1"/>
  <c r="U563" i="11"/>
  <c r="U560" i="11" a="1"/>
  <c r="U560" i="11"/>
  <c r="U559" i="11" a="1"/>
  <c r="U559" i="11"/>
  <c r="AB835" i="11" a="1"/>
  <c r="AB835" i="11"/>
  <c r="AB671" i="11" a="1"/>
  <c r="AB671" i="11"/>
  <c r="AB872" i="11" a="1"/>
  <c r="AB872" i="11"/>
  <c r="AI862" i="11" a="1"/>
  <c r="AI862" i="11"/>
  <c r="AI735" i="11" a="1"/>
  <c r="AI735" i="11"/>
  <c r="AI674" i="11" a="1"/>
  <c r="AI674" i="11"/>
  <c r="AI614" i="11" a="1"/>
  <c r="AI614" i="11"/>
  <c r="AI611" i="11" a="1"/>
  <c r="AI611" i="11"/>
  <c r="AI607" i="11" a="1"/>
  <c r="AI607" i="11"/>
  <c r="AI606" i="11" a="1"/>
  <c r="AI606" i="11"/>
  <c r="AI583" i="11" a="1"/>
  <c r="AI583" i="11"/>
  <c r="AI537" i="11" a="1"/>
  <c r="AI537" i="11"/>
  <c r="AI491" i="11" a="1"/>
  <c r="AI491" i="11"/>
  <c r="AI463" i="11" a="1"/>
  <c r="AI463" i="11"/>
  <c r="AI439" i="11" a="1"/>
  <c r="AI439" i="11"/>
  <c r="AI211" i="11" a="1"/>
  <c r="AI211" i="11"/>
  <c r="AI196" i="11" a="1"/>
  <c r="AI196" i="11"/>
  <c r="AB826" i="11" a="1"/>
  <c r="AB826" i="11"/>
  <c r="AI763" i="11" a="1"/>
  <c r="AI763" i="11"/>
  <c r="AI683" i="11" a="1"/>
  <c r="AI683" i="11"/>
  <c r="AI679" i="11" a="1"/>
  <c r="AI679" i="11"/>
  <c r="AI671" i="11" a="1"/>
  <c r="AI671" i="11"/>
  <c r="AI563" i="11" a="1"/>
  <c r="AI563" i="11"/>
  <c r="AI551" i="11" a="1"/>
  <c r="AI551" i="11"/>
  <c r="AI548" i="11" a="1"/>
  <c r="AI548" i="11"/>
  <c r="AI544" i="11" a="1"/>
  <c r="AI544" i="11"/>
  <c r="AI540" i="11" a="1"/>
  <c r="AI540" i="11"/>
  <c r="AI536" i="11" a="1"/>
  <c r="AI536" i="11"/>
  <c r="AI532" i="11" a="1"/>
  <c r="AI532" i="11"/>
  <c r="AI528" i="11" a="1"/>
  <c r="AI528" i="11"/>
  <c r="AI524" i="11" a="1"/>
  <c r="AI524" i="11"/>
  <c r="AI520" i="11" a="1"/>
  <c r="AI520" i="11"/>
  <c r="AI516" i="11" a="1"/>
  <c r="AI516" i="11"/>
  <c r="AI512" i="11" a="1"/>
  <c r="AI512" i="11"/>
  <c r="AI508" i="11" a="1"/>
  <c r="AI508" i="11"/>
  <c r="AI504" i="11" a="1"/>
  <c r="AI504" i="11"/>
  <c r="AI388" i="11" a="1"/>
  <c r="AI388" i="11"/>
  <c r="AI311" i="11" a="1"/>
  <c r="AI311" i="11"/>
  <c r="AI239" i="11" a="1"/>
  <c r="AI239" i="11"/>
  <c r="AI231" i="11" a="1"/>
  <c r="AI231" i="11"/>
  <c r="AI212" i="11" a="1"/>
  <c r="AI212" i="11"/>
  <c r="AQ8" i="11" a="1"/>
  <c r="AQ8" i="11"/>
  <c r="AQ5" i="11" a="1"/>
  <c r="AQ5" i="11"/>
  <c r="AQ39" i="11" a="1"/>
  <c r="AQ39" i="11"/>
  <c r="AQ47" i="11" a="1"/>
  <c r="AQ47" i="11"/>
  <c r="AQ68" i="11" a="1"/>
  <c r="AQ68" i="11"/>
  <c r="AQ79" i="11" a="1"/>
  <c r="AQ79" i="11"/>
  <c r="AQ92" i="11" a="1"/>
  <c r="AQ92" i="11"/>
  <c r="AQ95" i="11" a="1"/>
  <c r="AQ95" i="11"/>
  <c r="AQ100" i="11" a="1"/>
  <c r="AQ100" i="11"/>
  <c r="AQ103" i="11" a="1"/>
  <c r="AQ103" i="11"/>
  <c r="AQ108" i="11" a="1"/>
  <c r="AQ108" i="11"/>
  <c r="AQ141" i="11" a="1"/>
  <c r="AQ141" i="11"/>
  <c r="AQ170" i="11" a="1"/>
  <c r="AQ170" i="11"/>
  <c r="AQ175" i="11" a="1"/>
  <c r="AQ175" i="11"/>
  <c r="AQ182" i="11" a="1"/>
  <c r="AQ182" i="11"/>
  <c r="AQ205" i="11" a="1"/>
  <c r="AQ205" i="11"/>
  <c r="AQ223" i="11" a="1"/>
  <c r="AQ223" i="11"/>
  <c r="AQ247" i="11" a="1"/>
  <c r="AQ247" i="11"/>
  <c r="AQ287" i="11" a="1"/>
  <c r="AQ287" i="11"/>
  <c r="AQ367" i="11" a="1"/>
  <c r="AQ367" i="11"/>
  <c r="AQ371" i="11" a="1"/>
  <c r="AQ371" i="11"/>
  <c r="AQ383" i="11" a="1"/>
  <c r="AQ383" i="11"/>
  <c r="AQ563" i="11" a="1"/>
  <c r="AQ563" i="11"/>
  <c r="AI155" i="11" a="1"/>
  <c r="AI155" i="11"/>
  <c r="AI148" i="11" a="1"/>
  <c r="AI148" i="11"/>
  <c r="AI136" i="11" a="1"/>
  <c r="AI136" i="11"/>
  <c r="AQ74" i="11" a="1"/>
  <c r="AQ74" i="11"/>
  <c r="AQ90" i="11" a="1"/>
  <c r="AQ90" i="11"/>
  <c r="AQ122" i="11" a="1"/>
  <c r="AQ122" i="11"/>
  <c r="AQ138" i="11" a="1"/>
  <c r="AQ138" i="11"/>
  <c r="AQ143" i="11" a="1"/>
  <c r="AQ143" i="11"/>
  <c r="AQ150" i="11" a="1"/>
  <c r="AQ150" i="11"/>
  <c r="AQ173" i="11" a="1"/>
  <c r="AQ173" i="11"/>
  <c r="AQ207" i="11" a="1"/>
  <c r="AQ207" i="11"/>
  <c r="AQ259" i="11" a="1"/>
  <c r="AQ259" i="11"/>
  <c r="AQ339" i="11" a="1"/>
  <c r="AQ339" i="11"/>
  <c r="AQ347" i="11" a="1"/>
  <c r="AQ347" i="11"/>
  <c r="AQ355" i="11" a="1"/>
  <c r="AQ355" i="11"/>
  <c r="AQ391" i="11" a="1"/>
  <c r="AQ391" i="11"/>
  <c r="AQ399" i="11" a="1"/>
  <c r="AQ399" i="11"/>
  <c r="AQ407" i="11" a="1"/>
  <c r="AQ407" i="11"/>
  <c r="AQ415" i="11" a="1"/>
  <c r="AQ415" i="11"/>
  <c r="AQ422" i="11" a="1"/>
  <c r="AQ422" i="11"/>
  <c r="AQ423" i="11" a="1"/>
  <c r="AQ423" i="11"/>
  <c r="AQ431" i="11" a="1"/>
  <c r="AQ431" i="11"/>
  <c r="AQ531" i="11" a="1"/>
  <c r="AQ531" i="11"/>
  <c r="AQ595" i="11" a="1"/>
  <c r="AQ595" i="11"/>
  <c r="AQ439" i="11" a="1"/>
  <c r="AQ439" i="11"/>
  <c r="AQ443" i="11" a="1"/>
  <c r="AQ443" i="11"/>
  <c r="AQ447" i="11" a="1"/>
  <c r="AQ447" i="11"/>
  <c r="AQ451" i="11" a="1"/>
  <c r="AQ451" i="11"/>
  <c r="AQ455" i="11" a="1"/>
  <c r="AQ455" i="11"/>
  <c r="AQ459" i="11" a="1"/>
  <c r="AQ459" i="11"/>
  <c r="AQ463" i="11" a="1"/>
  <c r="AQ463" i="11"/>
  <c r="AQ467" i="11" a="1"/>
  <c r="AQ467" i="11"/>
  <c r="AQ475" i="11" a="1"/>
  <c r="AQ475" i="11"/>
  <c r="AQ519" i="11" a="1"/>
  <c r="AQ519" i="11"/>
  <c r="AQ551" i="11" a="1"/>
  <c r="AQ551" i="11"/>
  <c r="AQ583" i="11" a="1"/>
  <c r="AQ583" i="11"/>
  <c r="AQ606" i="11" a="1"/>
  <c r="AQ606" i="11"/>
  <c r="AQ623" i="11" a="1"/>
  <c r="AQ623" i="11"/>
  <c r="AQ652" i="11" a="1"/>
  <c r="AQ652" i="11"/>
  <c r="AQ683" i="11" a="1"/>
  <c r="AQ683" i="11"/>
  <c r="AQ703" i="11" a="1"/>
  <c r="AQ703" i="11"/>
  <c r="AQ715" i="11" a="1"/>
  <c r="AQ715" i="11"/>
  <c r="AQ723" i="11" a="1"/>
  <c r="AQ723" i="11"/>
  <c r="AQ731" i="11" a="1"/>
  <c r="AQ731" i="11"/>
  <c r="AQ739" i="11" a="1"/>
  <c r="AQ739" i="11"/>
  <c r="AQ747" i="11" a="1"/>
  <c r="AQ747" i="11"/>
  <c r="AQ763" i="11" a="1"/>
  <c r="AQ763" i="11"/>
  <c r="AQ839" i="11" a="1"/>
  <c r="AQ839" i="11"/>
  <c r="AQ843" i="11" a="1"/>
  <c r="AQ843" i="11"/>
  <c r="AQ883" i="11" a="1"/>
  <c r="AQ883" i="11"/>
  <c r="AQ895" i="11" a="1"/>
  <c r="AQ895" i="11"/>
  <c r="AQ928" i="11" a="1"/>
  <c r="AQ928" i="11"/>
  <c r="AQ491" i="11" a="1"/>
  <c r="AQ491" i="11"/>
  <c r="AQ535" i="11" a="1"/>
  <c r="AQ535" i="11"/>
  <c r="AQ544" i="11"/>
  <c r="AQ558" i="11" a="1"/>
  <c r="AQ558" i="11"/>
  <c r="AQ567" i="11" a="1"/>
  <c r="AQ567" i="11"/>
  <c r="AQ599" i="11" a="1"/>
  <c r="AQ599" i="11"/>
  <c r="AQ607" i="11" a="1"/>
  <c r="AQ607" i="11"/>
  <c r="AQ687" i="11" a="1"/>
  <c r="AQ687" i="11"/>
  <c r="AQ699" i="11" a="1"/>
  <c r="AQ699" i="11"/>
  <c r="AQ755" i="11" a="1"/>
  <c r="AQ755" i="11"/>
  <c r="AQ855" i="11" a="1"/>
  <c r="AQ855" i="11"/>
  <c r="AQ859" i="11" a="1"/>
  <c r="AQ859" i="11"/>
  <c r="AQ915" i="11" a="1"/>
  <c r="AQ915" i="11"/>
  <c r="AQ927" i="11" a="1"/>
  <c r="AQ927" i="11"/>
  <c r="U403" i="11" a="1"/>
  <c r="U403" i="11"/>
  <c r="U395" i="11" a="1"/>
  <c r="U395" i="11"/>
  <c r="U387" i="11" a="1"/>
  <c r="U387" i="11"/>
  <c r="U379" i="11" a="1"/>
  <c r="U379" i="11"/>
  <c r="U371" i="11" a="1"/>
  <c r="U371" i="11"/>
  <c r="U359" i="11" a="1"/>
  <c r="U359" i="11"/>
  <c r="U351" i="11" a="1"/>
  <c r="U351" i="11"/>
  <c r="U12" i="11" a="1"/>
  <c r="U12" i="11"/>
  <c r="U349" i="11" a="1"/>
  <c r="U349" i="11"/>
  <c r="U249" i="11" a="1"/>
  <c r="U249" i="11"/>
  <c r="AB327" i="11" a="1"/>
  <c r="AB327" i="11"/>
  <c r="AI764" i="11" a="1"/>
  <c r="AI764" i="11"/>
  <c r="AI731" i="11" a="1"/>
  <c r="AI731" i="11"/>
  <c r="AI727" i="11" a="1"/>
  <c r="AI727" i="11"/>
  <c r="AI566" i="11" a="1"/>
  <c r="AI566" i="11"/>
  <c r="AQ72" i="11" a="1"/>
  <c r="AQ72" i="11"/>
  <c r="AQ88" i="11" a="1"/>
  <c r="AQ88" i="11"/>
  <c r="AQ120" i="11" a="1"/>
  <c r="AQ120" i="11"/>
  <c r="AQ137" i="11" a="1"/>
  <c r="AQ137" i="11"/>
  <c r="AQ171" i="11" a="1"/>
  <c r="AQ171" i="11"/>
  <c r="AI468" i="11" a="1"/>
  <c r="AI468" i="11"/>
  <c r="AI207" i="11" a="1"/>
  <c r="AI207" i="11"/>
  <c r="AI201" i="11" a="1"/>
  <c r="AI201" i="11"/>
  <c r="AI195" i="11" a="1"/>
  <c r="AI195" i="11"/>
  <c r="AI187" i="11" a="1"/>
  <c r="AI187" i="11"/>
  <c r="AQ2" i="11"/>
  <c r="AQ43" i="11" a="1"/>
  <c r="AQ43" i="11"/>
  <c r="AQ51" i="11" a="1"/>
  <c r="AQ51" i="11"/>
  <c r="AQ67" i="11" a="1"/>
  <c r="AQ67" i="11"/>
  <c r="AB8" i="11" a="1"/>
  <c r="AB8" i="11"/>
  <c r="AI870" i="11" a="1"/>
  <c r="AI870" i="11"/>
  <c r="AI730" i="11" a="1"/>
  <c r="AI730" i="11"/>
  <c r="AI571" i="11" a="1"/>
  <c r="AI571" i="11"/>
  <c r="AI567" i="11" a="1"/>
  <c r="AI567" i="11"/>
  <c r="AI559" i="11" a="1"/>
  <c r="AI559" i="11"/>
  <c r="AI487" i="11" a="1"/>
  <c r="AI487" i="11"/>
  <c r="AI376" i="11" a="1"/>
  <c r="AI376" i="11"/>
  <c r="AI256" i="11" a="1"/>
  <c r="AI256" i="11"/>
  <c r="AI235" i="11" a="1"/>
  <c r="AI235" i="11"/>
  <c r="AI227" i="11" a="1"/>
  <c r="AI227" i="11"/>
  <c r="AI191" i="11" a="1"/>
  <c r="AI191" i="11"/>
  <c r="AI159" i="11" a="1"/>
  <c r="AI159" i="11"/>
  <c r="AI54" i="11" a="1"/>
  <c r="AI54" i="11"/>
  <c r="AQ139" i="11" a="1"/>
  <c r="AQ139" i="11"/>
  <c r="AQ169" i="11" a="1"/>
  <c r="AQ169" i="11"/>
  <c r="AQ203" i="11" a="1"/>
  <c r="AQ203" i="11"/>
  <c r="AQ231" i="11" a="1"/>
  <c r="AQ231" i="11"/>
  <c r="AQ237" i="11" a="1"/>
  <c r="AQ237" i="11"/>
  <c r="AQ275" i="11" a="1"/>
  <c r="AQ275" i="11"/>
  <c r="AQ359" i="11" a="1"/>
  <c r="AQ359" i="11"/>
  <c r="AQ403" i="11" a="1"/>
  <c r="AQ403" i="11"/>
  <c r="AQ411" i="11" a="1"/>
  <c r="AQ411" i="11"/>
  <c r="AQ419" i="11" a="1"/>
  <c r="AQ419" i="11"/>
  <c r="AQ427" i="11" a="1"/>
  <c r="AQ427" i="11"/>
  <c r="AQ435" i="11" a="1"/>
  <c r="AQ435" i="11"/>
  <c r="AI302" i="11" a="1"/>
  <c r="AI302" i="11"/>
  <c r="AI247" i="11" a="1"/>
  <c r="AI247" i="11"/>
  <c r="AI232" i="11" a="1"/>
  <c r="AI232" i="11"/>
  <c r="AI223" i="11" a="1"/>
  <c r="AI223" i="11"/>
  <c r="AI208" i="11" a="1"/>
  <c r="AI208" i="11"/>
  <c r="AI202" i="11" a="1"/>
  <c r="AI202" i="11"/>
  <c r="AI197" i="11" a="1"/>
  <c r="AI197" i="11"/>
  <c r="AI183" i="11" a="1"/>
  <c r="AI183" i="11"/>
  <c r="AI157" i="11" a="1"/>
  <c r="AI157" i="11"/>
  <c r="AI52" i="11" a="1"/>
  <c r="AI52" i="11"/>
  <c r="AI36" i="11" a="1"/>
  <c r="AI36" i="11"/>
  <c r="AQ62" i="11" a="1"/>
  <c r="AQ62" i="11"/>
  <c r="AQ70" i="11" a="1"/>
  <c r="AQ70" i="11"/>
  <c r="AQ86" i="11" a="1"/>
  <c r="AQ86" i="11"/>
  <c r="AQ102" i="11" a="1"/>
  <c r="AQ102" i="11"/>
  <c r="AQ110" i="11" a="1"/>
  <c r="AQ110" i="11"/>
  <c r="AQ118" i="11" a="1"/>
  <c r="AQ118" i="11"/>
  <c r="AQ146" i="11" a="1"/>
  <c r="AQ146" i="11"/>
  <c r="AQ162" i="11" a="1"/>
  <c r="AQ162" i="11"/>
  <c r="AQ178" i="11" a="1"/>
  <c r="AQ178" i="11"/>
  <c r="AQ219" i="11" a="1"/>
  <c r="AQ219" i="11"/>
  <c r="AQ263" i="11" a="1"/>
  <c r="AQ263" i="11"/>
  <c r="AQ307" i="11" a="1"/>
  <c r="AQ307" i="11"/>
  <c r="AQ372" i="11" a="1"/>
  <c r="AQ372" i="11"/>
  <c r="AQ7" i="11" a="1"/>
  <c r="AQ7" i="11"/>
  <c r="AQ126" i="11" a="1"/>
  <c r="AQ126" i="11"/>
  <c r="AQ294" i="11" a="1"/>
  <c r="AQ294" i="11"/>
  <c r="AQ376" i="11" a="1"/>
  <c r="AQ376" i="11"/>
  <c r="AQ401" i="11" a="1"/>
  <c r="AQ401" i="11"/>
  <c r="AQ507" i="11" a="1"/>
  <c r="AQ507" i="11"/>
  <c r="AQ206" i="11" a="1"/>
  <c r="AQ206" i="11"/>
  <c r="AQ292" i="11" a="1"/>
  <c r="AQ292" i="11"/>
  <c r="AQ378" i="11" a="1"/>
  <c r="AQ378" i="11"/>
  <c r="AQ408" i="11" a="1"/>
  <c r="AQ408" i="11"/>
  <c r="AQ471" i="11" a="1"/>
  <c r="AQ471" i="11"/>
  <c r="AQ495" i="11" a="1"/>
  <c r="AQ495" i="11"/>
  <c r="AQ530" i="11" a="1"/>
  <c r="AQ530" i="11"/>
  <c r="AQ586" i="11" a="1"/>
  <c r="AQ586" i="11"/>
  <c r="AQ659" i="11" a="1"/>
  <c r="AQ659" i="11"/>
  <c r="AQ446" i="11" a="1"/>
  <c r="AQ446" i="11"/>
  <c r="AQ635" i="11" a="1"/>
  <c r="AQ635" i="11"/>
  <c r="AQ667" i="11" a="1"/>
  <c r="AQ667" i="11"/>
  <c r="AQ719" i="11" a="1"/>
  <c r="AQ719" i="11"/>
  <c r="AQ727" i="11" a="1"/>
  <c r="AQ727" i="11"/>
  <c r="AQ735" i="11" a="1"/>
  <c r="AQ735" i="11"/>
  <c r="AQ743" i="11" a="1"/>
  <c r="AQ743" i="11"/>
  <c r="AQ751" i="11" a="1"/>
  <c r="AQ751" i="11"/>
  <c r="AQ759" i="11" a="1"/>
  <c r="AQ759" i="11"/>
  <c r="AQ767" i="11" a="1"/>
  <c r="AQ767" i="11"/>
  <c r="AQ479" i="11" a="1"/>
  <c r="AQ479" i="11"/>
  <c r="AQ510" i="11" a="1"/>
  <c r="AQ510" i="11"/>
  <c r="AQ511" i="11" a="1"/>
  <c r="AQ511" i="11"/>
  <c r="AQ643" i="11" a="1"/>
  <c r="AQ643" i="11"/>
  <c r="AQ675" i="11" a="1"/>
  <c r="AQ675" i="11"/>
  <c r="AQ831" i="11" a="1"/>
  <c r="AQ831" i="11"/>
  <c r="AQ847" i="11" a="1"/>
  <c r="AQ847" i="11"/>
  <c r="AQ863" i="11" a="1"/>
  <c r="AQ863" i="11"/>
  <c r="AQ875" i="11" a="1"/>
  <c r="AQ875" i="11"/>
  <c r="AQ891" i="11" a="1"/>
  <c r="AQ891" i="11"/>
  <c r="AQ907" i="11" a="1"/>
  <c r="AQ907" i="11"/>
  <c r="AQ923" i="11" a="1"/>
  <c r="AQ923" i="11"/>
  <c r="AQ888" i="11" a="1"/>
  <c r="AQ888" i="11"/>
  <c r="AQ771" i="11" a="1"/>
  <c r="AQ771" i="11"/>
  <c r="AQ775" i="11" a="1"/>
  <c r="AQ775" i="11"/>
  <c r="AQ779" i="11" a="1"/>
  <c r="AQ779" i="11"/>
  <c r="AQ783" i="11" a="1"/>
  <c r="AQ783" i="11"/>
  <c r="AQ787" i="11" a="1"/>
  <c r="AQ787" i="11"/>
  <c r="AQ791" i="11" a="1"/>
  <c r="AQ791" i="11"/>
  <c r="AQ795" i="11" a="1"/>
  <c r="AQ795" i="11"/>
  <c r="AQ799" i="11" a="1"/>
  <c r="AQ799" i="11"/>
  <c r="AQ803" i="11" a="1"/>
  <c r="AQ803" i="11"/>
  <c r="AQ807" i="11" a="1"/>
  <c r="AQ807" i="11"/>
  <c r="AQ811" i="11" a="1"/>
  <c r="AQ811" i="11"/>
  <c r="AQ815" i="11" a="1"/>
  <c r="AQ815" i="11"/>
  <c r="AQ819" i="11" a="1"/>
  <c r="AQ819" i="11"/>
  <c r="AQ835" i="11" a="1"/>
  <c r="AQ835" i="11"/>
  <c r="AQ851" i="11" a="1"/>
  <c r="AQ851" i="11"/>
  <c r="AQ871" i="11" a="1"/>
  <c r="AQ871" i="11"/>
  <c r="AQ887" i="11" a="1"/>
  <c r="AQ887" i="11"/>
  <c r="AQ903" i="11" a="1"/>
  <c r="AQ903" i="11"/>
  <c r="AQ919" i="11" a="1"/>
  <c r="AQ919" i="11"/>
  <c r="AQ935" i="11" a="1"/>
  <c r="AQ935" i="11"/>
  <c r="AI26" i="11" a="1"/>
  <c r="AI26" i="11"/>
  <c r="AI298" i="11" a="1"/>
  <c r="AI298" i="11"/>
  <c r="AI274" i="11" a="1"/>
  <c r="AI274" i="11"/>
  <c r="AI215" i="11" a="1"/>
  <c r="AI215" i="11"/>
  <c r="AI192" i="11" a="1"/>
  <c r="AI192" i="11"/>
  <c r="AI164" i="11" a="1"/>
  <c r="AI164" i="11"/>
  <c r="AQ26" i="11" a="1"/>
  <c r="AQ26" i="11"/>
  <c r="AQ41" i="11" a="1"/>
  <c r="AQ41" i="11"/>
  <c r="AQ49" i="11" a="1"/>
  <c r="AQ49" i="11"/>
  <c r="AQ65" i="11" a="1"/>
  <c r="AQ65" i="11"/>
  <c r="AQ97" i="11" a="1"/>
  <c r="AQ97" i="11"/>
  <c r="AQ105" i="11" a="1"/>
  <c r="AQ105" i="11"/>
  <c r="AQ113" i="11" a="1"/>
  <c r="AQ113" i="11"/>
  <c r="AQ136" i="11" a="1"/>
  <c r="AQ136" i="11"/>
  <c r="AQ140" i="11" a="1"/>
  <c r="AQ140" i="11"/>
  <c r="AQ144" i="11" a="1"/>
  <c r="AQ144" i="11"/>
  <c r="AQ152" i="11" a="1"/>
  <c r="AQ152" i="11"/>
  <c r="AQ160" i="11" a="1"/>
  <c r="AQ160" i="11"/>
  <c r="AQ164" i="11" a="1"/>
  <c r="AQ164" i="11"/>
  <c r="AQ168" i="11" a="1"/>
  <c r="AQ168" i="11"/>
  <c r="AQ184" i="11" a="1"/>
  <c r="AQ184" i="11"/>
  <c r="AQ625" i="11" a="1"/>
  <c r="AQ625" i="11"/>
  <c r="AQ631" i="11" a="1"/>
  <c r="AQ631" i="11"/>
  <c r="AQ639" i="11" a="1"/>
  <c r="AQ639" i="11"/>
  <c r="AQ647" i="11" a="1"/>
  <c r="AQ647" i="11"/>
  <c r="AQ655" i="11" a="1"/>
  <c r="AQ655" i="11"/>
  <c r="AQ663" i="11" a="1"/>
  <c r="AQ663" i="11"/>
  <c r="AQ671" i="11" a="1"/>
  <c r="AQ671" i="11"/>
  <c r="AQ679" i="11" a="1"/>
  <c r="AQ679" i="11"/>
  <c r="AQ684" i="11" a="1"/>
  <c r="AQ684" i="11"/>
  <c r="AQ716" i="11" a="1"/>
  <c r="AQ716" i="11"/>
  <c r="AQ760" i="11" a="1"/>
  <c r="AQ760" i="11"/>
  <c r="AQ780" i="11" a="1"/>
  <c r="AQ780" i="11"/>
  <c r="AQ836" i="11" a="1"/>
  <c r="AQ836" i="11"/>
  <c r="U885" i="11" a="1"/>
  <c r="U885" i="11"/>
  <c r="U805" i="11" a="1"/>
  <c r="U805" i="11"/>
  <c r="U797" i="11" a="1"/>
  <c r="U797" i="11"/>
  <c r="U725" i="11" a="1"/>
  <c r="U725" i="11"/>
  <c r="U717" i="11" a="1"/>
  <c r="U717" i="11"/>
  <c r="U684" i="11" a="1"/>
  <c r="U684" i="11"/>
  <c r="U670" i="11" a="1"/>
  <c r="U670" i="11"/>
  <c r="U652" i="11" a="1"/>
  <c r="U652" i="11"/>
  <c r="U636" i="11" a="1"/>
  <c r="U636" i="11"/>
  <c r="U618" i="11" a="1"/>
  <c r="U618" i="11"/>
  <c r="U537" i="11" a="1"/>
  <c r="U537" i="11"/>
  <c r="AI569" i="11" a="1"/>
  <c r="AI569" i="11"/>
  <c r="AI459" i="11" a="1"/>
  <c r="AI459" i="11"/>
  <c r="AI451" i="11" a="1"/>
  <c r="AI451" i="11"/>
  <c r="AI443" i="11" a="1"/>
  <c r="AI443" i="11"/>
  <c r="AI365" i="11" a="1"/>
  <c r="AI365" i="11"/>
  <c r="AI188" i="11" a="1"/>
  <c r="AI188" i="11"/>
  <c r="AI67" i="11" a="1"/>
  <c r="AI67" i="11"/>
  <c r="AQ77" i="11" a="1"/>
  <c r="AQ77" i="11"/>
  <c r="AQ129" i="11" a="1"/>
  <c r="AQ129" i="11"/>
  <c r="AQ155" i="11" a="1"/>
  <c r="AQ155" i="11"/>
  <c r="AQ163" i="11" a="1"/>
  <c r="AQ163" i="11"/>
  <c r="AQ239" i="11" a="1"/>
  <c r="AQ239" i="11"/>
  <c r="AQ879" i="11" a="1"/>
  <c r="AQ879" i="11"/>
  <c r="AQ911" i="11" a="1"/>
  <c r="AQ911" i="11"/>
  <c r="U688" i="11" a="1"/>
  <c r="U688" i="11"/>
  <c r="AI715" i="11" a="1"/>
  <c r="AI715" i="11"/>
  <c r="U846" i="11" a="1"/>
  <c r="U846" i="11"/>
  <c r="U838" i="11" a="1"/>
  <c r="U838" i="11"/>
  <c r="U830" i="11" a="1"/>
  <c r="U830" i="11"/>
  <c r="U827" i="11" a="1"/>
  <c r="U827" i="11"/>
  <c r="U822" i="11" a="1"/>
  <c r="U822" i="11"/>
  <c r="U814" i="11" a="1"/>
  <c r="U814" i="11"/>
  <c r="U806" i="11" a="1"/>
  <c r="U806" i="11"/>
  <c r="U798" i="11" a="1"/>
  <c r="U798" i="11"/>
  <c r="U790" i="11" a="1"/>
  <c r="U790" i="11"/>
  <c r="U763" i="11" a="1"/>
  <c r="U763" i="11"/>
  <c r="U755" i="11" a="1"/>
  <c r="U755" i="11"/>
  <c r="U718" i="11" a="1"/>
  <c r="U718" i="11"/>
  <c r="U715" i="11" a="1"/>
  <c r="U715" i="11"/>
  <c r="U531" i="11" a="1"/>
  <c r="U531" i="11"/>
  <c r="U523" i="11" a="1"/>
  <c r="U523" i="11"/>
  <c r="AI395" i="11" a="1"/>
  <c r="AI395" i="11"/>
  <c r="AI162" i="11" a="1"/>
  <c r="AI162" i="11"/>
  <c r="U740" i="11" a="1"/>
  <c r="U740" i="11"/>
  <c r="U606" i="11" a="1"/>
  <c r="U606" i="11"/>
  <c r="U598" i="11" a="1"/>
  <c r="U598" i="11"/>
  <c r="U454" i="11" a="1"/>
  <c r="U454" i="11"/>
  <c r="U422" i="11" a="1"/>
  <c r="U422" i="11"/>
  <c r="U398" i="11" a="1"/>
  <c r="U398" i="11"/>
  <c r="U32" i="11" a="1"/>
  <c r="U32" i="11"/>
  <c r="AI903" i="11" a="1"/>
  <c r="AI903" i="11"/>
  <c r="AI711" i="11" a="1"/>
  <c r="AI711" i="11"/>
  <c r="AI703" i="11" a="1"/>
  <c r="AI703" i="11"/>
  <c r="AI623" i="11" a="1"/>
  <c r="AI623" i="11"/>
  <c r="AI615" i="11" a="1"/>
  <c r="AI615" i="11"/>
  <c r="AI575" i="11" a="1"/>
  <c r="AI575" i="11"/>
  <c r="AI315" i="11" a="1"/>
  <c r="AI315" i="11"/>
  <c r="AI216" i="11" a="1"/>
  <c r="AI216" i="11"/>
  <c r="U775" i="11" a="1"/>
  <c r="U775" i="11"/>
  <c r="U767" i="11" a="1"/>
  <c r="U767" i="11"/>
  <c r="U484" i="11" a="1"/>
  <c r="U484" i="11"/>
  <c r="U476" i="11" a="1"/>
  <c r="U476" i="11"/>
  <c r="U452" i="11" a="1"/>
  <c r="U452" i="11"/>
  <c r="U431" i="11" a="1"/>
  <c r="U431" i="11"/>
  <c r="U391" i="11" a="1"/>
  <c r="U391" i="11"/>
  <c r="U380" i="11" a="1"/>
  <c r="U380" i="11"/>
  <c r="U375" i="11" a="1"/>
  <c r="U375" i="11"/>
  <c r="U335" i="11" a="1"/>
  <c r="U335" i="11"/>
  <c r="U327" i="11" a="1"/>
  <c r="U327" i="11"/>
  <c r="U319" i="11" a="1"/>
  <c r="U319" i="11"/>
  <c r="U295" i="11" a="1"/>
  <c r="U295" i="11"/>
  <c r="U292" i="11" a="1"/>
  <c r="U292" i="11"/>
  <c r="U287" i="11" a="1"/>
  <c r="U287" i="11"/>
  <c r="U271" i="11" a="1"/>
  <c r="U271" i="11"/>
  <c r="U263" i="11" a="1"/>
  <c r="U263" i="11"/>
  <c r="U252" i="11" a="1"/>
  <c r="U252" i="11"/>
  <c r="U247" i="11" a="1"/>
  <c r="U247" i="11"/>
  <c r="U244" i="11" a="1"/>
  <c r="U244" i="11"/>
  <c r="U231" i="11" a="1"/>
  <c r="U231" i="11"/>
  <c r="U228" i="11" a="1"/>
  <c r="U228" i="11"/>
  <c r="U223" i="11" a="1"/>
  <c r="U223" i="11"/>
  <c r="U220" i="11" a="1"/>
  <c r="U220" i="11"/>
  <c r="U215" i="11" a="1"/>
  <c r="U215" i="11"/>
  <c r="U212" i="11" a="1"/>
  <c r="U212" i="11"/>
  <c r="U204" i="11" a="1"/>
  <c r="U204" i="11"/>
  <c r="U199" i="11" a="1"/>
  <c r="U199" i="11"/>
  <c r="U191" i="11" a="1"/>
  <c r="U191" i="11"/>
  <c r="U188" i="11" a="1"/>
  <c r="U188" i="11"/>
  <c r="U175" i="11" a="1"/>
  <c r="U175" i="11"/>
  <c r="U135" i="11" a="1"/>
  <c r="U135" i="11"/>
  <c r="U119" i="11" a="1"/>
  <c r="U119" i="11"/>
  <c r="U108" i="11" a="1"/>
  <c r="U108" i="11"/>
  <c r="U34" i="11" a="1"/>
  <c r="U34" i="11"/>
  <c r="U27" i="11" a="1"/>
  <c r="U27" i="11"/>
  <c r="AB398" i="11" a="1"/>
  <c r="AB398" i="11"/>
  <c r="AI415" i="11" a="1"/>
  <c r="AI415" i="11"/>
  <c r="AI219" i="11" a="1"/>
  <c r="AI219" i="11"/>
  <c r="AI203" i="11" a="1"/>
  <c r="AI203" i="11"/>
  <c r="U578" i="11" a="1"/>
  <c r="U578" i="11"/>
  <c r="U562" i="11" a="1"/>
  <c r="U562" i="11"/>
  <c r="U554" i="11" a="1"/>
  <c r="U554" i="11"/>
  <c r="U538" i="11" a="1"/>
  <c r="U538" i="11"/>
  <c r="U506" i="11" a="1"/>
  <c r="U506" i="11"/>
  <c r="AB652" i="11" a="1"/>
  <c r="AB652" i="11"/>
  <c r="AQ61" i="11" a="1"/>
  <c r="AQ61" i="11"/>
  <c r="AQ303" i="11" a="1"/>
  <c r="AQ303" i="11"/>
  <c r="AQ460" i="11" a="1"/>
  <c r="AQ460" i="11"/>
  <c r="AQ476" i="11" a="1"/>
  <c r="AQ476" i="11"/>
  <c r="AQ125" i="11" a="1"/>
  <c r="AQ125" i="11"/>
  <c r="AQ123" i="11" a="1"/>
  <c r="AQ123" i="11"/>
  <c r="AQ195" i="11" a="1"/>
  <c r="AQ195" i="11"/>
  <c r="AQ666" i="11" a="1"/>
  <c r="AQ666" i="11"/>
  <c r="AQ267" i="11" a="1"/>
  <c r="AQ267" i="11"/>
  <c r="AQ291" i="11" a="1"/>
  <c r="AQ291" i="11"/>
  <c r="AQ299" i="11" a="1"/>
  <c r="AQ299" i="11"/>
  <c r="AQ358" i="11" a="1"/>
  <c r="AQ358" i="11"/>
  <c r="AQ483" i="11" a="1"/>
  <c r="AQ483" i="11"/>
  <c r="AQ515" i="11" a="1"/>
  <c r="AQ515" i="11"/>
  <c r="AQ523" i="11" a="1"/>
  <c r="AQ523" i="11"/>
  <c r="AQ555" i="11" a="1"/>
  <c r="AQ555" i="11"/>
  <c r="AQ603" i="11" a="1"/>
  <c r="AQ603" i="11"/>
  <c r="U918" i="11" a="1"/>
  <c r="U918" i="11"/>
  <c r="U910" i="11" a="1"/>
  <c r="U910" i="11"/>
  <c r="U886" i="11" a="1"/>
  <c r="U886" i="11"/>
  <c r="U878" i="11" a="1"/>
  <c r="U878" i="11"/>
  <c r="U548" i="11" a="1"/>
  <c r="U548" i="11"/>
  <c r="U535" i="11" a="1"/>
  <c r="U535" i="11"/>
  <c r="U527" i="11" a="1"/>
  <c r="U527" i="11"/>
  <c r="U468" i="11" a="1"/>
  <c r="U468" i="11"/>
  <c r="AI767" i="11" a="1"/>
  <c r="AI767" i="11"/>
  <c r="AI719" i="11" a="1"/>
  <c r="AI719" i="11"/>
  <c r="AI695" i="11" a="1"/>
  <c r="AI695" i="11"/>
  <c r="AI663" i="11" a="1"/>
  <c r="AI663" i="11"/>
  <c r="AI467" i="11" a="1"/>
  <c r="AI467" i="11"/>
  <c r="AQ37" i="11" a="1"/>
  <c r="AQ37" i="11"/>
  <c r="AQ127" i="11" a="1"/>
  <c r="AQ127" i="11"/>
  <c r="U932" i="11" a="1"/>
  <c r="U932" i="11"/>
  <c r="U662" i="11" a="1"/>
  <c r="U662" i="11"/>
  <c r="U602" i="11" a="1"/>
  <c r="U602" i="11"/>
  <c r="U546" i="11" a="1"/>
  <c r="U546" i="11"/>
  <c r="U415" i="11" a="1"/>
  <c r="U415" i="11"/>
  <c r="U399" i="11" a="1"/>
  <c r="U399" i="11"/>
  <c r="U383" i="11" a="1"/>
  <c r="U383" i="11"/>
  <c r="AI390" i="11" a="1"/>
  <c r="AI390" i="11"/>
  <c r="AI379" i="11" a="1"/>
  <c r="AI379" i="11"/>
  <c r="AI168" i="11" a="1"/>
  <c r="AI168" i="11"/>
  <c r="AI152" i="11" a="1"/>
  <c r="AI152" i="11"/>
  <c r="AI128" i="11" a="1"/>
  <c r="AI128" i="11"/>
  <c r="U930" i="11" a="1"/>
  <c r="U930" i="11"/>
  <c r="U927" i="11" a="1"/>
  <c r="U927" i="11"/>
  <c r="U922" i="11" a="1"/>
  <c r="U922" i="11"/>
  <c r="U906" i="11" a="1"/>
  <c r="U906" i="11"/>
  <c r="U874" i="11" a="1"/>
  <c r="U874" i="11"/>
  <c r="U866" i="11" a="1"/>
  <c r="U866" i="11"/>
  <c r="U858" i="11" a="1"/>
  <c r="U858" i="11"/>
  <c r="U847" i="11" a="1"/>
  <c r="U847" i="11"/>
  <c r="U727" i="11" a="1"/>
  <c r="U727" i="11"/>
  <c r="U711" i="11" a="1"/>
  <c r="U711" i="11"/>
  <c r="U850" i="11" a="1"/>
  <c r="U850" i="11"/>
  <c r="U842" i="11" a="1"/>
  <c r="U842" i="11"/>
  <c r="U834" i="11" a="1"/>
  <c r="U834" i="11"/>
  <c r="U826" i="11" a="1"/>
  <c r="U826" i="11"/>
  <c r="U818" i="11" a="1"/>
  <c r="U818" i="11"/>
  <c r="U810" i="11" a="1"/>
  <c r="U810" i="11"/>
  <c r="U802" i="11" a="1"/>
  <c r="U802" i="11"/>
  <c r="U794" i="11" a="1"/>
  <c r="U794" i="11"/>
  <c r="U786" i="11" a="1"/>
  <c r="U786" i="11"/>
  <c r="U770" i="11" a="1"/>
  <c r="U770" i="11"/>
  <c r="U762" i="11" a="1"/>
  <c r="U762" i="11"/>
  <c r="U754" i="11" a="1"/>
  <c r="U754" i="11"/>
  <c r="U590" i="11" a="1"/>
  <c r="U590" i="11"/>
  <c r="U582" i="11" a="1"/>
  <c r="U582" i="11"/>
  <c r="U558" i="11" a="1"/>
  <c r="U558" i="11"/>
  <c r="U550" i="11" a="1"/>
  <c r="U550" i="11"/>
  <c r="AI718" i="11" a="1"/>
  <c r="AI718" i="11"/>
  <c r="AI635" i="11" a="1"/>
  <c r="AI635" i="11"/>
  <c r="AI391" i="11" a="1"/>
  <c r="AI391" i="11"/>
  <c r="AI380" i="11" a="1"/>
  <c r="AI380" i="11"/>
  <c r="AI199" i="11" a="1"/>
  <c r="AI199" i="11"/>
  <c r="AI172" i="11" a="1"/>
  <c r="AI172" i="11"/>
  <c r="AI161" i="11" a="1"/>
  <c r="AI161" i="11"/>
  <c r="AI129" i="11" a="1"/>
  <c r="AI129" i="11"/>
  <c r="U2" i="11" a="1"/>
  <c r="U2" i="11"/>
  <c r="U880" i="11" a="1"/>
  <c r="U880" i="11"/>
  <c r="U569" i="11" a="1"/>
  <c r="U569" i="11"/>
  <c r="AI627" i="11" a="1"/>
  <c r="AI627" i="11"/>
  <c r="AI579" i="11" a="1"/>
  <c r="AI579" i="11"/>
  <c r="AI488" i="11" a="1"/>
  <c r="AI488" i="11"/>
  <c r="AI116" i="11" a="1"/>
  <c r="AI116" i="11"/>
  <c r="AQ93" i="11" a="1"/>
  <c r="AQ93" i="11"/>
  <c r="AQ101" i="11" a="1"/>
  <c r="AQ101" i="11"/>
  <c r="AQ167" i="11" a="1"/>
  <c r="AQ167" i="11"/>
  <c r="AQ191" i="11" a="1"/>
  <c r="AQ191" i="11"/>
  <c r="AQ503" i="11" a="1"/>
  <c r="AQ503" i="11"/>
  <c r="AQ527" i="11" a="1"/>
  <c r="AQ527" i="11"/>
  <c r="AQ899" i="11" a="1"/>
  <c r="AQ899" i="11"/>
  <c r="AQ323" i="11" a="1"/>
  <c r="AQ323" i="11"/>
  <c r="AQ331" i="11" a="1"/>
  <c r="AQ331" i="11"/>
  <c r="AQ363" i="11" a="1"/>
  <c r="AQ363" i="11"/>
  <c r="AQ379" i="11" a="1"/>
  <c r="AQ379" i="11"/>
  <c r="AQ575" i="11" a="1"/>
  <c r="AQ575" i="11"/>
  <c r="AQ691" i="11" a="1"/>
  <c r="AQ691" i="11"/>
  <c r="AQ707" i="11" a="1"/>
  <c r="AQ707" i="11"/>
  <c r="AQ83" i="11" a="1"/>
  <c r="AQ83" i="11"/>
  <c r="AQ149" i="11" a="1"/>
  <c r="AQ149" i="11"/>
  <c r="AQ157" i="11" a="1"/>
  <c r="AQ157" i="11"/>
  <c r="AQ271" i="11" a="1"/>
  <c r="AQ271" i="11"/>
  <c r="AQ387" i="11" a="1"/>
  <c r="AQ387" i="11"/>
  <c r="AQ395" i="11" a="1"/>
  <c r="AQ395" i="11"/>
  <c r="AQ702" i="11" a="1"/>
  <c r="AQ702" i="11"/>
  <c r="AQ115" i="11" a="1"/>
  <c r="AQ115" i="11"/>
  <c r="AQ131" i="11" a="1"/>
  <c r="AQ131" i="11"/>
  <c r="AQ187" i="11" a="1"/>
  <c r="AQ187" i="11"/>
  <c r="AQ295" i="11" a="1"/>
  <c r="AQ295" i="11"/>
  <c r="AQ45" i="11" a="1"/>
  <c r="AQ45" i="11"/>
  <c r="AQ134" i="11" a="1"/>
  <c r="AQ134" i="11"/>
  <c r="AQ211" i="11" a="1"/>
  <c r="AQ211" i="11"/>
  <c r="AQ227" i="11" a="1"/>
  <c r="AQ227" i="11"/>
  <c r="AQ235" i="11" a="1"/>
  <c r="AQ235" i="11"/>
  <c r="AQ319" i="11" a="1"/>
  <c r="AQ319" i="11"/>
  <c r="AQ335" i="11" a="1"/>
  <c r="AQ335" i="11"/>
  <c r="AQ375" i="11" a="1"/>
  <c r="AQ375" i="11"/>
  <c r="AQ420" i="11" a="1"/>
  <c r="AQ420" i="11"/>
  <c r="AQ695" i="11" a="1"/>
  <c r="AQ695" i="11"/>
  <c r="AQ711" i="11" a="1"/>
  <c r="AQ711" i="11"/>
  <c r="U898" i="11" a="1"/>
  <c r="U898" i="11"/>
  <c r="U890" i="11" a="1"/>
  <c r="U890" i="11"/>
  <c r="U782" i="11" a="1"/>
  <c r="U782" i="11"/>
  <c r="U712" i="11" a="1"/>
  <c r="U712" i="11"/>
  <c r="U614" i="11" a="1"/>
  <c r="U614" i="11"/>
  <c r="U528" i="11" a="1"/>
  <c r="U528" i="11"/>
  <c r="U520" i="11" a="1"/>
  <c r="U520" i="11"/>
  <c r="U934" i="11" a="1"/>
  <c r="U934" i="11"/>
  <c r="U926" i="11" a="1"/>
  <c r="U926" i="11"/>
  <c r="U915" i="11" a="1"/>
  <c r="U915" i="11"/>
  <c r="U882" i="11" a="1"/>
  <c r="U882" i="11"/>
  <c r="U871" i="11" a="1"/>
  <c r="U871" i="11"/>
  <c r="U804" i="11" a="1"/>
  <c r="U804" i="11"/>
  <c r="U774" i="11" a="1"/>
  <c r="U774" i="11"/>
  <c r="U766" i="11" a="1"/>
  <c r="U766" i="11"/>
  <c r="U758" i="11" a="1"/>
  <c r="U758" i="11"/>
  <c r="U742" i="11" a="1"/>
  <c r="U742" i="11"/>
  <c r="U555" i="11" a="1"/>
  <c r="U555" i="11"/>
  <c r="U13" i="11" a="1"/>
  <c r="U13" i="11"/>
  <c r="U831" i="11" a="1"/>
  <c r="U831" i="11"/>
  <c r="U823" i="11" a="1"/>
  <c r="U823" i="11"/>
  <c r="U807" i="11" a="1"/>
  <c r="U807" i="11"/>
  <c r="U680" i="11" a="1"/>
  <c r="U680" i="11"/>
  <c r="U916" i="11" a="1"/>
  <c r="U916" i="11"/>
  <c r="U902" i="11" a="1"/>
  <c r="U902" i="11"/>
  <c r="U894" i="11" a="1"/>
  <c r="U894" i="11"/>
  <c r="U872" i="11" a="1"/>
  <c r="U872" i="11"/>
  <c r="U778" i="11" a="1"/>
  <c r="U778" i="11"/>
  <c r="U724" i="11" a="1"/>
  <c r="U724" i="11"/>
  <c r="U594" i="11" a="1"/>
  <c r="U594" i="11"/>
  <c r="AB7" i="11" a="1"/>
  <c r="AB7" i="11"/>
  <c r="U914" i="11" a="1"/>
  <c r="U914" i="11"/>
  <c r="U870" i="11" a="1"/>
  <c r="U870" i="11"/>
  <c r="U862" i="11" a="1"/>
  <c r="U862" i="11"/>
  <c r="U854" i="11" a="1"/>
  <c r="U854" i="11"/>
  <c r="U776" i="11" a="1"/>
  <c r="U776" i="11"/>
  <c r="U722" i="11" a="1"/>
  <c r="U722" i="11"/>
  <c r="U719" i="11" a="1"/>
  <c r="U719" i="11"/>
  <c r="U714" i="11" a="1"/>
  <c r="U714" i="11"/>
  <c r="U654" i="11" a="1"/>
  <c r="U654" i="11"/>
  <c r="U348" i="11" a="1"/>
  <c r="U348" i="11"/>
  <c r="U343" i="11" a="1"/>
  <c r="U343" i="11"/>
  <c r="AI200" i="11" a="1"/>
  <c r="AI200" i="11"/>
  <c r="AI59" i="11" a="1"/>
  <c r="AI59" i="11"/>
  <c r="AQ243" i="11" a="1"/>
  <c r="AQ243" i="11"/>
  <c r="AQ251" i="11" a="1"/>
  <c r="AQ251" i="11"/>
  <c r="AQ386" i="11" a="1"/>
  <c r="AQ386" i="11"/>
  <c r="AQ499" i="11" a="1"/>
  <c r="AQ499" i="11"/>
  <c r="AQ539" i="11" a="1"/>
  <c r="AQ539" i="11"/>
  <c r="AQ547" i="11" a="1"/>
  <c r="AQ547" i="11"/>
  <c r="AQ591" i="11" a="1"/>
  <c r="AQ591" i="11"/>
  <c r="AQ827" i="11" a="1"/>
  <c r="AQ827" i="11"/>
  <c r="U642" i="11" a="1"/>
  <c r="U642" i="11"/>
  <c r="U574" i="11" a="1"/>
  <c r="U574" i="11"/>
  <c r="U566" i="11" a="1"/>
  <c r="U566" i="11"/>
  <c r="AI423" i="11" a="1"/>
  <c r="AI423" i="11"/>
  <c r="AI243" i="11" a="1"/>
  <c r="AI243" i="11"/>
  <c r="AQ34" i="11" a="1"/>
  <c r="AQ34" i="11"/>
  <c r="AQ135" i="11" a="1"/>
  <c r="AQ135" i="11"/>
  <c r="AQ151" i="11" a="1"/>
  <c r="AQ151" i="11"/>
  <c r="AQ154" i="11" a="1"/>
  <c r="AQ154" i="11"/>
  <c r="AQ159" i="11" a="1"/>
  <c r="AQ159" i="11"/>
  <c r="AQ177" i="11" a="1"/>
  <c r="AQ177" i="11"/>
  <c r="AQ199" i="11" a="1"/>
  <c r="AQ199" i="11"/>
  <c r="AQ215" i="11" a="1"/>
  <c r="AQ215" i="11"/>
  <c r="AQ327" i="11" a="1"/>
  <c r="AQ327" i="11"/>
  <c r="AQ392" i="11" a="1"/>
  <c r="AQ392" i="11"/>
  <c r="AQ550" i="11" a="1"/>
  <c r="AQ550" i="11"/>
  <c r="AQ571" i="11" a="1"/>
  <c r="AQ571" i="11"/>
  <c r="AQ615" i="11" a="1"/>
  <c r="AQ615" i="11"/>
  <c r="AQ858" i="11" a="1"/>
  <c r="AQ858" i="11"/>
  <c r="U626" i="11" a="1"/>
  <c r="U626" i="11"/>
  <c r="U610" i="11" a="1"/>
  <c r="U610" i="11"/>
  <c r="U513" i="11" a="1"/>
  <c r="U513" i="11"/>
  <c r="AI582" i="11" a="1"/>
  <c r="AI582" i="11"/>
  <c r="AQ348" i="11" a="1"/>
  <c r="AQ348" i="11"/>
  <c r="U492" i="11" a="1"/>
  <c r="U492" i="11"/>
  <c r="AI768" i="11" a="1"/>
  <c r="AI768" i="11"/>
  <c r="AI184" i="11" a="1"/>
  <c r="AI184" i="11"/>
  <c r="AQ255" i="11" a="1"/>
  <c r="AQ255" i="11"/>
  <c r="AQ283" i="11" a="1"/>
  <c r="AQ283" i="11"/>
  <c r="AQ351" i="11" a="1"/>
  <c r="AQ351" i="11"/>
  <c r="AQ487" i="11" a="1"/>
  <c r="AQ487" i="11"/>
  <c r="AQ543" i="11" a="1"/>
  <c r="AQ543" i="11"/>
  <c r="AQ587" i="11" a="1"/>
  <c r="AQ587" i="11"/>
  <c r="AQ823" i="11" a="1"/>
  <c r="AQ823" i="11"/>
  <c r="U668" i="11" a="1"/>
  <c r="U668" i="11"/>
  <c r="U638" i="11" a="1"/>
  <c r="U638" i="11"/>
  <c r="U622" i="11" a="1"/>
  <c r="U622" i="11"/>
  <c r="U586" i="11" a="1"/>
  <c r="U586" i="11"/>
  <c r="U570" i="11" a="1"/>
  <c r="U570" i="11"/>
  <c r="AI179" i="11" a="1"/>
  <c r="AI179" i="11"/>
  <c r="AI144" i="11" a="1"/>
  <c r="AI144" i="11"/>
  <c r="AQ4" i="11" a="1"/>
  <c r="AQ4" i="11"/>
  <c r="AQ311" i="11" a="1"/>
  <c r="AQ311" i="11"/>
  <c r="AQ559" i="11" a="1"/>
  <c r="AQ559" i="11"/>
  <c r="AQ611" i="11" a="1"/>
  <c r="AQ611" i="11"/>
  <c r="AQ619" i="11" a="1"/>
  <c r="AQ619" i="11"/>
  <c r="AQ627" i="11" a="1"/>
  <c r="AQ627" i="11"/>
  <c r="AQ651" i="11" a="1"/>
  <c r="AQ651" i="11"/>
  <c r="AQ867" i="11" a="1"/>
  <c r="AQ867" i="11"/>
  <c r="AI205" i="11" a="1"/>
  <c r="AI205" i="11"/>
  <c r="AI130" i="11" a="1"/>
  <c r="AI130" i="11"/>
  <c r="AI113" i="11" a="1"/>
  <c r="AI113" i="11"/>
  <c r="AI86" i="11" a="1"/>
  <c r="AI86" i="11"/>
  <c r="AQ21" i="11" a="1"/>
  <c r="AQ21" i="11"/>
  <c r="AQ873" i="11" a="1"/>
  <c r="AQ873" i="11"/>
  <c r="AI631" i="11" a="1"/>
  <c r="AI631" i="11"/>
  <c r="AI397" i="11" a="1"/>
  <c r="AI397" i="11"/>
  <c r="AI377" i="11" a="1"/>
  <c r="AI377" i="11"/>
  <c r="AI109" i="11" a="1"/>
  <c r="AI109" i="11"/>
  <c r="AI599" i="11" a="1"/>
  <c r="AI599" i="11"/>
  <c r="AI407" i="11" a="1"/>
  <c r="AI407" i="11"/>
  <c r="AI393" i="11" a="1"/>
  <c r="AI393" i="11"/>
  <c r="AI177" i="11" a="1"/>
  <c r="AI177" i="11"/>
  <c r="U768" i="11" a="1"/>
  <c r="U768" i="11"/>
  <c r="U728" i="11" a="1"/>
  <c r="U728" i="11"/>
  <c r="U640" i="11" a="1"/>
  <c r="U640" i="11"/>
  <c r="U532" i="11" a="1"/>
  <c r="U532" i="11"/>
  <c r="U500" i="11" a="1"/>
  <c r="U500" i="11"/>
  <c r="U621" i="11" a="1"/>
  <c r="U621" i="11"/>
  <c r="U7" i="11" a="1"/>
  <c r="U7" i="11"/>
  <c r="U3" i="11" a="1"/>
  <c r="U3" i="11"/>
  <c r="U933" i="11" a="1"/>
  <c r="U933" i="11"/>
  <c r="U929" i="11" a="1"/>
  <c r="U929" i="11"/>
  <c r="U925" i="11" a="1"/>
  <c r="U925" i="11"/>
  <c r="U921" i="11" a="1"/>
  <c r="U921" i="11"/>
  <c r="U917" i="11" a="1"/>
  <c r="U917" i="11"/>
  <c r="U909" i="11" a="1"/>
  <c r="U909" i="11"/>
  <c r="U901" i="11" a="1"/>
  <c r="U901" i="11"/>
  <c r="U893" i="11" a="1"/>
  <c r="U893" i="11"/>
  <c r="U881" i="11" a="1"/>
  <c r="U881" i="11"/>
  <c r="U877" i="11" a="1"/>
  <c r="U877" i="11"/>
  <c r="U873" i="11" a="1"/>
  <c r="U873" i="11"/>
  <c r="U869" i="11" a="1"/>
  <c r="U869" i="11"/>
  <c r="U865" i="11" a="1"/>
  <c r="U865" i="11"/>
  <c r="U861" i="11" a="1"/>
  <c r="U861" i="11"/>
  <c r="U853" i="11" a="1"/>
  <c r="U853" i="11"/>
  <c r="U849" i="11" a="1"/>
  <c r="U849" i="11"/>
  <c r="U845" i="11" a="1"/>
  <c r="U845" i="11"/>
  <c r="U841" i="11" a="1"/>
  <c r="U841" i="11"/>
  <c r="U837" i="11" a="1"/>
  <c r="U837" i="11"/>
  <c r="U833" i="11" a="1"/>
  <c r="U833" i="11"/>
  <c r="U829" i="11" a="1"/>
  <c r="U829" i="11"/>
  <c r="U821" i="11" a="1"/>
  <c r="U821" i="11"/>
  <c r="U817" i="11" a="1"/>
  <c r="U817" i="11"/>
  <c r="U813" i="11" a="1"/>
  <c r="U813" i="11"/>
  <c r="U793" i="11" a="1"/>
  <c r="U793" i="11"/>
  <c r="U789" i="11" a="1"/>
  <c r="U789" i="11"/>
  <c r="U785" i="11" a="1"/>
  <c r="U785" i="11"/>
  <c r="U781" i="11" a="1"/>
  <c r="U781" i="11"/>
  <c r="U777" i="11" a="1"/>
  <c r="U777" i="11"/>
  <c r="U773" i="11" a="1"/>
  <c r="U773" i="11"/>
  <c r="U769" i="11" a="1"/>
  <c r="U769" i="11" s="1"/>
  <c r="U765" i="11" a="1"/>
  <c r="U765" i="11"/>
  <c r="U761" i="11" a="1"/>
  <c r="U761" i="11"/>
  <c r="U757" i="11" a="1"/>
  <c r="U757" i="11" s="1"/>
  <c r="U753" i="11" a="1"/>
  <c r="U753" i="11"/>
  <c r="U738" i="11" a="1"/>
  <c r="U738" i="11" s="1"/>
  <c r="U734" i="11" a="1"/>
  <c r="U734" i="11" s="1"/>
  <c r="U730" i="11" a="1"/>
  <c r="U730" i="11" s="1"/>
  <c r="U726" i="11" a="1"/>
  <c r="U726" i="11" s="1"/>
  <c r="U710" i="11" a="1"/>
  <c r="U710" i="11" s="1"/>
  <c r="U706" i="11" a="1"/>
  <c r="U706" i="11"/>
  <c r="U702" i="11" a="1"/>
  <c r="U702" i="11" s="1"/>
  <c r="U698" i="11" a="1"/>
  <c r="U698" i="11" s="1"/>
  <c r="U694" i="11" a="1"/>
  <c r="U694" i="11" s="1"/>
  <c r="U690" i="11" a="1"/>
  <c r="U690" i="11"/>
  <c r="U686" i="11" a="1"/>
  <c r="U686" i="11" s="1"/>
  <c r="U682" i="11" a="1"/>
  <c r="U682" i="11"/>
  <c r="U678" i="11" a="1"/>
  <c r="U678" i="11" s="1"/>
  <c r="U674" i="11" a="1"/>
  <c r="U674" i="11" s="1"/>
  <c r="U666" i="11" a="1"/>
  <c r="U666" i="11" s="1"/>
  <c r="U658" i="11" a="1"/>
  <c r="U658" i="11" s="1"/>
  <c r="U650" i="11" a="1"/>
  <c r="U650" i="11" s="1"/>
  <c r="U646" i="11" a="1"/>
  <c r="U646" i="11"/>
  <c r="U634" i="11" a="1"/>
  <c r="U634" i="11" s="1"/>
  <c r="U530" i="11" a="1"/>
  <c r="U530" i="11" s="1"/>
  <c r="U519" i="11" a="1"/>
  <c r="U519" i="11" s="1"/>
  <c r="U503" i="11" a="1"/>
  <c r="U503" i="11" s="1"/>
  <c r="U495" i="11" a="1"/>
  <c r="U495" i="11" s="1"/>
  <c r="U491" i="11" a="1"/>
  <c r="U491" i="11" s="1"/>
  <c r="U487" i="11" a="1"/>
  <c r="U487" i="11" s="1"/>
  <c r="U483" i="11" a="1"/>
  <c r="U483" i="11" s="1"/>
  <c r="U479" i="11" a="1"/>
  <c r="U479" i="11" s="1"/>
  <c r="U475" i="11" a="1"/>
  <c r="U475" i="11" s="1"/>
  <c r="U471" i="11" a="1"/>
  <c r="U471" i="11" s="1"/>
  <c r="U467" i="11" a="1"/>
  <c r="U467" i="11" s="1"/>
  <c r="U460" i="11" a="1"/>
  <c r="U460" i="11" s="1"/>
  <c r="U456" i="11" a="1"/>
  <c r="U456" i="11" s="1"/>
  <c r="U448" i="11" a="1"/>
  <c r="U448" i="11" s="1"/>
  <c r="U445" i="11" a="1"/>
  <c r="U445" i="11"/>
  <c r="U441" i="11" a="1"/>
  <c r="U441" i="11" s="1"/>
  <c r="U437" i="11" a="1"/>
  <c r="U437" i="11" s="1"/>
  <c r="U433" i="11" a="1"/>
  <c r="U433" i="11"/>
  <c r="U429" i="11" a="1"/>
  <c r="U429" i="11" s="1"/>
  <c r="U425" i="11" a="1"/>
  <c r="U425" i="11" s="1"/>
  <c r="U421" i="11" a="1"/>
  <c r="U421" i="11"/>
  <c r="U417" i="11" a="1"/>
  <c r="U417" i="11" s="1"/>
  <c r="U413" i="11" a="1"/>
  <c r="U413" i="11" s="1"/>
  <c r="U409" i="11" a="1"/>
  <c r="U409" i="11"/>
  <c r="U405" i="11" a="1"/>
  <c r="U405" i="11" s="1"/>
  <c r="U401" i="11" a="1"/>
  <c r="U401" i="11" s="1"/>
  <c r="U397" i="11" a="1"/>
  <c r="U397" i="11" s="1"/>
  <c r="U393" i="11" a="1"/>
  <c r="U393" i="11" s="1"/>
  <c r="U389" i="11" a="1"/>
  <c r="U389" i="11" s="1"/>
  <c r="U385" i="11" a="1"/>
  <c r="U385" i="11" s="1"/>
  <c r="U381" i="11" a="1"/>
  <c r="U381" i="11" s="1"/>
  <c r="U377" i="11" a="1"/>
  <c r="U377" i="11"/>
  <c r="U373" i="11" a="1"/>
  <c r="U373" i="11" s="1"/>
  <c r="U369" i="11" a="1"/>
  <c r="U369" i="11" s="1"/>
  <c r="U365" i="11" a="1"/>
  <c r="U365" i="11"/>
  <c r="U353" i="11" a="1"/>
  <c r="U353" i="11" s="1"/>
  <c r="U341" i="11" a="1"/>
  <c r="U341" i="11" s="1"/>
  <c r="U329" i="11" a="1"/>
  <c r="U329" i="11"/>
  <c r="U325" i="11" a="1"/>
  <c r="U325" i="11" s="1"/>
  <c r="U321" i="11" a="1"/>
  <c r="U321" i="11"/>
  <c r="U317" i="11" a="1"/>
  <c r="U317" i="11"/>
  <c r="U313" i="11" a="1"/>
  <c r="U313" i="11" s="1"/>
  <c r="U309" i="11" a="1"/>
  <c r="U309" i="11"/>
  <c r="U301" i="11" a="1"/>
  <c r="U301" i="11"/>
  <c r="U293" i="11" a="1"/>
  <c r="U293" i="11" s="1"/>
  <c r="U289" i="11" a="1"/>
  <c r="U289" i="11"/>
  <c r="U285" i="11" a="1"/>
  <c r="U285" i="11"/>
  <c r="U277" i="11" a="1"/>
  <c r="U277" i="11" s="1"/>
  <c r="U273" i="11" a="1"/>
  <c r="U273" i="11"/>
  <c r="U269" i="11" a="1"/>
  <c r="U269" i="11" s="1"/>
  <c r="U266" i="11" a="1"/>
  <c r="U266" i="11" s="1"/>
  <c r="U258" i="11" a="1"/>
  <c r="U258" i="11"/>
  <c r="U254" i="11" a="1"/>
  <c r="U254" i="11" s="1"/>
  <c r="U246" i="11" a="1"/>
  <c r="U246" i="11" s="1"/>
  <c r="U238" i="11" a="1"/>
  <c r="U238" i="11"/>
  <c r="U234" i="11" a="1"/>
  <c r="U234" i="11"/>
  <c r="U230" i="11" a="1"/>
  <c r="U230" i="11" s="1"/>
  <c r="U226" i="11" a="1"/>
  <c r="U226" i="11"/>
  <c r="U222" i="11" a="1"/>
  <c r="U222" i="11" s="1"/>
  <c r="U218" i="11" a="1"/>
  <c r="U218" i="11" s="1"/>
  <c r="U214" i="11" a="1"/>
  <c r="U214" i="11"/>
  <c r="U206" i="11" a="1"/>
  <c r="U206" i="11" s="1"/>
  <c r="U198" i="11" a="1"/>
  <c r="U198" i="11" s="1"/>
  <c r="U190" i="11" a="1"/>
  <c r="U190" i="11"/>
  <c r="U185" i="11" a="1"/>
  <c r="U185" i="11" s="1"/>
  <c r="U180" i="11" a="1"/>
  <c r="U180" i="11" s="1"/>
  <c r="U177" i="11" a="1"/>
  <c r="U177" i="11"/>
  <c r="U174" i="11" a="1"/>
  <c r="U174" i="11" s="1"/>
  <c r="U171" i="11" a="1"/>
  <c r="U171" i="11" s="1"/>
  <c r="U168" i="11" a="1"/>
  <c r="U168" i="11"/>
  <c r="U167" i="11" a="1"/>
  <c r="U167" i="11" s="1"/>
  <c r="U158" i="11" a="1"/>
  <c r="U158" i="11" s="1"/>
  <c r="U156" i="11" a="1"/>
  <c r="U156" i="11"/>
  <c r="U137" i="11" a="1"/>
  <c r="U137" i="11" s="1"/>
  <c r="U134" i="11" a="1"/>
  <c r="U134" i="11" s="1"/>
  <c r="U131" i="11" a="1"/>
  <c r="U131" i="11"/>
  <c r="U122" i="11" a="1"/>
  <c r="U122" i="11" s="1"/>
  <c r="U121" i="11" a="1"/>
  <c r="U121" i="11" s="1"/>
  <c r="U120" i="11" a="1"/>
  <c r="U120" i="11"/>
  <c r="U118" i="11" a="1"/>
  <c r="U118" i="11" s="1"/>
  <c r="U114" i="11" a="1"/>
  <c r="U114" i="11" s="1"/>
  <c r="U113" i="11" a="1"/>
  <c r="U113" i="11"/>
  <c r="U112" i="11" a="1"/>
  <c r="U112" i="11" s="1"/>
  <c r="U102" i="11" a="1"/>
  <c r="U102" i="11" s="1"/>
  <c r="U100" i="11" a="1"/>
  <c r="U100" i="11"/>
  <c r="U99" i="11" a="1"/>
  <c r="U99" i="11" s="1"/>
  <c r="U98" i="11" a="1"/>
  <c r="U98" i="11" s="1"/>
  <c r="U85" i="11" a="1"/>
  <c r="U85" i="11"/>
  <c r="U80" i="11" a="1"/>
  <c r="U80" i="11" s="1"/>
  <c r="U73" i="11" a="1"/>
  <c r="U73" i="11" s="1"/>
  <c r="U62" i="11" a="1"/>
  <c r="U62" i="11"/>
  <c r="U38" i="11" a="1"/>
  <c r="U38" i="11" s="1"/>
  <c r="U33" i="11" a="1"/>
  <c r="U33" i="11" s="1"/>
  <c r="U28" i="11" a="1"/>
  <c r="U28" i="11"/>
  <c r="U26" i="11" a="1"/>
  <c r="U26" i="11" s="1"/>
  <c r="U25" i="11" a="1"/>
  <c r="U25" i="11" s="1"/>
  <c r="U18" i="11" a="1"/>
  <c r="U18" i="11"/>
  <c r="U16" i="11" a="1"/>
  <c r="U16" i="11" s="1"/>
  <c r="AB3" i="11" a="1"/>
  <c r="AB3" i="11" s="1"/>
  <c r="AB11" i="11" a="1"/>
  <c r="AB11" i="11"/>
  <c r="AB10" i="11" a="1"/>
  <c r="AB10" i="11" s="1"/>
  <c r="AB933" i="11" a="1"/>
  <c r="AB933" i="11" s="1"/>
  <c r="AB929" i="11" a="1"/>
  <c r="AB929" i="11"/>
  <c r="AB925" i="11" a="1"/>
  <c r="AB925" i="11" s="1"/>
  <c r="AB921" i="11" a="1"/>
  <c r="AB921" i="11" s="1"/>
  <c r="AB917" i="11" a="1"/>
  <c r="AB917" i="11"/>
  <c r="AB913" i="11" a="1"/>
  <c r="AB913" i="11" s="1"/>
  <c r="AB909" i="11" a="1"/>
  <c r="AB909" i="11" s="1"/>
  <c r="AB905" i="11" a="1"/>
  <c r="AB905" i="11"/>
  <c r="AB901" i="11" a="1"/>
  <c r="AB901" i="11" s="1"/>
  <c r="AB897" i="11" a="1"/>
  <c r="AB897" i="11" s="1"/>
  <c r="AB893" i="11" a="1"/>
  <c r="AB893" i="11"/>
  <c r="AB881" i="11" a="1"/>
  <c r="AB881" i="11"/>
  <c r="AB877" i="11" a="1"/>
  <c r="AB877" i="11" s="1"/>
  <c r="AB873" i="11" a="1"/>
  <c r="AB873" i="11"/>
  <c r="AB869" i="11" a="1"/>
  <c r="AB869" i="11"/>
  <c r="AB865" i="11" a="1"/>
  <c r="AB865" i="11" s="1"/>
  <c r="AB861" i="11" a="1"/>
  <c r="AB861" i="11"/>
  <c r="AB857" i="11" a="1"/>
  <c r="AB857" i="11" s="1"/>
  <c r="AB853" i="11" a="1"/>
  <c r="AB853" i="11" s="1"/>
  <c r="AB849" i="11" a="1"/>
  <c r="AB849" i="11"/>
  <c r="AB845" i="11" a="1"/>
  <c r="AB845" i="11" s="1"/>
  <c r="AB841" i="11" a="1"/>
  <c r="AB841" i="11" s="1"/>
  <c r="AB837" i="11" a="1"/>
  <c r="AB837" i="11"/>
  <c r="AB833" i="11" a="1"/>
  <c r="AB833" i="11"/>
  <c r="AB829" i="11" a="1"/>
  <c r="AB829" i="11" s="1"/>
  <c r="AB825" i="11" a="1"/>
  <c r="AB825" i="11"/>
  <c r="AB821" i="11" a="1"/>
  <c r="AB821" i="11"/>
  <c r="AB817" i="11" a="1"/>
  <c r="AB817" i="11" s="1"/>
  <c r="AB813" i="11" a="1"/>
  <c r="AB813" i="11"/>
  <c r="AB809" i="11" a="1"/>
  <c r="AB809" i="11"/>
  <c r="AB805" i="11" a="1"/>
  <c r="AB805" i="11" s="1"/>
  <c r="AB801" i="11" a="1"/>
  <c r="AB801" i="11"/>
  <c r="AB797" i="11" a="1"/>
  <c r="AB797" i="11" s="1"/>
  <c r="AB793" i="11" a="1"/>
  <c r="AB793" i="11" s="1"/>
  <c r="AB789" i="11" a="1"/>
  <c r="AB789" i="11"/>
  <c r="AB785" i="11" a="1"/>
  <c r="AB785" i="11"/>
  <c r="AB781" i="11" a="1"/>
  <c r="AB781" i="11" s="1"/>
  <c r="AB777" i="11" a="1"/>
  <c r="AB777" i="11"/>
  <c r="AB773" i="11" a="1"/>
  <c r="AB773" i="11"/>
  <c r="AB769" i="11" a="1"/>
  <c r="AB769" i="11" s="1"/>
  <c r="AB765" i="11" a="1"/>
  <c r="AB765" i="11"/>
  <c r="AB761" i="11" a="1"/>
  <c r="AB761" i="11"/>
  <c r="AB757" i="11" a="1"/>
  <c r="AB757" i="11" s="1"/>
  <c r="AB753" i="11" a="1"/>
  <c r="AB753" i="11"/>
  <c r="AB749" i="11" a="1"/>
  <c r="AB749" i="11"/>
  <c r="AB745" i="11" a="1"/>
  <c r="AB745" i="11" s="1"/>
  <c r="AB737" i="11" a="1"/>
  <c r="AB737" i="11"/>
  <c r="AB733" i="11" a="1"/>
  <c r="AB733" i="11"/>
  <c r="AB729" i="11" a="1"/>
  <c r="AB729" i="11" s="1"/>
  <c r="AB725" i="11" a="1"/>
  <c r="AB725" i="11"/>
  <c r="AB721" i="11" a="1"/>
  <c r="AB721" i="11"/>
  <c r="AB717" i="11" a="1"/>
  <c r="AB717" i="11" s="1"/>
  <c r="AB713" i="11" a="1"/>
  <c r="AB713" i="11"/>
  <c r="AB709" i="11" a="1"/>
  <c r="AB709" i="11"/>
  <c r="AB705" i="11" a="1"/>
  <c r="AB705" i="11" s="1"/>
  <c r="AB701" i="11" a="1"/>
  <c r="AB701" i="11"/>
  <c r="AB697" i="11" a="1"/>
  <c r="AB697" i="11"/>
  <c r="AB693" i="11" a="1"/>
  <c r="AB693" i="11" s="1"/>
  <c r="AB689" i="11" a="1"/>
  <c r="AB689" i="11"/>
  <c r="AB685" i="11" a="1"/>
  <c r="AB685" i="11"/>
  <c r="AB681" i="11" a="1"/>
  <c r="AB681" i="11" s="1"/>
  <c r="AB677" i="11" a="1"/>
  <c r="AB677" i="11"/>
  <c r="AB673" i="11" a="1"/>
  <c r="AB673" i="11"/>
  <c r="AB669" i="11" a="1"/>
  <c r="AB669" i="11" s="1"/>
  <c r="AB665" i="11" a="1"/>
  <c r="AB665" i="11"/>
  <c r="AB657" i="11" a="1"/>
  <c r="AB657" i="11"/>
  <c r="AB653" i="11" a="1"/>
  <c r="AB653" i="11" s="1"/>
  <c r="AB649" i="11" a="1"/>
  <c r="AB649" i="11"/>
  <c r="AB645" i="11" a="1"/>
  <c r="AB645" i="11"/>
  <c r="AB641" i="11" a="1"/>
  <c r="AB641" i="11" s="1"/>
  <c r="AB637" i="11" a="1"/>
  <c r="AB637" i="11"/>
  <c r="AB633" i="11" a="1"/>
  <c r="AB633" i="11" s="1"/>
  <c r="AB629" i="11" a="1"/>
  <c r="AB629" i="11" s="1"/>
  <c r="AB625" i="11" a="1"/>
  <c r="AB625" i="11"/>
  <c r="AB621" i="11" a="1"/>
  <c r="AB621" i="11" s="1"/>
  <c r="AB617" i="11" a="1"/>
  <c r="AB617" i="11" s="1"/>
  <c r="AB609" i="11" a="1"/>
  <c r="AB609" i="11"/>
  <c r="AB605" i="11" a="1"/>
  <c r="AB605" i="11" s="1"/>
  <c r="AB601" i="11" a="1"/>
  <c r="AB601" i="11" s="1"/>
  <c r="AB597" i="11" a="1"/>
  <c r="AB597" i="11"/>
  <c r="AB593" i="11" a="1"/>
  <c r="AB593" i="11" s="1"/>
  <c r="AB589" i="11" a="1"/>
  <c r="AB589" i="11" s="1"/>
  <c r="AB585" i="11" a="1"/>
  <c r="AB585" i="11"/>
  <c r="AB577" i="11" a="1"/>
  <c r="AB577" i="11"/>
  <c r="AB573" i="11" a="1"/>
  <c r="AB573" i="11" s="1"/>
  <c r="AB569" i="11" a="1"/>
  <c r="AB569" i="11"/>
  <c r="AB565" i="11" a="1"/>
  <c r="AB565" i="11"/>
  <c r="AB561" i="11" a="1"/>
  <c r="AB561" i="11" s="1"/>
  <c r="AB557" i="11" a="1"/>
  <c r="AB557" i="11"/>
  <c r="AB553" i="11" a="1"/>
  <c r="AB553" i="11"/>
  <c r="AB549" i="11" a="1"/>
  <c r="AB549" i="11" s="1"/>
  <c r="AB545" i="11" a="1"/>
  <c r="AB545" i="11"/>
  <c r="AB537" i="11" a="1"/>
  <c r="AB537" i="11"/>
  <c r="AB533" i="11" a="1"/>
  <c r="AB533" i="11" s="1"/>
  <c r="AB529" i="11" a="1"/>
  <c r="AB529" i="11"/>
  <c r="AB525" i="11" a="1"/>
  <c r="AB525" i="11"/>
  <c r="AB521" i="11" a="1"/>
  <c r="AB521" i="11" s="1"/>
  <c r="AB517" i="11" a="1"/>
  <c r="AB517" i="11"/>
  <c r="AB513" i="11" a="1"/>
  <c r="AB513" i="11" s="1"/>
  <c r="AB509" i="11" a="1"/>
  <c r="AB509" i="11" s="1"/>
  <c r="AB505" i="11" a="1"/>
  <c r="AB505" i="11"/>
  <c r="AB501" i="11" a="1"/>
  <c r="AB501" i="11" s="1"/>
  <c r="AB497" i="11" a="1"/>
  <c r="AB497" i="11" s="1"/>
  <c r="AB493" i="11" a="1"/>
  <c r="AB493" i="11"/>
  <c r="AB489" i="11" a="1"/>
  <c r="AB489" i="11" s="1"/>
  <c r="AB485" i="11" a="1"/>
  <c r="AB485" i="11" s="1"/>
  <c r="AB481" i="11" a="1"/>
  <c r="AB481" i="11"/>
  <c r="AB477" i="11" a="1"/>
  <c r="AB477" i="11" s="1"/>
  <c r="AB473" i="11" a="1"/>
  <c r="AB473" i="11" s="1"/>
  <c r="AB469" i="11" a="1"/>
  <c r="AB469" i="11"/>
  <c r="AB465" i="11" a="1"/>
  <c r="AB465" i="11"/>
  <c r="AB461" i="11" a="1"/>
  <c r="AB461" i="11" s="1"/>
  <c r="AB457" i="11" a="1"/>
  <c r="AB457" i="11"/>
  <c r="AB453" i="11" a="1"/>
  <c r="AB453" i="11" s="1"/>
  <c r="AB449" i="11" a="1"/>
  <c r="AB449" i="11" s="1"/>
  <c r="AB445" i="11" a="1"/>
  <c r="AB445" i="11"/>
  <c r="AB441" i="11" a="1"/>
  <c r="AB441" i="11" s="1"/>
  <c r="AB437" i="11" a="1"/>
  <c r="AB437" i="11" s="1"/>
  <c r="AB433" i="11" a="1"/>
  <c r="AB433" i="11"/>
  <c r="AB429" i="11" a="1"/>
  <c r="AB429" i="11" s="1"/>
  <c r="AB425" i="11" a="1"/>
  <c r="AB425" i="11" s="1"/>
  <c r="AB417" i="11" a="1"/>
  <c r="AB417" i="11"/>
  <c r="AB413" i="11" a="1"/>
  <c r="AB413" i="11" s="1"/>
  <c r="AB409" i="11" a="1"/>
  <c r="AB409" i="11" s="1"/>
  <c r="AB405" i="11" a="1"/>
  <c r="AB405" i="11"/>
  <c r="AB401" i="11" a="1"/>
  <c r="AB401" i="11"/>
  <c r="AB397" i="11" a="1"/>
  <c r="AB397" i="11" s="1"/>
  <c r="AB393" i="11" a="1"/>
  <c r="AB393" i="11"/>
  <c r="AB389" i="11" a="1"/>
  <c r="AB389" i="11"/>
  <c r="AB385" i="11" a="1"/>
  <c r="AB385" i="11" s="1"/>
  <c r="AB382" i="11" a="1"/>
  <c r="AB382" i="11"/>
  <c r="AB378" i="11" a="1"/>
  <c r="AB378" i="11"/>
  <c r="AB370" i="11" a="1"/>
  <c r="AB370" i="11" s="1"/>
  <c r="AB366" i="11" a="1"/>
  <c r="AB366" i="11"/>
  <c r="AB362" i="11" a="1"/>
  <c r="AB362" i="11" s="1"/>
  <c r="AB358" i="11" a="1"/>
  <c r="AB358" i="11" s="1"/>
  <c r="AB354" i="11" a="1"/>
  <c r="AB354" i="11"/>
  <c r="AB350" i="11" a="1"/>
  <c r="AB350" i="11"/>
  <c r="AB342" i="11" a="1"/>
  <c r="AB342" i="11" s="1"/>
  <c r="AB338" i="11" a="1"/>
  <c r="AB338" i="11"/>
  <c r="AB334" i="11" a="1"/>
  <c r="AB334" i="11"/>
  <c r="AB330" i="11" a="1"/>
  <c r="AB330" i="11" s="1"/>
  <c r="AB326" i="11" a="1"/>
  <c r="AB326" i="11"/>
  <c r="AB322" i="11" a="1"/>
  <c r="AB322" i="11"/>
  <c r="AB318" i="11" a="1"/>
  <c r="AB318" i="11" s="1"/>
  <c r="AB314" i="11" a="1"/>
  <c r="AB314" i="11"/>
  <c r="AB310" i="11" a="1"/>
  <c r="AB310" i="11" s="1"/>
  <c r="AB306" i="11" a="1"/>
  <c r="AB306" i="11" s="1"/>
  <c r="AB302" i="11" a="1"/>
  <c r="AB302" i="11"/>
  <c r="AB298" i="11" a="1"/>
  <c r="AB298" i="11" s="1"/>
  <c r="AB294" i="11" a="1"/>
  <c r="AB294" i="11" s="1"/>
  <c r="AB290" i="11" a="1"/>
  <c r="AB290" i="11"/>
  <c r="AB286" i="11" a="1"/>
  <c r="AB286" i="11" s="1"/>
  <c r="AB282" i="11" a="1"/>
  <c r="AB282" i="11" s="1"/>
  <c r="AB278" i="11" a="1"/>
  <c r="AB278" i="11"/>
  <c r="AB274" i="11" a="1"/>
  <c r="AB274" i="11" s="1"/>
  <c r="AB270" i="11" a="1"/>
  <c r="AB270" i="11" s="1"/>
  <c r="AB266" i="11" a="1"/>
  <c r="AB266" i="11"/>
  <c r="AB262" i="11" a="1"/>
  <c r="AB262" i="11" s="1"/>
  <c r="AB258" i="11" a="1"/>
  <c r="AB258" i="11" s="1"/>
  <c r="AB246" i="11" a="1"/>
  <c r="AB246" i="11"/>
  <c r="AB242" i="11" a="1"/>
  <c r="AB242" i="11" s="1"/>
  <c r="AB238" i="11" a="1"/>
  <c r="AB238" i="11"/>
  <c r="AB234" i="11" a="1"/>
  <c r="AB234" i="11"/>
  <c r="AB230" i="11" a="1"/>
  <c r="AB230" i="11" s="1"/>
  <c r="AB226" i="11" a="1"/>
  <c r="AB226" i="11"/>
  <c r="AB222" i="11" a="1"/>
  <c r="AB222" i="11"/>
  <c r="AB218" i="11" a="1"/>
  <c r="AB218" i="11" s="1"/>
  <c r="AB210" i="11" a="1"/>
  <c r="AB210" i="11" s="1"/>
  <c r="AB206" i="11" a="1"/>
  <c r="AB206" i="11"/>
  <c r="AB202" i="11" a="1"/>
  <c r="AB202" i="11" s="1"/>
  <c r="AB198" i="11" a="1"/>
  <c r="AB198" i="11"/>
  <c r="AB194" i="11" a="1"/>
  <c r="AB194" i="11" s="1"/>
  <c r="AB190" i="11" a="1"/>
  <c r="AB190" i="11" s="1"/>
  <c r="AB184" i="11" a="1"/>
  <c r="AB184" i="11" s="1"/>
  <c r="AB183" i="11" a="1"/>
  <c r="AB183" i="11" s="1"/>
  <c r="AB178" i="11" a="1"/>
  <c r="AB178" i="11" s="1"/>
  <c r="AB172" i="11" a="1"/>
  <c r="AB172" i="11" s="1"/>
  <c r="AB168" i="11" a="1"/>
  <c r="AB168" i="11" s="1"/>
  <c r="AB161" i="11" a="1"/>
  <c r="AB161" i="11" s="1"/>
  <c r="AB153" i="11" a="1"/>
  <c r="AB153" i="11" s="1"/>
  <c r="AB152" i="11" a="1"/>
  <c r="AB152" i="11"/>
  <c r="AB148" i="11" a="1"/>
  <c r="AB148" i="11" s="1"/>
  <c r="AB139" i="11" a="1"/>
  <c r="AB139" i="11" s="1"/>
  <c r="AB138" i="11" a="1"/>
  <c r="AB138" i="11"/>
  <c r="AB132" i="11" a="1"/>
  <c r="AB132" i="11" s="1"/>
  <c r="AB126" i="11" a="1"/>
  <c r="AB126" i="11" s="1"/>
  <c r="AB125" i="11" a="1"/>
  <c r="AB125" i="11"/>
  <c r="AB124" i="11" a="1"/>
  <c r="AB124" i="11" s="1"/>
  <c r="AB123" i="11" a="1"/>
  <c r="AB123" i="11" s="1"/>
  <c r="AB116" i="11" a="1"/>
  <c r="AB116" i="11"/>
  <c r="AB115" i="11" a="1"/>
  <c r="AB115" i="11"/>
  <c r="AB110" i="11" a="1"/>
  <c r="AB110" i="11" s="1"/>
  <c r="AB109" i="11" a="1"/>
  <c r="AB109" i="11"/>
  <c r="AB108" i="11" a="1"/>
  <c r="AB108" i="11"/>
  <c r="AB107" i="11" a="1"/>
  <c r="AB107" i="11" s="1"/>
  <c r="AB106" i="11" a="1"/>
  <c r="AB106" i="11"/>
  <c r="AB101" i="11" a="1"/>
  <c r="AB101" i="11"/>
  <c r="AB97" i="11" a="1"/>
  <c r="AB97" i="11" s="1"/>
  <c r="AB90" i="11" a="1"/>
  <c r="AB90" i="11"/>
  <c r="AB89" i="11" a="1"/>
  <c r="AB89" i="11"/>
  <c r="AB84" i="11" a="1"/>
  <c r="AB84" i="11" s="1"/>
  <c r="AB83" i="11" a="1"/>
  <c r="AB83" i="11"/>
  <c r="AB79" i="11" a="1"/>
  <c r="AB79" i="11"/>
  <c r="AB78" i="11" a="1"/>
  <c r="AB78" i="11" s="1"/>
  <c r="AB77" i="11" a="1"/>
  <c r="AB77" i="11" s="1"/>
  <c r="AB72" i="11" a="1"/>
  <c r="AB72" i="11"/>
  <c r="AB71" i="11" a="1"/>
  <c r="AB71" i="11" s="1"/>
  <c r="AB61" i="11" a="1"/>
  <c r="AB61" i="11" s="1"/>
  <c r="AB53" i="11" a="1"/>
  <c r="AB53" i="11"/>
  <c r="AB49" i="11" a="1"/>
  <c r="AB49" i="11" s="1"/>
  <c r="AB48" i="11" a="1"/>
  <c r="AB48" i="11"/>
  <c r="AB42" i="11" a="1"/>
  <c r="AB42" i="11"/>
  <c r="AB41" i="11" a="1"/>
  <c r="AB41" i="11" s="1"/>
  <c r="AB40" i="11" a="1"/>
  <c r="AB40" i="11"/>
  <c r="AB32" i="11" a="1"/>
  <c r="AB32" i="11"/>
  <c r="AB31" i="11" a="1"/>
  <c r="AB31" i="11" s="1"/>
  <c r="AB24" i="11" a="1"/>
  <c r="AB24" i="11"/>
  <c r="AB23" i="11" a="1"/>
  <c r="AB23" i="11"/>
  <c r="AB16" i="11" a="1"/>
  <c r="AB16" i="11" s="1"/>
  <c r="AB15" i="11" a="1"/>
  <c r="AB15" i="11"/>
  <c r="AB14" i="11" a="1"/>
  <c r="AB14" i="11"/>
  <c r="AI19" i="11" a="1"/>
  <c r="AI19" i="11" s="1"/>
  <c r="AI9" i="11" a="1"/>
  <c r="AI9" i="11"/>
  <c r="AI7" i="11" a="1"/>
  <c r="AI7" i="11"/>
  <c r="AI6" i="11" a="1"/>
  <c r="AI6" i="11" s="1"/>
  <c r="AI3" i="11" a="1"/>
  <c r="AI3" i="11"/>
  <c r="AI935" i="11" a="1"/>
  <c r="AI935" i="11"/>
  <c r="AI931" i="11" a="1"/>
  <c r="AI931" i="11" s="1"/>
  <c r="AI927" i="11" a="1"/>
  <c r="AI927" i="11"/>
  <c r="AI923" i="11" a="1"/>
  <c r="AI923" i="11"/>
  <c r="AI919" i="11" a="1"/>
  <c r="AI919" i="11" s="1"/>
  <c r="AI915" i="11" a="1"/>
  <c r="AI915" i="11"/>
  <c r="AI911" i="11" a="1"/>
  <c r="AI911" i="11"/>
  <c r="AI907" i="11" a="1"/>
  <c r="AI907" i="11" s="1"/>
  <c r="AI899" i="11" a="1"/>
  <c r="AI899" i="11"/>
  <c r="AI895" i="11" a="1"/>
  <c r="AI895" i="11"/>
  <c r="AI891" i="11" a="1"/>
  <c r="AI891" i="11" s="1"/>
  <c r="AI887" i="11" a="1"/>
  <c r="AI887" i="11"/>
  <c r="AI883" i="11" a="1"/>
  <c r="AI883" i="11"/>
  <c r="AI879" i="11" a="1"/>
  <c r="AI879" i="11" s="1"/>
  <c r="AI875" i="11" a="1"/>
  <c r="AI875" i="11"/>
  <c r="AI871" i="11" a="1"/>
  <c r="AI871" i="11"/>
  <c r="AI867" i="11" a="1"/>
  <c r="AI867" i="11" s="1"/>
  <c r="AI863" i="11" a="1"/>
  <c r="AI863" i="11"/>
  <c r="AI855" i="11" a="1"/>
  <c r="AI855" i="11"/>
  <c r="AI851" i="11" a="1"/>
  <c r="AI851" i="11" s="1"/>
  <c r="AI847" i="11" a="1"/>
  <c r="AI847" i="11"/>
  <c r="AI843" i="11" a="1"/>
  <c r="AI843" i="11"/>
  <c r="AI839" i="11" a="1"/>
  <c r="AI839" i="11" s="1"/>
  <c r="AI835" i="11" a="1"/>
  <c r="AI835" i="11"/>
  <c r="AI831" i="11" a="1"/>
  <c r="AI831" i="11"/>
  <c r="AI827" i="11" a="1"/>
  <c r="AI827" i="11" s="1"/>
  <c r="AI823" i="11" a="1"/>
  <c r="AI823" i="11"/>
  <c r="AI819" i="11" a="1"/>
  <c r="AI819" i="11"/>
  <c r="AI815" i="11" a="1"/>
  <c r="AI815" i="11" s="1"/>
  <c r="AI811" i="11" a="1"/>
  <c r="AI811" i="11"/>
  <c r="AI809" i="11" a="1"/>
  <c r="AI809" i="11"/>
  <c r="AI807" i="11" a="1"/>
  <c r="AI807" i="11" s="1"/>
  <c r="AI803" i="11" a="1"/>
  <c r="AI803" i="11"/>
  <c r="AI799" i="11" a="1"/>
  <c r="AI799" i="11"/>
  <c r="AI791" i="11" a="1"/>
  <c r="AI791" i="11" s="1"/>
  <c r="AI787" i="11" a="1"/>
  <c r="AI787" i="11"/>
  <c r="AI786" i="11" a="1"/>
  <c r="AI786" i="11"/>
  <c r="AI784" i="11" a="1"/>
  <c r="AI784" i="11" s="1"/>
  <c r="AI780" i="11" a="1"/>
  <c r="AI780" i="11"/>
  <c r="AI776" i="11" a="1"/>
  <c r="AI776" i="11"/>
  <c r="AI760" i="11" a="1"/>
  <c r="AI760" i="11" s="1"/>
  <c r="AI758" i="11" a="1"/>
  <c r="AI758" i="11"/>
  <c r="AI756" i="11" a="1"/>
  <c r="AI756" i="11"/>
  <c r="AI752" i="11" a="1"/>
  <c r="AI752" i="11" s="1"/>
  <c r="AI748" i="11" a="1"/>
  <c r="AI748" i="11"/>
  <c r="AI744" i="11" a="1"/>
  <c r="AI744" i="11"/>
  <c r="AI740" i="11" a="1"/>
  <c r="AI740" i="11" s="1"/>
  <c r="AI738" i="11" a="1"/>
  <c r="AI738" i="11"/>
  <c r="AI734" i="11" a="1"/>
  <c r="AI734" i="11"/>
  <c r="AI726" i="11" a="1"/>
  <c r="AI726" i="11" s="1"/>
  <c r="AI722" i="11" a="1"/>
  <c r="AI722" i="11"/>
  <c r="AI714" i="11" a="1"/>
  <c r="AI714" i="11"/>
  <c r="AI710" i="11" a="1"/>
  <c r="AI710" i="11" s="1"/>
  <c r="AI707" i="11" a="1"/>
  <c r="AI707" i="11"/>
  <c r="AI702" i="11" a="1"/>
  <c r="AI702" i="11"/>
  <c r="AI699" i="11" a="1"/>
  <c r="AI699" i="11" s="1"/>
  <c r="AI698" i="11" a="1"/>
  <c r="AI698" i="11"/>
  <c r="AI694" i="11" a="1"/>
  <c r="AI694" i="11" s="1"/>
  <c r="AI690" i="11" a="1"/>
  <c r="AI690" i="11" s="1"/>
  <c r="AI686" i="11" a="1"/>
  <c r="AI686" i="11"/>
  <c r="AI678" i="11" a="1"/>
  <c r="AI678" i="11" s="1"/>
  <c r="AI675" i="11" a="1"/>
  <c r="AI675" i="11" s="1"/>
  <c r="AI670" i="11" a="1"/>
  <c r="AI670" i="11"/>
  <c r="AI662" i="11" a="1"/>
  <c r="AI662" i="11" s="1"/>
  <c r="AI634" i="11" a="1"/>
  <c r="AI634" i="11" s="1"/>
  <c r="AI630" i="11" a="1"/>
  <c r="AI630" i="11"/>
  <c r="AI622" i="11" a="1"/>
  <c r="AI622" i="11" s="1"/>
  <c r="AI618" i="11" a="1"/>
  <c r="AI618" i="11" s="1"/>
  <c r="AI602" i="11" a="1"/>
  <c r="AI602" i="11"/>
  <c r="AI598" i="11" a="1"/>
  <c r="AI598" i="11" s="1"/>
  <c r="AI584" i="11" a="1"/>
  <c r="AI584" i="11" s="1"/>
  <c r="AI580" i="11" a="1"/>
  <c r="AI580" i="11"/>
  <c r="AI492" i="11" a="1"/>
  <c r="AI492" i="11" s="1"/>
  <c r="AI408" i="11" a="1"/>
  <c r="AI408" i="11" s="1"/>
  <c r="AI396" i="11" a="1"/>
  <c r="AI396" i="11"/>
  <c r="AI384" i="11" a="1"/>
  <c r="AI384" i="11" s="1"/>
  <c r="AI373" i="11" a="1"/>
  <c r="AI373" i="11" s="1"/>
  <c r="AI351" i="11" a="1"/>
  <c r="AI351" i="11"/>
  <c r="AI181" i="11" a="1"/>
  <c r="AI181" i="11" s="1"/>
  <c r="AI180" i="11" a="1"/>
  <c r="AI180" i="11" s="1"/>
  <c r="AI174" i="11" a="1"/>
  <c r="AI174" i="11"/>
  <c r="AI173" i="11" a="1"/>
  <c r="AI173" i="11" s="1"/>
  <c r="AI170" i="11" a="1"/>
  <c r="AI170" i="11" s="1"/>
  <c r="AI169" i="11" a="1"/>
  <c r="AI169" i="11"/>
  <c r="AI167" i="11" a="1"/>
  <c r="AI167" i="11" s="1"/>
  <c r="AI163" i="11" a="1"/>
  <c r="AI163" i="11" s="1"/>
  <c r="AI160" i="11" a="1"/>
  <c r="AI160" i="11"/>
  <c r="AI156" i="11" a="1"/>
  <c r="AI156" i="11" s="1"/>
  <c r="AI153" i="11" a="1"/>
  <c r="AI153" i="11" s="1"/>
  <c r="AI150" i="11" a="1"/>
  <c r="AI150" i="11"/>
  <c r="AI147" i="11" a="1"/>
  <c r="AI147" i="11" s="1"/>
  <c r="AI143" i="11" a="1"/>
  <c r="AI143" i="11" s="1"/>
  <c r="AI140" i="11" a="1"/>
  <c r="AI140" i="11"/>
  <c r="AI139" i="11" a="1"/>
  <c r="AI139" i="11" s="1"/>
  <c r="AI135" i="11" a="1"/>
  <c r="AI135" i="11" s="1"/>
  <c r="AI132" i="11" a="1"/>
  <c r="AI132" i="11"/>
  <c r="AI131" i="11" a="1"/>
  <c r="AI131" i="11" s="1"/>
  <c r="AI127" i="11" a="1"/>
  <c r="AI127" i="11" s="1"/>
  <c r="AI124" i="11" a="1"/>
  <c r="AI124" i="11"/>
  <c r="AI123" i="11" a="1"/>
  <c r="AI123" i="11" s="1"/>
  <c r="AI120" i="11" a="1"/>
  <c r="AI120" i="11" s="1"/>
  <c r="AI119" i="11" a="1"/>
  <c r="AI119" i="11"/>
  <c r="AI115" i="11" a="1"/>
  <c r="AI115" i="11" s="1"/>
  <c r="AI112" i="11" a="1"/>
  <c r="AI112" i="11" s="1"/>
  <c r="AI107" i="11" a="1"/>
  <c r="AI107" i="11"/>
  <c r="AI105" i="11" a="1"/>
  <c r="AI105" i="11" s="1"/>
  <c r="AI102" i="11" a="1"/>
  <c r="AI102" i="11" s="1"/>
  <c r="AI101" i="11" a="1"/>
  <c r="AI101" i="11"/>
  <c r="AI98" i="11" a="1"/>
  <c r="AI98" i="11" s="1"/>
  <c r="AI97" i="11" a="1"/>
  <c r="AI97" i="11" s="1"/>
  <c r="AI94" i="11" a="1"/>
  <c r="AI94" i="11"/>
  <c r="AI93" i="11" a="1"/>
  <c r="AI93" i="11" s="1"/>
  <c r="AI90" i="11" a="1"/>
  <c r="AI90" i="11" s="1"/>
  <c r="AI89" i="11" a="1"/>
  <c r="AI89" i="11"/>
  <c r="AI85" i="11" a="1"/>
  <c r="AI85" i="11" s="1"/>
  <c r="AI82" i="11" a="1"/>
  <c r="AI82" i="11" s="1"/>
  <c r="AI81" i="11" a="1"/>
  <c r="AI81" i="11"/>
  <c r="AI78" i="11" a="1"/>
  <c r="AI78" i="11" s="1"/>
  <c r="AI77" i="11" a="1"/>
  <c r="AI77" i="11" s="1"/>
  <c r="AI70" i="11" a="1"/>
  <c r="AI70" i="11"/>
  <c r="AI69" i="11" a="1"/>
  <c r="AI69" i="11" s="1"/>
  <c r="AI68" i="11" a="1"/>
  <c r="AI68" i="11" s="1"/>
  <c r="AI64" i="11" a="1"/>
  <c r="AI64" i="11"/>
  <c r="AI63" i="11" a="1"/>
  <c r="AI63" i="11" s="1"/>
  <c r="AI60" i="11" a="1"/>
  <c r="AI60" i="11" s="1"/>
  <c r="AI58" i="11" a="1"/>
  <c r="AI58" i="11"/>
  <c r="AI55" i="11" a="1"/>
  <c r="AI55" i="11" s="1"/>
  <c r="AI51" i="11" a="1"/>
  <c r="AI51" i="11" s="1"/>
  <c r="AI48" i="11" a="1"/>
  <c r="AI48" i="11"/>
  <c r="AI46" i="11" a="1"/>
  <c r="AI46" i="11" s="1"/>
  <c r="AI43" i="11" a="1"/>
  <c r="AI43" i="11" s="1"/>
  <c r="AI42" i="11" a="1"/>
  <c r="AI42" i="11"/>
  <c r="AI41" i="11" a="1"/>
  <c r="AI41" i="11" s="1"/>
  <c r="AI37" i="11" a="1"/>
  <c r="AI37" i="11" s="1"/>
  <c r="AI35" i="11" a="1"/>
  <c r="AI35" i="11"/>
  <c r="AI34" i="11" a="1"/>
  <c r="AI34" i="11" s="1"/>
  <c r="AI33" i="11" a="1"/>
  <c r="AI33" i="11" s="1"/>
  <c r="AQ22" i="11" a="1"/>
  <c r="AQ22" i="11"/>
  <c r="AQ19" i="11" a="1"/>
  <c r="AQ19" i="11" s="1"/>
  <c r="AQ17" i="11" a="1"/>
  <c r="AQ17" i="11" s="1"/>
  <c r="AQ16" i="11" a="1"/>
  <c r="AQ16" i="11"/>
  <c r="AQ15" i="11" a="1"/>
  <c r="AQ15" i="11" s="1"/>
  <c r="AQ13" i="11" a="1"/>
  <c r="AQ13" i="11" s="1"/>
  <c r="AQ12" i="11" a="1"/>
  <c r="AQ12" i="11"/>
  <c r="AQ11" i="11" a="1"/>
  <c r="AQ11" i="11" s="1"/>
  <c r="AQ10" i="11" a="1"/>
  <c r="AQ10" i="11" s="1"/>
  <c r="AQ9" i="11" a="1"/>
  <c r="AQ9" i="11"/>
  <c r="AQ6" i="11" a="1"/>
  <c r="AQ6" i="11" s="1"/>
  <c r="AQ3" i="11" a="1"/>
  <c r="AQ3" i="11" s="1"/>
  <c r="AQ50" i="11" a="1"/>
  <c r="AQ50" i="11"/>
  <c r="AQ104" i="11" a="1"/>
  <c r="AQ104" i="11" s="1"/>
  <c r="AQ186" i="11" a="1"/>
  <c r="AQ186" i="11" s="1"/>
  <c r="AQ190" i="11" a="1"/>
  <c r="AQ190" i="11"/>
  <c r="AQ194" i="11" a="1"/>
  <c r="AQ194" i="11" s="1"/>
  <c r="AQ198" i="11" a="1"/>
  <c r="AQ198" i="11" s="1"/>
  <c r="AQ202" i="11" a="1"/>
  <c r="AQ202" i="11"/>
  <c r="AQ210" i="11" a="1"/>
  <c r="AQ210" i="11" s="1"/>
  <c r="AQ214" i="11" a="1"/>
  <c r="AQ214" i="11" s="1"/>
  <c r="AQ218" i="11" a="1"/>
  <c r="AQ218" i="11"/>
  <c r="AQ222" i="11" a="1"/>
  <c r="AQ222" i="11" s="1"/>
  <c r="AQ226" i="11" a="1"/>
  <c r="AQ226" i="11" s="1"/>
  <c r="AQ230" i="11" a="1"/>
  <c r="AQ230" i="11"/>
  <c r="AQ234" i="11" a="1"/>
  <c r="AQ234" i="11" s="1"/>
  <c r="AQ238" i="11" a="1"/>
  <c r="AQ238" i="11" s="1"/>
  <c r="AQ242" i="11" a="1"/>
  <c r="AQ242" i="11"/>
  <c r="AQ246" i="11" a="1"/>
  <c r="AQ246" i="11" s="1"/>
  <c r="AQ250" i="11" a="1"/>
  <c r="AQ250" i="11" s="1"/>
  <c r="AQ254" i="11" a="1"/>
  <c r="AQ254" i="11"/>
  <c r="AQ258" i="11" a="1"/>
  <c r="AQ258" i="11" s="1"/>
  <c r="AQ262" i="11" a="1"/>
  <c r="AQ262" i="11" s="1"/>
  <c r="AQ266" i="11" a="1"/>
  <c r="AQ266" i="11"/>
  <c r="AQ270" i="11" a="1"/>
  <c r="AQ270" i="11" s="1"/>
  <c r="AQ274" i="11" a="1"/>
  <c r="AQ274" i="11" s="1"/>
  <c r="AQ278" i="11" a="1"/>
  <c r="AQ278" i="11"/>
  <c r="AQ282" i="11" a="1"/>
  <c r="AQ282" i="11" s="1"/>
  <c r="AQ286" i="11" a="1"/>
  <c r="AQ286" i="11" s="1"/>
  <c r="AQ290" i="11" a="1"/>
  <c r="AQ290" i="11"/>
  <c r="AQ298" i="11" a="1"/>
  <c r="AQ298" i="11" s="1"/>
  <c r="AQ301" i="11" a="1"/>
  <c r="AQ301" i="11" s="1"/>
  <c r="AQ302" i="11" a="1"/>
  <c r="AQ302" i="11"/>
  <c r="AQ306" i="11" a="1"/>
  <c r="AQ306" i="11" s="1"/>
  <c r="AQ310" i="11" a="1"/>
  <c r="AQ310" i="11" s="1"/>
  <c r="AQ314" i="11" a="1"/>
  <c r="AQ314" i="11"/>
  <c r="AQ317" i="11" a="1"/>
  <c r="AQ317" i="11" s="1"/>
  <c r="AQ318" i="11" a="1"/>
  <c r="AQ318" i="11" s="1"/>
  <c r="AQ322" i="11" a="1"/>
  <c r="AQ322" i="11"/>
  <c r="AQ326" i="11" a="1"/>
  <c r="AQ326" i="11" s="1"/>
  <c r="AQ330" i="11" a="1"/>
  <c r="AQ330" i="11" s="1"/>
  <c r="AQ334" i="11" a="1"/>
  <c r="AQ334" i="11"/>
  <c r="AQ338" i="11" a="1"/>
  <c r="AQ338" i="11" s="1"/>
  <c r="AQ342" i="11" a="1"/>
  <c r="AQ342" i="11" s="1"/>
  <c r="AQ346" i="11" a="1"/>
  <c r="AQ346" i="11"/>
  <c r="AQ350" i="11" a="1"/>
  <c r="AQ350" i="11" s="1"/>
  <c r="AQ354" i="11" a="1"/>
  <c r="AQ354" i="11" s="1"/>
  <c r="AQ362" i="11" a="1"/>
  <c r="AQ362" i="11"/>
  <c r="AQ366" i="11" a="1"/>
  <c r="AQ366" i="11" s="1"/>
  <c r="AQ370" i="11" a="1"/>
  <c r="AQ370" i="11" s="1"/>
  <c r="AQ374" i="11" a="1"/>
  <c r="AQ374" i="11"/>
  <c r="AQ382" i="11" a="1"/>
  <c r="AQ382" i="11" s="1"/>
  <c r="AQ390" i="11" a="1"/>
  <c r="AQ390" i="11" s="1"/>
  <c r="AQ394" i="11" a="1"/>
  <c r="AQ394" i="11"/>
  <c r="AQ398" i="11" a="1"/>
  <c r="AQ398" i="11" s="1"/>
  <c r="AQ402" i="11" a="1"/>
  <c r="AQ402" i="11" s="1"/>
  <c r="AQ406" i="11" a="1"/>
  <c r="AQ406" i="11"/>
  <c r="AQ410" i="11" a="1"/>
  <c r="AQ410" i="11" s="1"/>
  <c r="AQ414" i="11" a="1"/>
  <c r="AQ414" i="11" s="1"/>
  <c r="AQ418" i="11" a="1"/>
  <c r="AQ418" i="11"/>
  <c r="AQ426" i="11" a="1"/>
  <c r="AQ426" i="11" s="1"/>
  <c r="AQ430" i="11" a="1"/>
  <c r="AQ430" i="11" s="1"/>
  <c r="AQ434" i="11" a="1"/>
  <c r="AQ434" i="11"/>
  <c r="AQ438" i="11" a="1"/>
  <c r="AQ438" i="11" s="1"/>
  <c r="AQ442" i="11" a="1"/>
  <c r="AQ442" i="11" s="1"/>
  <c r="AQ450" i="11" a="1"/>
  <c r="AQ450" i="11"/>
  <c r="AQ454" i="11" a="1"/>
  <c r="AQ454" i="11" s="1"/>
  <c r="AQ458" i="11" a="1"/>
  <c r="AQ458" i="11" s="1"/>
  <c r="AQ462" i="11" a="1"/>
  <c r="AQ462" i="11"/>
  <c r="AQ466" i="11" a="1"/>
  <c r="AQ466" i="11" s="1"/>
  <c r="AQ470" i="11" a="1"/>
  <c r="AQ470" i="11" s="1"/>
  <c r="AQ474" i="11" a="1"/>
  <c r="AQ474" i="11"/>
  <c r="AQ478" i="11" a="1"/>
  <c r="AQ478" i="11" s="1"/>
  <c r="AQ482" i="11" a="1"/>
  <c r="AQ482" i="11" s="1"/>
  <c r="AQ486" i="11" a="1"/>
  <c r="AQ486" i="11"/>
  <c r="AQ490" i="11" a="1"/>
  <c r="AQ490" i="11" s="1"/>
  <c r="AQ494" i="11" a="1"/>
  <c r="AQ494" i="11" s="1"/>
  <c r="AQ498" i="11" a="1"/>
  <c r="AQ498" i="11"/>
  <c r="AQ502" i="11" a="1"/>
  <c r="AQ502" i="11" s="1"/>
  <c r="AQ506" i="11" a="1"/>
  <c r="AQ506" i="11" s="1"/>
  <c r="AQ514" i="11" a="1"/>
  <c r="AQ514" i="11"/>
  <c r="AQ518" i="11" a="1"/>
  <c r="AQ518" i="11" s="1"/>
  <c r="AQ522" i="11" a="1"/>
  <c r="AQ522" i="11" s="1"/>
  <c r="AQ526" i="11" a="1"/>
  <c r="AQ526" i="11"/>
  <c r="AQ534" i="11" a="1"/>
  <c r="AQ534" i="11" s="1"/>
  <c r="AQ538" i="11" a="1"/>
  <c r="AQ538" i="11" s="1"/>
  <c r="AQ542" i="11" a="1"/>
  <c r="AQ542" i="11"/>
  <c r="AQ546" i="11" a="1"/>
  <c r="AQ546" i="11" s="1"/>
  <c r="AQ554" i="11" a="1"/>
  <c r="AQ554" i="11" s="1"/>
  <c r="AQ562" i="11" a="1"/>
  <c r="AQ562" i="11"/>
  <c r="AQ566" i="11" a="1"/>
  <c r="AQ566" i="11" s="1"/>
  <c r="AQ570" i="11" a="1"/>
  <c r="AQ570" i="11" s="1"/>
  <c r="AQ574" i="11" a="1"/>
  <c r="AQ574" i="11"/>
  <c r="AQ578" i="11" a="1"/>
  <c r="AQ578" i="11" s="1"/>
  <c r="AQ582" i="11" a="1"/>
  <c r="AQ582" i="11" s="1"/>
  <c r="AQ590" i="11" a="1"/>
  <c r="AQ590" i="11"/>
  <c r="AQ594" i="11" a="1"/>
  <c r="AQ594" i="11" s="1"/>
  <c r="AQ598" i="11" a="1"/>
  <c r="AQ598" i="11" s="1"/>
  <c r="AQ602" i="11" a="1"/>
  <c r="AQ602" i="11"/>
  <c r="AQ610" i="11" a="1"/>
  <c r="AQ610" i="11" s="1"/>
  <c r="AQ614" i="11" a="1"/>
  <c r="AQ614" i="11"/>
  <c r="AQ618" i="11" a="1"/>
  <c r="AQ618" i="11"/>
  <c r="AQ622" i="11" a="1"/>
  <c r="AQ622" i="11" s="1"/>
  <c r="AQ626" i="11" a="1"/>
  <c r="AQ626" i="11" s="1"/>
  <c r="AQ630" i="11" a="1"/>
  <c r="AQ630" i="11"/>
  <c r="AQ634" i="11" a="1"/>
  <c r="AQ634" i="11" s="1"/>
  <c r="AQ638" i="11" a="1"/>
  <c r="AQ638" i="11" s="1"/>
  <c r="AQ642" i="11" a="1"/>
  <c r="AQ642" i="11"/>
  <c r="AQ646" i="11" a="1"/>
  <c r="AQ646" i="11" s="1"/>
  <c r="AQ650" i="11" a="1"/>
  <c r="AQ650" i="11"/>
  <c r="AQ654" i="11" a="1"/>
  <c r="AQ654" i="11"/>
  <c r="AQ658" i="11" a="1"/>
  <c r="AQ658" i="11" s="1"/>
  <c r="AQ662" i="11" a="1"/>
  <c r="AQ662" i="11" s="1"/>
  <c r="AQ670" i="11" a="1"/>
  <c r="AQ670" i="11"/>
  <c r="AQ674" i="11" a="1"/>
  <c r="AQ674" i="11" s="1"/>
  <c r="AQ678" i="11" a="1"/>
  <c r="AQ678" i="11" s="1"/>
  <c r="AQ682" i="11" a="1"/>
  <c r="AQ682" i="11"/>
  <c r="AQ686" i="11" a="1"/>
  <c r="AQ686" i="11" s="1"/>
  <c r="AQ690" i="11" a="1"/>
  <c r="AQ690" i="11"/>
  <c r="AQ694" i="11" a="1"/>
  <c r="AQ694" i="11"/>
  <c r="AQ698" i="11" a="1"/>
  <c r="AQ698" i="11" s="1"/>
  <c r="AQ706" i="11" a="1"/>
  <c r="AQ706" i="11" s="1"/>
  <c r="AQ710" i="11" a="1"/>
  <c r="AQ710" i="11" s="1"/>
  <c r="AQ714" i="11" a="1"/>
  <c r="AQ714" i="11"/>
  <c r="AQ718" i="11" a="1"/>
  <c r="AQ718" i="11" s="1"/>
  <c r="AQ722" i="11" a="1"/>
  <c r="AQ722" i="11" s="1"/>
  <c r="AQ726" i="11" a="1"/>
  <c r="AQ726" i="11"/>
  <c r="AQ730" i="11" a="1"/>
  <c r="AQ730" i="11" s="1"/>
  <c r="AQ734" i="11" a="1"/>
  <c r="AQ734" i="11" s="1"/>
  <c r="AQ738" i="11" a="1"/>
  <c r="AQ738" i="11"/>
  <c r="AQ742" i="11" a="1"/>
  <c r="AQ742" i="11" s="1"/>
  <c r="AQ746" i="11" a="1"/>
  <c r="AQ746" i="11" s="1"/>
  <c r="AQ750" i="11" a="1"/>
  <c r="AQ750" i="11"/>
  <c r="AQ754" i="11" a="1"/>
  <c r="AQ754" i="11" s="1"/>
  <c r="AQ758" i="11" a="1"/>
  <c r="AQ758" i="11" s="1"/>
  <c r="AQ762" i="11" a="1"/>
  <c r="AQ762" i="11"/>
  <c r="AQ766" i="11" a="1"/>
  <c r="AQ766" i="11" s="1"/>
  <c r="AQ770" i="11" a="1"/>
  <c r="AQ770" i="11" s="1"/>
  <c r="AQ774" i="11" a="1"/>
  <c r="AQ774" i="11"/>
  <c r="AQ778" i="11" a="1"/>
  <c r="AQ778" i="11" s="1"/>
  <c r="AQ782" i="11" a="1"/>
  <c r="AQ782" i="11" s="1"/>
  <c r="AQ786" i="11" a="1"/>
  <c r="AQ786" i="11"/>
  <c r="AQ790" i="11" a="1"/>
  <c r="AQ790" i="11" s="1"/>
  <c r="AQ794" i="11" a="1"/>
  <c r="AQ794" i="11" s="1"/>
  <c r="AQ798" i="11" a="1"/>
  <c r="AQ798" i="11"/>
  <c r="AQ802" i="11" a="1"/>
  <c r="AQ802" i="11" s="1"/>
  <c r="AQ806" i="11" a="1"/>
  <c r="AQ806" i="11" s="1"/>
  <c r="AQ810" i="11" a="1"/>
  <c r="AQ810" i="11"/>
  <c r="AQ814" i="11" a="1"/>
  <c r="AQ814" i="11" s="1"/>
  <c r="AQ818" i="11" a="1"/>
  <c r="AQ818" i="11" s="1"/>
  <c r="AQ822" i="11" a="1"/>
  <c r="AQ822" i="11"/>
  <c r="AQ826" i="11" a="1"/>
  <c r="AQ826" i="11" s="1"/>
  <c r="AQ830" i="11" a="1"/>
  <c r="AQ830" i="11" s="1"/>
  <c r="AQ834" i="11" a="1"/>
  <c r="AQ834" i="11"/>
  <c r="AQ838" i="11" a="1"/>
  <c r="AQ838" i="11" s="1"/>
  <c r="AQ842" i="11" a="1"/>
  <c r="AQ842" i="11" s="1"/>
  <c r="AQ846" i="11" a="1"/>
  <c r="AQ846" i="11"/>
  <c r="AQ850" i="11" a="1"/>
  <c r="AQ850" i="11" s="1"/>
  <c r="AQ854" i="11" a="1"/>
  <c r="AQ854" i="11" s="1"/>
  <c r="AQ862" i="11" a="1"/>
  <c r="AQ862" i="11"/>
  <c r="AQ866" i="11" a="1"/>
  <c r="AQ866" i="11" s="1"/>
  <c r="AQ870" i="11" a="1"/>
  <c r="AQ870" i="11" s="1"/>
  <c r="AQ874" i="11" a="1"/>
  <c r="AQ874" i="11"/>
  <c r="AQ878" i="11" a="1"/>
  <c r="AQ878" i="11" s="1"/>
  <c r="AQ882" i="11" a="1"/>
  <c r="AQ882" i="11" s="1"/>
  <c r="AQ886" i="11" a="1"/>
  <c r="AQ886" i="11"/>
  <c r="AQ890" i="11" a="1"/>
  <c r="AQ890" i="11" s="1"/>
  <c r="AQ894" i="11" a="1"/>
  <c r="AQ894" i="11" s="1"/>
  <c r="AQ898" i="11" a="1"/>
  <c r="AQ898" i="11"/>
  <c r="AQ902" i="11" a="1"/>
  <c r="AQ902" i="11" s="1"/>
  <c r="AQ906" i="11" a="1"/>
  <c r="AQ906" i="11" s="1"/>
  <c r="AQ910" i="11" a="1"/>
  <c r="AQ910" i="11"/>
  <c r="AQ914" i="11" a="1"/>
  <c r="AQ914" i="11" s="1"/>
  <c r="AQ918" i="11" a="1"/>
  <c r="AQ918" i="11" s="1"/>
  <c r="AQ922" i="11" a="1"/>
  <c r="AQ922" i="11"/>
  <c r="AQ926" i="11" a="1"/>
  <c r="AQ926" i="11" s="1"/>
  <c r="AQ930" i="11" a="1"/>
  <c r="AQ930" i="11" s="1"/>
  <c r="AQ934" i="11" a="1"/>
  <c r="AQ934" i="11"/>
  <c r="AQ38" i="11" a="1"/>
  <c r="AQ38" i="11" s="1"/>
  <c r="AQ189" i="11" a="1"/>
  <c r="AQ189" i="11" s="1"/>
  <c r="AQ197" i="11" a="1"/>
  <c r="AQ197" i="11"/>
  <c r="AQ213" i="11" a="1"/>
  <c r="AQ213" i="11" s="1"/>
  <c r="AQ221" i="11" a="1"/>
  <c r="AQ221" i="11" s="1"/>
  <c r="AQ229" i="11" a="1"/>
  <c r="AQ229" i="11"/>
  <c r="AQ249" i="11" a="1"/>
  <c r="AQ249" i="11" s="1"/>
  <c r="AQ253" i="11" a="1"/>
  <c r="AQ253" i="11" s="1"/>
  <c r="AQ261" i="11" a="1"/>
  <c r="AQ261" i="11"/>
  <c r="AQ273" i="11" a="1"/>
  <c r="AQ273" i="11" s="1"/>
  <c r="AQ277" i="11" a="1"/>
  <c r="AQ277" i="11" s="1"/>
  <c r="AQ281" i="11" a="1"/>
  <c r="AQ281" i="11"/>
  <c r="AQ285" i="11" a="1"/>
  <c r="AQ285" i="11" s="1"/>
  <c r="AQ309" i="11" a="1"/>
  <c r="AQ309" i="11" s="1"/>
  <c r="AQ313" i="11" a="1"/>
  <c r="AQ313" i="11"/>
  <c r="AQ325" i="11" a="1"/>
  <c r="AQ325" i="11" s="1"/>
  <c r="AQ385" i="11" a="1"/>
  <c r="AQ385" i="11" s="1"/>
  <c r="AQ441" i="11" a="1"/>
  <c r="AQ441" i="11"/>
  <c r="AQ545" i="11" a="1"/>
  <c r="AQ545" i="11" s="1"/>
  <c r="AQ565" i="11" a="1"/>
  <c r="AQ565" i="11" s="1"/>
  <c r="AQ621" i="11" a="1"/>
  <c r="AQ621" i="11"/>
  <c r="AQ629" i="11" a="1"/>
  <c r="AQ629" i="11" s="1"/>
  <c r="AQ661" i="11" a="1"/>
  <c r="AQ661" i="11" s="1"/>
  <c r="AQ725" i="11" a="1"/>
  <c r="AQ725" i="11"/>
  <c r="AQ813" i="11" a="1"/>
  <c r="AQ813" i="11" s="1"/>
  <c r="AQ861" i="11" a="1"/>
  <c r="AQ861" i="11" s="1"/>
  <c r="AQ901" i="11" a="1"/>
  <c r="AQ901" i="11"/>
  <c r="AQ193" i="11" a="1"/>
  <c r="AQ193" i="11" s="1"/>
  <c r="AQ201" i="11" a="1"/>
  <c r="AQ201" i="11" s="1"/>
  <c r="AQ209" i="11" a="1"/>
  <c r="AQ209" i="11"/>
  <c r="AQ217" i="11" a="1"/>
  <c r="AQ217" i="11" s="1"/>
  <c r="AQ225" i="11" a="1"/>
  <c r="AQ225" i="11" s="1"/>
  <c r="AQ233" i="11" a="1"/>
  <c r="AQ233" i="11"/>
  <c r="AQ241" i="11" a="1"/>
  <c r="AQ241" i="11" s="1"/>
  <c r="AQ245" i="11" a="1"/>
  <c r="AQ245" i="11" s="1"/>
  <c r="AQ257" i="11" a="1"/>
  <c r="AQ257" i="11"/>
  <c r="AQ265" i="11" a="1"/>
  <c r="AQ265" i="11" s="1"/>
  <c r="AQ269" i="11" a="1"/>
  <c r="AQ269" i="11" s="1"/>
  <c r="AQ289" i="11" a="1"/>
  <c r="AQ289" i="11"/>
  <c r="AQ293" i="11" a="1"/>
  <c r="AQ293" i="11" s="1"/>
  <c r="AQ297" i="11" a="1"/>
  <c r="AQ297" i="11" s="1"/>
  <c r="AQ305" i="11" a="1"/>
  <c r="AQ305" i="11"/>
  <c r="AQ345" i="11" a="1"/>
  <c r="AQ345" i="11" s="1"/>
  <c r="AQ501" i="11" a="1"/>
  <c r="AQ501" i="11" s="1"/>
  <c r="AQ689" i="11" a="1"/>
  <c r="AQ689" i="11"/>
  <c r="AQ709" i="11" a="1"/>
  <c r="AQ709" i="11" s="1"/>
  <c r="AQ785" i="11" a="1"/>
  <c r="AQ785" i="11" s="1"/>
  <c r="AQ825" i="11" a="1"/>
  <c r="AQ825" i="11"/>
  <c r="AQ321" i="11" a="1"/>
  <c r="AQ321" i="11" s="1"/>
  <c r="AQ329" i="11" a="1"/>
  <c r="AQ329" i="11" s="1"/>
  <c r="AQ341" i="11" a="1"/>
  <c r="AQ341" i="11"/>
  <c r="AQ353" i="11" a="1"/>
  <c r="AQ353" i="11" s="1"/>
  <c r="AQ357" i="11" a="1"/>
  <c r="AQ357" i="11" s="1"/>
  <c r="AQ361" i="11" a="1"/>
  <c r="AQ361" i="11"/>
  <c r="AQ373" i="11" a="1"/>
  <c r="AQ373" i="11" s="1"/>
  <c r="AQ377" i="11" a="1"/>
  <c r="AQ377" i="11" s="1"/>
  <c r="AQ393" i="11" a="1"/>
  <c r="AQ393" i="11"/>
  <c r="AQ405" i="11" a="1"/>
  <c r="AQ405" i="11" s="1"/>
  <c r="AQ417" i="11" a="1"/>
  <c r="AQ417" i="11" s="1"/>
  <c r="AQ429" i="11" a="1"/>
  <c r="AQ429" i="11"/>
  <c r="AQ433" i="11" a="1"/>
  <c r="AQ433" i="11" s="1"/>
  <c r="AQ437" i="11" a="1"/>
  <c r="AQ437" i="11" s="1"/>
  <c r="AQ453" i="11" a="1"/>
  <c r="AQ453" i="11"/>
  <c r="AQ457" i="11" a="1"/>
  <c r="AQ457" i="11" s="1"/>
  <c r="AQ461" i="11" a="1"/>
  <c r="AQ461" i="11" s="1"/>
  <c r="AQ469" i="11" a="1"/>
  <c r="AQ469" i="11"/>
  <c r="AQ481" i="11" a="1"/>
  <c r="AQ481" i="11" s="1"/>
  <c r="AQ489" i="11" a="1"/>
  <c r="AQ489" i="11" s="1"/>
  <c r="AQ505" i="11" a="1"/>
  <c r="AQ505" i="11"/>
  <c r="AQ509" i="11" a="1"/>
  <c r="AQ509" i="11" s="1"/>
  <c r="AQ513" i="11" a="1"/>
  <c r="AQ513" i="11" s="1"/>
  <c r="AQ521" i="11" a="1"/>
  <c r="AQ521" i="11"/>
  <c r="AQ525" i="11" a="1"/>
  <c r="AQ525" i="11" s="1"/>
  <c r="AQ553" i="11" a="1"/>
  <c r="AQ553" i="11" s="1"/>
  <c r="AQ573" i="11" a="1"/>
  <c r="AQ573" i="11"/>
  <c r="AQ577" i="11" a="1"/>
  <c r="AQ577" i="11" s="1"/>
  <c r="AQ581" i="11" a="1"/>
  <c r="AQ581" i="11" s="1"/>
  <c r="AQ589" i="11" a="1"/>
  <c r="AQ589" i="11"/>
  <c r="AQ605" i="11" a="1"/>
  <c r="AQ605" i="11" s="1"/>
  <c r="AQ613" i="11" a="1"/>
  <c r="AQ613" i="11" s="1"/>
  <c r="AQ637" i="11" a="1"/>
  <c r="AQ637" i="11"/>
  <c r="AQ645" i="11" a="1"/>
  <c r="AQ645" i="11" s="1"/>
  <c r="AQ673" i="11" a="1"/>
  <c r="AQ673" i="11" s="1"/>
  <c r="AQ681" i="11" a="1"/>
  <c r="AQ681" i="11"/>
  <c r="AQ693" i="11" a="1"/>
  <c r="AQ693" i="11" s="1"/>
  <c r="AQ697" i="11" a="1"/>
  <c r="AQ697" i="11" s="1"/>
  <c r="AQ717" i="11" a="1"/>
  <c r="AQ717" i="11"/>
  <c r="AQ721" i="11" a="1"/>
  <c r="AQ721" i="11" s="1"/>
  <c r="AQ737" i="11" a="1"/>
  <c r="AQ737" i="11" s="1"/>
  <c r="AQ793" i="11" a="1"/>
  <c r="AQ793" i="11"/>
  <c r="AQ869" i="11" a="1"/>
  <c r="AQ869" i="11" s="1"/>
  <c r="AQ885" i="11" a="1"/>
  <c r="AQ885" i="11" s="1"/>
  <c r="AQ889" i="11" a="1"/>
  <c r="AQ889" i="11"/>
  <c r="AQ897" i="11" a="1"/>
  <c r="AQ897" i="11" s="1"/>
  <c r="U11" i="11" a="1"/>
  <c r="U11" i="11" s="1"/>
  <c r="AQ337" i="11" a="1"/>
  <c r="AQ337" i="11"/>
  <c r="AQ349" i="11" a="1"/>
  <c r="AQ349" i="11" s="1"/>
  <c r="AQ365" i="11" a="1"/>
  <c r="AQ365" i="11" s="1"/>
  <c r="AQ369" i="11" a="1"/>
  <c r="AQ369" i="11"/>
  <c r="AQ381" i="11" a="1"/>
  <c r="AQ381" i="11" s="1"/>
  <c r="AQ389" i="11" a="1"/>
  <c r="AQ389" i="11" s="1"/>
  <c r="AQ397" i="11" a="1"/>
  <c r="AQ397" i="11"/>
  <c r="AQ409" i="11" a="1"/>
  <c r="AQ409" i="11" s="1"/>
  <c r="AQ413" i="11" a="1"/>
  <c r="AQ413" i="11" s="1"/>
  <c r="AQ425" i="11" a="1"/>
  <c r="AQ425" i="11"/>
  <c r="AQ445" i="11" a="1"/>
  <c r="AQ445" i="11" s="1"/>
  <c r="AQ449" i="11" a="1"/>
  <c r="AQ449" i="11" s="1"/>
  <c r="AQ465" i="11" a="1"/>
  <c r="AQ465" i="11"/>
  <c r="AQ473" i="11" a="1"/>
  <c r="AQ473" i="11" s="1"/>
  <c r="AQ477" i="11" a="1"/>
  <c r="AQ477" i="11" s="1"/>
  <c r="AQ485" i="11" a="1"/>
  <c r="AQ485" i="11"/>
  <c r="AQ493" i="11" a="1"/>
  <c r="AQ493" i="11" s="1"/>
  <c r="AQ517" i="11" a="1"/>
  <c r="AQ517" i="11" s="1"/>
  <c r="AQ529" i="11" a="1"/>
  <c r="AQ529" i="11"/>
  <c r="AQ533" i="11" a="1"/>
  <c r="AQ533" i="11" s="1"/>
  <c r="AQ537" i="11" a="1"/>
  <c r="AQ537" i="11" s="1"/>
  <c r="AQ549" i="11" a="1"/>
  <c r="AQ549" i="11"/>
  <c r="AQ557" i="11" a="1"/>
  <c r="AQ557" i="11" s="1"/>
  <c r="AQ561" i="11" a="1"/>
  <c r="AQ561" i="11" s="1"/>
  <c r="AQ569" i="11" a="1"/>
  <c r="AQ569" i="11"/>
  <c r="AQ585" i="11" a="1"/>
  <c r="AQ585" i="11" s="1"/>
  <c r="AQ593" i="11" a="1"/>
  <c r="AQ593" i="11" s="1"/>
  <c r="AQ597" i="11" a="1"/>
  <c r="AQ597" i="11"/>
  <c r="AQ601" i="11" a="1"/>
  <c r="AQ601" i="11" s="1"/>
  <c r="AQ617" i="11" a="1"/>
  <c r="AQ617" i="11" s="1"/>
  <c r="AQ633" i="11" a="1"/>
  <c r="AQ633" i="11"/>
  <c r="AQ649" i="11" a="1"/>
  <c r="AQ649" i="11" s="1"/>
  <c r="AQ653" i="11" a="1"/>
  <c r="AQ653" i="11" s="1"/>
  <c r="AQ657" i="11" a="1"/>
  <c r="AQ657" i="11"/>
  <c r="AQ665" i="11" a="1"/>
  <c r="AQ665" i="11" s="1"/>
  <c r="AQ669" i="11" a="1"/>
  <c r="AQ669" i="11" s="1"/>
  <c r="AQ677" i="11" a="1"/>
  <c r="AQ677" i="11"/>
  <c r="AQ701" i="11" a="1"/>
  <c r="AQ701" i="11" s="1"/>
  <c r="AQ705" i="11" a="1"/>
  <c r="AQ705" i="11" s="1"/>
  <c r="AQ729" i="11" a="1"/>
  <c r="AQ729" i="11"/>
  <c r="AQ757" i="11" a="1"/>
  <c r="AQ757" i="11" s="1"/>
  <c r="AQ761" i="11" a="1"/>
  <c r="AQ761" i="11" s="1"/>
  <c r="AQ797" i="11" a="1"/>
  <c r="AQ797" i="11"/>
  <c r="AQ809" i="11" a="1"/>
  <c r="AQ809" i="11" s="1"/>
  <c r="AQ817" i="11" a="1"/>
  <c r="AQ817" i="11" s="1"/>
  <c r="AQ845" i="11" a="1"/>
  <c r="AQ845" i="11"/>
  <c r="AQ849" i="11" a="1"/>
  <c r="AQ849" i="11" s="1"/>
  <c r="AQ857" i="11" a="1"/>
  <c r="AQ857" i="11" s="1"/>
  <c r="AQ909" i="11" a="1"/>
  <c r="AQ909" i="11"/>
  <c r="U581" i="11" a="1"/>
  <c r="U581" i="11" s="1"/>
  <c r="U573" i="11" a="1"/>
  <c r="U573" i="11" s="1"/>
  <c r="U557" i="11" a="1"/>
  <c r="U557" i="11"/>
  <c r="U545" i="11" a="1"/>
  <c r="U545" i="11" s="1"/>
  <c r="U533" i="11" a="1"/>
  <c r="U533" i="11" s="1"/>
  <c r="U514" i="11" a="1"/>
  <c r="U514" i="11"/>
  <c r="U360" i="11" a="1"/>
  <c r="U360" i="11" s="1"/>
  <c r="U312" i="11" a="1"/>
  <c r="U312" i="11" s="1"/>
  <c r="U280" i="11" a="1"/>
  <c r="U280" i="11"/>
  <c r="U225" i="11" a="1"/>
  <c r="U225" i="11" s="1"/>
  <c r="U213" i="11" a="1"/>
  <c r="U213" i="11" s="1"/>
  <c r="U197" i="11" a="1"/>
  <c r="U197" i="11"/>
  <c r="AB174" i="11" a="1"/>
  <c r="AB174" i="11" s="1"/>
  <c r="AB167" i="11" a="1"/>
  <c r="AB167" i="11" s="1"/>
  <c r="AB162" i="11" a="1"/>
  <c r="AB162" i="11"/>
  <c r="AB159" i="11" a="1"/>
  <c r="AB159" i="11" s="1"/>
  <c r="AB151" i="11" a="1"/>
  <c r="AB151" i="11" s="1"/>
  <c r="AB149" i="11" a="1"/>
  <c r="AB149" i="11"/>
  <c r="AB147" i="11" a="1"/>
  <c r="AB147" i="11" s="1"/>
  <c r="AB137" i="11" a="1"/>
  <c r="AB137" i="11" s="1"/>
  <c r="AB131" i="11" a="1"/>
  <c r="AB131" i="11"/>
  <c r="AB120" i="11" a="1"/>
  <c r="AB120" i="11" s="1"/>
  <c r="AB113" i="11" a="1"/>
  <c r="AB113" i="11" s="1"/>
  <c r="AB104" i="11" a="1"/>
  <c r="AB104" i="11"/>
  <c r="AB88" i="11" a="1"/>
  <c r="AB88" i="11" s="1"/>
  <c r="AB82" i="11" a="1"/>
  <c r="AB82" i="11" s="1"/>
  <c r="AB76" i="11" a="1"/>
  <c r="AB76" i="11"/>
  <c r="AB70" i="11" a="1"/>
  <c r="AB70" i="11" s="1"/>
  <c r="AB54" i="11" a="1"/>
  <c r="AB54" i="11" s="1"/>
  <c r="AB52" i="11" a="1"/>
  <c r="AB52" i="11"/>
  <c r="AB50" i="11" a="1"/>
  <c r="AB50" i="11" s="1"/>
  <c r="AB47" i="11" a="1"/>
  <c r="AB47" i="11" s="1"/>
  <c r="AB43" i="11" a="1"/>
  <c r="AB43" i="11"/>
  <c r="AB33" i="11" a="1"/>
  <c r="AB33" i="11" s="1"/>
  <c r="AB29" i="11" a="1"/>
  <c r="AB29" i="11" s="1"/>
  <c r="AB25" i="11" a="1"/>
  <c r="AB25" i="11"/>
  <c r="AB19" i="11" a="1"/>
  <c r="AB19" i="11" s="1"/>
  <c r="AB17" i="11" a="1"/>
  <c r="AB17" i="11" s="1"/>
  <c r="AI17" i="11" a="1"/>
  <c r="AI17" i="11"/>
  <c r="AI15" i="11" a="1"/>
  <c r="AI15" i="11" s="1"/>
  <c r="AI11" i="11" a="1"/>
  <c r="AI11" i="11" s="1"/>
  <c r="AI543" i="11" a="1"/>
  <c r="AI543" i="11"/>
  <c r="AI535" i="11" a="1"/>
  <c r="AI535" i="11" s="1"/>
  <c r="AI523" i="11" a="1"/>
  <c r="AI523" i="11" s="1"/>
  <c r="AI507" i="11" a="1"/>
  <c r="AI507" i="11"/>
  <c r="AI495" i="11" a="1"/>
  <c r="AI495" i="11" s="1"/>
  <c r="AI464" i="11" a="1"/>
  <c r="AI464" i="11" s="1"/>
  <c r="AI436" i="11" a="1"/>
  <c r="AI436" i="11"/>
  <c r="AI432" i="11" a="1"/>
  <c r="AI432" i="11" s="1"/>
  <c r="AB166" i="11" a="1"/>
  <c r="AB166" i="11" s="1"/>
  <c r="AB165" i="11" a="1"/>
  <c r="AB165" i="11"/>
  <c r="AB146" i="11" a="1"/>
  <c r="AB146" i="11" s="1"/>
  <c r="AB145" i="11" a="1"/>
  <c r="AB145" i="11" s="1"/>
  <c r="AB144" i="11" a="1"/>
  <c r="AB144" i="11"/>
  <c r="AB136" i="11" a="1"/>
  <c r="AB136" i="11" s="1"/>
  <c r="AB135" i="11" a="1"/>
  <c r="AB135" i="11" s="1"/>
  <c r="AB130" i="11" a="1"/>
  <c r="AB130" i="11"/>
  <c r="AB119" i="11" a="1"/>
  <c r="AB119" i="11" s="1"/>
  <c r="AB103" i="11" a="1"/>
  <c r="AB103" i="11" s="1"/>
  <c r="AB102" i="11" a="1"/>
  <c r="AB102" i="11"/>
  <c r="AB100" i="11" a="1"/>
  <c r="AB100" i="11" s="1"/>
  <c r="AB93" i="11" a="1"/>
  <c r="AB93" i="11" s="1"/>
  <c r="AB87" i="11" a="1"/>
  <c r="AB87" i="11"/>
  <c r="AB69" i="11" a="1"/>
  <c r="AB69" i="11" s="1"/>
  <c r="AB68" i="11" a="1"/>
  <c r="AB68" i="11" s="1"/>
  <c r="AB46" i="11" a="1"/>
  <c r="AB46" i="11"/>
  <c r="AB28" i="11" a="1"/>
  <c r="AB28" i="11" s="1"/>
  <c r="AB27" i="11" a="1"/>
  <c r="AB27" i="11" s="1"/>
  <c r="AI14" i="11" a="1"/>
  <c r="AI14" i="11"/>
  <c r="AI933" i="11" a="1"/>
  <c r="AI933" i="11" s="1"/>
  <c r="AI929" i="11" a="1"/>
  <c r="AI929" i="11" s="1"/>
  <c r="AI925" i="11" a="1"/>
  <c r="AI925" i="11"/>
  <c r="AI921" i="11" a="1"/>
  <c r="AI921" i="11" s="1"/>
  <c r="AI917" i="11" a="1"/>
  <c r="AI917" i="11" s="1"/>
  <c r="AI913" i="11" a="1"/>
  <c r="AI913" i="11"/>
  <c r="AI909" i="11" a="1"/>
  <c r="AI909" i="11" s="1"/>
  <c r="AI905" i="11" a="1"/>
  <c r="AI905" i="11" s="1"/>
  <c r="AI901" i="11" a="1"/>
  <c r="AI901" i="11"/>
  <c r="AI897" i="11" a="1"/>
  <c r="AI897" i="11" s="1"/>
  <c r="AI893" i="11" a="1"/>
  <c r="AI893" i="11" s="1"/>
  <c r="AI889" i="11" a="1"/>
  <c r="AI889" i="11"/>
  <c r="AI885" i="11" a="1"/>
  <c r="AI885" i="11" s="1"/>
  <c r="AI881" i="11" a="1"/>
  <c r="AI881" i="11" s="1"/>
  <c r="AI877" i="11" a="1"/>
  <c r="AI877" i="11"/>
  <c r="AI873" i="11" a="1"/>
  <c r="AI873" i="11" s="1"/>
  <c r="AI869" i="11" a="1"/>
  <c r="AI869" i="11" s="1"/>
  <c r="AI865" i="11" a="1"/>
  <c r="AI865" i="11"/>
  <c r="AI861" i="11" a="1"/>
  <c r="AI861" i="11" s="1"/>
  <c r="AI857" i="11" a="1"/>
  <c r="AI857" i="11" s="1"/>
  <c r="AI853" i="11" a="1"/>
  <c r="AI853" i="11"/>
  <c r="AI849" i="11" a="1"/>
  <c r="AI849" i="11" s="1"/>
  <c r="AI845" i="11" a="1"/>
  <c r="AI845" i="11" s="1"/>
  <c r="AI841" i="11" a="1"/>
  <c r="AI841" i="11"/>
  <c r="AI837" i="11" a="1"/>
  <c r="AI837" i="11" s="1"/>
  <c r="AI833" i="11" a="1"/>
  <c r="AI833" i="11" s="1"/>
  <c r="AI829" i="11" a="1"/>
  <c r="AI829" i="11"/>
  <c r="AI825" i="11" a="1"/>
  <c r="AI825" i="11" s="1"/>
  <c r="AI638" i="11" a="1"/>
  <c r="AI638" i="11" s="1"/>
  <c r="AI626" i="11" a="1"/>
  <c r="AI626" i="11"/>
  <c r="AI610" i="11" a="1"/>
  <c r="AI610" i="11" s="1"/>
  <c r="AI587" i="11" a="1"/>
  <c r="AI587" i="11" s="1"/>
  <c r="U178" i="11" a="1"/>
  <c r="U178" i="11"/>
  <c r="U54" i="11" a="1"/>
  <c r="U54" i="11" s="1"/>
  <c r="U52" i="11" a="1"/>
  <c r="U52" i="11" s="1"/>
  <c r="U50" i="11" a="1"/>
  <c r="U50" i="11"/>
  <c r="U47" i="11" a="1"/>
  <c r="U47" i="11" s="1"/>
  <c r="U43" i="11" a="1"/>
  <c r="U43" i="11" s="1"/>
  <c r="AI154" i="11" a="1"/>
  <c r="AI154" i="11"/>
  <c r="AI39" i="11" a="1"/>
  <c r="AI39" i="11" s="1"/>
  <c r="AI31" i="11" a="1"/>
  <c r="AI31" i="11" s="1"/>
  <c r="AI30" i="11" a="1"/>
  <c r="AI30" i="11"/>
  <c r="AI28" i="11" a="1"/>
  <c r="AI28" i="11" s="1"/>
  <c r="AI27" i="11" a="1"/>
  <c r="AI27" i="11" s="1"/>
  <c r="AI400" i="11" a="1"/>
  <c r="AI400" i="11"/>
  <c r="AI369" i="11" a="1"/>
  <c r="AI369" i="11" s="1"/>
  <c r="AI186" i="11" a="1"/>
  <c r="AI186" i="11" s="1"/>
  <c r="AI141" i="11" a="1"/>
  <c r="AI141" i="11"/>
  <c r="AI73" i="11" a="1"/>
  <c r="AI73" i="11" s="1"/>
  <c r="U630" i="11" a="1"/>
  <c r="U630" i="11" s="1"/>
  <c r="U446" i="11" a="1"/>
  <c r="U446" i="11"/>
  <c r="U426" i="11" a="1"/>
  <c r="U426" i="11" s="1"/>
  <c r="U357" i="11" a="1"/>
  <c r="U357" i="11" s="1"/>
  <c r="U202" i="11" a="1"/>
  <c r="U202" i="11"/>
  <c r="U194" i="11" a="1"/>
  <c r="U194" i="11" s="1"/>
  <c r="U186" i="11" a="1"/>
  <c r="U186" i="11" s="1"/>
  <c r="U183" i="11" a="1"/>
  <c r="U183" i="11"/>
  <c r="U93" i="11" a="1"/>
  <c r="U93" i="11" s="1"/>
  <c r="U92" i="11" a="1"/>
  <c r="U92" i="11" s="1"/>
  <c r="U87" i="11" a="1"/>
  <c r="U87" i="11"/>
  <c r="U83" i="11" a="1"/>
  <c r="U83" i="11" s="1"/>
  <c r="U81" i="11" a="1"/>
  <c r="U81" i="11" s="1"/>
  <c r="U77" i="11" a="1"/>
  <c r="U77" i="11"/>
  <c r="U75" i="11" a="1"/>
  <c r="U75" i="11" s="1"/>
  <c r="U74" i="11" a="1"/>
  <c r="U74" i="11" s="1"/>
  <c r="U71" i="11" a="1"/>
  <c r="U71" i="11"/>
  <c r="U69" i="11" a="1"/>
  <c r="U69" i="11" s="1"/>
  <c r="U68" i="11" a="1"/>
  <c r="U68" i="11" s="1"/>
  <c r="U67" i="11" a="1"/>
  <c r="U67" i="11"/>
  <c r="U65" i="11" a="1"/>
  <c r="U65" i="11" s="1"/>
  <c r="U64" i="11" a="1"/>
  <c r="U64" i="11" s="1"/>
  <c r="U63" i="11" a="1"/>
  <c r="U63" i="11"/>
  <c r="U61" i="11" a="1"/>
  <c r="U61" i="11" s="1"/>
  <c r="U55" i="11" a="1"/>
  <c r="U55" i="11" s="1"/>
  <c r="U53" i="11" a="1"/>
  <c r="U53" i="11"/>
  <c r="U51" i="11" a="1"/>
  <c r="U51" i="11" s="1"/>
  <c r="U45" i="11" a="1"/>
  <c r="U45" i="11" s="1"/>
  <c r="AI737" i="11" a="1"/>
  <c r="AI737" i="11"/>
  <c r="AI733" i="11" a="1"/>
  <c r="AI733" i="11" s="1"/>
  <c r="AI729" i="11" a="1"/>
  <c r="AI729" i="11" s="1"/>
  <c r="AI725" i="11" a="1"/>
  <c r="AI725" i="11"/>
  <c r="AI721" i="11" a="1"/>
  <c r="AI721" i="11" s="1"/>
  <c r="AI717" i="11" a="1"/>
  <c r="AI717" i="11" s="1"/>
  <c r="AI713" i="11" a="1"/>
  <c r="AI713" i="11"/>
  <c r="AI709" i="11" a="1"/>
  <c r="AI709" i="11"/>
  <c r="AI705" i="11" a="1"/>
  <c r="AI705" i="11" s="1"/>
  <c r="AI701" i="11" a="1"/>
  <c r="AI701" i="11"/>
  <c r="AI697" i="11" a="1"/>
  <c r="AI697" i="11"/>
  <c r="AI693" i="11" a="1"/>
  <c r="AI693" i="11" s="1"/>
  <c r="AI685" i="11" a="1"/>
  <c r="AI685" i="11"/>
  <c r="AI677" i="11" a="1"/>
  <c r="AI677" i="11"/>
  <c r="AI673" i="11" a="1"/>
  <c r="AI673" i="11" s="1"/>
  <c r="AI669" i="11" a="1"/>
  <c r="AI669" i="11"/>
  <c r="AI665" i="11" a="1"/>
  <c r="AI665" i="11"/>
  <c r="AI661" i="11" a="1"/>
  <c r="AI661" i="11" s="1"/>
  <c r="AI657" i="11" a="1"/>
  <c r="AI657" i="11"/>
  <c r="AI653" i="11" a="1"/>
  <c r="AI653" i="11" s="1"/>
  <c r="AI649" i="11" a="1"/>
  <c r="AI649" i="11" s="1"/>
  <c r="AI641" i="11" a="1"/>
  <c r="AI641" i="11"/>
  <c r="AI637" i="11" a="1"/>
  <c r="AI637" i="11"/>
  <c r="AI633" i="11" a="1"/>
  <c r="AI633" i="11" s="1"/>
  <c r="AI629" i="11" a="1"/>
  <c r="AI629" i="11"/>
  <c r="AI625" i="11" a="1"/>
  <c r="AI625" i="11"/>
  <c r="AI621" i="11" a="1"/>
  <c r="AI621" i="11" s="1"/>
  <c r="AI617" i="11" a="1"/>
  <c r="AI617" i="11"/>
  <c r="AI613" i="11" a="1"/>
  <c r="AI613" i="11"/>
  <c r="AI609" i="11" a="1"/>
  <c r="AI609" i="11" s="1"/>
  <c r="AI605" i="11" a="1"/>
  <c r="AI605" i="11"/>
  <c r="AI601" i="11" a="1"/>
  <c r="AI601" i="11"/>
  <c r="AI597" i="11" a="1"/>
  <c r="AI597" i="11" s="1"/>
  <c r="AI594" i="11" a="1"/>
  <c r="AI594" i="11"/>
  <c r="AI590" i="11" a="1"/>
  <c r="AI590" i="11"/>
  <c r="AI586" i="11" a="1"/>
  <c r="AI586" i="11" s="1"/>
  <c r="AI578" i="11" a="1"/>
  <c r="AI578" i="11"/>
  <c r="AI574" i="11" a="1"/>
  <c r="AI574" i="11"/>
  <c r="AI570" i="11" a="1"/>
  <c r="AI570" i="11" s="1"/>
  <c r="AI562" i="11" a="1"/>
  <c r="AI562" i="11"/>
  <c r="AI558" i="11" a="1"/>
  <c r="AI558" i="11"/>
  <c r="AI554" i="11" a="1"/>
  <c r="AI554" i="11" s="1"/>
  <c r="AI550" i="11" a="1"/>
  <c r="AI550" i="11"/>
  <c r="AI546" i="11" a="1"/>
  <c r="AI546" i="11"/>
  <c r="AI542" i="11" a="1"/>
  <c r="AI542" i="11" s="1"/>
  <c r="AI538" i="11" a="1"/>
  <c r="AI538" i="11"/>
  <c r="AI534" i="11" a="1"/>
  <c r="AI534" i="11"/>
  <c r="AI530" i="11" a="1"/>
  <c r="AI530" i="11" s="1"/>
  <c r="AI522" i="11" a="1"/>
  <c r="AI522" i="11"/>
  <c r="AI518" i="11" a="1"/>
  <c r="AI518" i="11"/>
  <c r="AI514" i="11" a="1"/>
  <c r="AI514" i="11" s="1"/>
  <c r="AI510" i="11" a="1"/>
  <c r="AI510" i="11"/>
  <c r="AI506" i="11" a="1"/>
  <c r="AI506" i="11"/>
  <c r="AI502" i="11" a="1"/>
  <c r="AI502" i="11" s="1"/>
  <c r="AI498" i="11" a="1"/>
  <c r="AI498" i="11" s="1"/>
  <c r="AI494" i="11" a="1"/>
  <c r="AI494" i="11" s="1"/>
  <c r="AI490" i="11" a="1"/>
  <c r="AI490" i="11" s="1"/>
  <c r="AI486" i="11" a="1"/>
  <c r="AI486" i="11" s="1"/>
  <c r="AI482" i="11" a="1"/>
  <c r="AI482" i="11"/>
  <c r="AI478" i="11" a="1"/>
  <c r="AI478" i="11" s="1"/>
  <c r="AI363" i="11" a="1"/>
  <c r="AI363" i="11"/>
  <c r="AI185" i="11" a="1"/>
  <c r="AI185" i="11" s="1"/>
  <c r="AQ35" i="11" a="1"/>
  <c r="AQ35" i="11" s="1"/>
  <c r="AQ24" i="11" a="1"/>
  <c r="AQ24" i="11" s="1"/>
  <c r="AQ28" i="11" a="1"/>
  <c r="AQ28" i="11" s="1"/>
  <c r="AQ30" i="11" a="1"/>
  <c r="AQ30" i="11" s="1"/>
  <c r="AQ32" i="11" a="1"/>
  <c r="AQ32" i="11" s="1"/>
  <c r="AQ40" i="11" a="1"/>
  <c r="AQ40" i="11"/>
  <c r="AQ42" i="11" a="1"/>
  <c r="AQ42" i="11" s="1"/>
  <c r="AQ44" i="11" a="1"/>
  <c r="AQ44" i="11"/>
  <c r="AQ46" i="11" a="1"/>
  <c r="AQ46" i="11" s="1"/>
  <c r="AQ48" i="11" a="1"/>
  <c r="AQ48" i="11" s="1"/>
  <c r="AQ52" i="11" a="1"/>
  <c r="AQ52" i="11" s="1"/>
  <c r="AQ54" i="11" a="1"/>
  <c r="AQ54" i="11" s="1"/>
  <c r="AQ56" i="11" a="1"/>
  <c r="AQ56" i="11" s="1"/>
  <c r="AQ58" i="11" a="1"/>
  <c r="AQ58" i="11" s="1"/>
  <c r="AQ60" i="11" a="1"/>
  <c r="AQ60" i="11"/>
  <c r="AQ63" i="11" a="1"/>
  <c r="AQ63" i="11" s="1"/>
  <c r="AQ69" i="11" a="1"/>
  <c r="AQ69" i="11"/>
  <c r="AQ71" i="11" a="1"/>
  <c r="AQ71" i="11" s="1"/>
  <c r="AQ73" i="11" a="1"/>
  <c r="AQ73" i="11" s="1"/>
  <c r="AQ82" i="11" a="1"/>
  <c r="AQ82" i="11" s="1"/>
  <c r="AQ84" i="11" a="1"/>
  <c r="AQ84" i="11" s="1"/>
  <c r="AQ91" i="11" a="1"/>
  <c r="AQ91" i="11" s="1"/>
  <c r="AQ94" i="11" a="1"/>
  <c r="AQ94" i="11" s="1"/>
  <c r="AQ96" i="11" a="1"/>
  <c r="AQ96" i="11"/>
  <c r="AQ99" i="11" a="1"/>
  <c r="AQ99" i="11" s="1"/>
  <c r="AQ107" i="11" a="1"/>
  <c r="AQ107" i="11"/>
  <c r="AQ111" i="11" a="1"/>
  <c r="AQ111" i="11" s="1"/>
  <c r="AQ114" i="11" a="1"/>
  <c r="AQ114" i="11" s="1"/>
  <c r="AQ116" i="11" a="1"/>
  <c r="AQ116" i="11" s="1"/>
  <c r="AQ119" i="11" a="1"/>
  <c r="AQ119" i="11" s="1"/>
  <c r="AQ121" i="11" a="1"/>
  <c r="AQ121" i="11" s="1"/>
  <c r="AQ132" i="11" a="1"/>
  <c r="AQ132" i="11" s="1"/>
  <c r="AQ142" i="11" a="1"/>
  <c r="AQ142" i="11"/>
  <c r="AQ153" i="11" a="1"/>
  <c r="AQ153" i="11" s="1"/>
  <c r="AQ156" i="11" a="1"/>
  <c r="AQ156" i="11"/>
  <c r="AQ158" i="11" a="1"/>
  <c r="AQ158" i="11"/>
  <c r="AQ165" i="11" a="1"/>
  <c r="AQ165" i="11" s="1"/>
  <c r="AQ181" i="11" a="1"/>
  <c r="AQ181" i="11" s="1"/>
  <c r="AQ185" i="11" a="1"/>
  <c r="AQ185" i="11" s="1"/>
  <c r="AI821" i="11" a="1"/>
  <c r="AI821" i="11" s="1"/>
  <c r="AI817" i="11" a="1"/>
  <c r="AI817" i="11" s="1"/>
  <c r="AI813" i="11" a="1"/>
  <c r="AI813" i="11"/>
  <c r="AI805" i="11" a="1"/>
  <c r="AI805" i="11" s="1"/>
  <c r="AI801" i="11" a="1"/>
  <c r="AI801" i="11"/>
  <c r="AI797" i="11" a="1"/>
  <c r="AI797" i="11"/>
  <c r="AI793" i="11" a="1"/>
  <c r="AI793" i="11" s="1"/>
  <c r="AI789" i="11" a="1"/>
  <c r="AI789" i="11" s="1"/>
  <c r="AI782" i="11" a="1"/>
  <c r="AI782" i="11" s="1"/>
  <c r="AI778" i="11" a="1"/>
  <c r="AI778" i="11" s="1"/>
  <c r="AI774" i="11" a="1"/>
  <c r="AI774" i="11" s="1"/>
  <c r="AI770" i="11" a="1"/>
  <c r="AI770" i="11"/>
  <c r="AI766" i="11" a="1"/>
  <c r="AI766" i="11" s="1"/>
  <c r="AI754" i="11" a="1"/>
  <c r="AI754" i="11"/>
  <c r="AI750" i="11" a="1"/>
  <c r="AI750" i="11"/>
  <c r="AI746" i="11" a="1"/>
  <c r="AI746" i="11" s="1"/>
  <c r="AI742" i="11" a="1"/>
  <c r="AI742" i="11"/>
  <c r="AI596" i="11" a="1"/>
  <c r="AI596" i="11" s="1"/>
  <c r="AI410" i="11" a="1"/>
  <c r="AI410" i="11" s="1"/>
  <c r="AI406" i="11" a="1"/>
  <c r="AI406" i="11" s="1"/>
  <c r="AI402" i="11" a="1"/>
  <c r="AI402" i="11"/>
  <c r="AI399" i="11" a="1"/>
  <c r="AI399" i="11" s="1"/>
  <c r="AI398" i="11" a="1"/>
  <c r="AI398" i="11"/>
  <c r="AI394" i="11" a="1"/>
  <c r="AI394" i="11"/>
  <c r="AI387" i="11" a="1"/>
  <c r="AI387" i="11" s="1"/>
  <c r="AI386" i="11" a="1"/>
  <c r="AI386" i="11"/>
  <c r="AI383" i="11" a="1"/>
  <c r="AI383" i="11" s="1"/>
  <c r="AI382" i="11" a="1"/>
  <c r="AI382" i="11" s="1"/>
  <c r="AI375" i="11" a="1"/>
  <c r="AI375" i="11" s="1"/>
  <c r="AI372" i="11" a="1"/>
  <c r="AI372" i="11"/>
  <c r="AI368" i="11" a="1"/>
  <c r="AI368" i="11" s="1"/>
  <c r="AI364" i="11" a="1"/>
  <c r="AI364" i="11"/>
  <c r="AI360" i="11" a="1"/>
  <c r="AI360" i="11"/>
  <c r="AI356" i="11" a="1"/>
  <c r="AI356" i="11" s="1"/>
  <c r="AI352" i="11" a="1"/>
  <c r="AI352" i="11"/>
  <c r="AI348" i="11" a="1"/>
  <c r="AI348" i="11" s="1"/>
  <c r="AI336" i="11" a="1"/>
  <c r="AI336" i="11" s="1"/>
  <c r="AI332" i="11" a="1"/>
  <c r="AI332" i="11" s="1"/>
  <c r="AI328" i="11" a="1"/>
  <c r="AI328" i="11"/>
  <c r="AI324" i="11" a="1"/>
  <c r="AI324" i="11" s="1"/>
  <c r="AI320" i="11" a="1"/>
  <c r="AI320" i="11"/>
  <c r="AI316" i="11" a="1"/>
  <c r="AI316" i="11"/>
  <c r="AI312" i="11" a="1"/>
  <c r="AI312" i="11" s="1"/>
  <c r="AI308" i="11" a="1"/>
  <c r="AI308" i="11"/>
  <c r="AI304" i="11" a="1"/>
  <c r="AI304" i="11" s="1"/>
  <c r="AI300" i="11" a="1"/>
  <c r="AI300" i="11" s="1"/>
  <c r="AI296" i="11" a="1"/>
  <c r="AI296" i="11" s="1"/>
  <c r="AI292" i="11" a="1"/>
  <c r="AI292" i="11"/>
  <c r="AI288" i="11" a="1"/>
  <c r="AI288" i="11" s="1"/>
  <c r="AI284" i="11" a="1"/>
  <c r="AI284" i="11"/>
  <c r="AI280" i="11" a="1"/>
  <c r="AI280" i="11"/>
  <c r="AI276" i="11" a="1"/>
  <c r="AI276" i="11" s="1"/>
  <c r="AI272" i="11" a="1"/>
  <c r="AI272" i="11"/>
  <c r="AI268" i="11" a="1"/>
  <c r="AI268" i="11" s="1"/>
  <c r="AI264" i="11" a="1"/>
  <c r="AI264" i="11" s="1"/>
  <c r="AI260" i="11" a="1"/>
  <c r="AI260" i="11"/>
  <c r="AI252" i="11" a="1"/>
  <c r="AI252" i="11" s="1"/>
  <c r="AI248" i="11" a="1"/>
  <c r="AI248" i="11" s="1"/>
  <c r="AI244" i="11" a="1"/>
  <c r="AI244" i="11" s="1"/>
  <c r="AI240" i="11" a="1"/>
  <c r="AI240" i="11" s="1"/>
  <c r="AI236" i="11" a="1"/>
  <c r="AI236" i="11" s="1"/>
  <c r="AI228" i="11" a="1"/>
  <c r="AI228" i="11"/>
  <c r="AI225" i="11" a="1"/>
  <c r="AI225" i="11" s="1"/>
  <c r="AI224" i="11" a="1"/>
  <c r="AI224" i="11" s="1"/>
  <c r="AI221" i="11" a="1"/>
  <c r="AI221" i="11"/>
  <c r="AI218" i="11" a="1"/>
  <c r="AI218" i="11" s="1"/>
  <c r="AI217" i="11" a="1"/>
  <c r="AI217" i="11" s="1"/>
  <c r="AI214" i="11" a="1"/>
  <c r="AI214" i="11" s="1"/>
  <c r="AI213" i="11" a="1"/>
  <c r="AI213" i="11" s="1"/>
  <c r="AI210" i="11" a="1"/>
  <c r="AI210" i="11" s="1"/>
  <c r="AI209" i="11" a="1"/>
  <c r="AI209" i="11"/>
  <c r="AI206" i="11" a="1"/>
  <c r="AI206" i="11" s="1"/>
  <c r="AI198" i="11" a="1"/>
  <c r="AI198" i="11" s="1"/>
  <c r="AI194" i="11" a="1"/>
  <c r="AI194" i="11"/>
  <c r="AI190" i="11" a="1"/>
  <c r="AI190" i="11" s="1"/>
  <c r="AI189" i="11" a="1"/>
  <c r="AI189" i="11" s="1"/>
  <c r="AI10" i="11" a="1"/>
  <c r="AI10" i="11" s="1"/>
  <c r="AI922" i="11" a="1"/>
  <c r="AI922" i="11" s="1"/>
  <c r="AI918" i="11" a="1"/>
  <c r="AI918" i="11" s="1"/>
  <c r="AI914" i="11" a="1"/>
  <c r="AI914" i="11"/>
  <c r="AI910" i="11" a="1"/>
  <c r="AI910" i="11" s="1"/>
  <c r="AI906" i="11" a="1"/>
  <c r="AI906" i="11" s="1"/>
  <c r="AI902" i="11" a="1"/>
  <c r="AI902" i="11"/>
  <c r="AI743" i="11" a="1"/>
  <c r="AI743" i="11" s="1"/>
  <c r="AI739" i="11" a="1"/>
  <c r="AI739" i="11" s="1"/>
  <c r="AQ745" i="11" a="1"/>
  <c r="AQ745" i="11" s="1"/>
  <c r="AQ773" i="11" a="1"/>
  <c r="AQ773" i="11" s="1"/>
  <c r="AQ841" i="11" a="1"/>
  <c r="AQ841" i="11" s="1"/>
  <c r="AQ865" i="11" a="1"/>
  <c r="AQ865" i="11"/>
  <c r="AQ917" i="11" a="1"/>
  <c r="AQ917" i="11" s="1"/>
  <c r="AQ925" i="11" a="1"/>
  <c r="AQ925" i="11" s="1"/>
  <c r="AQ733" i="11" a="1"/>
  <c r="AQ733" i="11"/>
  <c r="AQ749" i="11" a="1"/>
  <c r="AQ749" i="11" s="1"/>
  <c r="AQ753" i="11" a="1"/>
  <c r="AQ753" i="11" s="1"/>
  <c r="AQ765" i="11" a="1"/>
  <c r="AQ765" i="11" s="1"/>
  <c r="AQ805" i="11" a="1"/>
  <c r="AQ805" i="11" s="1"/>
  <c r="AQ821" i="11" a="1"/>
  <c r="AQ821" i="11" s="1"/>
  <c r="AQ829" i="11" a="1"/>
  <c r="AQ829" i="11"/>
  <c r="U824" i="11" a="1"/>
  <c r="U824" i="11" s="1"/>
  <c r="U56" i="11" a="1"/>
  <c r="U56" i="11" s="1"/>
  <c r="U544" i="11" a="1"/>
  <c r="U544" i="11"/>
  <c r="U323" i="11" a="1"/>
  <c r="U323" i="11" s="1"/>
  <c r="U192" i="11" a="1"/>
  <c r="U192" i="11" s="1"/>
  <c r="AI378" i="11" a="1"/>
  <c r="AI378" i="11" s="1"/>
  <c r="AI374" i="11" a="1"/>
  <c r="AI374" i="11" s="1"/>
  <c r="U499" i="11" a="1"/>
  <c r="U499" i="11" s="1"/>
  <c r="U184" i="11" a="1"/>
  <c r="U184" i="11"/>
  <c r="AB301" i="11" a="1"/>
  <c r="AB301" i="11" s="1"/>
  <c r="AI178" i="11" a="1"/>
  <c r="AI178" i="11" s="1"/>
  <c r="U744" i="11" a="1"/>
  <c r="U744" i="11"/>
  <c r="U736" i="11" a="1"/>
  <c r="U736" i="11" s="1"/>
  <c r="U696" i="11" a="1"/>
  <c r="U696" i="11" s="1"/>
  <c r="U685" i="11" a="1"/>
  <c r="U685" i="11" s="1"/>
  <c r="U677" i="11" a="1"/>
  <c r="U677" i="11" s="1"/>
  <c r="U669" i="11" a="1"/>
  <c r="U669" i="11" s="1"/>
  <c r="U661" i="11" a="1"/>
  <c r="U661" i="11"/>
  <c r="U629" i="11" a="1"/>
  <c r="U629" i="11" s="1"/>
  <c r="U625" i="11" a="1"/>
  <c r="U625" i="11" s="1"/>
  <c r="U542" i="11" a="1"/>
  <c r="U542" i="11"/>
  <c r="U534" i="11" a="1"/>
  <c r="U534" i="11" s="1"/>
  <c r="U512" i="11" a="1"/>
  <c r="U512" i="11" s="1"/>
  <c r="U404" i="11" a="1"/>
  <c r="U404" i="11" s="1"/>
  <c r="U396" i="11" a="1"/>
  <c r="U396" i="11" s="1"/>
  <c r="U388" i="11" a="1"/>
  <c r="U388" i="11" s="1"/>
  <c r="U376" i="11" a="1"/>
  <c r="U376" i="11"/>
  <c r="U362" i="11" a="1"/>
  <c r="U362" i="11" s="1"/>
  <c r="U358" i="11" a="1"/>
  <c r="U358" i="11" s="1"/>
  <c r="U251" i="11" a="1"/>
  <c r="U251" i="11"/>
  <c r="U227" i="11" a="1"/>
  <c r="U227" i="11" s="1"/>
  <c r="U115" i="11" a="1"/>
  <c r="U115" i="11" s="1"/>
  <c r="U95" i="11" a="1"/>
  <c r="U95" i="11" s="1"/>
  <c r="U59" i="11" a="1"/>
  <c r="U59" i="11" s="1"/>
  <c r="U31" i="11" a="1"/>
  <c r="U31" i="11" s="1"/>
  <c r="U29" i="11" a="1"/>
  <c r="U29" i="11"/>
  <c r="U15" i="11" a="1"/>
  <c r="U15" i="11" s="1"/>
  <c r="AB154" i="11" a="1"/>
  <c r="AB154" i="11" s="1"/>
  <c r="AB140" i="11" a="1"/>
  <c r="AB140" i="11"/>
  <c r="AB133" i="11" a="1"/>
  <c r="AB133" i="11" s="1"/>
  <c r="AB127" i="11" a="1"/>
  <c r="AB127" i="11" s="1"/>
  <c r="AB117" i="11" a="1"/>
  <c r="AB117" i="11" s="1"/>
  <c r="AB111" i="11" a="1"/>
  <c r="AB111" i="11" s="1"/>
  <c r="AB98" i="11" a="1"/>
  <c r="AB98" i="11" s="1"/>
  <c r="AB91" i="11" a="1"/>
  <c r="AB91" i="11"/>
  <c r="AB85" i="11" a="1"/>
  <c r="AB85" i="11" s="1"/>
  <c r="AB80" i="11" a="1"/>
  <c r="AB80" i="11" s="1"/>
  <c r="AB73" i="11" a="1"/>
  <c r="AB73" i="11" s="1"/>
  <c r="AB62" i="11" a="1"/>
  <c r="AB62" i="11" s="1"/>
  <c r="AI762" i="11" a="1"/>
  <c r="AI762" i="11" s="1"/>
  <c r="AQ436" i="11" a="1"/>
  <c r="AQ436" i="11" s="1"/>
  <c r="U889" i="11" a="1"/>
  <c r="U889" i="11" s="1"/>
  <c r="U857" i="11" a="1"/>
  <c r="U857" i="11" s="1"/>
  <c r="U703" i="11" a="1"/>
  <c r="U703" i="11"/>
  <c r="U699" i="11" a="1"/>
  <c r="U699" i="11" s="1"/>
  <c r="U272" i="11" a="1"/>
  <c r="U272" i="11" s="1"/>
  <c r="U245" i="11" a="1"/>
  <c r="U245" i="11"/>
  <c r="U241" i="11" a="1"/>
  <c r="U241" i="11" s="1"/>
  <c r="U152" i="11" a="1"/>
  <c r="U152" i="11" s="1"/>
  <c r="U139" i="11" a="1"/>
  <c r="U139" i="11" s="1"/>
  <c r="U138" i="11" a="1"/>
  <c r="U138" i="11" s="1"/>
  <c r="U129" i="11" a="1"/>
  <c r="U129" i="11" s="1"/>
  <c r="U106" i="11" a="1"/>
  <c r="U106" i="11"/>
  <c r="U101" i="11" a="1"/>
  <c r="U101" i="11" s="1"/>
  <c r="U82" i="11" a="1"/>
  <c r="U82" i="11" s="1"/>
  <c r="U76" i="11" a="1"/>
  <c r="U76" i="11" s="1"/>
  <c r="U40" i="11" a="1"/>
  <c r="U40" i="11" s="1"/>
  <c r="AI18" i="11" a="1"/>
  <c r="AI18" i="11" s="1"/>
  <c r="AI659" i="11" a="1"/>
  <c r="AI659" i="11" s="1"/>
  <c r="AI658" i="11" a="1"/>
  <c r="AI658" i="11" s="1"/>
  <c r="AI655" i="11" a="1"/>
  <c r="AI655" i="11" s="1"/>
  <c r="AI654" i="11" a="1"/>
  <c r="AI654" i="11"/>
  <c r="AI651" i="11" a="1"/>
  <c r="AI651" i="11" s="1"/>
  <c r="AI650" i="11" a="1"/>
  <c r="AI650" i="11" s="1"/>
  <c r="AI647" i="11" a="1"/>
  <c r="AI647" i="11" s="1"/>
  <c r="AI646" i="11" a="1"/>
  <c r="AI646" i="11" s="1"/>
  <c r="AI643" i="11" a="1"/>
  <c r="AI643" i="11" s="1"/>
  <c r="AI642" i="11" a="1"/>
  <c r="AI642" i="11" s="1"/>
  <c r="AI499" i="11" a="1"/>
  <c r="AI499" i="11" s="1"/>
  <c r="AI483" i="11" a="1"/>
  <c r="AI483" i="11" s="1"/>
  <c r="AI480" i="11" a="1"/>
  <c r="AI480" i="11"/>
  <c r="AI479" i="11" a="1"/>
  <c r="AI479" i="11" s="1"/>
  <c r="AI476" i="11" a="1"/>
  <c r="AI476" i="11" s="1"/>
  <c r="AI475" i="11" a="1"/>
  <c r="AI475" i="11" s="1"/>
  <c r="AI472" i="11" a="1"/>
  <c r="AI472" i="11" s="1"/>
  <c r="AI470" i="11" a="1"/>
  <c r="AI470" i="11" s="1"/>
  <c r="AI469" i="11" a="1"/>
  <c r="AI469" i="11" s="1"/>
  <c r="AI466" i="11" a="1"/>
  <c r="AI466" i="11" s="1"/>
  <c r="AI465" i="11" a="1"/>
  <c r="AI465" i="11" s="1"/>
  <c r="AI462" i="11" a="1"/>
  <c r="AI462" i="11"/>
  <c r="AI461" i="11" a="1"/>
  <c r="AI461" i="11" s="1"/>
  <c r="AI458" i="11" a="1"/>
  <c r="AI458" i="11" s="1"/>
  <c r="AI457" i="11" a="1"/>
  <c r="AI457" i="11" s="1"/>
  <c r="AI454" i="11" a="1"/>
  <c r="AI454" i="11" s="1"/>
  <c r="AI453" i="11" a="1"/>
  <c r="AI453" i="11" s="1"/>
  <c r="AI450" i="11" a="1"/>
  <c r="AI450" i="11" s="1"/>
  <c r="AI449" i="11" a="1"/>
  <c r="AI449" i="11" s="1"/>
  <c r="AI446" i="11" a="1"/>
  <c r="AI446" i="11" s="1"/>
  <c r="AI445" i="11" a="1"/>
  <c r="AI445" i="11"/>
  <c r="AI442" i="11" a="1"/>
  <c r="AI442" i="11" s="1"/>
  <c r="AI441" i="11" a="1"/>
  <c r="AI441" i="11" s="1"/>
  <c r="AI438" i="11" a="1"/>
  <c r="AI438" i="11" s="1"/>
  <c r="AI437" i="11" a="1"/>
  <c r="AI437" i="11" s="1"/>
  <c r="AI434" i="11" a="1"/>
  <c r="AI434" i="11" s="1"/>
  <c r="AI433" i="11" a="1"/>
  <c r="AI433" i="11"/>
  <c r="AI430" i="11" a="1"/>
  <c r="AI430" i="11" s="1"/>
  <c r="AI429" i="11" a="1"/>
  <c r="AI429" i="11" s="1"/>
  <c r="AI426" i="11" a="1"/>
  <c r="AI426" i="11"/>
  <c r="AI425" i="11" a="1"/>
  <c r="AI425" i="11" s="1"/>
  <c r="AI422" i="11" a="1"/>
  <c r="AI422" i="11" s="1"/>
  <c r="AI421" i="11" a="1"/>
  <c r="AI421" i="11" s="1"/>
  <c r="AI418" i="11" a="1"/>
  <c r="AI418" i="11" s="1"/>
  <c r="AI417" i="11" a="1"/>
  <c r="AI417" i="11" s="1"/>
  <c r="AI414" i="11" a="1"/>
  <c r="AI414" i="11"/>
  <c r="AI412" i="11" a="1"/>
  <c r="AI412" i="11" s="1"/>
  <c r="AI411" i="11" a="1"/>
  <c r="AI411" i="11" s="1"/>
  <c r="AI362" i="11" a="1"/>
  <c r="AI362" i="11"/>
  <c r="AI358" i="11" a="1"/>
  <c r="AI358" i="11" s="1"/>
  <c r="AI354" i="11" a="1"/>
  <c r="AI354" i="11" s="1"/>
  <c r="AI350" i="11" a="1"/>
  <c r="AI350" i="11" s="1"/>
  <c r="AI346" i="11" a="1"/>
  <c r="AI346" i="11" s="1"/>
  <c r="AI342" i="11" a="1"/>
  <c r="AI342" i="11" s="1"/>
  <c r="AI338" i="11" a="1"/>
  <c r="AI338" i="11" s="1"/>
  <c r="AI334" i="11" a="1"/>
  <c r="AI334" i="11" s="1"/>
  <c r="AI330" i="11" a="1"/>
  <c r="AI330" i="11" s="1"/>
  <c r="AI326" i="11" a="1"/>
  <c r="AI326" i="11"/>
  <c r="AI322" i="11" a="1"/>
  <c r="AI322" i="11" s="1"/>
  <c r="AI318" i="11" a="1"/>
  <c r="AI318" i="11" s="1"/>
  <c r="AI314" i="11" a="1"/>
  <c r="AI314" i="11" s="1"/>
  <c r="AI310" i="11" a="1"/>
  <c r="AI310" i="11" s="1"/>
  <c r="AI306" i="11" a="1"/>
  <c r="AI306" i="11" s="1"/>
  <c r="AI294" i="11" a="1"/>
  <c r="AI294" i="11" s="1"/>
  <c r="AI290" i="11" a="1"/>
  <c r="AI290" i="11" s="1"/>
  <c r="AI286" i="11" a="1"/>
  <c r="AI286" i="11" s="1"/>
  <c r="AI282" i="11" a="1"/>
  <c r="AI282" i="11"/>
  <c r="AI278" i="11" a="1"/>
  <c r="AI278" i="11" s="1"/>
  <c r="AI270" i="11" a="1"/>
  <c r="AI270" i="11" s="1"/>
  <c r="AI266" i="11" a="1"/>
  <c r="AI266" i="11" s="1"/>
  <c r="AI262" i="11" a="1"/>
  <c r="AI262" i="11" s="1"/>
  <c r="AI258" i="11" a="1"/>
  <c r="AI258" i="11" s="1"/>
  <c r="AI254" i="11" a="1"/>
  <c r="AI254" i="11" s="1"/>
  <c r="AI250" i="11" a="1"/>
  <c r="AI250" i="11" s="1"/>
  <c r="AI246" i="11" a="1"/>
  <c r="AI246" i="11" s="1"/>
  <c r="AI242" i="11" a="1"/>
  <c r="AI242" i="11" s="1"/>
  <c r="AI238" i="11" a="1"/>
  <c r="AI238" i="11"/>
  <c r="AI234" i="11" a="1"/>
  <c r="AI234" i="11" s="1"/>
  <c r="AI230" i="11" a="1"/>
  <c r="AI230" i="11"/>
  <c r="AI29" i="11" a="1"/>
  <c r="AI29" i="11" s="1"/>
  <c r="AQ172" i="11" a="1"/>
  <c r="AQ172" i="11" s="1"/>
  <c r="AQ579" i="11" a="1"/>
  <c r="AQ579" i="11" s="1"/>
  <c r="AQ876" i="11" a="1"/>
  <c r="AQ876" i="11"/>
  <c r="AQ166" i="11" a="1"/>
  <c r="AQ166" i="11" s="1"/>
  <c r="U800" i="11" a="1"/>
  <c r="U800" i="11"/>
  <c r="U796" i="11" a="1"/>
  <c r="U796" i="11"/>
  <c r="U750" i="11" a="1"/>
  <c r="U750" i="11" s="1"/>
  <c r="U347" i="11" a="1"/>
  <c r="U347" i="11" s="1"/>
  <c r="U508" i="11" a="1"/>
  <c r="U508" i="11" s="1"/>
  <c r="U411" i="11" a="1"/>
  <c r="U411" i="11" s="1"/>
  <c r="U913" i="11" a="1"/>
  <c r="U913" i="11" s="1"/>
  <c r="U905" i="11" a="1"/>
  <c r="U905" i="11"/>
  <c r="U897" i="11" a="1"/>
  <c r="U897" i="11" s="1"/>
  <c r="U851" i="11" a="1"/>
  <c r="U851" i="11"/>
  <c r="U809" i="11" a="1"/>
  <c r="U809" i="11"/>
  <c r="U801" i="11" a="1"/>
  <c r="U801" i="11" s="1"/>
  <c r="U729" i="11" a="1"/>
  <c r="U729" i="11" s="1"/>
  <c r="U713" i="11" a="1"/>
  <c r="U713" i="11" s="1"/>
  <c r="U354" i="11" a="1"/>
  <c r="U354" i="11" s="1"/>
  <c r="U160" i="11" a="1"/>
  <c r="U160" i="11"/>
  <c r="U89" i="11" a="1"/>
  <c r="U89" i="11" s="1"/>
  <c r="U86" i="11" a="1"/>
  <c r="U86" i="11" s="1"/>
  <c r="AI8" i="11" a="1"/>
  <c r="AI8" i="11" s="1"/>
  <c r="AI898" i="11" a="1"/>
  <c r="AI898" i="11"/>
  <c r="AI639" i="11" a="1"/>
  <c r="AI639" i="11" s="1"/>
  <c r="U746" i="11" a="1"/>
  <c r="U746" i="11"/>
  <c r="U704" i="11" a="1"/>
  <c r="U704" i="11" s="1"/>
  <c r="U700" i="11" a="1"/>
  <c r="U700" i="11" s="1"/>
  <c r="U504" i="11" a="1"/>
  <c r="U504" i="11" s="1"/>
  <c r="U486" i="11" a="1"/>
  <c r="U486" i="11" s="1"/>
  <c r="U482" i="11" a="1"/>
  <c r="U482" i="11" s="1"/>
  <c r="U474" i="11" a="1"/>
  <c r="U474" i="11" s="1"/>
  <c r="U466" i="11" a="1"/>
  <c r="U466" i="11"/>
  <c r="U299" i="11" a="1"/>
  <c r="U299" i="11" s="1"/>
  <c r="U261" i="11" a="1"/>
  <c r="U261" i="11"/>
  <c r="U203" i="11" a="1"/>
  <c r="U203" i="11" s="1"/>
  <c r="U187" i="11" a="1"/>
  <c r="U187" i="11" s="1"/>
  <c r="U147" i="11" a="1"/>
  <c r="U147" i="11" s="1"/>
  <c r="U146" i="11" a="1"/>
  <c r="U146" i="11" s="1"/>
  <c r="U141" i="11" a="1"/>
  <c r="U141" i="11" s="1"/>
  <c r="U832" i="11" a="1"/>
  <c r="U832" i="11" s="1"/>
  <c r="U825" i="11" a="1"/>
  <c r="U825" i="11"/>
  <c r="U784" i="11" a="1"/>
  <c r="U784" i="11" s="1"/>
  <c r="U772" i="11" a="1"/>
  <c r="U772" i="11"/>
  <c r="U656" i="11" a="1"/>
  <c r="U656" i="11" s="1"/>
  <c r="U516" i="11" a="1"/>
  <c r="U516" i="11" s="1"/>
  <c r="U505" i="11" a="1"/>
  <c r="U505" i="11" s="1"/>
  <c r="U502" i="11" a="1"/>
  <c r="U502" i="11" s="1"/>
  <c r="U345" i="11" a="1"/>
  <c r="U345" i="11" s="1"/>
  <c r="U336" i="11" a="1"/>
  <c r="U336" i="11" s="1"/>
  <c r="U333" i="11" a="1"/>
  <c r="U333" i="11"/>
  <c r="U332" i="11" a="1"/>
  <c r="U332" i="11" s="1"/>
  <c r="U297" i="11" a="1"/>
  <c r="U297" i="11"/>
  <c r="U283" i="11" a="1"/>
  <c r="U283" i="11" s="1"/>
  <c r="U239" i="11" a="1"/>
  <c r="U239" i="11" s="1"/>
  <c r="U193" i="11" a="1"/>
  <c r="U193" i="11" s="1"/>
  <c r="U179" i="11" a="1"/>
  <c r="U179" i="11" s="1"/>
  <c r="U136" i="11" a="1"/>
  <c r="U136" i="11" s="1"/>
  <c r="U91" i="11" a="1"/>
  <c r="U91" i="11" s="1"/>
  <c r="AB92" i="11" a="1"/>
  <c r="AB92" i="11"/>
  <c r="AI794" i="11" a="1"/>
  <c r="AI794" i="11" s="1"/>
  <c r="AI381" i="11" a="1"/>
  <c r="AI381" i="11"/>
  <c r="AI371" i="11" a="1"/>
  <c r="AI371" i="11" s="1"/>
  <c r="AI367" i="11" a="1"/>
  <c r="AI367" i="11" s="1"/>
  <c r="AI361" i="11" a="1"/>
  <c r="AI361" i="11" s="1"/>
  <c r="AI357" i="11" a="1"/>
  <c r="AI357" i="11" s="1"/>
  <c r="AI353" i="11" a="1"/>
  <c r="AI353" i="11" s="1"/>
  <c r="AI349" i="11" a="1"/>
  <c r="AI349" i="11" s="1"/>
  <c r="AI345" i="11" a="1"/>
  <c r="AI345" i="11"/>
  <c r="AI341" i="11" a="1"/>
  <c r="AI341" i="11" s="1"/>
  <c r="AI337" i="11" a="1"/>
  <c r="AI337" i="11"/>
  <c r="AI333" i="11" a="1"/>
  <c r="AI333" i="11" s="1"/>
  <c r="AI329" i="11" a="1"/>
  <c r="AI329" i="11" s="1"/>
  <c r="AI325" i="11" a="1"/>
  <c r="AI325" i="11" s="1"/>
  <c r="AI321" i="11" a="1"/>
  <c r="AI321" i="11" s="1"/>
  <c r="AI317" i="11" a="1"/>
  <c r="AI317" i="11" s="1"/>
  <c r="AI313" i="11" a="1"/>
  <c r="AI313" i="11" s="1"/>
  <c r="AI309" i="11" a="1"/>
  <c r="AI309" i="11"/>
  <c r="AI305" i="11" a="1"/>
  <c r="AI305" i="11" s="1"/>
  <c r="AI301" i="11" a="1"/>
  <c r="AI301" i="11"/>
  <c r="AI297" i="11" a="1"/>
  <c r="AI297" i="11" s="1"/>
  <c r="AI293" i="11" a="1"/>
  <c r="AI293" i="11" s="1"/>
  <c r="AI289" i="11" a="1"/>
  <c r="AI289" i="11" s="1"/>
  <c r="AI285" i="11" a="1"/>
  <c r="AI285" i="11" s="1"/>
  <c r="AI281" i="11" a="1"/>
  <c r="AI281" i="11" s="1"/>
  <c r="AI277" i="11" a="1"/>
  <c r="AI277" i="11" s="1"/>
  <c r="AI273" i="11" a="1"/>
  <c r="AI273" i="11"/>
  <c r="AI269" i="11" a="1"/>
  <c r="AI269" i="11" s="1"/>
  <c r="AI265" i="11" a="1"/>
  <c r="AI265" i="11"/>
  <c r="AI261" i="11" a="1"/>
  <c r="AI261" i="11" s="1"/>
  <c r="AI257" i="11" a="1"/>
  <c r="AI257" i="11" s="1"/>
  <c r="AI253" i="11" a="1"/>
  <c r="AI253" i="11" s="1"/>
  <c r="AI249" i="11" a="1"/>
  <c r="AI249" i="11" s="1"/>
  <c r="AI245" i="11" a="1"/>
  <c r="AI245" i="11" s="1"/>
  <c r="AI241" i="11" a="1"/>
  <c r="AI241" i="11"/>
  <c r="AI237" i="11" a="1"/>
  <c r="AI237" i="11" s="1"/>
  <c r="AI233" i="11" a="1"/>
  <c r="AI233" i="11" s="1"/>
  <c r="AI229" i="11" a="1"/>
  <c r="AI229" i="11" s="1"/>
  <c r="AQ18" i="11" a="1"/>
  <c r="AQ18" i="11"/>
  <c r="AQ14" i="11" a="1"/>
  <c r="AQ14" i="11" s="1"/>
  <c r="AQ343" i="11" a="1"/>
  <c r="AQ343" i="11"/>
  <c r="AQ801" i="11" a="1"/>
  <c r="AQ801" i="11" s="1"/>
  <c r="AQ913" i="11" a="1"/>
  <c r="AQ913" i="11" s="1"/>
  <c r="AI149" i="11" a="1"/>
  <c r="AI149" i="11" s="1"/>
  <c r="AI44" i="11" a="1"/>
  <c r="AI44" i="11" s="1"/>
  <c r="AI682" i="11" a="1"/>
  <c r="AI682" i="11" s="1"/>
  <c r="AI666" i="11" a="1"/>
  <c r="AI666" i="11" s="1"/>
  <c r="AI226" i="11" a="1"/>
  <c r="AI226" i="11"/>
  <c r="AQ279" i="11" a="1"/>
  <c r="AQ279" i="11" s="1"/>
  <c r="AQ315" i="11" a="1"/>
  <c r="AQ315" i="11"/>
  <c r="AQ905" i="11" a="1"/>
  <c r="AQ905" i="11" s="1"/>
  <c r="U552" i="11" a="1"/>
  <c r="U552" i="11" s="1"/>
  <c r="U250" i="11" a="1"/>
  <c r="U250" i="11" s="1"/>
  <c r="U242" i="11" a="1"/>
  <c r="U242" i="11" s="1"/>
  <c r="U355" i="11" a="1"/>
  <c r="U355" i="11" s="1"/>
  <c r="U288" i="11" a="1"/>
  <c r="U288" i="11" s="1"/>
  <c r="U155" i="11" a="1"/>
  <c r="U155" i="11"/>
  <c r="AI706" i="11" a="1"/>
  <c r="AI706" i="11" s="1"/>
  <c r="AI193" i="11" a="1"/>
  <c r="AI193" i="11"/>
  <c r="AQ109" i="11" a="1"/>
  <c r="AQ109" i="11" s="1"/>
  <c r="AQ929" i="11" a="1"/>
  <c r="AQ929" i="11" s="1"/>
  <c r="AQ75" i="11" a="1"/>
  <c r="AQ75" i="11" s="1"/>
  <c r="AQ931" i="11" a="1"/>
  <c r="AQ931" i="11" s="1"/>
  <c r="DB649" i="1" l="1"/>
  <c r="DA506" i="1"/>
  <c r="DA505" i="1" s="1"/>
  <c r="DA504" i="1" s="1"/>
  <c r="DB502" i="1"/>
  <c r="DB345" i="1"/>
  <c r="DC345" i="1" a="1"/>
  <c r="DC345" i="1" s="1"/>
  <c r="AA182" i="11" a="1"/>
  <c r="AH71" i="11" a="1"/>
  <c r="AA199" i="11" a="1"/>
  <c r="AA100" i="11" a="1"/>
  <c r="AH108" i="11" a="1"/>
  <c r="AA163" i="11" a="1"/>
  <c r="AA74" i="11" a="1"/>
  <c r="T156" i="11" a="1"/>
  <c r="T125" i="11" a="1"/>
  <c r="AA231" i="11" a="1"/>
  <c r="AP243" i="11" a="1"/>
  <c r="AP109" i="11" a="1"/>
  <c r="AP159" i="11" a="1"/>
  <c r="T28" i="11" a="1"/>
  <c r="AP51" i="11" a="1"/>
  <c r="T188" i="11" a="1"/>
  <c r="T77" i="11" a="1"/>
  <c r="AH248" i="11" a="1"/>
  <c r="AA201" i="11" a="1"/>
  <c r="AA187" i="11" a="1"/>
  <c r="T218" i="11" a="1"/>
  <c r="AA213" i="11" a="1"/>
  <c r="AH169" i="11" a="1"/>
  <c r="AP170" i="11" a="1"/>
  <c r="AA28" i="11" a="1"/>
  <c r="AH257" i="11" a="1"/>
  <c r="AP145" i="11" a="1"/>
  <c r="AH29" i="11" a="1"/>
  <c r="T205" i="11" a="1"/>
  <c r="AA164" i="11" a="1"/>
  <c r="AP252" i="11" a="1"/>
  <c r="AA122" i="11" a="1"/>
  <c r="AA254" i="11" a="1"/>
  <c r="T44" i="11" a="1"/>
  <c r="T230" i="11" a="1"/>
  <c r="AH251" i="11" a="1"/>
  <c r="AP186" i="11" a="1"/>
  <c r="AH18" i="11" a="1"/>
  <c r="AA46" i="11" a="1"/>
  <c r="AA121" i="11" a="1"/>
  <c r="AH94" i="11" a="1"/>
  <c r="AH127" i="11" a="1"/>
  <c r="AP160" i="11" a="1"/>
  <c r="T174" i="11" a="1"/>
  <c r="AP53" i="11" a="1"/>
  <c r="AA248" i="11" a="1"/>
  <c r="T5" i="11" a="1"/>
  <c r="AP63" i="11" a="1"/>
  <c r="T87" i="11" a="1"/>
  <c r="AA6" i="11" a="1"/>
  <c r="AP207" i="11" a="1"/>
  <c r="AA166" i="11" a="1"/>
  <c r="AH63" i="11" a="1"/>
  <c r="T222" i="11" a="1"/>
  <c r="AP121" i="11" a="1"/>
  <c r="AH193" i="11" a="1"/>
  <c r="AA114" i="11" a="1"/>
  <c r="AH30" i="11" a="1"/>
  <c r="AA117" i="11" a="1"/>
  <c r="AA181" i="11" a="1"/>
  <c r="T65" i="11" a="1"/>
  <c r="AH135" i="11" a="1"/>
  <c r="AP219" i="11" a="1"/>
  <c r="AA206" i="11" a="1"/>
  <c r="T124" i="11" a="1"/>
  <c r="AA190" i="11" a="1"/>
  <c r="AH88" i="11" a="1"/>
  <c r="AH120" i="11" a="1"/>
  <c r="AA8" i="11" a="1"/>
  <c r="T85" i="11" a="1"/>
  <c r="T211" i="11" a="1"/>
  <c r="AP184" i="11" a="1"/>
  <c r="AP26" i="11" a="1"/>
  <c r="T20" i="11" a="1"/>
  <c r="T166" i="11" a="1"/>
  <c r="T195" i="11" a="1"/>
  <c r="AA242" i="11" a="1"/>
  <c r="AH183" i="11" a="1"/>
  <c r="AA204" i="11" a="1"/>
  <c r="AH240" i="11" a="1"/>
  <c r="AP199" i="11" a="1"/>
  <c r="T11" i="11" a="1"/>
  <c r="AA143" i="11" a="1"/>
  <c r="AH111" i="11" a="1"/>
  <c r="T157" i="11" a="1"/>
  <c r="T18" i="11" a="1"/>
  <c r="AA94" i="11" a="1"/>
  <c r="T117" i="11" a="1"/>
  <c r="AH101" i="11" a="1"/>
  <c r="AH180" i="11" a="1"/>
  <c r="T114" i="11" a="1"/>
  <c r="AH81" i="11" a="1"/>
  <c r="AP108" i="11" a="1"/>
  <c r="AP49" i="11" a="1"/>
  <c r="AP86" i="11" a="1"/>
  <c r="T203" i="11" a="1"/>
  <c r="T75" i="11" a="1"/>
  <c r="T39" i="11" a="1"/>
  <c r="AP27" i="11" a="1"/>
  <c r="AH87" i="11" a="1"/>
  <c r="AA238" i="11" a="1"/>
  <c r="AA5" i="11" a="1"/>
  <c r="AA51" i="11" a="1"/>
  <c r="AA230" i="11" a="1"/>
  <c r="AP122" i="11" a="1"/>
  <c r="AH72" i="11" a="1"/>
  <c r="T255" i="11" a="1"/>
  <c r="AH112" i="11" a="1"/>
  <c r="T147" i="11" a="1"/>
  <c r="AA29" i="11" a="1"/>
  <c r="AP149" i="11" a="1"/>
  <c r="AH132" i="11" a="1"/>
  <c r="AH200" i="11" a="1"/>
  <c r="AP222" i="11" a="1"/>
  <c r="AA17" i="11" a="1"/>
  <c r="AH62" i="11" a="1"/>
  <c r="T191" i="11" a="1"/>
  <c r="T46" i="11" a="1"/>
  <c r="AP54" i="11" a="1"/>
  <c r="AA189" i="11" a="1"/>
  <c r="AP220" i="11" a="1"/>
  <c r="T37" i="11" a="1"/>
  <c r="AH204" i="11" a="1"/>
  <c r="T238" i="11" a="1"/>
  <c r="AP249" i="11" a="1"/>
  <c r="AA136" i="11" a="1"/>
  <c r="AA48" i="11" a="1"/>
  <c r="T8" i="11" a="1"/>
  <c r="AP99" i="11" a="1"/>
  <c r="AP194" i="11" a="1"/>
  <c r="T169" i="11" a="1"/>
  <c r="T134" i="11" a="1"/>
  <c r="AP100" i="11" a="1"/>
  <c r="T127" i="11" a="1"/>
  <c r="AH10" i="11" a="1"/>
  <c r="AH28" i="11" a="1"/>
  <c r="T206" i="11" a="1"/>
  <c r="T113" i="11" a="1"/>
  <c r="AA119" i="11" a="1"/>
  <c r="AH185" i="11" a="1"/>
  <c r="T35" i="11" a="1"/>
  <c r="AA70" i="11" a="1"/>
  <c r="T52" i="11" a="1"/>
  <c r="AP247" i="11" a="1"/>
  <c r="AA194" i="11" a="1"/>
  <c r="T153" i="11" a="1"/>
  <c r="AA69" i="11" a="1"/>
  <c r="AH60" i="11" a="1"/>
  <c r="AH229" i="11" a="1"/>
  <c r="T177" i="11" a="1"/>
  <c r="AP92" i="11" a="1"/>
  <c r="T247" i="11" a="1"/>
  <c r="AP67" i="11" a="1"/>
  <c r="AA241" i="11" a="1"/>
  <c r="AH242" i="11" a="1"/>
  <c r="AH216" i="11" a="1"/>
  <c r="T245" i="11" a="1"/>
  <c r="AP120" i="11" a="1"/>
  <c r="T145" i="11" a="1"/>
  <c r="AP154" i="11" a="1"/>
  <c r="T120" i="11" a="1"/>
  <c r="T150" i="11" a="1"/>
  <c r="AH66" i="11" a="1"/>
  <c r="AP44" i="11" a="1"/>
  <c r="AA89" i="11" a="1"/>
  <c r="AH137" i="11" a="1"/>
  <c r="AA111" i="11" a="1"/>
  <c r="AA209" i="11" a="1"/>
  <c r="T210" i="11" a="1"/>
  <c r="AH65" i="11" a="1"/>
  <c r="AH128" i="11" a="1"/>
  <c r="AH15" i="11" a="1"/>
  <c r="AP169" i="11" a="1"/>
  <c r="T171" i="11" a="1"/>
  <c r="T168" i="11" a="1"/>
  <c r="AP209" i="11" a="1"/>
  <c r="AH156" i="11" a="1"/>
  <c r="AH232" i="11" a="1"/>
  <c r="AA38" i="11" a="1"/>
  <c r="T159" i="11" a="1"/>
  <c r="AP135" i="11" a="1"/>
  <c r="AA160" i="11" a="1"/>
  <c r="AH230" i="11" a="1"/>
  <c r="T96" i="11" a="1"/>
  <c r="T217" i="11" a="1"/>
  <c r="AP107" i="11" a="1"/>
  <c r="T56" i="11" a="1"/>
  <c r="AA236" i="11" a="1"/>
  <c r="AH226" i="11" a="1"/>
  <c r="AH85" i="11" a="1"/>
  <c r="T17" i="11" a="1"/>
  <c r="AH157" i="11" a="1"/>
  <c r="AP150" i="11" a="1"/>
  <c r="AH177" i="11" a="1"/>
  <c r="T121" i="11" a="1"/>
  <c r="AH175" i="11" a="1"/>
  <c r="AP203" i="11" a="1"/>
  <c r="AH252" i="11" a="1"/>
  <c r="AH161" i="11" a="1"/>
  <c r="AA68" i="11" a="1"/>
  <c r="AA157" i="11" a="1"/>
  <c r="AA127" i="11" a="1"/>
  <c r="T197" i="11" a="1"/>
  <c r="T158" i="11" a="1"/>
  <c r="AH8" i="11" a="1"/>
  <c r="AA130" i="11" a="1"/>
  <c r="AH83" i="11" a="1"/>
  <c r="AP30" i="11" a="1"/>
  <c r="AA224" i="11" a="1"/>
  <c r="AA232" i="11" a="1"/>
  <c r="AP202" i="11" a="1"/>
  <c r="T183" i="11" a="1"/>
  <c r="AA225" i="11" a="1"/>
  <c r="AH245" i="11" a="1"/>
  <c r="AA219" i="11" a="1"/>
  <c r="AP228" i="11" a="1"/>
  <c r="AH221" i="11" a="1"/>
  <c r="AA50" i="11" a="1"/>
  <c r="AA229" i="11" a="1"/>
  <c r="AH97" i="11" a="1"/>
  <c r="AA21" i="11" a="1"/>
  <c r="AP46" i="11" a="1"/>
  <c r="AP196" i="11" a="1"/>
  <c r="AA159" i="11" a="1"/>
  <c r="AP152" i="11" a="1"/>
  <c r="AH194" i="11" a="1"/>
  <c r="AA118" i="11" a="1"/>
  <c r="T256" i="11" a="1"/>
  <c r="T101" i="11" a="1"/>
  <c r="T22" i="11" a="1"/>
  <c r="AA188" i="11" a="1"/>
  <c r="AA220" i="11" a="1"/>
  <c r="T227" i="11" a="1"/>
  <c r="AH146" i="11" a="1"/>
  <c r="AA244" i="11" a="1"/>
  <c r="AH187" i="11" a="1"/>
  <c r="T79" i="11" a="1"/>
  <c r="T25" i="11" a="1"/>
  <c r="AA243" i="11" a="1"/>
  <c r="AA197" i="11" a="1"/>
  <c r="T105" i="11" a="1"/>
  <c r="AA106" i="11" a="1"/>
  <c r="AA125" i="11" a="1"/>
  <c r="AP6" i="11" a="1"/>
  <c r="AH166" i="11" a="1"/>
  <c r="AH19" i="11" a="1"/>
  <c r="AP147" i="11" a="1"/>
  <c r="AH124" i="11" a="1"/>
  <c r="T236" i="11" a="1"/>
  <c r="T229" i="11" a="1"/>
  <c r="T97" i="11" a="1"/>
  <c r="AH58" i="11" a="1"/>
  <c r="AH100" i="11" a="1"/>
  <c r="AA133" i="11" a="1"/>
  <c r="T27" i="11" a="1"/>
  <c r="AH158" i="11" a="1"/>
  <c r="T216" i="11" a="1"/>
  <c r="T155" i="11" a="1"/>
  <c r="T234" i="11" a="1"/>
  <c r="AH59" i="11" a="1"/>
  <c r="T194" i="11" a="1"/>
  <c r="AA150" i="11" a="1"/>
  <c r="AP56" i="11" a="1"/>
  <c r="AP5" i="11" a="1"/>
  <c r="T130" i="11" a="1"/>
  <c r="AA93" i="11" a="1"/>
  <c r="AA191" i="11" a="1"/>
  <c r="AH114" i="11" a="1"/>
  <c r="AP25" i="11" a="1"/>
  <c r="AH13" i="11" a="1"/>
  <c r="AA96" i="11" a="1"/>
  <c r="T112" i="11" a="1"/>
  <c r="AA184" i="11" a="1"/>
  <c r="AH253" i="11" a="1"/>
  <c r="T219" i="11" a="1"/>
  <c r="AA36" i="11" a="1"/>
  <c r="AH189" i="11" a="1"/>
  <c r="AH151" i="11" a="1"/>
  <c r="AP2" i="11" a="1"/>
  <c r="AH4" i="11" a="1"/>
  <c r="AP58" i="11" a="1"/>
  <c r="T165" i="11" a="1"/>
  <c r="T61" i="11" a="1"/>
  <c r="AP201" i="11" a="1"/>
  <c r="AA155" i="11" a="1"/>
  <c r="AH23" i="11" a="1"/>
  <c r="AA178" i="11" a="1"/>
  <c r="AP16" i="11" a="1"/>
  <c r="AP4" i="11" a="1"/>
  <c r="AA226" i="11" a="1"/>
  <c r="AA200" i="11" a="1"/>
  <c r="AA77" i="11" a="1"/>
  <c r="T252" i="11" a="1"/>
  <c r="AH17" i="11" a="1"/>
  <c r="AA13" i="11" a="1"/>
  <c r="AA174" i="11" a="1"/>
  <c r="AP32" i="11" a="1"/>
  <c r="AH98" i="11" a="1"/>
  <c r="AA249" i="11" a="1"/>
  <c r="AA134" i="11" a="1"/>
  <c r="AP245" i="11" a="1"/>
  <c r="T214" i="11" a="1"/>
  <c r="AH174" i="11" a="1"/>
  <c r="AH182" i="11" a="1"/>
  <c r="T181" i="11" a="1"/>
  <c r="T103" i="11" a="1"/>
  <c r="AA16" i="11" a="1"/>
  <c r="AP156" i="11" a="1"/>
  <c r="AP251" i="11" a="1"/>
  <c r="T106" i="11" a="1"/>
  <c r="AP138" i="11" a="1"/>
  <c r="AH125" i="11" a="1"/>
  <c r="T126" i="11" a="1"/>
  <c r="AH171" i="11" a="1"/>
  <c r="T70" i="11" a="1"/>
  <c r="AH20" i="11" a="1"/>
  <c r="AP126" i="11" a="1"/>
  <c r="AH179" i="11" a="1"/>
  <c r="AP179" i="11" a="1"/>
  <c r="AP24" i="11" a="1"/>
  <c r="AH207" i="11" a="1"/>
  <c r="AA55" i="11" a="1"/>
  <c r="T9" i="11" a="1"/>
  <c r="AA87" i="11" a="1"/>
  <c r="AH54" i="11" a="1"/>
  <c r="AH106" i="11" a="1"/>
  <c r="AH77" i="11" a="1"/>
  <c r="AA138" i="11" a="1"/>
  <c r="AP233" i="11" a="1"/>
  <c r="AA139" i="11" a="1"/>
  <c r="T95" i="11" a="1"/>
  <c r="T26" i="11" a="1"/>
  <c r="AA141" i="11" a="1"/>
  <c r="T167" i="11" a="1"/>
  <c r="AA102" i="11" a="1"/>
  <c r="T15" i="11" a="1"/>
  <c r="AH162" i="11" a="1"/>
  <c r="AA223" i="11" a="1"/>
  <c r="AP158" i="11" a="1"/>
  <c r="AP117" i="11" a="1"/>
  <c r="T123" i="11" a="1"/>
  <c r="AH36" i="11" a="1"/>
  <c r="AP35" i="11" a="1"/>
  <c r="AH213" i="11" a="1"/>
  <c r="AP17" i="11" a="1"/>
  <c r="AA25" i="11" a="1"/>
  <c r="AP176" i="11" a="1"/>
  <c r="T91" i="11" a="1"/>
  <c r="AH255" i="11" a="1"/>
  <c r="AP181" i="11" a="1"/>
  <c r="AA239" i="11" a="1"/>
  <c r="AA53" i="11" a="1"/>
  <c r="AA186" i="11" a="1"/>
  <c r="T10" i="11" a="1"/>
  <c r="AA124" i="11" a="1"/>
  <c r="T99" i="11" a="1"/>
  <c r="AH191" i="11" a="1"/>
  <c r="AA147" i="11" a="1"/>
  <c r="AP94" i="11" a="1"/>
  <c r="AH104" i="11" a="1"/>
  <c r="AP241" i="11" a="1"/>
  <c r="AP57" i="11" a="1"/>
  <c r="AP105" i="11" a="1"/>
  <c r="AA108" i="11" a="1"/>
  <c r="AA251" i="11" a="1"/>
  <c r="AA7" i="11" a="1"/>
  <c r="AA40" i="11" a="1"/>
  <c r="AH241" i="11" a="1"/>
  <c r="AP225" i="11" a="1"/>
  <c r="AP173" i="11" a="1"/>
  <c r="AH209" i="11" a="1"/>
  <c r="AP205" i="11" a="1"/>
  <c r="T104" i="11" a="1"/>
  <c r="T76" i="11" a="1"/>
  <c r="AP123" i="11" a="1"/>
  <c r="AA185" i="11" a="1"/>
  <c r="T204" i="11" a="1"/>
  <c r="T161" i="11" a="1"/>
  <c r="AA78" i="11" a="1"/>
  <c r="AH46" i="11" a="1"/>
  <c r="AP88" i="11" a="1"/>
  <c r="AH247" i="11" a="1"/>
  <c r="T4" i="11" a="1"/>
  <c r="AA75" i="11" a="1"/>
  <c r="AA170" i="11" a="1"/>
  <c r="AP148" i="11" a="1"/>
  <c r="T135" i="11" a="1"/>
  <c r="T208" i="11" a="1"/>
  <c r="AA44" i="11" a="1"/>
  <c r="AA240" i="11" a="1"/>
  <c r="AP76" i="11" a="1"/>
  <c r="AA24" i="11" a="1"/>
  <c r="AP125" i="11" a="1"/>
  <c r="AH110" i="11" a="1"/>
  <c r="AP237" i="11" a="1"/>
  <c r="AH164" i="11" a="1"/>
  <c r="AH173" i="11" a="1"/>
  <c r="AP64" i="11" a="1"/>
  <c r="AH219" i="11" a="1"/>
  <c r="AP140" i="11" a="1"/>
  <c r="T78" i="11" a="1"/>
  <c r="AH184" i="11" a="1"/>
  <c r="AP102" i="11" a="1"/>
  <c r="AH254" i="11" a="1"/>
  <c r="AP141" i="11" a="1"/>
  <c r="AP62" i="11" a="1"/>
  <c r="T42" i="11" a="1"/>
  <c r="AP29" i="11" a="1"/>
  <c r="AA165" i="11" a="1"/>
  <c r="AH196" i="11" a="1"/>
  <c r="AA26" i="11" a="1"/>
  <c r="AA123" i="11" a="1"/>
  <c r="AP151" i="11" a="1"/>
  <c r="T237" i="11" a="1"/>
  <c r="AP59" i="11" a="1"/>
  <c r="AH34" i="11" a="1"/>
  <c r="AA214" i="11" a="1"/>
  <c r="AH92" i="11" a="1"/>
  <c r="AP162" i="11" a="1"/>
  <c r="AP93" i="11" a="1"/>
  <c r="AH78" i="11" a="1"/>
  <c r="T31" i="11" a="1"/>
  <c r="AP19" i="11" a="1"/>
  <c r="AH198" i="11" a="1"/>
  <c r="AP242" i="11" a="1"/>
  <c r="AP95" i="11" a="1"/>
  <c r="AH149" i="11" a="1"/>
  <c r="AA85" i="11" a="1"/>
  <c r="AH49" i="11" a="1"/>
  <c r="AH91" i="11" a="1"/>
  <c r="AP84" i="11" a="1"/>
  <c r="AH172" i="11" a="1"/>
  <c r="AA146" i="11" a="1"/>
  <c r="AH41" i="11" a="1"/>
  <c r="T142" i="11" a="1"/>
  <c r="T178" i="11" a="1"/>
  <c r="AA66" i="11" a="1"/>
  <c r="AA196" i="11" a="1"/>
  <c r="AH117" i="11" a="1"/>
  <c r="AP71" i="11" a="1"/>
  <c r="AH140" i="11" a="1"/>
  <c r="AP132" i="11" a="1"/>
  <c r="AA62" i="11" a="1"/>
  <c r="AA227" i="11" a="1"/>
  <c r="AP68" i="11" a="1"/>
  <c r="AA211" i="11" a="1"/>
  <c r="AA215" i="11" a="1"/>
  <c r="AH225" i="11" a="1"/>
  <c r="AA222" i="11" a="1"/>
  <c r="T224" i="11" a="1"/>
  <c r="AH21" i="11" a="1"/>
  <c r="AA180" i="11" a="1"/>
  <c r="AA34" i="11" a="1"/>
  <c r="T84" i="11" a="1"/>
  <c r="AA255" i="11" a="1"/>
  <c r="T235" i="11" a="1"/>
  <c r="T68" i="11" a="1"/>
  <c r="T59" i="11" a="1"/>
  <c r="AH80" i="11" a="1"/>
  <c r="AP8" i="11" a="1"/>
  <c r="AA41" i="11" a="1"/>
  <c r="AP124" i="11" a="1"/>
  <c r="T72" i="11" a="1"/>
  <c r="AH244" i="11" a="1"/>
  <c r="AP106" i="11" a="1"/>
  <c r="AP240" i="11" a="1"/>
  <c r="AH238" i="11" a="1"/>
  <c r="AP192" i="11" a="1"/>
  <c r="AH70" i="11" a="1"/>
  <c r="AH32" i="11" a="1"/>
  <c r="AH143" i="11" a="1"/>
  <c r="AP142" i="11" a="1"/>
  <c r="T138" i="11" a="1"/>
  <c r="AH115" i="11" a="1"/>
  <c r="T173" i="11" a="1"/>
  <c r="T51" i="11" a="1"/>
  <c r="AA54" i="11" a="1"/>
  <c r="T33" i="11" a="1"/>
  <c r="AA105" i="11" a="1"/>
  <c r="AA246" i="11" a="1"/>
  <c r="T257" i="11" a="1"/>
  <c r="AH3" i="11" a="1"/>
  <c r="AP195" i="11" a="1"/>
  <c r="AP65" i="11" a="1"/>
  <c r="AA179" i="11" a="1"/>
  <c r="AP143" i="11" a="1"/>
  <c r="T102" i="11" a="1"/>
  <c r="AH202" i="11" a="1"/>
  <c r="T88" i="11" a="1"/>
  <c r="T129" i="11" a="1"/>
  <c r="AA202" i="11" a="1"/>
  <c r="AP188" i="11" a="1"/>
  <c r="T81" i="11" a="1"/>
  <c r="AA72" i="11" a="1"/>
  <c r="T170" i="11" a="1"/>
  <c r="AA176" i="11" a="1"/>
  <c r="AH159" i="11" a="1"/>
  <c r="AA132" i="11" a="1"/>
  <c r="AP230" i="11" a="1"/>
  <c r="T83" i="11" a="1"/>
  <c r="AA116" i="11" a="1"/>
  <c r="AA193" i="11" a="1"/>
  <c r="AH203" i="11" a="1"/>
  <c r="AH144" i="11" a="1"/>
  <c r="AP33" i="11" a="1"/>
  <c r="T232" i="11" a="1"/>
  <c r="AA192" i="11" a="1"/>
  <c r="AH141" i="11" a="1"/>
  <c r="T30" i="11" a="1"/>
  <c r="AA15" i="11" a="1"/>
  <c r="T223" i="11" a="1"/>
  <c r="AA31" i="11" a="1"/>
  <c r="T199" i="11" a="1"/>
  <c r="T24" i="11" a="1"/>
  <c r="AH133" i="11" a="1"/>
  <c r="AH123" i="11" a="1"/>
  <c r="T239" i="11" a="1"/>
  <c r="AH122" i="11" a="1"/>
  <c r="T202" i="11" a="1"/>
  <c r="AH118" i="11" a="1"/>
  <c r="AP180" i="11" a="1"/>
  <c r="T200" i="11" a="1"/>
  <c r="T244" i="11" a="1"/>
  <c r="AA151" i="11" a="1"/>
  <c r="T246" i="11" a="1"/>
  <c r="T190" i="11" a="1"/>
  <c r="AP130" i="11" a="1"/>
  <c r="AH67" i="11" a="1"/>
  <c r="AA140" i="11" a="1"/>
  <c r="AP254" i="11" a="1"/>
  <c r="AA14" i="11" a="1"/>
  <c r="AH176" i="11" a="1"/>
  <c r="T175" i="11" a="1"/>
  <c r="AA61" i="11" a="1"/>
  <c r="AP70" i="11" a="1"/>
  <c r="T254" i="11" a="1"/>
  <c r="AA101" i="11" a="1"/>
  <c r="T12" i="11" a="1"/>
  <c r="T248" i="11" a="1"/>
  <c r="AP177" i="11" a="1"/>
  <c r="AH38" i="11" a="1"/>
  <c r="AH170" i="11" a="1"/>
  <c r="AA42" i="11" a="1"/>
  <c r="AP171" i="11" a="1"/>
  <c r="AH79" i="11" a="1"/>
  <c r="AP38" i="11" a="1"/>
  <c r="T38" i="11" a="1"/>
  <c r="T6" i="11" a="1"/>
  <c r="AP23" i="11" a="1"/>
  <c r="AH86" i="11" a="1"/>
  <c r="AP166" i="11" a="1"/>
  <c r="AA221" i="11" a="1"/>
  <c r="AH217" i="11" a="1"/>
  <c r="AA168" i="11" a="1"/>
  <c r="T34" i="11" a="1"/>
  <c r="AH195" i="11" a="1"/>
  <c r="AP206" i="11" a="1"/>
  <c r="T111" i="11" a="1"/>
  <c r="AH35" i="11" a="1"/>
  <c r="T60" i="11" a="1"/>
  <c r="T110" i="11" a="1"/>
  <c r="AH168" i="11" a="1"/>
  <c r="AA9" i="11" a="1"/>
  <c r="AP157" i="11" a="1"/>
  <c r="AP47" i="11" a="1"/>
  <c r="AH119" i="11" a="1"/>
  <c r="AA109" i="11" a="1"/>
  <c r="AH210" i="11" a="1"/>
  <c r="AP185" i="11" a="1"/>
  <c r="AP137" i="11" a="1"/>
  <c r="AA115" i="11" a="1"/>
  <c r="T143" i="11" a="1"/>
  <c r="AP172" i="11" a="1"/>
  <c r="AH99" i="11" a="1"/>
  <c r="T198" i="11" a="1"/>
  <c r="AP146" i="11" a="1"/>
  <c r="AP210" i="11" a="1"/>
  <c r="T62" i="11" a="1"/>
  <c r="AA4" i="11" a="1"/>
  <c r="T109" i="11" a="1"/>
  <c r="T116" i="11" a="1"/>
  <c r="AA161" i="11" a="1"/>
  <c r="AP36" i="11" a="1"/>
  <c r="T128" i="11" a="1"/>
  <c r="AH163" i="11" a="1"/>
  <c r="AP12" i="11" a="1"/>
  <c r="AP77" i="11" a="1"/>
  <c r="AP20" i="11" a="1"/>
  <c r="AH190" i="11" a="1"/>
  <c r="AH16" i="11" a="1"/>
  <c r="T47" i="11" a="1"/>
  <c r="AA47" i="11" a="1"/>
  <c r="AH222" i="11" a="1"/>
  <c r="AA142" i="11" a="1"/>
  <c r="AP96" i="11" a="1"/>
  <c r="AH2" i="11" a="1"/>
  <c r="AA81" i="11" a="1"/>
  <c r="AP80" i="11" a="1"/>
  <c r="AA35" i="11" a="1"/>
  <c r="T182" i="11" a="1"/>
  <c r="AP235" i="11" a="1"/>
  <c r="AP21" i="11" a="1"/>
  <c r="AA92" i="11" a="1"/>
  <c r="AH239" i="11" a="1"/>
  <c r="AP134" i="11" a="1"/>
  <c r="T221" i="11" a="1"/>
  <c r="AH14" i="11" a="1"/>
  <c r="T193" i="11" a="1"/>
  <c r="AH234" i="11" a="1"/>
  <c r="AP60" i="11" a="1"/>
  <c r="AA52" i="11" a="1"/>
  <c r="AH256" i="11" a="1"/>
  <c r="AP116" i="11" a="1"/>
  <c r="AH139" i="11" a="1"/>
  <c r="AA234" i="11" a="1"/>
  <c r="AH47" i="11" a="1"/>
  <c r="AA172" i="11" a="1"/>
  <c r="AH211" i="11" a="1"/>
  <c r="T146" i="11" a="1"/>
  <c r="AP129" i="11" a="1"/>
  <c r="AH96" i="11" a="1"/>
  <c r="AH155" i="11" a="1"/>
  <c r="AA144" i="11" a="1"/>
  <c r="T13" i="11" a="1"/>
  <c r="AH43" i="11" a="1"/>
  <c r="AP200" i="11" a="1"/>
  <c r="AP187" i="11" a="1"/>
  <c r="T48" i="11" a="1"/>
  <c r="AH107" i="11" a="1"/>
  <c r="AA245" i="11" a="1"/>
  <c r="AP50" i="11" a="1"/>
  <c r="AP111" i="11" a="1"/>
  <c r="AA205" i="11" a="1"/>
  <c r="AA79" i="11" a="1"/>
  <c r="T250" i="11" a="1"/>
  <c r="AH160" i="11" a="1"/>
  <c r="AA171" i="11" a="1"/>
  <c r="T7" i="11" a="1"/>
  <c r="AH73" i="11" a="1"/>
  <c r="AA88" i="11" a="1"/>
  <c r="AH11" i="11" a="1"/>
  <c r="AP161" i="11" a="1"/>
  <c r="T137" i="11" a="1"/>
  <c r="AP45" i="11" a="1"/>
  <c r="AA2" i="11" a="1"/>
  <c r="T132" i="11" a="1"/>
  <c r="T226" i="11" a="1"/>
  <c r="AP115" i="11" a="1"/>
  <c r="AH206" i="11" a="1"/>
  <c r="AP110" i="11" a="1"/>
  <c r="AA253" i="11" a="1"/>
  <c r="AP73" i="11" a="1"/>
  <c r="AP39" i="11" a="1"/>
  <c r="AH75" i="11" a="1"/>
  <c r="AH138" i="11" a="1"/>
  <c r="AP133" i="11" a="1"/>
  <c r="AH227" i="11" a="1"/>
  <c r="T2" i="11" a="1"/>
  <c r="AA104" i="11" a="1"/>
  <c r="AH126" i="11" a="1"/>
  <c r="AA11" i="11" a="1"/>
  <c r="AP244" i="11" a="1"/>
  <c r="T242" i="11" a="1"/>
  <c r="AA195" i="11" a="1"/>
  <c r="AH215" i="11" a="1"/>
  <c r="AP144" i="11" a="1"/>
  <c r="AA216" i="11" a="1"/>
  <c r="AH105" i="11" a="1"/>
  <c r="T152" i="11" a="1"/>
  <c r="AP256" i="11" a="1"/>
  <c r="AA98" i="11" a="1"/>
  <c r="T41" i="11" a="1"/>
  <c r="AA23" i="11" a="1"/>
  <c r="AA135" i="11" a="1"/>
  <c r="T45" i="11" a="1"/>
  <c r="AP189" i="11" a="1"/>
  <c r="T119" i="11" a="1"/>
  <c r="AP224" i="11" a="1"/>
  <c r="AH220" i="11" a="1"/>
  <c r="AA217" i="11" a="1"/>
  <c r="T122" i="11" a="1"/>
  <c r="T133" i="11" a="1"/>
  <c r="AA86" i="11" a="1"/>
  <c r="T207" i="11" a="1"/>
  <c r="AA167" i="11" a="1"/>
  <c r="AP216" i="11" a="1"/>
  <c r="AH27" i="11" a="1"/>
  <c r="AP9" i="11" a="1"/>
  <c r="T163" i="11" a="1"/>
  <c r="AP139" i="11" a="1"/>
  <c r="AP211" i="11" a="1"/>
  <c r="AH131" i="11" a="1"/>
  <c r="AH205" i="11" a="1"/>
  <c r="T86" i="11" a="1"/>
  <c r="AP257" i="11" a="1"/>
  <c r="AA137" i="11" a="1"/>
  <c r="AA22" i="11" a="1"/>
  <c r="AA33" i="11" a="1"/>
  <c r="AP128" i="11" a="1"/>
  <c r="AP118" i="11" a="1"/>
  <c r="AA235" i="11" a="1"/>
  <c r="AA128" i="11" a="1"/>
  <c r="T180" i="11" a="1"/>
  <c r="AP114" i="11" a="1"/>
  <c r="AP214" i="11" a="1"/>
  <c r="AH147" i="11" a="1"/>
  <c r="AA95" i="11" a="1"/>
  <c r="AA91" i="11" a="1"/>
  <c r="AA228" i="11" a="1"/>
  <c r="AH102" i="11" a="1"/>
  <c r="AA107" i="11" a="1"/>
  <c r="AP55" i="11" a="1"/>
  <c r="AP31" i="11" a="1"/>
  <c r="AH24" i="11" a="1"/>
  <c r="T140" i="11" a="1"/>
  <c r="AH42" i="11" a="1"/>
  <c r="AP165" i="11" a="1"/>
  <c r="AP3" i="11" a="1"/>
  <c r="AP174" i="11" a="1"/>
  <c r="AH145" i="11" a="1"/>
  <c r="AA80" i="11" a="1"/>
  <c r="AP42" i="11" a="1"/>
  <c r="AH7" i="11" a="1"/>
  <c r="AH148" i="11" a="1"/>
  <c r="AH235" i="11" a="1"/>
  <c r="AH246" i="11" a="1"/>
  <c r="AH25" i="11" a="1"/>
  <c r="AA233" i="11" a="1"/>
  <c r="T118" i="11" a="1"/>
  <c r="AA210" i="11" a="1"/>
  <c r="AP97" i="11" a="1"/>
  <c r="AH212" i="11" a="1"/>
  <c r="AH165" i="11" a="1"/>
  <c r="AP218" i="11" a="1"/>
  <c r="AA252" i="11" a="1"/>
  <c r="T36" i="11" a="1"/>
  <c r="AP40" i="11" a="1"/>
  <c r="AH231" i="11" a="1"/>
  <c r="T149" i="11" a="1"/>
  <c r="AH201" i="11" a="1"/>
  <c r="T228" i="11" a="1"/>
  <c r="T240" i="11" a="1"/>
  <c r="AP163" i="11" a="1"/>
  <c r="AP112" i="11" a="1"/>
  <c r="T43" i="11" a="1"/>
  <c r="T196" i="11" a="1"/>
  <c r="AA64" i="11" a="1"/>
  <c r="AP43" i="11" a="1"/>
  <c r="AP155" i="11" a="1"/>
  <c r="AA3" i="11" a="1"/>
  <c r="AP232" i="11" a="1"/>
  <c r="AA103" i="11" a="1"/>
  <c r="AA218" i="11" a="1"/>
  <c r="AH44" i="11" a="1"/>
  <c r="AP127" i="11" a="1"/>
  <c r="AP248" i="11" a="1"/>
  <c r="AH12" i="11" a="1"/>
  <c r="AH6" i="11" a="1"/>
  <c r="AA18" i="11" a="1"/>
  <c r="T32" i="11" a="1"/>
  <c r="AA27" i="11" a="1"/>
  <c r="AH37" i="11" a="1"/>
  <c r="AP239" i="11" a="1"/>
  <c r="AP85" i="11" a="1"/>
  <c r="T57" i="11" a="1"/>
  <c r="AH48" i="11" a="1"/>
  <c r="AH68" i="11" a="1"/>
  <c r="AP103" i="11" a="1"/>
  <c r="AP198" i="11" a="1"/>
  <c r="AP10" i="11" a="1"/>
  <c r="AA177" i="11" a="1"/>
  <c r="T253" i="11" a="1"/>
  <c r="AP226" i="11" a="1"/>
  <c r="AP164" i="11" a="1"/>
  <c r="AP193" i="11" a="1"/>
  <c r="AA126" i="11" a="1"/>
  <c r="T148" i="11" a="1"/>
  <c r="AH64" i="11" a="1"/>
  <c r="AP69" i="11" a="1"/>
  <c r="AP90" i="11" a="1"/>
  <c r="AP250" i="11" a="1"/>
  <c r="AP167" i="11" a="1"/>
  <c r="AA156" i="11" a="1"/>
  <c r="AH233" i="11" a="1"/>
  <c r="T164" i="11" a="1"/>
  <c r="T54" i="11" a="1"/>
  <c r="AH150" i="11" a="1"/>
  <c r="AA60" i="11" a="1"/>
  <c r="AA120" i="11" a="1"/>
  <c r="AP246" i="11" a="1"/>
  <c r="AA173" i="11" a="1"/>
  <c r="AH76" i="11" a="1"/>
  <c r="AP183" i="11" a="1"/>
  <c r="AP52" i="11" a="1"/>
  <c r="AH53" i="11" a="1"/>
  <c r="AA237" i="11" a="1"/>
  <c r="AH89" i="11" a="1"/>
  <c r="AH50" i="11" a="1"/>
  <c r="T162" i="11" a="1"/>
  <c r="T212" i="11" a="1"/>
  <c r="AP204" i="11" a="1"/>
  <c r="AP253" i="11" a="1"/>
  <c r="AA45" i="11" a="1"/>
  <c r="AH51" i="11" a="1"/>
  <c r="AA162" i="11" a="1"/>
  <c r="T213" i="11" a="1"/>
  <c r="T100" i="11" a="1"/>
  <c r="AP78" i="11" a="1"/>
  <c r="AH121" i="11" a="1"/>
  <c r="AP215" i="11" a="1"/>
  <c r="AH243" i="11" a="1"/>
  <c r="T233" i="11" a="1"/>
  <c r="T215" i="11" a="1"/>
  <c r="AP212" i="11" a="1"/>
  <c r="AP182" i="11" a="1"/>
  <c r="T186" i="11" a="1"/>
  <c r="T92" i="11" a="1"/>
  <c r="AA256" i="11" a="1"/>
  <c r="AH103" i="11" a="1"/>
  <c r="AH31" i="11" a="1"/>
  <c r="AH192" i="11" a="1"/>
  <c r="AP13" i="11" a="1"/>
  <c r="AH69" i="11" a="1"/>
  <c r="AH186" i="11" a="1"/>
  <c r="AP175" i="11" a="1"/>
  <c r="AP98" i="11" a="1"/>
  <c r="AP72" i="11" a="1"/>
  <c r="AP153" i="11" a="1"/>
  <c r="AP91" i="11" a="1"/>
  <c r="AA56" i="11" a="1"/>
  <c r="AA250" i="11" a="1"/>
  <c r="AP136" i="11" a="1"/>
  <c r="AA175" i="11" a="1"/>
  <c r="AA39" i="11" a="1"/>
  <c r="AP213" i="11" a="1"/>
  <c r="T192" i="11" a="1"/>
  <c r="AA148" i="11" a="1"/>
  <c r="AH154" i="11" a="1"/>
  <c r="AA207" i="11" a="1"/>
  <c r="AH52" i="11" a="1"/>
  <c r="T53" i="11" a="1"/>
  <c r="T93" i="11" a="1"/>
  <c r="AA110" i="11" a="1"/>
  <c r="AH109" i="11" a="1"/>
  <c r="AH5" i="11" a="1"/>
  <c r="T19" i="11" a="1"/>
  <c r="T172" i="11" a="1"/>
  <c r="T209" i="11" a="1"/>
  <c r="AH214" i="11" a="1"/>
  <c r="AA67" i="11" a="1"/>
  <c r="AP41" i="11" a="1"/>
  <c r="AH142" i="11" a="1"/>
  <c r="AH236" i="11" a="1"/>
  <c r="T144" i="11" a="1"/>
  <c r="T67" i="11" a="1"/>
  <c r="AA112" i="11" a="1"/>
  <c r="AP61" i="11" a="1"/>
  <c r="AH178" i="11" a="1"/>
  <c r="AP208" i="11" a="1"/>
  <c r="AP217" i="11" a="1"/>
  <c r="AP221" i="11" a="1"/>
  <c r="T71" i="11" a="1"/>
  <c r="T49" i="11" a="1"/>
  <c r="T151" i="11" a="1"/>
  <c r="T243" i="11" a="1"/>
  <c r="AP101" i="11" a="1"/>
  <c r="AP75" i="11" a="1"/>
  <c r="AH26" i="11" a="1"/>
  <c r="AP22" i="11" a="1"/>
  <c r="AP191" i="11" a="1"/>
  <c r="AA208" i="11" a="1"/>
  <c r="AA247" i="11" a="1"/>
  <c r="AP113" i="11" a="1"/>
  <c r="AH82" i="11" a="1"/>
  <c r="AH57" i="11" a="1"/>
  <c r="T98" i="11" a="1"/>
  <c r="T231" i="11" a="1"/>
  <c r="AH116" i="11" a="1"/>
  <c r="AA154" i="11" a="1"/>
  <c r="AA152" i="11" a="1"/>
  <c r="AH152" i="11" a="1"/>
  <c r="AA59" i="11" a="1"/>
  <c r="AH22" i="11" a="1"/>
  <c r="AA37" i="11" a="1"/>
  <c r="AH61" i="11" a="1"/>
  <c r="AA183" i="11" a="1"/>
  <c r="T160" i="11" a="1"/>
  <c r="AP229" i="11" a="1"/>
  <c r="AA129" i="11" a="1"/>
  <c r="AA76" i="11" a="1"/>
  <c r="T58" i="11" a="1"/>
  <c r="AA90" i="11" a="1"/>
  <c r="T108" i="11" a="1"/>
  <c r="AH223" i="11" a="1"/>
  <c r="T16" i="11" a="1"/>
  <c r="AA43" i="11" a="1"/>
  <c r="AP18" i="11" a="1"/>
  <c r="AP223" i="11" a="1"/>
  <c r="AH56" i="11" a="1"/>
  <c r="AP255" i="11" a="1"/>
  <c r="AH218" i="11" a="1"/>
  <c r="AP79" i="11" a="1"/>
  <c r="AP83" i="11" a="1"/>
  <c r="T187" i="11" a="1"/>
  <c r="AA198" i="11" a="1"/>
  <c r="AA49" i="11" a="1"/>
  <c r="AP11" i="11" a="1"/>
  <c r="AH129" i="11" a="1"/>
  <c r="AH39" i="11" a="1"/>
  <c r="T64" i="11" a="1"/>
  <c r="T89" i="11" a="1"/>
  <c r="AP234" i="11" a="1"/>
  <c r="AA158" i="11" a="1"/>
  <c r="AA30" i="11" a="1"/>
  <c r="AP227" i="11" a="1"/>
  <c r="AA83" i="11" a="1"/>
  <c r="AP7" i="11" a="1"/>
  <c r="T50" i="11" a="1"/>
  <c r="T55" i="11" a="1"/>
  <c r="AH250" i="11" a="1"/>
  <c r="T3" i="11" a="1"/>
  <c r="AP190" i="11" a="1"/>
  <c r="AA99" i="11" a="1"/>
  <c r="AP231" i="11" a="1"/>
  <c r="T201" i="11" a="1"/>
  <c r="AH237" i="11" a="1"/>
  <c r="T139" i="11" a="1"/>
  <c r="T189" i="11" a="1"/>
  <c r="AH33" i="11" a="1"/>
  <c r="T249" i="11" a="1"/>
  <c r="AH40" i="11" a="1"/>
  <c r="AA203" i="11" a="1"/>
  <c r="AA19" i="11" a="1"/>
  <c r="AA212" i="11" a="1"/>
  <c r="T69" i="11" a="1"/>
  <c r="AA57" i="11" a="1"/>
  <c r="AA169" i="11" a="1"/>
  <c r="T73" i="11" a="1"/>
  <c r="AH134" i="11" a="1"/>
  <c r="T29" i="11" a="1"/>
  <c r="AP197" i="11" a="1"/>
  <c r="AH224" i="11" a="1"/>
  <c r="AA20" i="11" a="1"/>
  <c r="AA82" i="11" a="1"/>
  <c r="AP236" i="11" a="1"/>
  <c r="AH208" i="11" a="1"/>
  <c r="AP178" i="11" a="1"/>
  <c r="T23" i="11" a="1"/>
  <c r="AA65" i="11" a="1"/>
  <c r="AP131" i="11" a="1"/>
  <c r="T94" i="11" a="1"/>
  <c r="AA97" i="11" a="1"/>
  <c r="AA113" i="11" a="1"/>
  <c r="AP238" i="11" a="1"/>
  <c r="AH167" i="11" a="1"/>
  <c r="AH188" i="11" a="1"/>
  <c r="AH74" i="11" a="1"/>
  <c r="AH197" i="11" a="1"/>
  <c r="AH199" i="11" a="1"/>
  <c r="AH136" i="11" a="1"/>
  <c r="AH55" i="11" a="1"/>
  <c r="T185" i="11" a="1"/>
  <c r="T115" i="11" a="1"/>
  <c r="AP119" i="11" a="1"/>
  <c r="T82" i="11" a="1"/>
  <c r="AA32" i="11" a="1"/>
  <c r="T154" i="11" a="1"/>
  <c r="T74" i="11" a="1"/>
  <c r="AH95" i="11" a="1"/>
  <c r="T141" i="11" a="1"/>
  <c r="AA58" i="11" a="1"/>
  <c r="T21" i="11" a="1"/>
  <c r="AA149" i="11" a="1"/>
  <c r="AP87" i="11" a="1"/>
  <c r="AA145" i="11" a="1"/>
  <c r="AH130" i="11" a="1"/>
  <c r="AP74" i="11" a="1"/>
  <c r="AP28" i="11" a="1"/>
  <c r="AP82" i="11" a="1"/>
  <c r="T220" i="11" a="1"/>
  <c r="AA73" i="11" a="1"/>
  <c r="AH153" i="11" a="1"/>
  <c r="T63" i="11" a="1"/>
  <c r="T179" i="11" a="1"/>
  <c r="AP104" i="11" a="1"/>
  <c r="T90" i="11" a="1"/>
  <c r="T225" i="11" a="1"/>
  <c r="AH228" i="11" a="1"/>
  <c r="T251" i="11" a="1"/>
  <c r="AH45" i="11" a="1"/>
  <c r="AH181" i="11" a="1"/>
  <c r="T241" i="11" a="1"/>
  <c r="T184" i="11" a="1"/>
  <c r="T66" i="11" a="1"/>
  <c r="T136" i="11" a="1"/>
  <c r="T131" i="11" a="1"/>
  <c r="AA257" i="11" a="1"/>
  <c r="AP15" i="11" a="1"/>
  <c r="AH113" i="11" a="1"/>
  <c r="AA10" i="11" a="1"/>
  <c r="AP168" i="11" a="1"/>
  <c r="AH93" i="11" a="1"/>
  <c r="T14" i="11" a="1"/>
  <c r="AA84" i="11" a="1"/>
  <c r="AP89" i="11" a="1"/>
  <c r="AA71" i="11" a="1"/>
  <c r="AA153" i="11" a="1"/>
  <c r="AA63" i="11" a="1"/>
  <c r="AP37" i="11" a="1"/>
  <c r="T80" i="11" a="1"/>
  <c r="AH249" i="11" a="1"/>
  <c r="AP66" i="11" a="1"/>
  <c r="AP81" i="11" a="1"/>
  <c r="T40" i="11" a="1"/>
  <c r="AA131" i="11" a="1"/>
  <c r="AP48" i="11" a="1"/>
  <c r="AH9" i="11" a="1"/>
  <c r="AP34" i="11" a="1"/>
  <c r="AH84" i="11" a="1"/>
  <c r="T107" i="11" a="1"/>
  <c r="T176" i="11" a="1"/>
  <c r="AP14" i="11" a="1"/>
  <c r="AH90" i="11" a="1"/>
  <c r="AA12" i="11" a="1"/>
  <c r="AA12" i="11" l="1"/>
  <c r="AH90" i="11"/>
  <c r="AP14" i="11"/>
  <c r="T176" i="11"/>
  <c r="T107" i="11"/>
  <c r="AH84" i="11"/>
  <c r="AP34" i="11"/>
  <c r="AH9" i="11"/>
  <c r="AP48" i="11"/>
  <c r="AA131" i="11"/>
  <c r="T40" i="11"/>
  <c r="AP81" i="11"/>
  <c r="AP66" i="11"/>
  <c r="AH249" i="11"/>
  <c r="T80" i="11"/>
  <c r="AP37" i="11"/>
  <c r="AA63" i="11"/>
  <c r="AA153" i="11"/>
  <c r="AA71" i="11"/>
  <c r="AP89" i="11"/>
  <c r="AA84" i="11"/>
  <c r="T14" i="11"/>
  <c r="AH93" i="11"/>
  <c r="AP168" i="11"/>
  <c r="AA10" i="11"/>
  <c r="AH113" i="11"/>
  <c r="AP15" i="11"/>
  <c r="AA257" i="11"/>
  <c r="T131" i="11"/>
  <c r="T136" i="11"/>
  <c r="T66" i="11"/>
  <c r="T184" i="11"/>
  <c r="T241" i="11"/>
  <c r="AH181" i="11"/>
  <c r="AH45" i="11"/>
  <c r="T251" i="11"/>
  <c r="AH228" i="11"/>
  <c r="T225" i="11"/>
  <c r="T90" i="11"/>
  <c r="AP104" i="11"/>
  <c r="T179" i="11"/>
  <c r="T63" i="11"/>
  <c r="AH153" i="11"/>
  <c r="AA73" i="11"/>
  <c r="T220" i="11"/>
  <c r="AP82" i="11"/>
  <c r="AP28" i="11"/>
  <c r="AP74" i="11"/>
  <c r="AH130" i="11"/>
  <c r="AA145" i="11"/>
  <c r="AP87" i="11"/>
  <c r="AA149" i="11"/>
  <c r="T21" i="11"/>
  <c r="AA58" i="11"/>
  <c r="T141" i="11"/>
  <c r="AH95" i="11"/>
  <c r="T74" i="11"/>
  <c r="T154" i="11"/>
  <c r="AA32" i="11"/>
  <c r="T82" i="11"/>
  <c r="AP119" i="11"/>
  <c r="T115" i="11"/>
  <c r="T185" i="11"/>
  <c r="AH55" i="11"/>
  <c r="AH136" i="11"/>
  <c r="AH199" i="11"/>
  <c r="AH197" i="11"/>
  <c r="AH74" i="11"/>
  <c r="AH188" i="11"/>
  <c r="AH167" i="11"/>
  <c r="AP238" i="11"/>
  <c r="AA113" i="11"/>
  <c r="AA97" i="11"/>
  <c r="T94" i="11"/>
  <c r="AP131" i="11"/>
  <c r="AA65" i="11"/>
  <c r="T23" i="11"/>
  <c r="AP178" i="11"/>
  <c r="AH208" i="11"/>
  <c r="AP236" i="11"/>
  <c r="AA82" i="11"/>
  <c r="AA20" i="11"/>
  <c r="AH224" i="11"/>
  <c r="AP197" i="11"/>
  <c r="T29" i="11"/>
  <c r="AH134" i="11"/>
  <c r="T73" i="11"/>
  <c r="AA169" i="11"/>
  <c r="AA57" i="11"/>
  <c r="T69" i="11"/>
  <c r="AA212" i="11"/>
  <c r="AA19" i="11"/>
  <c r="AA203" i="11"/>
  <c r="AH40" i="11"/>
  <c r="T249" i="11"/>
  <c r="AH33" i="11"/>
  <c r="T189" i="11"/>
  <c r="T139" i="11"/>
  <c r="AH237" i="11"/>
  <c r="T201" i="11"/>
  <c r="AP231" i="11"/>
  <c r="AA99" i="11"/>
  <c r="AP190" i="11"/>
  <c r="T3" i="11"/>
  <c r="AH250" i="11"/>
  <c r="T55" i="11"/>
  <c r="T50" i="11"/>
  <c r="AP7" i="11"/>
  <c r="AA83" i="11"/>
  <c r="AP227" i="11"/>
  <c r="AA30" i="11"/>
  <c r="AA158" i="11"/>
  <c r="AP234" i="11"/>
  <c r="T89" i="11"/>
  <c r="T64" i="11"/>
  <c r="AH39" i="11"/>
  <c r="AH129" i="11"/>
  <c r="AP11" i="11"/>
  <c r="AA49" i="11"/>
  <c r="AA198" i="11"/>
  <c r="T187" i="11"/>
  <c r="AP83" i="11"/>
  <c r="AP79" i="11"/>
  <c r="AH218" i="11"/>
  <c r="AP255" i="11"/>
  <c r="AH56" i="11"/>
  <c r="AP223" i="11"/>
  <c r="AP18" i="11"/>
  <c r="AA43" i="11"/>
  <c r="T16" i="11"/>
  <c r="AH223" i="11"/>
  <c r="T108" i="11"/>
  <c r="AA90" i="11"/>
  <c r="T58" i="11"/>
  <c r="AA76" i="11"/>
  <c r="AA129" i="11"/>
  <c r="AP229" i="11"/>
  <c r="T160" i="11"/>
  <c r="AA183" i="11"/>
  <c r="AH61" i="11"/>
  <c r="AA37" i="11"/>
  <c r="AH22" i="11"/>
  <c r="AA59" i="11"/>
  <c r="AH152" i="11"/>
  <c r="AA152" i="11"/>
  <c r="AA154" i="11"/>
  <c r="AH116" i="11"/>
  <c r="T231" i="11"/>
  <c r="T98" i="11"/>
  <c r="AH57" i="11"/>
  <c r="AH82" i="11"/>
  <c r="AP113" i="11"/>
  <c r="AA247" i="11"/>
  <c r="AA208" i="11"/>
  <c r="AP191" i="11"/>
  <c r="AP22" i="11"/>
  <c r="AH26" i="11"/>
  <c r="AP75" i="11"/>
  <c r="AP101" i="11"/>
  <c r="T243" i="11"/>
  <c r="T151" i="11"/>
  <c r="T49" i="11"/>
  <c r="T71" i="11"/>
  <c r="AP221" i="11"/>
  <c r="AP217" i="11"/>
  <c r="AP208" i="11"/>
  <c r="AH178" i="11"/>
  <c r="AP61" i="11"/>
  <c r="AA112" i="11"/>
  <c r="T67" i="11"/>
  <c r="T144" i="11"/>
  <c r="AH236" i="11"/>
  <c r="AH142" i="11"/>
  <c r="AP41" i="11"/>
  <c r="AA67" i="11"/>
  <c r="AH214" i="11"/>
  <c r="T209" i="11"/>
  <c r="T172" i="11"/>
  <c r="T19" i="11"/>
  <c r="AH5" i="11"/>
  <c r="AH109" i="11"/>
  <c r="AA110" i="11"/>
  <c r="T93" i="11"/>
  <c r="T53" i="11"/>
  <c r="AH52" i="11"/>
  <c r="AA207" i="11"/>
  <c r="AH154" i="11"/>
  <c r="AA148" i="11"/>
  <c r="T192" i="11"/>
  <c r="AP213" i="11"/>
  <c r="AA39" i="11"/>
  <c r="AA175" i="11"/>
  <c r="AP136" i="11"/>
  <c r="AA250" i="11"/>
  <c r="AA56" i="11"/>
  <c r="AP91" i="11"/>
  <c r="AP153" i="11"/>
  <c r="AP72" i="11"/>
  <c r="AP98" i="11"/>
  <c r="AP175" i="11"/>
  <c r="AH186" i="11"/>
  <c r="AH69" i="11"/>
  <c r="AP13" i="11"/>
  <c r="AH192" i="11"/>
  <c r="AH31" i="11"/>
  <c r="AH103" i="11"/>
  <c r="AA256" i="11"/>
  <c r="T92" i="11"/>
  <c r="T186" i="11"/>
  <c r="AP182" i="11"/>
  <c r="AP212" i="11"/>
  <c r="T215" i="11"/>
  <c r="T233" i="11"/>
  <c r="AH243" i="11"/>
  <c r="AP215" i="11"/>
  <c r="AH121" i="11"/>
  <c r="AP78" i="11"/>
  <c r="T100" i="11"/>
  <c r="T213" i="11"/>
  <c r="AA162" i="11"/>
  <c r="AH51" i="11"/>
  <c r="AA45" i="11"/>
  <c r="AP253" i="11"/>
  <c r="AP204" i="11"/>
  <c r="T212" i="11"/>
  <c r="T162" i="11"/>
  <c r="AH50" i="11"/>
  <c r="AH89" i="11"/>
  <c r="AA237" i="11"/>
  <c r="AH53" i="11"/>
  <c r="AP52" i="11"/>
  <c r="AP183" i="11"/>
  <c r="AH76" i="11"/>
  <c r="AA173" i="11"/>
  <c r="AP246" i="11"/>
  <c r="AA120" i="11"/>
  <c r="AA60" i="11"/>
  <c r="AH150" i="11"/>
  <c r="T54" i="11"/>
  <c r="T164" i="11"/>
  <c r="AH233" i="11"/>
  <c r="AA156" i="11"/>
  <c r="AP167" i="11"/>
  <c r="AP250" i="11"/>
  <c r="AP90" i="11"/>
  <c r="AP69" i="11"/>
  <c r="AH64" i="11"/>
  <c r="T148" i="11"/>
  <c r="AA126" i="11"/>
  <c r="AP193" i="11"/>
  <c r="AP164" i="11"/>
  <c r="AP226" i="11"/>
  <c r="T253" i="11"/>
  <c r="AA177" i="11"/>
  <c r="AP10" i="11"/>
  <c r="AP198" i="11"/>
  <c r="AP103" i="11"/>
  <c r="AH68" i="11"/>
  <c r="AH48" i="11"/>
  <c r="T57" i="11"/>
  <c r="AP85" i="11"/>
  <c r="AP239" i="11"/>
  <c r="AH37" i="11"/>
  <c r="AA27" i="11"/>
  <c r="T32" i="11"/>
  <c r="AA18" i="11"/>
  <c r="AH6" i="11"/>
  <c r="AH12" i="11"/>
  <c r="AP248" i="11"/>
  <c r="AP127" i="11"/>
  <c r="AH44" i="11"/>
  <c r="AA218" i="11"/>
  <c r="AA103" i="11"/>
  <c r="AP232" i="11"/>
  <c r="AA3" i="11"/>
  <c r="AP155" i="11"/>
  <c r="AP43" i="11"/>
  <c r="AA64" i="11"/>
  <c r="T196" i="11"/>
  <c r="T43" i="11"/>
  <c r="AP112" i="11"/>
  <c r="AP163" i="11"/>
  <c r="T240" i="11"/>
  <c r="T228" i="11"/>
  <c r="AH201" i="11"/>
  <c r="T149" i="11"/>
  <c r="AH231" i="11"/>
  <c r="AP40" i="11"/>
  <c r="T36" i="11"/>
  <c r="AA252" i="11"/>
  <c r="AP218" i="11"/>
  <c r="AH165" i="11"/>
  <c r="AH212" i="11"/>
  <c r="AP97" i="11"/>
  <c r="AA210" i="11"/>
  <c r="T118" i="11"/>
  <c r="AA233" i="11"/>
  <c r="AH25" i="11"/>
  <c r="AH246" i="11"/>
  <c r="AH235" i="11"/>
  <c r="AH148" i="11"/>
  <c r="AH7" i="11"/>
  <c r="AP42" i="11"/>
  <c r="AA80" i="11"/>
  <c r="AH145" i="11"/>
  <c r="AP174" i="11"/>
  <c r="AP3" i="11"/>
  <c r="AP165" i="11"/>
  <c r="AH42" i="11"/>
  <c r="T140" i="11"/>
  <c r="AH24" i="11"/>
  <c r="AP31" i="11"/>
  <c r="AP55" i="11"/>
  <c r="AA107" i="11"/>
  <c r="AH102" i="11"/>
  <c r="AA228" i="11"/>
  <c r="AA91" i="11"/>
  <c r="AA95" i="11"/>
  <c r="AH147" i="11"/>
  <c r="AP214" i="11"/>
  <c r="AP114" i="11"/>
  <c r="T180" i="11"/>
  <c r="AA128" i="11"/>
  <c r="AA235" i="11"/>
  <c r="AP118" i="11"/>
  <c r="AP128" i="11"/>
  <c r="AA33" i="11"/>
  <c r="AA22" i="11"/>
  <c r="AA137" i="11"/>
  <c r="AP257" i="11"/>
  <c r="T86" i="11"/>
  <c r="AH205" i="11"/>
  <c r="AH131" i="11"/>
  <c r="AP211" i="11"/>
  <c r="AP139" i="11"/>
  <c r="T163" i="11"/>
  <c r="AP9" i="11"/>
  <c r="AH27" i="11"/>
  <c r="AP216" i="11"/>
  <c r="AA167" i="11"/>
  <c r="T207" i="11"/>
  <c r="AA86" i="11"/>
  <c r="T133" i="11"/>
  <c r="T122" i="11"/>
  <c r="AA217" i="11"/>
  <c r="AH220" i="11"/>
  <c r="AP224" i="11"/>
  <c r="T119" i="11"/>
  <c r="AP189" i="11"/>
  <c r="T45" i="11"/>
  <c r="AA135" i="11"/>
  <c r="AA23" i="11"/>
  <c r="T41" i="11"/>
  <c r="AA98" i="11"/>
  <c r="AP256" i="11"/>
  <c r="T152" i="11"/>
  <c r="AH105" i="11"/>
  <c r="AA216" i="11"/>
  <c r="AP144" i="11"/>
  <c r="AH215" i="11"/>
  <c r="AA195" i="11"/>
  <c r="T242" i="11"/>
  <c r="AP244" i="11"/>
  <c r="AA11" i="11"/>
  <c r="AH126" i="11"/>
  <c r="AA104" i="11"/>
  <c r="T2" i="11"/>
  <c r="AH227" i="11"/>
  <c r="AP133" i="11"/>
  <c r="AH138" i="11"/>
  <c r="AH75" i="11"/>
  <c r="AP39" i="11"/>
  <c r="AP73" i="11"/>
  <c r="AA253" i="11"/>
  <c r="AP110" i="11"/>
  <c r="AH206" i="11"/>
  <c r="AP115" i="11"/>
  <c r="T226" i="11"/>
  <c r="T132" i="11"/>
  <c r="AA2" i="11"/>
  <c r="AP45" i="11"/>
  <c r="T137" i="11"/>
  <c r="AP161" i="11"/>
  <c r="AH11" i="11"/>
  <c r="AA88" i="11"/>
  <c r="AH73" i="11"/>
  <c r="T7" i="11"/>
  <c r="AA171" i="11"/>
  <c r="AH160" i="11"/>
  <c r="T250" i="11"/>
  <c r="AA79" i="11"/>
  <c r="AA205" i="11"/>
  <c r="AP111" i="11"/>
  <c r="AP50" i="11"/>
  <c r="AA245" i="11"/>
  <c r="AH107" i="11"/>
  <c r="T48" i="11"/>
  <c r="AP187" i="11"/>
  <c r="AP200" i="11"/>
  <c r="AH43" i="11"/>
  <c r="T13" i="11"/>
  <c r="AA144" i="11"/>
  <c r="AH155" i="11"/>
  <c r="AH96" i="11"/>
  <c r="AP129" i="11"/>
  <c r="T146" i="11"/>
  <c r="AH211" i="11"/>
  <c r="AA172" i="11"/>
  <c r="AH47" i="11"/>
  <c r="AA234" i="11"/>
  <c r="AH139" i="11"/>
  <c r="AP116" i="11"/>
  <c r="AH256" i="11"/>
  <c r="AA52" i="11"/>
  <c r="AP60" i="11"/>
  <c r="AH234" i="11"/>
  <c r="T193" i="11"/>
  <c r="AH14" i="11"/>
  <c r="T221" i="11"/>
  <c r="AP134" i="11"/>
  <c r="AH239" i="11"/>
  <c r="AA92" i="11"/>
  <c r="AP21" i="11"/>
  <c r="AP235" i="11"/>
  <c r="T182" i="11"/>
  <c r="AA35" i="11"/>
  <c r="AP80" i="11"/>
  <c r="AA81" i="11"/>
  <c r="AH2" i="11"/>
  <c r="AP96" i="11"/>
  <c r="AA142" i="11"/>
  <c r="AH222" i="11"/>
  <c r="AA47" i="11"/>
  <c r="T47" i="11"/>
  <c r="AH16" i="11"/>
  <c r="AH190" i="11"/>
  <c r="AP20" i="11"/>
  <c r="AP77" i="11"/>
  <c r="AP12" i="11"/>
  <c r="AH163" i="11"/>
  <c r="T128" i="11"/>
  <c r="AP36" i="11"/>
  <c r="AA161" i="11"/>
  <c r="T116" i="11"/>
  <c r="T109" i="11"/>
  <c r="AA4" i="11"/>
  <c r="T62" i="11"/>
  <c r="AP210" i="11"/>
  <c r="AP146" i="11"/>
  <c r="T198" i="11"/>
  <c r="AH99" i="11"/>
  <c r="AP172" i="11"/>
  <c r="T143" i="11"/>
  <c r="AA115" i="11"/>
  <c r="AP137" i="11"/>
  <c r="AP185" i="11"/>
  <c r="AH210" i="11"/>
  <c r="AA109" i="11"/>
  <c r="AH119" i="11"/>
  <c r="AP47" i="11"/>
  <c r="AP157" i="11"/>
  <c r="AA9" i="11"/>
  <c r="AH168" i="11"/>
  <c r="T110" i="11"/>
  <c r="T60" i="11"/>
  <c r="AH35" i="11"/>
  <c r="T111" i="11"/>
  <c r="AP206" i="11"/>
  <c r="AH195" i="11"/>
  <c r="T34" i="11"/>
  <c r="AA168" i="11"/>
  <c r="AH217" i="11"/>
  <c r="AA221" i="11"/>
  <c r="AP166" i="11"/>
  <c r="AH86" i="11"/>
  <c r="AP23" i="11"/>
  <c r="T6" i="11"/>
  <c r="T38" i="11"/>
  <c r="AP38" i="11"/>
  <c r="AH79" i="11"/>
  <c r="AP171" i="11"/>
  <c r="AA42" i="11"/>
  <c r="AH170" i="11"/>
  <c r="AH38" i="11"/>
  <c r="AP177" i="11"/>
  <c r="T248" i="11"/>
  <c r="T12" i="11"/>
  <c r="AA101" i="11"/>
  <c r="T254" i="11"/>
  <c r="AP70" i="11"/>
  <c r="AA61" i="11"/>
  <c r="T175" i="11"/>
  <c r="AH176" i="11"/>
  <c r="AA14" i="11"/>
  <c r="AP254" i="11"/>
  <c r="AA140" i="11"/>
  <c r="AH67" i="11"/>
  <c r="AP130" i="11"/>
  <c r="T190" i="11"/>
  <c r="T246" i="11"/>
  <c r="AA151" i="11"/>
  <c r="T244" i="11"/>
  <c r="T200" i="11"/>
  <c r="AP180" i="11"/>
  <c r="AH118" i="11"/>
  <c r="T202" i="11"/>
  <c r="AH122" i="11"/>
  <c r="T239" i="11"/>
  <c r="AH123" i="11"/>
  <c r="AH133" i="11"/>
  <c r="T24" i="11"/>
  <c r="T199" i="11"/>
  <c r="AA31" i="11"/>
  <c r="T223" i="11"/>
  <c r="AA15" i="11"/>
  <c r="T30" i="11"/>
  <c r="AH141" i="11"/>
  <c r="AA192" i="11"/>
  <c r="T232" i="11"/>
  <c r="AP33" i="11"/>
  <c r="AH144" i="11"/>
  <c r="AH203" i="11"/>
  <c r="AA193" i="11"/>
  <c r="AA116" i="11"/>
  <c r="T83" i="11"/>
  <c r="AP230" i="11"/>
  <c r="AA132" i="11"/>
  <c r="AH159" i="11"/>
  <c r="AA176" i="11"/>
  <c r="T170" i="11"/>
  <c r="AA72" i="11"/>
  <c r="T81" i="11"/>
  <c r="AP188" i="11"/>
  <c r="AA202" i="11"/>
  <c r="T129" i="11"/>
  <c r="T88" i="11"/>
  <c r="AH202" i="11"/>
  <c r="T102" i="11"/>
  <c r="AP143" i="11"/>
  <c r="AA179" i="11"/>
  <c r="AP65" i="11"/>
  <c r="AP195" i="11"/>
  <c r="AH3" i="11"/>
  <c r="T257" i="11"/>
  <c r="AA246" i="11"/>
  <c r="AA105" i="11"/>
  <c r="T33" i="11"/>
  <c r="AA54" i="11"/>
  <c r="T51" i="11"/>
  <c r="T173" i="11"/>
  <c r="AH115" i="11"/>
  <c r="T138" i="11"/>
  <c r="AP142" i="11"/>
  <c r="AH143" i="11"/>
  <c r="AH32" i="11"/>
  <c r="AH70" i="11"/>
  <c r="AP192" i="11"/>
  <c r="AH238" i="11"/>
  <c r="AP240" i="11"/>
  <c r="AP106" i="11"/>
  <c r="AH244" i="11"/>
  <c r="T72" i="11"/>
  <c r="AP124" i="11"/>
  <c r="AA41" i="11"/>
  <c r="AP8" i="11"/>
  <c r="AH80" i="11"/>
  <c r="T59" i="11"/>
  <c r="T68" i="11"/>
  <c r="T235" i="11"/>
  <c r="AA255" i="11"/>
  <c r="T84" i="11"/>
  <c r="AA34" i="11"/>
  <c r="AA180" i="11"/>
  <c r="AH21" i="11"/>
  <c r="T224" i="11"/>
  <c r="AA222" i="11"/>
  <c r="AH225" i="11"/>
  <c r="AA215" i="11"/>
  <c r="AA211" i="11"/>
  <c r="AP68" i="11"/>
  <c r="AA227" i="11"/>
  <c r="AA62" i="11"/>
  <c r="AP132" i="11"/>
  <c r="AH140" i="11"/>
  <c r="AP71" i="11"/>
  <c r="AH117" i="11"/>
  <c r="AA196" i="11"/>
  <c r="AA66" i="11"/>
  <c r="T178" i="11"/>
  <c r="T142" i="11"/>
  <c r="AH41" i="11"/>
  <c r="AA146" i="11"/>
  <c r="AH172" i="11"/>
  <c r="AP84" i="11"/>
  <c r="AH91" i="11"/>
  <c r="AH49" i="11"/>
  <c r="AA85" i="11"/>
  <c r="AH149" i="11"/>
  <c r="AP95" i="11"/>
  <c r="AP242" i="11"/>
  <c r="AH198" i="11"/>
  <c r="AP19" i="11"/>
  <c r="T31" i="11"/>
  <c r="AH78" i="11"/>
  <c r="AP93" i="11"/>
  <c r="AP162" i="11"/>
  <c r="AH92" i="11"/>
  <c r="AA214" i="11"/>
  <c r="AH34" i="11"/>
  <c r="AP59" i="11"/>
  <c r="T237" i="11"/>
  <c r="AP151" i="11"/>
  <c r="AA123" i="11"/>
  <c r="AA26" i="11"/>
  <c r="AH196" i="11"/>
  <c r="AA165" i="11"/>
  <c r="AP29" i="11"/>
  <c r="T42" i="11"/>
  <c r="AP62" i="11"/>
  <c r="AP141" i="11"/>
  <c r="AH254" i="11"/>
  <c r="AP102" i="11"/>
  <c r="AH184" i="11"/>
  <c r="T78" i="11"/>
  <c r="AP140" i="11"/>
  <c r="AH219" i="11"/>
  <c r="AP64" i="11"/>
  <c r="AH173" i="11"/>
  <c r="AH164" i="11"/>
  <c r="AP237" i="11"/>
  <c r="AH110" i="11"/>
  <c r="AP125" i="11"/>
  <c r="AA24" i="11"/>
  <c r="AP76" i="11"/>
  <c r="AA240" i="11"/>
  <c r="AA44" i="11"/>
  <c r="T208" i="11"/>
  <c r="T135" i="11"/>
  <c r="AP148" i="11"/>
  <c r="AA170" i="11"/>
  <c r="AA75" i="11"/>
  <c r="T4" i="11"/>
  <c r="AH247" i="11"/>
  <c r="AP88" i="11"/>
  <c r="AH46" i="11"/>
  <c r="AA78" i="11"/>
  <c r="T161" i="11"/>
  <c r="T204" i="11"/>
  <c r="AA185" i="11"/>
  <c r="AP123" i="11"/>
  <c r="T76" i="11"/>
  <c r="T104" i="11"/>
  <c r="AP205" i="11"/>
  <c r="AH209" i="11"/>
  <c r="AP173" i="11"/>
  <c r="AP225" i="11"/>
  <c r="AH241" i="11"/>
  <c r="AA40" i="11"/>
  <c r="AA7" i="11"/>
  <c r="AA251" i="11"/>
  <c r="AA108" i="11"/>
  <c r="AP105" i="11"/>
  <c r="AP57" i="11"/>
  <c r="AP241" i="11"/>
  <c r="AH104" i="11"/>
  <c r="AP94" i="11"/>
  <c r="AA147" i="11"/>
  <c r="AH191" i="11"/>
  <c r="T99" i="11"/>
  <c r="AA124" i="11"/>
  <c r="T10" i="11"/>
  <c r="AA186" i="11"/>
  <c r="AA53" i="11"/>
  <c r="AA239" i="11"/>
  <c r="AP181" i="11"/>
  <c r="AH255" i="11"/>
  <c r="T91" i="11"/>
  <c r="AP176" i="11"/>
  <c r="AA25" i="11"/>
  <c r="AP17" i="11"/>
  <c r="AH213" i="11"/>
  <c r="AP35" i="11"/>
  <c r="AH36" i="11"/>
  <c r="T123" i="11"/>
  <c r="AP117" i="11"/>
  <c r="AP158" i="11"/>
  <c r="AA223" i="11"/>
  <c r="AH162" i="11"/>
  <c r="T15" i="11"/>
  <c r="AA102" i="11"/>
  <c r="T167" i="11"/>
  <c r="AA141" i="11"/>
  <c r="T26" i="11"/>
  <c r="T95" i="11"/>
  <c r="AA139" i="11"/>
  <c r="AP233" i="11"/>
  <c r="AA138" i="11"/>
  <c r="AH77" i="11"/>
  <c r="AH106" i="11"/>
  <c r="AH54" i="11"/>
  <c r="AA87" i="11"/>
  <c r="T9" i="11"/>
  <c r="AA55" i="11"/>
  <c r="AH207" i="11"/>
  <c r="AP24" i="11"/>
  <c r="AP179" i="11"/>
  <c r="AH179" i="11"/>
  <c r="AP126" i="11"/>
  <c r="AH20" i="11"/>
  <c r="T70" i="11"/>
  <c r="AH171" i="11"/>
  <c r="T126" i="11"/>
  <c r="AH125" i="11"/>
  <c r="AP138" i="11"/>
  <c r="T106" i="11"/>
  <c r="AP251" i="11"/>
  <c r="AP156" i="11"/>
  <c r="AA16" i="11"/>
  <c r="T103" i="11"/>
  <c r="T181" i="11"/>
  <c r="AH182" i="11"/>
  <c r="AH174" i="11"/>
  <c r="T214" i="11"/>
  <c r="AP245" i="11"/>
  <c r="AA134" i="11"/>
  <c r="AA249" i="11"/>
  <c r="AH98" i="11"/>
  <c r="AP32" i="11"/>
  <c r="AA174" i="11"/>
  <c r="AA13" i="11"/>
  <c r="AH17" i="11"/>
  <c r="T252" i="11"/>
  <c r="AA77" i="11"/>
  <c r="AA200" i="11"/>
  <c r="AA226" i="11"/>
  <c r="AP4" i="11"/>
  <c r="AP16" i="11"/>
  <c r="AA178" i="11"/>
  <c r="AH23" i="11"/>
  <c r="AA155" i="11"/>
  <c r="AP201" i="11"/>
  <c r="T61" i="11"/>
  <c r="T165" i="11"/>
  <c r="AP58" i="11"/>
  <c r="AH4" i="11"/>
  <c r="AP2" i="11"/>
  <c r="AH151" i="11"/>
  <c r="AH189" i="11"/>
  <c r="AA36" i="11"/>
  <c r="T219" i="11"/>
  <c r="AH253" i="11"/>
  <c r="AA184" i="11"/>
  <c r="T112" i="11"/>
  <c r="AA96" i="11"/>
  <c r="AH13" i="11"/>
  <c r="AP25" i="11"/>
  <c r="AH114" i="11"/>
  <c r="AA191" i="11"/>
  <c r="AA93" i="11"/>
  <c r="T130" i="11"/>
  <c r="AP5" i="11"/>
  <c r="AP56" i="11"/>
  <c r="AA150" i="11"/>
  <c r="T194" i="11"/>
  <c r="AH59" i="11"/>
  <c r="T234" i="11"/>
  <c r="T155" i="11"/>
  <c r="T216" i="11"/>
  <c r="AH158" i="11"/>
  <c r="T27" i="11"/>
  <c r="AA133" i="11"/>
  <c r="AH100" i="11"/>
  <c r="AH58" i="11"/>
  <c r="T97" i="11"/>
  <c r="T229" i="11"/>
  <c r="T236" i="11"/>
  <c r="AH124" i="11"/>
  <c r="AP147" i="11"/>
  <c r="AH19" i="11"/>
  <c r="AH166" i="11"/>
  <c r="AP6" i="11"/>
  <c r="AA125" i="11"/>
  <c r="AA106" i="11"/>
  <c r="T105" i="11"/>
  <c r="AA197" i="11"/>
  <c r="AA243" i="11"/>
  <c r="T25" i="11"/>
  <c r="T79" i="11"/>
  <c r="AH187" i="11"/>
  <c r="AA244" i="11"/>
  <c r="AH146" i="11"/>
  <c r="T227" i="11"/>
  <c r="AA220" i="11"/>
  <c r="AA188" i="11"/>
  <c r="T22" i="11"/>
  <c r="T101" i="11"/>
  <c r="T256" i="11"/>
  <c r="AA118" i="11"/>
  <c r="AH194" i="11"/>
  <c r="AP152" i="11"/>
  <c r="AA159" i="11"/>
  <c r="AP196" i="11"/>
  <c r="AP46" i="11"/>
  <c r="AA21" i="11"/>
  <c r="AH97" i="11"/>
  <c r="AA229" i="11"/>
  <c r="AA50" i="11"/>
  <c r="AH221" i="11"/>
  <c r="AP228" i="11"/>
  <c r="AA219" i="11"/>
  <c r="AH245" i="11"/>
  <c r="AA225" i="11"/>
  <c r="T183" i="11"/>
  <c r="AP202" i="11"/>
  <c r="AA232" i="11"/>
  <c r="AA224" i="11"/>
  <c r="AP30" i="11"/>
  <c r="AH83" i="11"/>
  <c r="AA130" i="11"/>
  <c r="AH8" i="11"/>
  <c r="T158" i="11"/>
  <c r="T197" i="11"/>
  <c r="AA127" i="11"/>
  <c r="AA157" i="11"/>
  <c r="AA68" i="11"/>
  <c r="AH161" i="11"/>
  <c r="AH252" i="11"/>
  <c r="AP203" i="11"/>
  <c r="AH175" i="11"/>
  <c r="T121" i="11"/>
  <c r="AH177" i="11"/>
  <c r="AP150" i="11"/>
  <c r="AH157" i="11"/>
  <c r="T17" i="11"/>
  <c r="AH85" i="11"/>
  <c r="AH226" i="11"/>
  <c r="AA236" i="11"/>
  <c r="T56" i="11"/>
  <c r="AP107" i="11"/>
  <c r="T217" i="11"/>
  <c r="T96" i="11"/>
  <c r="AH230" i="11"/>
  <c r="AA160" i="11"/>
  <c r="AP135" i="11"/>
  <c r="T159" i="11"/>
  <c r="AA38" i="11"/>
  <c r="AH232" i="11"/>
  <c r="AH156" i="11"/>
  <c r="AP209" i="11"/>
  <c r="T168" i="11"/>
  <c r="T171" i="11"/>
  <c r="AP169" i="11"/>
  <c r="AH15" i="11"/>
  <c r="AH128" i="11"/>
  <c r="AH65" i="11"/>
  <c r="T210" i="11"/>
  <c r="AA209" i="11"/>
  <c r="AA111" i="11"/>
  <c r="AH137" i="11"/>
  <c r="AA89" i="11"/>
  <c r="AP44" i="11"/>
  <c r="AH66" i="11"/>
  <c r="T150" i="11"/>
  <c r="T120" i="11"/>
  <c r="AP154" i="11"/>
  <c r="T145" i="11"/>
  <c r="AP120" i="11"/>
  <c r="T245" i="11"/>
  <c r="AH216" i="11"/>
  <c r="AH242" i="11"/>
  <c r="AA241" i="11"/>
  <c r="AP67" i="11"/>
  <c r="T247" i="11"/>
  <c r="AP92" i="11"/>
  <c r="T177" i="11"/>
  <c r="AH229" i="11"/>
  <c r="AH60" i="11"/>
  <c r="AA69" i="11"/>
  <c r="T153" i="11"/>
  <c r="AA194" i="11"/>
  <c r="AP247" i="11"/>
  <c r="T52" i="11"/>
  <c r="AA70" i="11"/>
  <c r="T35" i="11"/>
  <c r="AH185" i="11"/>
  <c r="AA119" i="11"/>
  <c r="T113" i="11"/>
  <c r="T206" i="11"/>
  <c r="AH28" i="11"/>
  <c r="AH10" i="11"/>
  <c r="T127" i="11"/>
  <c r="AP100" i="11"/>
  <c r="T134" i="11"/>
  <c r="T169" i="11"/>
  <c r="AP194" i="11"/>
  <c r="AP99" i="11"/>
  <c r="T8" i="11"/>
  <c r="AA48" i="11"/>
  <c r="AA136" i="11"/>
  <c r="AP249" i="11"/>
  <c r="T238" i="11"/>
  <c r="AH204" i="11"/>
  <c r="T37" i="11"/>
  <c r="AP220" i="11"/>
  <c r="AA189" i="11"/>
  <c r="AP54" i="11"/>
  <c r="T46" i="11"/>
  <c r="T191" i="11"/>
  <c r="AH62" i="11"/>
  <c r="AA17" i="11"/>
  <c r="AP222" i="11"/>
  <c r="AH200" i="11"/>
  <c r="AH132" i="11"/>
  <c r="AP149" i="11"/>
  <c r="AA29" i="11"/>
  <c r="T147" i="11"/>
  <c r="AH112" i="11"/>
  <c r="T255" i="11"/>
  <c r="AH72" i="11"/>
  <c r="AP122" i="11"/>
  <c r="AA230" i="11"/>
  <c r="AA51" i="11"/>
  <c r="AA5" i="11"/>
  <c r="AA238" i="11"/>
  <c r="AH87" i="11"/>
  <c r="AP27" i="11"/>
  <c r="T39" i="11"/>
  <c r="T75" i="11"/>
  <c r="T203" i="11"/>
  <c r="AP86" i="11"/>
  <c r="AP49" i="11"/>
  <c r="AP108" i="11"/>
  <c r="AH81" i="11"/>
  <c r="T114" i="11"/>
  <c r="AH180" i="11"/>
  <c r="AH101" i="11"/>
  <c r="T117" i="11"/>
  <c r="AA94" i="11"/>
  <c r="T18" i="11"/>
  <c r="T157" i="11"/>
  <c r="AH111" i="11"/>
  <c r="AA143" i="11"/>
  <c r="T11" i="11"/>
  <c r="AP199" i="11"/>
  <c r="AH240" i="11"/>
  <c r="AA204" i="11"/>
  <c r="AH183" i="11"/>
  <c r="AA242" i="11"/>
  <c r="T195" i="11"/>
  <c r="T166" i="11"/>
  <c r="T20" i="11"/>
  <c r="AP26" i="11"/>
  <c r="AP184" i="11"/>
  <c r="T211" i="11"/>
  <c r="T85" i="11"/>
  <c r="AA8" i="11"/>
  <c r="AH120" i="11"/>
  <c r="AH88" i="11"/>
  <c r="AA190" i="11"/>
  <c r="T124" i="11"/>
  <c r="AA206" i="11"/>
  <c r="AP219" i="11"/>
  <c r="AH135" i="11"/>
  <c r="T65" i="11"/>
  <c r="AA181" i="11"/>
  <c r="AA117" i="11"/>
  <c r="AH30" i="11"/>
  <c r="AA114" i="11"/>
  <c r="AH193" i="11"/>
  <c r="AP121" i="11"/>
  <c r="T222" i="11"/>
  <c r="AH63" i="11"/>
  <c r="AA166" i="11"/>
  <c r="AP207" i="11"/>
  <c r="AA6" i="11"/>
  <c r="T87" i="11"/>
  <c r="AP63" i="11"/>
  <c r="T5" i="11"/>
  <c r="AA248" i="11"/>
  <c r="AP53" i="11"/>
  <c r="T174" i="11"/>
  <c r="AP160" i="11"/>
  <c r="AH127" i="11"/>
  <c r="AH94" i="11"/>
  <c r="AA121" i="11"/>
  <c r="AA46" i="11"/>
  <c r="AH18" i="11"/>
  <c r="AP186" i="11"/>
  <c r="AH251" i="11"/>
  <c r="T230" i="11"/>
  <c r="T44" i="11"/>
  <c r="AA254" i="11"/>
  <c r="AA122" i="11"/>
  <c r="AP252" i="11"/>
  <c r="AA164" i="11"/>
  <c r="T205" i="11"/>
  <c r="AH29" i="11"/>
  <c r="AP145" i="11"/>
  <c r="AH257" i="11"/>
  <c r="AA28" i="11"/>
  <c r="AP170" i="11"/>
  <c r="AH169" i="11"/>
  <c r="AA213" i="11"/>
  <c r="T218" i="11"/>
  <c r="AA187" i="11"/>
  <c r="AA201" i="11"/>
  <c r="AH248" i="11"/>
  <c r="T77" i="11"/>
  <c r="T188" i="11"/>
  <c r="AP51" i="11"/>
  <c r="T28" i="11"/>
  <c r="AP159" i="11"/>
  <c r="AP109" i="11"/>
  <c r="AP243" i="11"/>
  <c r="AA231" i="11"/>
  <c r="T125" i="11"/>
  <c r="T156" i="11"/>
  <c r="AA74" i="11"/>
  <c r="AA163" i="11"/>
  <c r="AH108" i="11"/>
  <c r="AA100" i="11"/>
  <c r="AA199" i="11"/>
  <c r="AH71" i="11"/>
  <c r="AA18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tc={CCD01469-4476-834D-B958-C8FFDE871685}</author>
    <author>tc={CD7B266D-89DB-5740-8389-8340BBEAFB7F}</author>
    <author>tc={9CA67E81-8177-4748-8FE2-4435AAE0618F}</author>
  </authors>
  <commentList>
    <comment ref="CZ271" authorId="0" shapeId="0" xr:uid="{CCD01469-4476-834D-B958-C8FFDE871685}">
      <text>
        <t>[Threaded comment]
Your version of Excel allows you to read this threaded comment; however, any edits to it will get removed if the file is opened in a newer version of Excel. Learn more: https://go.microsoft.com/fwlink/?linkid=870924
Comment:
    rêves bizarres de vêtements, handicap, saucisses avant le réveil</t>
      </text>
    </comment>
    <comment ref="CZ385" authorId="1" shapeId="0" xr:uid="{CD7B266D-89DB-5740-8389-8340BBEAFB7F}">
      <text>
        <t>[Threaded comment]
Your version of Excel allows you to read this threaded comment; however, any edits to it will get removed if the file is opened in a newer version of Excel. Learn more: https://go.microsoft.com/fwlink/?linkid=870924
Comment:
    grande mere corona parents malades</t>
      </text>
    </comment>
    <comment ref="CW390" authorId="2" shapeId="0" xr:uid="{9CA67E81-8177-4748-8FE2-4435AAE0618F}">
      <text>
        <t>[Threaded comment]
Your version of Excel allows you to read this threaded comment; however, any edits to it will get removed if the file is opened in a newer version of Excel. Learn more: https://go.microsoft.com/fwlink/?linkid=870924
Comment:
    remplir avec 1 sue ordinateur @Berenger stp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<sst xmlns="http://schemas.openxmlformats.org/spreadsheetml/2006/main" count="6475" uniqueCount="421">
  <si>
    <t>C = coucher, L = Levé, 1 = sommeil, S = somnolences, T = Taurine, Ca = café, Ni = ruva rein, No = nuva raus</t>
  </si>
  <si>
    <t>TB, B, Moy, M, TM</t>
  </si>
  <si>
    <t>1 à 10</t>
  </si>
  <si>
    <t>Nuit du</t>
  </si>
  <si>
    <t>24, lendemain</t>
  </si>
  <si>
    <t>Qualité du
sommeil</t>
  </si>
  <si>
    <t>Qualité du
réveil</t>
  </si>
  <si>
    <t>Humeur de
la journée
JJ+1</t>
  </si>
  <si>
    <t>Anxiété</t>
  </si>
  <si>
    <t>réveil seule</t>
  </si>
  <si>
    <t>Remarques et 
traitemens particuliers</t>
  </si>
  <si>
    <t>Temps total de sommeil nuits + 
sieste lendemain (h)</t>
  </si>
  <si>
    <t>Interne</t>
  </si>
  <si>
    <t>Connue</t>
  </si>
  <si>
    <t>s</t>
  </si>
  <si>
    <t>c</t>
  </si>
  <si>
    <t>L</t>
  </si>
  <si>
    <t>Ca</t>
  </si>
  <si>
    <t>ca</t>
  </si>
  <si>
    <t>TB</t>
  </si>
  <si>
    <t>t</t>
  </si>
  <si>
    <t>Ma</t>
  </si>
  <si>
    <t>TM</t>
  </si>
  <si>
    <t>B</t>
  </si>
  <si>
    <t>Moy</t>
  </si>
  <si>
    <t>l</t>
  </si>
  <si>
    <t>pipi qui brûle</t>
  </si>
  <si>
    <t>concert</t>
  </si>
  <si>
    <t>C</t>
  </si>
  <si>
    <t>Toux lors de l'endormissement, envie de vomir le matin. Aménagement perdu</t>
  </si>
  <si>
    <t>concert. réveil avant le son du réveil 👍🏻. fatigue après le petit dej cependant</t>
  </si>
  <si>
    <t>télétravail, tempête la nuit avec beaucoup de bruit</t>
  </si>
  <si>
    <t>S'est frapée le soir suite dispute</t>
  </si>
  <si>
    <t>T</t>
  </si>
  <si>
    <t>S</t>
  </si>
  <si>
    <t>fedeh</t>
  </si>
  <si>
    <t>fedeh. vomi le matin</t>
  </si>
  <si>
    <t>fedeh. Soleil dans le train</t>
  </si>
  <si>
    <t>vomi le matin</t>
  </si>
  <si>
    <t>cauchemar : Tobi adulte et gros qui fait un délit de fuite après avoir renversé et tué qqn</t>
  </si>
  <si>
    <t>atelier handicap fedeh sldv</t>
  </si>
  <si>
    <t>Oui</t>
  </si>
  <si>
    <t>réveil seule avec bonheur</t>
  </si>
  <si>
    <t>malau ventre réveil pipi</t>
  </si>
  <si>
    <t>cauchemar serpent</t>
  </si>
  <si>
    <t>Difficulté au coucher + peur de vomir</t>
  </si>
  <si>
    <t>un peu mal en journée (état grippal? )réveil seule a 8h09 malgré réveil oublié !!!❤️</t>
  </si>
  <si>
    <t>fièvre légère + stress au coucher nuva Ring</t>
  </si>
  <si>
    <t>D</t>
  </si>
  <si>
    <t>levée seule !</t>
  </si>
  <si>
    <t>Levée seule !</t>
  </si>
  <si>
    <t>Réveil seule avant sonnerie</t>
  </si>
  <si>
    <t>levée seule</t>
  </si>
  <si>
    <t>levée seule. réveil de pipi</t>
  </si>
  <si>
    <t>red bull sur plusieurs heures</t>
  </si>
  <si>
    <t>travail chez le client</t>
  </si>
  <si>
    <t>enterrement Dédé et 2 verres de vin</t>
  </si>
  <si>
    <t>1 verre de vin. sommeil pendant voyage en train</t>
  </si>
  <si>
    <t>décès d'un membre de famille en en matinée, tristesse</t>
  </si>
  <si>
    <t>je me suis tapé la tête</t>
  </si>
  <si>
    <t>gonflé</t>
  </si>
  <si>
    <t>gonflé,mal au ventre, tendons brûles</t>
  </si>
  <si>
    <t xml:space="preserve"> </t>
  </si>
  <si>
    <t>Cauchemar</t>
  </si>
  <si>
    <t>rêves le matin</t>
  </si>
  <si>
    <t>mauvaise</t>
  </si>
  <si>
    <t>sommeil incontrôlé suitejournee fatiguante, rêves le matin</t>
  </si>
  <si>
    <t>endormissement bus, rêves le matin</t>
  </si>
  <si>
    <t>rêves chauve souris</t>
  </si>
  <si>
    <t>Dimanche : stress alberto nuit: rêve insecte réveul sursaut 1h30</t>
  </si>
  <si>
    <t>Travaux beaux parents</t>
  </si>
  <si>
    <t>réveil seul, toilette</t>
  </si>
  <si>
    <t>Montpellier hôpital aller-retour</t>
  </si>
  <si>
    <t>chez les client, réveil poubelle voiture 6h</t>
  </si>
  <si>
    <t>Verre de vin</t>
  </si>
  <si>
    <t>Sleepy après rando 10km dans le bus + énorme fatigue le soir en marchant</t>
  </si>
  <si>
    <t>rêve réaliste trivunal</t>
  </si>
  <si>
    <t>stress: araignee, conduute du oaoa et stress punaise de lit nuit</t>
  </si>
  <si>
    <t>hallucinations araignée endormissement</t>
  </si>
  <si>
    <t>holital cheville</t>
  </si>
  <si>
    <t>reveil dans la nuit pour ranger chaises slus la pluie</t>
  </si>
  <si>
    <t>tristesse</t>
  </si>
  <si>
    <t>Moustiques excitation</t>
  </si>
  <si>
    <t>Cauchemard</t>
  </si>
  <si>
    <t>levée seule, premier jour interchantier</t>
  </si>
  <si>
    <t>peur de ne pas terminer le librable et eu changement</t>
  </si>
  <si>
    <t>dernier jour chez le cllient, livraison</t>
  </si>
  <si>
    <t>reves de la journée, reveil entendu mais du mol à se reveiller pendant 40 min</t>
  </si>
  <si>
    <t>mal au cœur le soir</t>
  </si>
  <si>
    <t>aménagements préconisés</t>
  </si>
  <si>
    <t>coeur fait mal</t>
  </si>
  <si>
    <t>ssizste sur sol suite dispute</t>
  </si>
  <si>
    <t>entretien ministère</t>
  </si>
  <si>
    <t>douleur musculaire</t>
  </si>
  <si>
    <t>Changement heure</t>
  </si>
  <si>
    <t>calculated</t>
  </si>
  <si>
    <t>lumière le matin</t>
  </si>
  <si>
    <t>présentation fedeh</t>
  </si>
  <si>
    <t>rêve supermarché</t>
  </si>
  <si>
    <t>reve bizarre</t>
  </si>
  <si>
    <t>malade</t>
  </si>
  <si>
    <t>vomi le soir / herrmann</t>
  </si>
  <si>
    <t>DA5:DA345)</t>
  </si>
  <si>
    <t>reve biochimie</t>
  </si>
  <si>
    <t>reve kpi noiveau travail, réveil sans réveil</t>
  </si>
  <si>
    <t>reve kpi noiveau travail</t>
  </si>
  <si>
    <t>grande mère a gorona, parents malades</t>
  </si>
  <si>
    <t>voyage a Frankfurt, fin de régime sans gluten</t>
  </si>
  <si>
    <t>réveil avec douleurs se ventre</t>
  </si>
  <si>
    <t>endormi abex lunettes et portable</t>
  </si>
  <si>
    <t>réveil de bougge de chaleur</t>
  </si>
  <si>
    <t>réveil avzc douleurs de ventre, selles moues, rêves intenses au réveil, palpitations au coucher</t>
  </si>
  <si>
    <t>réveillé avzc toux et douleurs ee ventre deux selles moux</t>
  </si>
  <si>
    <t>selles mous à 6h</t>
  </si>
  <si>
    <t>jour pour rentrer de Frankfurt à Paris, peur de ne okus revoir mes parents en forme</t>
  </si>
  <si>
    <t>anxieuse concernant le travail</t>
  </si>
  <si>
    <t>juste besoin d'uriner,ne plus de diahree</t>
  </si>
  <si>
    <t>peur ee thrombose</t>
  </si>
  <si>
    <t>ne plus de diharee</t>
  </si>
  <si>
    <t>examen scanner post covid ok</t>
  </si>
  <si>
    <t>Non</t>
  </si>
  <si>
    <t>reveil seule</t>
  </si>
  <si>
    <t xml:space="preserve">Troubles de langeâtes et non linéarité </t>
  </si>
  <si>
    <t>Somnolence en voiture passager</t>
  </si>
  <si>
    <t>Somnolence en train</t>
  </si>
  <si>
    <t xml:space="preserve">Coiffeur </t>
  </si>
  <si>
    <t>Kayak</t>
  </si>
  <si>
    <t>Roller</t>
  </si>
  <si>
    <t>vomis</t>
  </si>
  <si>
    <t>vitbd le matin. vomis, constipé</t>
  </si>
  <si>
    <t>Hôpital Montpellier</t>
  </si>
  <si>
    <t xml:space="preserve">Cauchemardas </t>
  </si>
  <si>
    <t xml:space="preserve">Rêve bizarre </t>
  </si>
  <si>
    <t>Marche en dormant</t>
  </si>
  <si>
    <t>Sieste réveil seule</t>
  </si>
  <si>
    <t>Axs chat</t>
  </si>
  <si>
    <t>Questionnaires HI</t>
  </si>
  <si>
    <t>Cauchemard + réveils</t>
  </si>
  <si>
    <t xml:space="preserve">Urgences : gorge gonflée </t>
  </si>
  <si>
    <t>Voyage sud</t>
  </si>
  <si>
    <t>Levée chat diahrée</t>
  </si>
  <si>
    <t>Retracé depuis whatspp</t>
  </si>
  <si>
    <t>Rêves bizarres</t>
  </si>
  <si>
    <t>Réveil dans la nuit</t>
  </si>
  <si>
    <t>Xanax 0,25mg</t>
  </si>
  <si>
    <t>Niveau</t>
  </si>
  <si>
    <t>Nom</t>
  </si>
  <si>
    <t>Description</t>
  </si>
  <si>
    <t>Absence d’anxiété</t>
  </si>
  <si>
    <t>Impression de calme, muscles décontractés, respiration normale</t>
  </si>
  <si>
    <t>Début d’anxiété</t>
  </si>
  <si>
    <t>Légère indisposition, un peu de nervosité, légère inquiétude</t>
  </si>
  <si>
    <t>Anxiété légère</t>
  </si>
  <si>
    <t>Apparition de rougeurs, contraction de certains muscles, mains moites, inconfort diffus (1 ou 2 symptômes)</t>
  </si>
  <si>
    <t>Anxiété modérée</t>
  </si>
  <si>
    <t>Essoufflement, serrements à l’estomac, vue embrouillée, muscles tendus, voix mal assurée, difficulté à avaler sa salive</t>
  </si>
  <si>
    <t>Anxiété sévère</t>
  </si>
  <si>
    <t>Étourdissement, vertiges, nausées, diarrhée, boule dans la gorge, tremblements, rythme cardiaque accéléré, peur de perdre le contrôle, désir de fuir à tout prix (au moins 3 symptômes différents)</t>
  </si>
  <si>
    <t>Attaque de panique</t>
  </si>
  <si>
    <t>Impression de manquer d’air, frissons, transpiration, tremblements, difficulté à respirer, impression d’avoir perdu le contrôle (4 symptômes et plus).</t>
  </si>
  <si>
    <t>Raideurs musculaires, spasmes, coliques abdominales, bouche sèche, respiration haletante menant souvent à l’hyperventilation, impression d’étouffer</t>
  </si>
  <si>
    <t>Attaque de panique sévère</t>
  </si>
  <si>
    <t>Attente du pire, incapacité de rester en place ou au contraire, de bouger, tachycardie, vomissements, sueurs abondantes, jambes molles, respiration très rapide, hyperventilation</t>
  </si>
  <si>
    <t> Attaque de panique majeure</t>
  </si>
  <si>
    <t>Hyperventilation, sursauts musculaires, tachycardie, grande faiblesse, engourdissements, jambes qui ne supportent plus le corps etc.</t>
  </si>
  <si>
    <t>Attaque de panique aiguë</t>
  </si>
  <si>
    <t>Douleur à la poitrine, dépersonnalisation, paralysie, sentiment d’irréalité, certitude de devenir fou ou d’être en train de mourir.</t>
  </si>
  <si>
    <t>Date</t>
  </si>
  <si>
    <t>Heure coucher</t>
  </si>
  <si>
    <t>Heure levé</t>
  </si>
  <si>
    <t>Heure sieste</t>
  </si>
  <si>
    <t>Durée sieste</t>
  </si>
  <si>
    <t>Qualité sommeil</t>
  </si>
  <si>
    <t>Qualité réveil</t>
  </si>
  <si>
    <t>Hummeur journée</t>
  </si>
  <si>
    <t>Anxiété int</t>
  </si>
  <si>
    <t>Anxiété ext</t>
  </si>
  <si>
    <t>Boisson</t>
  </si>
  <si>
    <t>HeureBoisson</t>
  </si>
  <si>
    <t>IsTreated</t>
  </si>
  <si>
    <t>isTest</t>
  </si>
  <si>
    <t>GetHRound</t>
  </si>
  <si>
    <t>GetMRound</t>
  </si>
  <si>
    <t>DateCellCoucher</t>
  </si>
  <si>
    <t>TimeletterCoucher</t>
  </si>
  <si>
    <t xml:space="preserve">   </t>
  </si>
  <si>
    <t>GetHLeveRound</t>
  </si>
  <si>
    <t>GetMLeveRound</t>
  </si>
  <si>
    <t>DateCellLeve</t>
  </si>
  <si>
    <t>TimeletterLeve</t>
  </si>
  <si>
    <t>Hboiss</t>
  </si>
  <si>
    <t>Mboiss</t>
  </si>
  <si>
    <t>date</t>
  </si>
  <si>
    <t>col</t>
  </si>
  <si>
    <t>Hsieste</t>
  </si>
  <si>
    <t>Msieste</t>
  </si>
  <si>
    <t>Duree sieste</t>
  </si>
  <si>
    <t>nb sneep</t>
  </si>
  <si>
    <t>ReveilSeule</t>
  </si>
  <si>
    <t>2245</t>
  </si>
  <si>
    <t>Bien</t>
  </si>
  <si>
    <t>Mauvais</t>
  </si>
  <si>
    <t>Très bien</t>
  </si>
  <si>
    <t>Café</t>
  </si>
  <si>
    <t>0800</t>
  </si>
  <si>
    <t>1200</t>
  </si>
  <si>
    <t>0030</t>
  </si>
  <si>
    <t>0658</t>
  </si>
  <si>
    <t>Moyen</t>
  </si>
  <si>
    <t xml:space="preserve">    </t>
  </si>
  <si>
    <t>Redbull</t>
  </si>
  <si>
    <t>1230</t>
  </si>
  <si>
    <t>0500</t>
  </si>
  <si>
    <t>1744</t>
  </si>
  <si>
    <t>0730</t>
  </si>
  <si>
    <t>Très Mauvais</t>
  </si>
  <si>
    <t>0750</t>
  </si>
  <si>
    <t>2230</t>
  </si>
  <si>
    <t>0645</t>
  </si>
  <si>
    <t>730</t>
  </si>
  <si>
    <t>2318</t>
  </si>
  <si>
    <t>0642</t>
  </si>
  <si>
    <t>0756</t>
  </si>
  <si>
    <t>0015</t>
  </si>
  <si>
    <t>0815</t>
  </si>
  <si>
    <t>0820</t>
  </si>
  <si>
    <t>0659</t>
  </si>
  <si>
    <t>0715</t>
  </si>
  <si>
    <t>1400</t>
  </si>
  <si>
    <t>1450</t>
  </si>
  <si>
    <t>0909</t>
  </si>
  <si>
    <t>1700</t>
  </si>
  <si>
    <t>1600</t>
  </si>
  <si>
    <t>1010</t>
  </si>
  <si>
    <t>1418</t>
  </si>
  <si>
    <t>0940</t>
  </si>
  <si>
    <t>1630</t>
  </si>
  <si>
    <t>0700</t>
  </si>
  <si>
    <t>13</t>
  </si>
  <si>
    <t>0045</t>
  </si>
  <si>
    <t>1000</t>
  </si>
  <si>
    <t>1</t>
  </si>
  <si>
    <t>14</t>
  </si>
  <si>
    <t>1406</t>
  </si>
  <si>
    <t>17</t>
  </si>
  <si>
    <t>0630</t>
  </si>
  <si>
    <t>1500</t>
  </si>
  <si>
    <t>1300</t>
  </si>
  <si>
    <t>0900</t>
  </si>
  <si>
    <t>1330</t>
  </si>
  <si>
    <t>0930</t>
  </si>
  <si>
    <t>0830</t>
  </si>
  <si>
    <t>1445</t>
  </si>
  <si>
    <t>2000</t>
  </si>
  <si>
    <t>0600</t>
  </si>
  <si>
    <t>0835</t>
  </si>
  <si>
    <t>1715</t>
  </si>
  <si>
    <t>2350</t>
  </si>
  <si>
    <t>1345</t>
  </si>
  <si>
    <t>2115</t>
  </si>
  <si>
    <t>1540</t>
  </si>
  <si>
    <t>0745</t>
  </si>
  <si>
    <t>1800</t>
  </si>
  <si>
    <t>0610</t>
  </si>
  <si>
    <t>0710</t>
  </si>
  <si>
    <t>1550</t>
  </si>
  <si>
    <t>1430</t>
  </si>
  <si>
    <t>1250</t>
  </si>
  <si>
    <t>1320</t>
  </si>
  <si>
    <t>1100</t>
  </si>
  <si>
    <t>0725</t>
  </si>
  <si>
    <t>2130</t>
  </si>
  <si>
    <t>0840</t>
  </si>
  <si>
    <t>1315</t>
  </si>
  <si>
    <t>0740</t>
  </si>
  <si>
    <t>2200</t>
  </si>
  <si>
    <t>0845</t>
  </si>
  <si>
    <t>0920</t>
  </si>
  <si>
    <t>0735</t>
  </si>
  <si>
    <t>1530</t>
  </si>
  <si>
    <t>1030</t>
  </si>
  <si>
    <t>1350</t>
  </si>
  <si>
    <t>0720</t>
  </si>
  <si>
    <t>1045</t>
  </si>
  <si>
    <t>1340</t>
  </si>
  <si>
    <t>1415</t>
  </si>
  <si>
    <t>1310</t>
  </si>
  <si>
    <t>0810</t>
  </si>
  <si>
    <t>0430</t>
  </si>
  <si>
    <t>1930</t>
  </si>
  <si>
    <t>0640</t>
  </si>
  <si>
    <t>0935</t>
  </si>
  <si>
    <t>1318</t>
  </si>
  <si>
    <t>1830</t>
  </si>
  <si>
    <t>1900</t>
  </si>
  <si>
    <t>0330</t>
  </si>
  <si>
    <t>0705</t>
  </si>
  <si>
    <t>0915</t>
  </si>
  <si>
    <t>11h00</t>
  </si>
  <si>
    <t>1555</t>
  </si>
  <si>
    <t>0644</t>
  </si>
  <si>
    <t>1845</t>
  </si>
  <si>
    <t>2100</t>
  </si>
  <si>
    <t>0615</t>
  </si>
  <si>
    <t>1730</t>
  </si>
  <si>
    <t>Calculs pour Montpellier</t>
  </si>
  <si>
    <t>Moyenne par nuit</t>
  </si>
  <si>
    <t>Depuis 2021</t>
  </si>
  <si>
    <t>En 2020</t>
  </si>
  <si>
    <t>Colonne1</t>
  </si>
  <si>
    <t>21</t>
  </si>
  <si>
    <t>22</t>
  </si>
  <si>
    <t>23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</si>
  <si>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</si>
  <si>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</si>
  <si>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</si>
  <si>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</si>
  <si>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</si>
  <si>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</si>
  <si>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</si>
  <si>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</si>
  <si>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</si>
  <si>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</si>
  <si>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</si>
  <si>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</si>
  <si>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</si>
  <si>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15</t>
  </si>
  <si>
    <t>16</t>
  </si>
  <si>
    <t>18</t>
  </si>
  <si>
    <t>19</t>
  </si>
  <si>
    <t>20</t>
  </si>
  <si>
    <t>F</t>
  </si>
  <si>
    <t>J</t>
  </si>
  <si>
    <t>N</t>
  </si>
  <si>
    <t>R</t>
  </si>
  <si>
    <t>V</t>
  </si>
  <si>
    <t>Z</t>
  </si>
  <si>
    <t>AD</t>
  </si>
  <si>
    <t>AH</t>
  </si>
  <si>
    <t>AL</t>
  </si>
  <si>
    <t>AP</t>
  </si>
  <si>
    <t>AT</t>
  </si>
  <si>
    <t>AX</t>
  </si>
  <si>
    <t>BB</t>
  </si>
  <si>
    <t>BF</t>
  </si>
  <si>
    <t>BJ</t>
  </si>
  <si>
    <t>BN</t>
  </si>
  <si>
    <t>BR</t>
  </si>
  <si>
    <t>BV</t>
  </si>
  <si>
    <t>BZ</t>
  </si>
  <si>
    <t>CD</t>
  </si>
  <si>
    <t>CH</t>
  </si>
  <si>
    <t>CL</t>
  </si>
  <si>
    <t>CP</t>
  </si>
  <si>
    <t>G</t>
  </si>
  <si>
    <t>K</t>
  </si>
  <si>
    <t>O</t>
  </si>
  <si>
    <t>W</t>
  </si>
  <si>
    <t>AA</t>
  </si>
  <si>
    <t>AE</t>
  </si>
  <si>
    <t>AI</t>
  </si>
  <si>
    <t>AM</t>
  </si>
  <si>
    <t>AQ</t>
  </si>
  <si>
    <t>AU</t>
  </si>
  <si>
    <t>AY</t>
  </si>
  <si>
    <t>BC</t>
  </si>
  <si>
    <t>BG</t>
  </si>
  <si>
    <t>BK</t>
  </si>
  <si>
    <t>BO</t>
  </si>
  <si>
    <t>BS</t>
  </si>
  <si>
    <t>BW</t>
  </si>
  <si>
    <t>CA</t>
  </si>
  <si>
    <t>CE</t>
  </si>
  <si>
    <t>CI</t>
  </si>
  <si>
    <t>CM</t>
  </si>
  <si>
    <t>CQ</t>
  </si>
  <si>
    <t>H</t>
  </si>
  <si>
    <t>P</t>
  </si>
  <si>
    <t>X</t>
  </si>
  <si>
    <t>AB</t>
  </si>
  <si>
    <t>AF</t>
  </si>
  <si>
    <t>AJ</t>
  </si>
  <si>
    <t>AN</t>
  </si>
  <si>
    <t>AR</t>
  </si>
  <si>
    <t>AV</t>
  </si>
  <si>
    <t>AZ</t>
  </si>
  <si>
    <t>BD</t>
  </si>
  <si>
    <t>BH</t>
  </si>
  <si>
    <t>BL</t>
  </si>
  <si>
    <t>BP</t>
  </si>
  <si>
    <t>BT</t>
  </si>
  <si>
    <t>BX</t>
  </si>
  <si>
    <t>CB</t>
  </si>
  <si>
    <t>CF</t>
  </si>
  <si>
    <t>CJ</t>
  </si>
  <si>
    <t>CN</t>
  </si>
  <si>
    <t>CR</t>
  </si>
  <si>
    <t>E</t>
  </si>
  <si>
    <t>I</t>
  </si>
  <si>
    <t>M</t>
  </si>
  <si>
    <t>Q</t>
  </si>
  <si>
    <t>U</t>
  </si>
  <si>
    <t>Y</t>
  </si>
  <si>
    <t>AC</t>
  </si>
  <si>
    <t>AG</t>
  </si>
  <si>
    <t>AK</t>
  </si>
  <si>
    <t>AO</t>
  </si>
  <si>
    <t>AS</t>
  </si>
  <si>
    <t>AW</t>
  </si>
  <si>
    <t>BA</t>
  </si>
  <si>
    <t>BE</t>
  </si>
  <si>
    <t>BI</t>
  </si>
  <si>
    <t>BM</t>
  </si>
  <si>
    <t>BQ</t>
  </si>
  <si>
    <t>BU</t>
  </si>
  <si>
    <t>BY</t>
  </si>
  <si>
    <t>CC</t>
  </si>
  <si>
    <t>CG</t>
  </si>
  <si>
    <t>CK</t>
  </si>
  <si>
    <t>CO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</si>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</sst>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C]d\ mmmm\ yyyy;@"/>
    <numFmt numFmtId="165" formatCode="[$-40C]ddd\ dd\ mmm\ yy"/>
    <numFmt numFmtId="166" formatCode="0.0;;;"/>
    <numFmt numFmtId="167" formatCode="0000"/>
    <numFmt numFmtId="168" formatCode="00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B4C6E7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Arial"/>
      <family val="2"/>
    </font>
    <font>
      <sz val="10"/>
      <name val="Var(--ff-mono)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C5B37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/>
    <xf numFmtId="0" fontId="4" fillId="0" borderId="0" applyNumberFormat="0" applyFill="0" applyBorder="0" applyAlignment="0" applyProtection="0"/>
    <xf numFmtId="0" fontId="9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" xfId="3" applyBorder="1"/>
    <xf numFmtId="165" fontId="4" fillId="0" borderId="1" xfId="3" applyNumberFormat="1" applyBorder="1" applyAlignment="1" applyProtection="1">
      <alignment horizontal="left"/>
      <protection locked="0"/>
    </xf>
    <xf numFmtId="164" fontId="4" fillId="0" borderId="1" xfId="3" applyNumberFormat="1" applyBorder="1"/>
    <xf numFmtId="0" fontId="5" fillId="8" borderId="0" xfId="0" applyFont="1" applyFill="1"/>
    <xf numFmtId="0" fontId="6" fillId="9" borderId="0" xfId="0" applyFont="1" applyFill="1"/>
    <xf numFmtId="0" fontId="7" fillId="0" borderId="0" xfId="0" applyFont="1"/>
    <xf numFmtId="20" fontId="0" fillId="0" borderId="0" xfId="0" applyNumberFormat="1"/>
    <xf numFmtId="0" fontId="1" fillId="2" borderId="4" xfId="1" applyFont="1" applyBorder="1" applyAlignment="1">
      <alignment horizontal="center" vertical="center" wrapText="1"/>
    </xf>
    <xf numFmtId="0" fontId="1" fillId="2" borderId="14" xfId="1" applyFont="1" applyBorder="1" applyAlignment="1">
      <alignment horizontal="center" vertical="center" wrapText="1"/>
    </xf>
    <xf numFmtId="0" fontId="1" fillId="2" borderId="15" xfId="1" applyFont="1" applyBorder="1" applyAlignment="1">
      <alignment horizontal="center" vertical="center" wrapText="1"/>
    </xf>
    <xf numFmtId="0" fontId="1" fillId="2" borderId="9" xfId="1" applyFont="1" applyBorder="1" applyAlignment="1">
      <alignment horizontal="center" vertical="center" wrapText="1"/>
    </xf>
    <xf numFmtId="14" fontId="0" fillId="0" borderId="0" xfId="0" applyNumberFormat="1"/>
    <xf numFmtId="0" fontId="10" fillId="0" borderId="0" xfId="0" applyFont="1" applyAlignment="1">
      <alignment horizontal="left" vertical="center" wrapText="1"/>
    </xf>
    <xf numFmtId="49" fontId="0" fillId="0" borderId="0" xfId="0" applyNumberFormat="1"/>
    <xf numFmtId="49" fontId="0" fillId="4" borderId="10" xfId="0" applyNumberFormat="1" applyFill="1" applyBorder="1" applyAlignment="1">
      <alignment horizontal="center"/>
    </xf>
    <xf numFmtId="49" fontId="0" fillId="5" borderId="10" xfId="0" applyNumberFormat="1" applyFill="1" applyBorder="1" applyAlignment="1">
      <alignment horizontal="center"/>
    </xf>
    <xf numFmtId="49" fontId="10" fillId="0" borderId="0" xfId="0" applyNumberFormat="1" applyFont="1" applyAlignment="1">
      <alignment horizontal="left" vertical="center" wrapText="1"/>
    </xf>
    <xf numFmtId="14" fontId="0" fillId="6" borderId="0" xfId="0" applyNumberFormat="1" applyFill="1"/>
    <xf numFmtId="49" fontId="0" fillId="6" borderId="0" xfId="0" applyNumberFormat="1" applyFill="1"/>
    <xf numFmtId="0" fontId="0" fillId="6" borderId="0" xfId="0" applyFill="1"/>
    <xf numFmtId="167" fontId="0" fillId="0" borderId="0" xfId="0" applyNumberFormat="1"/>
    <xf numFmtId="167" fontId="0" fillId="6" borderId="0" xfId="0" applyNumberFormat="1" applyFill="1"/>
    <xf numFmtId="168" fontId="0" fillId="10" borderId="5" xfId="0" applyNumberFormat="1" applyFill="1" applyBorder="1"/>
    <xf numFmtId="168" fontId="0" fillId="10" borderId="0" xfId="0" applyNumberFormat="1" applyFill="1"/>
    <xf numFmtId="168" fontId="0" fillId="0" borderId="0" xfId="0" applyNumberFormat="1"/>
    <xf numFmtId="1" fontId="0" fillId="0" borderId="0" xfId="0" applyNumberFormat="1"/>
    <xf numFmtId="0" fontId="10" fillId="0" borderId="6" xfId="0" applyFont="1" applyBorder="1" applyAlignment="1">
      <alignment horizontal="left" vertical="center" wrapText="1"/>
    </xf>
    <xf numFmtId="0" fontId="0" fillId="10" borderId="5" xfId="0" applyFill="1" applyBorder="1"/>
    <xf numFmtId="49" fontId="0" fillId="0" borderId="5" xfId="0" applyNumberFormat="1" applyBorder="1"/>
    <xf numFmtId="0" fontId="0" fillId="11" borderId="0" xfId="0" applyFill="1"/>
    <xf numFmtId="0" fontId="10" fillId="11" borderId="0" xfId="0" applyFont="1" applyFill="1" applyAlignment="1">
      <alignment horizontal="left" vertical="center" wrapText="1"/>
    </xf>
    <xf numFmtId="0" fontId="0" fillId="10" borderId="21" xfId="0" applyFill="1" applyBorder="1"/>
    <xf numFmtId="168" fontId="0" fillId="10" borderId="22" xfId="0" applyNumberFormat="1" applyFill="1" applyBorder="1"/>
    <xf numFmtId="49" fontId="0" fillId="0" borderId="22" xfId="0" applyNumberFormat="1" applyBorder="1"/>
    <xf numFmtId="1" fontId="0" fillId="0" borderId="22" xfId="0" applyNumberFormat="1" applyBorder="1"/>
    <xf numFmtId="0" fontId="0" fillId="0" borderId="22" xfId="0" applyBorder="1"/>
    <xf numFmtId="0" fontId="0" fillId="0" borderId="23" xfId="0" applyBorder="1"/>
    <xf numFmtId="0" fontId="0" fillId="11" borderId="22" xfId="0" applyFill="1" applyBorder="1"/>
    <xf numFmtId="49" fontId="10" fillId="0" borderId="21" xfId="0" applyNumberFormat="1" applyFont="1" applyBorder="1" applyAlignment="1">
      <alignment horizontal="left" vertical="center" wrapText="1"/>
    </xf>
    <xf numFmtId="49" fontId="10" fillId="0" borderId="22" xfId="0" applyNumberFormat="1" applyFont="1" applyBorder="1" applyAlignment="1">
      <alignment horizontal="left" vertical="center" wrapText="1"/>
    </xf>
    <xf numFmtId="0" fontId="0" fillId="12" borderId="0" xfId="0" applyFill="1"/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/>
    </xf>
    <xf numFmtId="49" fontId="0" fillId="4" borderId="17" xfId="0" applyNumberFormat="1" applyFill="1" applyBorder="1" applyAlignment="1">
      <alignment horizontal="center"/>
    </xf>
    <xf numFmtId="0" fontId="2" fillId="2" borderId="12" xfId="1" applyBorder="1" applyAlignment="1">
      <alignment horizontal="center" vertical="center" wrapText="1"/>
    </xf>
    <xf numFmtId="0" fontId="2" fillId="2" borderId="14" xfId="1" applyBorder="1" applyAlignment="1">
      <alignment horizontal="center" vertical="center" wrapText="1"/>
    </xf>
    <xf numFmtId="0" fontId="2" fillId="2" borderId="11" xfId="1" applyBorder="1" applyAlignment="1">
      <alignment horizontal="center" vertical="center" wrapText="1"/>
    </xf>
    <xf numFmtId="0" fontId="2" fillId="2" borderId="16" xfId="1" applyBorder="1" applyAlignment="1">
      <alignment horizontal="center" vertical="center" wrapText="1"/>
    </xf>
    <xf numFmtId="0" fontId="1" fillId="2" borderId="12" xfId="1" applyFont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" fontId="0" fillId="6" borderId="0" xfId="0" applyNumberFormat="1" applyFill="1" applyAlignment="1">
      <alignment horizontal="center"/>
    </xf>
    <xf numFmtId="0" fontId="1" fillId="2" borderId="13" xfId="1" applyFont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40% - Accent2" xfId="1" builtinId="35"/>
    <cellStyle name="Heading 4" xfId="3" builtinId="19"/>
    <cellStyle name="Normal" xfId="0" builtinId="0"/>
    <cellStyle name="Normal 2" xfId="4" xr:uid="{65DF5627-6F48-40D2-80EA-DEF8C73B4751}"/>
    <cellStyle name="Style 1" xfId="2" xr:uid="{CA1CEEBE-16C7-4C41-9881-70A411C0DE71}"/>
  </cellStyles>
  <dxfs count="21"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67" formatCode="0000"/>
    </dxf>
    <dxf>
      <font>
        <color rgb="FF9C5700"/>
      </font>
      <fill>
        <patternFill>
          <bgColor rgb="FFFFEB9C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002060"/>
      </font>
      <fill>
        <patternFill>
          <bgColor theme="4" tint="0.59996337778862885"/>
        </patternFill>
      </fill>
    </dxf>
    <dxf>
      <font>
        <color rgb="FF002060"/>
      </font>
      <fill>
        <patternFill>
          <bgColor theme="4" tint="0.59996337778862885"/>
        </patternFill>
      </fill>
    </dxf>
    <dxf>
      <font>
        <color rgb="FF002060"/>
      </font>
      <fill>
        <patternFill>
          <bgColor theme="4" tint="0.79998168889431442"/>
        </patternFill>
      </fill>
    </dxf>
    <dxf>
      <font>
        <color theme="0"/>
      </font>
      <fill>
        <patternFill>
          <bgColor rgb="FF8C5B37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8C5B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Agenda!$DA$2</c:f>
              <c:strCache>
                <c:ptCount val="1"/>
                <c:pt idx="0">
                  <c:v>Temps total de sommeil nuits + 
sieste lendemain (h)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Agenda!$DA$3:$DA$502</c:f>
              <c:numCache>
                <c:formatCode>0.0;;;</c:formatCode>
                <c:ptCount val="500"/>
                <c:pt idx="1">
                  <c:v>0</c:v>
                </c:pt>
                <c:pt idx="2">
                  <c:v>9.75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7.75</c:v>
                </c:pt>
                <c:pt idx="7">
                  <c:v>6.25</c:v>
                </c:pt>
                <c:pt idx="8">
                  <c:v>8</c:v>
                </c:pt>
                <c:pt idx="9">
                  <c:v>6.75</c:v>
                </c:pt>
                <c:pt idx="10">
                  <c:v>7</c:v>
                </c:pt>
                <c:pt idx="11">
                  <c:v>8</c:v>
                </c:pt>
                <c:pt idx="12">
                  <c:v>6.25</c:v>
                </c:pt>
                <c:pt idx="13">
                  <c:v>7</c:v>
                </c:pt>
                <c:pt idx="14">
                  <c:v>6.25</c:v>
                </c:pt>
                <c:pt idx="15">
                  <c:v>8.25</c:v>
                </c:pt>
                <c:pt idx="16">
                  <c:v>7.25</c:v>
                </c:pt>
                <c:pt idx="17">
                  <c:v>7.75</c:v>
                </c:pt>
                <c:pt idx="18">
                  <c:v>7</c:v>
                </c:pt>
                <c:pt idx="19">
                  <c:v>8.25</c:v>
                </c:pt>
                <c:pt idx="20">
                  <c:v>8</c:v>
                </c:pt>
                <c:pt idx="21">
                  <c:v>7.5</c:v>
                </c:pt>
                <c:pt idx="22">
                  <c:v>7.5</c:v>
                </c:pt>
                <c:pt idx="23">
                  <c:v>7.75</c:v>
                </c:pt>
                <c:pt idx="24">
                  <c:v>5.75</c:v>
                </c:pt>
                <c:pt idx="25">
                  <c:v>8.5</c:v>
                </c:pt>
                <c:pt idx="26">
                  <c:v>7</c:v>
                </c:pt>
                <c:pt idx="27">
                  <c:v>7.25</c:v>
                </c:pt>
                <c:pt idx="28">
                  <c:v>7.25</c:v>
                </c:pt>
                <c:pt idx="29">
                  <c:v>6.5</c:v>
                </c:pt>
                <c:pt idx="30">
                  <c:v>9.5</c:v>
                </c:pt>
                <c:pt idx="31">
                  <c:v>9</c:v>
                </c:pt>
                <c:pt idx="32">
                  <c:v>6.75</c:v>
                </c:pt>
                <c:pt idx="33">
                  <c:v>7</c:v>
                </c:pt>
                <c:pt idx="34">
                  <c:v>7.5</c:v>
                </c:pt>
                <c:pt idx="35">
                  <c:v>8.25</c:v>
                </c:pt>
                <c:pt idx="36">
                  <c:v>7.75</c:v>
                </c:pt>
                <c:pt idx="37">
                  <c:v>9.5</c:v>
                </c:pt>
                <c:pt idx="38">
                  <c:v>7.5</c:v>
                </c:pt>
                <c:pt idx="39">
                  <c:v>8</c:v>
                </c:pt>
                <c:pt idx="40">
                  <c:v>8</c:v>
                </c:pt>
                <c:pt idx="41">
                  <c:v>7.75</c:v>
                </c:pt>
                <c:pt idx="42">
                  <c:v>2.75</c:v>
                </c:pt>
                <c:pt idx="43">
                  <c:v>9</c:v>
                </c:pt>
                <c:pt idx="44">
                  <c:v>9.5</c:v>
                </c:pt>
                <c:pt idx="45">
                  <c:v>7.5</c:v>
                </c:pt>
                <c:pt idx="46">
                  <c:v>8</c:v>
                </c:pt>
                <c:pt idx="47">
                  <c:v>6.75</c:v>
                </c:pt>
                <c:pt idx="48">
                  <c:v>7.25</c:v>
                </c:pt>
                <c:pt idx="49">
                  <c:v>9</c:v>
                </c:pt>
                <c:pt idx="50">
                  <c:v>6</c:v>
                </c:pt>
                <c:pt idx="51">
                  <c:v>9.25</c:v>
                </c:pt>
                <c:pt idx="52">
                  <c:v>8</c:v>
                </c:pt>
                <c:pt idx="53">
                  <c:v>9</c:v>
                </c:pt>
                <c:pt idx="54">
                  <c:v>9</c:v>
                </c:pt>
                <c:pt idx="55">
                  <c:v>8.25</c:v>
                </c:pt>
                <c:pt idx="56">
                  <c:v>8.25</c:v>
                </c:pt>
                <c:pt idx="57">
                  <c:v>9.25</c:v>
                </c:pt>
                <c:pt idx="58">
                  <c:v>8.5</c:v>
                </c:pt>
                <c:pt idx="59">
                  <c:v>7.25</c:v>
                </c:pt>
                <c:pt idx="60">
                  <c:v>7.75</c:v>
                </c:pt>
                <c:pt idx="61">
                  <c:v>8.75</c:v>
                </c:pt>
                <c:pt idx="62">
                  <c:v>9.25</c:v>
                </c:pt>
                <c:pt idx="63">
                  <c:v>8.25</c:v>
                </c:pt>
                <c:pt idx="64">
                  <c:v>9.5</c:v>
                </c:pt>
                <c:pt idx="65">
                  <c:v>10.5</c:v>
                </c:pt>
                <c:pt idx="66">
                  <c:v>9</c:v>
                </c:pt>
                <c:pt idx="67">
                  <c:v>8.25</c:v>
                </c:pt>
                <c:pt idx="68">
                  <c:v>8.25</c:v>
                </c:pt>
                <c:pt idx="69">
                  <c:v>8</c:v>
                </c:pt>
                <c:pt idx="70">
                  <c:v>8</c:v>
                </c:pt>
                <c:pt idx="71">
                  <c:v>7.5</c:v>
                </c:pt>
                <c:pt idx="72">
                  <c:v>7.5</c:v>
                </c:pt>
                <c:pt idx="73">
                  <c:v>8.5</c:v>
                </c:pt>
                <c:pt idx="74">
                  <c:v>8</c:v>
                </c:pt>
                <c:pt idx="75">
                  <c:v>7.75</c:v>
                </c:pt>
                <c:pt idx="76">
                  <c:v>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8</c:v>
                </c:pt>
                <c:pt idx="83">
                  <c:v>8.75</c:v>
                </c:pt>
                <c:pt idx="84">
                  <c:v>#N/A</c:v>
                </c:pt>
                <c:pt idx="85">
                  <c:v>7.75</c:v>
                </c:pt>
                <c:pt idx="86">
                  <c:v>#N/A</c:v>
                </c:pt>
                <c:pt idx="87">
                  <c:v>6.75</c:v>
                </c:pt>
                <c:pt idx="88">
                  <c:v>2.75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8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6.5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6.25</c:v>
                </c:pt>
                <c:pt idx="139">
                  <c:v>8.5</c:v>
                </c:pt>
                <c:pt idx="140">
                  <c:v>8.25</c:v>
                </c:pt>
                <c:pt idx="141">
                  <c:v>9.25</c:v>
                </c:pt>
                <c:pt idx="142">
                  <c:v>6.75</c:v>
                </c:pt>
                <c:pt idx="143">
                  <c:v>8.25</c:v>
                </c:pt>
                <c:pt idx="144">
                  <c:v>7.25</c:v>
                </c:pt>
                <c:pt idx="145">
                  <c:v>9</c:v>
                </c:pt>
                <c:pt idx="146">
                  <c:v>8.75</c:v>
                </c:pt>
                <c:pt idx="147">
                  <c:v>9</c:v>
                </c:pt>
                <c:pt idx="148">
                  <c:v>6</c:v>
                </c:pt>
                <c:pt idx="149">
                  <c:v>7.75</c:v>
                </c:pt>
                <c:pt idx="150">
                  <c:v>8.25</c:v>
                </c:pt>
                <c:pt idx="151">
                  <c:v>7.5</c:v>
                </c:pt>
                <c:pt idx="152">
                  <c:v>8.25</c:v>
                </c:pt>
                <c:pt idx="153">
                  <c:v>5.75</c:v>
                </c:pt>
                <c:pt idx="154">
                  <c:v>6.25</c:v>
                </c:pt>
                <c:pt idx="155">
                  <c:v>7.75</c:v>
                </c:pt>
                <c:pt idx="156">
                  <c:v>6</c:v>
                </c:pt>
                <c:pt idx="157">
                  <c:v>6</c:v>
                </c:pt>
                <c:pt idx="158">
                  <c:v>9.5</c:v>
                </c:pt>
                <c:pt idx="159">
                  <c:v>6</c:v>
                </c:pt>
                <c:pt idx="160">
                  <c:v>8</c:v>
                </c:pt>
                <c:pt idx="161">
                  <c:v>7.25</c:v>
                </c:pt>
                <c:pt idx="162">
                  <c:v>7.75</c:v>
                </c:pt>
                <c:pt idx="163">
                  <c:v>5.5</c:v>
                </c:pt>
                <c:pt idx="164">
                  <c:v>7.75</c:v>
                </c:pt>
                <c:pt idx="165">
                  <c:v>6.75</c:v>
                </c:pt>
                <c:pt idx="166">
                  <c:v>6.5</c:v>
                </c:pt>
                <c:pt idx="167">
                  <c:v>6</c:v>
                </c:pt>
                <c:pt idx="168">
                  <c:v>6.75</c:v>
                </c:pt>
                <c:pt idx="169">
                  <c:v>7</c:v>
                </c:pt>
                <c:pt idx="170">
                  <c:v>7.75</c:v>
                </c:pt>
                <c:pt idx="171">
                  <c:v>10.25</c:v>
                </c:pt>
                <c:pt idx="172">
                  <c:v>7.5</c:v>
                </c:pt>
                <c:pt idx="173">
                  <c:v>7.25</c:v>
                </c:pt>
                <c:pt idx="174">
                  <c:v>7.25</c:v>
                </c:pt>
                <c:pt idx="175">
                  <c:v>7.25</c:v>
                </c:pt>
                <c:pt idx="176">
                  <c:v>7.5</c:v>
                </c:pt>
                <c:pt idx="177">
                  <c:v>6.5</c:v>
                </c:pt>
                <c:pt idx="178">
                  <c:v>6.25</c:v>
                </c:pt>
                <c:pt idx="179">
                  <c:v>6.75</c:v>
                </c:pt>
                <c:pt idx="180">
                  <c:v>7.75</c:v>
                </c:pt>
                <c:pt idx="181">
                  <c:v>6.75</c:v>
                </c:pt>
                <c:pt idx="182">
                  <c:v>6.75</c:v>
                </c:pt>
                <c:pt idx="183">
                  <c:v>7.25</c:v>
                </c:pt>
                <c:pt idx="184">
                  <c:v>7</c:v>
                </c:pt>
                <c:pt idx="185">
                  <c:v>5.5</c:v>
                </c:pt>
                <c:pt idx="186">
                  <c:v>8</c:v>
                </c:pt>
                <c:pt idx="187">
                  <c:v>8</c:v>
                </c:pt>
                <c:pt idx="188">
                  <c:v>7</c:v>
                </c:pt>
                <c:pt idx="189">
                  <c:v>6</c:v>
                </c:pt>
                <c:pt idx="190">
                  <c:v>7</c:v>
                </c:pt>
                <c:pt idx="191">
                  <c:v>6.5</c:v>
                </c:pt>
                <c:pt idx="192">
                  <c:v>8</c:v>
                </c:pt>
                <c:pt idx="193">
                  <c:v>8</c:v>
                </c:pt>
                <c:pt idx="194">
                  <c:v>8.75</c:v>
                </c:pt>
                <c:pt idx="195">
                  <c:v>8.25</c:v>
                </c:pt>
                <c:pt idx="196">
                  <c:v>7.5</c:v>
                </c:pt>
                <c:pt idx="197">
                  <c:v>7.25</c:v>
                </c:pt>
                <c:pt idx="198">
                  <c:v>8.5</c:v>
                </c:pt>
                <c:pt idx="199">
                  <c:v>8.75</c:v>
                </c:pt>
                <c:pt idx="200">
                  <c:v>7</c:v>
                </c:pt>
                <c:pt idx="201">
                  <c:v>7.25</c:v>
                </c:pt>
                <c:pt idx="202">
                  <c:v>8.25</c:v>
                </c:pt>
                <c:pt idx="203">
                  <c:v>9.25</c:v>
                </c:pt>
                <c:pt idx="204">
                  <c:v>9.25</c:v>
                </c:pt>
                <c:pt idx="205">
                  <c:v>7.75</c:v>
                </c:pt>
                <c:pt idx="206">
                  <c:v>6.25</c:v>
                </c:pt>
                <c:pt idx="207">
                  <c:v>6.25</c:v>
                </c:pt>
                <c:pt idx="208">
                  <c:v>6.25</c:v>
                </c:pt>
                <c:pt idx="209">
                  <c:v>5.5</c:v>
                </c:pt>
                <c:pt idx="210">
                  <c:v>5.5</c:v>
                </c:pt>
                <c:pt idx="211">
                  <c:v>5</c:v>
                </c:pt>
                <c:pt idx="212">
                  <c:v>8.75</c:v>
                </c:pt>
                <c:pt idx="213">
                  <c:v>7.5</c:v>
                </c:pt>
                <c:pt idx="214">
                  <c:v>7.5</c:v>
                </c:pt>
                <c:pt idx="215">
                  <c:v>5.5</c:v>
                </c:pt>
                <c:pt idx="216">
                  <c:v>7</c:v>
                </c:pt>
                <c:pt idx="217">
                  <c:v>7.75</c:v>
                </c:pt>
                <c:pt idx="218">
                  <c:v>8</c:v>
                </c:pt>
                <c:pt idx="219">
                  <c:v>6.75</c:v>
                </c:pt>
                <c:pt idx="220">
                  <c:v>8</c:v>
                </c:pt>
                <c:pt idx="221">
                  <c:v>7.5</c:v>
                </c:pt>
                <c:pt idx="222">
                  <c:v>10.25</c:v>
                </c:pt>
                <c:pt idx="223">
                  <c:v>6.25</c:v>
                </c:pt>
                <c:pt idx="224">
                  <c:v>8.75</c:v>
                </c:pt>
                <c:pt idx="225">
                  <c:v>7.5</c:v>
                </c:pt>
                <c:pt idx="226">
                  <c:v>8</c:v>
                </c:pt>
                <c:pt idx="227">
                  <c:v>7.25</c:v>
                </c:pt>
                <c:pt idx="228">
                  <c:v>7.25</c:v>
                </c:pt>
                <c:pt idx="229">
                  <c:v>7.25</c:v>
                </c:pt>
                <c:pt idx="230">
                  <c:v>7.25</c:v>
                </c:pt>
                <c:pt idx="231">
                  <c:v>6.75</c:v>
                </c:pt>
                <c:pt idx="232">
                  <c:v>7</c:v>
                </c:pt>
                <c:pt idx="233">
                  <c:v>6.5</c:v>
                </c:pt>
                <c:pt idx="234">
                  <c:v>7</c:v>
                </c:pt>
                <c:pt idx="235">
                  <c:v>7</c:v>
                </c:pt>
                <c:pt idx="236">
                  <c:v>8.25</c:v>
                </c:pt>
                <c:pt idx="237">
                  <c:v>8</c:v>
                </c:pt>
                <c:pt idx="238">
                  <c:v>7.75</c:v>
                </c:pt>
                <c:pt idx="239">
                  <c:v>7.5</c:v>
                </c:pt>
                <c:pt idx="240">
                  <c:v>6.25</c:v>
                </c:pt>
                <c:pt idx="241">
                  <c:v>7.5</c:v>
                </c:pt>
                <c:pt idx="242">
                  <c:v>6.75</c:v>
                </c:pt>
                <c:pt idx="243">
                  <c:v>6.5</c:v>
                </c:pt>
                <c:pt idx="244">
                  <c:v>7.25</c:v>
                </c:pt>
                <c:pt idx="245">
                  <c:v>10</c:v>
                </c:pt>
                <c:pt idx="246">
                  <c:v>8</c:v>
                </c:pt>
                <c:pt idx="247">
                  <c:v>8.5</c:v>
                </c:pt>
                <c:pt idx="248">
                  <c:v>8.25</c:v>
                </c:pt>
                <c:pt idx="249">
                  <c:v>6.5</c:v>
                </c:pt>
                <c:pt idx="250">
                  <c:v>7.25</c:v>
                </c:pt>
                <c:pt idx="251">
                  <c:v>8</c:v>
                </c:pt>
                <c:pt idx="252">
                  <c:v>8.25</c:v>
                </c:pt>
                <c:pt idx="253">
                  <c:v>6.75</c:v>
                </c:pt>
                <c:pt idx="254">
                  <c:v>6.75</c:v>
                </c:pt>
                <c:pt idx="255">
                  <c:v>7.25</c:v>
                </c:pt>
                <c:pt idx="256">
                  <c:v>6.75</c:v>
                </c:pt>
                <c:pt idx="257">
                  <c:v>6.25</c:v>
                </c:pt>
                <c:pt idx="258">
                  <c:v>8</c:v>
                </c:pt>
                <c:pt idx="259">
                  <c:v>7.25</c:v>
                </c:pt>
                <c:pt idx="260">
                  <c:v>8</c:v>
                </c:pt>
                <c:pt idx="261">
                  <c:v>6.75</c:v>
                </c:pt>
                <c:pt idx="262">
                  <c:v>6.75</c:v>
                </c:pt>
                <c:pt idx="263">
                  <c:v>7</c:v>
                </c:pt>
                <c:pt idx="264">
                  <c:v>8.25</c:v>
                </c:pt>
                <c:pt idx="265">
                  <c:v>6.25</c:v>
                </c:pt>
                <c:pt idx="266">
                  <c:v>6.75</c:v>
                </c:pt>
                <c:pt idx="267">
                  <c:v>7.5</c:v>
                </c:pt>
                <c:pt idx="268">
                  <c:v>8.25</c:v>
                </c:pt>
                <c:pt idx="269">
                  <c:v>6.75</c:v>
                </c:pt>
                <c:pt idx="270">
                  <c:v>7.5</c:v>
                </c:pt>
                <c:pt idx="271">
                  <c:v>7.5</c:v>
                </c:pt>
                <c:pt idx="272">
                  <c:v>8</c:v>
                </c:pt>
                <c:pt idx="273">
                  <c:v>7</c:v>
                </c:pt>
                <c:pt idx="274">
                  <c:v>9</c:v>
                </c:pt>
                <c:pt idx="275">
                  <c:v>6.75</c:v>
                </c:pt>
                <c:pt idx="276">
                  <c:v>6.75</c:v>
                </c:pt>
                <c:pt idx="277">
                  <c:v>7.5</c:v>
                </c:pt>
                <c:pt idx="278">
                  <c:v>7.5</c:v>
                </c:pt>
                <c:pt idx="279">
                  <c:v>7.5</c:v>
                </c:pt>
                <c:pt idx="280">
                  <c:v>7.25</c:v>
                </c:pt>
                <c:pt idx="281">
                  <c:v>7.5</c:v>
                </c:pt>
                <c:pt idx="282">
                  <c:v>7</c:v>
                </c:pt>
                <c:pt idx="283">
                  <c:v>7.25</c:v>
                </c:pt>
                <c:pt idx="284">
                  <c:v>7</c:v>
                </c:pt>
                <c:pt idx="285">
                  <c:v>5.5</c:v>
                </c:pt>
                <c:pt idx="286">
                  <c:v>7.25</c:v>
                </c:pt>
                <c:pt idx="287">
                  <c:v>7.25</c:v>
                </c:pt>
                <c:pt idx="288">
                  <c:v>7.75</c:v>
                </c:pt>
                <c:pt idx="289">
                  <c:v>7</c:v>
                </c:pt>
                <c:pt idx="290">
                  <c:v>7.5</c:v>
                </c:pt>
                <c:pt idx="291">
                  <c:v>7</c:v>
                </c:pt>
                <c:pt idx="292">
                  <c:v>7.75</c:v>
                </c:pt>
                <c:pt idx="293">
                  <c:v>7.5</c:v>
                </c:pt>
                <c:pt idx="294">
                  <c:v>7.5</c:v>
                </c:pt>
                <c:pt idx="295">
                  <c:v>7.75</c:v>
                </c:pt>
                <c:pt idx="296">
                  <c:v>8.5</c:v>
                </c:pt>
                <c:pt idx="297">
                  <c:v>7.5</c:v>
                </c:pt>
                <c:pt idx="298">
                  <c:v>7.75</c:v>
                </c:pt>
                <c:pt idx="299">
                  <c:v>8</c:v>
                </c:pt>
                <c:pt idx="300">
                  <c:v>9.5</c:v>
                </c:pt>
                <c:pt idx="301">
                  <c:v>7.25</c:v>
                </c:pt>
                <c:pt idx="302">
                  <c:v>7.5</c:v>
                </c:pt>
                <c:pt idx="303">
                  <c:v>8.25</c:v>
                </c:pt>
                <c:pt idx="304">
                  <c:v>7.5</c:v>
                </c:pt>
                <c:pt idx="305">
                  <c:v>7.5</c:v>
                </c:pt>
                <c:pt idx="306">
                  <c:v>7.75</c:v>
                </c:pt>
                <c:pt idx="307">
                  <c:v>11.25</c:v>
                </c:pt>
                <c:pt idx="308">
                  <c:v>9.5</c:v>
                </c:pt>
                <c:pt idx="309">
                  <c:v>8</c:v>
                </c:pt>
                <c:pt idx="310">
                  <c:v>8.25</c:v>
                </c:pt>
                <c:pt idx="311">
                  <c:v>6.5</c:v>
                </c:pt>
                <c:pt idx="312">
                  <c:v>6.75</c:v>
                </c:pt>
                <c:pt idx="313">
                  <c:v>8.5</c:v>
                </c:pt>
                <c:pt idx="314">
                  <c:v>7</c:v>
                </c:pt>
                <c:pt idx="315">
                  <c:v>7.5</c:v>
                </c:pt>
                <c:pt idx="316">
                  <c:v>7.25</c:v>
                </c:pt>
                <c:pt idx="317">
                  <c:v>6.5</c:v>
                </c:pt>
                <c:pt idx="318">
                  <c:v>7.25</c:v>
                </c:pt>
                <c:pt idx="319">
                  <c:v>7</c:v>
                </c:pt>
                <c:pt idx="320">
                  <c:v>7</c:v>
                </c:pt>
                <c:pt idx="321">
                  <c:v>7.25</c:v>
                </c:pt>
                <c:pt idx="322">
                  <c:v>7.25</c:v>
                </c:pt>
                <c:pt idx="323">
                  <c:v>7.5</c:v>
                </c:pt>
                <c:pt idx="324">
                  <c:v>7.25</c:v>
                </c:pt>
                <c:pt idx="325">
                  <c:v>7.75</c:v>
                </c:pt>
                <c:pt idx="326">
                  <c:v>8.5</c:v>
                </c:pt>
                <c:pt idx="327">
                  <c:v>8.25</c:v>
                </c:pt>
                <c:pt idx="328">
                  <c:v>8.25</c:v>
                </c:pt>
                <c:pt idx="329">
                  <c:v>8</c:v>
                </c:pt>
                <c:pt idx="330">
                  <c:v>7.75</c:v>
                </c:pt>
                <c:pt idx="331">
                  <c:v>7.5</c:v>
                </c:pt>
                <c:pt idx="332">
                  <c:v>7.25</c:v>
                </c:pt>
                <c:pt idx="333">
                  <c:v>7.5</c:v>
                </c:pt>
                <c:pt idx="334">
                  <c:v>7.25</c:v>
                </c:pt>
                <c:pt idx="335">
                  <c:v>7.25</c:v>
                </c:pt>
                <c:pt idx="336">
                  <c:v>7.75</c:v>
                </c:pt>
                <c:pt idx="337">
                  <c:v>7.75</c:v>
                </c:pt>
                <c:pt idx="338">
                  <c:v>7.5</c:v>
                </c:pt>
                <c:pt idx="339">
                  <c:v>7.5</c:v>
                </c:pt>
                <c:pt idx="340">
                  <c:v>7.5</c:v>
                </c:pt>
                <c:pt idx="341">
                  <c:v>7.5</c:v>
                </c:pt>
                <c:pt idx="342">
                  <c:v>6.75</c:v>
                </c:pt>
                <c:pt idx="343">
                  <c:v>8.75</c:v>
                </c:pt>
                <c:pt idx="344">
                  <c:v>7.5</c:v>
                </c:pt>
                <c:pt idx="345">
                  <c:v>7.5</c:v>
                </c:pt>
                <c:pt idx="346">
                  <c:v>7</c:v>
                </c:pt>
                <c:pt idx="347">
                  <c:v>8</c:v>
                </c:pt>
                <c:pt idx="348">
                  <c:v>7.25</c:v>
                </c:pt>
                <c:pt idx="349">
                  <c:v>7.75</c:v>
                </c:pt>
                <c:pt idx="350">
                  <c:v>7.25</c:v>
                </c:pt>
                <c:pt idx="351">
                  <c:v>7</c:v>
                </c:pt>
                <c:pt idx="352">
                  <c:v>7.5</c:v>
                </c:pt>
                <c:pt idx="353">
                  <c:v>7</c:v>
                </c:pt>
                <c:pt idx="354">
                  <c:v>8.25</c:v>
                </c:pt>
                <c:pt idx="355">
                  <c:v>7.25</c:v>
                </c:pt>
                <c:pt idx="356">
                  <c:v>7.25</c:v>
                </c:pt>
                <c:pt idx="357">
                  <c:v>8</c:v>
                </c:pt>
                <c:pt idx="358">
                  <c:v>7.25</c:v>
                </c:pt>
                <c:pt idx="359">
                  <c:v>7</c:v>
                </c:pt>
                <c:pt idx="360">
                  <c:v>6.5</c:v>
                </c:pt>
                <c:pt idx="361">
                  <c:v>7.25</c:v>
                </c:pt>
                <c:pt idx="362">
                  <c:v>5.25</c:v>
                </c:pt>
                <c:pt idx="363">
                  <c:v>7</c:v>
                </c:pt>
                <c:pt idx="364">
                  <c:v>7</c:v>
                </c:pt>
                <c:pt idx="365">
                  <c:v>7.5</c:v>
                </c:pt>
                <c:pt idx="366">
                  <c:v>5.5</c:v>
                </c:pt>
                <c:pt idx="367">
                  <c:v>6.5</c:v>
                </c:pt>
                <c:pt idx="368">
                  <c:v>6.25</c:v>
                </c:pt>
                <c:pt idx="369">
                  <c:v>5.75</c:v>
                </c:pt>
                <c:pt idx="370">
                  <c:v>7</c:v>
                </c:pt>
                <c:pt idx="371">
                  <c:v>7.75</c:v>
                </c:pt>
                <c:pt idx="372">
                  <c:v>7.25</c:v>
                </c:pt>
                <c:pt idx="373">
                  <c:v>6.5</c:v>
                </c:pt>
                <c:pt idx="374">
                  <c:v>7.25</c:v>
                </c:pt>
                <c:pt idx="375">
                  <c:v>6.75</c:v>
                </c:pt>
                <c:pt idx="376">
                  <c:v>8</c:v>
                </c:pt>
                <c:pt idx="377">
                  <c:v>8.25</c:v>
                </c:pt>
                <c:pt idx="378">
                  <c:v>7.5</c:v>
                </c:pt>
                <c:pt idx="379">
                  <c:v>7.75</c:v>
                </c:pt>
                <c:pt idx="380">
                  <c:v>6.5</c:v>
                </c:pt>
                <c:pt idx="381">
                  <c:v>7.75</c:v>
                </c:pt>
                <c:pt idx="382">
                  <c:v>7</c:v>
                </c:pt>
                <c:pt idx="383">
                  <c:v>6.5</c:v>
                </c:pt>
                <c:pt idx="384">
                  <c:v>7.75</c:v>
                </c:pt>
                <c:pt idx="385">
                  <c:v>6.5</c:v>
                </c:pt>
                <c:pt idx="386">
                  <c:v>6</c:v>
                </c:pt>
                <c:pt idx="387">
                  <c:v>6</c:v>
                </c:pt>
                <c:pt idx="388">
                  <c:v>6.5</c:v>
                </c:pt>
                <c:pt idx="389">
                  <c:v>6.75</c:v>
                </c:pt>
                <c:pt idx="390">
                  <c:v>6.5</c:v>
                </c:pt>
                <c:pt idx="391">
                  <c:v>8.25</c:v>
                </c:pt>
                <c:pt idx="392">
                  <c:v>7.5</c:v>
                </c:pt>
                <c:pt idx="393">
                  <c:v>8</c:v>
                </c:pt>
                <c:pt idx="394">
                  <c:v>4.75</c:v>
                </c:pt>
                <c:pt idx="395">
                  <c:v>6.5</c:v>
                </c:pt>
                <c:pt idx="396">
                  <c:v>6.25</c:v>
                </c:pt>
                <c:pt idx="397">
                  <c:v>8.5</c:v>
                </c:pt>
                <c:pt idx="398">
                  <c:v>7.75</c:v>
                </c:pt>
                <c:pt idx="399">
                  <c:v>8.75</c:v>
                </c:pt>
                <c:pt idx="400">
                  <c:v>9.25</c:v>
                </c:pt>
                <c:pt idx="401">
                  <c:v>7.75</c:v>
                </c:pt>
                <c:pt idx="402">
                  <c:v>8.5</c:v>
                </c:pt>
                <c:pt idx="403">
                  <c:v>6.75</c:v>
                </c:pt>
                <c:pt idx="404">
                  <c:v>8.75</c:v>
                </c:pt>
                <c:pt idx="405">
                  <c:v>6</c:v>
                </c:pt>
                <c:pt idx="406">
                  <c:v>6.25</c:v>
                </c:pt>
                <c:pt idx="407">
                  <c:v>8.75</c:v>
                </c:pt>
                <c:pt idx="408">
                  <c:v>7</c:v>
                </c:pt>
                <c:pt idx="409">
                  <c:v>7.5</c:v>
                </c:pt>
                <c:pt idx="410">
                  <c:v>8.25</c:v>
                </c:pt>
                <c:pt idx="411">
                  <c:v>7</c:v>
                </c:pt>
                <c:pt idx="412">
                  <c:v>7.25</c:v>
                </c:pt>
                <c:pt idx="413">
                  <c:v>7.25</c:v>
                </c:pt>
                <c:pt idx="414">
                  <c:v>5.75</c:v>
                </c:pt>
                <c:pt idx="415">
                  <c:v>8.25</c:v>
                </c:pt>
                <c:pt idx="416">
                  <c:v>7.5</c:v>
                </c:pt>
                <c:pt idx="417">
                  <c:v>8</c:v>
                </c:pt>
                <c:pt idx="418">
                  <c:v>8.75</c:v>
                </c:pt>
                <c:pt idx="419">
                  <c:v>8.25</c:v>
                </c:pt>
                <c:pt idx="420">
                  <c:v>6</c:v>
                </c:pt>
                <c:pt idx="421">
                  <c:v>6.75</c:v>
                </c:pt>
                <c:pt idx="422">
                  <c:v>7.5</c:v>
                </c:pt>
                <c:pt idx="423">
                  <c:v>8</c:v>
                </c:pt>
                <c:pt idx="424">
                  <c:v>7.75</c:v>
                </c:pt>
                <c:pt idx="425">
                  <c:v>8.75</c:v>
                </c:pt>
                <c:pt idx="426">
                  <c:v>8.25</c:v>
                </c:pt>
                <c:pt idx="427">
                  <c:v>8.25</c:v>
                </c:pt>
                <c:pt idx="428">
                  <c:v>8</c:v>
                </c:pt>
                <c:pt idx="429">
                  <c:v>6.75</c:v>
                </c:pt>
                <c:pt idx="430">
                  <c:v>6</c:v>
                </c:pt>
                <c:pt idx="431">
                  <c:v>5.75</c:v>
                </c:pt>
                <c:pt idx="432">
                  <c:v>5.75</c:v>
                </c:pt>
                <c:pt idx="433">
                  <c:v>8</c:v>
                </c:pt>
                <c:pt idx="434">
                  <c:v>7.5</c:v>
                </c:pt>
                <c:pt idx="435">
                  <c:v>7.25</c:v>
                </c:pt>
                <c:pt idx="436">
                  <c:v>6.5</c:v>
                </c:pt>
                <c:pt idx="437">
                  <c:v>6.5</c:v>
                </c:pt>
                <c:pt idx="438">
                  <c:v>7</c:v>
                </c:pt>
                <c:pt idx="439">
                  <c:v>6.75</c:v>
                </c:pt>
                <c:pt idx="440">
                  <c:v>7.25</c:v>
                </c:pt>
                <c:pt idx="441">
                  <c:v>7.25</c:v>
                </c:pt>
                <c:pt idx="442">
                  <c:v>6.5</c:v>
                </c:pt>
                <c:pt idx="443">
                  <c:v>7.25</c:v>
                </c:pt>
                <c:pt idx="444">
                  <c:v>7.75</c:v>
                </c:pt>
                <c:pt idx="445">
                  <c:v>6.75</c:v>
                </c:pt>
                <c:pt idx="446">
                  <c:v>7.75</c:v>
                </c:pt>
                <c:pt idx="447">
                  <c:v>9.25</c:v>
                </c:pt>
                <c:pt idx="448">
                  <c:v>7</c:v>
                </c:pt>
                <c:pt idx="449">
                  <c:v>7.25</c:v>
                </c:pt>
                <c:pt idx="450">
                  <c:v>7.5</c:v>
                </c:pt>
                <c:pt idx="451">
                  <c:v>7.5</c:v>
                </c:pt>
                <c:pt idx="452">
                  <c:v>7.75</c:v>
                </c:pt>
                <c:pt idx="453">
                  <c:v>7.25</c:v>
                </c:pt>
                <c:pt idx="454">
                  <c:v>7.5</c:v>
                </c:pt>
                <c:pt idx="455">
                  <c:v>7.5</c:v>
                </c:pt>
                <c:pt idx="456">
                  <c:v>7.75</c:v>
                </c:pt>
                <c:pt idx="457">
                  <c:v>6.5</c:v>
                </c:pt>
                <c:pt idx="458">
                  <c:v>7.25</c:v>
                </c:pt>
                <c:pt idx="459">
                  <c:v>6.75</c:v>
                </c:pt>
                <c:pt idx="460">
                  <c:v>8</c:v>
                </c:pt>
                <c:pt idx="461">
                  <c:v>7</c:v>
                </c:pt>
                <c:pt idx="462">
                  <c:v>8.5</c:v>
                </c:pt>
                <c:pt idx="463">
                  <c:v>9.25</c:v>
                </c:pt>
                <c:pt idx="464">
                  <c:v>8.25</c:v>
                </c:pt>
                <c:pt idx="465">
                  <c:v>7</c:v>
                </c:pt>
                <c:pt idx="466">
                  <c:v>7.5</c:v>
                </c:pt>
                <c:pt idx="467">
                  <c:v>8</c:v>
                </c:pt>
                <c:pt idx="468">
                  <c:v>7.25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8.25</c:v>
                </c:pt>
                <c:pt idx="474">
                  <c:v>7.75</c:v>
                </c:pt>
                <c:pt idx="475">
                  <c:v>5.75</c:v>
                </c:pt>
                <c:pt idx="476">
                  <c:v>8.25</c:v>
                </c:pt>
                <c:pt idx="477">
                  <c:v>9</c:v>
                </c:pt>
                <c:pt idx="478">
                  <c:v>6.75</c:v>
                </c:pt>
                <c:pt idx="479">
                  <c:v>8.25</c:v>
                </c:pt>
                <c:pt idx="480">
                  <c:v>5.5</c:v>
                </c:pt>
                <c:pt idx="481">
                  <c:v>6.5</c:v>
                </c:pt>
                <c:pt idx="482">
                  <c:v>8</c:v>
                </c:pt>
                <c:pt idx="483">
                  <c:v>8.25</c:v>
                </c:pt>
                <c:pt idx="484">
                  <c:v>8</c:v>
                </c:pt>
                <c:pt idx="485">
                  <c:v>7.5</c:v>
                </c:pt>
                <c:pt idx="486">
                  <c:v>7.5</c:v>
                </c:pt>
                <c:pt idx="487">
                  <c:v>8</c:v>
                </c:pt>
                <c:pt idx="488">
                  <c:v>7.5</c:v>
                </c:pt>
                <c:pt idx="489">
                  <c:v>6.75</c:v>
                </c:pt>
                <c:pt idx="490">
                  <c:v>7.75</c:v>
                </c:pt>
                <c:pt idx="491">
                  <c:v>6.75</c:v>
                </c:pt>
                <c:pt idx="492">
                  <c:v>9.25</c:v>
                </c:pt>
                <c:pt idx="493">
                  <c:v>9.75</c:v>
                </c:pt>
                <c:pt idx="494">
                  <c:v>8</c:v>
                </c:pt>
                <c:pt idx="495">
                  <c:v>5.25</c:v>
                </c:pt>
                <c:pt idx="496">
                  <c:v>6</c:v>
                </c:pt>
                <c:pt idx="497">
                  <c:v>6.5</c:v>
                </c:pt>
                <c:pt idx="498">
                  <c:v>8.5</c:v>
                </c:pt>
                <c:pt idx="499">
                  <c:v>7.25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23-3740-91A6-36B44CB6C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656384"/>
        <c:axId val="1601658032"/>
      </c:scatterChart>
      <c:valAx>
        <c:axId val="160165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658032"/>
        <c:crosses val="autoZero"/>
        <c:crossBetween val="midCat"/>
      </c:valAx>
      <c:valAx>
        <c:axId val="160165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;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65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7.xml"/><Relationship Id="rId2" Type="http://schemas.openxmlformats.org/officeDocument/2006/relationships/image" Target="NULL"/><Relationship Id="rId1" Type="http://schemas.openxmlformats.org/officeDocument/2006/relationships/customXml" Target="../ink/ink6.xml"/><Relationship Id="rId6" Type="http://schemas.openxmlformats.org/officeDocument/2006/relationships/image" Target="NULL"/><Relationship Id="rId5" Type="http://schemas.openxmlformats.org/officeDocument/2006/relationships/customXml" Target="../ink/ink8.xml"/><Relationship Id="rId4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101</xdr:col>
      <xdr:colOff>516913</xdr:colOff>
      <xdr:row>474</xdr:row>
      <xdr:rowOff>108713</xdr:rowOff>
    </xdr:from>
    <xdr:to>
      <xdr:col>101</xdr:col>
      <xdr:colOff>530953</xdr:colOff>
      <xdr:row>474</xdr:row>
      <xdr:rowOff>124423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7305CB2C-4238-7D45-A61A-96BB48477745}"/>
                </a:ext>
              </a:extLst>
            </xdr14:cNvPr>
            <xdr14:cNvContentPartPr/>
          </xdr14:nvContentPartPr>
          <xdr14:nvPr macro=""/>
          <xdr14:xfrm>
            <a:off x="23771520" y="99436320"/>
            <a:ext cx="14040" cy="9360"/>
          </xdr14:xfrm>
        </xdr:contentPart>
      </mc:Choice>
      <mc:Fallback xmlns=""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7305CB2C-4238-7D45-A61A-96BB484777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756400" y="99421200"/>
              <a:ext cx="4464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101</xdr:col>
      <xdr:colOff>435193</xdr:colOff>
      <xdr:row>474</xdr:row>
      <xdr:rowOff>109073</xdr:rowOff>
    </xdr:from>
    <xdr:to>
      <xdr:col>101</xdr:col>
      <xdr:colOff>446458</xdr:colOff>
      <xdr:row>474</xdr:row>
      <xdr:rowOff>125168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cre 2">
              <a:extLst>
                <a:ext uri="{FF2B5EF4-FFF2-40B4-BE49-F238E27FC236}">
                  <a16:creationId xmlns:a16="http://schemas.microsoft.com/office/drawing/2014/main" id="{52981F26-C537-064D-823A-26E018FABFF3}"/>
                </a:ext>
                <a:ext uri="{147F2762-F138-4A5C-976F-8EAC2B608ADB}">
                  <a16:predDERef xmlns:a16="http://schemas.microsoft.com/office/drawing/2014/main" pred="{7305CB2C-4238-7D45-A61A-96BB48477745}"/>
                </a:ext>
              </a:extLst>
            </xdr14:cNvPr>
            <xdr14:cNvContentPartPr/>
          </xdr14:nvContentPartPr>
          <xdr14:nvPr macro=""/>
          <xdr14:xfrm>
            <a:off x="23689800" y="99436680"/>
            <a:ext cx="9360" cy="18000"/>
          </xdr14:xfrm>
        </xdr:contentPart>
      </mc:Choice>
      <mc:Fallback xmlns="">
        <xdr:pic>
          <xdr:nvPicPr>
            <xdr:cNvPr id="3" name="Encre 2">
              <a:extLst>
                <a:ext uri="{FF2B5EF4-FFF2-40B4-BE49-F238E27FC236}">
                  <a16:creationId xmlns:a16="http://schemas.microsoft.com/office/drawing/2014/main" id="{52981F26-C537-064D-823A-26E018FABFF3}"/>
                </a:ext>
                <a:ext uri="{147F2762-F138-4A5C-976F-8EAC2B608ADB}">
                  <a16:predDERef xmlns:a16="http://schemas.microsoft.com/office/drawing/2014/main" pred="{7305CB2C-4238-7D45-A61A-96BB4847774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674680" y="99421560"/>
              <a:ext cx="39960" cy="4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101</xdr:col>
      <xdr:colOff>507913</xdr:colOff>
      <xdr:row>474</xdr:row>
      <xdr:rowOff>136073</xdr:rowOff>
    </xdr:from>
    <xdr:to>
      <xdr:col>101</xdr:col>
      <xdr:colOff>516763</xdr:colOff>
      <xdr:row>474</xdr:row>
      <xdr:rowOff>150113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Encre 3">
              <a:extLst>
                <a:ext uri="{FF2B5EF4-FFF2-40B4-BE49-F238E27FC236}">
                  <a16:creationId xmlns:a16="http://schemas.microsoft.com/office/drawing/2014/main" id="{757FE216-D738-2E4E-B44A-CF1C285CEDB3}"/>
                </a:ext>
                <a:ext uri="{147F2762-F138-4A5C-976F-8EAC2B608ADB}">
                  <a16:predDERef xmlns:a16="http://schemas.microsoft.com/office/drawing/2014/main" pred="{52981F26-C537-064D-823A-26E018FABFF3}"/>
                </a:ext>
              </a:extLst>
            </xdr14:cNvPr>
            <xdr14:cNvContentPartPr/>
          </xdr14:nvContentPartPr>
          <xdr14:nvPr macro=""/>
          <xdr14:xfrm>
            <a:off x="23762520" y="99463680"/>
            <a:ext cx="5040" cy="14040"/>
          </xdr14:xfrm>
        </xdr:contentPart>
      </mc:Choice>
      <mc:Fallback xmlns="">
        <xdr:pic>
          <xdr:nvPicPr>
            <xdr:cNvPr id="4" name="Encre 3">
              <a:extLst>
                <a:ext uri="{FF2B5EF4-FFF2-40B4-BE49-F238E27FC236}">
                  <a16:creationId xmlns:a16="http://schemas.microsoft.com/office/drawing/2014/main" id="{757FE216-D738-2E4E-B44A-CF1C285CEDB3}"/>
                </a:ext>
                <a:ext uri="{147F2762-F138-4A5C-976F-8EAC2B608ADB}">
                  <a16:predDERef xmlns:a16="http://schemas.microsoft.com/office/drawing/2014/main" pred="{52981F26-C537-064D-823A-26E018FABF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3747040" y="99448200"/>
              <a:ext cx="3528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135193</xdr:colOff>
      <xdr:row>492</xdr:row>
      <xdr:rowOff>148153</xdr:rowOff>
    </xdr:from>
    <xdr:to>
      <xdr:col>15</xdr:col>
      <xdr:colOff>163143</xdr:colOff>
      <xdr:row>492</xdr:row>
      <xdr:rowOff>163503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142DFE0B-D3CF-4F4A-9883-147AC4CC82AF}"/>
                </a:ext>
                <a:ext uri="{147F2762-F138-4A5C-976F-8EAC2B608ADB}">
                  <a16:predDERef xmlns:a16="http://schemas.microsoft.com/office/drawing/2014/main" pred="{757FE216-D738-2E4E-B44A-CF1C285CEDB3}"/>
                </a:ext>
              </a:extLst>
            </xdr14:cNvPr>
            <xdr14:cNvContentPartPr/>
          </xdr14:nvContentPartPr>
          <xdr14:nvPr macro=""/>
          <xdr14:xfrm>
            <a:off x="4118760" y="104715720"/>
            <a:ext cx="21600" cy="9000"/>
          </xdr14:xfrm>
        </xdr:contentPart>
      </mc:Choice>
      <mc:Fallback xmlns="">
        <xdr:pic>
          <xdr:nvPicPr>
            <xdr:cNvPr id="5" name="Encre 4">
              <a:extLst>
                <a:ext uri="{FF2B5EF4-FFF2-40B4-BE49-F238E27FC236}">
                  <a16:creationId xmlns:a16="http://schemas.microsoft.com/office/drawing/2014/main" id="{142DFE0B-D3CF-4F4A-9883-147AC4CC82AF}"/>
                </a:ext>
                <a:ext uri="{147F2762-F138-4A5C-976F-8EAC2B608ADB}">
                  <a16:predDERef xmlns:a16="http://schemas.microsoft.com/office/drawing/2014/main" pred="{757FE216-D738-2E4E-B44A-CF1C285CEDB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111200" y="104708160"/>
              <a:ext cx="36720" cy="2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148153</xdr:colOff>
      <xdr:row>492</xdr:row>
      <xdr:rowOff>122593</xdr:rowOff>
    </xdr:from>
    <xdr:to>
      <xdr:col>15</xdr:col>
      <xdr:colOff>163528</xdr:colOff>
      <xdr:row>492</xdr:row>
      <xdr:rowOff>141778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Encre 5">
              <a:extLst>
                <a:ext uri="{FF2B5EF4-FFF2-40B4-BE49-F238E27FC236}">
                  <a16:creationId xmlns:a16="http://schemas.microsoft.com/office/drawing/2014/main" id="{6F6B8B84-07B7-3640-9244-A74277B71570}"/>
                </a:ext>
                <a:ext uri="{147F2762-F138-4A5C-976F-8EAC2B608ADB}">
                  <a16:predDERef xmlns:a16="http://schemas.microsoft.com/office/drawing/2014/main" pred="{142DFE0B-D3CF-4F4A-9883-147AC4CC82AF}"/>
                </a:ext>
              </a:extLst>
            </xdr14:cNvPr>
            <xdr14:cNvContentPartPr/>
          </xdr14:nvContentPartPr>
          <xdr14:nvPr macro=""/>
          <xdr14:xfrm>
            <a:off x="4131720" y="104690160"/>
            <a:ext cx="17280" cy="17280"/>
          </xdr14:xfrm>
        </xdr:contentPart>
      </mc:Choice>
      <mc:Fallback xmlns="">
        <xdr:pic>
          <xdr:nvPicPr>
            <xdr:cNvPr id="6" name="Encre 5">
              <a:extLst>
                <a:ext uri="{FF2B5EF4-FFF2-40B4-BE49-F238E27FC236}">
                  <a16:creationId xmlns:a16="http://schemas.microsoft.com/office/drawing/2014/main" id="{6F6B8B84-07B7-3640-9244-A74277B71570}"/>
                </a:ext>
                <a:ext uri="{147F2762-F138-4A5C-976F-8EAC2B608ADB}">
                  <a16:predDERef xmlns:a16="http://schemas.microsoft.com/office/drawing/2014/main" pred="{142DFE0B-D3CF-4F4A-9883-147AC4CC82A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124160" y="104682600"/>
              <a:ext cx="32400" cy="32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143805</xdr:colOff>
      <xdr:row>2</xdr:row>
      <xdr:rowOff>43246</xdr:rowOff>
    </xdr:from>
    <xdr:to>
      <xdr:col>15</xdr:col>
      <xdr:colOff>149565</xdr:colOff>
      <xdr:row>2</xdr:row>
      <xdr:rowOff>69526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E3D08A9E-C4D6-B94D-B9E3-C27F85E24A80}"/>
                </a:ext>
              </a:extLst>
            </xdr14:cNvPr>
            <xdr14:cNvContentPartPr/>
          </xdr14:nvContentPartPr>
          <xdr14:nvPr macro=""/>
          <xdr14:xfrm>
            <a:off x="14535360" y="438120"/>
            <a:ext cx="5760" cy="26280"/>
          </xdr14:xfrm>
        </xdr:contentPart>
      </mc:Choice>
      <mc:Fallback xmlns=""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E3D08A9E-C4D6-B94D-B9E3-C27F85E24A8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515200" y="417600"/>
              <a:ext cx="46440" cy="6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410867</xdr:colOff>
      <xdr:row>2</xdr:row>
      <xdr:rowOff>101206</xdr:rowOff>
    </xdr:from>
    <xdr:to>
      <xdr:col>17</xdr:col>
      <xdr:colOff>416627</xdr:colOff>
      <xdr:row>2</xdr:row>
      <xdr:rowOff>112366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cre 2">
              <a:extLst>
                <a:ext uri="{FF2B5EF4-FFF2-40B4-BE49-F238E27FC236}">
                  <a16:creationId xmlns:a16="http://schemas.microsoft.com/office/drawing/2014/main" id="{0E88B37D-00E9-324F-AC26-ABC558AE9D43}"/>
                </a:ext>
                <a:ext uri="{147F2762-F138-4A5C-976F-8EAC2B608ADB}">
                  <a16:predDERef xmlns:a16="http://schemas.microsoft.com/office/drawing/2014/main" pred="{E3D08A9E-C4D6-B94D-B9E3-C27F85E24A80}"/>
                </a:ext>
              </a:extLst>
            </xdr14:cNvPr>
            <xdr14:cNvContentPartPr/>
          </xdr14:nvContentPartPr>
          <xdr14:nvPr macro=""/>
          <xdr14:xfrm>
            <a:off x="15218640" y="496080"/>
            <a:ext cx="5760" cy="11160"/>
          </xdr14:xfrm>
        </xdr:contentPart>
      </mc:Choice>
      <mc:Fallback xmlns="">
        <xdr:pic>
          <xdr:nvPicPr>
            <xdr:cNvPr id="3" name="Encre 2">
              <a:extLst>
                <a:ext uri="{FF2B5EF4-FFF2-40B4-BE49-F238E27FC236}">
                  <a16:creationId xmlns:a16="http://schemas.microsoft.com/office/drawing/2014/main" id="{0E88B37D-00E9-324F-AC26-ABC558AE9D43}"/>
                </a:ext>
                <a:ext uri="{147F2762-F138-4A5C-976F-8EAC2B608ADB}">
                  <a16:predDERef xmlns:a16="http://schemas.microsoft.com/office/drawing/2014/main" pred="{E3D08A9E-C4D6-B94D-B9E3-C27F85E24A8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198120" y="475560"/>
              <a:ext cx="46440" cy="5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69227</xdr:colOff>
      <xdr:row>1</xdr:row>
      <xdr:rowOff>159747</xdr:rowOff>
    </xdr:from>
    <xdr:to>
      <xdr:col>17</xdr:col>
      <xdr:colOff>453707</xdr:colOff>
      <xdr:row>3</xdr:row>
      <xdr:rowOff>94107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Encre 3">
              <a:extLst>
                <a:ext uri="{FF2B5EF4-FFF2-40B4-BE49-F238E27FC236}">
                  <a16:creationId xmlns:a16="http://schemas.microsoft.com/office/drawing/2014/main" id="{A27CDCCC-347E-514B-9E5C-5B38E6DC181F}"/>
                </a:ext>
                <a:ext uri="{147F2762-F138-4A5C-976F-8EAC2B608ADB}">
                  <a16:predDERef xmlns:a16="http://schemas.microsoft.com/office/drawing/2014/main" pred="{0E88B37D-00E9-324F-AC26-ABC558AE9D43}"/>
                </a:ext>
              </a:extLst>
            </xdr14:cNvPr>
            <xdr14:cNvContentPartPr/>
          </xdr14:nvContentPartPr>
          <xdr14:nvPr macro=""/>
          <xdr14:xfrm>
            <a:off x="14877000" y="362520"/>
            <a:ext cx="384480" cy="315360"/>
          </xdr14:xfrm>
        </xdr:contentPart>
      </mc:Choice>
      <mc:Fallback xmlns="">
        <xdr:pic>
          <xdr:nvPicPr>
            <xdr:cNvPr id="4" name="Encre 3">
              <a:extLst>
                <a:ext uri="{FF2B5EF4-FFF2-40B4-BE49-F238E27FC236}">
                  <a16:creationId xmlns:a16="http://schemas.microsoft.com/office/drawing/2014/main" id="{A27CDCCC-347E-514B-9E5C-5B38E6DC181F}"/>
                </a:ext>
                <a:ext uri="{147F2762-F138-4A5C-976F-8EAC2B608ADB}">
                  <a16:predDERef xmlns:a16="http://schemas.microsoft.com/office/drawing/2014/main" pred="{0E88B37D-00E9-324F-AC26-ABC558AE9D4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856480" y="342360"/>
              <a:ext cx="425520" cy="356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17</xdr:col>
      <xdr:colOff>643610</xdr:colOff>
      <xdr:row>19</xdr:row>
      <xdr:rowOff>87174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A7D068-C4D6-5B4E-847E-A840FCD7D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1T20:47:24.392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38 26 7652,'-8'0'-340,"-1"0"1,5 0 375,-4 0 1,5-2-218,-1-2-151,2 3-8,2-11 340,0 11 0,6-5 0,1 6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1T20:47:25.518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26 50 7914,'-2'-11'-118,"-2"2"1,3 2-1,-5 4-7,1-1 0,3-1 21,-2 0-39,3 4 1,1-3-62,0 8 57,0-3 0,0 6 147,0-2 0,0 2 0,0 5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1T20:47:26.459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0 38 6777,'0'-9'-357,"0"1"357,0 5 0,6-8 0,1 4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8T21:39:12.963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 24 8453,'12'0'-2346,"-6"-6"2410,5 5-51,-10-4 0,5 5-120,-2 0 1,-2 0 106,8 0 0,-9-5 0,5-2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8T21:39:13.529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0 48 7070,'7'0'-533,"-1"-4"282,-2 0 281,-3 0 1,5 2-129,-6-1 100,0 1 1,3-4-100,1 2 97,0 2 0,2-8 0,0 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17T08:47:40.978"/>
    </inkml:context>
    <inkml:brush xml:id="br0">
      <inkml:brushProperty name="width" value="0.11429" units="cm"/>
      <inkml:brushProperty name="height" value="0.11429" units="cm"/>
    </inkml:brush>
  </inkml:definitions>
  <inkml:trace contextRef="#ctx0" brushRef="#br0">1 43 26466,'0'-15'-9831,"0"0"7930,0 7 1,0 3 1495,0 10 0,1 3 496,4 7-45,-3 0 0,5 0 1,-7 0-1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17T08:47:42.572"/>
    </inkml:context>
    <inkml:brush xml:id="br0">
      <inkml:brushProperty name="width" value="0.11429" units="cm"/>
      <inkml:brushProperty name="height" value="0.11429" units="cm"/>
    </inkml:brush>
  </inkml:definitions>
  <inkml:trace contextRef="#ctx0" brushRef="#br0">0 30 26206,'5'-10'-9831,"0"0"1907,0 7 7962,-5-3 171,0 6 195,0 0 0,-7 0 1,-1 0-1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17T08:47:44.613"/>
    </inkml:context>
    <inkml:brush xml:id="br0">
      <inkml:brushProperty name="width" value="0.11429" units="cm"/>
      <inkml:brushProperty name="height" value="0.11429" units="cm"/>
    </inkml:brush>
  </inkml:definitions>
  <inkml:trace contextRef="#ctx0" brushRef="#br0">238 164 30003,'-15'-5'0,"0"0"-1173,0 2 0,0 1 0,0 2 1,1 0-70,-1 0 0,0 7 1,0 3-1,0 3 379,1 2 1,0-1 0,3 3 0,1 1 158,-2 2 0,1 5 0,1-4 0,5 2 398,3 3 1,2 2 0,0 2-184,0 0 428,0-1 1,2 1 0,3 0 0,5-1-146,3 1 0,8-1 0,4 1 0,5 0 253,4-1 1,6 1 0,8 0 0,3-2 264,1-4 0,3-2 1,4-9-1,2-3 119,3-5 0,-8-4 0,0-1 0,-6 0 52,-8 0 0,-5-6 0,-1-4 0,-3-3-406,-5-2 0,-7-5 1,2 0-1,-1 1-188,-4-3 1,-2 4-1,-1-7-804,0-1 295,-7 5 1,4-9 0,-7 2-1626,-2-5 1534,-1-1 1,-2 4-1,-2-1-616,-3-4 1206,-3 4 1,-7-10-1,-1 6 1,-4 0 400,-5-1 0,-5 3 0,-3-5 0,-1 2 229,1 3 0,-3 7 0,1 3 0,1 1 203,-3 4 1,1 3-1,-5 6 1,1 4-187,-1 3 1,-2 4-1,-1 3 1,1 4-330,4 5 0,2 5 0,8 3 0,-1 1-497,0 3 183,7-4 0,-5 12 0,5-3 0</inkml:trace>
</inkml:ink>
</file>

<file path=xl/persons/person.xml><?xml version="1.0" encoding="utf-8"?>
<personList xmlns="http://schemas.microsoft.com/office/spreadsheetml/2018/threadedcomments" xmlns:x="http://schemas.openxmlformats.org/spreadsheetml/2006/main">
  <person displayName="Alexandra Nothnagel" id="{93310D2C-635A-CE4F-B190-023FA03E6095}" userId="c61be9e0aa263ed2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28FFA-4B99-024C-8A7D-B7A0B45E3E78}" name="Table1" displayName="Table1" ref="A2:C14" totalsRowShown="0">
  <autoFilter ref="A2:C14" xr:uid="{216617AD-4D03-2341-B06D-BA5AE75FCFD3}"/>
  <tableColumns count="3">
    <tableColumn id="1" xr3:uid="{1F8D5B0C-244F-344D-B008-65F7B88619D2}" name="Niveau"/>
    <tableColumn id="2" xr3:uid="{892726ED-E7A3-CC40-82A5-0329672E1B14}" name="Nom"/>
    <tableColumn id="3" xr3:uid="{0DBB8420-DC25-FD48-BBBB-3E673A7993BF}" name="Description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D8A7E5-B702-49F0-B2AC-4BEB52880F87}" name="DataFromForm" displayName="DataFromForm" ref="A1:N257" totalsRowShown="0">
  <autoFilter ref="A1:N257" xr:uid="{57D8A7E5-B702-49F0-B2AC-4BEB52880F87}"/>
  <tableColumns count="14">
    <tableColumn id="1" xr3:uid="{D3DE4D26-A62F-4CEC-853D-DFCF93AF54E2}" name="Date"/>
    <tableColumn id="2" xr3:uid="{5BD0AAD2-079E-419C-9B63-DAB7D68081AA}" name="Heure coucher" dataDxfId="7"/>
    <tableColumn id="3" xr3:uid="{5DE7EF25-337E-45EA-BDB6-E5783722EEC7}" name="Heure levé" dataDxfId="6"/>
    <tableColumn id="4" xr3:uid="{FDFA1562-A977-4576-911B-2B69FC6254DB}" name="Heure sieste" dataDxfId="5"/>
    <tableColumn id="5" xr3:uid="{30B09DDA-5794-4687-BE7E-BAD5FB27D7F9}" name="Durée sieste"/>
    <tableColumn id="6" xr3:uid="{EFD7CD54-8B20-43FC-A22C-2057C5B1213A}" name="Qualité sommeil"/>
    <tableColumn id="7" xr3:uid="{6AF7B73E-CE76-42C5-8F85-9A8A1645D301}" name="Qualité réveil"/>
    <tableColumn id="8" xr3:uid="{83C903CA-1834-4B53-AC09-08D6B2F3285D}" name="Hummeur journée"/>
    <tableColumn id="9" xr3:uid="{6A7D138E-5B41-4C64-8BCA-1B6340675288}" name="Anxiété int"/>
    <tableColumn id="10" xr3:uid="{50AFA3B7-BAF9-4ECF-8DF8-1A84DF551384}" name="Anxiété ext"/>
    <tableColumn id="11" xr3:uid="{583514F0-CCF5-4234-9A50-B4DA7A984F5D}" name="Boisson"/>
    <tableColumn id="12" xr3:uid="{3A2419CB-4E27-41F9-861A-C8FB3365D047}" name="HeureBoisson" dataDxfId="4"/>
    <tableColumn id="13" xr3:uid="{9C3E446B-9790-4F39-B3BA-A1A66A775EC3}" name="IsTreated"/>
    <tableColumn id="14" xr3:uid="{F6997C11-DBD9-48AA-9A80-2BD01556D19B}" name="isTes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B0765-7BB1-7245-935F-84B62E87280F}" name="MatriceHeureHeure" displayName="MatriceHeureHeure" ref="B1:Y5" totalsRowShown="0" headerRowDxfId="3">
  <autoFilter ref="B1:Y5" xr:uid="{2E5B0765-7BB1-7245-935F-84B62E87280F}"/>
  <tableColumns count="24">
    <tableColumn id="1" xr3:uid="{863F4C09-04A9-5845-A6F9-3995D1614D7A}" name="21"/>
    <tableColumn id="2" xr3:uid="{877FE19E-D5AD-4C42-9F13-576B97C68B98}" name="22"/>
    <tableColumn id="3" xr3:uid="{339666EA-5865-F147-9FE0-B58C10C637B4}" name="23"/>
    <tableColumn id="4" xr3:uid="{A6A9357B-5A42-0445-BE06-4C95EA63BDDF}" name="00"/>
    <tableColumn id="5" xr3:uid="{5A5657D8-9DA5-F540-BF72-2DE6A949B0C8}" name="01"/>
    <tableColumn id="6" xr3:uid="{B01C9AD0-FF99-194F-A505-8CB6BA897C95}" name="02"/>
    <tableColumn id="7" xr3:uid="{52909E1A-ED58-424A-8308-27ECF7BBE912}" name="03"/>
    <tableColumn id="8" xr3:uid="{CC04D44C-C4ED-E54E-A679-5D43258780D1}" name="04"/>
    <tableColumn id="9" xr3:uid="{E67D7BE8-49A7-8D44-A4BF-5D89DF458593}" name="05"/>
    <tableColumn id="10" xr3:uid="{1E22877C-7DF2-F14D-A7D1-E0E27770FEDC}" name="06"/>
    <tableColumn id="11" xr3:uid="{BC113116-74CD-7D42-B456-31E867935C13}" name="07"/>
    <tableColumn id="12" xr3:uid="{EBE90D63-59B5-1141-98FB-EE52928AA4FB}" name="08"/>
    <tableColumn id="13" xr3:uid="{1A869813-B2CE-8B4E-8A2D-6C220B070178}" name="09"/>
    <tableColumn id="14" xr3:uid="{864E57CD-FD30-E442-9D3E-DD50D417DDF5}" name="10"/>
    <tableColumn id="15" xr3:uid="{704DEE92-69E7-0747-9AE1-0A64B9E8F7E9}" name="11"/>
    <tableColumn id="16" xr3:uid="{A01A30A9-7527-2D4A-BE02-90D737AE30D2}" name="12"/>
    <tableColumn id="17" xr3:uid="{97EA90BE-1DE1-C247-86FA-428188BCE70D}" name="13"/>
    <tableColumn id="18" xr3:uid="{2F700653-6903-9849-A41F-EE3AFA3F5109}" name="14"/>
    <tableColumn id="19" xr3:uid="{10461B2A-CE40-DC44-9F45-0AD231DD36F3}" name="15"/>
    <tableColumn id="20" xr3:uid="{B415C64A-867F-3E4E-B8FE-4EDFE250DDEC}" name="16"/>
    <tableColumn id="21" xr3:uid="{3A9E0BE6-C876-F44D-9EBD-909E989FD39E}" name="17"/>
    <tableColumn id="22" xr3:uid="{3486550C-3819-C244-BA9B-88B54F97F079}" name="18"/>
    <tableColumn id="23" xr3:uid="{7B8CF994-975E-1B45-BD13-A8D821154695}" name="19"/>
    <tableColumn id="24" xr3:uid="{823649D0-D298-9B4B-B09E-520793A5A3AC}" name="20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F8E476-17D1-43A3-AE8A-99689F438CB6}" name="TableHeuresMinutes" displayName="TableHeuresMinutes" ref="A1:A6" totalsRowShown="0" headerRowDxfId="2" dataDxfId="1">
  <autoFilter ref="A1:A6" xr:uid="{FEF8E476-17D1-43A3-AE8A-99689F438CB6}"/>
  <tableColumns count="1">
    <tableColumn id="1" xr3:uid="{21E29CB9-E238-4039-AA2F-FAC7F4670A2E}" name="Colonne1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Z271" dT="2020-10-19T11:31:45.60" personId="{93310D2C-635A-CE4F-B190-023FA03E6095}" id="{CCD01469-4476-834D-B958-C8FFDE871685}">
    <text>rêves bizarres de vêtements, handicap, saucisses avant le réveil</text>
  </threadedComment>
  <threadedComment ref="CZ385" dT="2021-02-26T06:21:33.01" personId="{93310D2C-635A-CE4F-B190-023FA03E6095}" id="{CD7B266D-89DB-5740-8389-8340BBEAFB7F}">
    <text>grande mere corona parents malades</text>
  </threadedComment>
  <threadedComment ref="CW390" dT="2021-02-26T06:23:42.39" personId="{93310D2C-635A-CE4F-B190-023FA03E6095}" id="{9CA67E81-8177-4748-8FE2-4435AAE0618F}">
    <text>remplir avec 1 sue ordinateur @Berenger stp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4472C4"/>
    <pageSetUpPr fitToPage="1"/>
  </sheetPr>
  <dimension ref="A1:DC1271"/>
  <sheetViews>
    <sheetView tabSelected="1" zoomScale="115" zoomScaleNormal="115" workbookViewId="0">
      <pane xSplit="1" ySplit="3" topLeftCell="BF838" activePane="bottomRight" state="frozen"/>
      <selection pane="topRight" activeCell="CT1" sqref="CT1"/>
      <selection pane="bottomLeft" activeCell="BT205" sqref="BT205"/>
      <selection pane="bottomRight" activeCell="O848" sqref="O848:AO848"/>
    </sheetView>
  </sheetViews>
  <sheetFormatPr defaultColWidth="8.85546875" defaultRowHeight="16.5" thickTop="1" thickBottom="1"/>
  <cols>
    <col min="1" max="1" width="16" style="10" bestFit="1" customWidth="1"/>
    <col min="2" max="2" width="2" bestFit="1" customWidth="1"/>
    <col min="3" max="61" width="2.85546875" customWidth="1"/>
    <col min="62" max="62" width="2.140625" bestFit="1" customWidth="1"/>
    <col min="63" max="69" width="2.85546875" customWidth="1"/>
    <col min="70" max="71" width="3.42578125" bestFit="1" customWidth="1"/>
    <col min="72" max="95" width="2.85546875" customWidth="1"/>
    <col min="96" max="97" width="3.5703125" bestFit="1" customWidth="1"/>
    <col min="103" max="103" width="9" customWidth="1"/>
    <col min="104" max="104" width="19.5703125" customWidth="1"/>
    <col min="105" max="105" width="8.85546875" style="2"/>
  </cols>
  <sheetData>
    <row r="1" spans="1:105" ht="12.95" customHeight="1" thickBot="1">
      <c r="A1" s="8"/>
      <c r="B1" s="59" t="s">
        <v>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 t="s">
        <v>1</v>
      </c>
      <c r="CU1" s="59"/>
      <c r="CV1" s="59"/>
      <c r="CW1" s="60" t="s">
        <v>2</v>
      </c>
      <c r="CX1" s="60"/>
    </row>
    <row r="2" spans="1:105" ht="54" customHeight="1" thickTop="1" thickBot="1">
      <c r="A2" s="8" t="s">
        <v>3</v>
      </c>
      <c r="B2" s="62">
        <v>21</v>
      </c>
      <c r="C2" s="63"/>
      <c r="D2" s="63"/>
      <c r="E2" s="63"/>
      <c r="F2" s="64">
        <v>22</v>
      </c>
      <c r="G2" s="64"/>
      <c r="H2" s="64"/>
      <c r="I2" s="64"/>
      <c r="J2" s="52">
        <v>23</v>
      </c>
      <c r="K2" s="52"/>
      <c r="L2" s="52"/>
      <c r="M2" s="52"/>
      <c r="N2" s="51" t="s">
        <v>4</v>
      </c>
      <c r="O2" s="51"/>
      <c r="P2" s="51"/>
      <c r="Q2" s="51"/>
      <c r="R2" s="52">
        <v>1</v>
      </c>
      <c r="S2" s="52"/>
      <c r="T2" s="52"/>
      <c r="U2" s="52"/>
      <c r="V2" s="51">
        <v>2</v>
      </c>
      <c r="W2" s="51"/>
      <c r="X2" s="51"/>
      <c r="Y2" s="51"/>
      <c r="Z2" s="52">
        <v>3</v>
      </c>
      <c r="AA2" s="52"/>
      <c r="AB2" s="52"/>
      <c r="AC2" s="52"/>
      <c r="AD2" s="51">
        <v>4</v>
      </c>
      <c r="AE2" s="51"/>
      <c r="AF2" s="51"/>
      <c r="AG2" s="51"/>
      <c r="AH2" s="52">
        <v>5</v>
      </c>
      <c r="AI2" s="52"/>
      <c r="AJ2" s="52"/>
      <c r="AK2" s="52"/>
      <c r="AL2" s="51">
        <v>6</v>
      </c>
      <c r="AM2" s="51"/>
      <c r="AN2" s="51"/>
      <c r="AO2" s="51"/>
      <c r="AP2" s="52">
        <v>7</v>
      </c>
      <c r="AQ2" s="52"/>
      <c r="AR2" s="52"/>
      <c r="AS2" s="52"/>
      <c r="AT2" s="51">
        <v>8</v>
      </c>
      <c r="AU2" s="51"/>
      <c r="AV2" s="51"/>
      <c r="AW2" s="51"/>
      <c r="AX2" s="52">
        <v>9</v>
      </c>
      <c r="AY2" s="52"/>
      <c r="AZ2" s="52"/>
      <c r="BA2" s="52"/>
      <c r="BB2" s="51">
        <v>10</v>
      </c>
      <c r="BC2" s="51"/>
      <c r="BD2" s="51"/>
      <c r="BE2" s="51"/>
      <c r="BF2" s="52">
        <v>11</v>
      </c>
      <c r="BG2" s="52"/>
      <c r="BH2" s="52"/>
      <c r="BI2" s="52"/>
      <c r="BJ2" s="51">
        <v>12</v>
      </c>
      <c r="BK2" s="51"/>
      <c r="BL2" s="51"/>
      <c r="BM2" s="51"/>
      <c r="BN2" s="52">
        <v>13</v>
      </c>
      <c r="BO2" s="52"/>
      <c r="BP2" s="52"/>
      <c r="BQ2" s="52"/>
      <c r="BR2" s="51">
        <v>14</v>
      </c>
      <c r="BS2" s="51"/>
      <c r="BT2" s="51"/>
      <c r="BU2" s="51"/>
      <c r="BV2" s="52">
        <v>15</v>
      </c>
      <c r="BW2" s="52"/>
      <c r="BX2" s="52"/>
      <c r="BY2" s="52"/>
      <c r="BZ2" s="51">
        <v>16</v>
      </c>
      <c r="CA2" s="51"/>
      <c r="CB2" s="51"/>
      <c r="CC2" s="51"/>
      <c r="CD2" s="52">
        <v>17</v>
      </c>
      <c r="CE2" s="52"/>
      <c r="CF2" s="52"/>
      <c r="CG2" s="52"/>
      <c r="CH2" s="51">
        <v>18</v>
      </c>
      <c r="CI2" s="51"/>
      <c r="CJ2" s="51"/>
      <c r="CK2" s="51"/>
      <c r="CL2" s="52">
        <v>19</v>
      </c>
      <c r="CM2" s="52"/>
      <c r="CN2" s="52"/>
      <c r="CO2" s="52"/>
      <c r="CP2" s="51">
        <v>20</v>
      </c>
      <c r="CQ2" s="51"/>
      <c r="CR2" s="51"/>
      <c r="CS2" s="58"/>
      <c r="CT2" s="55" t="s">
        <v>5</v>
      </c>
      <c r="CU2" s="53" t="s">
        <v>6</v>
      </c>
      <c r="CV2" s="57" t="s">
        <v>7</v>
      </c>
      <c r="CW2" s="57" t="s">
        <v>8</v>
      </c>
      <c r="CX2" s="61"/>
      <c r="CY2" s="15" t="s">
        <v>9</v>
      </c>
      <c r="CZ2" s="49" t="s">
        <v>10</v>
      </c>
      <c r="DA2" s="1" t="s">
        <v>11</v>
      </c>
    </row>
    <row r="3" spans="1:105" ht="17.25" customHeight="1" thickTop="1" thickBot="1">
      <c r="A3" s="8"/>
      <c r="B3" s="22">
        <v>0</v>
      </c>
      <c r="C3" s="22">
        <v>15</v>
      </c>
      <c r="D3" s="22">
        <v>30</v>
      </c>
      <c r="E3" s="22">
        <v>45</v>
      </c>
      <c r="F3" s="23">
        <v>0</v>
      </c>
      <c r="G3" s="23">
        <v>15</v>
      </c>
      <c r="H3" s="23">
        <v>30</v>
      </c>
      <c r="I3" s="23">
        <v>45</v>
      </c>
      <c r="J3" s="22">
        <v>0</v>
      </c>
      <c r="K3" s="22">
        <v>15</v>
      </c>
      <c r="L3" s="22">
        <v>30</v>
      </c>
      <c r="M3" s="22">
        <v>45</v>
      </c>
      <c r="N3" s="23">
        <v>0</v>
      </c>
      <c r="O3" s="23">
        <v>15</v>
      </c>
      <c r="P3" s="23">
        <v>30</v>
      </c>
      <c r="Q3" s="23">
        <v>45</v>
      </c>
      <c r="R3" s="22">
        <v>0</v>
      </c>
      <c r="S3" s="22">
        <v>15</v>
      </c>
      <c r="T3" s="22">
        <v>30</v>
      </c>
      <c r="U3" s="22">
        <v>45</v>
      </c>
      <c r="V3" s="23">
        <v>0</v>
      </c>
      <c r="W3" s="23">
        <v>15</v>
      </c>
      <c r="X3" s="23">
        <v>30</v>
      </c>
      <c r="Y3" s="23">
        <v>45</v>
      </c>
      <c r="Z3" s="22">
        <v>0</v>
      </c>
      <c r="AA3" s="22">
        <v>15</v>
      </c>
      <c r="AB3" s="22">
        <v>30</v>
      </c>
      <c r="AC3" s="22">
        <v>45</v>
      </c>
      <c r="AD3" s="23">
        <v>0</v>
      </c>
      <c r="AE3" s="23">
        <v>15</v>
      </c>
      <c r="AF3" s="23">
        <v>30</v>
      </c>
      <c r="AG3" s="23">
        <v>45</v>
      </c>
      <c r="AH3" s="22">
        <v>0</v>
      </c>
      <c r="AI3" s="22">
        <v>15</v>
      </c>
      <c r="AJ3" s="22">
        <v>30</v>
      </c>
      <c r="AK3" s="22">
        <v>45</v>
      </c>
      <c r="AL3" s="23">
        <v>0</v>
      </c>
      <c r="AM3" s="23">
        <v>15</v>
      </c>
      <c r="AN3" s="23">
        <v>30</v>
      </c>
      <c r="AO3" s="23">
        <v>45</v>
      </c>
      <c r="AP3" s="22">
        <v>0</v>
      </c>
      <c r="AQ3" s="22">
        <v>15</v>
      </c>
      <c r="AR3" s="22">
        <v>30</v>
      </c>
      <c r="AS3" s="22">
        <v>45</v>
      </c>
      <c r="AT3" s="23">
        <v>0</v>
      </c>
      <c r="AU3" s="23">
        <v>15</v>
      </c>
      <c r="AV3" s="23">
        <v>30</v>
      </c>
      <c r="AW3" s="23">
        <v>45</v>
      </c>
      <c r="AX3" s="22">
        <v>0</v>
      </c>
      <c r="AY3" s="22">
        <v>15</v>
      </c>
      <c r="AZ3" s="22">
        <v>30</v>
      </c>
      <c r="BA3" s="22">
        <v>45</v>
      </c>
      <c r="BB3" s="23">
        <v>0</v>
      </c>
      <c r="BC3" s="23">
        <v>15</v>
      </c>
      <c r="BD3" s="23">
        <v>30</v>
      </c>
      <c r="BE3" s="23">
        <v>45</v>
      </c>
      <c r="BF3" s="22">
        <v>0</v>
      </c>
      <c r="BG3" s="22">
        <v>15</v>
      </c>
      <c r="BH3" s="22">
        <v>30</v>
      </c>
      <c r="BI3" s="22">
        <v>45</v>
      </c>
      <c r="BJ3" s="23">
        <v>0</v>
      </c>
      <c r="BK3" s="23">
        <v>15</v>
      </c>
      <c r="BL3" s="23">
        <v>30</v>
      </c>
      <c r="BM3" s="23">
        <v>45</v>
      </c>
      <c r="BN3" s="22">
        <v>0</v>
      </c>
      <c r="BO3" s="22">
        <v>15</v>
      </c>
      <c r="BP3" s="22">
        <v>30</v>
      </c>
      <c r="BQ3" s="22">
        <v>45</v>
      </c>
      <c r="BR3" s="23">
        <v>0</v>
      </c>
      <c r="BS3" s="23">
        <v>15</v>
      </c>
      <c r="BT3" s="23">
        <v>30</v>
      </c>
      <c r="BU3" s="23">
        <v>45</v>
      </c>
      <c r="BV3" s="22">
        <v>0</v>
      </c>
      <c r="BW3" s="22">
        <v>15</v>
      </c>
      <c r="BX3" s="22">
        <v>30</v>
      </c>
      <c r="BY3" s="22">
        <v>45</v>
      </c>
      <c r="BZ3" s="23">
        <v>0</v>
      </c>
      <c r="CA3" s="23">
        <v>15</v>
      </c>
      <c r="CB3" s="23">
        <v>30</v>
      </c>
      <c r="CC3" s="23">
        <v>45</v>
      </c>
      <c r="CD3" s="22">
        <v>0</v>
      </c>
      <c r="CE3" s="22">
        <v>15</v>
      </c>
      <c r="CF3" s="22">
        <v>30</v>
      </c>
      <c r="CG3" s="22">
        <v>45</v>
      </c>
      <c r="CH3" s="23">
        <v>0</v>
      </c>
      <c r="CI3" s="23">
        <v>15</v>
      </c>
      <c r="CJ3" s="23">
        <v>30</v>
      </c>
      <c r="CK3" s="23">
        <v>45</v>
      </c>
      <c r="CL3" s="22">
        <v>0</v>
      </c>
      <c r="CM3" s="22">
        <v>15</v>
      </c>
      <c r="CN3" s="22">
        <v>30</v>
      </c>
      <c r="CO3" s="22">
        <v>45</v>
      </c>
      <c r="CP3" s="23">
        <v>0</v>
      </c>
      <c r="CQ3" s="23">
        <v>15</v>
      </c>
      <c r="CR3" s="23">
        <v>30</v>
      </c>
      <c r="CS3" s="23">
        <v>45</v>
      </c>
      <c r="CT3" s="56"/>
      <c r="CU3" s="54"/>
      <c r="CV3" s="54"/>
      <c r="CW3" s="16" t="s">
        <v>12</v>
      </c>
      <c r="CX3" s="17" t="s">
        <v>13</v>
      </c>
      <c r="CY3" s="18"/>
      <c r="CZ3" s="50"/>
    </row>
    <row r="4" spans="1:105" thickTop="1" thickBot="1">
      <c r="A4" s="9">
        <v>43855</v>
      </c>
      <c r="DA4" s="2" t="str">
        <f>IF((SUM(B4:CS4)/4+0.5)&gt;1,SUM(B4:CS4)/4+0.5,"")</f>
        <v/>
      </c>
    </row>
    <row r="5" spans="1:105" thickTop="1" thickBot="1">
      <c r="A5" s="9">
        <v>43856</v>
      </c>
      <c r="D5">
        <v>1</v>
      </c>
      <c r="E5">
        <v>1</v>
      </c>
      <c r="F5" t="s">
        <v>14</v>
      </c>
      <c r="G5" t="s">
        <v>14</v>
      </c>
      <c r="H5" t="s">
        <v>15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 t="s">
        <v>16</v>
      </c>
      <c r="AV5" t="s">
        <v>17</v>
      </c>
      <c r="BP5" t="s">
        <v>18</v>
      </c>
      <c r="CT5" t="s">
        <v>19</v>
      </c>
      <c r="CU5" t="s">
        <v>19</v>
      </c>
      <c r="CV5" t="s">
        <v>19</v>
      </c>
      <c r="DA5" s="2">
        <f>IF((SUM(B5:CS5)/4+0.5)&gt;1,SUM(B5:CS5)/4+0.5,"")</f>
        <v>9.75</v>
      </c>
    </row>
    <row r="6" spans="1:105" thickTop="1" thickBot="1">
      <c r="A6" s="9">
        <v>43857</v>
      </c>
      <c r="E6">
        <v>1</v>
      </c>
      <c r="S6" t="s">
        <v>15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 t="s">
        <v>16</v>
      </c>
      <c r="AX6" t="s">
        <v>18</v>
      </c>
      <c r="BP6" t="s">
        <v>18</v>
      </c>
      <c r="CB6" t="s">
        <v>20</v>
      </c>
      <c r="CT6" t="s">
        <v>21</v>
      </c>
      <c r="CU6" t="s">
        <v>22</v>
      </c>
      <c r="CV6" t="s">
        <v>23</v>
      </c>
      <c r="DA6" s="2">
        <f t="shared" ref="DA6:DA69" si="0">IF((SUM(B6:CS6)/4+0.5)&gt;1,SUM(B6:CS6)/4+0.5,DA7=NA())</f>
        <v>7</v>
      </c>
    </row>
    <row r="7" spans="1:105" thickTop="1" thickBot="1">
      <c r="A7" s="9">
        <v>43858</v>
      </c>
      <c r="P7" t="s">
        <v>15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 t="s">
        <v>16</v>
      </c>
      <c r="CP7">
        <v>1</v>
      </c>
      <c r="CT7" t="s">
        <v>24</v>
      </c>
      <c r="CU7" t="s">
        <v>24</v>
      </c>
      <c r="CV7" t="s">
        <v>24</v>
      </c>
      <c r="DA7" s="2">
        <f t="shared" si="0"/>
        <v>8</v>
      </c>
    </row>
    <row r="8" spans="1:105" thickTop="1" thickBot="1">
      <c r="A8" s="9">
        <v>43859</v>
      </c>
      <c r="P8" t="s">
        <v>15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 t="s">
        <v>16</v>
      </c>
      <c r="AW8" t="s">
        <v>18</v>
      </c>
      <c r="BV8">
        <v>1</v>
      </c>
      <c r="BW8" t="s">
        <v>18</v>
      </c>
      <c r="CT8" t="s">
        <v>23</v>
      </c>
      <c r="CU8" t="s">
        <v>24</v>
      </c>
      <c r="CV8" t="s">
        <v>24</v>
      </c>
      <c r="DA8" s="2">
        <f t="shared" si="0"/>
        <v>8</v>
      </c>
    </row>
    <row r="9" spans="1:105" thickTop="1" thickBot="1">
      <c r="A9" s="9">
        <v>43860</v>
      </c>
      <c r="H9">
        <v>1</v>
      </c>
      <c r="Q9" t="s">
        <v>15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 t="s">
        <v>25</v>
      </c>
      <c r="AX9" t="s">
        <v>18</v>
      </c>
      <c r="BR9" t="s">
        <v>20</v>
      </c>
      <c r="CT9" t="s">
        <v>19</v>
      </c>
      <c r="CU9" t="s">
        <v>23</v>
      </c>
      <c r="CV9" t="s">
        <v>22</v>
      </c>
      <c r="CZ9" t="s">
        <v>26</v>
      </c>
      <c r="DA9" s="2">
        <f t="shared" si="0"/>
        <v>7.75</v>
      </c>
    </row>
    <row r="10" spans="1:105" thickTop="1" thickBot="1">
      <c r="A10" s="9">
        <v>43861</v>
      </c>
      <c r="W10" t="s">
        <v>15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 t="s">
        <v>25</v>
      </c>
      <c r="AX10" t="s">
        <v>18</v>
      </c>
      <c r="CT10" t="s">
        <v>23</v>
      </c>
      <c r="CU10" t="s">
        <v>23</v>
      </c>
      <c r="CV10" t="s">
        <v>24</v>
      </c>
      <c r="DA10" s="2">
        <f t="shared" si="0"/>
        <v>6.25</v>
      </c>
    </row>
    <row r="11" spans="1:105" thickTop="1" thickBot="1">
      <c r="A11" s="9">
        <v>43862</v>
      </c>
      <c r="P11" t="s">
        <v>15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 t="s">
        <v>25</v>
      </c>
      <c r="CT11" t="s">
        <v>24</v>
      </c>
      <c r="CU11" t="s">
        <v>24</v>
      </c>
      <c r="CV11" t="s">
        <v>21</v>
      </c>
      <c r="DA11" s="2">
        <f t="shared" si="0"/>
        <v>8</v>
      </c>
    </row>
    <row r="12" spans="1:105" thickTop="1" thickBot="1">
      <c r="A12" s="9">
        <v>43863</v>
      </c>
      <c r="T12" t="s">
        <v>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 t="s">
        <v>25</v>
      </c>
      <c r="AW12" t="s">
        <v>18</v>
      </c>
      <c r="BV12">
        <v>1</v>
      </c>
      <c r="CT12" t="s">
        <v>19</v>
      </c>
      <c r="CU12" t="s">
        <v>19</v>
      </c>
      <c r="CV12" t="s">
        <v>21</v>
      </c>
      <c r="CZ12" t="s">
        <v>27</v>
      </c>
      <c r="DA12" s="2">
        <f t="shared" si="0"/>
        <v>6.75</v>
      </c>
    </row>
    <row r="13" spans="1:105" thickTop="1" thickBot="1">
      <c r="A13" s="9">
        <v>43864</v>
      </c>
      <c r="F13">
        <v>1</v>
      </c>
      <c r="G13">
        <v>1</v>
      </c>
      <c r="T13" t="s">
        <v>28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 t="s">
        <v>16</v>
      </c>
      <c r="AV13" t="s">
        <v>18</v>
      </c>
      <c r="BP13" t="s">
        <v>18</v>
      </c>
      <c r="BQ13" t="s">
        <v>20</v>
      </c>
      <c r="BR13">
        <v>1</v>
      </c>
      <c r="CT13" t="s">
        <v>19</v>
      </c>
      <c r="CU13" t="s">
        <v>19</v>
      </c>
      <c r="CV13" t="s">
        <v>23</v>
      </c>
      <c r="CZ13" t="s">
        <v>14</v>
      </c>
      <c r="DA13" s="2">
        <f t="shared" si="0"/>
        <v>7</v>
      </c>
    </row>
    <row r="14" spans="1:105" thickTop="1" thickBot="1">
      <c r="A14" s="9">
        <v>43865</v>
      </c>
      <c r="P14" t="s">
        <v>15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 t="s">
        <v>25</v>
      </c>
      <c r="AW14" t="s">
        <v>18</v>
      </c>
      <c r="BY14">
        <v>1</v>
      </c>
      <c r="CT14" t="s">
        <v>19</v>
      </c>
      <c r="CU14" t="s">
        <v>23</v>
      </c>
      <c r="CV14" t="s">
        <v>23</v>
      </c>
      <c r="DA14" s="2">
        <f t="shared" si="0"/>
        <v>8</v>
      </c>
    </row>
    <row r="15" spans="1:105" thickTop="1" thickBot="1">
      <c r="A15" s="9">
        <v>43866</v>
      </c>
      <c r="T15" t="s">
        <v>15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 t="s">
        <v>25</v>
      </c>
      <c r="AT15" t="s">
        <v>18</v>
      </c>
      <c r="CT15" t="s">
        <v>24</v>
      </c>
      <c r="CU15" t="s">
        <v>23</v>
      </c>
      <c r="CV15" t="s">
        <v>24</v>
      </c>
      <c r="CZ15" t="s">
        <v>29</v>
      </c>
      <c r="DA15" s="2">
        <f t="shared" si="0"/>
        <v>6.25</v>
      </c>
    </row>
    <row r="16" spans="1:105" thickTop="1" thickBot="1">
      <c r="A16" s="9">
        <v>43867</v>
      </c>
      <c r="S16" t="s">
        <v>15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 t="s">
        <v>25</v>
      </c>
      <c r="CT16" t="s">
        <v>23</v>
      </c>
      <c r="CU16" t="s">
        <v>24</v>
      </c>
      <c r="CV16" t="s">
        <v>23</v>
      </c>
      <c r="DA16" s="2">
        <f t="shared" si="0"/>
        <v>7</v>
      </c>
    </row>
    <row r="17" spans="1:105" thickTop="1" thickBot="1">
      <c r="A17" s="9">
        <v>43868</v>
      </c>
      <c r="P17" t="s">
        <v>15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 t="s">
        <v>25</v>
      </c>
      <c r="AQ17" t="s">
        <v>18</v>
      </c>
      <c r="CB17" t="s">
        <v>18</v>
      </c>
      <c r="CP17" t="s">
        <v>20</v>
      </c>
      <c r="CT17" t="s">
        <v>23</v>
      </c>
      <c r="CU17" t="s">
        <v>24</v>
      </c>
      <c r="CV17" t="s">
        <v>19</v>
      </c>
      <c r="CZ17" t="s">
        <v>14</v>
      </c>
      <c r="DA17" s="2">
        <f t="shared" si="0"/>
        <v>6.25</v>
      </c>
    </row>
    <row r="18" spans="1:105" thickTop="1" thickBot="1">
      <c r="A18" s="9">
        <v>43869</v>
      </c>
      <c r="R18" t="s">
        <v>15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 t="s">
        <v>25</v>
      </c>
      <c r="AZ18">
        <v>1</v>
      </c>
      <c r="BA18">
        <v>1</v>
      </c>
      <c r="BB18">
        <v>1</v>
      </c>
      <c r="BC18">
        <v>1</v>
      </c>
      <c r="BD18" t="s">
        <v>14</v>
      </c>
      <c r="BE18" t="s">
        <v>14</v>
      </c>
      <c r="CP18" t="s">
        <v>20</v>
      </c>
      <c r="CT18" t="s">
        <v>19</v>
      </c>
      <c r="CU18" t="s">
        <v>19</v>
      </c>
      <c r="CV18" t="s">
        <v>23</v>
      </c>
      <c r="CZ18" t="s">
        <v>30</v>
      </c>
      <c r="DA18" s="2">
        <f t="shared" si="0"/>
        <v>8.25</v>
      </c>
    </row>
    <row r="19" spans="1:105" thickTop="1" thickBot="1">
      <c r="A19" s="9">
        <v>43870</v>
      </c>
      <c r="G19">
        <v>1</v>
      </c>
      <c r="U19" t="s">
        <v>15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 t="s">
        <v>25</v>
      </c>
      <c r="AV19" t="s">
        <v>18</v>
      </c>
      <c r="BQ19" t="s">
        <v>14</v>
      </c>
      <c r="BR19" t="s">
        <v>20</v>
      </c>
      <c r="BS19" t="s">
        <v>14</v>
      </c>
      <c r="BT19">
        <v>1</v>
      </c>
      <c r="BU19" t="s">
        <v>14</v>
      </c>
      <c r="BV19" t="s">
        <v>14</v>
      </c>
      <c r="BW19" t="s">
        <v>18</v>
      </c>
      <c r="BX19">
        <v>1</v>
      </c>
      <c r="CT19" t="s">
        <v>24</v>
      </c>
      <c r="CU19" t="s">
        <v>23</v>
      </c>
      <c r="CV19" t="s">
        <v>24</v>
      </c>
      <c r="CZ19" t="s">
        <v>31</v>
      </c>
      <c r="DA19" s="2">
        <f t="shared" si="0"/>
        <v>7.25</v>
      </c>
    </row>
    <row r="20" spans="1:105" thickTop="1" thickBot="1">
      <c r="A20" s="9">
        <v>43871</v>
      </c>
      <c r="M20" t="s">
        <v>15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 t="s">
        <v>25</v>
      </c>
      <c r="AT20" t="s">
        <v>18</v>
      </c>
      <c r="BN20" t="s">
        <v>18</v>
      </c>
      <c r="CT20" t="s">
        <v>23</v>
      </c>
      <c r="CU20" t="s">
        <v>19</v>
      </c>
      <c r="CV20" t="s">
        <v>24</v>
      </c>
      <c r="DA20" s="2">
        <f t="shared" si="0"/>
        <v>7.75</v>
      </c>
    </row>
    <row r="21" spans="1:105" thickTop="1" thickBot="1">
      <c r="A21" s="9">
        <v>43872</v>
      </c>
      <c r="H21">
        <v>1</v>
      </c>
      <c r="V21" t="s">
        <v>15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 t="s">
        <v>25</v>
      </c>
      <c r="BT21">
        <v>1</v>
      </c>
      <c r="CT21" t="s">
        <v>24</v>
      </c>
      <c r="CU21" t="s">
        <v>24</v>
      </c>
      <c r="CV21" t="s">
        <v>21</v>
      </c>
      <c r="CZ21" t="s">
        <v>32</v>
      </c>
      <c r="DA21" s="2">
        <f t="shared" si="0"/>
        <v>7</v>
      </c>
    </row>
    <row r="22" spans="1:105" thickTop="1" thickBot="1">
      <c r="A22" s="9">
        <v>43873</v>
      </c>
      <c r="M22" t="s">
        <v>28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 t="s">
        <v>25</v>
      </c>
      <c r="BF22" t="s">
        <v>14</v>
      </c>
      <c r="BG22" t="s">
        <v>14</v>
      </c>
      <c r="BH22" t="s">
        <v>14</v>
      </c>
      <c r="BI22" t="s">
        <v>14</v>
      </c>
      <c r="BJ22" t="s">
        <v>14</v>
      </c>
      <c r="BK22" t="s">
        <v>14</v>
      </c>
      <c r="BL22" t="s">
        <v>14</v>
      </c>
      <c r="CT22" t="s">
        <v>24</v>
      </c>
      <c r="CU22" t="s">
        <v>24</v>
      </c>
      <c r="CV22" t="s">
        <v>21</v>
      </c>
      <c r="DA22" s="2">
        <f t="shared" si="0"/>
        <v>8.25</v>
      </c>
    </row>
    <row r="23" spans="1:105" thickTop="1" thickBot="1">
      <c r="A23" s="9">
        <v>43874</v>
      </c>
      <c r="S23" t="s">
        <v>28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 t="s">
        <v>25</v>
      </c>
      <c r="AZ23" t="s">
        <v>18</v>
      </c>
      <c r="BM23" t="s">
        <v>14</v>
      </c>
      <c r="BN23">
        <v>1</v>
      </c>
      <c r="BO23">
        <v>1</v>
      </c>
      <c r="BP23" t="s">
        <v>33</v>
      </c>
      <c r="CT23" t="s">
        <v>24</v>
      </c>
      <c r="CU23" t="s">
        <v>24</v>
      </c>
      <c r="CV23" t="s">
        <v>21</v>
      </c>
      <c r="DA23" s="2">
        <f t="shared" si="0"/>
        <v>8</v>
      </c>
    </row>
    <row r="24" spans="1:105" thickTop="1" thickBot="1">
      <c r="A24" s="9">
        <v>43875</v>
      </c>
      <c r="T24" t="s">
        <v>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 t="s">
        <v>25</v>
      </c>
      <c r="BN24">
        <v>1</v>
      </c>
      <c r="BZ24" t="s">
        <v>34</v>
      </c>
      <c r="CT24" t="s">
        <v>24</v>
      </c>
      <c r="CU24" t="s">
        <v>24</v>
      </c>
      <c r="CV24" t="s">
        <v>21</v>
      </c>
      <c r="DA24" s="2">
        <f t="shared" si="0"/>
        <v>7.5</v>
      </c>
    </row>
    <row r="25" spans="1:105" thickTop="1" thickBot="1">
      <c r="A25" s="9">
        <v>43876</v>
      </c>
      <c r="R25" t="s">
        <v>15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 t="s">
        <v>25</v>
      </c>
      <c r="AW25" t="s">
        <v>18</v>
      </c>
      <c r="BT25" t="s">
        <v>18</v>
      </c>
      <c r="CE25" t="s">
        <v>20</v>
      </c>
      <c r="CT25" t="s">
        <v>23</v>
      </c>
      <c r="CU25" t="s">
        <v>23</v>
      </c>
      <c r="CV25" t="s">
        <v>23</v>
      </c>
      <c r="DA25" s="2">
        <f t="shared" si="0"/>
        <v>7.5</v>
      </c>
    </row>
    <row r="26" spans="1:105" thickTop="1" thickBot="1">
      <c r="A26" s="9">
        <v>43877</v>
      </c>
      <c r="L26" t="s">
        <v>15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 t="s">
        <v>25</v>
      </c>
      <c r="AS26" t="s">
        <v>18</v>
      </c>
      <c r="CT26" t="s">
        <v>19</v>
      </c>
      <c r="CU26" t="s">
        <v>23</v>
      </c>
      <c r="CV26" t="s">
        <v>24</v>
      </c>
      <c r="DA26" s="2">
        <f t="shared" si="0"/>
        <v>7.75</v>
      </c>
    </row>
    <row r="27" spans="1:105" thickTop="1" thickBot="1">
      <c r="A27" s="9">
        <v>43878</v>
      </c>
      <c r="V27" t="s">
        <v>15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 t="s">
        <v>25</v>
      </c>
      <c r="AT27" t="s">
        <v>18</v>
      </c>
      <c r="CT27" t="s">
        <v>19</v>
      </c>
      <c r="CU27" t="s">
        <v>23</v>
      </c>
      <c r="CV27" t="s">
        <v>24</v>
      </c>
      <c r="DA27" s="2">
        <f t="shared" si="0"/>
        <v>5.75</v>
      </c>
    </row>
    <row r="28" spans="1:105" thickTop="1" thickBot="1">
      <c r="A28" s="9">
        <v>43879</v>
      </c>
      <c r="J28" t="s">
        <v>15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 t="s">
        <v>25</v>
      </c>
      <c r="AS28" t="s">
        <v>18</v>
      </c>
      <c r="CT28" t="s">
        <v>23</v>
      </c>
      <c r="CU28" t="s">
        <v>24</v>
      </c>
      <c r="CV28" t="s">
        <v>24</v>
      </c>
      <c r="DA28" s="2">
        <f t="shared" si="0"/>
        <v>8.5</v>
      </c>
    </row>
    <row r="29" spans="1:105" thickTop="1" thickBot="1">
      <c r="A29" s="9">
        <v>43880</v>
      </c>
      <c r="T29" t="s">
        <v>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 t="s">
        <v>25</v>
      </c>
      <c r="CT29" t="s">
        <v>19</v>
      </c>
      <c r="CU29" t="s">
        <v>21</v>
      </c>
      <c r="CV29" t="s">
        <v>24</v>
      </c>
      <c r="DA29" s="2">
        <f t="shared" si="0"/>
        <v>7</v>
      </c>
    </row>
    <row r="30" spans="1:105" thickTop="1" thickBot="1">
      <c r="A30" s="9">
        <v>43881</v>
      </c>
      <c r="R30" t="s">
        <v>15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 t="s">
        <v>25</v>
      </c>
      <c r="CT30" t="s">
        <v>24</v>
      </c>
      <c r="CU30" t="s">
        <v>22</v>
      </c>
      <c r="CV30" t="s">
        <v>24</v>
      </c>
      <c r="DA30" s="2">
        <f t="shared" si="0"/>
        <v>7.25</v>
      </c>
    </row>
    <row r="31" spans="1:105" thickTop="1" thickBot="1">
      <c r="A31" s="9">
        <v>43882</v>
      </c>
      <c r="S31" t="s">
        <v>15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 t="s">
        <v>25</v>
      </c>
      <c r="CT31" t="s">
        <v>19</v>
      </c>
      <c r="CU31" t="s">
        <v>24</v>
      </c>
      <c r="CV31" t="s">
        <v>23</v>
      </c>
      <c r="CZ31" t="s">
        <v>35</v>
      </c>
      <c r="DA31" s="2">
        <f t="shared" si="0"/>
        <v>7.25</v>
      </c>
    </row>
    <row r="32" spans="1:105" thickTop="1" thickBot="1">
      <c r="A32" s="9">
        <v>43883</v>
      </c>
      <c r="W32" t="s">
        <v>28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 t="s">
        <v>25</v>
      </c>
      <c r="CT32" t="s">
        <v>23</v>
      </c>
      <c r="CU32" t="s">
        <v>21</v>
      </c>
      <c r="CV32" t="s">
        <v>23</v>
      </c>
      <c r="CZ32" t="s">
        <v>36</v>
      </c>
      <c r="DA32" s="2">
        <f t="shared" si="0"/>
        <v>6.5</v>
      </c>
    </row>
    <row r="33" spans="1:105" thickTop="1" thickBot="1">
      <c r="A33" s="9">
        <v>43884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S33" t="s">
        <v>15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 t="s">
        <v>25</v>
      </c>
      <c r="BD33" t="s">
        <v>18</v>
      </c>
      <c r="BP33" t="s">
        <v>18</v>
      </c>
      <c r="BS33">
        <v>1</v>
      </c>
      <c r="BW33" t="s">
        <v>20</v>
      </c>
      <c r="CL33" t="s">
        <v>18</v>
      </c>
      <c r="CT33" t="s">
        <v>23</v>
      </c>
      <c r="CU33" t="s">
        <v>22</v>
      </c>
      <c r="CV33" t="s">
        <v>24</v>
      </c>
      <c r="CZ33" t="s">
        <v>37</v>
      </c>
      <c r="DA33" s="2">
        <f t="shared" si="0"/>
        <v>9.5</v>
      </c>
    </row>
    <row r="34" spans="1:105" thickTop="1" thickBot="1">
      <c r="A34" s="9">
        <v>43885</v>
      </c>
      <c r="G34">
        <v>1</v>
      </c>
      <c r="K34" t="s">
        <v>15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 t="s">
        <v>25</v>
      </c>
      <c r="BP34" t="s">
        <v>18</v>
      </c>
      <c r="BT34">
        <v>1</v>
      </c>
      <c r="BU34" t="s">
        <v>20</v>
      </c>
      <c r="CT34" t="s">
        <v>23</v>
      </c>
      <c r="CU34" t="s">
        <v>21</v>
      </c>
      <c r="CV34" t="s">
        <v>21</v>
      </c>
      <c r="DA34" s="2">
        <f t="shared" si="0"/>
        <v>9</v>
      </c>
    </row>
    <row r="35" spans="1:105" thickTop="1" thickBot="1">
      <c r="A35" s="9">
        <v>43886</v>
      </c>
      <c r="T35" t="s">
        <v>15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 t="s">
        <v>25</v>
      </c>
      <c r="CT35" t="s">
        <v>23</v>
      </c>
      <c r="CU35" t="s">
        <v>23</v>
      </c>
      <c r="CV35" t="s">
        <v>24</v>
      </c>
      <c r="CZ35" t="s">
        <v>38</v>
      </c>
      <c r="DA35" s="2">
        <f t="shared" si="0"/>
        <v>6.75</v>
      </c>
    </row>
    <row r="36" spans="1:105" thickTop="1" thickBot="1">
      <c r="A36" s="9">
        <v>43887</v>
      </c>
      <c r="T36" t="s">
        <v>15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CT36" t="s">
        <v>24</v>
      </c>
      <c r="CU36" t="s">
        <v>24</v>
      </c>
      <c r="CV36" t="s">
        <v>24</v>
      </c>
      <c r="DA36" s="2">
        <f t="shared" si="0"/>
        <v>7</v>
      </c>
    </row>
    <row r="37" spans="1:105" thickTop="1" thickBot="1">
      <c r="A37" s="9">
        <v>43888</v>
      </c>
      <c r="Q37" t="s">
        <v>15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 t="s">
        <v>25</v>
      </c>
      <c r="CT37" t="s">
        <v>23</v>
      </c>
      <c r="CU37" t="s">
        <v>21</v>
      </c>
      <c r="CV37" t="s">
        <v>24</v>
      </c>
      <c r="DA37" s="2">
        <f t="shared" si="0"/>
        <v>7.5</v>
      </c>
    </row>
    <row r="38" spans="1:105" thickTop="1" thickBot="1">
      <c r="A38" s="9">
        <v>43889</v>
      </c>
      <c r="N38" t="s">
        <v>15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 t="s">
        <v>25</v>
      </c>
      <c r="AR38">
        <v>1</v>
      </c>
      <c r="AS38">
        <v>1</v>
      </c>
      <c r="AT38">
        <v>1</v>
      </c>
      <c r="AU38">
        <v>1</v>
      </c>
      <c r="CT38" t="s">
        <v>24</v>
      </c>
      <c r="CU38" t="s">
        <v>24</v>
      </c>
      <c r="CV38" t="s">
        <v>24</v>
      </c>
      <c r="DA38" s="2">
        <f t="shared" si="0"/>
        <v>8.25</v>
      </c>
    </row>
    <row r="39" spans="1:105" thickTop="1" thickBot="1">
      <c r="A39" s="9">
        <v>43890</v>
      </c>
      <c r="N39" t="s">
        <v>15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 t="s">
        <v>25</v>
      </c>
      <c r="CT39" t="s">
        <v>21</v>
      </c>
      <c r="CU39" t="s">
        <v>23</v>
      </c>
      <c r="CV39" t="s">
        <v>23</v>
      </c>
      <c r="DA39" s="2">
        <f t="shared" si="0"/>
        <v>7.75</v>
      </c>
    </row>
    <row r="40" spans="1:105" thickTop="1" thickBot="1">
      <c r="A40" s="9">
        <v>43891</v>
      </c>
      <c r="N40" t="s">
        <v>15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 t="s">
        <v>25</v>
      </c>
      <c r="AX40">
        <v>1</v>
      </c>
      <c r="BF40">
        <v>1</v>
      </c>
      <c r="BG40">
        <v>1</v>
      </c>
      <c r="BR40">
        <v>1</v>
      </c>
      <c r="BZ40" t="s">
        <v>20</v>
      </c>
      <c r="CS40" t="s">
        <v>18</v>
      </c>
      <c r="CT40" t="s">
        <v>21</v>
      </c>
      <c r="CU40" t="s">
        <v>21</v>
      </c>
      <c r="CV40" t="s">
        <v>24</v>
      </c>
      <c r="DA40" s="2">
        <f t="shared" si="0"/>
        <v>9.5</v>
      </c>
    </row>
    <row r="41" spans="1:105" thickTop="1" thickBot="1">
      <c r="A41" s="9">
        <v>43892</v>
      </c>
      <c r="R41" t="s">
        <v>15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CT41" t="s">
        <v>21</v>
      </c>
      <c r="CU41" t="s">
        <v>21</v>
      </c>
      <c r="CV41" t="s">
        <v>24</v>
      </c>
      <c r="DA41" s="2">
        <f t="shared" si="0"/>
        <v>7.5</v>
      </c>
    </row>
    <row r="42" spans="1:105" thickTop="1" thickBot="1">
      <c r="A42" s="9">
        <v>43893</v>
      </c>
      <c r="N42" t="s">
        <v>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 t="s">
        <v>25</v>
      </c>
      <c r="CT42" t="s">
        <v>21</v>
      </c>
      <c r="CU42" t="s">
        <v>21</v>
      </c>
      <c r="CV42" t="s">
        <v>24</v>
      </c>
      <c r="DA42" s="2">
        <f t="shared" si="0"/>
        <v>8</v>
      </c>
    </row>
    <row r="43" spans="1:105" thickTop="1" thickBot="1">
      <c r="A43" s="9">
        <v>43894</v>
      </c>
      <c r="N43" t="s">
        <v>15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 t="s">
        <v>25</v>
      </c>
      <c r="CT43" t="s">
        <v>23</v>
      </c>
      <c r="CU43" t="s">
        <v>21</v>
      </c>
      <c r="CV43" t="s">
        <v>24</v>
      </c>
      <c r="DA43" s="2">
        <f t="shared" si="0"/>
        <v>8</v>
      </c>
    </row>
    <row r="44" spans="1:105" thickTop="1" thickBot="1">
      <c r="A44" s="9">
        <v>43895</v>
      </c>
      <c r="N44" t="s">
        <v>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 t="s">
        <v>25</v>
      </c>
      <c r="CT44" t="s">
        <v>21</v>
      </c>
      <c r="CU44" t="s">
        <v>21</v>
      </c>
      <c r="CV44" t="s">
        <v>24</v>
      </c>
      <c r="CZ44" t="s">
        <v>39</v>
      </c>
      <c r="DA44" s="2">
        <f t="shared" si="0"/>
        <v>7.75</v>
      </c>
    </row>
    <row r="45" spans="1:105" thickTop="1" thickBot="1">
      <c r="A45" s="9">
        <v>43896</v>
      </c>
      <c r="AJ45" t="s">
        <v>15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 t="s">
        <v>25</v>
      </c>
      <c r="CT45" t="s">
        <v>21</v>
      </c>
      <c r="CU45" t="s">
        <v>24</v>
      </c>
      <c r="CV45" t="s">
        <v>19</v>
      </c>
      <c r="CZ45" t="s">
        <v>40</v>
      </c>
      <c r="DA45" s="2">
        <f t="shared" si="0"/>
        <v>2.75</v>
      </c>
    </row>
    <row r="46" spans="1:105" thickTop="1" thickBot="1">
      <c r="A46" s="9">
        <v>43897</v>
      </c>
      <c r="I46" t="s">
        <v>14</v>
      </c>
      <c r="J46" t="s">
        <v>14</v>
      </c>
      <c r="K46" t="s">
        <v>14</v>
      </c>
      <c r="L46" t="s">
        <v>15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 t="s">
        <v>25</v>
      </c>
      <c r="CT46" t="s">
        <v>19</v>
      </c>
      <c r="CU46" t="s">
        <v>19</v>
      </c>
      <c r="CV46" t="s">
        <v>19</v>
      </c>
      <c r="CY46" t="s">
        <v>41</v>
      </c>
      <c r="CZ46" t="s">
        <v>42</v>
      </c>
      <c r="DA46" s="2">
        <f t="shared" si="0"/>
        <v>9</v>
      </c>
    </row>
    <row r="47" spans="1:105" thickTop="1" thickBot="1">
      <c r="A47" s="9">
        <v>43898</v>
      </c>
      <c r="G47" t="s">
        <v>15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 t="s">
        <v>25</v>
      </c>
      <c r="CT47" t="s">
        <v>19</v>
      </c>
      <c r="CU47" t="s">
        <v>19</v>
      </c>
      <c r="CV47" t="s">
        <v>23</v>
      </c>
      <c r="CZ47" t="s">
        <v>43</v>
      </c>
      <c r="DA47" s="2">
        <f t="shared" si="0"/>
        <v>9.5</v>
      </c>
    </row>
    <row r="48" spans="1:105" thickTop="1" thickBot="1">
      <c r="A48" s="9">
        <v>43899</v>
      </c>
      <c r="F48">
        <v>1</v>
      </c>
      <c r="Q48" t="s">
        <v>15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 t="s">
        <v>25</v>
      </c>
      <c r="CT48" t="s">
        <v>24</v>
      </c>
      <c r="CU48" t="s">
        <v>24</v>
      </c>
      <c r="CV48" t="s">
        <v>24</v>
      </c>
      <c r="DA48" s="2">
        <f t="shared" si="0"/>
        <v>7.5</v>
      </c>
    </row>
    <row r="49" spans="1:105" thickTop="1" thickBot="1">
      <c r="A49" s="9">
        <v>43900</v>
      </c>
      <c r="N49" t="s">
        <v>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 t="s">
        <v>25</v>
      </c>
      <c r="CT49" t="s">
        <v>23</v>
      </c>
      <c r="CU49" t="s">
        <v>24</v>
      </c>
      <c r="CV49" t="s">
        <v>24</v>
      </c>
      <c r="DA49" s="2">
        <f t="shared" si="0"/>
        <v>8</v>
      </c>
    </row>
    <row r="50" spans="1:105" thickTop="1" thickBot="1">
      <c r="A50" s="9">
        <v>43901</v>
      </c>
      <c r="P50" t="s">
        <v>15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 t="s">
        <v>25</v>
      </c>
      <c r="CT50" t="s">
        <v>24</v>
      </c>
      <c r="CU50" t="s">
        <v>24</v>
      </c>
      <c r="CV50" t="s">
        <v>24</v>
      </c>
      <c r="CZ50" t="s">
        <v>44</v>
      </c>
      <c r="DA50" s="2">
        <f t="shared" si="0"/>
        <v>6.75</v>
      </c>
    </row>
    <row r="51" spans="1:105" thickTop="1" thickBot="1">
      <c r="A51" s="9">
        <v>43902</v>
      </c>
      <c r="P51" t="s">
        <v>15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 t="s">
        <v>25</v>
      </c>
      <c r="BV51">
        <v>1</v>
      </c>
      <c r="CT51" t="s">
        <v>24</v>
      </c>
      <c r="CU51" t="s">
        <v>23</v>
      </c>
      <c r="CV51" t="s">
        <v>24</v>
      </c>
      <c r="CZ51" t="s">
        <v>45</v>
      </c>
      <c r="DA51" s="2">
        <f t="shared" si="0"/>
        <v>7.25</v>
      </c>
    </row>
    <row r="52" spans="1:105" thickTop="1" thickBot="1">
      <c r="A52" s="9">
        <v>43903</v>
      </c>
      <c r="H52">
        <v>1</v>
      </c>
      <c r="I52" t="s">
        <v>14</v>
      </c>
      <c r="J52" t="s">
        <v>14</v>
      </c>
      <c r="K52" t="s">
        <v>14</v>
      </c>
      <c r="L52" t="s">
        <v>15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 t="s">
        <v>25</v>
      </c>
      <c r="CT52" t="s">
        <v>19</v>
      </c>
      <c r="CU52" t="s">
        <v>19</v>
      </c>
      <c r="CV52" t="s">
        <v>23</v>
      </c>
      <c r="CZ52" t="s">
        <v>46</v>
      </c>
      <c r="DA52" s="2">
        <f t="shared" si="0"/>
        <v>9</v>
      </c>
    </row>
    <row r="53" spans="1:105" thickTop="1" thickBot="1">
      <c r="A53" s="9">
        <v>43904</v>
      </c>
      <c r="I53">
        <v>1</v>
      </c>
      <c r="J53" t="s">
        <v>14</v>
      </c>
      <c r="K53" t="s">
        <v>14</v>
      </c>
      <c r="Q53">
        <v>1</v>
      </c>
      <c r="U53" t="s">
        <v>15</v>
      </c>
      <c r="V53">
        <v>1</v>
      </c>
      <c r="W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 t="s">
        <v>25</v>
      </c>
      <c r="BB53" t="s">
        <v>18</v>
      </c>
      <c r="CT53" t="s">
        <v>22</v>
      </c>
      <c r="CU53" t="s">
        <v>19</v>
      </c>
      <c r="CV53" t="s">
        <v>24</v>
      </c>
      <c r="CZ53" t="s">
        <v>47</v>
      </c>
      <c r="DA53" s="2">
        <f t="shared" si="0"/>
        <v>6</v>
      </c>
    </row>
    <row r="54" spans="1:105" thickTop="1" thickBot="1">
      <c r="A54" s="9">
        <v>43905</v>
      </c>
      <c r="H54" t="s">
        <v>15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 t="s">
        <v>25</v>
      </c>
      <c r="CT54" t="s">
        <v>19</v>
      </c>
      <c r="CU54" t="s">
        <v>19</v>
      </c>
      <c r="CV54" t="s">
        <v>24</v>
      </c>
      <c r="CZ54" t="s">
        <v>48</v>
      </c>
      <c r="DA54" s="2">
        <f t="shared" si="0"/>
        <v>9.25</v>
      </c>
    </row>
    <row r="55" spans="1:105" thickTop="1" thickBot="1">
      <c r="A55" s="9">
        <v>43906</v>
      </c>
      <c r="P55" t="s">
        <v>15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 t="s">
        <v>25</v>
      </c>
      <c r="CT55" t="s">
        <v>23</v>
      </c>
      <c r="CU55" t="s">
        <v>24</v>
      </c>
      <c r="CV55" t="s">
        <v>24</v>
      </c>
      <c r="DA55" s="2">
        <f t="shared" si="0"/>
        <v>8</v>
      </c>
    </row>
    <row r="56" spans="1:105" thickTop="1" thickBot="1">
      <c r="A56" s="9">
        <v>43907</v>
      </c>
      <c r="M56" t="s">
        <v>15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 t="s">
        <v>25</v>
      </c>
      <c r="CT56" t="s">
        <v>23</v>
      </c>
      <c r="CU56" t="s">
        <v>24</v>
      </c>
      <c r="CV56" t="s">
        <v>21</v>
      </c>
      <c r="DA56" s="2">
        <f t="shared" si="0"/>
        <v>9</v>
      </c>
    </row>
    <row r="57" spans="1:105" thickTop="1" thickBot="1">
      <c r="A57" s="9">
        <v>43908</v>
      </c>
      <c r="L57" t="s">
        <v>15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 t="s">
        <v>25</v>
      </c>
      <c r="BP57" t="s">
        <v>18</v>
      </c>
      <c r="BQ57">
        <v>1</v>
      </c>
      <c r="BU57" t="s">
        <v>18</v>
      </c>
      <c r="CT57" t="s">
        <v>19</v>
      </c>
      <c r="CU57" t="s">
        <v>23</v>
      </c>
      <c r="CV57" t="s">
        <v>24</v>
      </c>
      <c r="DA57" s="2">
        <f t="shared" si="0"/>
        <v>9</v>
      </c>
    </row>
    <row r="58" spans="1:105" thickTop="1" thickBot="1">
      <c r="A58" s="9">
        <v>43909</v>
      </c>
      <c r="L58" t="s">
        <v>15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 t="s">
        <v>25</v>
      </c>
      <c r="CY58" t="s">
        <v>41</v>
      </c>
      <c r="CZ58" t="s">
        <v>49</v>
      </c>
      <c r="DA58" s="2">
        <f t="shared" si="0"/>
        <v>8.25</v>
      </c>
    </row>
    <row r="59" spans="1:105" thickTop="1" thickBot="1">
      <c r="A59" s="9">
        <v>43910</v>
      </c>
      <c r="L59" t="s">
        <v>15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 t="s">
        <v>25</v>
      </c>
      <c r="CT59" t="s">
        <v>23</v>
      </c>
      <c r="CU59" t="s">
        <v>24</v>
      </c>
      <c r="CV59" t="s">
        <v>24</v>
      </c>
      <c r="DA59" s="2">
        <f t="shared" si="0"/>
        <v>8.25</v>
      </c>
    </row>
    <row r="60" spans="1:105" thickTop="1" thickBot="1">
      <c r="A60" s="9">
        <v>43911</v>
      </c>
      <c r="P60" t="s">
        <v>15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 t="s">
        <v>25</v>
      </c>
      <c r="CT60" t="s">
        <v>23</v>
      </c>
      <c r="CU60" t="s">
        <v>24</v>
      </c>
      <c r="CV60" t="s">
        <v>24</v>
      </c>
      <c r="DA60" s="2">
        <f t="shared" si="0"/>
        <v>9.25</v>
      </c>
    </row>
    <row r="61" spans="1:105" thickTop="1" thickBot="1">
      <c r="A61" s="9">
        <v>43912</v>
      </c>
      <c r="O61" t="s">
        <v>15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 t="s">
        <v>25</v>
      </c>
      <c r="CT61" t="s">
        <v>23</v>
      </c>
      <c r="CU61" t="s">
        <v>19</v>
      </c>
      <c r="CV61" t="s">
        <v>23</v>
      </c>
      <c r="DA61" s="2">
        <f t="shared" si="0"/>
        <v>8.5</v>
      </c>
    </row>
    <row r="62" spans="1:105" thickTop="1" thickBot="1">
      <c r="A62" s="9">
        <v>43913</v>
      </c>
      <c r="K62" t="s">
        <v>15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 t="s">
        <v>25</v>
      </c>
      <c r="CT62" t="s">
        <v>24</v>
      </c>
      <c r="CU62" t="s">
        <v>24</v>
      </c>
      <c r="CV62" t="s">
        <v>24</v>
      </c>
      <c r="CY62" t="s">
        <v>41</v>
      </c>
      <c r="CZ62" t="s">
        <v>49</v>
      </c>
      <c r="DA62" s="2">
        <f t="shared" si="0"/>
        <v>7.25</v>
      </c>
    </row>
    <row r="63" spans="1:105" thickTop="1" thickBot="1">
      <c r="A63" s="9">
        <v>43914</v>
      </c>
      <c r="M63" t="s">
        <v>15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 t="s">
        <v>25</v>
      </c>
      <c r="CT63" t="s">
        <v>23</v>
      </c>
      <c r="CU63" t="s">
        <v>24</v>
      </c>
      <c r="CV63" t="s">
        <v>24</v>
      </c>
      <c r="DA63" s="2">
        <f t="shared" si="0"/>
        <v>7.75</v>
      </c>
    </row>
    <row r="64" spans="1:105" thickTop="1" thickBot="1">
      <c r="A64" s="9">
        <v>43915</v>
      </c>
      <c r="L64" t="s">
        <v>15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 t="s">
        <v>25</v>
      </c>
      <c r="CT64" t="s">
        <v>23</v>
      </c>
      <c r="CU64" t="s">
        <v>24</v>
      </c>
      <c r="CV64" t="s">
        <v>24</v>
      </c>
      <c r="DA64" s="2">
        <f t="shared" si="0"/>
        <v>8.75</v>
      </c>
    </row>
    <row r="65" spans="1:105" thickTop="1" thickBot="1">
      <c r="A65" s="9">
        <v>43916</v>
      </c>
      <c r="K65" t="s">
        <v>15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 t="s">
        <v>25</v>
      </c>
      <c r="CT65" t="s">
        <v>23</v>
      </c>
      <c r="CU65" t="s">
        <v>24</v>
      </c>
      <c r="CV65" t="s">
        <v>24</v>
      </c>
      <c r="DA65" s="2">
        <f t="shared" si="0"/>
        <v>9.25</v>
      </c>
    </row>
    <row r="66" spans="1:105" thickTop="1" thickBot="1">
      <c r="A66" s="9">
        <v>43917</v>
      </c>
      <c r="J66" t="s">
        <v>14</v>
      </c>
      <c r="K66" t="s">
        <v>14</v>
      </c>
      <c r="L66" t="s">
        <v>15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 t="s">
        <v>25</v>
      </c>
      <c r="BB66">
        <v>1</v>
      </c>
      <c r="BC66">
        <v>1</v>
      </c>
      <c r="CT66" t="s">
        <v>23</v>
      </c>
      <c r="CU66" t="s">
        <v>19</v>
      </c>
      <c r="CV66" t="s">
        <v>24</v>
      </c>
      <c r="CY66" t="s">
        <v>41</v>
      </c>
      <c r="CZ66" t="s">
        <v>50</v>
      </c>
      <c r="DA66" s="2">
        <f t="shared" si="0"/>
        <v>8.25</v>
      </c>
    </row>
    <row r="67" spans="1:105" thickTop="1" thickBot="1">
      <c r="A67" s="9">
        <v>43918</v>
      </c>
      <c r="J67" t="s">
        <v>14</v>
      </c>
      <c r="K67" t="s">
        <v>15</v>
      </c>
      <c r="L67">
        <v>1</v>
      </c>
      <c r="M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 t="s">
        <v>25</v>
      </c>
      <c r="CT67" t="s">
        <v>23</v>
      </c>
      <c r="CU67" t="s">
        <v>23</v>
      </c>
      <c r="CV67" t="s">
        <v>24</v>
      </c>
      <c r="DA67" s="2">
        <f t="shared" si="0"/>
        <v>9.5</v>
      </c>
    </row>
    <row r="68" spans="1:105" thickTop="1" thickBot="1">
      <c r="A68" s="9">
        <v>43919</v>
      </c>
      <c r="O68" t="s">
        <v>15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 t="s">
        <v>25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T68" t="s">
        <v>23</v>
      </c>
      <c r="CU68" t="s">
        <v>23</v>
      </c>
      <c r="CV68" t="s">
        <v>24</v>
      </c>
      <c r="DA68" s="2">
        <f t="shared" si="0"/>
        <v>10.5</v>
      </c>
    </row>
    <row r="69" spans="1:105" thickTop="1" thickBot="1">
      <c r="A69" s="9">
        <v>43920</v>
      </c>
      <c r="L69" t="s">
        <v>15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 t="s">
        <v>25</v>
      </c>
      <c r="CT69" t="s">
        <v>23</v>
      </c>
      <c r="CU69" t="s">
        <v>23</v>
      </c>
      <c r="DA69" s="2">
        <f t="shared" si="0"/>
        <v>9</v>
      </c>
    </row>
    <row r="70" spans="1:105" thickTop="1" thickBot="1">
      <c r="A70" s="9">
        <v>43921</v>
      </c>
      <c r="N70" t="s">
        <v>15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 t="s">
        <v>25</v>
      </c>
      <c r="CT70" t="s">
        <v>23</v>
      </c>
      <c r="CU70" t="s">
        <v>23</v>
      </c>
      <c r="DA70" s="2">
        <f t="shared" ref="DA70:DA133" si="1">IF((SUM(B70:CS70)/4+0.5)&gt;1,SUM(B70:CS70)/4+0.5,DA71=NA())</f>
        <v>8.25</v>
      </c>
    </row>
    <row r="71" spans="1:105" thickTop="1" thickBot="1">
      <c r="A71" s="9">
        <v>43922</v>
      </c>
      <c r="R71" t="s">
        <v>15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 t="s">
        <v>25</v>
      </c>
      <c r="CT71" t="s">
        <v>23</v>
      </c>
      <c r="CU71" t="s">
        <v>23</v>
      </c>
      <c r="DA71" s="2">
        <f t="shared" si="1"/>
        <v>8.25</v>
      </c>
    </row>
    <row r="72" spans="1:105" thickTop="1" thickBot="1">
      <c r="A72" s="9">
        <v>43923</v>
      </c>
      <c r="O72" t="s">
        <v>15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 t="s">
        <v>25</v>
      </c>
      <c r="CT72" t="s">
        <v>23</v>
      </c>
      <c r="CU72" t="s">
        <v>21</v>
      </c>
      <c r="DA72" s="2">
        <f t="shared" si="1"/>
        <v>8</v>
      </c>
    </row>
    <row r="73" spans="1:105" thickTop="1" thickBot="1">
      <c r="A73" s="9">
        <v>43924</v>
      </c>
      <c r="O73" t="s">
        <v>15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 t="s">
        <v>25</v>
      </c>
      <c r="CT73" t="s">
        <v>23</v>
      </c>
      <c r="CU73" t="s">
        <v>21</v>
      </c>
      <c r="DA73" s="2">
        <f t="shared" si="1"/>
        <v>8</v>
      </c>
    </row>
    <row r="74" spans="1:105" thickTop="1" thickBot="1">
      <c r="A74" s="9">
        <v>43925</v>
      </c>
      <c r="Q74" t="s">
        <v>15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 t="s">
        <v>25</v>
      </c>
      <c r="CT74" t="s">
        <v>23</v>
      </c>
      <c r="CU74" t="s">
        <v>21</v>
      </c>
      <c r="DA74" s="2">
        <f t="shared" si="1"/>
        <v>7.5</v>
      </c>
    </row>
    <row r="75" spans="1:105" thickTop="1" thickBot="1">
      <c r="A75" s="9">
        <v>43926</v>
      </c>
      <c r="Q75" t="s">
        <v>15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 t="s">
        <v>25</v>
      </c>
      <c r="CT75" t="s">
        <v>23</v>
      </c>
      <c r="CU75" t="s">
        <v>21</v>
      </c>
      <c r="DA75" s="2">
        <f t="shared" si="1"/>
        <v>7.5</v>
      </c>
    </row>
    <row r="76" spans="1:105" thickTop="1" thickBot="1">
      <c r="A76" s="9">
        <v>43927</v>
      </c>
      <c r="P76" t="s">
        <v>15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 t="s">
        <v>25</v>
      </c>
      <c r="CT76" t="s">
        <v>21</v>
      </c>
      <c r="CU76" t="s">
        <v>21</v>
      </c>
      <c r="DA76" s="2">
        <f t="shared" si="1"/>
        <v>8.5</v>
      </c>
    </row>
    <row r="77" spans="1:105" thickTop="1" thickBot="1">
      <c r="A77" s="9">
        <v>43928</v>
      </c>
      <c r="P77">
        <v>1</v>
      </c>
      <c r="Q77" t="s">
        <v>15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 t="s">
        <v>25</v>
      </c>
      <c r="CT77" t="s">
        <v>21</v>
      </c>
      <c r="CU77" t="s">
        <v>21</v>
      </c>
      <c r="CV77" t="s">
        <v>23</v>
      </c>
      <c r="DA77" s="2">
        <f t="shared" si="1"/>
        <v>8</v>
      </c>
    </row>
    <row r="78" spans="1:105" thickTop="1" thickBot="1">
      <c r="A78" s="9">
        <v>43929</v>
      </c>
      <c r="P78" t="s">
        <v>15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 t="s">
        <v>25</v>
      </c>
      <c r="CT78" t="s">
        <v>19</v>
      </c>
      <c r="CU78" t="s">
        <v>19</v>
      </c>
      <c r="CY78" t="s">
        <v>41</v>
      </c>
      <c r="CZ78" t="s">
        <v>51</v>
      </c>
      <c r="DA78" s="2">
        <f t="shared" si="1"/>
        <v>7.75</v>
      </c>
    </row>
    <row r="79" spans="1:105" thickTop="1" thickBot="1">
      <c r="A79" s="9">
        <v>43930</v>
      </c>
      <c r="N79" t="s">
        <v>15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 t="s">
        <v>25</v>
      </c>
      <c r="AW79" t="s">
        <v>14</v>
      </c>
      <c r="BG79" t="s">
        <v>14</v>
      </c>
      <c r="BH79" t="s">
        <v>14</v>
      </c>
      <c r="BI79">
        <v>1</v>
      </c>
      <c r="BJ79" t="s">
        <v>14</v>
      </c>
      <c r="DA79" s="2">
        <f t="shared" si="1"/>
        <v>9</v>
      </c>
    </row>
    <row r="80" spans="1:105" thickTop="1" thickBot="1">
      <c r="A80" s="9">
        <v>43931</v>
      </c>
      <c r="DA80" s="2" t="e">
        <f t="shared" si="1"/>
        <v>#N/A</v>
      </c>
    </row>
    <row r="81" spans="1:105" thickTop="1" thickBot="1">
      <c r="A81" s="9">
        <v>43932</v>
      </c>
      <c r="DA81" s="2" t="e">
        <f t="shared" si="1"/>
        <v>#N/A</v>
      </c>
    </row>
    <row r="82" spans="1:105" thickTop="1" thickBot="1">
      <c r="A82" s="9">
        <v>43933</v>
      </c>
      <c r="DA82" s="2" t="e">
        <f t="shared" si="1"/>
        <v>#N/A</v>
      </c>
    </row>
    <row r="83" spans="1:105" thickTop="1" thickBot="1">
      <c r="A83" s="9">
        <v>43934</v>
      </c>
      <c r="DA83" s="2" t="e">
        <f t="shared" si="1"/>
        <v>#N/A</v>
      </c>
    </row>
    <row r="84" spans="1:105" thickTop="1" thickBot="1">
      <c r="A84" s="9">
        <v>43935</v>
      </c>
      <c r="DA84" s="2" t="e">
        <f t="shared" si="1"/>
        <v>#N/A</v>
      </c>
    </row>
    <row r="85" spans="1:105" thickTop="1" thickBot="1">
      <c r="A85" s="9">
        <v>43936</v>
      </c>
      <c r="N85" t="s">
        <v>15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 t="s">
        <v>25</v>
      </c>
      <c r="DA85" s="2">
        <f t="shared" si="1"/>
        <v>8</v>
      </c>
    </row>
    <row r="86" spans="1:105" thickTop="1" thickBot="1">
      <c r="A86" s="9">
        <v>43937</v>
      </c>
      <c r="N86" t="s">
        <v>15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 t="s">
        <v>25</v>
      </c>
      <c r="BO86">
        <v>1</v>
      </c>
      <c r="BY86">
        <v>1</v>
      </c>
      <c r="DA86" s="2">
        <f t="shared" si="1"/>
        <v>8.75</v>
      </c>
    </row>
    <row r="87" spans="1:105" thickTop="1" thickBot="1">
      <c r="A87" s="9">
        <v>43938</v>
      </c>
      <c r="CV87" t="s">
        <v>24</v>
      </c>
      <c r="CY87" t="s">
        <v>41</v>
      </c>
      <c r="CZ87" t="s">
        <v>52</v>
      </c>
      <c r="DA87" s="2" t="e">
        <f t="shared" si="1"/>
        <v>#N/A</v>
      </c>
    </row>
    <row r="88" spans="1:105" thickTop="1" thickBot="1">
      <c r="A88" s="9">
        <v>43939</v>
      </c>
      <c r="O88" t="s">
        <v>15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 t="s">
        <v>25</v>
      </c>
      <c r="BW88">
        <v>1</v>
      </c>
      <c r="CT88" t="s">
        <v>19</v>
      </c>
      <c r="CU88" t="s">
        <v>19</v>
      </c>
      <c r="CY88" t="s">
        <v>41</v>
      </c>
      <c r="CZ88" t="s">
        <v>53</v>
      </c>
      <c r="DA88" s="2">
        <f t="shared" si="1"/>
        <v>7.75</v>
      </c>
    </row>
    <row r="89" spans="1:105" thickTop="1" thickBot="1">
      <c r="A89" s="9">
        <v>43940</v>
      </c>
      <c r="DA89" s="2" t="e">
        <f t="shared" si="1"/>
        <v>#N/A</v>
      </c>
    </row>
    <row r="90" spans="1:105" thickTop="1" thickBot="1">
      <c r="A90" s="9">
        <v>43941</v>
      </c>
      <c r="O90" t="s">
        <v>15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 t="s">
        <v>25</v>
      </c>
      <c r="AP90" t="s">
        <v>14</v>
      </c>
      <c r="AQ90" t="s">
        <v>14</v>
      </c>
      <c r="DA90" s="2">
        <f t="shared" si="1"/>
        <v>6.75</v>
      </c>
    </row>
    <row r="91" spans="1:105" thickTop="1" thickBot="1">
      <c r="A91" s="9">
        <v>43942</v>
      </c>
      <c r="L91" t="s">
        <v>15</v>
      </c>
      <c r="M91">
        <v>1</v>
      </c>
      <c r="N91">
        <v>1</v>
      </c>
      <c r="O91">
        <v>1</v>
      </c>
      <c r="AF91">
        <v>1</v>
      </c>
      <c r="AG91">
        <v>1</v>
      </c>
      <c r="AH91">
        <v>1</v>
      </c>
      <c r="AI91" t="s">
        <v>25</v>
      </c>
      <c r="AJ91" t="s">
        <v>14</v>
      </c>
      <c r="AK91" t="s">
        <v>18</v>
      </c>
      <c r="AP91" t="s">
        <v>14</v>
      </c>
      <c r="AQ91">
        <v>1</v>
      </c>
      <c r="AR91">
        <v>1</v>
      </c>
      <c r="AS91">
        <v>1</v>
      </c>
      <c r="DA91" s="2">
        <f t="shared" si="1"/>
        <v>2.75</v>
      </c>
    </row>
    <row r="92" spans="1:105" thickTop="1" thickBot="1">
      <c r="A92" s="9">
        <v>43943</v>
      </c>
      <c r="BS92">
        <v>1</v>
      </c>
      <c r="DA92" s="2" t="e">
        <f t="shared" si="1"/>
        <v>#N/A</v>
      </c>
    </row>
    <row r="93" spans="1:105" thickTop="1" thickBot="1">
      <c r="A93" s="9">
        <v>43944</v>
      </c>
      <c r="DA93" s="2" t="e">
        <f t="shared" si="1"/>
        <v>#N/A</v>
      </c>
    </row>
    <row r="94" spans="1:105" thickTop="1" thickBot="1">
      <c r="A94" s="9">
        <v>43945</v>
      </c>
      <c r="DA94" s="2" t="e">
        <f t="shared" si="1"/>
        <v>#N/A</v>
      </c>
    </row>
    <row r="95" spans="1:105" thickTop="1" thickBot="1">
      <c r="A95" s="9">
        <v>43946</v>
      </c>
      <c r="DA95" s="2" t="e">
        <f t="shared" si="1"/>
        <v>#N/A</v>
      </c>
    </row>
    <row r="96" spans="1:105" thickTop="1" thickBot="1">
      <c r="A96" s="9">
        <v>43947</v>
      </c>
      <c r="DA96" s="2" t="e">
        <f t="shared" si="1"/>
        <v>#N/A</v>
      </c>
    </row>
    <row r="97" spans="1:105" thickTop="1" thickBot="1">
      <c r="A97" s="9">
        <v>43948</v>
      </c>
      <c r="DA97" s="2" t="e">
        <f t="shared" si="1"/>
        <v>#N/A</v>
      </c>
    </row>
    <row r="98" spans="1:105" thickTop="1" thickBot="1">
      <c r="A98" s="9">
        <v>43949</v>
      </c>
      <c r="DA98" s="2" t="e">
        <f t="shared" si="1"/>
        <v>#N/A</v>
      </c>
    </row>
    <row r="99" spans="1:105" thickTop="1" thickBot="1">
      <c r="A99" s="9">
        <v>43950</v>
      </c>
      <c r="DA99" s="2" t="e">
        <f t="shared" si="1"/>
        <v>#N/A</v>
      </c>
    </row>
    <row r="100" spans="1:105" thickTop="1" thickBot="1">
      <c r="A100" s="9">
        <v>43951</v>
      </c>
      <c r="DA100" s="2" t="e">
        <f t="shared" si="1"/>
        <v>#N/A</v>
      </c>
    </row>
    <row r="101" spans="1:105" thickTop="1" thickBot="1">
      <c r="A101" s="9">
        <v>43952</v>
      </c>
      <c r="DA101" s="2" t="e">
        <f t="shared" si="1"/>
        <v>#N/A</v>
      </c>
    </row>
    <row r="102" spans="1:105" thickTop="1" thickBot="1">
      <c r="A102" s="9">
        <v>43953</v>
      </c>
      <c r="DA102" s="2" t="e">
        <f t="shared" si="1"/>
        <v>#N/A</v>
      </c>
    </row>
    <row r="103" spans="1:105" thickTop="1" thickBot="1">
      <c r="A103" s="9">
        <v>43954</v>
      </c>
      <c r="DA103" s="2" t="e">
        <f t="shared" si="1"/>
        <v>#N/A</v>
      </c>
    </row>
    <row r="104" spans="1:105" thickTop="1" thickBot="1">
      <c r="A104" s="9">
        <v>43955</v>
      </c>
      <c r="DA104" s="2" t="e">
        <f t="shared" si="1"/>
        <v>#N/A</v>
      </c>
    </row>
    <row r="105" spans="1:105" thickTop="1" thickBot="1">
      <c r="A105" s="9">
        <v>43956</v>
      </c>
      <c r="DA105" s="2" t="e">
        <f t="shared" si="1"/>
        <v>#N/A</v>
      </c>
    </row>
    <row r="106" spans="1:105" thickTop="1" thickBot="1">
      <c r="A106" s="9">
        <v>43957</v>
      </c>
      <c r="CV106" t="s">
        <v>24</v>
      </c>
      <c r="DA106" s="2" t="e">
        <f t="shared" si="1"/>
        <v>#N/A</v>
      </c>
    </row>
    <row r="107" spans="1:105" thickTop="1" thickBot="1">
      <c r="A107" s="9">
        <v>43958</v>
      </c>
      <c r="DA107" s="2" t="e">
        <f t="shared" si="1"/>
        <v>#N/A</v>
      </c>
    </row>
    <row r="108" spans="1:105" thickTop="1" thickBot="1">
      <c r="A108" s="9">
        <v>43959</v>
      </c>
      <c r="DA108" s="2" t="e">
        <f t="shared" si="1"/>
        <v>#N/A</v>
      </c>
    </row>
    <row r="109" spans="1:105" thickTop="1" thickBot="1">
      <c r="A109" s="9">
        <v>43960</v>
      </c>
      <c r="DA109" s="2" t="e">
        <f t="shared" si="1"/>
        <v>#N/A</v>
      </c>
    </row>
    <row r="110" spans="1:105" thickTop="1" thickBot="1">
      <c r="A110" s="9">
        <v>43961</v>
      </c>
      <c r="DA110" s="2" t="e">
        <f t="shared" si="1"/>
        <v>#N/A</v>
      </c>
    </row>
    <row r="111" spans="1:105" thickTop="1" thickBot="1">
      <c r="A111" s="9">
        <v>43962</v>
      </c>
      <c r="DA111" s="2" t="e">
        <f t="shared" si="1"/>
        <v>#N/A</v>
      </c>
    </row>
    <row r="112" spans="1:105" thickTop="1" thickBot="1">
      <c r="A112" s="9">
        <v>43963</v>
      </c>
      <c r="DA112" s="2" t="e">
        <f t="shared" si="1"/>
        <v>#N/A</v>
      </c>
    </row>
    <row r="113" spans="1:105" thickTop="1" thickBot="1">
      <c r="A113" s="9">
        <v>43964</v>
      </c>
      <c r="DA113" s="2" t="e">
        <f t="shared" si="1"/>
        <v>#N/A</v>
      </c>
    </row>
    <row r="114" spans="1:105" thickTop="1" thickBot="1">
      <c r="A114" s="9">
        <v>43965</v>
      </c>
      <c r="DA114" s="2" t="e">
        <f t="shared" si="1"/>
        <v>#N/A</v>
      </c>
    </row>
    <row r="115" spans="1:105" thickTop="1" thickBot="1">
      <c r="A115" s="9">
        <v>43966</v>
      </c>
      <c r="O115" t="s">
        <v>14</v>
      </c>
      <c r="P115" t="s">
        <v>14</v>
      </c>
      <c r="Q115" t="s">
        <v>14</v>
      </c>
      <c r="R115" t="s">
        <v>15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 t="s">
        <v>14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 t="s">
        <v>25</v>
      </c>
      <c r="DA115" s="2">
        <f t="shared" si="1"/>
        <v>8</v>
      </c>
    </row>
    <row r="116" spans="1:105" thickTop="1" thickBot="1">
      <c r="A116" s="9">
        <v>43967</v>
      </c>
      <c r="DA116" s="2" t="e">
        <f t="shared" si="1"/>
        <v>#N/A</v>
      </c>
    </row>
    <row r="117" spans="1:105" thickTop="1" thickBot="1">
      <c r="A117" s="9">
        <v>43968</v>
      </c>
      <c r="DA117" s="2" t="e">
        <f t="shared" si="1"/>
        <v>#N/A</v>
      </c>
    </row>
    <row r="118" spans="1:105" thickTop="1" thickBot="1">
      <c r="A118" s="9">
        <v>43969</v>
      </c>
      <c r="DA118" s="2" t="e">
        <f t="shared" si="1"/>
        <v>#N/A</v>
      </c>
    </row>
    <row r="119" spans="1:105" thickTop="1" thickBot="1">
      <c r="A119" s="9">
        <v>43970</v>
      </c>
      <c r="DA119" s="2" t="e">
        <f t="shared" si="1"/>
        <v>#N/A</v>
      </c>
    </row>
    <row r="120" spans="1:105" thickTop="1" thickBot="1">
      <c r="A120" s="9">
        <v>43971</v>
      </c>
      <c r="DA120" s="2" t="e">
        <f t="shared" si="1"/>
        <v>#N/A</v>
      </c>
    </row>
    <row r="121" spans="1:105" thickTop="1" thickBot="1">
      <c r="A121" s="9">
        <v>43972</v>
      </c>
      <c r="DA121" s="2" t="e">
        <f t="shared" si="1"/>
        <v>#N/A</v>
      </c>
    </row>
    <row r="122" spans="1:105" thickTop="1" thickBot="1">
      <c r="A122" s="9">
        <v>43973</v>
      </c>
      <c r="DA122" s="2" t="e">
        <f t="shared" si="1"/>
        <v>#N/A</v>
      </c>
    </row>
    <row r="123" spans="1:105" thickTop="1" thickBot="1">
      <c r="A123" s="9">
        <v>43974</v>
      </c>
      <c r="DA123" s="2" t="e">
        <f t="shared" si="1"/>
        <v>#N/A</v>
      </c>
    </row>
    <row r="124" spans="1:105" thickTop="1" thickBot="1">
      <c r="A124" s="9">
        <v>43975</v>
      </c>
      <c r="DA124" s="2" t="e">
        <f t="shared" si="1"/>
        <v>#N/A</v>
      </c>
    </row>
    <row r="125" spans="1:105" thickTop="1" thickBot="1">
      <c r="A125" s="9">
        <v>43976</v>
      </c>
      <c r="DA125" s="2" t="e">
        <f t="shared" si="1"/>
        <v>#N/A</v>
      </c>
    </row>
    <row r="126" spans="1:105" thickTop="1" thickBot="1">
      <c r="A126" s="9">
        <v>43977</v>
      </c>
      <c r="DA126" s="2" t="e">
        <f t="shared" si="1"/>
        <v>#N/A</v>
      </c>
    </row>
    <row r="127" spans="1:105" thickTop="1" thickBot="1">
      <c r="A127" s="9">
        <v>43978</v>
      </c>
      <c r="DA127" s="2" t="e">
        <f t="shared" si="1"/>
        <v>#N/A</v>
      </c>
    </row>
    <row r="128" spans="1:105" thickTop="1" thickBot="1">
      <c r="A128" s="9">
        <v>43979</v>
      </c>
      <c r="DA128" s="2" t="e">
        <f t="shared" si="1"/>
        <v>#N/A</v>
      </c>
    </row>
    <row r="129" spans="1:105" thickTop="1" thickBot="1">
      <c r="A129" s="9">
        <v>43980</v>
      </c>
      <c r="DA129" s="2" t="e">
        <f t="shared" si="1"/>
        <v>#N/A</v>
      </c>
    </row>
    <row r="130" spans="1:105" thickTop="1" thickBot="1">
      <c r="A130" s="9">
        <v>43981</v>
      </c>
      <c r="DA130" s="2" t="e">
        <f t="shared" si="1"/>
        <v>#N/A</v>
      </c>
    </row>
    <row r="131" spans="1:105" thickTop="1" thickBot="1">
      <c r="A131" s="9">
        <v>43982</v>
      </c>
      <c r="CV131" t="s">
        <v>24</v>
      </c>
      <c r="CZ131" t="s">
        <v>54</v>
      </c>
      <c r="DA131" s="2" t="e">
        <f t="shared" si="1"/>
        <v>#N/A</v>
      </c>
    </row>
    <row r="132" spans="1:105" thickTop="1" thickBot="1">
      <c r="A132" s="9">
        <v>43983</v>
      </c>
      <c r="Q132" t="s">
        <v>15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 t="s">
        <v>25</v>
      </c>
      <c r="CT132" t="s">
        <v>23</v>
      </c>
      <c r="CU132" t="s">
        <v>23</v>
      </c>
      <c r="DA132" s="2">
        <f t="shared" si="1"/>
        <v>6.5</v>
      </c>
    </row>
    <row r="133" spans="1:105" thickTop="1" thickBot="1">
      <c r="A133" s="9">
        <v>43984</v>
      </c>
      <c r="DA133" s="2" t="e">
        <f t="shared" si="1"/>
        <v>#N/A</v>
      </c>
    </row>
    <row r="134" spans="1:105" thickTop="1" thickBot="1">
      <c r="A134" s="9">
        <v>43985</v>
      </c>
      <c r="DA134" s="2" t="e">
        <f t="shared" ref="DA134:DA197" si="2">IF((SUM(B134:CS134)/4+0.5)&gt;1,SUM(B134:CS134)/4+0.5,DA135=NA())</f>
        <v>#N/A</v>
      </c>
    </row>
    <row r="135" spans="1:105" thickTop="1" thickBot="1">
      <c r="A135" s="9">
        <v>43986</v>
      </c>
      <c r="DA135" s="2" t="e">
        <f t="shared" si="2"/>
        <v>#N/A</v>
      </c>
    </row>
    <row r="136" spans="1:105" thickTop="1" thickBot="1">
      <c r="A136" s="9">
        <v>43987</v>
      </c>
      <c r="DA136" s="2" t="e">
        <f t="shared" si="2"/>
        <v>#N/A</v>
      </c>
    </row>
    <row r="137" spans="1:105" thickTop="1" thickBot="1">
      <c r="A137" s="9">
        <v>43988</v>
      </c>
      <c r="DA137" s="2" t="e">
        <f t="shared" si="2"/>
        <v>#N/A</v>
      </c>
    </row>
    <row r="138" spans="1:105" thickTop="1" thickBot="1">
      <c r="A138" s="9">
        <v>43989</v>
      </c>
      <c r="DA138" s="2" t="e">
        <f t="shared" si="2"/>
        <v>#N/A</v>
      </c>
    </row>
    <row r="139" spans="1:105" thickTop="1" thickBot="1">
      <c r="A139" s="9">
        <v>43990</v>
      </c>
      <c r="DA139" s="2" t="e">
        <f t="shared" si="2"/>
        <v>#N/A</v>
      </c>
    </row>
    <row r="140" spans="1:105" thickTop="1" thickBot="1">
      <c r="A140" s="9">
        <v>43991</v>
      </c>
      <c r="DA140" s="2" t="e">
        <f t="shared" si="2"/>
        <v>#N/A</v>
      </c>
    </row>
    <row r="141" spans="1:105" thickTop="1" thickBot="1">
      <c r="A141" s="9">
        <v>43992</v>
      </c>
      <c r="V141" t="s">
        <v>15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 t="s">
        <v>25</v>
      </c>
      <c r="DA141" s="2">
        <f t="shared" si="2"/>
        <v>6.25</v>
      </c>
    </row>
    <row r="142" spans="1:105" thickTop="1" thickBot="1">
      <c r="A142" s="9">
        <v>43993</v>
      </c>
      <c r="J142" t="s">
        <v>15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 t="s">
        <v>25</v>
      </c>
      <c r="BO142" t="s">
        <v>14</v>
      </c>
      <c r="BP142">
        <v>1</v>
      </c>
      <c r="CT142" t="s">
        <v>19</v>
      </c>
      <c r="CU142" t="s">
        <v>19</v>
      </c>
      <c r="CV142" t="s">
        <v>23</v>
      </c>
      <c r="DA142" s="2">
        <f t="shared" si="2"/>
        <v>8.5</v>
      </c>
    </row>
    <row r="143" spans="1:105" thickTop="1" thickBot="1">
      <c r="A143" s="9">
        <v>43994</v>
      </c>
      <c r="J143" t="s">
        <v>15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 t="s">
        <v>25</v>
      </c>
      <c r="CT143" t="s">
        <v>22</v>
      </c>
      <c r="CU143" t="s">
        <v>19</v>
      </c>
      <c r="CV143" t="s">
        <v>19</v>
      </c>
      <c r="CZ143" t="s">
        <v>55</v>
      </c>
      <c r="DA143" s="2">
        <f t="shared" si="2"/>
        <v>8.25</v>
      </c>
    </row>
    <row r="144" spans="1:105" thickTop="1" thickBot="1">
      <c r="A144" s="9">
        <v>43995</v>
      </c>
      <c r="I144" t="s">
        <v>14</v>
      </c>
      <c r="J144" t="s">
        <v>15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 t="s">
        <v>25</v>
      </c>
      <c r="CT144" t="s">
        <v>24</v>
      </c>
      <c r="CU144" t="s">
        <v>19</v>
      </c>
      <c r="CV144" t="s">
        <v>21</v>
      </c>
      <c r="CZ144" t="s">
        <v>56</v>
      </c>
      <c r="DA144" s="2">
        <f t="shared" si="2"/>
        <v>9.25</v>
      </c>
    </row>
    <row r="145" spans="1:105" thickTop="1" thickBot="1">
      <c r="A145" s="9">
        <v>43996</v>
      </c>
      <c r="O145" t="s">
        <v>15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 t="s">
        <v>25</v>
      </c>
      <c r="CT145" t="s">
        <v>22</v>
      </c>
      <c r="CU145" t="s">
        <v>21</v>
      </c>
      <c r="CV145" t="s">
        <v>23</v>
      </c>
      <c r="CZ145" t="s">
        <v>57</v>
      </c>
      <c r="DA145" s="2">
        <f t="shared" si="2"/>
        <v>6.75</v>
      </c>
    </row>
    <row r="146" spans="1:105" thickTop="1" thickBot="1">
      <c r="A146" s="9">
        <v>43997</v>
      </c>
      <c r="N146" t="s">
        <v>15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 t="s">
        <v>25</v>
      </c>
      <c r="AS146" t="s">
        <v>18</v>
      </c>
      <c r="AZ146" t="s">
        <v>14</v>
      </c>
      <c r="BA146" t="s">
        <v>14</v>
      </c>
      <c r="BB146">
        <v>1</v>
      </c>
      <c r="BC146" t="s">
        <v>18</v>
      </c>
      <c r="BO146" t="s">
        <v>18</v>
      </c>
      <c r="BP146">
        <v>1</v>
      </c>
      <c r="BQ146">
        <v>1</v>
      </c>
      <c r="BR146">
        <v>1</v>
      </c>
      <c r="CH146" t="s">
        <v>14</v>
      </c>
      <c r="CT146" t="s">
        <v>24</v>
      </c>
      <c r="CU146" t="s">
        <v>23</v>
      </c>
      <c r="CV146" t="s">
        <v>23</v>
      </c>
      <c r="DA146" s="2">
        <f t="shared" si="2"/>
        <v>8.25</v>
      </c>
    </row>
    <row r="147" spans="1:105" thickTop="1" thickBot="1">
      <c r="A147" s="9">
        <v>43998</v>
      </c>
      <c r="O147" t="s">
        <v>14</v>
      </c>
      <c r="P147" t="s">
        <v>15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 t="s">
        <v>25</v>
      </c>
      <c r="AS147" t="s">
        <v>18</v>
      </c>
      <c r="BO147" t="s">
        <v>14</v>
      </c>
      <c r="BP147">
        <v>1</v>
      </c>
      <c r="BQ147" t="s">
        <v>14</v>
      </c>
      <c r="CF147" t="s">
        <v>20</v>
      </c>
      <c r="CH147">
        <v>1</v>
      </c>
      <c r="CI147">
        <v>1</v>
      </c>
      <c r="CT147" t="s">
        <v>21</v>
      </c>
      <c r="CU147" t="s">
        <v>24</v>
      </c>
      <c r="CV147" t="s">
        <v>19</v>
      </c>
      <c r="DA147" s="2">
        <f t="shared" si="2"/>
        <v>7.25</v>
      </c>
    </row>
    <row r="148" spans="1:105" thickTop="1" thickBot="1">
      <c r="A148" s="9">
        <v>43999</v>
      </c>
      <c r="E148" t="s">
        <v>14</v>
      </c>
      <c r="F148" t="s">
        <v>14</v>
      </c>
      <c r="G148" t="s">
        <v>14</v>
      </c>
      <c r="H148" t="s">
        <v>15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 t="s">
        <v>25</v>
      </c>
      <c r="AQ148" t="s">
        <v>18</v>
      </c>
      <c r="AX148" t="s">
        <v>25</v>
      </c>
      <c r="AY148" t="s">
        <v>18</v>
      </c>
      <c r="BO148" t="s">
        <v>14</v>
      </c>
      <c r="BP148">
        <v>1</v>
      </c>
      <c r="CT148" t="s">
        <v>21</v>
      </c>
      <c r="CU148" t="s">
        <v>24</v>
      </c>
      <c r="CV148" t="s">
        <v>23</v>
      </c>
      <c r="CZ148" t="s">
        <v>55</v>
      </c>
      <c r="DA148" s="2">
        <f t="shared" si="2"/>
        <v>9</v>
      </c>
    </row>
    <row r="149" spans="1:105" thickTop="1" thickBot="1">
      <c r="A149" s="9">
        <v>44000</v>
      </c>
      <c r="N149" t="s">
        <v>15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 t="s">
        <v>25</v>
      </c>
      <c r="AU149" t="s">
        <v>18</v>
      </c>
      <c r="BP149" t="s">
        <v>14</v>
      </c>
      <c r="BQ149" t="s">
        <v>18</v>
      </c>
      <c r="BR149">
        <v>1</v>
      </c>
      <c r="BX149" t="s">
        <v>14</v>
      </c>
      <c r="BY149">
        <v>1</v>
      </c>
      <c r="CT149" t="s">
        <v>24</v>
      </c>
      <c r="CU149" t="s">
        <v>22</v>
      </c>
      <c r="CV149" t="s">
        <v>22</v>
      </c>
      <c r="CZ149" t="s">
        <v>58</v>
      </c>
      <c r="DA149" s="2">
        <f t="shared" si="2"/>
        <v>8.75</v>
      </c>
    </row>
    <row r="150" spans="1:105" thickTop="1" thickBot="1">
      <c r="A150" s="9">
        <v>44001</v>
      </c>
      <c r="R150" t="s">
        <v>15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 t="s">
        <v>25</v>
      </c>
      <c r="AX150" t="s">
        <v>18</v>
      </c>
      <c r="BO150" t="s">
        <v>18</v>
      </c>
      <c r="BP150">
        <v>1</v>
      </c>
      <c r="BQ150">
        <v>1</v>
      </c>
      <c r="BR150">
        <v>1</v>
      </c>
      <c r="BX150" t="s">
        <v>14</v>
      </c>
      <c r="BY150" t="s">
        <v>18</v>
      </c>
      <c r="CE150" t="s">
        <v>14</v>
      </c>
      <c r="CF150">
        <v>1</v>
      </c>
      <c r="CT150" t="s">
        <v>23</v>
      </c>
      <c r="CU150" t="s">
        <v>24</v>
      </c>
      <c r="CV150" t="s">
        <v>24</v>
      </c>
      <c r="DA150" s="2">
        <f t="shared" si="2"/>
        <v>9</v>
      </c>
    </row>
    <row r="151" spans="1:105" thickTop="1" thickBot="1">
      <c r="A151" s="9">
        <v>44002</v>
      </c>
      <c r="V151" t="s">
        <v>15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 t="s">
        <v>25</v>
      </c>
      <c r="AQ151" t="s">
        <v>18</v>
      </c>
      <c r="BN151" t="s">
        <v>14</v>
      </c>
      <c r="BO151">
        <v>1</v>
      </c>
      <c r="BP151">
        <v>1</v>
      </c>
      <c r="BQ151">
        <v>1</v>
      </c>
      <c r="BT151" t="s">
        <v>18</v>
      </c>
      <c r="CT151" t="s">
        <v>24</v>
      </c>
      <c r="CU151" t="s">
        <v>24</v>
      </c>
      <c r="CV151" t="s">
        <v>24</v>
      </c>
      <c r="DA151" s="2">
        <f t="shared" si="2"/>
        <v>6</v>
      </c>
    </row>
    <row r="152" spans="1:105" thickTop="1" thickBot="1">
      <c r="A152" s="9">
        <v>44003</v>
      </c>
      <c r="R152" t="s">
        <v>15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 t="s">
        <v>25</v>
      </c>
      <c r="AS152" t="s">
        <v>18</v>
      </c>
      <c r="BB152" t="s">
        <v>18</v>
      </c>
      <c r="BE152" t="s">
        <v>14</v>
      </c>
      <c r="BF152" t="s">
        <v>14</v>
      </c>
      <c r="BH152">
        <v>1</v>
      </c>
      <c r="BI152">
        <v>1</v>
      </c>
      <c r="BR152" t="s">
        <v>18</v>
      </c>
      <c r="BS152">
        <v>1</v>
      </c>
      <c r="BT152">
        <v>1</v>
      </c>
      <c r="CT152" t="s">
        <v>24</v>
      </c>
      <c r="CU152" t="s">
        <v>23</v>
      </c>
      <c r="CV152" t="s">
        <v>22</v>
      </c>
      <c r="CZ152" t="s">
        <v>59</v>
      </c>
      <c r="DA152" s="2">
        <f t="shared" si="2"/>
        <v>7.75</v>
      </c>
    </row>
    <row r="153" spans="1:105" thickTop="1" thickBot="1">
      <c r="A153" s="9">
        <v>44004</v>
      </c>
      <c r="M153" t="s">
        <v>15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 t="s">
        <v>25</v>
      </c>
      <c r="AS153" t="s">
        <v>18</v>
      </c>
      <c r="BE153" t="s">
        <v>14</v>
      </c>
      <c r="BR153" t="s">
        <v>18</v>
      </c>
      <c r="BS153">
        <v>1</v>
      </c>
      <c r="CT153" t="s">
        <v>24</v>
      </c>
      <c r="CU153" t="s">
        <v>22</v>
      </c>
      <c r="CV153" t="s">
        <v>24</v>
      </c>
      <c r="CZ153" t="s">
        <v>60</v>
      </c>
      <c r="DA153" s="2">
        <f t="shared" si="2"/>
        <v>8.25</v>
      </c>
    </row>
    <row r="154" spans="1:105" thickTop="1" thickBot="1">
      <c r="A154" s="9">
        <v>44005</v>
      </c>
      <c r="R154" t="s">
        <v>15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 t="s">
        <v>25</v>
      </c>
      <c r="AS154" t="s">
        <v>18</v>
      </c>
      <c r="BL154">
        <v>1</v>
      </c>
      <c r="BO154">
        <v>1</v>
      </c>
      <c r="BP154">
        <v>1</v>
      </c>
      <c r="CT154" t="s">
        <v>23</v>
      </c>
      <c r="CU154" t="s">
        <v>21</v>
      </c>
      <c r="CV154" t="s">
        <v>23</v>
      </c>
      <c r="CZ154" t="s">
        <v>60</v>
      </c>
      <c r="DA154" s="2">
        <f t="shared" si="2"/>
        <v>7.5</v>
      </c>
    </row>
    <row r="155" spans="1:105" thickTop="1" thickBot="1">
      <c r="A155" s="9">
        <v>44006</v>
      </c>
      <c r="P155" t="s">
        <v>15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 t="s">
        <v>25</v>
      </c>
      <c r="AT155" t="s">
        <v>18</v>
      </c>
      <c r="AX155" t="s">
        <v>18</v>
      </c>
      <c r="BU155">
        <v>1</v>
      </c>
      <c r="BZ155">
        <v>1</v>
      </c>
      <c r="CH155">
        <v>1</v>
      </c>
      <c r="CT155" t="s">
        <v>23</v>
      </c>
      <c r="CU155" t="s">
        <v>24</v>
      </c>
      <c r="CV155" t="s">
        <v>24</v>
      </c>
      <c r="CZ155" t="s">
        <v>61</v>
      </c>
      <c r="DA155" s="2">
        <f t="shared" si="2"/>
        <v>8.25</v>
      </c>
    </row>
    <row r="156" spans="1:105" thickTop="1" thickBot="1">
      <c r="A156" s="9">
        <v>44007</v>
      </c>
      <c r="T156" t="s">
        <v>15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 t="s">
        <v>25</v>
      </c>
      <c r="AS156" t="s">
        <v>18</v>
      </c>
      <c r="AX156" t="s">
        <v>18</v>
      </c>
      <c r="BI156">
        <v>1</v>
      </c>
      <c r="BO156" t="s">
        <v>18</v>
      </c>
      <c r="CT156" t="s">
        <v>23</v>
      </c>
      <c r="CU156" t="s">
        <v>23</v>
      </c>
      <c r="CV156" t="s">
        <v>24</v>
      </c>
      <c r="DA156" s="2">
        <f t="shared" si="2"/>
        <v>5.75</v>
      </c>
    </row>
    <row r="157" spans="1:105" thickTop="1" thickBot="1">
      <c r="A157" s="9">
        <v>44008</v>
      </c>
      <c r="R157" t="s">
        <v>15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 t="s">
        <v>25</v>
      </c>
      <c r="AR157" t="s">
        <v>18</v>
      </c>
      <c r="CT157" t="s">
        <v>24</v>
      </c>
      <c r="CU157" t="s">
        <v>24</v>
      </c>
      <c r="CV157" t="s">
        <v>24</v>
      </c>
      <c r="DA157" s="2">
        <f t="shared" si="2"/>
        <v>6.25</v>
      </c>
    </row>
    <row r="158" spans="1:105" thickTop="1" thickBot="1">
      <c r="A158" s="9">
        <v>44009</v>
      </c>
      <c r="R158" t="s">
        <v>15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 t="s">
        <v>25</v>
      </c>
      <c r="AY158" t="s">
        <v>18</v>
      </c>
      <c r="CT158" t="s">
        <v>24</v>
      </c>
      <c r="CU158" t="s">
        <v>24</v>
      </c>
      <c r="CV158" t="s">
        <v>21</v>
      </c>
      <c r="DA158" s="2">
        <f t="shared" si="2"/>
        <v>7.75</v>
      </c>
    </row>
    <row r="159" spans="1:105" thickTop="1" thickBot="1">
      <c r="A159" s="9">
        <v>44010</v>
      </c>
      <c r="S159" t="s">
        <v>15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 t="s">
        <v>25</v>
      </c>
      <c r="AR159" t="s">
        <v>18</v>
      </c>
      <c r="CT159" t="s">
        <v>24</v>
      </c>
      <c r="CU159" t="s">
        <v>24</v>
      </c>
      <c r="CV159" t="s">
        <v>21</v>
      </c>
      <c r="DA159" s="2">
        <f t="shared" si="2"/>
        <v>6</v>
      </c>
    </row>
    <row r="160" spans="1:105" thickTop="1" thickBot="1">
      <c r="A160" s="9">
        <v>44011</v>
      </c>
      <c r="S160" t="s">
        <v>15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 t="s">
        <v>25</v>
      </c>
      <c r="AR160" t="s">
        <v>18</v>
      </c>
      <c r="CT160" t="s">
        <v>24</v>
      </c>
      <c r="CU160" t="s">
        <v>19</v>
      </c>
      <c r="CV160" t="s">
        <v>19</v>
      </c>
      <c r="DA160" s="2">
        <f t="shared" si="2"/>
        <v>6</v>
      </c>
    </row>
    <row r="161" spans="1:105" thickTop="1" thickBot="1">
      <c r="A161" s="9">
        <v>44012</v>
      </c>
      <c r="F161">
        <v>1</v>
      </c>
      <c r="H161" t="s">
        <v>15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 t="s">
        <v>25</v>
      </c>
      <c r="AR161" t="s">
        <v>18</v>
      </c>
      <c r="BF161">
        <v>1</v>
      </c>
      <c r="BP161">
        <v>1</v>
      </c>
      <c r="CD161">
        <v>1</v>
      </c>
      <c r="CT161" t="s">
        <v>19</v>
      </c>
      <c r="CU161" t="s">
        <v>24</v>
      </c>
      <c r="CV161" t="s">
        <v>21</v>
      </c>
      <c r="DA161" s="2">
        <f t="shared" si="2"/>
        <v>9.5</v>
      </c>
    </row>
    <row r="162" spans="1:105" thickTop="1" thickBot="1">
      <c r="A162" s="9">
        <v>44013</v>
      </c>
      <c r="Y162" t="s">
        <v>15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 t="s">
        <v>25</v>
      </c>
      <c r="AV162" t="s">
        <v>18</v>
      </c>
      <c r="CC162">
        <v>1</v>
      </c>
      <c r="CG162">
        <v>1</v>
      </c>
      <c r="CT162" t="s">
        <v>23</v>
      </c>
      <c r="CU162" t="s">
        <v>24</v>
      </c>
      <c r="CV162" t="s">
        <v>23</v>
      </c>
      <c r="DA162" s="2">
        <f t="shared" si="2"/>
        <v>6</v>
      </c>
    </row>
    <row r="163" spans="1:105" thickTop="1" thickBot="1">
      <c r="A163" s="9">
        <v>44014</v>
      </c>
      <c r="O163" t="s">
        <v>15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 t="s">
        <v>25</v>
      </c>
      <c r="AR163" t="s">
        <v>18</v>
      </c>
      <c r="BK163">
        <v>1</v>
      </c>
      <c r="BQ163">
        <v>1</v>
      </c>
      <c r="BR163" t="s">
        <v>18</v>
      </c>
      <c r="BS163" t="s">
        <v>18</v>
      </c>
      <c r="BT163" t="s">
        <v>62</v>
      </c>
      <c r="BU163">
        <v>1</v>
      </c>
      <c r="BV163" t="s">
        <v>14</v>
      </c>
      <c r="BW163">
        <v>1</v>
      </c>
      <c r="CT163" t="s">
        <v>19</v>
      </c>
      <c r="CU163" t="s">
        <v>23</v>
      </c>
      <c r="CV163" t="s">
        <v>24</v>
      </c>
      <c r="DA163" s="2">
        <f t="shared" si="2"/>
        <v>8</v>
      </c>
    </row>
    <row r="164" spans="1:105" thickTop="1" thickBot="1">
      <c r="A164" s="9">
        <v>44015</v>
      </c>
      <c r="N164" t="s">
        <v>15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 t="s">
        <v>25</v>
      </c>
      <c r="CT164" t="s">
        <v>23</v>
      </c>
      <c r="CU164" t="s">
        <v>23</v>
      </c>
      <c r="CV164" t="s">
        <v>23</v>
      </c>
      <c r="DA164" s="2">
        <f t="shared" si="2"/>
        <v>7.25</v>
      </c>
    </row>
    <row r="165" spans="1:105" thickTop="1" thickBot="1">
      <c r="A165" s="9">
        <v>44016</v>
      </c>
      <c r="Q165" t="s">
        <v>15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 t="s">
        <v>25</v>
      </c>
      <c r="AW165" t="s">
        <v>18</v>
      </c>
      <c r="CT165" t="s">
        <v>24</v>
      </c>
      <c r="CU165" t="s">
        <v>19</v>
      </c>
      <c r="CV165" t="s">
        <v>23</v>
      </c>
      <c r="CZ165" t="s">
        <v>63</v>
      </c>
      <c r="DA165" s="2">
        <f t="shared" si="2"/>
        <v>7.75</v>
      </c>
    </row>
    <row r="166" spans="1:105" thickTop="1" thickBot="1">
      <c r="A166" s="9">
        <v>44017</v>
      </c>
      <c r="U166" t="s">
        <v>15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 t="s">
        <v>25</v>
      </c>
      <c r="AR166" t="s">
        <v>18</v>
      </c>
      <c r="CT166" t="s">
        <v>24</v>
      </c>
      <c r="CU166" t="s">
        <v>22</v>
      </c>
      <c r="CV166" t="s">
        <v>23</v>
      </c>
      <c r="CZ166" t="s">
        <v>64</v>
      </c>
      <c r="DA166" s="2">
        <f t="shared" si="2"/>
        <v>5.5</v>
      </c>
    </row>
    <row r="167" spans="1:105" thickTop="1" thickBot="1">
      <c r="A167" s="9">
        <v>44018</v>
      </c>
      <c r="K167" t="s">
        <v>14</v>
      </c>
      <c r="L167" t="s">
        <v>15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 t="s">
        <v>25</v>
      </c>
      <c r="AR167" t="s">
        <v>18</v>
      </c>
      <c r="CT167" t="s">
        <v>24</v>
      </c>
      <c r="CU167" t="s">
        <v>22</v>
      </c>
      <c r="CV167" t="s">
        <v>24</v>
      </c>
      <c r="CZ167" t="s">
        <v>64</v>
      </c>
      <c r="DA167" s="2">
        <f t="shared" si="2"/>
        <v>7.75</v>
      </c>
    </row>
    <row r="168" spans="1:105" thickTop="1" thickBot="1">
      <c r="A168" s="9">
        <v>44019</v>
      </c>
      <c r="R168" t="s">
        <v>15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 t="s">
        <v>25</v>
      </c>
      <c r="AR168" t="s">
        <v>18</v>
      </c>
      <c r="BL168">
        <v>1</v>
      </c>
      <c r="CB168">
        <v>1</v>
      </c>
      <c r="CT168" t="s">
        <v>22</v>
      </c>
      <c r="CU168" t="s">
        <v>22</v>
      </c>
      <c r="CV168" t="s">
        <v>24</v>
      </c>
      <c r="DA168" s="2">
        <f t="shared" si="2"/>
        <v>6.75</v>
      </c>
    </row>
    <row r="169" spans="1:105" thickTop="1" thickBot="1">
      <c r="A169" s="9">
        <v>44020</v>
      </c>
      <c r="Q169" t="s">
        <v>15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 t="s">
        <v>25</v>
      </c>
      <c r="AR169" t="s">
        <v>18</v>
      </c>
      <c r="CT169" t="s">
        <v>22</v>
      </c>
      <c r="CU169" t="s">
        <v>22</v>
      </c>
      <c r="CV169" t="s">
        <v>22</v>
      </c>
      <c r="CZ169" t="s">
        <v>65</v>
      </c>
      <c r="DA169" s="2">
        <f t="shared" si="2"/>
        <v>6.5</v>
      </c>
    </row>
    <row r="170" spans="1:105" thickTop="1" thickBot="1">
      <c r="A170" s="9">
        <v>44021</v>
      </c>
      <c r="R170" t="s">
        <v>15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 t="s">
        <v>25</v>
      </c>
      <c r="AP170" t="s">
        <v>18</v>
      </c>
      <c r="CT170" t="s">
        <v>22</v>
      </c>
      <c r="CU170" t="s">
        <v>22</v>
      </c>
      <c r="CV170" t="s">
        <v>24</v>
      </c>
      <c r="DA170" s="2">
        <f t="shared" si="2"/>
        <v>6</v>
      </c>
    </row>
    <row r="171" spans="1:105" thickTop="1" thickBot="1">
      <c r="A171" s="9">
        <v>44022</v>
      </c>
      <c r="R171" t="s">
        <v>15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 t="s">
        <v>25</v>
      </c>
      <c r="AT171" t="s">
        <v>18</v>
      </c>
      <c r="CT171" t="s">
        <v>24</v>
      </c>
      <c r="CU171" t="s">
        <v>24</v>
      </c>
      <c r="CV171" t="s">
        <v>23</v>
      </c>
      <c r="DA171" s="2">
        <f t="shared" si="2"/>
        <v>6.75</v>
      </c>
    </row>
    <row r="172" spans="1:105" thickTop="1" thickBot="1">
      <c r="A172" s="9">
        <v>44023</v>
      </c>
      <c r="R172" t="s">
        <v>15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 t="s">
        <v>25</v>
      </c>
      <c r="CT172" t="s">
        <v>24</v>
      </c>
      <c r="CU172" t="s">
        <v>19</v>
      </c>
      <c r="CV172" t="s">
        <v>19</v>
      </c>
      <c r="DA172" s="2">
        <f t="shared" si="2"/>
        <v>7</v>
      </c>
    </row>
    <row r="173" spans="1:105" thickTop="1" thickBot="1">
      <c r="A173" s="9">
        <v>44024</v>
      </c>
      <c r="Q173" t="s">
        <v>15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 t="s">
        <v>25</v>
      </c>
      <c r="CI173" t="s">
        <v>14</v>
      </c>
      <c r="CJ173" t="s">
        <v>14</v>
      </c>
      <c r="CK173" t="s">
        <v>14</v>
      </c>
      <c r="CL173">
        <v>1</v>
      </c>
      <c r="CT173" t="s">
        <v>24</v>
      </c>
      <c r="CU173" t="s">
        <v>24</v>
      </c>
      <c r="CV173" t="s">
        <v>19</v>
      </c>
      <c r="CZ173" t="s">
        <v>66</v>
      </c>
      <c r="DA173" s="2">
        <f t="shared" si="2"/>
        <v>7.75</v>
      </c>
    </row>
    <row r="174" spans="1:105" thickTop="1" thickBot="1">
      <c r="A174" s="9">
        <v>44025</v>
      </c>
      <c r="N174" t="s">
        <v>15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 t="s">
        <v>25</v>
      </c>
      <c r="BF174" t="s">
        <v>18</v>
      </c>
      <c r="BU174" t="s">
        <v>14</v>
      </c>
      <c r="BV174" t="s">
        <v>14</v>
      </c>
      <c r="BW174">
        <v>1</v>
      </c>
      <c r="BX174">
        <v>1</v>
      </c>
      <c r="BY174">
        <v>1</v>
      </c>
      <c r="CB174" t="s">
        <v>14</v>
      </c>
      <c r="CC174" t="s">
        <v>14</v>
      </c>
      <c r="CD174">
        <v>1</v>
      </c>
      <c r="CE174" t="s">
        <v>14</v>
      </c>
      <c r="CT174" t="s">
        <v>24</v>
      </c>
      <c r="CU174" t="s">
        <v>24</v>
      </c>
      <c r="CV174" t="s">
        <v>19</v>
      </c>
      <c r="CZ174" t="s">
        <v>67</v>
      </c>
      <c r="DA174" s="2">
        <f t="shared" si="2"/>
        <v>10.25</v>
      </c>
    </row>
    <row r="175" spans="1:105" thickTop="1" thickBot="1">
      <c r="A175" s="9">
        <v>44026</v>
      </c>
      <c r="N175" t="s">
        <v>15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 t="s">
        <v>25</v>
      </c>
      <c r="AT175" t="s">
        <v>18</v>
      </c>
      <c r="BF175" t="s">
        <v>14</v>
      </c>
      <c r="BG175">
        <v>1</v>
      </c>
      <c r="CT175" t="s">
        <v>24</v>
      </c>
      <c r="CU175" t="s">
        <v>23</v>
      </c>
      <c r="CV175" t="s">
        <v>19</v>
      </c>
      <c r="CZ175" t="s">
        <v>68</v>
      </c>
      <c r="DA175" s="2">
        <f t="shared" si="2"/>
        <v>7.5</v>
      </c>
    </row>
    <row r="176" spans="1:105" thickTop="1" thickBot="1">
      <c r="A176" s="9">
        <v>44027</v>
      </c>
      <c r="N176" t="s">
        <v>15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 t="s">
        <v>25</v>
      </c>
      <c r="AR176" t="s">
        <v>18</v>
      </c>
      <c r="CT176" t="s">
        <v>19</v>
      </c>
      <c r="CU176" t="s">
        <v>19</v>
      </c>
      <c r="CV176" t="s">
        <v>19</v>
      </c>
      <c r="DA176" s="2">
        <f t="shared" si="2"/>
        <v>7.25</v>
      </c>
    </row>
    <row r="177" spans="1:105" thickTop="1" thickBot="1">
      <c r="A177" s="9">
        <v>44028</v>
      </c>
      <c r="P177" t="s">
        <v>15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 t="s">
        <v>25</v>
      </c>
      <c r="BV177">
        <v>1</v>
      </c>
      <c r="CT177" t="s">
        <v>23</v>
      </c>
      <c r="CU177" t="s">
        <v>23</v>
      </c>
      <c r="CV177" t="s">
        <v>23</v>
      </c>
      <c r="DA177" s="2">
        <f t="shared" si="2"/>
        <v>7.25</v>
      </c>
    </row>
    <row r="178" spans="1:105" thickTop="1" thickBot="1">
      <c r="A178" s="9">
        <v>44029</v>
      </c>
      <c r="R178" t="s">
        <v>15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 t="s">
        <v>25</v>
      </c>
      <c r="CT178" t="s">
        <v>23</v>
      </c>
      <c r="CU178" t="s">
        <v>23</v>
      </c>
      <c r="CV178" t="s">
        <v>23</v>
      </c>
      <c r="DA178" s="2">
        <f t="shared" si="2"/>
        <v>7.25</v>
      </c>
    </row>
    <row r="179" spans="1:105" thickTop="1" thickBot="1">
      <c r="A179" s="9">
        <v>44030</v>
      </c>
      <c r="R179" t="s">
        <v>15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 t="s">
        <v>25</v>
      </c>
      <c r="CT179" t="s">
        <v>24</v>
      </c>
      <c r="CU179" t="s">
        <v>24</v>
      </c>
      <c r="CV179" t="s">
        <v>24</v>
      </c>
      <c r="DA179" s="2">
        <f t="shared" si="2"/>
        <v>7.5</v>
      </c>
    </row>
    <row r="180" spans="1:105" thickTop="1" thickBot="1">
      <c r="A180" s="9">
        <v>44031</v>
      </c>
      <c r="S180" t="s">
        <v>15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 t="s">
        <v>25</v>
      </c>
      <c r="CT180" t="s">
        <v>24</v>
      </c>
      <c r="CU180" t="s">
        <v>24</v>
      </c>
      <c r="CV180" t="s">
        <v>24</v>
      </c>
      <c r="CZ180" t="s">
        <v>69</v>
      </c>
      <c r="DA180" s="2">
        <f t="shared" si="2"/>
        <v>6.5</v>
      </c>
    </row>
    <row r="181" spans="1:105" thickTop="1" thickBot="1">
      <c r="A181" s="9">
        <v>44032</v>
      </c>
      <c r="R181" t="s">
        <v>15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 t="s">
        <v>25</v>
      </c>
      <c r="AS181" t="s">
        <v>18</v>
      </c>
      <c r="CT181" t="s">
        <v>21</v>
      </c>
      <c r="CU181" t="s">
        <v>24</v>
      </c>
      <c r="CV181" t="s">
        <v>23</v>
      </c>
      <c r="DA181" s="2">
        <f t="shared" si="2"/>
        <v>6.25</v>
      </c>
    </row>
    <row r="182" spans="1:105" thickTop="1" thickBot="1">
      <c r="A182" s="9">
        <v>44033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 t="s">
        <v>25</v>
      </c>
      <c r="CT182" t="s">
        <v>24</v>
      </c>
      <c r="CU182" t="s">
        <v>23</v>
      </c>
      <c r="CV182" t="s">
        <v>23</v>
      </c>
      <c r="DA182" s="2">
        <f t="shared" si="2"/>
        <v>6.75</v>
      </c>
    </row>
    <row r="183" spans="1:105" thickTop="1" thickBot="1">
      <c r="A183" s="9">
        <v>44034</v>
      </c>
      <c r="O183" t="s">
        <v>15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 t="s">
        <v>25</v>
      </c>
      <c r="CB183">
        <v>1</v>
      </c>
      <c r="CT183" t="s">
        <v>24</v>
      </c>
      <c r="CU183" t="s">
        <v>24</v>
      </c>
      <c r="CV183" t="s">
        <v>24</v>
      </c>
      <c r="DA183" s="2">
        <f t="shared" si="2"/>
        <v>7.75</v>
      </c>
    </row>
    <row r="184" spans="1:105" thickTop="1" thickBot="1">
      <c r="A184" s="9">
        <v>44035</v>
      </c>
      <c r="S184" t="s">
        <v>15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 t="s">
        <v>25</v>
      </c>
      <c r="CT184" t="s">
        <v>24</v>
      </c>
      <c r="CU184" t="s">
        <v>24</v>
      </c>
      <c r="CV184" t="s">
        <v>24</v>
      </c>
      <c r="DA184" s="2">
        <f t="shared" si="2"/>
        <v>6.75</v>
      </c>
    </row>
    <row r="185" spans="1:105" thickTop="1" thickBot="1">
      <c r="A185" s="9">
        <v>44036</v>
      </c>
      <c r="S185" t="s">
        <v>15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 t="s">
        <v>25</v>
      </c>
      <c r="CT185" t="s">
        <v>19</v>
      </c>
      <c r="CU185" t="s">
        <v>23</v>
      </c>
      <c r="CV185" t="s">
        <v>21</v>
      </c>
      <c r="CZ185" t="s">
        <v>70</v>
      </c>
      <c r="DA185" s="2">
        <f t="shared" si="2"/>
        <v>6.75</v>
      </c>
    </row>
    <row r="186" spans="1:105" thickTop="1" thickBot="1">
      <c r="A186" s="9">
        <v>44037</v>
      </c>
      <c r="N186" t="s">
        <v>15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R186" t="s">
        <v>25</v>
      </c>
      <c r="CT186" t="s">
        <v>19</v>
      </c>
      <c r="CU186" t="s">
        <v>19</v>
      </c>
      <c r="CV186" t="s">
        <v>23</v>
      </c>
      <c r="CY186" t="s">
        <v>41</v>
      </c>
      <c r="CZ186" t="s">
        <v>71</v>
      </c>
      <c r="DA186" s="2">
        <f t="shared" si="2"/>
        <v>7.25</v>
      </c>
    </row>
    <row r="187" spans="1:105" thickTop="1" thickBot="1">
      <c r="A187" s="9">
        <v>44038</v>
      </c>
      <c r="R187" t="s">
        <v>15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R187" t="s">
        <v>25</v>
      </c>
      <c r="AT187" t="s">
        <v>18</v>
      </c>
      <c r="BE187">
        <v>1</v>
      </c>
      <c r="BR187" t="s">
        <v>20</v>
      </c>
      <c r="BS187">
        <v>1</v>
      </c>
      <c r="CT187" t="s">
        <v>19</v>
      </c>
      <c r="CU187" t="s">
        <v>19</v>
      </c>
      <c r="CV187" t="s">
        <v>23</v>
      </c>
      <c r="DA187" s="2">
        <f t="shared" si="2"/>
        <v>7</v>
      </c>
    </row>
    <row r="188" spans="1:105" thickTop="1" thickBot="1">
      <c r="A188" s="9">
        <v>44039</v>
      </c>
      <c r="R188" t="s">
        <v>15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 t="s">
        <v>25</v>
      </c>
      <c r="AI188" t="s">
        <v>14</v>
      </c>
      <c r="AJ188" t="s">
        <v>14</v>
      </c>
      <c r="AK188" t="s">
        <v>18</v>
      </c>
      <c r="AP188">
        <v>1</v>
      </c>
      <c r="AQ188">
        <v>1</v>
      </c>
      <c r="AR188">
        <v>1</v>
      </c>
      <c r="AW188">
        <v>1</v>
      </c>
      <c r="AX188">
        <v>1</v>
      </c>
      <c r="CT188" t="s">
        <v>24</v>
      </c>
      <c r="CU188" t="s">
        <v>24</v>
      </c>
      <c r="CV188" t="s">
        <v>24</v>
      </c>
      <c r="CZ188" t="s">
        <v>72</v>
      </c>
      <c r="DA188" s="2">
        <f t="shared" si="2"/>
        <v>5.5</v>
      </c>
    </row>
    <row r="189" spans="1:105" thickTop="1" thickBot="1">
      <c r="A189" s="9">
        <v>44040</v>
      </c>
      <c r="L189" t="s">
        <v>15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 t="s">
        <v>25</v>
      </c>
      <c r="CT189" t="s">
        <v>21</v>
      </c>
      <c r="CU189" t="s">
        <v>22</v>
      </c>
      <c r="CV189" t="s">
        <v>21</v>
      </c>
      <c r="DA189" s="2">
        <f t="shared" si="2"/>
        <v>8</v>
      </c>
    </row>
    <row r="190" spans="1:105" thickTop="1" thickBot="1">
      <c r="A190" s="9">
        <v>44041</v>
      </c>
      <c r="L190" t="s">
        <v>15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 t="s">
        <v>25</v>
      </c>
      <c r="CT190" t="s">
        <v>24</v>
      </c>
      <c r="CU190" t="s">
        <v>24</v>
      </c>
      <c r="CV190" t="s">
        <v>19</v>
      </c>
      <c r="CZ190" t="s">
        <v>73</v>
      </c>
      <c r="DA190" s="2">
        <f t="shared" si="2"/>
        <v>8</v>
      </c>
    </row>
    <row r="191" spans="1:105" thickTop="1" thickBot="1">
      <c r="A191" s="9">
        <v>44042</v>
      </c>
      <c r="P191" t="s">
        <v>15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 t="s">
        <v>25</v>
      </c>
      <c r="CT191" t="s">
        <v>22</v>
      </c>
      <c r="CU191" t="s">
        <v>21</v>
      </c>
      <c r="CV191" t="s">
        <v>21</v>
      </c>
      <c r="DA191" s="2">
        <f t="shared" si="2"/>
        <v>7</v>
      </c>
    </row>
    <row r="192" spans="1:105" thickTop="1" thickBot="1">
      <c r="A192" s="9">
        <v>44043</v>
      </c>
      <c r="T192" t="s">
        <v>15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 t="s">
        <v>25</v>
      </c>
      <c r="CT192" t="s">
        <v>24</v>
      </c>
      <c r="CU192" t="s">
        <v>24</v>
      </c>
      <c r="CV192" t="s">
        <v>21</v>
      </c>
      <c r="DA192" s="2">
        <f t="shared" si="2"/>
        <v>6</v>
      </c>
    </row>
    <row r="193" spans="1:105" thickTop="1" thickBot="1">
      <c r="A193" s="9">
        <v>44044</v>
      </c>
      <c r="P193" t="s">
        <v>15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 t="s">
        <v>25</v>
      </c>
      <c r="CT193" t="s">
        <v>24</v>
      </c>
      <c r="CU193" t="s">
        <v>24</v>
      </c>
      <c r="CV193" t="s">
        <v>24</v>
      </c>
      <c r="DA193" s="2">
        <f t="shared" si="2"/>
        <v>7</v>
      </c>
    </row>
    <row r="194" spans="1:105" thickTop="1" thickBot="1">
      <c r="A194" s="9">
        <v>44045</v>
      </c>
      <c r="R194" t="s">
        <v>15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R194" t="s">
        <v>25</v>
      </c>
      <c r="CT194" t="s">
        <v>24</v>
      </c>
      <c r="CU194" t="s">
        <v>23</v>
      </c>
      <c r="CV194" t="s">
        <v>24</v>
      </c>
      <c r="DA194" s="2">
        <f t="shared" si="2"/>
        <v>6.5</v>
      </c>
    </row>
    <row r="195" spans="1:105" thickTop="1" thickBot="1">
      <c r="A195" s="9">
        <v>44046</v>
      </c>
      <c r="L195" t="s">
        <v>15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 t="s">
        <v>25</v>
      </c>
      <c r="CT195" t="s">
        <v>24</v>
      </c>
      <c r="CU195" t="s">
        <v>23</v>
      </c>
      <c r="CV195" t="s">
        <v>23</v>
      </c>
      <c r="DA195" s="2">
        <f t="shared" si="2"/>
        <v>8</v>
      </c>
    </row>
    <row r="196" spans="1:105" thickTop="1" thickBot="1">
      <c r="A196" s="9">
        <v>44047</v>
      </c>
      <c r="L196" t="s">
        <v>15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 t="s">
        <v>25</v>
      </c>
      <c r="CT196" t="s">
        <v>23</v>
      </c>
      <c r="CU196" t="s">
        <v>23</v>
      </c>
      <c r="CV196" t="s">
        <v>23</v>
      </c>
      <c r="DA196" s="2">
        <f t="shared" si="2"/>
        <v>8</v>
      </c>
    </row>
    <row r="197" spans="1:105" thickTop="1" thickBot="1">
      <c r="A197" s="9">
        <v>44048</v>
      </c>
      <c r="H197" t="s">
        <v>15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 t="s">
        <v>25</v>
      </c>
      <c r="CT197" t="s">
        <v>19</v>
      </c>
      <c r="CU197" t="s">
        <v>23</v>
      </c>
      <c r="CV197" t="s">
        <v>23</v>
      </c>
      <c r="DA197" s="2">
        <f t="shared" si="2"/>
        <v>8.75</v>
      </c>
    </row>
    <row r="198" spans="1:105" thickTop="1" thickBot="1">
      <c r="A198" s="9">
        <v>44049</v>
      </c>
      <c r="K198" t="s">
        <v>15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 t="s">
        <v>25</v>
      </c>
      <c r="CT198" t="s">
        <v>23</v>
      </c>
      <c r="CU198" t="s">
        <v>23</v>
      </c>
      <c r="CV198" t="s">
        <v>23</v>
      </c>
      <c r="DA198" s="2">
        <f t="shared" ref="DA198:DA261" si="3">IF((SUM(B198:CS198)/4+0.5)&gt;1,SUM(B198:CS198)/4+0.5,DA199=NA())</f>
        <v>8.25</v>
      </c>
    </row>
    <row r="199" spans="1:105" thickTop="1" thickBot="1">
      <c r="A199" s="9">
        <v>44050</v>
      </c>
      <c r="N199" t="s">
        <v>15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 t="s">
        <v>25</v>
      </c>
      <c r="CT199" t="s">
        <v>19</v>
      </c>
      <c r="CU199" t="s">
        <v>19</v>
      </c>
      <c r="CV199" t="s">
        <v>19</v>
      </c>
      <c r="DA199" s="2">
        <f t="shared" si="3"/>
        <v>7.5</v>
      </c>
    </row>
    <row r="200" spans="1:105" thickTop="1" thickBot="1">
      <c r="A200" s="9">
        <v>44051</v>
      </c>
      <c r="Q200" t="s">
        <v>15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 t="s">
        <v>25</v>
      </c>
      <c r="BT200">
        <v>1</v>
      </c>
      <c r="CT200" t="s">
        <v>24</v>
      </c>
      <c r="CU200" t="s">
        <v>23</v>
      </c>
      <c r="CV200" t="s">
        <v>24</v>
      </c>
      <c r="DA200" s="2">
        <f t="shared" si="3"/>
        <v>7.25</v>
      </c>
    </row>
    <row r="201" spans="1:105" thickTop="1" thickBot="1">
      <c r="A201" s="9">
        <v>44052</v>
      </c>
      <c r="J201" t="s">
        <v>15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 t="s">
        <v>25</v>
      </c>
      <c r="CT201" t="s">
        <v>19</v>
      </c>
      <c r="CU201" t="s">
        <v>19</v>
      </c>
      <c r="CV201" t="s">
        <v>24</v>
      </c>
      <c r="DA201" s="2">
        <f t="shared" si="3"/>
        <v>8.5</v>
      </c>
    </row>
    <row r="202" spans="1:105" thickTop="1" thickBot="1">
      <c r="A202" s="9">
        <v>44053</v>
      </c>
      <c r="J202" t="s">
        <v>15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 t="s">
        <v>25</v>
      </c>
      <c r="CT202" t="s">
        <v>19</v>
      </c>
      <c r="CU202" t="s">
        <v>19</v>
      </c>
      <c r="CV202" t="s">
        <v>19</v>
      </c>
      <c r="CZ202" t="s">
        <v>74</v>
      </c>
      <c r="DA202" s="2">
        <f t="shared" si="3"/>
        <v>8.75</v>
      </c>
    </row>
    <row r="203" spans="1:105" thickTop="1" thickBot="1">
      <c r="A203" s="9">
        <v>44054</v>
      </c>
      <c r="S203" t="s">
        <v>15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 t="s">
        <v>25</v>
      </c>
      <c r="BV203" t="s">
        <v>18</v>
      </c>
      <c r="CT203" t="s">
        <v>24</v>
      </c>
      <c r="CU203" t="s">
        <v>19</v>
      </c>
      <c r="CV203" t="s">
        <v>21</v>
      </c>
      <c r="DA203" s="2">
        <f t="shared" si="3"/>
        <v>7</v>
      </c>
    </row>
    <row r="204" spans="1:105" thickTop="1" thickBot="1">
      <c r="A204" s="9">
        <v>44055</v>
      </c>
      <c r="P204" t="s">
        <v>15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 t="s">
        <v>25</v>
      </c>
      <c r="AQ204" t="s">
        <v>18</v>
      </c>
      <c r="BD204" t="s">
        <v>18</v>
      </c>
      <c r="BM204" t="s">
        <v>14</v>
      </c>
      <c r="BN204">
        <v>1</v>
      </c>
      <c r="BO204" t="s">
        <v>14</v>
      </c>
      <c r="BP204" t="s">
        <v>18</v>
      </c>
      <c r="BY204" t="s">
        <v>14</v>
      </c>
      <c r="BZ204">
        <v>1</v>
      </c>
      <c r="CA204" t="s">
        <v>14</v>
      </c>
      <c r="CB204" t="s">
        <v>14</v>
      </c>
      <c r="CT204" t="s">
        <v>21</v>
      </c>
      <c r="CU204" t="s">
        <v>23</v>
      </c>
      <c r="CV204" t="s">
        <v>23</v>
      </c>
      <c r="DA204" s="2">
        <f t="shared" si="3"/>
        <v>7.25</v>
      </c>
    </row>
    <row r="205" spans="1:105" thickTop="1" thickBot="1">
      <c r="A205" s="9">
        <v>44056</v>
      </c>
      <c r="J205" t="s">
        <v>15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 t="s">
        <v>25</v>
      </c>
      <c r="CT205" t="s">
        <v>19</v>
      </c>
      <c r="CU205" t="s">
        <v>19</v>
      </c>
      <c r="CV205" t="s">
        <v>23</v>
      </c>
      <c r="DA205" s="2">
        <f t="shared" si="3"/>
        <v>8.25</v>
      </c>
    </row>
    <row r="206" spans="1:105" thickTop="1" thickBot="1">
      <c r="A206" s="9">
        <v>44057</v>
      </c>
      <c r="L206" t="s">
        <v>14</v>
      </c>
      <c r="M206" t="s">
        <v>15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 t="s">
        <v>25</v>
      </c>
      <c r="BT206" t="s">
        <v>14</v>
      </c>
      <c r="BX206">
        <v>1</v>
      </c>
      <c r="BY206">
        <v>1</v>
      </c>
      <c r="BZ206">
        <v>1</v>
      </c>
      <c r="CT206" t="s">
        <v>24</v>
      </c>
      <c r="CU206" t="s">
        <v>21</v>
      </c>
      <c r="CV206" t="s">
        <v>23</v>
      </c>
      <c r="CW206">
        <v>1</v>
      </c>
      <c r="CX206">
        <v>1</v>
      </c>
      <c r="CZ206" t="s">
        <v>75</v>
      </c>
      <c r="DA206" s="2">
        <f t="shared" si="3"/>
        <v>9.25</v>
      </c>
    </row>
    <row r="207" spans="1:105" thickTop="1" thickBot="1">
      <c r="A207" s="9">
        <v>44058</v>
      </c>
      <c r="J207" t="s">
        <v>14</v>
      </c>
      <c r="K207" t="s">
        <v>14</v>
      </c>
      <c r="L207" t="s">
        <v>14</v>
      </c>
      <c r="M207" t="s">
        <v>15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 t="s">
        <v>25</v>
      </c>
      <c r="BI207">
        <v>1</v>
      </c>
      <c r="BJ207">
        <v>1</v>
      </c>
      <c r="BT207">
        <v>1</v>
      </c>
      <c r="BU207">
        <v>1</v>
      </c>
      <c r="CT207" t="s">
        <v>23</v>
      </c>
      <c r="CU207" t="s">
        <v>21</v>
      </c>
      <c r="CV207" t="s">
        <v>23</v>
      </c>
      <c r="CW207">
        <v>2</v>
      </c>
      <c r="CX207">
        <v>2</v>
      </c>
      <c r="CZ207" t="s">
        <v>76</v>
      </c>
      <c r="DA207" s="2">
        <f t="shared" si="3"/>
        <v>9.25</v>
      </c>
    </row>
    <row r="208" spans="1:105" thickTop="1" thickBot="1">
      <c r="A208" s="9">
        <v>44059</v>
      </c>
      <c r="M208" t="s">
        <v>15</v>
      </c>
      <c r="N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 t="s">
        <v>25</v>
      </c>
      <c r="CT208" t="s">
        <v>24</v>
      </c>
      <c r="CU208" t="s">
        <v>23</v>
      </c>
      <c r="CV208" t="s">
        <v>23</v>
      </c>
      <c r="CW208">
        <v>2</v>
      </c>
      <c r="CX208">
        <v>2</v>
      </c>
      <c r="DA208" s="2">
        <f t="shared" si="3"/>
        <v>7.75</v>
      </c>
    </row>
    <row r="209" spans="1:105" thickTop="1" thickBot="1">
      <c r="A209" s="9">
        <v>44060</v>
      </c>
      <c r="N209" t="s">
        <v>15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 t="s">
        <v>25</v>
      </c>
      <c r="CT209" t="s">
        <v>21</v>
      </c>
      <c r="CU209" t="s">
        <v>23</v>
      </c>
      <c r="CV209" t="s">
        <v>19</v>
      </c>
      <c r="CW209">
        <v>2</v>
      </c>
      <c r="CX209">
        <v>3</v>
      </c>
      <c r="CZ209" t="s">
        <v>77</v>
      </c>
      <c r="DA209" s="2">
        <f t="shared" si="3"/>
        <v>6.25</v>
      </c>
    </row>
    <row r="210" spans="1:105" thickTop="1" thickBot="1">
      <c r="A210" s="9">
        <v>44061</v>
      </c>
      <c r="T210" t="s">
        <v>14</v>
      </c>
      <c r="U210" t="s">
        <v>14</v>
      </c>
      <c r="V210" t="s">
        <v>15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 t="s">
        <v>25</v>
      </c>
      <c r="CT210" t="s">
        <v>19</v>
      </c>
      <c r="CU210" t="s">
        <v>19</v>
      </c>
      <c r="CV210" t="s">
        <v>19</v>
      </c>
      <c r="CW210">
        <v>2</v>
      </c>
      <c r="CX210">
        <v>3</v>
      </c>
      <c r="CZ210" t="s">
        <v>78</v>
      </c>
      <c r="DA210" s="2">
        <f t="shared" si="3"/>
        <v>6.25</v>
      </c>
    </row>
    <row r="211" spans="1:105" thickTop="1" thickBot="1">
      <c r="A211" s="9">
        <v>44062</v>
      </c>
      <c r="S211" t="s">
        <v>14</v>
      </c>
      <c r="T211" t="s">
        <v>14</v>
      </c>
      <c r="U211" t="s">
        <v>15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 t="s">
        <v>25</v>
      </c>
      <c r="CT211" t="s">
        <v>23</v>
      </c>
      <c r="CU211" t="s">
        <v>23</v>
      </c>
      <c r="CV211" t="s">
        <v>19</v>
      </c>
      <c r="CW211">
        <v>2</v>
      </c>
      <c r="CX211">
        <v>2</v>
      </c>
      <c r="CZ211" t="s">
        <v>79</v>
      </c>
      <c r="DA211" s="2">
        <f t="shared" si="3"/>
        <v>6.25</v>
      </c>
    </row>
    <row r="212" spans="1:105" thickTop="1" thickBot="1">
      <c r="A212" s="9">
        <v>44063</v>
      </c>
      <c r="T212" t="s">
        <v>14</v>
      </c>
      <c r="U212" t="s">
        <v>14</v>
      </c>
      <c r="V212" t="s">
        <v>15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 t="s">
        <v>25</v>
      </c>
      <c r="CT212" t="s">
        <v>23</v>
      </c>
      <c r="CU212" t="s">
        <v>23</v>
      </c>
      <c r="CV212" t="s">
        <v>24</v>
      </c>
      <c r="CW212">
        <v>2</v>
      </c>
      <c r="CX212">
        <v>2</v>
      </c>
      <c r="DA212" s="2">
        <f t="shared" si="3"/>
        <v>5.5</v>
      </c>
    </row>
    <row r="213" spans="1:105" thickTop="1" thickBot="1">
      <c r="A213" s="9">
        <v>44064</v>
      </c>
      <c r="S213" t="s">
        <v>14</v>
      </c>
      <c r="T213" t="s">
        <v>14</v>
      </c>
      <c r="U213" t="s">
        <v>15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 t="s">
        <v>25</v>
      </c>
      <c r="CT213" t="s">
        <v>22</v>
      </c>
      <c r="CU213" t="s">
        <v>21</v>
      </c>
      <c r="CV213" t="s">
        <v>21</v>
      </c>
      <c r="CW213">
        <v>2</v>
      </c>
      <c r="CX213">
        <v>2</v>
      </c>
      <c r="CZ213" t="s">
        <v>80</v>
      </c>
      <c r="DA213" s="2">
        <f t="shared" si="3"/>
        <v>5.5</v>
      </c>
    </row>
    <row r="214" spans="1:105" thickTop="1" thickBot="1">
      <c r="A214" s="9">
        <v>44065</v>
      </c>
      <c r="S214" t="s">
        <v>14</v>
      </c>
      <c r="T214" t="s">
        <v>15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 t="s">
        <v>25</v>
      </c>
      <c r="CT214" t="s">
        <v>19</v>
      </c>
      <c r="CU214" t="s">
        <v>19</v>
      </c>
      <c r="CV214" t="s">
        <v>24</v>
      </c>
      <c r="CW214">
        <v>1</v>
      </c>
      <c r="CX214">
        <v>1</v>
      </c>
      <c r="CZ214" t="s">
        <v>81</v>
      </c>
      <c r="DA214" s="2">
        <f t="shared" si="3"/>
        <v>5</v>
      </c>
    </row>
    <row r="215" spans="1:105" thickTop="1" thickBot="1">
      <c r="A215" s="9">
        <v>44066</v>
      </c>
      <c r="I215" t="s">
        <v>15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 t="s">
        <v>25</v>
      </c>
      <c r="BR215" t="s">
        <v>20</v>
      </c>
      <c r="CH215" t="s">
        <v>20</v>
      </c>
      <c r="CT215" t="s">
        <v>24</v>
      </c>
      <c r="CU215" t="s">
        <v>24</v>
      </c>
      <c r="CV215" t="s">
        <v>23</v>
      </c>
      <c r="CW215">
        <v>1</v>
      </c>
      <c r="CX215">
        <v>1</v>
      </c>
      <c r="DA215" s="2">
        <f t="shared" si="3"/>
        <v>8.75</v>
      </c>
    </row>
    <row r="216" spans="1:105" thickTop="1" thickBot="1">
      <c r="A216" s="9">
        <v>44067</v>
      </c>
      <c r="J216" t="s">
        <v>15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 t="s">
        <v>25</v>
      </c>
      <c r="CT216" t="s">
        <v>22</v>
      </c>
      <c r="CU216" t="s">
        <v>19</v>
      </c>
      <c r="CV216" t="s">
        <v>23</v>
      </c>
      <c r="CW216">
        <v>1</v>
      </c>
      <c r="CX216">
        <v>1</v>
      </c>
      <c r="CZ216" t="s">
        <v>82</v>
      </c>
      <c r="DA216" s="2">
        <f t="shared" si="3"/>
        <v>7.5</v>
      </c>
    </row>
    <row r="217" spans="1:105" thickTop="1" thickBot="1">
      <c r="A217" s="9">
        <v>44068</v>
      </c>
      <c r="L217" t="s">
        <v>14</v>
      </c>
      <c r="M217" t="s">
        <v>14</v>
      </c>
      <c r="N217" t="s">
        <v>15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 t="s">
        <v>25</v>
      </c>
      <c r="CT217" t="s">
        <v>21</v>
      </c>
      <c r="CU217" t="s">
        <v>23</v>
      </c>
      <c r="CV217" t="s">
        <v>23</v>
      </c>
      <c r="CW217">
        <v>1</v>
      </c>
      <c r="CX217">
        <v>1</v>
      </c>
      <c r="DA217" s="2">
        <f t="shared" si="3"/>
        <v>7.5</v>
      </c>
    </row>
    <row r="218" spans="1:105" thickTop="1" thickBot="1">
      <c r="A218" s="9">
        <v>44069</v>
      </c>
      <c r="S218" t="s">
        <v>14</v>
      </c>
      <c r="T218" t="s">
        <v>14</v>
      </c>
      <c r="U218" t="s">
        <v>14</v>
      </c>
      <c r="V218" t="s">
        <v>15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 t="s">
        <v>25</v>
      </c>
      <c r="CT218" t="s">
        <v>24</v>
      </c>
      <c r="CU218" t="s">
        <v>24</v>
      </c>
      <c r="CV218" t="s">
        <v>24</v>
      </c>
      <c r="CW218">
        <v>1</v>
      </c>
      <c r="CX218">
        <v>1</v>
      </c>
      <c r="DA218" s="2">
        <f t="shared" si="3"/>
        <v>5.5</v>
      </c>
    </row>
    <row r="219" spans="1:105" thickTop="1" thickBot="1">
      <c r="A219" s="9">
        <v>44070</v>
      </c>
      <c r="N219" t="s">
        <v>14</v>
      </c>
      <c r="O219" t="s">
        <v>14</v>
      </c>
      <c r="P219" t="s">
        <v>15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 t="s">
        <v>25</v>
      </c>
      <c r="BI219">
        <v>1</v>
      </c>
      <c r="BR219">
        <v>1</v>
      </c>
      <c r="CT219" t="s">
        <v>23</v>
      </c>
      <c r="CU219" t="s">
        <v>21</v>
      </c>
      <c r="CV219" t="s">
        <v>24</v>
      </c>
      <c r="CW219">
        <v>1</v>
      </c>
      <c r="CX219">
        <v>3</v>
      </c>
      <c r="DA219" s="2">
        <f t="shared" si="3"/>
        <v>7</v>
      </c>
    </row>
    <row r="220" spans="1:105" thickTop="1" thickBot="1">
      <c r="A220" s="9">
        <v>44071</v>
      </c>
      <c r="K220" t="s">
        <v>14</v>
      </c>
      <c r="L220" t="s">
        <v>15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 t="s">
        <v>25</v>
      </c>
      <c r="CT220" t="s">
        <v>24</v>
      </c>
      <c r="CU220" t="s">
        <v>24</v>
      </c>
      <c r="CV220" t="s">
        <v>23</v>
      </c>
      <c r="CW220">
        <v>2</v>
      </c>
      <c r="CX220">
        <v>3</v>
      </c>
      <c r="DA220" s="2">
        <f t="shared" si="3"/>
        <v>7.75</v>
      </c>
    </row>
    <row r="221" spans="1:105" thickTop="1" thickBot="1">
      <c r="A221" s="9">
        <v>44072</v>
      </c>
      <c r="L221" t="s">
        <v>15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 t="s">
        <v>25</v>
      </c>
      <c r="CT221" t="s">
        <v>23</v>
      </c>
      <c r="CU221" t="s">
        <v>24</v>
      </c>
      <c r="CV221" t="s">
        <v>23</v>
      </c>
      <c r="CW221">
        <v>1</v>
      </c>
      <c r="CX221">
        <v>1</v>
      </c>
      <c r="DA221" s="2">
        <f t="shared" si="3"/>
        <v>8</v>
      </c>
    </row>
    <row r="222" spans="1:105" thickTop="1" thickBot="1">
      <c r="A222" s="9">
        <v>44073</v>
      </c>
      <c r="Q222" t="s">
        <v>15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 t="s">
        <v>25</v>
      </c>
      <c r="CT222" t="s">
        <v>19</v>
      </c>
      <c r="CU222" t="s">
        <v>19</v>
      </c>
      <c r="CV222" t="s">
        <v>23</v>
      </c>
      <c r="CW222">
        <v>1</v>
      </c>
      <c r="CX222">
        <v>2</v>
      </c>
      <c r="DA222" s="2">
        <f t="shared" si="3"/>
        <v>6.75</v>
      </c>
    </row>
    <row r="223" spans="1:105" thickTop="1" thickBot="1">
      <c r="A223" s="9">
        <v>44074</v>
      </c>
      <c r="L223" t="s">
        <v>15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 t="s">
        <v>25</v>
      </c>
      <c r="CT223" t="s">
        <v>24</v>
      </c>
      <c r="CU223" t="s">
        <v>23</v>
      </c>
      <c r="CV223" t="s">
        <v>23</v>
      </c>
      <c r="CW223">
        <v>2</v>
      </c>
      <c r="CX223">
        <v>3</v>
      </c>
      <c r="DA223" s="2">
        <f t="shared" si="3"/>
        <v>8</v>
      </c>
    </row>
    <row r="224" spans="1:105" thickTop="1" thickBot="1">
      <c r="A224" s="9">
        <v>44075</v>
      </c>
      <c r="N224" t="s">
        <v>15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 t="s">
        <v>25</v>
      </c>
      <c r="CT224" t="s">
        <v>24</v>
      </c>
      <c r="CU224" t="s">
        <v>23</v>
      </c>
      <c r="CV224" t="s">
        <v>23</v>
      </c>
      <c r="CW224">
        <v>1</v>
      </c>
      <c r="CX224">
        <v>2</v>
      </c>
      <c r="DA224" s="2">
        <f t="shared" si="3"/>
        <v>7.5</v>
      </c>
    </row>
    <row r="225" spans="1:105" thickTop="1" thickBot="1">
      <c r="A225" s="9">
        <v>44076</v>
      </c>
      <c r="Q225" t="s">
        <v>15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 t="s">
        <v>25</v>
      </c>
      <c r="BI225">
        <v>1</v>
      </c>
      <c r="BJ225">
        <v>1</v>
      </c>
      <c r="CC225">
        <v>1</v>
      </c>
      <c r="CD225">
        <v>1</v>
      </c>
      <c r="CE225">
        <v>1</v>
      </c>
      <c r="CF225">
        <v>1</v>
      </c>
      <c r="CT225" t="s">
        <v>24</v>
      </c>
      <c r="CU225" t="s">
        <v>21</v>
      </c>
      <c r="CV225" t="s">
        <v>21</v>
      </c>
      <c r="CW225">
        <v>1</v>
      </c>
      <c r="CX225">
        <v>3</v>
      </c>
      <c r="DA225" s="2">
        <f t="shared" si="3"/>
        <v>10.25</v>
      </c>
    </row>
    <row r="226" spans="1:105" thickTop="1" thickBot="1">
      <c r="A226" s="9">
        <v>44077</v>
      </c>
      <c r="R226" t="s">
        <v>15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 t="s">
        <v>25</v>
      </c>
      <c r="CT226" t="s">
        <v>24</v>
      </c>
      <c r="CU226" t="s">
        <v>24</v>
      </c>
      <c r="CV226" t="s">
        <v>19</v>
      </c>
      <c r="CW226">
        <v>3</v>
      </c>
      <c r="CX226">
        <v>1</v>
      </c>
      <c r="CZ226" t="s">
        <v>83</v>
      </c>
      <c r="DA226" s="2">
        <f t="shared" si="3"/>
        <v>6.25</v>
      </c>
    </row>
    <row r="227" spans="1:105" thickTop="1" thickBot="1">
      <c r="A227" s="9">
        <v>44078</v>
      </c>
      <c r="M227" t="s">
        <v>15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 t="s">
        <v>25</v>
      </c>
      <c r="CT227" t="s">
        <v>24</v>
      </c>
      <c r="CU227" t="s">
        <v>23</v>
      </c>
      <c r="CV227" t="s">
        <v>23</v>
      </c>
      <c r="CW227">
        <v>1</v>
      </c>
      <c r="CX227">
        <v>2</v>
      </c>
      <c r="CZ227" t="s">
        <v>83</v>
      </c>
      <c r="DA227" s="2">
        <f t="shared" si="3"/>
        <v>8.75</v>
      </c>
    </row>
    <row r="228" spans="1:105" thickTop="1" thickBot="1">
      <c r="A228" s="9">
        <v>44079</v>
      </c>
      <c r="M228" t="s">
        <v>15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 t="s">
        <v>25</v>
      </c>
      <c r="CT228" t="s">
        <v>23</v>
      </c>
      <c r="CU228" t="s">
        <v>24</v>
      </c>
      <c r="CV228" t="s">
        <v>23</v>
      </c>
      <c r="CW228">
        <v>2</v>
      </c>
      <c r="CX228">
        <v>2</v>
      </c>
      <c r="DA228" s="2">
        <f t="shared" si="3"/>
        <v>7.5</v>
      </c>
    </row>
    <row r="229" spans="1:105" thickTop="1" thickBot="1">
      <c r="A229" s="9">
        <v>44080</v>
      </c>
      <c r="M229" t="s">
        <v>15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 t="s">
        <v>25</v>
      </c>
      <c r="AX229">
        <v>1</v>
      </c>
      <c r="BW229">
        <v>1</v>
      </c>
      <c r="CT229" t="s">
        <v>24</v>
      </c>
      <c r="CU229" t="s">
        <v>24</v>
      </c>
      <c r="CV229" t="s">
        <v>24</v>
      </c>
      <c r="CW229">
        <v>2</v>
      </c>
      <c r="CX229">
        <v>5</v>
      </c>
      <c r="DA229" s="2">
        <f t="shared" si="3"/>
        <v>8</v>
      </c>
    </row>
    <row r="230" spans="1:105" thickTop="1" thickBot="1">
      <c r="A230" s="9">
        <v>44081</v>
      </c>
      <c r="N230" t="s">
        <v>15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 t="s">
        <v>25</v>
      </c>
      <c r="CT230" t="s">
        <v>23</v>
      </c>
      <c r="CU230" t="s">
        <v>24</v>
      </c>
      <c r="CV230" t="s">
        <v>23</v>
      </c>
      <c r="CW230">
        <v>3</v>
      </c>
      <c r="CX230">
        <v>5</v>
      </c>
      <c r="DA230" s="2">
        <f t="shared" si="3"/>
        <v>7.25</v>
      </c>
    </row>
    <row r="231" spans="1:105" thickTop="1" thickBot="1">
      <c r="A231" s="9">
        <v>44082</v>
      </c>
      <c r="N231" t="s">
        <v>15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 t="s">
        <v>25</v>
      </c>
      <c r="CT231" t="s">
        <v>23</v>
      </c>
      <c r="CU231" t="s">
        <v>23</v>
      </c>
      <c r="CV231" t="s">
        <v>19</v>
      </c>
      <c r="CW231">
        <v>3</v>
      </c>
      <c r="CX231">
        <v>5</v>
      </c>
      <c r="DA231" s="2">
        <f t="shared" si="3"/>
        <v>7.25</v>
      </c>
    </row>
    <row r="232" spans="1:105" thickTop="1" thickBot="1">
      <c r="A232" s="9">
        <v>44083</v>
      </c>
      <c r="O232" t="s">
        <v>15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 t="s">
        <v>25</v>
      </c>
      <c r="CT232" t="s">
        <v>24</v>
      </c>
      <c r="CU232" t="s">
        <v>23</v>
      </c>
      <c r="CV232" t="s">
        <v>24</v>
      </c>
      <c r="CW232">
        <v>3</v>
      </c>
      <c r="CX232">
        <v>5</v>
      </c>
      <c r="DA232" s="2">
        <f t="shared" si="3"/>
        <v>7.25</v>
      </c>
    </row>
    <row r="233" spans="1:105" thickTop="1" thickBot="1">
      <c r="A233" s="9">
        <v>44084</v>
      </c>
      <c r="P233" t="s">
        <v>15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 t="s">
        <v>25</v>
      </c>
      <c r="CT233" t="s">
        <v>21</v>
      </c>
      <c r="CU233" t="s">
        <v>24</v>
      </c>
      <c r="CV233" t="s">
        <v>21</v>
      </c>
      <c r="CW233">
        <v>2</v>
      </c>
      <c r="CX233">
        <v>5</v>
      </c>
      <c r="DA233" s="2">
        <f t="shared" si="3"/>
        <v>7.25</v>
      </c>
    </row>
    <row r="234" spans="1:105" thickTop="1" thickBot="1">
      <c r="A234" s="9">
        <v>44085</v>
      </c>
      <c r="S234" t="s">
        <v>15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 t="s">
        <v>25</v>
      </c>
      <c r="CT234" t="s">
        <v>21</v>
      </c>
      <c r="CU234" t="s">
        <v>21</v>
      </c>
      <c r="CV234" t="s">
        <v>24</v>
      </c>
      <c r="CW234">
        <v>2</v>
      </c>
      <c r="CX234">
        <v>4</v>
      </c>
      <c r="DA234" s="2">
        <f t="shared" si="3"/>
        <v>6.75</v>
      </c>
    </row>
    <row r="235" spans="1:105" thickTop="1" thickBot="1">
      <c r="A235" s="9">
        <v>44086</v>
      </c>
      <c r="Q235" t="s">
        <v>15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 t="s">
        <v>25</v>
      </c>
      <c r="CT235" t="s">
        <v>24</v>
      </c>
      <c r="CU235" t="s">
        <v>23</v>
      </c>
      <c r="CV235" t="s">
        <v>23</v>
      </c>
      <c r="CW235">
        <v>2</v>
      </c>
      <c r="CX235">
        <v>4</v>
      </c>
      <c r="DA235" s="2">
        <f t="shared" si="3"/>
        <v>7</v>
      </c>
    </row>
    <row r="236" spans="1:105" thickTop="1" thickBot="1">
      <c r="A236" s="9">
        <v>44087</v>
      </c>
      <c r="P236" t="s">
        <v>15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 t="s">
        <v>25</v>
      </c>
      <c r="CT236" t="s">
        <v>24</v>
      </c>
      <c r="CU236" t="s">
        <v>24</v>
      </c>
      <c r="CV236" t="s">
        <v>23</v>
      </c>
      <c r="CW236">
        <v>2</v>
      </c>
      <c r="CX236">
        <v>3</v>
      </c>
      <c r="CY236" t="s">
        <v>41</v>
      </c>
      <c r="CZ236" t="s">
        <v>84</v>
      </c>
      <c r="DA236" s="2">
        <f t="shared" si="3"/>
        <v>6.5</v>
      </c>
    </row>
    <row r="237" spans="1:105" thickTop="1" thickBot="1">
      <c r="A237" s="9">
        <v>44088</v>
      </c>
      <c r="M237">
        <v>1</v>
      </c>
      <c r="Q237" t="s">
        <v>15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 t="s">
        <v>25</v>
      </c>
      <c r="CT237" t="s">
        <v>23</v>
      </c>
      <c r="CU237" t="s">
        <v>23</v>
      </c>
      <c r="CV237" t="s">
        <v>23</v>
      </c>
      <c r="CW237">
        <v>2</v>
      </c>
      <c r="CX237">
        <v>4</v>
      </c>
      <c r="DA237" s="2">
        <f t="shared" si="3"/>
        <v>7</v>
      </c>
    </row>
    <row r="238" spans="1:105" thickTop="1" thickBot="1">
      <c r="A238" s="9">
        <v>44089</v>
      </c>
      <c r="P238" t="s">
        <v>15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 t="s">
        <v>25</v>
      </c>
      <c r="CT238" t="s">
        <v>23</v>
      </c>
      <c r="CU238" t="s">
        <v>24</v>
      </c>
      <c r="CV238" t="s">
        <v>24</v>
      </c>
      <c r="CW238">
        <v>2</v>
      </c>
      <c r="CX238">
        <v>4</v>
      </c>
      <c r="CZ238" t="s">
        <v>85</v>
      </c>
      <c r="DA238" s="2">
        <f t="shared" si="3"/>
        <v>7</v>
      </c>
    </row>
    <row r="239" spans="1:105" thickTop="1" thickBot="1">
      <c r="A239" s="9">
        <v>44090</v>
      </c>
      <c r="E239">
        <v>1</v>
      </c>
      <c r="I239">
        <v>1</v>
      </c>
      <c r="M239" t="s">
        <v>15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 t="s">
        <v>25</v>
      </c>
      <c r="CT239" t="s">
        <v>23</v>
      </c>
      <c r="CU239" t="s">
        <v>23</v>
      </c>
      <c r="CV239" t="s">
        <v>24</v>
      </c>
      <c r="CW239">
        <v>3</v>
      </c>
      <c r="CX239">
        <v>4</v>
      </c>
      <c r="CZ239" t="s">
        <v>86</v>
      </c>
      <c r="DA239" s="2">
        <f t="shared" si="3"/>
        <v>8.25</v>
      </c>
    </row>
    <row r="240" spans="1:105" thickTop="1" thickBot="1">
      <c r="A240" s="9">
        <v>44091</v>
      </c>
      <c r="M240" t="s">
        <v>15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 t="s">
        <v>25</v>
      </c>
      <c r="AT240" t="s">
        <v>18</v>
      </c>
      <c r="CT240" t="s">
        <v>23</v>
      </c>
      <c r="CU240" t="s">
        <v>21</v>
      </c>
      <c r="CV240" t="s">
        <v>23</v>
      </c>
      <c r="CW240">
        <v>2</v>
      </c>
      <c r="CX240">
        <v>3</v>
      </c>
      <c r="DA240" s="2">
        <f t="shared" si="3"/>
        <v>8</v>
      </c>
    </row>
    <row r="241" spans="1:105" thickTop="1" thickBot="1">
      <c r="A241" s="9">
        <v>44092</v>
      </c>
      <c r="L241" t="s">
        <v>15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 t="s">
        <v>25</v>
      </c>
      <c r="AR241" t="s">
        <v>18</v>
      </c>
      <c r="CT241" t="s">
        <v>23</v>
      </c>
      <c r="CU241" t="s">
        <v>21</v>
      </c>
      <c r="CV241" t="s">
        <v>24</v>
      </c>
      <c r="CW241">
        <v>1</v>
      </c>
      <c r="CX241">
        <v>2</v>
      </c>
      <c r="CZ241" t="s">
        <v>87</v>
      </c>
      <c r="DA241" s="2">
        <f t="shared" si="3"/>
        <v>7.75</v>
      </c>
    </row>
    <row r="242" spans="1:105" thickTop="1" thickBot="1">
      <c r="A242" s="9">
        <v>44093</v>
      </c>
      <c r="M242" t="s">
        <v>15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 t="s">
        <v>25</v>
      </c>
      <c r="AR242" t="s">
        <v>18</v>
      </c>
      <c r="CT242" t="s">
        <v>23</v>
      </c>
      <c r="CU242" t="s">
        <v>23</v>
      </c>
      <c r="CV242" t="s">
        <v>23</v>
      </c>
      <c r="CW242">
        <v>1</v>
      </c>
      <c r="CX242">
        <v>1</v>
      </c>
      <c r="DA242" s="2">
        <f t="shared" si="3"/>
        <v>7.5</v>
      </c>
    </row>
    <row r="243" spans="1:105" thickTop="1" thickBot="1">
      <c r="A243" s="9">
        <v>44094</v>
      </c>
      <c r="R243" t="s">
        <v>15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 t="s">
        <v>25</v>
      </c>
      <c r="AQ243" t="s">
        <v>18</v>
      </c>
      <c r="BI243">
        <v>1</v>
      </c>
      <c r="CT243" t="s">
        <v>21</v>
      </c>
      <c r="CU243" t="s">
        <v>24</v>
      </c>
      <c r="CV243" t="s">
        <v>23</v>
      </c>
      <c r="CW243">
        <v>2</v>
      </c>
      <c r="CX243">
        <v>3</v>
      </c>
      <c r="CZ243" t="s">
        <v>88</v>
      </c>
      <c r="DA243" s="2">
        <f t="shared" si="3"/>
        <v>6.25</v>
      </c>
    </row>
    <row r="244" spans="1:105" thickTop="1" thickBot="1">
      <c r="A244" s="9">
        <v>44095</v>
      </c>
      <c r="K244" t="s">
        <v>15</v>
      </c>
      <c r="L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 t="s">
        <v>25</v>
      </c>
      <c r="AQ244" t="s">
        <v>18</v>
      </c>
      <c r="CT244" t="s">
        <v>21</v>
      </c>
      <c r="CU244" t="s">
        <v>24</v>
      </c>
      <c r="CV244" t="s">
        <v>23</v>
      </c>
      <c r="CW244">
        <v>2</v>
      </c>
      <c r="CX244">
        <v>2</v>
      </c>
      <c r="DA244" s="2">
        <f t="shared" si="3"/>
        <v>7.5</v>
      </c>
    </row>
    <row r="245" spans="1:105" thickTop="1" thickBot="1">
      <c r="A245" s="9">
        <v>44096</v>
      </c>
      <c r="P245" t="s">
        <v>15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 t="s">
        <v>25</v>
      </c>
      <c r="AR245" t="s">
        <v>18</v>
      </c>
      <c r="CT245" t="s">
        <v>24</v>
      </c>
      <c r="CU245" t="s">
        <v>24</v>
      </c>
      <c r="CV245" t="s">
        <v>23</v>
      </c>
      <c r="CW245">
        <v>1</v>
      </c>
      <c r="CX245">
        <v>1</v>
      </c>
      <c r="CZ245" t="s">
        <v>89</v>
      </c>
      <c r="DA245" s="2">
        <f t="shared" si="3"/>
        <v>6.75</v>
      </c>
    </row>
    <row r="246" spans="1:105" thickTop="1" thickBot="1">
      <c r="A246" s="9">
        <v>44097</v>
      </c>
      <c r="R246" t="s">
        <v>15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 t="s">
        <v>25</v>
      </c>
      <c r="AS246" t="s">
        <v>18</v>
      </c>
      <c r="CT246" t="s">
        <v>24</v>
      </c>
      <c r="CU246" t="s">
        <v>24</v>
      </c>
      <c r="CV246" t="s">
        <v>23</v>
      </c>
      <c r="CW246">
        <v>1</v>
      </c>
      <c r="CX246">
        <v>1</v>
      </c>
      <c r="DA246" s="2">
        <f t="shared" si="3"/>
        <v>6.5</v>
      </c>
    </row>
    <row r="247" spans="1:105" thickTop="1" thickBot="1">
      <c r="A247" s="9">
        <v>44098</v>
      </c>
      <c r="N247" t="s">
        <v>15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 t="s">
        <v>25</v>
      </c>
      <c r="AR247" t="s">
        <v>18</v>
      </c>
      <c r="BR247" t="s">
        <v>20</v>
      </c>
      <c r="CT247" t="s">
        <v>23</v>
      </c>
      <c r="CU247" t="s">
        <v>23</v>
      </c>
      <c r="CV247" t="s">
        <v>23</v>
      </c>
      <c r="CW247">
        <v>1</v>
      </c>
      <c r="CX247">
        <v>2</v>
      </c>
      <c r="DA247" s="2">
        <f t="shared" si="3"/>
        <v>7.25</v>
      </c>
    </row>
    <row r="248" spans="1:105" thickTop="1" thickBot="1">
      <c r="A248" s="9">
        <v>44099</v>
      </c>
      <c r="L248" t="s">
        <v>15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 t="s">
        <v>25</v>
      </c>
      <c r="BA248" t="s">
        <v>18</v>
      </c>
      <c r="CT248" t="s">
        <v>23</v>
      </c>
      <c r="CU248" t="s">
        <v>22</v>
      </c>
      <c r="CV248" t="s">
        <v>23</v>
      </c>
      <c r="CW248">
        <v>1</v>
      </c>
      <c r="CX248">
        <v>2</v>
      </c>
      <c r="DA248" s="2">
        <f t="shared" si="3"/>
        <v>10</v>
      </c>
    </row>
    <row r="249" spans="1:105" thickTop="1" thickBot="1">
      <c r="A249" s="9">
        <v>44100</v>
      </c>
      <c r="L249" t="s">
        <v>15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 t="s">
        <v>25</v>
      </c>
      <c r="AR249" t="s">
        <v>18</v>
      </c>
      <c r="BY249">
        <v>1</v>
      </c>
      <c r="CT249" t="s">
        <v>23</v>
      </c>
      <c r="CU249" t="s">
        <v>21</v>
      </c>
      <c r="CV249" t="s">
        <v>24</v>
      </c>
      <c r="CW249">
        <v>1</v>
      </c>
      <c r="CX249">
        <v>1</v>
      </c>
      <c r="DA249" s="2">
        <f t="shared" si="3"/>
        <v>8</v>
      </c>
    </row>
    <row r="250" spans="1:105" thickTop="1" thickBot="1">
      <c r="A250" s="9">
        <v>44101</v>
      </c>
      <c r="M250" t="s">
        <v>15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 t="s">
        <v>25</v>
      </c>
      <c r="AS250" t="s">
        <v>18</v>
      </c>
      <c r="BQ250">
        <v>1</v>
      </c>
      <c r="CC250">
        <v>1</v>
      </c>
      <c r="CT250" t="s">
        <v>23</v>
      </c>
      <c r="CU250" t="s">
        <v>21</v>
      </c>
      <c r="CV250" t="s">
        <v>23</v>
      </c>
      <c r="CW250">
        <v>1</v>
      </c>
      <c r="CX250">
        <v>1</v>
      </c>
      <c r="DA250" s="2">
        <f t="shared" si="3"/>
        <v>8.5</v>
      </c>
    </row>
    <row r="251" spans="1:105" thickTop="1" thickBot="1">
      <c r="A251" s="9">
        <v>44102</v>
      </c>
      <c r="L251" t="s">
        <v>15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 t="s">
        <v>25</v>
      </c>
      <c r="AR251" t="s">
        <v>18</v>
      </c>
      <c r="BP251">
        <v>1</v>
      </c>
      <c r="BQ251" t="s">
        <v>20</v>
      </c>
      <c r="CT251" t="s">
        <v>23</v>
      </c>
      <c r="CU251" t="s">
        <v>24</v>
      </c>
      <c r="CV251" t="s">
        <v>23</v>
      </c>
      <c r="CW251">
        <v>2</v>
      </c>
      <c r="CX251">
        <v>2</v>
      </c>
      <c r="DA251" s="2">
        <f t="shared" si="3"/>
        <v>8.25</v>
      </c>
    </row>
    <row r="252" spans="1:105" thickTop="1" thickBot="1">
      <c r="A252" s="9">
        <v>44103</v>
      </c>
      <c r="R252" t="s">
        <v>15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 t="s">
        <v>25</v>
      </c>
      <c r="AS252" t="s">
        <v>18</v>
      </c>
      <c r="CT252" t="s">
        <v>23</v>
      </c>
      <c r="CU252" t="s">
        <v>24</v>
      </c>
      <c r="CV252" t="s">
        <v>23</v>
      </c>
      <c r="CW252">
        <v>1</v>
      </c>
      <c r="CX252">
        <v>1</v>
      </c>
      <c r="DA252" s="2">
        <f t="shared" si="3"/>
        <v>6.5</v>
      </c>
    </row>
    <row r="253" spans="1:105" thickTop="1" thickBot="1">
      <c r="A253" s="9">
        <v>44104</v>
      </c>
      <c r="P253" t="s">
        <v>15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 t="s">
        <v>25</v>
      </c>
      <c r="AS253" t="s">
        <v>18</v>
      </c>
      <c r="BO253">
        <v>1</v>
      </c>
      <c r="CT253" t="s">
        <v>23</v>
      </c>
      <c r="CU253" t="s">
        <v>24</v>
      </c>
      <c r="CV253" t="s">
        <v>23</v>
      </c>
      <c r="CW253">
        <v>1</v>
      </c>
      <c r="CX253">
        <v>2</v>
      </c>
      <c r="DA253" s="2">
        <f t="shared" si="3"/>
        <v>7.25</v>
      </c>
    </row>
    <row r="254" spans="1:105" thickTop="1" thickBot="1">
      <c r="A254" s="9">
        <v>44105</v>
      </c>
      <c r="L254" t="s">
        <v>15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 t="s">
        <v>25</v>
      </c>
      <c r="CT254" t="s">
        <v>23</v>
      </c>
      <c r="CU254" t="s">
        <v>24</v>
      </c>
      <c r="CV254" t="s">
        <v>23</v>
      </c>
      <c r="CW254">
        <v>1</v>
      </c>
      <c r="CX254">
        <v>1</v>
      </c>
      <c r="CZ254" t="s">
        <v>90</v>
      </c>
      <c r="DA254" s="2">
        <f t="shared" si="3"/>
        <v>8</v>
      </c>
    </row>
    <row r="255" spans="1:105" thickTop="1" thickBot="1">
      <c r="A255" s="9">
        <v>44106</v>
      </c>
      <c r="Q255" t="s">
        <v>15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 t="s">
        <v>25</v>
      </c>
      <c r="AY255" t="s">
        <v>18</v>
      </c>
      <c r="CT255" t="s">
        <v>24</v>
      </c>
      <c r="CU255" t="s">
        <v>21</v>
      </c>
      <c r="CV255" t="s">
        <v>23</v>
      </c>
      <c r="CW255">
        <v>1</v>
      </c>
      <c r="CX255">
        <v>2</v>
      </c>
      <c r="DA255" s="2">
        <f t="shared" si="3"/>
        <v>8.25</v>
      </c>
    </row>
    <row r="256" spans="1:105" thickTop="1" thickBot="1">
      <c r="A256" s="9">
        <v>44107</v>
      </c>
      <c r="Q256" t="s">
        <v>15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 t="s">
        <v>25</v>
      </c>
      <c r="AR256" t="s">
        <v>18</v>
      </c>
      <c r="BE256" t="s">
        <v>18</v>
      </c>
      <c r="BR256">
        <v>1</v>
      </c>
      <c r="BS256" t="s">
        <v>18</v>
      </c>
      <c r="CT256" t="s">
        <v>23</v>
      </c>
      <c r="CU256" t="s">
        <v>24</v>
      </c>
      <c r="CV256" t="s">
        <v>23</v>
      </c>
      <c r="CW256">
        <v>1</v>
      </c>
      <c r="CX256">
        <v>1</v>
      </c>
      <c r="DA256" s="2">
        <f t="shared" si="3"/>
        <v>6.75</v>
      </c>
    </row>
    <row r="257" spans="1:105" thickTop="1" thickBot="1">
      <c r="A257" s="9">
        <v>44108</v>
      </c>
      <c r="Q257" t="s">
        <v>15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 t="s">
        <v>25</v>
      </c>
      <c r="AS257" t="s">
        <v>18</v>
      </c>
      <c r="CT257" t="s">
        <v>23</v>
      </c>
      <c r="CU257" t="s">
        <v>23</v>
      </c>
      <c r="CV257" t="s">
        <v>24</v>
      </c>
      <c r="CW257">
        <v>1</v>
      </c>
      <c r="CX257">
        <v>2</v>
      </c>
      <c r="DA257" s="2">
        <f t="shared" si="3"/>
        <v>6.75</v>
      </c>
    </row>
    <row r="258" spans="1:105" thickTop="1" thickBot="1">
      <c r="A258" s="9">
        <v>44109</v>
      </c>
      <c r="R258" t="s">
        <v>15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 t="s">
        <v>25</v>
      </c>
      <c r="AT258" t="s">
        <v>18</v>
      </c>
      <c r="AX258">
        <v>1</v>
      </c>
      <c r="BP258">
        <v>1</v>
      </c>
      <c r="BQ258" t="s">
        <v>18</v>
      </c>
      <c r="CT258" t="s">
        <v>24</v>
      </c>
      <c r="CU258" t="s">
        <v>23</v>
      </c>
      <c r="CV258" t="s">
        <v>23</v>
      </c>
      <c r="CW258">
        <v>1</v>
      </c>
      <c r="CX258">
        <v>1</v>
      </c>
      <c r="DA258" s="2">
        <f t="shared" si="3"/>
        <v>7.25</v>
      </c>
    </row>
    <row r="259" spans="1:105" thickTop="1" thickBot="1">
      <c r="A259" s="9">
        <v>44110</v>
      </c>
      <c r="Q259" t="s">
        <v>15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 t="s">
        <v>25</v>
      </c>
      <c r="AS259" t="s">
        <v>18</v>
      </c>
      <c r="CT259" t="s">
        <v>23</v>
      </c>
      <c r="CU259" t="s">
        <v>23</v>
      </c>
      <c r="CV259" t="s">
        <v>23</v>
      </c>
      <c r="CW259">
        <v>1</v>
      </c>
      <c r="CX259">
        <v>1</v>
      </c>
      <c r="DA259" s="2">
        <f t="shared" si="3"/>
        <v>6.75</v>
      </c>
    </row>
    <row r="260" spans="1:105" thickTop="1" thickBot="1">
      <c r="A260" s="9">
        <v>44111</v>
      </c>
      <c r="R260" t="s">
        <v>15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 t="s">
        <v>25</v>
      </c>
      <c r="AR260" t="s">
        <v>18</v>
      </c>
      <c r="CT260" t="s">
        <v>23</v>
      </c>
      <c r="CU260" t="s">
        <v>24</v>
      </c>
      <c r="CV260" t="s">
        <v>23</v>
      </c>
      <c r="CW260">
        <v>1</v>
      </c>
      <c r="CX260">
        <v>1</v>
      </c>
      <c r="DA260" s="2">
        <f t="shared" si="3"/>
        <v>6.25</v>
      </c>
    </row>
    <row r="261" spans="1:105" thickTop="1" thickBot="1">
      <c r="A261" s="9">
        <v>44112</v>
      </c>
      <c r="Q261" t="s">
        <v>15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 t="s">
        <v>25</v>
      </c>
      <c r="AW261" t="s">
        <v>18</v>
      </c>
      <c r="BP261">
        <v>1</v>
      </c>
      <c r="CT261" t="s">
        <v>23</v>
      </c>
      <c r="CU261" t="s">
        <v>24</v>
      </c>
      <c r="CV261" t="s">
        <v>19</v>
      </c>
      <c r="CW261">
        <v>1</v>
      </c>
      <c r="CX261">
        <v>1</v>
      </c>
      <c r="DA261" s="2">
        <f t="shared" si="3"/>
        <v>8</v>
      </c>
    </row>
    <row r="262" spans="1:105" thickTop="1" thickBot="1">
      <c r="A262" s="9">
        <v>44113</v>
      </c>
      <c r="R262" t="s">
        <v>15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 t="s">
        <v>25</v>
      </c>
      <c r="BI262" t="s">
        <v>18</v>
      </c>
      <c r="BJ262">
        <v>1</v>
      </c>
      <c r="BK262">
        <v>1</v>
      </c>
      <c r="CT262" t="s">
        <v>23</v>
      </c>
      <c r="CU262" t="s">
        <v>24</v>
      </c>
      <c r="CV262" t="s">
        <v>22</v>
      </c>
      <c r="CW262">
        <v>3</v>
      </c>
      <c r="CX262">
        <v>3</v>
      </c>
      <c r="CZ262" t="s">
        <v>91</v>
      </c>
      <c r="DA262" s="2">
        <f t="shared" ref="DA262:DA325" si="4">IF((SUM(B262:CS262)/4+0.5)&gt;1,SUM(B262:CS262)/4+0.5,DA263=NA())</f>
        <v>7.25</v>
      </c>
    </row>
    <row r="263" spans="1:105" thickTop="1" thickBot="1">
      <c r="A263" s="9">
        <v>44114</v>
      </c>
      <c r="R263" t="s">
        <v>15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 t="s">
        <v>25</v>
      </c>
      <c r="AW263" t="s">
        <v>18</v>
      </c>
      <c r="BO263" t="s">
        <v>18</v>
      </c>
      <c r="BP263">
        <v>1</v>
      </c>
      <c r="CT263" t="s">
        <v>23</v>
      </c>
      <c r="CU263" t="s">
        <v>23</v>
      </c>
      <c r="CV263" t="s">
        <v>23</v>
      </c>
      <c r="CW263">
        <v>1</v>
      </c>
      <c r="CX263">
        <v>1</v>
      </c>
      <c r="DA263" s="2">
        <f t="shared" si="4"/>
        <v>8</v>
      </c>
    </row>
    <row r="264" spans="1:105" thickTop="1" thickBot="1">
      <c r="A264" s="9">
        <v>44115</v>
      </c>
      <c r="R264" t="s">
        <v>15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 t="s">
        <v>25</v>
      </c>
      <c r="AT264" t="s">
        <v>18</v>
      </c>
      <c r="CT264" t="s">
        <v>23</v>
      </c>
      <c r="CU264" t="s">
        <v>24</v>
      </c>
      <c r="CV264" t="s">
        <v>23</v>
      </c>
      <c r="CW264">
        <v>1</v>
      </c>
      <c r="CX264">
        <v>1</v>
      </c>
      <c r="DA264" s="2">
        <f t="shared" si="4"/>
        <v>6.75</v>
      </c>
    </row>
    <row r="265" spans="1:105" thickTop="1" thickBot="1">
      <c r="A265" s="9">
        <v>44116</v>
      </c>
      <c r="Q265" t="s">
        <v>15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 t="s">
        <v>25</v>
      </c>
      <c r="AS265" t="s">
        <v>18</v>
      </c>
      <c r="CT265" t="s">
        <v>21</v>
      </c>
      <c r="CU265" t="s">
        <v>23</v>
      </c>
      <c r="CV265" t="s">
        <v>23</v>
      </c>
      <c r="CW265">
        <v>2</v>
      </c>
      <c r="CX265">
        <v>2</v>
      </c>
      <c r="CZ265" t="s">
        <v>92</v>
      </c>
      <c r="DA265" s="2">
        <f t="shared" si="4"/>
        <v>6.75</v>
      </c>
    </row>
    <row r="266" spans="1:105" thickTop="1" thickBot="1">
      <c r="A266" s="9">
        <v>44117</v>
      </c>
      <c r="R266" t="s">
        <v>15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 t="s">
        <v>25</v>
      </c>
      <c r="AT266" t="s">
        <v>18</v>
      </c>
      <c r="CT266" t="s">
        <v>23</v>
      </c>
      <c r="CU266" t="s">
        <v>24</v>
      </c>
      <c r="CV266" t="s">
        <v>23</v>
      </c>
      <c r="CW266">
        <v>1</v>
      </c>
      <c r="CX266">
        <v>1</v>
      </c>
      <c r="DA266" s="2">
        <f t="shared" si="4"/>
        <v>7</v>
      </c>
    </row>
    <row r="267" spans="1:105" thickTop="1" thickBot="1">
      <c r="A267" s="9">
        <v>44118</v>
      </c>
      <c r="P267" t="s">
        <v>15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 t="s">
        <v>25</v>
      </c>
      <c r="AU267" t="s">
        <v>18</v>
      </c>
      <c r="BO267">
        <v>1</v>
      </c>
      <c r="BP267">
        <v>1</v>
      </c>
      <c r="BQ267" t="s">
        <v>18</v>
      </c>
      <c r="CT267" t="s">
        <v>23</v>
      </c>
      <c r="CU267" t="s">
        <v>23</v>
      </c>
      <c r="CV267" t="s">
        <v>24</v>
      </c>
      <c r="CW267">
        <v>1</v>
      </c>
      <c r="CX267">
        <v>1</v>
      </c>
      <c r="DA267" s="2">
        <f t="shared" si="4"/>
        <v>8.25</v>
      </c>
    </row>
    <row r="268" spans="1:105" thickTop="1" thickBot="1">
      <c r="A268" s="9">
        <v>44119</v>
      </c>
      <c r="S268" t="s">
        <v>15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 t="s">
        <v>25</v>
      </c>
      <c r="AS268" t="s">
        <v>18</v>
      </c>
      <c r="CT268" t="s">
        <v>24</v>
      </c>
      <c r="CU268" t="s">
        <v>24</v>
      </c>
      <c r="CV268" t="s">
        <v>23</v>
      </c>
      <c r="CW268">
        <v>1</v>
      </c>
      <c r="CX268">
        <v>1</v>
      </c>
      <c r="DA268" s="2">
        <f t="shared" si="4"/>
        <v>6.25</v>
      </c>
    </row>
    <row r="269" spans="1:105" thickTop="1" thickBot="1">
      <c r="A269" s="9">
        <v>44120</v>
      </c>
      <c r="Q269" t="s">
        <v>15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 t="s">
        <v>25</v>
      </c>
      <c r="AS269" t="s">
        <v>18</v>
      </c>
      <c r="BV269" t="s">
        <v>20</v>
      </c>
      <c r="CT269" t="s">
        <v>24</v>
      </c>
      <c r="CU269" t="s">
        <v>21</v>
      </c>
      <c r="CV269" t="s">
        <v>19</v>
      </c>
      <c r="CW269">
        <v>2</v>
      </c>
      <c r="CX269">
        <v>2</v>
      </c>
      <c r="DA269" s="2">
        <f t="shared" si="4"/>
        <v>6.75</v>
      </c>
    </row>
    <row r="270" spans="1:105" thickTop="1" thickBot="1">
      <c r="A270" s="9">
        <v>44121</v>
      </c>
      <c r="R270" t="s">
        <v>15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 t="s">
        <v>25</v>
      </c>
      <c r="AT270" t="s">
        <v>18</v>
      </c>
      <c r="BT270" t="s">
        <v>18</v>
      </c>
      <c r="BW270">
        <v>1</v>
      </c>
      <c r="BX270">
        <v>1</v>
      </c>
      <c r="CT270" t="s">
        <v>21</v>
      </c>
      <c r="CU270" t="s">
        <v>24</v>
      </c>
      <c r="CV270" t="s">
        <v>24</v>
      </c>
      <c r="CW270">
        <v>1</v>
      </c>
      <c r="CX270">
        <v>1</v>
      </c>
      <c r="DA270" s="2">
        <f t="shared" si="4"/>
        <v>7.5</v>
      </c>
    </row>
    <row r="271" spans="1:105" thickTop="1" thickBot="1">
      <c r="A271" s="9">
        <v>44122</v>
      </c>
      <c r="L271" t="s">
        <v>15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 t="s">
        <v>25</v>
      </c>
      <c r="AQ271" t="s">
        <v>18</v>
      </c>
      <c r="AR271" t="s">
        <v>18</v>
      </c>
      <c r="BN271">
        <v>1</v>
      </c>
      <c r="BO271">
        <v>1</v>
      </c>
      <c r="BP271" t="s">
        <v>20</v>
      </c>
      <c r="CT271" t="s">
        <v>23</v>
      </c>
      <c r="CU271" t="s">
        <v>23</v>
      </c>
      <c r="CV271" t="s">
        <v>23</v>
      </c>
      <c r="CW271">
        <v>1</v>
      </c>
      <c r="CX271">
        <v>1</v>
      </c>
      <c r="DA271" s="2">
        <f t="shared" si="4"/>
        <v>8.25</v>
      </c>
    </row>
    <row r="272" spans="1:105" thickTop="1" thickBot="1">
      <c r="A272" s="9">
        <v>44123</v>
      </c>
      <c r="Q272" t="s">
        <v>15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 t="s">
        <v>25</v>
      </c>
      <c r="AR272" t="s">
        <v>18</v>
      </c>
      <c r="BU272">
        <v>1</v>
      </c>
      <c r="BV272" t="s">
        <v>20</v>
      </c>
      <c r="CT272" t="s">
        <v>23</v>
      </c>
      <c r="CU272" t="s">
        <v>24</v>
      </c>
      <c r="CV272" t="s">
        <v>23</v>
      </c>
      <c r="CW272">
        <v>2</v>
      </c>
      <c r="CX272">
        <v>2</v>
      </c>
      <c r="DA272" s="2">
        <f t="shared" si="4"/>
        <v>6.75</v>
      </c>
    </row>
    <row r="273" spans="1:105" thickTop="1" thickBot="1">
      <c r="A273" s="9">
        <v>44124</v>
      </c>
      <c r="N273" t="s">
        <v>15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 t="s">
        <v>25</v>
      </c>
      <c r="AR273" t="s">
        <v>18</v>
      </c>
      <c r="BW273">
        <v>1</v>
      </c>
      <c r="BX273" t="s">
        <v>18</v>
      </c>
      <c r="CT273" t="s">
        <v>21</v>
      </c>
      <c r="CU273" t="s">
        <v>19</v>
      </c>
      <c r="CV273" t="s">
        <v>23</v>
      </c>
      <c r="CW273">
        <v>1</v>
      </c>
      <c r="CX273">
        <v>1</v>
      </c>
      <c r="DA273" s="2">
        <f t="shared" si="4"/>
        <v>7.5</v>
      </c>
    </row>
    <row r="274" spans="1:105" thickTop="1" thickBot="1">
      <c r="A274" s="9">
        <v>44125</v>
      </c>
      <c r="P274" t="s">
        <v>15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 t="s">
        <v>25</v>
      </c>
      <c r="AS274" t="s">
        <v>18</v>
      </c>
      <c r="CC274">
        <v>1</v>
      </c>
      <c r="CD274" t="s">
        <v>20</v>
      </c>
      <c r="CT274" t="s">
        <v>24</v>
      </c>
      <c r="CU274" t="s">
        <v>19</v>
      </c>
      <c r="CV274" t="s">
        <v>23</v>
      </c>
      <c r="CW274">
        <v>1</v>
      </c>
      <c r="CX274">
        <v>1</v>
      </c>
      <c r="DA274" s="2">
        <f t="shared" si="4"/>
        <v>7.5</v>
      </c>
    </row>
    <row r="275" spans="1:105" thickTop="1" thickBot="1">
      <c r="A275" s="9">
        <v>44126</v>
      </c>
      <c r="N275" t="s">
        <v>15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 t="s">
        <v>25</v>
      </c>
      <c r="AS275" t="s">
        <v>18</v>
      </c>
      <c r="BT275">
        <v>1</v>
      </c>
      <c r="CT275" t="s">
        <v>23</v>
      </c>
      <c r="CU275" t="s">
        <v>24</v>
      </c>
      <c r="CV275" t="s">
        <v>23</v>
      </c>
      <c r="CW275">
        <v>1</v>
      </c>
      <c r="CX275">
        <v>1</v>
      </c>
      <c r="DA275" s="2">
        <f t="shared" si="4"/>
        <v>8</v>
      </c>
    </row>
    <row r="276" spans="1:105" thickTop="1" thickBot="1">
      <c r="A276" s="9">
        <v>44127</v>
      </c>
      <c r="U276" t="s">
        <v>15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 t="s">
        <v>25</v>
      </c>
      <c r="AU276" t="s">
        <v>18</v>
      </c>
      <c r="BN276">
        <v>1</v>
      </c>
      <c r="BO276">
        <v>1</v>
      </c>
      <c r="BP276" t="s">
        <v>18</v>
      </c>
      <c r="CT276" t="s">
        <v>23</v>
      </c>
      <c r="CU276" t="s">
        <v>24</v>
      </c>
      <c r="CV276" t="s">
        <v>24</v>
      </c>
      <c r="CW276">
        <v>1</v>
      </c>
      <c r="CX276">
        <v>1</v>
      </c>
      <c r="CZ276" t="s">
        <v>93</v>
      </c>
      <c r="DA276" s="2">
        <f t="shared" si="4"/>
        <v>7</v>
      </c>
    </row>
    <row r="277" spans="1:105" thickTop="1" thickBot="1">
      <c r="A277" s="9">
        <v>44128</v>
      </c>
      <c r="J277" t="s">
        <v>15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 t="s">
        <v>25</v>
      </c>
      <c r="BR277">
        <v>1</v>
      </c>
      <c r="CT277" t="s">
        <v>19</v>
      </c>
      <c r="CU277" t="s">
        <v>23</v>
      </c>
      <c r="CV277" t="s">
        <v>23</v>
      </c>
      <c r="CW277">
        <v>1</v>
      </c>
      <c r="CX277">
        <v>1</v>
      </c>
      <c r="CZ277" t="s">
        <v>94</v>
      </c>
      <c r="DA277" s="2">
        <f t="shared" si="4"/>
        <v>9</v>
      </c>
    </row>
    <row r="278" spans="1:105" thickTop="1" thickBot="1">
      <c r="A278" s="9">
        <v>44129</v>
      </c>
      <c r="R278" t="s">
        <v>15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 t="s">
        <v>25</v>
      </c>
      <c r="AS278" t="s">
        <v>18</v>
      </c>
      <c r="CT278" t="s">
        <v>23</v>
      </c>
      <c r="CU278" t="s">
        <v>24</v>
      </c>
      <c r="CV278" t="s">
        <v>24</v>
      </c>
      <c r="CW278">
        <v>1</v>
      </c>
      <c r="CX278">
        <v>1</v>
      </c>
      <c r="DA278" s="2">
        <f t="shared" si="4"/>
        <v>6.75</v>
      </c>
    </row>
    <row r="279" spans="1:105" thickTop="1" thickBot="1">
      <c r="A279" s="9">
        <v>44130</v>
      </c>
      <c r="R279" t="s">
        <v>15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 t="s">
        <v>25</v>
      </c>
      <c r="AS279" t="s">
        <v>18</v>
      </c>
      <c r="CT279" t="s">
        <v>23</v>
      </c>
      <c r="CU279" t="s">
        <v>24</v>
      </c>
      <c r="CV279" t="s">
        <v>23</v>
      </c>
      <c r="CW279">
        <v>1</v>
      </c>
      <c r="CX279">
        <v>1</v>
      </c>
      <c r="CZ279" t="s">
        <v>95</v>
      </c>
      <c r="DA279" s="2">
        <f t="shared" si="4"/>
        <v>6.75</v>
      </c>
    </row>
    <row r="280" spans="1:105" thickTop="1" thickBot="1">
      <c r="A280" s="9">
        <v>44131</v>
      </c>
      <c r="O280" t="s">
        <v>15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 t="s">
        <v>25</v>
      </c>
      <c r="AS280" t="s">
        <v>18</v>
      </c>
      <c r="CT280" t="s">
        <v>23</v>
      </c>
      <c r="CU280" t="s">
        <v>23</v>
      </c>
      <c r="CV280" t="s">
        <v>23</v>
      </c>
      <c r="CW280">
        <v>1</v>
      </c>
      <c r="CX280">
        <v>2</v>
      </c>
      <c r="DA280" s="2">
        <f t="shared" si="4"/>
        <v>7.5</v>
      </c>
    </row>
    <row r="281" spans="1:105" thickTop="1" thickBot="1">
      <c r="A281" s="9">
        <v>44132</v>
      </c>
      <c r="O281" t="s">
        <v>15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 t="s">
        <v>25</v>
      </c>
      <c r="AS281" t="s">
        <v>18</v>
      </c>
      <c r="CT281" t="s">
        <v>23</v>
      </c>
      <c r="CU281" t="s">
        <v>23</v>
      </c>
      <c r="CV281" t="s">
        <v>19</v>
      </c>
      <c r="CW281">
        <v>1</v>
      </c>
      <c r="CX281">
        <v>1</v>
      </c>
      <c r="DA281" s="2">
        <f t="shared" si="4"/>
        <v>7.5</v>
      </c>
    </row>
    <row r="282" spans="1:105" thickTop="1" thickBot="1">
      <c r="A282" s="9">
        <v>44133</v>
      </c>
      <c r="Q282" t="s">
        <v>15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 t="s">
        <v>25</v>
      </c>
      <c r="AS282" t="s">
        <v>18</v>
      </c>
      <c r="BG282">
        <v>1</v>
      </c>
      <c r="BR282" t="s">
        <v>18</v>
      </c>
      <c r="BS282">
        <v>1</v>
      </c>
      <c r="CT282" t="s">
        <v>23</v>
      </c>
      <c r="CU282" t="s">
        <v>23</v>
      </c>
      <c r="CV282" t="s">
        <v>24</v>
      </c>
      <c r="CW282">
        <v>1</v>
      </c>
      <c r="CX282">
        <v>2</v>
      </c>
      <c r="DA282" s="2">
        <f t="shared" si="4"/>
        <v>7.5</v>
      </c>
    </row>
    <row r="283" spans="1:105" thickTop="1" thickBot="1">
      <c r="A283" s="9">
        <v>44134</v>
      </c>
      <c r="R283" t="s">
        <v>15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 t="s">
        <v>25</v>
      </c>
      <c r="AU283" t="s">
        <v>18</v>
      </c>
      <c r="CT283" t="s">
        <v>24</v>
      </c>
      <c r="CU283" t="s">
        <v>24</v>
      </c>
      <c r="CV283" t="s">
        <v>24</v>
      </c>
      <c r="CW283">
        <v>1</v>
      </c>
      <c r="CX283">
        <v>1</v>
      </c>
      <c r="DA283" s="2">
        <f t="shared" si="4"/>
        <v>7.25</v>
      </c>
    </row>
    <row r="284" spans="1:105" thickTop="1" thickBot="1">
      <c r="A284" s="9">
        <v>44135</v>
      </c>
      <c r="Q284" t="s">
        <v>15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 t="s">
        <v>25</v>
      </c>
      <c r="AU284" t="s">
        <v>18</v>
      </c>
      <c r="CT284" t="s">
        <v>23</v>
      </c>
      <c r="CU284" t="s">
        <v>24</v>
      </c>
      <c r="CV284" t="s">
        <v>23</v>
      </c>
      <c r="CW284">
        <v>1</v>
      </c>
      <c r="CX284">
        <v>1</v>
      </c>
      <c r="DA284" s="2">
        <f t="shared" si="4"/>
        <v>7.5</v>
      </c>
    </row>
    <row r="285" spans="1:105" thickTop="1" thickBot="1">
      <c r="A285" s="9">
        <v>44136</v>
      </c>
      <c r="R285" t="s">
        <v>15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 t="s">
        <v>25</v>
      </c>
      <c r="AS285" t="s">
        <v>18</v>
      </c>
      <c r="BQ285" s="11" t="s">
        <v>18</v>
      </c>
      <c r="BR285" s="12">
        <v>1</v>
      </c>
      <c r="CT285" t="s">
        <v>23</v>
      </c>
      <c r="CU285" t="s">
        <v>23</v>
      </c>
      <c r="CV285" t="s">
        <v>23</v>
      </c>
      <c r="CW285">
        <v>1</v>
      </c>
      <c r="CX285">
        <v>1</v>
      </c>
      <c r="CZ285" t="s">
        <v>96</v>
      </c>
      <c r="DA285" s="2">
        <f t="shared" si="4"/>
        <v>7</v>
      </c>
    </row>
    <row r="286" spans="1:105" thickTop="1" thickBot="1">
      <c r="A286" s="9">
        <v>44137</v>
      </c>
      <c r="S286" t="s">
        <v>15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 t="s">
        <v>25</v>
      </c>
      <c r="AT286" t="s">
        <v>18</v>
      </c>
      <c r="BP286">
        <v>1</v>
      </c>
      <c r="BZ286" t="s">
        <v>18</v>
      </c>
      <c r="CA286">
        <v>1</v>
      </c>
      <c r="CT286" t="s">
        <v>24</v>
      </c>
      <c r="CU286" t="s">
        <v>21</v>
      </c>
      <c r="CV286" t="s">
        <v>23</v>
      </c>
      <c r="CW286">
        <v>1</v>
      </c>
      <c r="CX286">
        <v>2</v>
      </c>
      <c r="CZ286" t="s">
        <v>93</v>
      </c>
      <c r="DA286" s="2">
        <f t="shared" si="4"/>
        <v>7.25</v>
      </c>
    </row>
    <row r="287" spans="1:105" thickTop="1" thickBot="1">
      <c r="A287" s="9">
        <v>44138</v>
      </c>
      <c r="S287" t="s">
        <v>15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 t="s">
        <v>25</v>
      </c>
      <c r="AU287" t="s">
        <v>18</v>
      </c>
      <c r="CT287" t="s">
        <v>24</v>
      </c>
      <c r="CU287" t="s">
        <v>21</v>
      </c>
      <c r="CV287" t="s">
        <v>24</v>
      </c>
      <c r="CW287">
        <v>1</v>
      </c>
      <c r="CX287">
        <v>2</v>
      </c>
      <c r="CZ287" t="s">
        <v>97</v>
      </c>
      <c r="DA287" s="2">
        <f t="shared" si="4"/>
        <v>7</v>
      </c>
    </row>
    <row r="288" spans="1:105" thickTop="1" thickBot="1">
      <c r="A288" s="9">
        <v>44139</v>
      </c>
      <c r="Y288" t="s">
        <v>15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 t="s">
        <v>25</v>
      </c>
      <c r="AU288" t="s">
        <v>18</v>
      </c>
      <c r="CT288" t="s">
        <v>21</v>
      </c>
      <c r="CU288" t="s">
        <v>21</v>
      </c>
      <c r="CV288" t="s">
        <v>24</v>
      </c>
      <c r="CW288">
        <v>1</v>
      </c>
      <c r="CX288">
        <v>1</v>
      </c>
      <c r="DA288" s="2">
        <f t="shared" si="4"/>
        <v>5.5</v>
      </c>
    </row>
    <row r="289" spans="1:105" thickTop="1" thickBot="1">
      <c r="A289" s="9">
        <v>44140</v>
      </c>
      <c r="R289" t="s">
        <v>15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 t="s">
        <v>25</v>
      </c>
      <c r="AU289" t="s">
        <v>18</v>
      </c>
      <c r="CT289" t="s">
        <v>21</v>
      </c>
      <c r="CU289" t="s">
        <v>21</v>
      </c>
      <c r="CV289" t="s">
        <v>24</v>
      </c>
      <c r="CW289">
        <v>1</v>
      </c>
      <c r="CX289">
        <v>1</v>
      </c>
      <c r="DA289" s="2">
        <f t="shared" si="4"/>
        <v>7.25</v>
      </c>
    </row>
    <row r="290" spans="1:105" thickTop="1" thickBot="1">
      <c r="A290" s="9">
        <v>44141</v>
      </c>
      <c r="N290" t="s">
        <v>15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 t="s">
        <v>25</v>
      </c>
      <c r="AQ290" t="s">
        <v>18</v>
      </c>
      <c r="CT290" t="s">
        <v>24</v>
      </c>
      <c r="CU290" t="s">
        <v>24</v>
      </c>
      <c r="CV290" t="s">
        <v>23</v>
      </c>
      <c r="CW290">
        <v>1</v>
      </c>
      <c r="CX290">
        <v>2</v>
      </c>
      <c r="DA290" s="2">
        <f t="shared" si="4"/>
        <v>7.25</v>
      </c>
    </row>
    <row r="291" spans="1:105" thickTop="1" thickBot="1">
      <c r="A291" s="9">
        <v>44142</v>
      </c>
      <c r="N291" t="s">
        <v>15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 t="s">
        <v>25</v>
      </c>
      <c r="AS291" t="s">
        <v>18</v>
      </c>
      <c r="CT291" t="s">
        <v>23</v>
      </c>
      <c r="CU291" t="s">
        <v>24</v>
      </c>
      <c r="CV291" t="s">
        <v>23</v>
      </c>
      <c r="CW291">
        <v>1</v>
      </c>
      <c r="CX291">
        <v>1</v>
      </c>
      <c r="DA291" s="2">
        <f t="shared" si="4"/>
        <v>7.75</v>
      </c>
    </row>
    <row r="292" spans="1:105" thickTop="1" thickBot="1">
      <c r="A292" s="9">
        <v>44143</v>
      </c>
      <c r="R292" t="s">
        <v>15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 t="s">
        <v>25</v>
      </c>
      <c r="AS292" t="s">
        <v>18</v>
      </c>
      <c r="BR292">
        <v>1</v>
      </c>
      <c r="CT292" t="s">
        <v>24</v>
      </c>
      <c r="CU292" t="s">
        <v>24</v>
      </c>
      <c r="CV292" t="s">
        <v>24</v>
      </c>
      <c r="CW292">
        <v>1</v>
      </c>
      <c r="CX292">
        <v>1</v>
      </c>
      <c r="DA292" s="2">
        <f t="shared" si="4"/>
        <v>7</v>
      </c>
    </row>
    <row r="293" spans="1:105" thickTop="1" thickBot="1">
      <c r="A293" s="9">
        <v>44144</v>
      </c>
      <c r="Q293" t="s">
        <v>15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 t="s">
        <v>25</v>
      </c>
      <c r="AS293" t="s">
        <v>18</v>
      </c>
      <c r="BS293">
        <v>1</v>
      </c>
      <c r="BY293">
        <v>1</v>
      </c>
      <c r="CT293" t="s">
        <v>24</v>
      </c>
      <c r="CU293" t="s">
        <v>21</v>
      </c>
      <c r="CV293" t="s">
        <v>23</v>
      </c>
      <c r="CW293">
        <v>1</v>
      </c>
      <c r="CX293">
        <v>1</v>
      </c>
      <c r="DA293" s="2">
        <f t="shared" si="4"/>
        <v>7.5</v>
      </c>
    </row>
    <row r="294" spans="1:105" thickTop="1" thickBot="1">
      <c r="A294" s="9">
        <v>44145</v>
      </c>
      <c r="T294" t="s">
        <v>15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 t="s">
        <v>25</v>
      </c>
      <c r="AU294" t="s">
        <v>18</v>
      </c>
      <c r="BS294">
        <v>1</v>
      </c>
      <c r="BT294" t="s">
        <v>18</v>
      </c>
      <c r="CT294" t="s">
        <v>24</v>
      </c>
      <c r="CU294" t="s">
        <v>24</v>
      </c>
      <c r="CV294" t="s">
        <v>23</v>
      </c>
      <c r="CW294">
        <v>1</v>
      </c>
      <c r="CX294">
        <v>1</v>
      </c>
      <c r="DA294" s="2">
        <f t="shared" si="4"/>
        <v>7</v>
      </c>
    </row>
    <row r="295" spans="1:105" thickTop="1" thickBot="1">
      <c r="A295" s="9">
        <v>44146</v>
      </c>
      <c r="R295" t="s">
        <v>15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 t="s">
        <v>25</v>
      </c>
      <c r="AU295" t="s">
        <v>18</v>
      </c>
      <c r="BS295">
        <v>1</v>
      </c>
      <c r="BV295">
        <v>1</v>
      </c>
      <c r="CT295" t="s">
        <v>24</v>
      </c>
      <c r="CU295" t="s">
        <v>24</v>
      </c>
      <c r="CV295" t="s">
        <v>24</v>
      </c>
      <c r="CW295">
        <v>1</v>
      </c>
      <c r="CX295">
        <v>1</v>
      </c>
      <c r="DA295" s="2">
        <f t="shared" si="4"/>
        <v>7.75</v>
      </c>
    </row>
    <row r="296" spans="1:105" thickTop="1" thickBot="1">
      <c r="A296" s="9">
        <v>44147</v>
      </c>
      <c r="Q296" t="s">
        <v>15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 t="s">
        <v>25</v>
      </c>
      <c r="AU296" t="s">
        <v>18</v>
      </c>
      <c r="CT296" t="s">
        <v>24</v>
      </c>
      <c r="CU296" t="s">
        <v>21</v>
      </c>
      <c r="CV296" t="s">
        <v>23</v>
      </c>
      <c r="CW296">
        <v>1</v>
      </c>
      <c r="CX296">
        <v>1</v>
      </c>
      <c r="DA296" s="2">
        <f t="shared" si="4"/>
        <v>7.5</v>
      </c>
    </row>
    <row r="297" spans="1:105" thickTop="1" thickBot="1">
      <c r="A297" s="9">
        <v>44148</v>
      </c>
      <c r="Q297" t="s">
        <v>15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 t="s">
        <v>25</v>
      </c>
      <c r="AU297" t="s">
        <v>18</v>
      </c>
      <c r="CT297" t="s">
        <v>24</v>
      </c>
      <c r="CU297" t="s">
        <v>24</v>
      </c>
      <c r="CV297" t="s">
        <v>19</v>
      </c>
      <c r="CW297">
        <v>1</v>
      </c>
      <c r="CX297">
        <v>1</v>
      </c>
      <c r="DA297" s="2">
        <f t="shared" si="4"/>
        <v>7.5</v>
      </c>
    </row>
    <row r="298" spans="1:105" thickTop="1" thickBot="1">
      <c r="A298" s="9">
        <v>44149</v>
      </c>
      <c r="P298" t="s">
        <v>15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 t="s">
        <v>25</v>
      </c>
      <c r="AT298" t="s">
        <v>18</v>
      </c>
      <c r="BR298">
        <v>1</v>
      </c>
      <c r="CT298" t="s">
        <v>23</v>
      </c>
      <c r="CU298" t="s">
        <v>24</v>
      </c>
      <c r="CV298" t="s">
        <v>19</v>
      </c>
      <c r="CW298">
        <v>1</v>
      </c>
      <c r="CX298">
        <v>1</v>
      </c>
      <c r="CZ298" t="s">
        <v>98</v>
      </c>
      <c r="DA298" s="2">
        <f t="shared" si="4"/>
        <v>7.75</v>
      </c>
    </row>
    <row r="299" spans="1:105" thickTop="1" thickBot="1">
      <c r="A299" s="9">
        <v>44150</v>
      </c>
      <c r="K299">
        <v>1</v>
      </c>
      <c r="L299" t="s">
        <v>15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 t="s">
        <v>25</v>
      </c>
      <c r="AS299" t="s">
        <v>18</v>
      </c>
      <c r="CT299" t="s">
        <v>23</v>
      </c>
      <c r="CU299" t="s">
        <v>23</v>
      </c>
      <c r="CV299" t="s">
        <v>23</v>
      </c>
      <c r="CW299">
        <v>1</v>
      </c>
      <c r="CX299">
        <v>1</v>
      </c>
      <c r="CZ299" t="s">
        <v>99</v>
      </c>
      <c r="DA299" s="2">
        <f t="shared" si="4"/>
        <v>8.5</v>
      </c>
    </row>
    <row r="300" spans="1:105" thickTop="1" thickBot="1">
      <c r="A300" s="9">
        <v>44151</v>
      </c>
      <c r="P300" t="s">
        <v>15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 t="s">
        <v>25</v>
      </c>
      <c r="AS300" t="s">
        <v>18</v>
      </c>
      <c r="BN300">
        <v>1</v>
      </c>
      <c r="BO300" t="s">
        <v>18</v>
      </c>
      <c r="CT300" t="s">
        <v>23</v>
      </c>
      <c r="CU300" t="s">
        <v>24</v>
      </c>
      <c r="CV300" t="s">
        <v>23</v>
      </c>
      <c r="CW300">
        <v>1</v>
      </c>
      <c r="CX300">
        <v>1</v>
      </c>
      <c r="DA300" s="2">
        <f t="shared" si="4"/>
        <v>7.5</v>
      </c>
    </row>
    <row r="301" spans="1:105" thickTop="1" thickBot="1">
      <c r="A301" s="9">
        <v>44152</v>
      </c>
      <c r="P301" t="s">
        <v>15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 t="s">
        <v>25</v>
      </c>
      <c r="AT301" t="s">
        <v>18</v>
      </c>
      <c r="BR301">
        <v>1</v>
      </c>
      <c r="CT301" t="s">
        <v>23</v>
      </c>
      <c r="CU301" t="s">
        <v>23</v>
      </c>
      <c r="CV301" t="s">
        <v>23</v>
      </c>
      <c r="CW301">
        <v>1</v>
      </c>
      <c r="CX301">
        <v>1</v>
      </c>
      <c r="DA301" s="2">
        <f t="shared" si="4"/>
        <v>7.75</v>
      </c>
    </row>
    <row r="302" spans="1:105" thickTop="1" thickBot="1">
      <c r="A302" s="9">
        <v>44153</v>
      </c>
      <c r="N302" t="s">
        <v>15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 t="s">
        <v>25</v>
      </c>
      <c r="AS302" t="s">
        <v>18</v>
      </c>
      <c r="BN302">
        <v>1</v>
      </c>
      <c r="CT302" t="s">
        <v>23</v>
      </c>
      <c r="CU302" t="s">
        <v>23</v>
      </c>
      <c r="CV302" t="s">
        <v>19</v>
      </c>
      <c r="CW302">
        <v>1</v>
      </c>
      <c r="CX302">
        <v>2</v>
      </c>
      <c r="DA302" s="2">
        <f t="shared" si="4"/>
        <v>8</v>
      </c>
    </row>
    <row r="303" spans="1:105" thickTop="1" thickBot="1">
      <c r="A303" s="9">
        <v>44154</v>
      </c>
      <c r="L303" t="s">
        <v>15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 t="s">
        <v>25</v>
      </c>
      <c r="AV303" t="s">
        <v>18</v>
      </c>
      <c r="BN303">
        <v>1</v>
      </c>
      <c r="BO303">
        <v>1</v>
      </c>
      <c r="CT303" t="s">
        <v>23</v>
      </c>
      <c r="CU303" t="s">
        <v>23</v>
      </c>
      <c r="CV303" t="s">
        <v>23</v>
      </c>
      <c r="CW303">
        <v>1</v>
      </c>
      <c r="CX303">
        <v>1</v>
      </c>
      <c r="DA303" s="2">
        <f t="shared" si="4"/>
        <v>9.5</v>
      </c>
    </row>
    <row r="304" spans="1:105" thickTop="1" thickBot="1">
      <c r="A304" s="9">
        <v>44155</v>
      </c>
      <c r="S304" t="s">
        <v>15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 t="s">
        <v>25</v>
      </c>
      <c r="AV304" t="s">
        <v>18</v>
      </c>
      <c r="CT304" t="s">
        <v>23</v>
      </c>
      <c r="CU304" t="s">
        <v>24</v>
      </c>
      <c r="CV304" t="s">
        <v>23</v>
      </c>
      <c r="CW304">
        <v>1</v>
      </c>
      <c r="CX304">
        <v>1</v>
      </c>
      <c r="DA304" s="2">
        <f t="shared" si="4"/>
        <v>7.25</v>
      </c>
    </row>
    <row r="305" spans="1:105" thickTop="1" thickBot="1">
      <c r="A305" s="9">
        <v>44156</v>
      </c>
      <c r="R305" t="s">
        <v>15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 t="s">
        <v>25</v>
      </c>
      <c r="AV305" t="s">
        <v>18</v>
      </c>
      <c r="CT305" t="s">
        <v>23</v>
      </c>
      <c r="CU305" t="s">
        <v>24</v>
      </c>
      <c r="CV305" t="s">
        <v>23</v>
      </c>
      <c r="CW305">
        <v>1</v>
      </c>
      <c r="CX305">
        <v>1</v>
      </c>
      <c r="DA305" s="2">
        <f t="shared" si="4"/>
        <v>7.5</v>
      </c>
    </row>
    <row r="306" spans="1:105" thickTop="1" thickBot="1">
      <c r="A306" s="9">
        <v>44157</v>
      </c>
      <c r="Q306" t="s">
        <v>15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 t="s">
        <v>25</v>
      </c>
      <c r="AV306" t="s">
        <v>18</v>
      </c>
      <c r="BL306">
        <v>1</v>
      </c>
      <c r="BU306">
        <v>1</v>
      </c>
      <c r="CT306" t="s">
        <v>24</v>
      </c>
      <c r="CU306" t="s">
        <v>24</v>
      </c>
      <c r="CV306" t="s">
        <v>23</v>
      </c>
      <c r="CW306">
        <v>1</v>
      </c>
      <c r="CX306">
        <v>1</v>
      </c>
      <c r="DA306" s="2">
        <f t="shared" si="4"/>
        <v>8.25</v>
      </c>
    </row>
    <row r="307" spans="1:105" thickTop="1" thickBot="1">
      <c r="A307" s="9">
        <v>44158</v>
      </c>
      <c r="S307" t="s">
        <v>15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 t="s">
        <v>25</v>
      </c>
      <c r="AV307" t="s">
        <v>18</v>
      </c>
      <c r="BP307">
        <v>1</v>
      </c>
      <c r="BQ307" t="s">
        <v>18</v>
      </c>
      <c r="CD307" t="s">
        <v>18</v>
      </c>
      <c r="CT307" t="s">
        <v>23</v>
      </c>
      <c r="CU307" t="s">
        <v>24</v>
      </c>
      <c r="CV307" t="s">
        <v>23</v>
      </c>
      <c r="CW307">
        <v>1</v>
      </c>
      <c r="CX307">
        <v>1</v>
      </c>
      <c r="DA307" s="2">
        <f t="shared" si="4"/>
        <v>7.5</v>
      </c>
    </row>
    <row r="308" spans="1:105" thickTop="1" thickBot="1">
      <c r="A308" s="9">
        <v>44159</v>
      </c>
      <c r="R308" t="s">
        <v>15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 t="s">
        <v>25</v>
      </c>
      <c r="AV308" t="s">
        <v>18</v>
      </c>
      <c r="BP308" t="s">
        <v>25</v>
      </c>
      <c r="BY308" t="s">
        <v>18</v>
      </c>
      <c r="CT308" t="s">
        <v>23</v>
      </c>
      <c r="CU308" t="s">
        <v>24</v>
      </c>
      <c r="CV308" t="s">
        <v>24</v>
      </c>
      <c r="CW308">
        <v>1</v>
      </c>
      <c r="CX308">
        <v>1</v>
      </c>
      <c r="DA308" s="2">
        <f t="shared" si="4"/>
        <v>7.5</v>
      </c>
    </row>
    <row r="309" spans="1:105" thickTop="1" thickBot="1">
      <c r="A309" s="9">
        <v>44160</v>
      </c>
      <c r="Q309" t="s">
        <v>15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 t="s">
        <v>25</v>
      </c>
      <c r="AV309" t="s">
        <v>18</v>
      </c>
      <c r="CT309" t="s">
        <v>24</v>
      </c>
      <c r="CU309" t="s">
        <v>23</v>
      </c>
      <c r="CV309" t="s">
        <v>24</v>
      </c>
      <c r="CW309">
        <v>1</v>
      </c>
      <c r="CX309">
        <v>1</v>
      </c>
      <c r="DA309" s="2">
        <f t="shared" si="4"/>
        <v>7.75</v>
      </c>
    </row>
    <row r="310" spans="1:105" thickTop="1" thickBot="1">
      <c r="A310" s="9">
        <v>44161</v>
      </c>
      <c r="J310" t="s">
        <v>15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 t="s">
        <v>25</v>
      </c>
      <c r="BC310" t="s">
        <v>18</v>
      </c>
      <c r="CT310" t="s">
        <v>24</v>
      </c>
      <c r="CU310" t="s">
        <v>24</v>
      </c>
      <c r="CV310" t="s">
        <v>24</v>
      </c>
      <c r="CW310">
        <v>1</v>
      </c>
      <c r="CX310">
        <v>1</v>
      </c>
      <c r="DA310" s="2">
        <f t="shared" si="4"/>
        <v>11.25</v>
      </c>
    </row>
    <row r="311" spans="1:105" thickTop="1" thickBot="1">
      <c r="A311" s="9">
        <v>44162</v>
      </c>
      <c r="N311" t="s">
        <v>15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 t="s">
        <v>25</v>
      </c>
      <c r="AZ311" t="s">
        <v>18</v>
      </c>
      <c r="CT311" t="s">
        <v>21</v>
      </c>
      <c r="CU311" t="s">
        <v>24</v>
      </c>
      <c r="CV311" t="s">
        <v>21</v>
      </c>
      <c r="CW311">
        <v>1</v>
      </c>
      <c r="CX311">
        <v>1</v>
      </c>
      <c r="CZ311" t="s">
        <v>100</v>
      </c>
      <c r="DA311" s="2">
        <f t="shared" si="4"/>
        <v>9.5</v>
      </c>
    </row>
    <row r="312" spans="1:105" thickTop="1" thickBot="1">
      <c r="A312" s="9">
        <v>44163</v>
      </c>
      <c r="P312" t="s">
        <v>15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 t="s">
        <v>25</v>
      </c>
      <c r="CT312" t="s">
        <v>21</v>
      </c>
      <c r="CU312" t="s">
        <v>24</v>
      </c>
      <c r="CV312" t="s">
        <v>24</v>
      </c>
      <c r="CW312">
        <v>1</v>
      </c>
      <c r="CX312">
        <v>1</v>
      </c>
      <c r="DA312" s="2">
        <f t="shared" si="4"/>
        <v>8</v>
      </c>
    </row>
    <row r="313" spans="1:105" thickTop="1" thickBot="1">
      <c r="A313" s="9">
        <v>44164</v>
      </c>
      <c r="O313" t="s">
        <v>15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 t="s">
        <v>25</v>
      </c>
      <c r="AV313" t="s">
        <v>18</v>
      </c>
      <c r="CT313" t="s">
        <v>24</v>
      </c>
      <c r="CU313" t="s">
        <v>24</v>
      </c>
      <c r="CV313" t="s">
        <v>24</v>
      </c>
      <c r="CW313">
        <v>1</v>
      </c>
      <c r="CX313">
        <v>1</v>
      </c>
      <c r="DA313" s="2">
        <f t="shared" si="4"/>
        <v>8.25</v>
      </c>
    </row>
    <row r="314" spans="1:105" thickTop="1" thickBot="1">
      <c r="A314" s="9">
        <v>44165</v>
      </c>
      <c r="R314" t="s">
        <v>15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 t="s">
        <v>25</v>
      </c>
      <c r="AQ314" t="s">
        <v>18</v>
      </c>
      <c r="BM314">
        <v>1</v>
      </c>
      <c r="CT314" t="s">
        <v>24</v>
      </c>
      <c r="CU314" t="s">
        <v>23</v>
      </c>
      <c r="CV314" t="s">
        <v>23</v>
      </c>
      <c r="CW314">
        <v>1</v>
      </c>
      <c r="CX314">
        <v>1</v>
      </c>
      <c r="DA314" s="2">
        <f t="shared" si="4"/>
        <v>6.5</v>
      </c>
    </row>
    <row r="315" spans="1:105" thickTop="1" thickBot="1">
      <c r="A315" s="9">
        <v>44166</v>
      </c>
      <c r="V315" t="s">
        <v>15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 t="s">
        <v>25</v>
      </c>
      <c r="AU315" t="s">
        <v>18</v>
      </c>
      <c r="BN315">
        <v>1</v>
      </c>
      <c r="CA315" t="s">
        <v>14</v>
      </c>
      <c r="CB315">
        <v>1</v>
      </c>
      <c r="CD315" t="s">
        <v>18</v>
      </c>
      <c r="CE315" t="s">
        <v>20</v>
      </c>
      <c r="CT315" t="s">
        <v>24</v>
      </c>
      <c r="CU315" t="s">
        <v>23</v>
      </c>
      <c r="CV315" t="s">
        <v>23</v>
      </c>
      <c r="CW315">
        <v>1</v>
      </c>
      <c r="CX315">
        <v>1</v>
      </c>
      <c r="DA315" s="2">
        <f t="shared" si="4"/>
        <v>6.75</v>
      </c>
    </row>
    <row r="316" spans="1:105" thickTop="1" thickBot="1">
      <c r="A316" s="9">
        <v>44167</v>
      </c>
      <c r="M316" t="s">
        <v>15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 t="s">
        <v>25</v>
      </c>
      <c r="AS316" t="s">
        <v>18</v>
      </c>
      <c r="BF316" t="s">
        <v>18</v>
      </c>
      <c r="BN316">
        <v>1</v>
      </c>
      <c r="BO316">
        <v>1</v>
      </c>
      <c r="BP316" t="s">
        <v>20</v>
      </c>
      <c r="CT316" t="s">
        <v>23</v>
      </c>
      <c r="CU316" t="s">
        <v>23</v>
      </c>
      <c r="CV316" t="s">
        <v>23</v>
      </c>
      <c r="CW316">
        <v>1</v>
      </c>
      <c r="CX316">
        <v>1</v>
      </c>
      <c r="DA316" s="2">
        <f t="shared" si="4"/>
        <v>8.5</v>
      </c>
    </row>
    <row r="317" spans="1:105" thickTop="1" thickBot="1">
      <c r="A317" s="9">
        <v>44168</v>
      </c>
      <c r="R317" t="s">
        <v>15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 t="s">
        <v>25</v>
      </c>
      <c r="AT317" t="s">
        <v>18</v>
      </c>
      <c r="CT317" t="s">
        <v>24</v>
      </c>
      <c r="CU317" t="s">
        <v>23</v>
      </c>
      <c r="CV317" t="s">
        <v>23</v>
      </c>
      <c r="CW317">
        <v>1</v>
      </c>
      <c r="CX317">
        <v>1</v>
      </c>
      <c r="DA317" s="2">
        <f t="shared" si="4"/>
        <v>7</v>
      </c>
    </row>
    <row r="318" spans="1:105" thickTop="1" thickBot="1">
      <c r="A318" s="9">
        <v>44169</v>
      </c>
      <c r="Q318" t="s">
        <v>15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 t="s">
        <v>25</v>
      </c>
      <c r="AU318" t="s">
        <v>18</v>
      </c>
      <c r="CT318" t="s">
        <v>21</v>
      </c>
      <c r="CU318" t="s">
        <v>23</v>
      </c>
      <c r="CV318" t="s">
        <v>19</v>
      </c>
      <c r="CW318">
        <v>1</v>
      </c>
      <c r="CX318">
        <v>1</v>
      </c>
      <c r="DA318" s="2">
        <f t="shared" si="4"/>
        <v>7.5</v>
      </c>
    </row>
    <row r="319" spans="1:105" thickTop="1" thickBot="1">
      <c r="A319" s="9">
        <v>44170</v>
      </c>
      <c r="P319" t="s">
        <v>14</v>
      </c>
      <c r="Q319" t="s">
        <v>15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 t="s">
        <v>25</v>
      </c>
      <c r="AT319" t="s">
        <v>18</v>
      </c>
      <c r="CT319" t="s">
        <v>23</v>
      </c>
      <c r="CU319" t="s">
        <v>23</v>
      </c>
      <c r="CV319" t="s">
        <v>23</v>
      </c>
      <c r="CW319">
        <v>1</v>
      </c>
      <c r="CX319">
        <v>1</v>
      </c>
      <c r="DA319" s="2">
        <f t="shared" si="4"/>
        <v>7.25</v>
      </c>
    </row>
    <row r="320" spans="1:105" thickTop="1" thickBot="1">
      <c r="A320" s="9">
        <v>44171</v>
      </c>
      <c r="P320" t="s">
        <v>15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P320" t="s">
        <v>25</v>
      </c>
      <c r="AQ320" t="s">
        <v>18</v>
      </c>
      <c r="CT320" t="s">
        <v>23</v>
      </c>
      <c r="CU320" t="s">
        <v>21</v>
      </c>
      <c r="CV320" t="s">
        <v>23</v>
      </c>
      <c r="CW320">
        <v>1</v>
      </c>
      <c r="CX320">
        <v>1</v>
      </c>
      <c r="DA320" s="2">
        <f t="shared" si="4"/>
        <v>6.5</v>
      </c>
    </row>
    <row r="321" spans="1:105" thickTop="1" thickBot="1">
      <c r="A321" s="9">
        <v>44172</v>
      </c>
      <c r="O321" t="s">
        <v>15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 t="s">
        <v>25</v>
      </c>
      <c r="AR321" t="s">
        <v>18</v>
      </c>
      <c r="CT321" t="s">
        <v>23</v>
      </c>
      <c r="CU321" t="s">
        <v>23</v>
      </c>
      <c r="CV321" t="s">
        <v>23</v>
      </c>
      <c r="CW321">
        <v>1</v>
      </c>
      <c r="CX321">
        <v>1</v>
      </c>
      <c r="DA321" s="2">
        <f t="shared" si="4"/>
        <v>7.25</v>
      </c>
    </row>
    <row r="322" spans="1:105" thickTop="1" thickBot="1">
      <c r="A322" s="9">
        <v>44173</v>
      </c>
      <c r="O322" t="s">
        <v>14</v>
      </c>
      <c r="P322" t="s">
        <v>15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 t="s">
        <v>25</v>
      </c>
      <c r="AR322" t="s">
        <v>18</v>
      </c>
      <c r="CT322" t="s">
        <v>24</v>
      </c>
      <c r="CU322" t="s">
        <v>23</v>
      </c>
      <c r="CV322" t="s">
        <v>23</v>
      </c>
      <c r="CW322">
        <v>1</v>
      </c>
      <c r="CX322">
        <v>1</v>
      </c>
      <c r="DA322" s="2">
        <f t="shared" si="4"/>
        <v>7</v>
      </c>
    </row>
    <row r="323" spans="1:105" thickTop="1" thickBot="1">
      <c r="A323" s="9">
        <v>44174</v>
      </c>
      <c r="O323" t="s">
        <v>15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Q323" t="s">
        <v>25</v>
      </c>
      <c r="AR323" t="s">
        <v>18</v>
      </c>
      <c r="CT323" t="s">
        <v>24</v>
      </c>
      <c r="CU323" t="s">
        <v>23</v>
      </c>
      <c r="CV323" t="s">
        <v>23</v>
      </c>
      <c r="CW323">
        <v>1</v>
      </c>
      <c r="CX323">
        <v>1</v>
      </c>
      <c r="DA323" s="2">
        <f t="shared" si="4"/>
        <v>7</v>
      </c>
    </row>
    <row r="324" spans="1:105" thickTop="1" thickBot="1">
      <c r="A324" s="9">
        <v>44175</v>
      </c>
      <c r="O324" t="s">
        <v>14</v>
      </c>
      <c r="P324" t="s">
        <v>15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 t="s">
        <v>25</v>
      </c>
      <c r="AS324" t="s">
        <v>18</v>
      </c>
      <c r="CT324" t="s">
        <v>23</v>
      </c>
      <c r="CU324" t="s">
        <v>24</v>
      </c>
      <c r="CV324" t="s">
        <v>23</v>
      </c>
      <c r="CW324">
        <v>1</v>
      </c>
      <c r="CX324">
        <v>1</v>
      </c>
      <c r="CZ324" t="s">
        <v>101</v>
      </c>
      <c r="DA324" s="2">
        <f t="shared" si="4"/>
        <v>7.25</v>
      </c>
    </row>
    <row r="325" spans="1:105" thickTop="1" thickBot="1">
      <c r="A325" s="9">
        <v>44176</v>
      </c>
      <c r="O325" t="s">
        <v>14</v>
      </c>
      <c r="P325" t="s">
        <v>15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 t="s">
        <v>25</v>
      </c>
      <c r="AS325" t="s">
        <v>18</v>
      </c>
      <c r="CT325" t="s">
        <v>24</v>
      </c>
      <c r="CU325" t="s">
        <v>23</v>
      </c>
      <c r="CV325" t="s">
        <v>23</v>
      </c>
      <c r="CW325">
        <v>1</v>
      </c>
      <c r="CX325">
        <v>1</v>
      </c>
      <c r="DA325" s="2">
        <f t="shared" si="4"/>
        <v>7.25</v>
      </c>
    </row>
    <row r="326" spans="1:105" thickTop="1" thickBot="1">
      <c r="A326" s="9">
        <v>44177</v>
      </c>
      <c r="O326" t="s">
        <v>15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 t="s">
        <v>25</v>
      </c>
      <c r="AS326" t="s">
        <v>18</v>
      </c>
      <c r="CT326" t="s">
        <v>24</v>
      </c>
      <c r="CU326" t="s">
        <v>24</v>
      </c>
      <c r="CV326" t="s">
        <v>23</v>
      </c>
      <c r="CW326">
        <v>1</v>
      </c>
      <c r="CX326">
        <v>1</v>
      </c>
      <c r="DA326" s="2">
        <f t="shared" ref="DA326:DA389" si="5">IF((SUM(B326:CS326)/4+0.5)&gt;1,SUM(B326:CS326)/4+0.5,DA327=NA())</f>
        <v>7.5</v>
      </c>
    </row>
    <row r="327" spans="1:105" thickTop="1" thickBot="1">
      <c r="A327" s="9">
        <v>44178</v>
      </c>
      <c r="O327" t="s">
        <v>14</v>
      </c>
      <c r="P327" t="s">
        <v>15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 t="s">
        <v>25</v>
      </c>
      <c r="AS327" t="s">
        <v>18</v>
      </c>
      <c r="CT327" t="s">
        <v>23</v>
      </c>
      <c r="CU327" t="s">
        <v>24</v>
      </c>
      <c r="CV327" t="s">
        <v>23</v>
      </c>
      <c r="CW327">
        <v>1</v>
      </c>
      <c r="CX327">
        <v>1</v>
      </c>
      <c r="DA327" s="2">
        <f t="shared" si="5"/>
        <v>7.25</v>
      </c>
    </row>
    <row r="328" spans="1:105" thickTop="1" thickBot="1">
      <c r="A328" s="9">
        <v>44179</v>
      </c>
      <c r="M328" t="s">
        <v>14</v>
      </c>
      <c r="N328" t="s">
        <v>15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 t="s">
        <v>25</v>
      </c>
      <c r="AS328" t="s">
        <v>18</v>
      </c>
      <c r="CT328" t="s">
        <v>24</v>
      </c>
      <c r="CU328" t="s">
        <v>24</v>
      </c>
      <c r="CV328" t="s">
        <v>23</v>
      </c>
      <c r="CW328">
        <v>1</v>
      </c>
      <c r="CX328">
        <v>1</v>
      </c>
      <c r="DA328" s="2">
        <f t="shared" si="5"/>
        <v>7.75</v>
      </c>
    </row>
    <row r="329" spans="1:105" thickTop="1" thickBot="1">
      <c r="A329" s="9">
        <v>44180</v>
      </c>
      <c r="N329" t="s">
        <v>15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 t="s">
        <v>25</v>
      </c>
      <c r="AS329" t="s">
        <v>18</v>
      </c>
      <c r="BN329">
        <v>1</v>
      </c>
      <c r="BR329">
        <v>1</v>
      </c>
      <c r="BS329" t="s">
        <v>20</v>
      </c>
      <c r="BY329" t="s">
        <v>14</v>
      </c>
      <c r="BZ329">
        <v>1</v>
      </c>
      <c r="CA329" t="s">
        <v>20</v>
      </c>
      <c r="CT329" t="s">
        <v>23</v>
      </c>
      <c r="CU329" t="s">
        <v>24</v>
      </c>
      <c r="CV329" t="s">
        <v>23</v>
      </c>
      <c r="CW329">
        <v>1</v>
      </c>
      <c r="CX329">
        <v>1</v>
      </c>
      <c r="DA329" s="2">
        <f t="shared" si="5"/>
        <v>8.5</v>
      </c>
    </row>
    <row r="330" spans="1:105" thickTop="1" thickBot="1">
      <c r="A330" s="9">
        <v>44181</v>
      </c>
      <c r="L330" t="s">
        <v>15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 t="s">
        <v>25</v>
      </c>
      <c r="AS330" t="s">
        <v>18</v>
      </c>
      <c r="CT330" t="s">
        <v>24</v>
      </c>
      <c r="CU330" t="s">
        <v>24</v>
      </c>
      <c r="CV330" t="s">
        <v>24</v>
      </c>
      <c r="CW330">
        <v>1</v>
      </c>
      <c r="CX330">
        <v>1</v>
      </c>
      <c r="DA330" s="2">
        <f t="shared" si="5"/>
        <v>8.25</v>
      </c>
    </row>
    <row r="331" spans="1:105" thickTop="1" thickBot="1">
      <c r="A331" s="9">
        <v>44182</v>
      </c>
      <c r="L331" t="s">
        <v>14</v>
      </c>
      <c r="M331" t="s">
        <v>15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 t="s">
        <v>25</v>
      </c>
      <c r="AS331" t="s">
        <v>18</v>
      </c>
      <c r="BC331" t="s">
        <v>14</v>
      </c>
      <c r="BD331" t="s">
        <v>18</v>
      </c>
      <c r="BN331">
        <v>1</v>
      </c>
      <c r="BW331" t="s">
        <v>20</v>
      </c>
      <c r="CT331" t="s">
        <v>24</v>
      </c>
      <c r="CU331" t="s">
        <v>23</v>
      </c>
      <c r="CV331" t="s">
        <v>24</v>
      </c>
      <c r="CW331">
        <v>1</v>
      </c>
      <c r="CX331">
        <v>2</v>
      </c>
      <c r="DA331" s="2">
        <f t="shared" si="5"/>
        <v>8.25</v>
      </c>
    </row>
    <row r="332" spans="1:105" thickTop="1" thickBot="1">
      <c r="A332" s="9">
        <v>44183</v>
      </c>
      <c r="N332" t="s">
        <v>15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 t="s">
        <v>25</v>
      </c>
      <c r="AS332" t="s">
        <v>18</v>
      </c>
      <c r="BO332">
        <v>1</v>
      </c>
      <c r="CT332" t="s">
        <v>24</v>
      </c>
      <c r="CU332" t="s">
        <v>23</v>
      </c>
      <c r="CV332" t="s">
        <v>23</v>
      </c>
      <c r="CW332">
        <v>1</v>
      </c>
      <c r="CX332">
        <v>2</v>
      </c>
      <c r="CY332" t="s">
        <v>41</v>
      </c>
      <c r="CZ332" t="s">
        <v>9</v>
      </c>
      <c r="DA332" s="2">
        <f t="shared" si="5"/>
        <v>8</v>
      </c>
    </row>
    <row r="333" spans="1:105" thickTop="1" thickBot="1">
      <c r="A333" s="9">
        <v>44184</v>
      </c>
      <c r="O333" t="s">
        <v>15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 t="s">
        <v>25</v>
      </c>
      <c r="AS333" t="s">
        <v>18</v>
      </c>
      <c r="BN333">
        <v>1</v>
      </c>
      <c r="CT333" t="s">
        <v>23</v>
      </c>
      <c r="CU333" t="s">
        <v>19</v>
      </c>
      <c r="CV333" t="s">
        <v>19</v>
      </c>
      <c r="CW333">
        <v>1</v>
      </c>
      <c r="CX333">
        <v>2</v>
      </c>
      <c r="CY333" t="s">
        <v>41</v>
      </c>
      <c r="CZ333" t="s">
        <v>9</v>
      </c>
      <c r="DA333" s="2">
        <f t="shared" si="5"/>
        <v>7.75</v>
      </c>
    </row>
    <row r="334" spans="1:105" thickTop="1" thickBot="1">
      <c r="A334" s="9">
        <v>44185</v>
      </c>
      <c r="O334" t="s">
        <v>15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 t="s">
        <v>25</v>
      </c>
      <c r="AS334" t="s">
        <v>18</v>
      </c>
      <c r="CT334" t="s">
        <v>23</v>
      </c>
      <c r="CU334" t="s">
        <v>23</v>
      </c>
      <c r="CV334" t="s">
        <v>19</v>
      </c>
      <c r="CW334">
        <v>1</v>
      </c>
      <c r="CX334">
        <v>1</v>
      </c>
      <c r="DA334" s="2">
        <f t="shared" si="5"/>
        <v>7.5</v>
      </c>
    </row>
    <row r="335" spans="1:105" thickTop="1" thickBot="1">
      <c r="A335" s="9">
        <v>44186</v>
      </c>
      <c r="P335" t="s">
        <v>15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 t="s">
        <v>25</v>
      </c>
      <c r="AS335" t="s">
        <v>18</v>
      </c>
      <c r="CT335" t="s">
        <v>23</v>
      </c>
      <c r="CU335" t="s">
        <v>24</v>
      </c>
      <c r="CV335" t="s">
        <v>23</v>
      </c>
      <c r="CW335">
        <v>1</v>
      </c>
      <c r="CX335">
        <v>1</v>
      </c>
      <c r="DA335" s="2">
        <f t="shared" si="5"/>
        <v>7.25</v>
      </c>
    </row>
    <row r="336" spans="1:105" thickTop="1" thickBot="1">
      <c r="A336" s="9">
        <v>44187</v>
      </c>
      <c r="P336" t="s">
        <v>15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 t="s">
        <v>25</v>
      </c>
      <c r="AS336" t="s">
        <v>18</v>
      </c>
      <c r="BM336">
        <v>1</v>
      </c>
      <c r="BN336" t="s">
        <v>20</v>
      </c>
      <c r="CT336" t="s">
        <v>23</v>
      </c>
      <c r="CU336" t="s">
        <v>24</v>
      </c>
      <c r="CV336" t="s">
        <v>23</v>
      </c>
      <c r="CW336">
        <v>1</v>
      </c>
      <c r="CX336">
        <v>1</v>
      </c>
      <c r="DA336" s="2">
        <f t="shared" si="5"/>
        <v>7.5</v>
      </c>
    </row>
    <row r="337" spans="1:107" thickTop="1" thickBot="1">
      <c r="A337" s="9">
        <v>44188</v>
      </c>
      <c r="Q337" t="s">
        <v>15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 t="s">
        <v>25</v>
      </c>
      <c r="AT337" t="s">
        <v>18</v>
      </c>
      <c r="CT337" t="s">
        <v>19</v>
      </c>
      <c r="CU337" t="s">
        <v>23</v>
      </c>
      <c r="CV337" t="s">
        <v>23</v>
      </c>
      <c r="CW337">
        <v>1</v>
      </c>
      <c r="CX337">
        <v>1</v>
      </c>
      <c r="DA337" s="2">
        <f t="shared" si="5"/>
        <v>7.25</v>
      </c>
    </row>
    <row r="338" spans="1:107" thickTop="1" thickBot="1">
      <c r="A338" s="9">
        <v>44189</v>
      </c>
      <c r="R338" t="s">
        <v>15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 t="s">
        <v>25</v>
      </c>
      <c r="CT338" t="s">
        <v>19</v>
      </c>
      <c r="CU338" t="s">
        <v>23</v>
      </c>
      <c r="CV338" t="s">
        <v>23</v>
      </c>
      <c r="CW338">
        <v>1</v>
      </c>
      <c r="CX338">
        <v>1</v>
      </c>
      <c r="DA338" s="2">
        <f t="shared" si="5"/>
        <v>7.25</v>
      </c>
    </row>
    <row r="339" spans="1:107" thickTop="1" thickBot="1">
      <c r="A339" s="9">
        <v>44190</v>
      </c>
      <c r="O339" t="s">
        <v>14</v>
      </c>
      <c r="P339" t="s">
        <v>15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 t="s">
        <v>25</v>
      </c>
      <c r="CT339" t="s">
        <v>23</v>
      </c>
      <c r="CU339" t="s">
        <v>24</v>
      </c>
      <c r="CV339" t="s">
        <v>19</v>
      </c>
      <c r="CW339">
        <v>1</v>
      </c>
      <c r="CX339">
        <v>1</v>
      </c>
      <c r="DA339" s="2">
        <f t="shared" si="5"/>
        <v>7.75</v>
      </c>
    </row>
    <row r="340" spans="1:107" thickTop="1" thickBot="1">
      <c r="A340" s="9">
        <v>44191</v>
      </c>
      <c r="P340" t="s">
        <v>15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 t="s">
        <v>25</v>
      </c>
      <c r="BP340">
        <v>1</v>
      </c>
      <c r="CT340" t="s">
        <v>24</v>
      </c>
      <c r="CU340" t="s">
        <v>21</v>
      </c>
      <c r="CV340" t="s">
        <v>19</v>
      </c>
      <c r="CW340">
        <v>1</v>
      </c>
      <c r="CX340">
        <v>1</v>
      </c>
      <c r="DA340" s="2">
        <f t="shared" si="5"/>
        <v>7.75</v>
      </c>
    </row>
    <row r="341" spans="1:107" thickTop="1" thickBot="1">
      <c r="A341" s="9">
        <v>44192</v>
      </c>
      <c r="Q341" t="s">
        <v>15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 t="s">
        <v>25</v>
      </c>
      <c r="CT341" t="s">
        <v>23</v>
      </c>
      <c r="CU341" t="s">
        <v>24</v>
      </c>
      <c r="CV341" t="s">
        <v>19</v>
      </c>
      <c r="CW341">
        <v>1</v>
      </c>
      <c r="CX341">
        <v>1</v>
      </c>
      <c r="DA341" s="2">
        <f t="shared" si="5"/>
        <v>7.5</v>
      </c>
    </row>
    <row r="342" spans="1:107" thickTop="1" thickBot="1">
      <c r="A342" s="9">
        <v>44193</v>
      </c>
      <c r="P342" t="s">
        <v>15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 t="s">
        <v>25</v>
      </c>
      <c r="CT342" t="s">
        <v>23</v>
      </c>
      <c r="CU342" t="s">
        <v>23</v>
      </c>
      <c r="CV342" t="s">
        <v>23</v>
      </c>
      <c r="CW342">
        <v>1</v>
      </c>
      <c r="CX342">
        <v>1</v>
      </c>
      <c r="DA342" s="2">
        <f t="shared" si="5"/>
        <v>7.5</v>
      </c>
    </row>
    <row r="343" spans="1:107" thickTop="1" thickBot="1">
      <c r="A343" s="9">
        <v>44194</v>
      </c>
      <c r="P343" t="s">
        <v>15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 t="s">
        <v>25</v>
      </c>
      <c r="CT343" t="s">
        <v>23</v>
      </c>
      <c r="CU343" t="s">
        <v>24</v>
      </c>
      <c r="CV343" t="s">
        <v>19</v>
      </c>
      <c r="CW343">
        <v>1</v>
      </c>
      <c r="CX343">
        <v>1</v>
      </c>
      <c r="DA343" s="2">
        <f t="shared" si="5"/>
        <v>7.5</v>
      </c>
    </row>
    <row r="344" spans="1:107" thickTop="1" thickBot="1">
      <c r="A344" s="9">
        <v>44195</v>
      </c>
      <c r="Q344" t="s">
        <v>15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 t="s">
        <v>25</v>
      </c>
      <c r="BO344">
        <v>1</v>
      </c>
      <c r="CT344" t="s">
        <v>24</v>
      </c>
      <c r="CU344" t="s">
        <v>24</v>
      </c>
      <c r="CV344" t="s">
        <v>19</v>
      </c>
      <c r="CW344">
        <v>1</v>
      </c>
      <c r="CX344">
        <v>1</v>
      </c>
      <c r="DA344" s="2">
        <f t="shared" si="5"/>
        <v>7.5</v>
      </c>
      <c r="DB344" t="s">
        <v>102</v>
      </c>
    </row>
    <row r="345" spans="1:107" thickTop="1" thickBot="1">
      <c r="A345" s="9">
        <v>44196</v>
      </c>
      <c r="T345" t="s">
        <v>15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 t="s">
        <v>25</v>
      </c>
      <c r="CT345" t="s">
        <v>23</v>
      </c>
      <c r="CU345" t="s">
        <v>23</v>
      </c>
      <c r="CV345" t="s">
        <v>19</v>
      </c>
      <c r="CW345">
        <v>1</v>
      </c>
      <c r="CX345">
        <v>1</v>
      </c>
      <c r="DA345" s="2">
        <f t="shared" si="5"/>
        <v>6.75</v>
      </c>
      <c r="DB345" s="2" t="e">
        <f>SUM(DA5:DA345)</f>
        <v>#N/A</v>
      </c>
      <c r="DC345" cm="1">
        <f t="array" ref="DC345">SUM(_xlfn.IFNA(DA5:DA345,0))/340</f>
        <v>6.3624999999999998</v>
      </c>
    </row>
    <row r="346" spans="1:107" thickTop="1" thickBot="1">
      <c r="A346" s="9">
        <v>44197</v>
      </c>
      <c r="N346" t="s">
        <v>15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 t="s">
        <v>25</v>
      </c>
      <c r="CT346" t="s">
        <v>19</v>
      </c>
      <c r="CU346" t="s">
        <v>24</v>
      </c>
      <c r="CV346" t="s">
        <v>19</v>
      </c>
      <c r="CW346">
        <v>1</v>
      </c>
      <c r="CX346">
        <v>1</v>
      </c>
      <c r="DA346" s="2">
        <f t="shared" si="5"/>
        <v>8.75</v>
      </c>
    </row>
    <row r="347" spans="1:107" thickTop="1" thickBot="1">
      <c r="A347" s="9">
        <v>44198</v>
      </c>
      <c r="R347" t="s">
        <v>15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 t="s">
        <v>25</v>
      </c>
      <c r="BN347">
        <v>1</v>
      </c>
      <c r="CT347" t="s">
        <v>23</v>
      </c>
      <c r="CU347" t="s">
        <v>23</v>
      </c>
      <c r="CV347" t="s">
        <v>23</v>
      </c>
      <c r="CW347">
        <v>1</v>
      </c>
      <c r="CX347">
        <v>1</v>
      </c>
      <c r="DA347" s="2">
        <f t="shared" si="5"/>
        <v>7.5</v>
      </c>
    </row>
    <row r="348" spans="1:107" thickTop="1" thickBot="1">
      <c r="A348" s="9">
        <v>44199</v>
      </c>
      <c r="P348" t="s">
        <v>15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 t="s">
        <v>25</v>
      </c>
      <c r="BN348">
        <v>1</v>
      </c>
      <c r="CT348" t="s">
        <v>24</v>
      </c>
      <c r="CU348" t="s">
        <v>21</v>
      </c>
      <c r="CV348" t="s">
        <v>23</v>
      </c>
      <c r="CW348">
        <v>1</v>
      </c>
      <c r="CX348">
        <v>1</v>
      </c>
      <c r="CZ348" t="s">
        <v>103</v>
      </c>
      <c r="DA348" s="2">
        <f t="shared" si="5"/>
        <v>7.5</v>
      </c>
    </row>
    <row r="349" spans="1:107" thickTop="1" thickBot="1">
      <c r="A349" s="9">
        <v>44200</v>
      </c>
      <c r="R349" t="s">
        <v>15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 t="s">
        <v>25</v>
      </c>
      <c r="BO349">
        <v>1</v>
      </c>
      <c r="CT349" t="s">
        <v>24</v>
      </c>
      <c r="CU349" t="s">
        <v>24</v>
      </c>
      <c r="CV349" t="s">
        <v>23</v>
      </c>
      <c r="CW349">
        <v>1</v>
      </c>
      <c r="CX349">
        <v>1</v>
      </c>
      <c r="DA349" s="2">
        <f t="shared" si="5"/>
        <v>7</v>
      </c>
    </row>
    <row r="350" spans="1:107" thickTop="1" thickBot="1">
      <c r="A350" s="9">
        <v>44201</v>
      </c>
      <c r="J350" t="s">
        <v>14</v>
      </c>
      <c r="N350" t="s">
        <v>15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 t="s">
        <v>25</v>
      </c>
      <c r="BO350">
        <v>1</v>
      </c>
      <c r="CT350" t="s">
        <v>23</v>
      </c>
      <c r="CU350" t="s">
        <v>24</v>
      </c>
      <c r="CV350" t="s">
        <v>19</v>
      </c>
      <c r="CW350">
        <v>1</v>
      </c>
      <c r="CX350">
        <v>1</v>
      </c>
      <c r="DA350" s="2">
        <f t="shared" si="5"/>
        <v>8</v>
      </c>
    </row>
    <row r="351" spans="1:107" thickTop="1" thickBot="1">
      <c r="A351" s="9">
        <v>44202</v>
      </c>
      <c r="Q351" t="s">
        <v>15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 t="s">
        <v>25</v>
      </c>
      <c r="BN351">
        <v>1</v>
      </c>
      <c r="CT351" t="s">
        <v>24</v>
      </c>
      <c r="CU351" t="s">
        <v>23</v>
      </c>
      <c r="CV351" t="s">
        <v>23</v>
      </c>
      <c r="CW351">
        <v>1</v>
      </c>
      <c r="CX351">
        <v>1</v>
      </c>
      <c r="DA351" s="2">
        <f t="shared" si="5"/>
        <v>7.25</v>
      </c>
    </row>
    <row r="352" spans="1:107" thickTop="1" thickBot="1">
      <c r="A352" s="9">
        <v>44203</v>
      </c>
      <c r="O352" t="s">
        <v>15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 t="s">
        <v>25</v>
      </c>
      <c r="BO352">
        <v>1</v>
      </c>
      <c r="CT352" t="s">
        <v>23</v>
      </c>
      <c r="CU352" t="s">
        <v>24</v>
      </c>
      <c r="CV352" t="s">
        <v>23</v>
      </c>
      <c r="CW352">
        <v>1</v>
      </c>
      <c r="CX352">
        <v>1</v>
      </c>
      <c r="DA352" s="2">
        <f t="shared" si="5"/>
        <v>7.75</v>
      </c>
    </row>
    <row r="353" spans="1:105" thickTop="1" thickBot="1">
      <c r="A353" s="9">
        <v>44204</v>
      </c>
      <c r="Q353" t="s">
        <v>15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 t="s">
        <v>25</v>
      </c>
      <c r="BN353">
        <v>1</v>
      </c>
      <c r="CT353" t="s">
        <v>23</v>
      </c>
      <c r="CU353" t="s">
        <v>24</v>
      </c>
      <c r="CV353" t="s">
        <v>23</v>
      </c>
      <c r="CW353">
        <v>1</v>
      </c>
      <c r="CX353">
        <v>1</v>
      </c>
      <c r="DA353" s="2">
        <f t="shared" si="5"/>
        <v>7.25</v>
      </c>
    </row>
    <row r="354" spans="1:105" thickTop="1" thickBot="1">
      <c r="A354" s="9">
        <v>44205</v>
      </c>
      <c r="R354" t="s">
        <v>15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 t="s">
        <v>25</v>
      </c>
      <c r="BN354">
        <v>1</v>
      </c>
      <c r="CT354" t="s">
        <v>19</v>
      </c>
      <c r="CU354" t="s">
        <v>24</v>
      </c>
      <c r="CV354" t="s">
        <v>23</v>
      </c>
      <c r="CW354">
        <v>1</v>
      </c>
      <c r="CX354">
        <v>1</v>
      </c>
      <c r="DA354" s="2">
        <f t="shared" si="5"/>
        <v>7</v>
      </c>
    </row>
    <row r="355" spans="1:105" thickTop="1" thickBot="1">
      <c r="A355" s="9">
        <v>44206</v>
      </c>
      <c r="P355" t="s">
        <v>15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 t="s">
        <v>25</v>
      </c>
      <c r="BO355">
        <v>1</v>
      </c>
      <c r="CT355" t="s">
        <v>24</v>
      </c>
      <c r="CU355" t="s">
        <v>24</v>
      </c>
      <c r="CV355" t="s">
        <v>19</v>
      </c>
      <c r="CW355">
        <v>2</v>
      </c>
      <c r="CX355">
        <v>1</v>
      </c>
      <c r="DA355" s="2">
        <f t="shared" si="5"/>
        <v>7.5</v>
      </c>
    </row>
    <row r="356" spans="1:105" thickTop="1" thickBot="1">
      <c r="A356" s="9">
        <v>44207</v>
      </c>
      <c r="R356" t="s">
        <v>15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 t="s">
        <v>25</v>
      </c>
      <c r="BN356">
        <v>1</v>
      </c>
      <c r="CT356" t="s">
        <v>24</v>
      </c>
      <c r="CU356" t="s">
        <v>24</v>
      </c>
      <c r="CV356" t="s">
        <v>23</v>
      </c>
      <c r="CW356">
        <v>2</v>
      </c>
      <c r="CX356">
        <v>2</v>
      </c>
      <c r="DA356" s="2">
        <f t="shared" si="5"/>
        <v>7</v>
      </c>
    </row>
    <row r="357" spans="1:105" thickTop="1" thickBot="1">
      <c r="A357" s="9">
        <v>44208</v>
      </c>
      <c r="L357" t="s">
        <v>14</v>
      </c>
      <c r="O357" t="s">
        <v>15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 t="s">
        <v>25</v>
      </c>
      <c r="BT357">
        <v>1</v>
      </c>
      <c r="BU357">
        <v>1</v>
      </c>
      <c r="CT357" t="s">
        <v>23</v>
      </c>
      <c r="CU357" t="s">
        <v>23</v>
      </c>
      <c r="CV357" t="s">
        <v>23</v>
      </c>
      <c r="CW357">
        <v>1</v>
      </c>
      <c r="CX357">
        <v>1</v>
      </c>
      <c r="CZ357" t="s">
        <v>104</v>
      </c>
      <c r="DA357" s="2">
        <f t="shared" si="5"/>
        <v>8.25</v>
      </c>
    </row>
    <row r="358" spans="1:105" thickTop="1" thickBot="1">
      <c r="A358" s="9">
        <v>44209</v>
      </c>
      <c r="Q358" t="s">
        <v>15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 t="s">
        <v>25</v>
      </c>
      <c r="AS358" t="s">
        <v>18</v>
      </c>
      <c r="BP358">
        <v>1</v>
      </c>
      <c r="BQ358">
        <v>1</v>
      </c>
      <c r="BR358" t="s">
        <v>14</v>
      </c>
      <c r="BS358" t="s">
        <v>20</v>
      </c>
      <c r="BT358" t="s">
        <v>18</v>
      </c>
      <c r="CT358" t="s">
        <v>19</v>
      </c>
      <c r="CU358" t="s">
        <v>23</v>
      </c>
      <c r="CV358" t="s">
        <v>23</v>
      </c>
      <c r="CW358">
        <v>2</v>
      </c>
      <c r="CX358">
        <v>1</v>
      </c>
      <c r="CZ358" t="s">
        <v>105</v>
      </c>
      <c r="DA358" s="2">
        <f t="shared" si="5"/>
        <v>7.25</v>
      </c>
    </row>
    <row r="359" spans="1:105" thickTop="1" thickBot="1">
      <c r="A359" s="9">
        <v>44210</v>
      </c>
      <c r="Q359" t="s">
        <v>15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 t="s">
        <v>25</v>
      </c>
      <c r="AS359" t="s">
        <v>18</v>
      </c>
      <c r="BO359">
        <v>1</v>
      </c>
      <c r="CT359" t="s">
        <v>23</v>
      </c>
      <c r="CU359" t="s">
        <v>23</v>
      </c>
      <c r="CV359" t="s">
        <v>23</v>
      </c>
      <c r="CW359">
        <v>2</v>
      </c>
      <c r="CX359">
        <v>1</v>
      </c>
      <c r="DA359" s="2">
        <f t="shared" si="5"/>
        <v>7.25</v>
      </c>
    </row>
    <row r="360" spans="1:105" thickTop="1" thickBot="1">
      <c r="A360" s="9">
        <v>44211</v>
      </c>
      <c r="Q360" t="s">
        <v>15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V360" t="s">
        <v>25</v>
      </c>
      <c r="AX360" t="s">
        <v>18</v>
      </c>
      <c r="BS360">
        <v>1</v>
      </c>
      <c r="BZ360" t="s">
        <v>18</v>
      </c>
      <c r="CT360" t="s">
        <v>24</v>
      </c>
      <c r="CU360" t="s">
        <v>24</v>
      </c>
      <c r="CV360" t="s">
        <v>24</v>
      </c>
      <c r="CW360">
        <v>2</v>
      </c>
      <c r="CX360">
        <v>1</v>
      </c>
      <c r="DA360" s="2">
        <f t="shared" si="5"/>
        <v>8</v>
      </c>
    </row>
    <row r="361" spans="1:105" thickTop="1" thickBot="1">
      <c r="A361" s="9">
        <v>44212</v>
      </c>
      <c r="Q361" t="s">
        <v>15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 t="s">
        <v>25</v>
      </c>
      <c r="AU361" t="s">
        <v>18</v>
      </c>
      <c r="CT361" t="s">
        <v>24</v>
      </c>
      <c r="CU361" t="s">
        <v>24</v>
      </c>
      <c r="CV361" t="s">
        <v>24</v>
      </c>
      <c r="CW361">
        <v>2</v>
      </c>
      <c r="CX361">
        <v>2</v>
      </c>
      <c r="DA361" s="2">
        <f t="shared" si="5"/>
        <v>7.25</v>
      </c>
    </row>
    <row r="362" spans="1:105" thickTop="1" thickBot="1">
      <c r="A362" s="9">
        <v>44213</v>
      </c>
      <c r="P362" t="s">
        <v>15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 t="s">
        <v>25</v>
      </c>
      <c r="BO362">
        <v>1</v>
      </c>
      <c r="CT362" t="s">
        <v>23</v>
      </c>
      <c r="CU362" t="s">
        <v>23</v>
      </c>
      <c r="CV362" t="s">
        <v>24</v>
      </c>
      <c r="CW362">
        <v>1</v>
      </c>
      <c r="CX362">
        <v>1</v>
      </c>
      <c r="DA362" s="2">
        <f t="shared" si="5"/>
        <v>7</v>
      </c>
    </row>
    <row r="363" spans="1:105" thickTop="1" thickBot="1">
      <c r="A363" s="9">
        <v>44214</v>
      </c>
      <c r="S363" t="s">
        <v>15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 t="s">
        <v>25</v>
      </c>
      <c r="AT363" t="s">
        <v>18</v>
      </c>
      <c r="CT363" t="s">
        <v>21</v>
      </c>
      <c r="CU363" t="s">
        <v>24</v>
      </c>
      <c r="CV363" t="s">
        <v>23</v>
      </c>
      <c r="CW363">
        <v>2</v>
      </c>
      <c r="CX363">
        <v>2</v>
      </c>
      <c r="DA363" s="2">
        <f t="shared" si="5"/>
        <v>6.5</v>
      </c>
    </row>
    <row r="364" spans="1:105" thickTop="1" thickBot="1">
      <c r="A364" s="9">
        <v>44215</v>
      </c>
      <c r="P364" t="s">
        <v>15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 t="s">
        <v>25</v>
      </c>
      <c r="CT364" t="s">
        <v>23</v>
      </c>
      <c r="CU364" t="s">
        <v>24</v>
      </c>
      <c r="CV364" t="s">
        <v>21</v>
      </c>
      <c r="CW364">
        <v>2</v>
      </c>
      <c r="CX364">
        <v>2</v>
      </c>
      <c r="DA364" s="2">
        <f t="shared" si="5"/>
        <v>7.25</v>
      </c>
    </row>
    <row r="365" spans="1:105" thickTop="1" thickBot="1">
      <c r="A365" s="9">
        <v>44216</v>
      </c>
      <c r="X365" t="s">
        <v>15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 t="s">
        <v>25</v>
      </c>
      <c r="CT365" t="s">
        <v>24</v>
      </c>
      <c r="CU365" t="s">
        <v>24</v>
      </c>
      <c r="CV365" t="s">
        <v>23</v>
      </c>
      <c r="CW365">
        <v>1</v>
      </c>
      <c r="CX365">
        <v>1</v>
      </c>
      <c r="DA365" s="2">
        <f t="shared" si="5"/>
        <v>5.25</v>
      </c>
    </row>
    <row r="366" spans="1:105" thickTop="1" thickBot="1">
      <c r="A366" s="9">
        <v>44217</v>
      </c>
      <c r="Q366" t="s">
        <v>15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 t="s">
        <v>25</v>
      </c>
      <c r="CT366" t="s">
        <v>19</v>
      </c>
      <c r="CU366" t="s">
        <v>24</v>
      </c>
      <c r="CV366" t="s">
        <v>23</v>
      </c>
      <c r="CW366">
        <v>2</v>
      </c>
      <c r="CX366">
        <v>2</v>
      </c>
      <c r="DA366" s="2">
        <f t="shared" si="5"/>
        <v>7</v>
      </c>
    </row>
    <row r="367" spans="1:105" thickTop="1" thickBot="1">
      <c r="A367" s="9">
        <v>44218</v>
      </c>
      <c r="O367" t="s">
        <v>15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 t="s">
        <v>25</v>
      </c>
      <c r="CT367" t="s">
        <v>24</v>
      </c>
      <c r="CU367" t="s">
        <v>24</v>
      </c>
      <c r="CV367" t="s">
        <v>24</v>
      </c>
      <c r="CW367">
        <v>2</v>
      </c>
      <c r="CX367">
        <v>2</v>
      </c>
      <c r="DA367" s="2">
        <f t="shared" si="5"/>
        <v>7</v>
      </c>
    </row>
    <row r="368" spans="1:105" thickTop="1" thickBot="1">
      <c r="A368" s="9">
        <v>44219</v>
      </c>
      <c r="V368" t="s">
        <v>15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 t="s">
        <v>25</v>
      </c>
      <c r="AZ368" t="s">
        <v>18</v>
      </c>
      <c r="BV368">
        <v>1</v>
      </c>
      <c r="CT368" t="s">
        <v>19</v>
      </c>
      <c r="CU368" t="s">
        <v>24</v>
      </c>
      <c r="CV368" t="s">
        <v>19</v>
      </c>
      <c r="CW368">
        <v>2</v>
      </c>
      <c r="CX368">
        <v>2</v>
      </c>
      <c r="DA368" s="2">
        <f t="shared" si="5"/>
        <v>7.5</v>
      </c>
    </row>
    <row r="369" spans="1:105" thickTop="1" thickBot="1">
      <c r="A369" s="9">
        <v>44220</v>
      </c>
      <c r="T369" t="s">
        <v>15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 t="s">
        <v>25</v>
      </c>
      <c r="CT369" t="s">
        <v>21</v>
      </c>
      <c r="CU369" t="s">
        <v>24</v>
      </c>
      <c r="CV369" t="s">
        <v>23</v>
      </c>
      <c r="CW369">
        <v>1</v>
      </c>
      <c r="CX369">
        <v>2</v>
      </c>
      <c r="DA369" s="2">
        <f t="shared" si="5"/>
        <v>5.5</v>
      </c>
    </row>
    <row r="370" spans="1:105" thickTop="1" thickBot="1">
      <c r="A370" s="9">
        <v>44221</v>
      </c>
      <c r="Q370" t="s">
        <v>15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 t="s">
        <v>25</v>
      </c>
      <c r="CT370" t="s">
        <v>24</v>
      </c>
      <c r="CU370" t="s">
        <v>23</v>
      </c>
      <c r="CV370" t="s">
        <v>24</v>
      </c>
      <c r="CW370">
        <v>1</v>
      </c>
      <c r="CX370">
        <v>2</v>
      </c>
      <c r="DA370" s="2">
        <f t="shared" si="5"/>
        <v>6.5</v>
      </c>
    </row>
    <row r="371" spans="1:105" thickTop="1" thickBot="1">
      <c r="A371" s="9">
        <v>44222</v>
      </c>
      <c r="S371" t="s">
        <v>15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 t="s">
        <v>25</v>
      </c>
      <c r="CT371" t="s">
        <v>24</v>
      </c>
      <c r="CU371" t="s">
        <v>19</v>
      </c>
      <c r="CV371" t="s">
        <v>24</v>
      </c>
      <c r="CW371">
        <v>1</v>
      </c>
      <c r="CX371">
        <v>2</v>
      </c>
      <c r="DA371" s="2">
        <f t="shared" si="5"/>
        <v>6.25</v>
      </c>
    </row>
    <row r="372" spans="1:105" thickTop="1" thickBot="1">
      <c r="A372" s="9">
        <v>44223</v>
      </c>
      <c r="R372" t="s">
        <v>15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 t="s">
        <v>25</v>
      </c>
      <c r="CT372" t="s">
        <v>23</v>
      </c>
      <c r="CU372" t="s">
        <v>24</v>
      </c>
      <c r="CV372" t="s">
        <v>24</v>
      </c>
      <c r="CW372">
        <v>1</v>
      </c>
      <c r="CX372">
        <v>2</v>
      </c>
      <c r="DA372" s="2">
        <f t="shared" si="5"/>
        <v>5.75</v>
      </c>
    </row>
    <row r="373" spans="1:105" thickTop="1" thickBot="1">
      <c r="A373" s="9">
        <v>44224</v>
      </c>
      <c r="N373" t="s">
        <v>15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 t="s">
        <v>25</v>
      </c>
      <c r="CT373" t="s">
        <v>23</v>
      </c>
      <c r="CU373" t="s">
        <v>23</v>
      </c>
      <c r="CV373" t="s">
        <v>24</v>
      </c>
      <c r="CW373">
        <v>1</v>
      </c>
      <c r="CX373">
        <v>2</v>
      </c>
      <c r="DA373" s="2">
        <f t="shared" si="5"/>
        <v>7</v>
      </c>
    </row>
    <row r="374" spans="1:105" thickTop="1" thickBot="1">
      <c r="A374" s="9">
        <v>44225</v>
      </c>
      <c r="N374" t="s">
        <v>15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 t="s">
        <v>25</v>
      </c>
      <c r="CT374" t="s">
        <v>23</v>
      </c>
      <c r="CU374" t="s">
        <v>23</v>
      </c>
      <c r="CV374" t="s">
        <v>24</v>
      </c>
      <c r="CW374">
        <v>2</v>
      </c>
      <c r="CX374">
        <v>2</v>
      </c>
      <c r="DA374" s="2">
        <f t="shared" si="5"/>
        <v>7.75</v>
      </c>
    </row>
    <row r="375" spans="1:105" thickTop="1" thickBot="1">
      <c r="A375" s="9">
        <v>44226</v>
      </c>
      <c r="S375" t="s">
        <v>15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 t="s">
        <v>25</v>
      </c>
      <c r="CT375" t="s">
        <v>23</v>
      </c>
      <c r="CU375" t="s">
        <v>23</v>
      </c>
      <c r="CV375" t="s">
        <v>21</v>
      </c>
      <c r="CW375">
        <v>2</v>
      </c>
      <c r="CX375">
        <v>2</v>
      </c>
      <c r="DA375" s="2">
        <f t="shared" si="5"/>
        <v>7.25</v>
      </c>
    </row>
    <row r="376" spans="1:105" thickTop="1" thickBot="1">
      <c r="A376" s="9">
        <v>44227</v>
      </c>
      <c r="P376" t="s">
        <v>15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 t="s">
        <v>25</v>
      </c>
      <c r="CT376" t="s">
        <v>24</v>
      </c>
      <c r="CU376" t="s">
        <v>24</v>
      </c>
      <c r="CV376" t="s">
        <v>23</v>
      </c>
      <c r="CW376">
        <v>1</v>
      </c>
      <c r="CX376">
        <v>1</v>
      </c>
      <c r="DA376" s="2">
        <f t="shared" si="5"/>
        <v>6.5</v>
      </c>
    </row>
    <row r="377" spans="1:105" thickTop="1" thickBot="1">
      <c r="A377" s="9">
        <v>44228</v>
      </c>
      <c r="O377" t="s">
        <v>15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 t="s">
        <v>25</v>
      </c>
      <c r="CT377" t="s">
        <v>24</v>
      </c>
      <c r="CU377" t="s">
        <v>23</v>
      </c>
      <c r="CV377" t="s">
        <v>23</v>
      </c>
      <c r="CW377">
        <v>1</v>
      </c>
      <c r="CX377">
        <v>1</v>
      </c>
      <c r="DA377" s="2">
        <f t="shared" si="5"/>
        <v>7.25</v>
      </c>
    </row>
    <row r="378" spans="1:105" thickTop="1" thickBot="1">
      <c r="A378" s="9">
        <v>44229</v>
      </c>
      <c r="Q378" t="s">
        <v>15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 t="s">
        <v>25</v>
      </c>
      <c r="CT378" t="s">
        <v>24</v>
      </c>
      <c r="CU378" t="s">
        <v>24</v>
      </c>
      <c r="CV378" t="s">
        <v>23</v>
      </c>
      <c r="CW378">
        <v>1</v>
      </c>
      <c r="CX378">
        <v>1</v>
      </c>
      <c r="DA378" s="2">
        <f t="shared" si="5"/>
        <v>6.75</v>
      </c>
    </row>
    <row r="379" spans="1:105" thickTop="1" thickBot="1">
      <c r="A379" s="9">
        <v>44230</v>
      </c>
      <c r="O379" t="s">
        <v>15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 t="s">
        <v>25</v>
      </c>
      <c r="CT379" t="s">
        <v>24</v>
      </c>
      <c r="CU379" t="s">
        <v>24</v>
      </c>
      <c r="CV379" t="s">
        <v>23</v>
      </c>
      <c r="CW379">
        <v>1</v>
      </c>
      <c r="CX379">
        <v>1</v>
      </c>
      <c r="DA379" s="2">
        <f t="shared" si="5"/>
        <v>8</v>
      </c>
    </row>
    <row r="380" spans="1:105" thickTop="1" thickBot="1">
      <c r="A380" s="9">
        <v>44231</v>
      </c>
      <c r="O380" t="s">
        <v>15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 t="s">
        <v>25</v>
      </c>
      <c r="BP380">
        <v>1</v>
      </c>
      <c r="CT380" t="s">
        <v>23</v>
      </c>
      <c r="CU380" t="s">
        <v>23</v>
      </c>
      <c r="CV380" t="s">
        <v>23</v>
      </c>
      <c r="CW380">
        <v>1</v>
      </c>
      <c r="CX380">
        <v>1</v>
      </c>
      <c r="DA380" s="2">
        <f t="shared" si="5"/>
        <v>8.25</v>
      </c>
    </row>
    <row r="381" spans="1:105" thickTop="1" thickBot="1">
      <c r="A381" s="9">
        <v>44232</v>
      </c>
      <c r="P381" t="s">
        <v>15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 t="s">
        <v>25</v>
      </c>
      <c r="BO381">
        <v>1</v>
      </c>
      <c r="CT381" t="s">
        <v>23</v>
      </c>
      <c r="CU381" t="s">
        <v>24</v>
      </c>
      <c r="CV381" t="s">
        <v>23</v>
      </c>
      <c r="CW381">
        <v>1</v>
      </c>
      <c r="CX381">
        <v>1</v>
      </c>
      <c r="DA381" s="2">
        <f t="shared" si="5"/>
        <v>7.5</v>
      </c>
    </row>
    <row r="382" spans="1:105" thickTop="1" thickBot="1">
      <c r="A382" s="9">
        <v>44233</v>
      </c>
      <c r="O382" t="s">
        <v>15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 t="s">
        <v>25</v>
      </c>
      <c r="CT382" t="s">
        <v>24</v>
      </c>
      <c r="CU382" t="s">
        <v>24</v>
      </c>
      <c r="CV382" t="s">
        <v>23</v>
      </c>
      <c r="CW382">
        <v>1</v>
      </c>
      <c r="CX382">
        <v>1</v>
      </c>
      <c r="DA382" s="2">
        <f t="shared" si="5"/>
        <v>7.75</v>
      </c>
    </row>
    <row r="383" spans="1:105" thickTop="1" thickBot="1">
      <c r="A383" s="9">
        <v>44234</v>
      </c>
      <c r="T383" t="s">
        <v>15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 t="s">
        <v>25</v>
      </c>
      <c r="CT383" t="s">
        <v>24</v>
      </c>
      <c r="CU383" t="s">
        <v>24</v>
      </c>
      <c r="CV383" t="s">
        <v>24</v>
      </c>
      <c r="CW383">
        <v>2</v>
      </c>
      <c r="CX383">
        <v>2</v>
      </c>
      <c r="CZ383" t="s">
        <v>106</v>
      </c>
      <c r="DA383" s="2">
        <f t="shared" si="5"/>
        <v>6.5</v>
      </c>
    </row>
    <row r="384" spans="1:105" thickTop="1" thickBot="1">
      <c r="A384" s="9">
        <v>44235</v>
      </c>
      <c r="N384" t="s">
        <v>15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 t="s">
        <v>25</v>
      </c>
      <c r="CT384" t="s">
        <v>23</v>
      </c>
      <c r="CU384" t="s">
        <v>23</v>
      </c>
      <c r="CV384" t="s">
        <v>23</v>
      </c>
      <c r="CW384">
        <v>1</v>
      </c>
      <c r="CX384">
        <v>1</v>
      </c>
      <c r="DA384" s="2">
        <f t="shared" si="5"/>
        <v>7.75</v>
      </c>
    </row>
    <row r="385" spans="1:105" thickTop="1" thickBot="1">
      <c r="A385" s="9">
        <v>44236</v>
      </c>
      <c r="P385" t="s">
        <v>15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 t="s">
        <v>25</v>
      </c>
      <c r="CT385" t="s">
        <v>24</v>
      </c>
      <c r="CU385" t="s">
        <v>24</v>
      </c>
      <c r="CV385" t="s">
        <v>23</v>
      </c>
      <c r="CW385">
        <v>2</v>
      </c>
      <c r="CX385">
        <v>2</v>
      </c>
      <c r="DA385" s="2">
        <f t="shared" si="5"/>
        <v>7</v>
      </c>
    </row>
    <row r="386" spans="1:105" thickTop="1" thickBot="1">
      <c r="A386" s="9">
        <v>44237</v>
      </c>
      <c r="R386" t="s">
        <v>14</v>
      </c>
      <c r="S386" t="s">
        <v>14</v>
      </c>
      <c r="T386" t="s">
        <v>15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 t="s">
        <v>25</v>
      </c>
      <c r="BO386">
        <v>1</v>
      </c>
      <c r="CT386" t="s">
        <v>24</v>
      </c>
      <c r="CU386" t="s">
        <v>24</v>
      </c>
      <c r="CV386" t="s">
        <v>23</v>
      </c>
      <c r="CW386">
        <v>2</v>
      </c>
      <c r="CX386">
        <v>2</v>
      </c>
      <c r="DA386" s="2">
        <f t="shared" si="5"/>
        <v>6.5</v>
      </c>
    </row>
    <row r="387" spans="1:105" thickTop="1" thickBot="1">
      <c r="A387" s="9">
        <v>44238</v>
      </c>
      <c r="R387" t="s">
        <v>15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 t="s">
        <v>25</v>
      </c>
      <c r="BN387">
        <v>1</v>
      </c>
      <c r="CT387" t="s">
        <v>24</v>
      </c>
      <c r="CU387" t="s">
        <v>24</v>
      </c>
      <c r="CV387" t="s">
        <v>23</v>
      </c>
      <c r="CW387">
        <v>3</v>
      </c>
      <c r="CX387">
        <v>3</v>
      </c>
      <c r="DA387" s="2">
        <f t="shared" si="5"/>
        <v>7.75</v>
      </c>
    </row>
    <row r="388" spans="1:105" thickTop="1" thickBot="1">
      <c r="A388" s="9">
        <v>44239</v>
      </c>
      <c r="P388" t="s">
        <v>15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 t="s">
        <v>25</v>
      </c>
      <c r="CT388" t="s">
        <v>24</v>
      </c>
      <c r="CU388" t="s">
        <v>24</v>
      </c>
      <c r="CV388" t="s">
        <v>23</v>
      </c>
      <c r="CW388">
        <v>3</v>
      </c>
      <c r="CX388">
        <v>3</v>
      </c>
      <c r="DA388" s="2">
        <f t="shared" si="5"/>
        <v>6.5</v>
      </c>
    </row>
    <row r="389" spans="1:105" thickTop="1" thickBot="1">
      <c r="A389" s="9">
        <v>44240</v>
      </c>
      <c r="R389" t="s">
        <v>15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 t="s">
        <v>25</v>
      </c>
      <c r="CT389" t="s">
        <v>24</v>
      </c>
      <c r="CU389" t="s">
        <v>21</v>
      </c>
      <c r="CV389" t="s">
        <v>24</v>
      </c>
      <c r="CW389">
        <v>1</v>
      </c>
      <c r="CX389">
        <v>1</v>
      </c>
      <c r="DA389" s="2">
        <f t="shared" si="5"/>
        <v>6</v>
      </c>
    </row>
    <row r="390" spans="1:105" thickTop="1" thickBot="1">
      <c r="A390" s="9">
        <v>44241</v>
      </c>
      <c r="Q390" t="s">
        <v>15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 t="s">
        <v>25</v>
      </c>
      <c r="CT390" t="s">
        <v>21</v>
      </c>
      <c r="CU390" t="s">
        <v>21</v>
      </c>
      <c r="CV390" t="s">
        <v>24</v>
      </c>
      <c r="CW390">
        <v>1</v>
      </c>
      <c r="CX390">
        <v>1</v>
      </c>
      <c r="CZ390" t="s">
        <v>107</v>
      </c>
      <c r="DA390" s="2">
        <f t="shared" ref="DA390:DA453" si="6">IF((SUM(B390:CS390)/4+0.5)&gt;1,SUM(B390:CS390)/4+0.5,DA391=NA())</f>
        <v>6</v>
      </c>
    </row>
    <row r="391" spans="1:105" thickTop="1" thickBot="1">
      <c r="A391" s="9">
        <v>44242</v>
      </c>
      <c r="P391" t="s">
        <v>15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 t="s">
        <v>25</v>
      </c>
      <c r="CT391" t="s">
        <v>23</v>
      </c>
      <c r="CU391" t="s">
        <v>24</v>
      </c>
      <c r="CV391" t="s">
        <v>23</v>
      </c>
      <c r="CW391">
        <v>1</v>
      </c>
      <c r="CX391">
        <v>1</v>
      </c>
      <c r="DA391" s="2">
        <f t="shared" si="6"/>
        <v>6.5</v>
      </c>
    </row>
    <row r="392" spans="1:105" thickTop="1" thickBot="1">
      <c r="A392" s="9">
        <v>44243</v>
      </c>
      <c r="N392" t="s">
        <v>15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 t="s">
        <v>25</v>
      </c>
      <c r="CT392" t="s">
        <v>23</v>
      </c>
      <c r="CU392" t="s">
        <v>24</v>
      </c>
      <c r="CV392" t="s">
        <v>23</v>
      </c>
      <c r="CW392">
        <v>1</v>
      </c>
      <c r="CX392">
        <v>1</v>
      </c>
      <c r="DA392" s="2">
        <f t="shared" si="6"/>
        <v>6.75</v>
      </c>
    </row>
    <row r="393" spans="1:105" thickTop="1" thickBot="1">
      <c r="A393" s="9">
        <v>44244</v>
      </c>
      <c r="Q393" t="s">
        <v>14</v>
      </c>
      <c r="R393" t="s">
        <v>15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 t="s">
        <v>25</v>
      </c>
      <c r="AW393" t="s">
        <v>18</v>
      </c>
      <c r="BR393" t="s">
        <v>18</v>
      </c>
      <c r="BV393" t="s">
        <v>20</v>
      </c>
      <c r="CT393" t="s">
        <v>23</v>
      </c>
      <c r="CU393" t="s">
        <v>24</v>
      </c>
      <c r="CV393" t="s">
        <v>23</v>
      </c>
      <c r="CW393">
        <v>1</v>
      </c>
      <c r="CX393">
        <v>1</v>
      </c>
      <c r="DA393" s="2">
        <f t="shared" si="6"/>
        <v>6.5</v>
      </c>
    </row>
    <row r="394" spans="1:105" thickTop="1" thickBot="1">
      <c r="A394" s="9">
        <v>44245</v>
      </c>
      <c r="K394" t="s">
        <v>15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 t="s">
        <v>25</v>
      </c>
      <c r="AV394" t="s">
        <v>18</v>
      </c>
      <c r="BS394" t="s">
        <v>20</v>
      </c>
      <c r="BZ394" t="s">
        <v>18</v>
      </c>
      <c r="CT394" t="s">
        <v>23</v>
      </c>
      <c r="CU394" t="s">
        <v>24</v>
      </c>
      <c r="CV394" t="s">
        <v>23</v>
      </c>
      <c r="CW394">
        <v>1</v>
      </c>
      <c r="CX394">
        <v>1</v>
      </c>
      <c r="DA394" s="2">
        <f t="shared" si="6"/>
        <v>8.25</v>
      </c>
    </row>
    <row r="395" spans="1:105" thickTop="1" thickBot="1">
      <c r="A395" s="9">
        <v>44246</v>
      </c>
      <c r="N395" t="s">
        <v>15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 t="s">
        <v>25</v>
      </c>
      <c r="AV395" t="s">
        <v>18</v>
      </c>
      <c r="BS395" t="s">
        <v>20</v>
      </c>
      <c r="BZ395" t="s">
        <v>18</v>
      </c>
      <c r="CT395" t="s">
        <v>24</v>
      </c>
      <c r="CU395" t="s">
        <v>21</v>
      </c>
      <c r="CV395" t="s">
        <v>23</v>
      </c>
      <c r="CW395">
        <v>1</v>
      </c>
      <c r="CX395">
        <v>1</v>
      </c>
      <c r="DA395" s="2">
        <f t="shared" si="6"/>
        <v>7.5</v>
      </c>
    </row>
    <row r="396" spans="1:105" thickTop="1" thickBot="1">
      <c r="A396" s="9">
        <v>44247</v>
      </c>
      <c r="K396" t="s">
        <v>15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 t="s">
        <v>25</v>
      </c>
      <c r="AV396" t="s">
        <v>18</v>
      </c>
      <c r="BT396" t="s">
        <v>14</v>
      </c>
      <c r="CT396" t="s">
        <v>24</v>
      </c>
      <c r="CU396" t="s">
        <v>21</v>
      </c>
      <c r="CV396" t="s">
        <v>19</v>
      </c>
      <c r="CW396">
        <v>1</v>
      </c>
      <c r="CX396">
        <v>1</v>
      </c>
      <c r="CZ396" t="s">
        <v>108</v>
      </c>
      <c r="DA396" s="2">
        <f t="shared" si="6"/>
        <v>8</v>
      </c>
    </row>
    <row r="397" spans="1:105" thickTop="1" thickBot="1">
      <c r="A397" s="9">
        <v>44248</v>
      </c>
      <c r="X397" t="s">
        <v>15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 t="s">
        <v>25</v>
      </c>
      <c r="AV397" t="s">
        <v>18</v>
      </c>
      <c r="BS397" t="s">
        <v>14</v>
      </c>
      <c r="CT397" t="s">
        <v>23</v>
      </c>
      <c r="CU397" t="s">
        <v>24</v>
      </c>
      <c r="CV397" t="s">
        <v>19</v>
      </c>
      <c r="CW397">
        <v>1</v>
      </c>
      <c r="CX397">
        <v>1</v>
      </c>
      <c r="DA397" s="2">
        <f t="shared" si="6"/>
        <v>4.75</v>
      </c>
    </row>
    <row r="398" spans="1:105" thickTop="1" thickBot="1">
      <c r="A398" s="9">
        <v>44249</v>
      </c>
      <c r="Q398" t="s">
        <v>15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 t="s">
        <v>15</v>
      </c>
      <c r="AR398" t="s">
        <v>25</v>
      </c>
      <c r="AV398" t="s">
        <v>18</v>
      </c>
      <c r="BR398" t="s">
        <v>20</v>
      </c>
      <c r="BZ398" t="s">
        <v>18</v>
      </c>
      <c r="CT398" t="s">
        <v>23</v>
      </c>
      <c r="CU398" t="s">
        <v>23</v>
      </c>
      <c r="CV398" t="s">
        <v>23</v>
      </c>
      <c r="CW398">
        <v>1</v>
      </c>
      <c r="CX398">
        <v>1</v>
      </c>
      <c r="DA398" s="2">
        <f t="shared" si="6"/>
        <v>6.5</v>
      </c>
    </row>
    <row r="399" spans="1:105" thickTop="1" thickBot="1">
      <c r="A399" s="9">
        <v>44250</v>
      </c>
      <c r="S399" t="s">
        <v>15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 t="s">
        <v>15</v>
      </c>
      <c r="AS399" t="s">
        <v>25</v>
      </c>
      <c r="AV399" t="s">
        <v>18</v>
      </c>
      <c r="BR399" t="s">
        <v>20</v>
      </c>
      <c r="BZ399" t="s">
        <v>18</v>
      </c>
      <c r="CI399">
        <v>1</v>
      </c>
      <c r="CT399" t="s">
        <v>23</v>
      </c>
      <c r="CU399" t="s">
        <v>24</v>
      </c>
      <c r="CV399" t="s">
        <v>23</v>
      </c>
      <c r="CW399">
        <v>1</v>
      </c>
      <c r="CX399">
        <v>1</v>
      </c>
      <c r="DA399" s="2">
        <f t="shared" si="6"/>
        <v>6.25</v>
      </c>
    </row>
    <row r="400" spans="1:105" thickTop="1" thickBot="1">
      <c r="A400" s="9">
        <v>44251</v>
      </c>
      <c r="J400" t="s">
        <v>15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 t="s">
        <v>25</v>
      </c>
      <c r="AQ400" t="s">
        <v>18</v>
      </c>
      <c r="AV400" t="s">
        <v>18</v>
      </c>
      <c r="BR400">
        <v>1</v>
      </c>
      <c r="BS400">
        <v>1</v>
      </c>
      <c r="BT400" t="s">
        <v>18</v>
      </c>
      <c r="BU400" t="s">
        <v>20</v>
      </c>
      <c r="CT400" t="s">
        <v>24</v>
      </c>
      <c r="CU400" t="s">
        <v>24</v>
      </c>
      <c r="CV400" t="s">
        <v>24</v>
      </c>
      <c r="CW400">
        <v>1</v>
      </c>
      <c r="CX400">
        <v>1</v>
      </c>
      <c r="DA400" s="2">
        <f t="shared" si="6"/>
        <v>8.5</v>
      </c>
    </row>
    <row r="401" spans="1:105" thickTop="1" thickBot="1">
      <c r="A401" s="9">
        <v>44252</v>
      </c>
      <c r="K401" t="s">
        <v>15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 t="s">
        <v>25</v>
      </c>
      <c r="AN401">
        <v>1</v>
      </c>
      <c r="AO401">
        <v>1</v>
      </c>
      <c r="AP401">
        <v>1</v>
      </c>
      <c r="AV401" t="s">
        <v>18</v>
      </c>
      <c r="CT401" t="s">
        <v>23</v>
      </c>
      <c r="CU401" t="s">
        <v>24</v>
      </c>
      <c r="CV401" t="s">
        <v>23</v>
      </c>
      <c r="CW401">
        <v>1</v>
      </c>
      <c r="CX401">
        <v>1</v>
      </c>
      <c r="DA401" s="2">
        <f t="shared" si="6"/>
        <v>7.75</v>
      </c>
    </row>
    <row r="402" spans="1:105" thickTop="1" thickBot="1">
      <c r="A402" s="9">
        <v>44253</v>
      </c>
      <c r="J402" t="s">
        <v>15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 t="s">
        <v>15</v>
      </c>
      <c r="AV402" t="s">
        <v>18</v>
      </c>
      <c r="CT402" t="s">
        <v>23</v>
      </c>
      <c r="CU402" t="s">
        <v>24</v>
      </c>
      <c r="CV402" t="s">
        <v>24</v>
      </c>
      <c r="CW402">
        <v>1</v>
      </c>
      <c r="CX402">
        <v>1</v>
      </c>
      <c r="DA402" s="2">
        <f t="shared" si="6"/>
        <v>8.75</v>
      </c>
    </row>
    <row r="403" spans="1:105" thickTop="1" thickBot="1">
      <c r="A403" s="9">
        <v>44254</v>
      </c>
      <c r="J403" t="s">
        <v>15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 t="s">
        <v>25</v>
      </c>
      <c r="AV403" t="s">
        <v>18</v>
      </c>
      <c r="BR403" t="s">
        <v>20</v>
      </c>
      <c r="CT403" t="s">
        <v>23</v>
      </c>
      <c r="CU403" t="s">
        <v>24</v>
      </c>
      <c r="CV403" t="s">
        <v>24</v>
      </c>
      <c r="CW403">
        <v>1</v>
      </c>
      <c r="CX403">
        <v>1</v>
      </c>
      <c r="DA403" s="2">
        <f t="shared" si="6"/>
        <v>9.25</v>
      </c>
    </row>
    <row r="404" spans="1:105" thickTop="1" thickBot="1">
      <c r="A404" s="9">
        <v>44255</v>
      </c>
      <c r="P404" t="s">
        <v>15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 t="s">
        <v>25</v>
      </c>
      <c r="AV404" t="s">
        <v>18</v>
      </c>
      <c r="AW404" t="s">
        <v>18</v>
      </c>
      <c r="CT404" t="s">
        <v>23</v>
      </c>
      <c r="CU404" t="s">
        <v>24</v>
      </c>
      <c r="CV404" t="s">
        <v>24</v>
      </c>
      <c r="CW404">
        <v>1</v>
      </c>
      <c r="CX404">
        <v>1</v>
      </c>
      <c r="DA404" s="2">
        <f t="shared" si="6"/>
        <v>7.75</v>
      </c>
    </row>
    <row r="405" spans="1:105" thickTop="1" thickBot="1">
      <c r="A405" s="9">
        <v>44256</v>
      </c>
      <c r="J405" t="s">
        <v>15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 t="s">
        <v>25</v>
      </c>
      <c r="AV405" t="s">
        <v>18</v>
      </c>
      <c r="AX405" t="s">
        <v>18</v>
      </c>
      <c r="BB405" t="s">
        <v>18</v>
      </c>
      <c r="BR405" t="s">
        <v>20</v>
      </c>
      <c r="CT405" t="s">
        <v>23</v>
      </c>
      <c r="CU405" t="s">
        <v>24</v>
      </c>
      <c r="CV405" t="s">
        <v>24</v>
      </c>
      <c r="CW405">
        <v>1</v>
      </c>
      <c r="CX405">
        <v>1</v>
      </c>
      <c r="DA405" s="2">
        <f t="shared" si="6"/>
        <v>8.5</v>
      </c>
    </row>
    <row r="406" spans="1:105" thickTop="1" thickBot="1">
      <c r="A406" s="9">
        <v>44257</v>
      </c>
      <c r="R406" t="s">
        <v>15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 t="s">
        <v>25</v>
      </c>
      <c r="AV406" t="s">
        <v>18</v>
      </c>
      <c r="AX406" t="s">
        <v>18</v>
      </c>
      <c r="BB406" t="s">
        <v>18</v>
      </c>
      <c r="CT406" t="s">
        <v>23</v>
      </c>
      <c r="CU406" t="s">
        <v>24</v>
      </c>
      <c r="CV406" t="s">
        <v>23</v>
      </c>
      <c r="CW406">
        <v>1</v>
      </c>
      <c r="CX406">
        <v>1</v>
      </c>
      <c r="CZ406" t="s">
        <v>109</v>
      </c>
      <c r="DA406" s="2">
        <f t="shared" si="6"/>
        <v>6.75</v>
      </c>
    </row>
    <row r="407" spans="1:105" thickTop="1" thickBot="1">
      <c r="A407" s="9">
        <v>44258</v>
      </c>
      <c r="J407" t="s">
        <v>15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 t="s">
        <v>25</v>
      </c>
      <c r="AT407" t="s">
        <v>18</v>
      </c>
      <c r="AV407" t="s">
        <v>18</v>
      </c>
      <c r="AX407" t="s">
        <v>18</v>
      </c>
      <c r="BN407">
        <v>1</v>
      </c>
      <c r="BO407">
        <v>1</v>
      </c>
      <c r="BP407" t="s">
        <v>20</v>
      </c>
      <c r="CT407" t="s">
        <v>23</v>
      </c>
      <c r="CU407" t="s">
        <v>24</v>
      </c>
      <c r="CV407" t="s">
        <v>19</v>
      </c>
      <c r="CW407">
        <v>2</v>
      </c>
      <c r="CX407">
        <v>2</v>
      </c>
      <c r="DA407" s="2">
        <f t="shared" si="6"/>
        <v>8.75</v>
      </c>
    </row>
    <row r="408" spans="1:105" thickTop="1" thickBot="1">
      <c r="A408" s="9">
        <v>44259</v>
      </c>
      <c r="P408" t="s">
        <v>15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 t="s">
        <v>25</v>
      </c>
      <c r="AT408" t="s">
        <v>18</v>
      </c>
      <c r="CT408" t="s">
        <v>19</v>
      </c>
      <c r="CU408" t="s">
        <v>23</v>
      </c>
      <c r="CV408" t="s">
        <v>23</v>
      </c>
      <c r="CW408">
        <v>1</v>
      </c>
      <c r="CX408">
        <v>1</v>
      </c>
      <c r="CZ408" t="s">
        <v>110</v>
      </c>
      <c r="DA408" s="2">
        <f t="shared" si="6"/>
        <v>6</v>
      </c>
    </row>
    <row r="409" spans="1:105" thickTop="1" thickBot="1">
      <c r="A409" s="9">
        <v>44260</v>
      </c>
      <c r="N409" t="s">
        <v>15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 t="s">
        <v>25</v>
      </c>
      <c r="AT409" t="s">
        <v>18</v>
      </c>
      <c r="CT409" t="s">
        <v>19</v>
      </c>
      <c r="CU409" t="s">
        <v>23</v>
      </c>
      <c r="CV409" t="s">
        <v>24</v>
      </c>
      <c r="CW409">
        <v>1</v>
      </c>
      <c r="CX409">
        <v>1</v>
      </c>
      <c r="DA409" s="2">
        <f t="shared" si="6"/>
        <v>6.25</v>
      </c>
    </row>
    <row r="410" spans="1:105" thickTop="1" thickBot="1">
      <c r="A410" s="9">
        <v>44261</v>
      </c>
      <c r="H410" t="s">
        <v>15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 t="s">
        <v>25</v>
      </c>
      <c r="AT410" t="s">
        <v>18</v>
      </c>
      <c r="BR410" t="s">
        <v>18</v>
      </c>
      <c r="BS410" t="s">
        <v>18</v>
      </c>
      <c r="CT410" t="s">
        <v>19</v>
      </c>
      <c r="CU410" t="s">
        <v>19</v>
      </c>
      <c r="CV410" t="s">
        <v>24</v>
      </c>
      <c r="CW410">
        <v>1</v>
      </c>
      <c r="CX410">
        <v>1</v>
      </c>
      <c r="DA410" s="2">
        <f t="shared" si="6"/>
        <v>8.75</v>
      </c>
    </row>
    <row r="411" spans="1:105" thickTop="1" thickBot="1">
      <c r="A411" s="9">
        <v>44262</v>
      </c>
      <c r="N411" t="s">
        <v>15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 t="s">
        <v>25</v>
      </c>
      <c r="AT411" t="s">
        <v>18</v>
      </c>
      <c r="BN411" t="s">
        <v>18</v>
      </c>
      <c r="BO411">
        <v>1</v>
      </c>
      <c r="BR411" t="s">
        <v>20</v>
      </c>
      <c r="BW411" t="s">
        <v>18</v>
      </c>
      <c r="CT411" t="s">
        <v>19</v>
      </c>
      <c r="CU411" t="s">
        <v>23</v>
      </c>
      <c r="CV411" t="s">
        <v>23</v>
      </c>
      <c r="CW411">
        <v>1</v>
      </c>
      <c r="CX411">
        <v>1</v>
      </c>
      <c r="CZ411" t="s">
        <v>111</v>
      </c>
      <c r="DA411" s="2">
        <f t="shared" si="6"/>
        <v>7</v>
      </c>
    </row>
    <row r="412" spans="1:105" thickTop="1" thickBot="1">
      <c r="A412" s="9">
        <v>44263</v>
      </c>
      <c r="N412" t="s">
        <v>15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 t="s">
        <v>25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 t="s">
        <v>18</v>
      </c>
      <c r="BP412" t="s">
        <v>18</v>
      </c>
      <c r="CT412" t="s">
        <v>23</v>
      </c>
      <c r="CU412" t="s">
        <v>23</v>
      </c>
      <c r="CV412" t="s">
        <v>23</v>
      </c>
      <c r="CW412">
        <v>1</v>
      </c>
      <c r="CX412">
        <v>1</v>
      </c>
      <c r="CZ412" t="s">
        <v>112</v>
      </c>
      <c r="DA412" s="2">
        <f t="shared" si="6"/>
        <v>7.5</v>
      </c>
    </row>
    <row r="413" spans="1:105" thickTop="1" thickBot="1">
      <c r="A413" s="9">
        <v>44264</v>
      </c>
      <c r="K413" t="s">
        <v>15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 t="s">
        <v>25</v>
      </c>
      <c r="AN413">
        <v>1</v>
      </c>
      <c r="AO413">
        <v>1</v>
      </c>
      <c r="AP413">
        <v>1</v>
      </c>
      <c r="AQ413">
        <v>1</v>
      </c>
      <c r="AR413">
        <v>1</v>
      </c>
      <c r="AT413" t="s">
        <v>18</v>
      </c>
      <c r="AX413" t="s">
        <v>18</v>
      </c>
      <c r="BO413">
        <v>1</v>
      </c>
      <c r="BP413" t="s">
        <v>18</v>
      </c>
      <c r="BS413" t="s">
        <v>20</v>
      </c>
      <c r="CT413" t="s">
        <v>23</v>
      </c>
      <c r="CU413" t="s">
        <v>23</v>
      </c>
      <c r="CV413" t="s">
        <v>23</v>
      </c>
      <c r="CW413">
        <v>1</v>
      </c>
      <c r="CX413">
        <v>1</v>
      </c>
      <c r="CZ413" t="s">
        <v>113</v>
      </c>
      <c r="DA413" s="2">
        <f t="shared" si="6"/>
        <v>8.25</v>
      </c>
    </row>
    <row r="414" spans="1:105" thickTop="1" thickBot="1">
      <c r="A414" s="9">
        <v>44265</v>
      </c>
      <c r="O414" t="s">
        <v>15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 t="s">
        <v>25</v>
      </c>
      <c r="AP414">
        <v>1</v>
      </c>
      <c r="AQ414">
        <v>1</v>
      </c>
      <c r="AR414">
        <v>1</v>
      </c>
      <c r="AT414" t="s">
        <v>18</v>
      </c>
      <c r="AX414" t="s">
        <v>18</v>
      </c>
      <c r="BP414" t="s">
        <v>18</v>
      </c>
      <c r="CT414" t="s">
        <v>23</v>
      </c>
      <c r="CU414" t="s">
        <v>23</v>
      </c>
      <c r="CV414" t="s">
        <v>23</v>
      </c>
      <c r="CW414">
        <v>1</v>
      </c>
      <c r="CX414">
        <v>1</v>
      </c>
      <c r="CZ414" t="s">
        <v>113</v>
      </c>
      <c r="DA414" s="2">
        <f t="shared" si="6"/>
        <v>7</v>
      </c>
    </row>
    <row r="415" spans="1:105" thickTop="1" thickBot="1">
      <c r="A415" s="9">
        <v>44266</v>
      </c>
      <c r="K415" t="s">
        <v>15</v>
      </c>
      <c r="L415">
        <v>1</v>
      </c>
      <c r="M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 t="s">
        <v>25</v>
      </c>
      <c r="AP415">
        <v>1</v>
      </c>
      <c r="AQ415">
        <v>1</v>
      </c>
      <c r="AR415" t="s">
        <v>18</v>
      </c>
      <c r="AT415" t="s">
        <v>18</v>
      </c>
      <c r="BR415" t="s">
        <v>18</v>
      </c>
      <c r="CT415" t="s">
        <v>23</v>
      </c>
      <c r="CU415" t="s">
        <v>23</v>
      </c>
      <c r="CV415" t="s">
        <v>23</v>
      </c>
      <c r="CW415">
        <v>1</v>
      </c>
      <c r="CX415">
        <v>1</v>
      </c>
      <c r="CZ415" t="s">
        <v>113</v>
      </c>
      <c r="DA415" s="2">
        <f t="shared" si="6"/>
        <v>7.25</v>
      </c>
    </row>
    <row r="416" spans="1:105" thickTop="1" thickBot="1">
      <c r="A416" s="9">
        <v>44267</v>
      </c>
      <c r="O416" t="s">
        <v>15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 t="s">
        <v>25</v>
      </c>
      <c r="AR416">
        <v>1</v>
      </c>
      <c r="AS416">
        <v>1</v>
      </c>
      <c r="AT416" t="s">
        <v>18</v>
      </c>
      <c r="BR416" t="s">
        <v>18</v>
      </c>
      <c r="CT416" t="s">
        <v>23</v>
      </c>
      <c r="CU416" t="s">
        <v>23</v>
      </c>
      <c r="CV416" t="s">
        <v>23</v>
      </c>
      <c r="CW416">
        <v>1</v>
      </c>
      <c r="CX416">
        <v>2</v>
      </c>
      <c r="DA416" s="2">
        <f t="shared" si="6"/>
        <v>7.25</v>
      </c>
    </row>
    <row r="417" spans="1:105" thickTop="1" thickBot="1">
      <c r="A417" s="9">
        <v>44268</v>
      </c>
      <c r="Q417" t="s">
        <v>15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 t="s">
        <v>25</v>
      </c>
      <c r="AR417" t="s">
        <v>18</v>
      </c>
      <c r="BO417" t="s">
        <v>14</v>
      </c>
      <c r="BP417" t="s">
        <v>14</v>
      </c>
      <c r="BQ417">
        <v>1</v>
      </c>
      <c r="CT417" t="s">
        <v>23</v>
      </c>
      <c r="CU417" t="s">
        <v>19</v>
      </c>
      <c r="CV417" t="s">
        <v>24</v>
      </c>
      <c r="CW417">
        <v>2</v>
      </c>
      <c r="CX417">
        <v>2</v>
      </c>
      <c r="CZ417" t="s">
        <v>114</v>
      </c>
      <c r="DA417" s="2">
        <f t="shared" si="6"/>
        <v>5.75</v>
      </c>
    </row>
    <row r="418" spans="1:105" thickTop="1" thickBot="1">
      <c r="A418" s="9">
        <v>44269</v>
      </c>
      <c r="H418" t="s">
        <v>14</v>
      </c>
      <c r="I418" t="s">
        <v>14</v>
      </c>
      <c r="J418" t="s">
        <v>14</v>
      </c>
      <c r="K418" t="s">
        <v>15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 t="s">
        <v>25</v>
      </c>
      <c r="AR418" t="s">
        <v>18</v>
      </c>
      <c r="BB418" t="s">
        <v>18</v>
      </c>
      <c r="BP418">
        <v>1</v>
      </c>
      <c r="BR418" t="s">
        <v>18</v>
      </c>
      <c r="BS418" t="s">
        <v>20</v>
      </c>
      <c r="BV418" t="s">
        <v>18</v>
      </c>
      <c r="CT418" t="s">
        <v>23</v>
      </c>
      <c r="CU418" t="s">
        <v>19</v>
      </c>
      <c r="CV418" t="s">
        <v>24</v>
      </c>
      <c r="CW418">
        <v>2</v>
      </c>
      <c r="CX418">
        <v>2</v>
      </c>
      <c r="CZ418" t="s">
        <v>115</v>
      </c>
      <c r="DA418" s="2">
        <f t="shared" si="6"/>
        <v>8.25</v>
      </c>
    </row>
    <row r="419" spans="1:105" thickTop="1" thickBot="1">
      <c r="A419" s="9">
        <v>44270</v>
      </c>
      <c r="J419" t="s">
        <v>15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 t="s">
        <v>25</v>
      </c>
      <c r="AR419" t="s">
        <v>18</v>
      </c>
      <c r="CT419" t="s">
        <v>23</v>
      </c>
      <c r="CU419" t="s">
        <v>19</v>
      </c>
      <c r="CV419" t="s">
        <v>24</v>
      </c>
      <c r="CW419">
        <v>2</v>
      </c>
      <c r="CX419">
        <v>2</v>
      </c>
      <c r="CZ419" t="s">
        <v>116</v>
      </c>
      <c r="DA419" s="2">
        <f t="shared" si="6"/>
        <v>7.5</v>
      </c>
    </row>
    <row r="420" spans="1:105" thickTop="1" thickBot="1">
      <c r="A420" s="9">
        <v>44271</v>
      </c>
      <c r="I420" t="s">
        <v>15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 t="s">
        <v>25</v>
      </c>
      <c r="AR420" t="s">
        <v>18</v>
      </c>
      <c r="CT420" t="s">
        <v>23</v>
      </c>
      <c r="CU420" t="s">
        <v>23</v>
      </c>
      <c r="CV420" t="s">
        <v>24</v>
      </c>
      <c r="CW420">
        <v>2</v>
      </c>
      <c r="CX420">
        <v>2</v>
      </c>
      <c r="CZ420" t="s">
        <v>117</v>
      </c>
      <c r="DA420" s="2">
        <f t="shared" si="6"/>
        <v>8</v>
      </c>
    </row>
    <row r="421" spans="1:105" thickTop="1" thickBot="1">
      <c r="A421" s="9">
        <v>44272</v>
      </c>
      <c r="H421" t="s">
        <v>15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 t="s">
        <v>25</v>
      </c>
      <c r="AR421" t="s">
        <v>18</v>
      </c>
      <c r="CT421" t="s">
        <v>24</v>
      </c>
      <c r="CU421" t="s">
        <v>24</v>
      </c>
      <c r="CV421" t="s">
        <v>24</v>
      </c>
      <c r="CW421">
        <v>1</v>
      </c>
      <c r="CX421">
        <v>1</v>
      </c>
      <c r="CZ421" t="s">
        <v>118</v>
      </c>
      <c r="DA421" s="2">
        <f t="shared" si="6"/>
        <v>8.75</v>
      </c>
    </row>
    <row r="422" spans="1:105" thickTop="1" thickBot="1">
      <c r="A422" s="9">
        <v>44273</v>
      </c>
      <c r="J422" t="s">
        <v>15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 t="s">
        <v>25</v>
      </c>
      <c r="AR422" t="s">
        <v>18</v>
      </c>
      <c r="CT422" t="s">
        <v>21</v>
      </c>
      <c r="CU422" t="s">
        <v>24</v>
      </c>
      <c r="CV422" t="s">
        <v>23</v>
      </c>
      <c r="CW422">
        <v>1</v>
      </c>
      <c r="CX422">
        <v>1</v>
      </c>
      <c r="DA422" s="2">
        <f t="shared" si="6"/>
        <v>8.25</v>
      </c>
    </row>
    <row r="423" spans="1:105" thickTop="1" thickBot="1">
      <c r="A423" s="9">
        <v>44274</v>
      </c>
      <c r="R423" t="s">
        <v>14</v>
      </c>
      <c r="S423" t="s">
        <v>15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 t="s">
        <v>25</v>
      </c>
      <c r="AR423" t="s">
        <v>18</v>
      </c>
      <c r="CT423" t="s">
        <v>24</v>
      </c>
      <c r="CU423" t="s">
        <v>24</v>
      </c>
      <c r="CV423" t="s">
        <v>23</v>
      </c>
      <c r="CW423">
        <v>1</v>
      </c>
      <c r="CX423">
        <v>1</v>
      </c>
      <c r="DA423" s="2">
        <f t="shared" si="6"/>
        <v>6</v>
      </c>
    </row>
    <row r="424" spans="1:105" thickTop="1" thickBot="1">
      <c r="A424" s="9">
        <v>44275</v>
      </c>
      <c r="P424" t="s">
        <v>15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 t="s">
        <v>25</v>
      </c>
      <c r="AR424" t="s">
        <v>18</v>
      </c>
      <c r="CT424" t="s">
        <v>23</v>
      </c>
      <c r="CU424" t="s">
        <v>24</v>
      </c>
      <c r="CV424" t="s">
        <v>24</v>
      </c>
      <c r="CW424">
        <v>1</v>
      </c>
      <c r="CX424">
        <v>1</v>
      </c>
      <c r="DA424" s="2">
        <f t="shared" si="6"/>
        <v>6.75</v>
      </c>
    </row>
    <row r="425" spans="1:105" thickTop="1" thickBot="1">
      <c r="A425" s="9">
        <v>44276</v>
      </c>
      <c r="L425" t="s">
        <v>15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 t="s">
        <v>25</v>
      </c>
      <c r="AQ425" t="s">
        <v>18</v>
      </c>
      <c r="AX425" t="s">
        <v>18</v>
      </c>
      <c r="CT425" t="s">
        <v>23</v>
      </c>
      <c r="CU425" t="s">
        <v>23</v>
      </c>
      <c r="CV425" t="s">
        <v>23</v>
      </c>
      <c r="CW425">
        <v>1</v>
      </c>
      <c r="CX425">
        <v>1</v>
      </c>
      <c r="DA425" s="2">
        <f t="shared" si="6"/>
        <v>7.5</v>
      </c>
    </row>
    <row r="426" spans="1:105" thickTop="1" thickBot="1">
      <c r="A426" s="9">
        <v>44277</v>
      </c>
      <c r="M426" t="s">
        <v>15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 t="s">
        <v>25</v>
      </c>
      <c r="AR426" t="s">
        <v>18</v>
      </c>
      <c r="AX426" t="s">
        <v>18</v>
      </c>
      <c r="BP426">
        <v>1</v>
      </c>
      <c r="BW426" t="s">
        <v>14</v>
      </c>
      <c r="BX426">
        <v>1</v>
      </c>
      <c r="CT426" t="s">
        <v>23</v>
      </c>
      <c r="CU426" t="s">
        <v>24</v>
      </c>
      <c r="CV426" t="s">
        <v>24</v>
      </c>
      <c r="CW426">
        <v>2</v>
      </c>
      <c r="CX426">
        <v>2</v>
      </c>
      <c r="DA426" s="2">
        <f t="shared" si="6"/>
        <v>8</v>
      </c>
    </row>
    <row r="427" spans="1:105" thickTop="1" thickBot="1">
      <c r="A427" s="9">
        <v>44278</v>
      </c>
      <c r="N427" t="s">
        <v>15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 t="s">
        <v>25</v>
      </c>
      <c r="AS427" t="s">
        <v>18</v>
      </c>
      <c r="AX427" t="s">
        <v>18</v>
      </c>
      <c r="BP427">
        <v>1</v>
      </c>
      <c r="CT427" t="s">
        <v>23</v>
      </c>
      <c r="CU427" t="s">
        <v>21</v>
      </c>
      <c r="CV427" t="s">
        <v>24</v>
      </c>
      <c r="CW427">
        <v>2</v>
      </c>
      <c r="CX427">
        <v>2</v>
      </c>
      <c r="CZ427" t="s">
        <v>119</v>
      </c>
      <c r="DA427" s="2">
        <f t="shared" si="6"/>
        <v>7.75</v>
      </c>
    </row>
    <row r="428" spans="1:105" thickTop="1" thickBot="1">
      <c r="A428" s="9">
        <v>44279</v>
      </c>
      <c r="J428" t="s">
        <v>15</v>
      </c>
      <c r="K428">
        <v>1</v>
      </c>
      <c r="L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 t="s">
        <v>25</v>
      </c>
      <c r="AS428" t="s">
        <v>18</v>
      </c>
      <c r="BB428" t="s">
        <v>18</v>
      </c>
      <c r="BO428" t="s">
        <v>14</v>
      </c>
      <c r="BP428">
        <v>1</v>
      </c>
      <c r="BQ428" t="s">
        <v>18</v>
      </c>
      <c r="BU428" t="s">
        <v>20</v>
      </c>
      <c r="CT428" t="s">
        <v>23</v>
      </c>
      <c r="CU428" t="s">
        <v>21</v>
      </c>
      <c r="CV428" t="s">
        <v>24</v>
      </c>
      <c r="CW428">
        <v>1</v>
      </c>
      <c r="CX428">
        <v>1</v>
      </c>
      <c r="DA428" s="2">
        <f t="shared" si="6"/>
        <v>8.75</v>
      </c>
    </row>
    <row r="429" spans="1:105" thickTop="1" thickBot="1">
      <c r="A429" s="9">
        <v>44280</v>
      </c>
      <c r="J429" t="s">
        <v>15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 t="s">
        <v>25</v>
      </c>
      <c r="AS429" t="s">
        <v>18</v>
      </c>
      <c r="CT429" t="s">
        <v>23</v>
      </c>
      <c r="CU429" t="s">
        <v>24</v>
      </c>
      <c r="CV429" t="s">
        <v>24</v>
      </c>
      <c r="CW429">
        <v>1</v>
      </c>
      <c r="CX429">
        <v>1</v>
      </c>
      <c r="DA429" s="2">
        <f t="shared" si="6"/>
        <v>8.25</v>
      </c>
    </row>
    <row r="430" spans="1:105" thickTop="1" thickBot="1">
      <c r="A430" s="9">
        <v>44281</v>
      </c>
      <c r="I430" t="s">
        <v>15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 t="s">
        <v>25</v>
      </c>
      <c r="CT430" t="s">
        <v>23</v>
      </c>
      <c r="CU430" t="s">
        <v>24</v>
      </c>
      <c r="CV430" t="s">
        <v>24</v>
      </c>
      <c r="CW430">
        <v>1</v>
      </c>
      <c r="CX430">
        <v>1</v>
      </c>
      <c r="DA430" s="2">
        <f t="shared" si="6"/>
        <v>8.25</v>
      </c>
    </row>
    <row r="431" spans="1:105" thickTop="1" thickBot="1">
      <c r="A431" s="9">
        <v>44282</v>
      </c>
      <c r="Q431" t="s">
        <v>15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 t="s">
        <v>25</v>
      </c>
      <c r="AU431" t="s">
        <v>18</v>
      </c>
      <c r="BR431">
        <v>1</v>
      </c>
      <c r="BS431">
        <v>1</v>
      </c>
      <c r="CT431" t="s">
        <v>24</v>
      </c>
      <c r="CU431" t="s">
        <v>21</v>
      </c>
      <c r="CV431" t="s">
        <v>23</v>
      </c>
      <c r="CW431">
        <v>1</v>
      </c>
      <c r="CX431">
        <v>1</v>
      </c>
      <c r="DA431" s="2">
        <f t="shared" si="6"/>
        <v>8</v>
      </c>
    </row>
    <row r="432" spans="1:105" thickTop="1" thickBot="1">
      <c r="A432" s="9">
        <v>44283</v>
      </c>
      <c r="R432" t="s">
        <v>15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 t="s">
        <v>25</v>
      </c>
      <c r="AT432" t="s">
        <v>18</v>
      </c>
      <c r="CT432" t="s">
        <v>23</v>
      </c>
      <c r="CU432" t="s">
        <v>24</v>
      </c>
      <c r="CV432" t="s">
        <v>23</v>
      </c>
      <c r="CW432">
        <v>1</v>
      </c>
      <c r="CX432">
        <v>1</v>
      </c>
      <c r="DA432" s="2">
        <f t="shared" si="6"/>
        <v>6.75</v>
      </c>
    </row>
    <row r="433" spans="1:105" thickTop="1" thickBot="1">
      <c r="A433" s="9">
        <v>44284</v>
      </c>
      <c r="U433" t="s">
        <v>15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 t="s">
        <v>25</v>
      </c>
      <c r="CT433" t="s">
        <v>23</v>
      </c>
      <c r="CU433" t="s">
        <v>24</v>
      </c>
      <c r="CV433" t="s">
        <v>23</v>
      </c>
      <c r="CW433">
        <v>1</v>
      </c>
      <c r="CX433">
        <v>1</v>
      </c>
      <c r="DA433" s="2">
        <f t="shared" si="6"/>
        <v>6</v>
      </c>
    </row>
    <row r="434" spans="1:105" thickTop="1" thickBot="1">
      <c r="A434" s="9">
        <v>44285</v>
      </c>
      <c r="S434" t="s">
        <v>15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 t="s">
        <v>25</v>
      </c>
      <c r="AQ434" t="s">
        <v>18</v>
      </c>
      <c r="CT434" t="s">
        <v>23</v>
      </c>
      <c r="CU434" t="s">
        <v>21</v>
      </c>
      <c r="CV434" t="s">
        <v>23</v>
      </c>
      <c r="CW434">
        <v>3</v>
      </c>
      <c r="CX434">
        <v>3</v>
      </c>
      <c r="DA434" s="2">
        <f t="shared" si="6"/>
        <v>5.75</v>
      </c>
    </row>
    <row r="435" spans="1:105" thickTop="1" thickBot="1">
      <c r="A435" s="9">
        <v>44286</v>
      </c>
      <c r="T435" t="s">
        <v>15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 t="s">
        <v>25</v>
      </c>
      <c r="AR435" t="s">
        <v>18</v>
      </c>
      <c r="CT435" t="s">
        <v>23</v>
      </c>
      <c r="CU435" t="s">
        <v>21</v>
      </c>
      <c r="CV435" t="s">
        <v>23</v>
      </c>
      <c r="CW435">
        <v>2</v>
      </c>
      <c r="CX435">
        <v>2</v>
      </c>
      <c r="DA435" s="2">
        <f t="shared" si="6"/>
        <v>5.75</v>
      </c>
    </row>
    <row r="436" spans="1:105" thickTop="1" thickBot="1">
      <c r="A436" s="9">
        <v>44287</v>
      </c>
      <c r="L436" t="s">
        <v>14</v>
      </c>
      <c r="M436" t="s">
        <v>15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 t="s">
        <v>25</v>
      </c>
      <c r="CT436" t="s">
        <v>23</v>
      </c>
      <c r="CU436" t="s">
        <v>24</v>
      </c>
      <c r="CV436" t="s">
        <v>23</v>
      </c>
      <c r="CW436">
        <v>2</v>
      </c>
      <c r="CX436">
        <v>2</v>
      </c>
      <c r="DA436" s="2">
        <f t="shared" si="6"/>
        <v>8</v>
      </c>
    </row>
    <row r="437" spans="1:105" thickTop="1" thickBot="1">
      <c r="A437" s="9">
        <v>44288</v>
      </c>
      <c r="P437" t="s">
        <v>15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 t="s">
        <v>25</v>
      </c>
      <c r="AT437" t="s">
        <v>18</v>
      </c>
      <c r="CT437" t="s">
        <v>23</v>
      </c>
      <c r="CU437" t="s">
        <v>24</v>
      </c>
      <c r="CV437" t="s">
        <v>19</v>
      </c>
      <c r="CW437">
        <v>2</v>
      </c>
      <c r="CX437">
        <v>2</v>
      </c>
      <c r="DA437" s="2">
        <f t="shared" si="6"/>
        <v>7.5</v>
      </c>
    </row>
    <row r="438" spans="1:105" thickTop="1" thickBot="1">
      <c r="A438" s="9">
        <v>44289</v>
      </c>
      <c r="L438" t="s">
        <v>14</v>
      </c>
      <c r="M438" t="s">
        <v>14</v>
      </c>
      <c r="N438" t="s">
        <v>15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 t="s">
        <v>25</v>
      </c>
      <c r="AR438" t="s">
        <v>18</v>
      </c>
      <c r="CT438" t="s">
        <v>23</v>
      </c>
      <c r="CU438" t="s">
        <v>23</v>
      </c>
      <c r="CV438" t="s">
        <v>19</v>
      </c>
      <c r="CW438">
        <v>2</v>
      </c>
      <c r="CX438">
        <v>2</v>
      </c>
      <c r="DA438" s="2">
        <f t="shared" si="6"/>
        <v>7.25</v>
      </c>
    </row>
    <row r="439" spans="1:105" thickTop="1" thickBot="1">
      <c r="A439" s="9">
        <v>44290</v>
      </c>
      <c r="R439" t="s">
        <v>15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 t="s">
        <v>25</v>
      </c>
      <c r="AS439" t="s">
        <v>18</v>
      </c>
      <c r="CT439" t="s">
        <v>23</v>
      </c>
      <c r="CU439" t="s">
        <v>23</v>
      </c>
      <c r="CV439" t="s">
        <v>19</v>
      </c>
      <c r="CW439">
        <v>2</v>
      </c>
      <c r="CX439">
        <v>2</v>
      </c>
      <c r="DA439" s="2">
        <f t="shared" si="6"/>
        <v>6.5</v>
      </c>
    </row>
    <row r="440" spans="1:105" thickTop="1" thickBot="1">
      <c r="A440" s="9">
        <v>44291</v>
      </c>
      <c r="R440" t="s">
        <v>15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 t="s">
        <v>25</v>
      </c>
      <c r="AR440" t="s">
        <v>18</v>
      </c>
      <c r="BZ440" t="s">
        <v>14</v>
      </c>
      <c r="CA440">
        <v>1</v>
      </c>
      <c r="CF440" t="s">
        <v>20</v>
      </c>
      <c r="CT440" t="s">
        <v>23</v>
      </c>
      <c r="CU440" t="s">
        <v>24</v>
      </c>
      <c r="CV440" t="s">
        <v>23</v>
      </c>
      <c r="CW440">
        <v>2</v>
      </c>
      <c r="CX440">
        <v>2</v>
      </c>
      <c r="DA440" s="2">
        <f t="shared" si="6"/>
        <v>6.5</v>
      </c>
    </row>
    <row r="441" spans="1:105" thickTop="1" thickBot="1">
      <c r="A441" s="9">
        <v>44292</v>
      </c>
      <c r="O441" t="s">
        <v>15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 t="s">
        <v>25</v>
      </c>
      <c r="AR441" t="s">
        <v>18</v>
      </c>
      <c r="CT441" t="s">
        <v>23</v>
      </c>
      <c r="CU441" t="s">
        <v>21</v>
      </c>
      <c r="CV441" t="s">
        <v>24</v>
      </c>
      <c r="CW441">
        <v>2</v>
      </c>
      <c r="CX441">
        <v>2</v>
      </c>
      <c r="DA441" s="2">
        <f t="shared" si="6"/>
        <v>7</v>
      </c>
    </row>
    <row r="442" spans="1:105" thickTop="1" thickBot="1">
      <c r="A442" s="9">
        <v>44293</v>
      </c>
      <c r="Q442" t="s">
        <v>15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 t="s">
        <v>25</v>
      </c>
      <c r="AS442" t="s">
        <v>18</v>
      </c>
      <c r="CT442" t="s">
        <v>24</v>
      </c>
      <c r="CU442" t="s">
        <v>23</v>
      </c>
      <c r="CV442" t="s">
        <v>23</v>
      </c>
      <c r="CW442">
        <v>2</v>
      </c>
      <c r="CX442">
        <v>2</v>
      </c>
      <c r="DA442" s="2">
        <f t="shared" si="6"/>
        <v>6.75</v>
      </c>
    </row>
    <row r="443" spans="1:105" thickTop="1" thickBot="1">
      <c r="A443" s="9">
        <v>44294</v>
      </c>
      <c r="O443" t="s">
        <v>15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 t="s">
        <v>25</v>
      </c>
      <c r="AS443" t="s">
        <v>18</v>
      </c>
      <c r="CT443" t="s">
        <v>24</v>
      </c>
      <c r="CU443" t="s">
        <v>24</v>
      </c>
      <c r="CV443" t="s">
        <v>24</v>
      </c>
      <c r="CW443">
        <v>2</v>
      </c>
      <c r="CX443">
        <v>2</v>
      </c>
      <c r="DA443" s="2">
        <f t="shared" si="6"/>
        <v>7.25</v>
      </c>
    </row>
    <row r="444" spans="1:105" thickTop="1" thickBot="1">
      <c r="A444" s="9">
        <v>44295</v>
      </c>
      <c r="O444" t="s">
        <v>15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 t="s">
        <v>25</v>
      </c>
      <c r="AS444" t="s">
        <v>18</v>
      </c>
      <c r="CT444" t="s">
        <v>21</v>
      </c>
      <c r="CU444" t="s">
        <v>23</v>
      </c>
      <c r="CV444" t="s">
        <v>24</v>
      </c>
      <c r="CW444">
        <v>2</v>
      </c>
      <c r="CX444">
        <v>2</v>
      </c>
      <c r="DA444" s="2">
        <f t="shared" si="6"/>
        <v>7.25</v>
      </c>
    </row>
    <row r="445" spans="1:105" thickTop="1" thickBot="1">
      <c r="A445" s="9">
        <v>44296</v>
      </c>
      <c r="R445" t="s">
        <v>15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 t="s">
        <v>25</v>
      </c>
      <c r="AS445" t="s">
        <v>18</v>
      </c>
      <c r="CT445" t="s">
        <v>24</v>
      </c>
      <c r="CU445" t="s">
        <v>23</v>
      </c>
      <c r="CV445" t="s">
        <v>23</v>
      </c>
      <c r="CW445">
        <v>2</v>
      </c>
      <c r="CX445">
        <v>2</v>
      </c>
      <c r="DA445" s="2">
        <f t="shared" si="6"/>
        <v>6.5</v>
      </c>
    </row>
    <row r="446" spans="1:105" thickTop="1" thickBot="1">
      <c r="A446" s="9">
        <v>44297</v>
      </c>
      <c r="R446" t="s">
        <v>15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 t="s">
        <v>25</v>
      </c>
      <c r="AU446" t="s">
        <v>18</v>
      </c>
      <c r="CT446" t="s">
        <v>23</v>
      </c>
      <c r="CU446" t="s">
        <v>24</v>
      </c>
      <c r="CV446" t="s">
        <v>23</v>
      </c>
      <c r="CW446">
        <v>2</v>
      </c>
      <c r="CX446">
        <v>2</v>
      </c>
      <c r="DA446" s="2">
        <f t="shared" si="6"/>
        <v>7.25</v>
      </c>
    </row>
    <row r="447" spans="1:105" thickTop="1" thickBot="1">
      <c r="A447" s="9">
        <v>44298</v>
      </c>
      <c r="Q447" t="s">
        <v>15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 t="s">
        <v>25</v>
      </c>
      <c r="AV447" t="s">
        <v>18</v>
      </c>
      <c r="CT447" t="s">
        <v>21</v>
      </c>
      <c r="CU447" t="s">
        <v>23</v>
      </c>
      <c r="CV447" t="s">
        <v>23</v>
      </c>
      <c r="CW447">
        <v>2</v>
      </c>
      <c r="CX447">
        <v>2</v>
      </c>
      <c r="DA447" s="2">
        <f t="shared" si="6"/>
        <v>7.75</v>
      </c>
    </row>
    <row r="448" spans="1:105" thickTop="1" thickBot="1">
      <c r="A448" s="9">
        <v>44299</v>
      </c>
      <c r="R448" t="s">
        <v>15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 t="s">
        <v>25</v>
      </c>
      <c r="AS448" t="s">
        <v>18</v>
      </c>
      <c r="CT448" t="s">
        <v>21</v>
      </c>
      <c r="CU448" t="s">
        <v>24</v>
      </c>
      <c r="CV448" t="s">
        <v>23</v>
      </c>
      <c r="CW448">
        <v>2</v>
      </c>
      <c r="CX448">
        <v>2</v>
      </c>
      <c r="DA448" s="2">
        <f t="shared" si="6"/>
        <v>6.75</v>
      </c>
    </row>
    <row r="449" spans="1:105" thickTop="1" thickBot="1">
      <c r="A449" s="9">
        <v>44300</v>
      </c>
      <c r="L449" t="s">
        <v>14</v>
      </c>
      <c r="N449" t="s">
        <v>15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 t="s">
        <v>25</v>
      </c>
      <c r="AS449" t="s">
        <v>18</v>
      </c>
      <c r="CT449" t="s">
        <v>21</v>
      </c>
      <c r="CU449" t="s">
        <v>24</v>
      </c>
      <c r="CV449" t="s">
        <v>24</v>
      </c>
      <c r="CW449">
        <v>2</v>
      </c>
      <c r="CX449">
        <v>2</v>
      </c>
      <c r="DA449" s="2">
        <f t="shared" si="6"/>
        <v>7.75</v>
      </c>
    </row>
    <row r="450" spans="1:105" thickTop="1" thickBot="1">
      <c r="A450" s="9">
        <v>44301</v>
      </c>
      <c r="E450" t="s">
        <v>14</v>
      </c>
      <c r="H450" t="s">
        <v>15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 t="s">
        <v>25</v>
      </c>
      <c r="AS450" t="s">
        <v>18</v>
      </c>
      <c r="AU450" t="s">
        <v>14</v>
      </c>
      <c r="AV450" t="s">
        <v>14</v>
      </c>
      <c r="AW450" t="s">
        <v>14</v>
      </c>
      <c r="CT450" t="s">
        <v>21</v>
      </c>
      <c r="CU450" t="s">
        <v>21</v>
      </c>
      <c r="CV450" t="s">
        <v>23</v>
      </c>
      <c r="CW450">
        <v>2</v>
      </c>
      <c r="CX450">
        <v>2</v>
      </c>
      <c r="DA450" s="2">
        <f t="shared" si="6"/>
        <v>9.25</v>
      </c>
    </row>
    <row r="451" spans="1:105" thickTop="1" thickBot="1">
      <c r="A451" s="9">
        <v>44302</v>
      </c>
      <c r="P451" t="s">
        <v>14</v>
      </c>
      <c r="Q451" t="s">
        <v>15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 t="s">
        <v>25</v>
      </c>
      <c r="AS451" t="s">
        <v>18</v>
      </c>
      <c r="CT451" t="s">
        <v>21</v>
      </c>
      <c r="CU451" t="s">
        <v>24</v>
      </c>
      <c r="CV451" t="s">
        <v>24</v>
      </c>
      <c r="CW451">
        <v>2</v>
      </c>
      <c r="CX451">
        <v>2</v>
      </c>
      <c r="DA451" s="2">
        <f t="shared" si="6"/>
        <v>7</v>
      </c>
    </row>
    <row r="452" spans="1:105" thickTop="1" thickBot="1">
      <c r="A452" s="9">
        <v>44303</v>
      </c>
      <c r="P452" t="s">
        <v>15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 t="s">
        <v>25</v>
      </c>
      <c r="AS452" t="s">
        <v>18</v>
      </c>
      <c r="CT452" t="s">
        <v>24</v>
      </c>
      <c r="CU452" t="s">
        <v>24</v>
      </c>
      <c r="CV452" t="s">
        <v>24</v>
      </c>
      <c r="CW452">
        <v>2</v>
      </c>
      <c r="CX452">
        <v>2</v>
      </c>
      <c r="DA452" s="2">
        <f t="shared" si="6"/>
        <v>7.25</v>
      </c>
    </row>
    <row r="453" spans="1:105" thickTop="1" thickBot="1">
      <c r="A453" s="9">
        <v>44304</v>
      </c>
      <c r="O453" t="s">
        <v>15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 t="s">
        <v>25</v>
      </c>
      <c r="AS453" t="s">
        <v>18</v>
      </c>
      <c r="CT453" t="s">
        <v>24</v>
      </c>
      <c r="CU453" t="s">
        <v>21</v>
      </c>
      <c r="CV453" t="s">
        <v>24</v>
      </c>
      <c r="CW453">
        <v>2</v>
      </c>
      <c r="CX453">
        <v>2</v>
      </c>
      <c r="DA453" s="2">
        <f t="shared" si="6"/>
        <v>7.5</v>
      </c>
    </row>
    <row r="454" spans="1:105" thickTop="1" thickBot="1">
      <c r="A454" s="9">
        <v>44305</v>
      </c>
      <c r="O454" t="s">
        <v>15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 t="s">
        <v>25</v>
      </c>
      <c r="AS454" t="s">
        <v>18</v>
      </c>
      <c r="CT454" t="s">
        <v>24</v>
      </c>
      <c r="CU454" t="s">
        <v>24</v>
      </c>
      <c r="CV454" t="s">
        <v>24</v>
      </c>
      <c r="CW454">
        <v>2</v>
      </c>
      <c r="CX454">
        <v>2</v>
      </c>
      <c r="DA454" s="2">
        <f t="shared" ref="DA454:DA517" si="7">IF((SUM(B454:CS454)/4+0.5)&gt;1,SUM(B454:CS454)/4+0.5,DA455=NA())</f>
        <v>7.5</v>
      </c>
    </row>
    <row r="455" spans="1:105" thickTop="1" thickBot="1">
      <c r="A455" s="9">
        <v>44306</v>
      </c>
      <c r="N455" t="s">
        <v>15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 t="s">
        <v>25</v>
      </c>
      <c r="AS455" t="s">
        <v>18</v>
      </c>
      <c r="CT455" t="s">
        <v>24</v>
      </c>
      <c r="CU455" t="s">
        <v>24</v>
      </c>
      <c r="CV455" t="s">
        <v>24</v>
      </c>
      <c r="CW455">
        <v>2</v>
      </c>
      <c r="CX455">
        <v>2</v>
      </c>
      <c r="DA455" s="2">
        <f t="shared" si="7"/>
        <v>7.75</v>
      </c>
    </row>
    <row r="456" spans="1:105" thickTop="1" thickBot="1">
      <c r="A456" s="9">
        <v>44307</v>
      </c>
      <c r="P456" t="s">
        <v>15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 t="s">
        <v>25</v>
      </c>
      <c r="AS456" t="s">
        <v>18</v>
      </c>
      <c r="CT456" t="s">
        <v>23</v>
      </c>
      <c r="CU456" t="s">
        <v>21</v>
      </c>
      <c r="CV456" t="s">
        <v>24</v>
      </c>
      <c r="CW456">
        <v>2</v>
      </c>
      <c r="CX456">
        <v>2</v>
      </c>
      <c r="DA456" s="2">
        <f t="shared" si="7"/>
        <v>7.25</v>
      </c>
    </row>
    <row r="457" spans="1:105" thickTop="1" thickBot="1">
      <c r="A457" s="9">
        <v>44308</v>
      </c>
      <c r="O457" t="s">
        <v>15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 t="s">
        <v>25</v>
      </c>
      <c r="AS457" t="s">
        <v>18</v>
      </c>
      <c r="CT457" t="s">
        <v>24</v>
      </c>
      <c r="CU457" t="s">
        <v>21</v>
      </c>
      <c r="CV457" t="s">
        <v>24</v>
      </c>
      <c r="CW457">
        <v>2</v>
      </c>
      <c r="CX457">
        <v>2</v>
      </c>
      <c r="DA457" s="2">
        <f t="shared" si="7"/>
        <v>7.5</v>
      </c>
    </row>
    <row r="458" spans="1:105" thickTop="1" thickBot="1">
      <c r="A458" s="9">
        <v>44309</v>
      </c>
      <c r="L458" t="s">
        <v>15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 t="s">
        <v>25</v>
      </c>
      <c r="AR458" t="s">
        <v>18</v>
      </c>
      <c r="CT458" t="s">
        <v>21</v>
      </c>
      <c r="CU458" t="s">
        <v>24</v>
      </c>
      <c r="CV458" t="s">
        <v>24</v>
      </c>
      <c r="CW458">
        <v>2</v>
      </c>
      <c r="CX458">
        <v>2</v>
      </c>
      <c r="DA458" s="2">
        <f t="shared" si="7"/>
        <v>7.5</v>
      </c>
    </row>
    <row r="459" spans="1:105" thickTop="1" thickBot="1">
      <c r="A459" s="9">
        <v>44310</v>
      </c>
      <c r="N459" t="s">
        <v>15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 t="s">
        <v>25</v>
      </c>
      <c r="AS459" t="s">
        <v>18</v>
      </c>
      <c r="CT459" t="s">
        <v>23</v>
      </c>
      <c r="CU459" t="s">
        <v>23</v>
      </c>
      <c r="CV459" t="s">
        <v>23</v>
      </c>
      <c r="CW459">
        <v>2</v>
      </c>
      <c r="CX459">
        <v>2</v>
      </c>
      <c r="DA459" s="2">
        <f t="shared" si="7"/>
        <v>7.75</v>
      </c>
    </row>
    <row r="460" spans="1:105" thickTop="1" thickBot="1">
      <c r="A460" s="9">
        <v>44311</v>
      </c>
      <c r="O460" t="s">
        <v>15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 t="s">
        <v>25</v>
      </c>
      <c r="AP460" t="s">
        <v>18</v>
      </c>
      <c r="CT460" t="s">
        <v>23</v>
      </c>
      <c r="CU460" t="s">
        <v>19</v>
      </c>
      <c r="CV460" t="s">
        <v>23</v>
      </c>
      <c r="CW460">
        <v>2</v>
      </c>
      <c r="CX460">
        <v>2</v>
      </c>
      <c r="CY460" t="s">
        <v>120</v>
      </c>
      <c r="CZ460" t="s">
        <v>9</v>
      </c>
      <c r="DA460" s="2">
        <f t="shared" si="7"/>
        <v>6.5</v>
      </c>
    </row>
    <row r="461" spans="1:105" thickTop="1" thickBot="1">
      <c r="A461" s="9">
        <v>44312</v>
      </c>
      <c r="L461" t="s">
        <v>15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 t="s">
        <v>25</v>
      </c>
      <c r="AP461" t="s">
        <v>18</v>
      </c>
      <c r="CT461" t="s">
        <v>23</v>
      </c>
      <c r="CU461" t="s">
        <v>19</v>
      </c>
      <c r="CV461" t="s">
        <v>23</v>
      </c>
      <c r="CW461">
        <v>2</v>
      </c>
      <c r="CX461">
        <v>2</v>
      </c>
      <c r="DA461" s="2">
        <f t="shared" si="7"/>
        <v>7.25</v>
      </c>
    </row>
    <row r="462" spans="1:105" thickTop="1" thickBot="1">
      <c r="A462" s="9">
        <v>44313</v>
      </c>
      <c r="N462" t="s">
        <v>15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 t="s">
        <v>25</v>
      </c>
      <c r="AP462" t="s">
        <v>18</v>
      </c>
      <c r="CT462" t="s">
        <v>23</v>
      </c>
      <c r="CU462" t="s">
        <v>21</v>
      </c>
      <c r="CV462" t="s">
        <v>24</v>
      </c>
      <c r="CW462">
        <v>2</v>
      </c>
      <c r="CX462">
        <v>2</v>
      </c>
      <c r="DA462" s="2">
        <f t="shared" si="7"/>
        <v>6.75</v>
      </c>
    </row>
    <row r="463" spans="1:105" thickTop="1" thickBot="1">
      <c r="A463" s="9">
        <v>44314</v>
      </c>
      <c r="I463" t="s">
        <v>15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 t="s">
        <v>25</v>
      </c>
      <c r="AP463" t="s">
        <v>18</v>
      </c>
      <c r="CT463" t="s">
        <v>24</v>
      </c>
      <c r="CU463" t="s">
        <v>23</v>
      </c>
      <c r="CV463" t="s">
        <v>24</v>
      </c>
      <c r="CW463">
        <v>2</v>
      </c>
      <c r="CX463">
        <v>2</v>
      </c>
      <c r="DA463" s="2">
        <f t="shared" si="7"/>
        <v>8</v>
      </c>
    </row>
    <row r="464" spans="1:105" thickTop="1" thickBot="1">
      <c r="A464" s="9">
        <v>44315</v>
      </c>
      <c r="M464" t="s">
        <v>15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 t="s">
        <v>25</v>
      </c>
      <c r="AP464" t="s">
        <v>18</v>
      </c>
      <c r="CT464" t="s">
        <v>24</v>
      </c>
      <c r="CU464" t="s">
        <v>24</v>
      </c>
      <c r="CV464" t="s">
        <v>24</v>
      </c>
      <c r="CW464">
        <v>2</v>
      </c>
      <c r="CX464">
        <v>2</v>
      </c>
      <c r="DA464" s="2">
        <f t="shared" si="7"/>
        <v>7</v>
      </c>
    </row>
    <row r="465" spans="1:105" thickTop="1" thickBot="1">
      <c r="A465" s="9">
        <v>44316</v>
      </c>
      <c r="G465" t="s">
        <v>15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 t="s">
        <v>25</v>
      </c>
      <c r="AP465" t="s">
        <v>18</v>
      </c>
      <c r="CT465" t="s">
        <v>23</v>
      </c>
      <c r="CU465" t="s">
        <v>24</v>
      </c>
      <c r="CV465" t="s">
        <v>23</v>
      </c>
      <c r="CW465">
        <v>2</v>
      </c>
      <c r="CX465">
        <v>2</v>
      </c>
      <c r="DA465" s="2">
        <f t="shared" si="7"/>
        <v>8.5</v>
      </c>
    </row>
    <row r="466" spans="1:105" thickTop="1" thickBot="1">
      <c r="A466" s="9">
        <v>44317</v>
      </c>
      <c r="H466" t="s">
        <v>15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 t="s">
        <v>25</v>
      </c>
      <c r="AT466" t="s">
        <v>18</v>
      </c>
      <c r="CT466" t="s">
        <v>23</v>
      </c>
      <c r="CU466" t="s">
        <v>23</v>
      </c>
      <c r="CV466" t="s">
        <v>19</v>
      </c>
      <c r="CW466">
        <v>2</v>
      </c>
      <c r="CX466">
        <v>2</v>
      </c>
      <c r="DA466" s="2">
        <f t="shared" si="7"/>
        <v>9.25</v>
      </c>
    </row>
    <row r="467" spans="1:105" thickTop="1" thickBot="1">
      <c r="A467" s="9">
        <v>44318</v>
      </c>
      <c r="J467" t="s">
        <v>15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 t="s">
        <v>25</v>
      </c>
      <c r="AQ467" t="s">
        <v>18</v>
      </c>
      <c r="CT467" t="s">
        <v>23</v>
      </c>
      <c r="CU467" t="s">
        <v>19</v>
      </c>
      <c r="CV467" t="s">
        <v>19</v>
      </c>
      <c r="CW467">
        <v>1</v>
      </c>
      <c r="CX467">
        <v>1</v>
      </c>
      <c r="CY467" t="s">
        <v>41</v>
      </c>
      <c r="CZ467" t="s">
        <v>121</v>
      </c>
      <c r="DA467" s="2">
        <f t="shared" si="7"/>
        <v>8.25</v>
      </c>
    </row>
    <row r="468" spans="1:105" thickTop="1" thickBot="1">
      <c r="A468" s="9">
        <v>44319</v>
      </c>
      <c r="N468" t="s">
        <v>15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 t="s">
        <v>25</v>
      </c>
      <c r="AO468">
        <v>1</v>
      </c>
      <c r="AQ468" t="s">
        <v>18</v>
      </c>
      <c r="CT468" t="s">
        <v>23</v>
      </c>
      <c r="CU468" t="s">
        <v>23</v>
      </c>
      <c r="CV468" t="s">
        <v>23</v>
      </c>
      <c r="CW468">
        <v>1</v>
      </c>
      <c r="CX468">
        <v>1</v>
      </c>
      <c r="CY468" t="s">
        <v>41</v>
      </c>
      <c r="CZ468" t="s">
        <v>9</v>
      </c>
      <c r="DA468" s="2">
        <f t="shared" si="7"/>
        <v>7</v>
      </c>
    </row>
    <row r="469" spans="1:105" thickTop="1" thickBot="1">
      <c r="A469" s="9">
        <v>44320</v>
      </c>
      <c r="N469" t="s">
        <v>15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 t="s">
        <v>25</v>
      </c>
      <c r="AR469" t="s">
        <v>18</v>
      </c>
      <c r="BP469">
        <v>1</v>
      </c>
      <c r="CT469" t="s">
        <v>23</v>
      </c>
      <c r="CU469" t="s">
        <v>23</v>
      </c>
      <c r="CV469" t="s">
        <v>23</v>
      </c>
      <c r="CW469">
        <v>2</v>
      </c>
      <c r="CX469">
        <v>2</v>
      </c>
      <c r="CY469" t="s">
        <v>41</v>
      </c>
      <c r="DA469" s="2">
        <f t="shared" si="7"/>
        <v>7.5</v>
      </c>
    </row>
    <row r="470" spans="1:105" thickTop="1" thickBot="1">
      <c r="A470" s="9">
        <v>44321</v>
      </c>
      <c r="M470" t="s">
        <v>15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 t="s">
        <v>25</v>
      </c>
      <c r="AT470" t="s">
        <v>18</v>
      </c>
      <c r="CT470" t="s">
        <v>23</v>
      </c>
      <c r="CU470" t="s">
        <v>23</v>
      </c>
      <c r="CV470" t="s">
        <v>21</v>
      </c>
      <c r="CW470">
        <v>2</v>
      </c>
      <c r="CX470">
        <v>3</v>
      </c>
      <c r="DA470" s="2">
        <f t="shared" si="7"/>
        <v>8</v>
      </c>
    </row>
    <row r="471" spans="1:105" thickTop="1" thickBot="1">
      <c r="A471" s="9">
        <v>44322</v>
      </c>
      <c r="N471" t="s">
        <v>15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 t="s">
        <v>25</v>
      </c>
      <c r="AQ471" t="s">
        <v>18</v>
      </c>
      <c r="CT471" t="s">
        <v>23</v>
      </c>
      <c r="CU471" t="s">
        <v>23</v>
      </c>
      <c r="CV471" t="s">
        <v>24</v>
      </c>
      <c r="CW471">
        <v>1</v>
      </c>
      <c r="CX471">
        <v>2</v>
      </c>
      <c r="CY471" t="s">
        <v>41</v>
      </c>
      <c r="DA471" s="2">
        <f t="shared" si="7"/>
        <v>7.25</v>
      </c>
    </row>
    <row r="472" spans="1:105" thickTop="1" thickBot="1">
      <c r="A472" s="9">
        <v>44323</v>
      </c>
      <c r="K472" t="s">
        <v>15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 t="s">
        <v>25</v>
      </c>
      <c r="AQ472" t="s">
        <v>18</v>
      </c>
      <c r="CT472" t="s">
        <v>23</v>
      </c>
      <c r="CU472" t="s">
        <v>23</v>
      </c>
      <c r="CV472" t="s">
        <v>23</v>
      </c>
      <c r="CW472">
        <v>1</v>
      </c>
      <c r="CX472">
        <v>1</v>
      </c>
      <c r="CY472" t="s">
        <v>41</v>
      </c>
      <c r="DA472" s="2">
        <f t="shared" si="7"/>
        <v>8</v>
      </c>
    </row>
    <row r="473" spans="1:105" thickTop="1" thickBot="1">
      <c r="A473" s="9">
        <v>44324</v>
      </c>
      <c r="M473" t="s">
        <v>15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 t="s">
        <v>25</v>
      </c>
      <c r="AS473" t="s">
        <v>18</v>
      </c>
      <c r="CT473" t="s">
        <v>23</v>
      </c>
      <c r="CU473" t="s">
        <v>23</v>
      </c>
      <c r="CV473" t="s">
        <v>19</v>
      </c>
      <c r="CW473">
        <v>1</v>
      </c>
      <c r="CX473">
        <v>1</v>
      </c>
      <c r="CY473" t="s">
        <v>41</v>
      </c>
      <c r="DA473" s="2">
        <f t="shared" si="7"/>
        <v>8</v>
      </c>
    </row>
    <row r="474" spans="1:105" thickTop="1" thickBot="1">
      <c r="A474" s="9">
        <v>44325</v>
      </c>
      <c r="K474" t="s">
        <v>15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 t="s">
        <v>25</v>
      </c>
      <c r="AR474" t="s">
        <v>14</v>
      </c>
      <c r="AS474" t="s">
        <v>14</v>
      </c>
      <c r="AT474" t="s">
        <v>14</v>
      </c>
      <c r="AU474" t="s">
        <v>18</v>
      </c>
      <c r="CT474" t="s">
        <v>23</v>
      </c>
      <c r="CU474" t="s">
        <v>24</v>
      </c>
      <c r="CV474" t="s">
        <v>19</v>
      </c>
      <c r="CW474">
        <v>1</v>
      </c>
      <c r="CX474">
        <v>3</v>
      </c>
      <c r="CY474" t="s">
        <v>41</v>
      </c>
      <c r="DA474" s="2">
        <f t="shared" si="7"/>
        <v>8</v>
      </c>
    </row>
    <row r="475" spans="1:105" thickTop="1" thickBot="1">
      <c r="A475" s="9">
        <v>44326</v>
      </c>
      <c r="H475" t="s">
        <v>15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 t="s">
        <v>25</v>
      </c>
      <c r="AU475" t="s">
        <v>18</v>
      </c>
      <c r="CT475" t="s">
        <v>21</v>
      </c>
      <c r="CU475" t="s">
        <v>21</v>
      </c>
      <c r="CV475" t="s">
        <v>24</v>
      </c>
      <c r="CW475">
        <v>2</v>
      </c>
      <c r="CX475">
        <v>2</v>
      </c>
      <c r="CY475" t="s">
        <v>41</v>
      </c>
      <c r="CZ475" t="s">
        <v>122</v>
      </c>
      <c r="DA475" s="2">
        <f t="shared" si="7"/>
        <v>8</v>
      </c>
    </row>
    <row r="476" spans="1:105" thickTop="1" thickBot="1">
      <c r="A476" s="9">
        <v>44327</v>
      </c>
      <c r="N476" t="s">
        <v>15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 t="s">
        <v>25</v>
      </c>
      <c r="AU476" t="s">
        <v>18</v>
      </c>
      <c r="CT476" t="s">
        <v>21</v>
      </c>
      <c r="CU476" t="s">
        <v>21</v>
      </c>
      <c r="CV476" t="s">
        <v>24</v>
      </c>
      <c r="CW476">
        <v>2</v>
      </c>
      <c r="CX476">
        <v>2</v>
      </c>
      <c r="DA476" s="2">
        <f t="shared" si="7"/>
        <v>8.25</v>
      </c>
    </row>
    <row r="477" spans="1:105" thickTop="1" thickBot="1">
      <c r="A477" s="9">
        <v>44328</v>
      </c>
      <c r="P477" t="s">
        <v>15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 t="s">
        <v>25</v>
      </c>
      <c r="AR477">
        <v>1</v>
      </c>
      <c r="AS477">
        <v>1</v>
      </c>
      <c r="AT477">
        <v>1</v>
      </c>
      <c r="AU477" t="s">
        <v>18</v>
      </c>
      <c r="BQ477">
        <v>1</v>
      </c>
      <c r="CT477" t="s">
        <v>23</v>
      </c>
      <c r="CU477" t="s">
        <v>24</v>
      </c>
      <c r="CV477" t="s">
        <v>24</v>
      </c>
      <c r="CW477">
        <v>2</v>
      </c>
      <c r="CX477">
        <v>2</v>
      </c>
      <c r="DA477" s="2">
        <f t="shared" si="7"/>
        <v>7.75</v>
      </c>
    </row>
    <row r="478" spans="1:105" thickTop="1" thickBot="1">
      <c r="A478" s="9">
        <v>44329</v>
      </c>
      <c r="S478" t="s">
        <v>14</v>
      </c>
      <c r="T478" t="s">
        <v>15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 t="s">
        <v>25</v>
      </c>
      <c r="AQ478" t="s">
        <v>18</v>
      </c>
      <c r="CT478" t="s">
        <v>24</v>
      </c>
      <c r="CU478" t="s">
        <v>24</v>
      </c>
      <c r="CV478" t="s">
        <v>24</v>
      </c>
      <c r="CW478">
        <v>2</v>
      </c>
      <c r="CX478">
        <v>2</v>
      </c>
      <c r="DA478" s="2">
        <f t="shared" si="7"/>
        <v>5.75</v>
      </c>
    </row>
    <row r="479" spans="1:105" thickTop="1" thickBot="1">
      <c r="A479" s="9">
        <v>44330</v>
      </c>
      <c r="R479" t="s">
        <v>15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 t="s">
        <v>25</v>
      </c>
      <c r="AY479" t="s">
        <v>18</v>
      </c>
      <c r="CT479" t="s">
        <v>23</v>
      </c>
      <c r="CU479" t="s">
        <v>24</v>
      </c>
      <c r="CV479" t="s">
        <v>23</v>
      </c>
      <c r="CW479">
        <v>1</v>
      </c>
      <c r="CX479">
        <v>1</v>
      </c>
      <c r="DA479" s="2">
        <f t="shared" si="7"/>
        <v>8.25</v>
      </c>
    </row>
    <row r="480" spans="1:105" thickTop="1" thickBot="1">
      <c r="A480" s="9">
        <v>44331</v>
      </c>
      <c r="P480" t="s">
        <v>14</v>
      </c>
      <c r="Q480" t="s">
        <v>15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 t="s">
        <v>25</v>
      </c>
      <c r="AY480" t="s">
        <v>18</v>
      </c>
      <c r="BV480" t="s">
        <v>20</v>
      </c>
      <c r="CA480" t="s">
        <v>14</v>
      </c>
      <c r="CB480">
        <v>1</v>
      </c>
      <c r="CC480">
        <v>1</v>
      </c>
      <c r="CD480" t="s">
        <v>18</v>
      </c>
      <c r="CT480" t="s">
        <v>19</v>
      </c>
      <c r="CU480" t="s">
        <v>21</v>
      </c>
      <c r="CV480" t="s">
        <v>23</v>
      </c>
      <c r="CW480">
        <v>2</v>
      </c>
      <c r="CX480">
        <v>2</v>
      </c>
      <c r="DA480" s="2">
        <f t="shared" si="7"/>
        <v>9</v>
      </c>
    </row>
    <row r="481" spans="1:105" thickTop="1" thickBot="1">
      <c r="A481" s="9">
        <v>44332</v>
      </c>
      <c r="R481" t="s">
        <v>15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 t="s">
        <v>25</v>
      </c>
      <c r="AS481" t="s">
        <v>18</v>
      </c>
      <c r="AX481" t="s">
        <v>18</v>
      </c>
      <c r="BS481" t="s">
        <v>20</v>
      </c>
      <c r="CH481" t="s">
        <v>18</v>
      </c>
      <c r="CT481" t="s">
        <v>23</v>
      </c>
      <c r="CU481" t="s">
        <v>19</v>
      </c>
      <c r="CV481" t="s">
        <v>23</v>
      </c>
      <c r="CW481">
        <v>2</v>
      </c>
      <c r="CX481">
        <v>2</v>
      </c>
      <c r="CY481" t="s">
        <v>41</v>
      </c>
      <c r="DA481" s="2">
        <f t="shared" si="7"/>
        <v>6.75</v>
      </c>
    </row>
    <row r="482" spans="1:105" thickTop="1" thickBot="1">
      <c r="A482" s="9">
        <v>44333</v>
      </c>
      <c r="I482" t="s">
        <v>14</v>
      </c>
      <c r="J482" t="s">
        <v>15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 t="s">
        <v>25</v>
      </c>
      <c r="CT482" t="s">
        <v>23</v>
      </c>
      <c r="CU482" t="s">
        <v>23</v>
      </c>
      <c r="CV482" t="s">
        <v>23</v>
      </c>
      <c r="CW482">
        <v>2</v>
      </c>
      <c r="CX482">
        <v>2</v>
      </c>
      <c r="CY482" t="s">
        <v>41</v>
      </c>
      <c r="DA482" s="2">
        <f t="shared" si="7"/>
        <v>8.25</v>
      </c>
    </row>
    <row r="483" spans="1:105" thickTop="1" thickBot="1">
      <c r="A483" s="9">
        <v>44334</v>
      </c>
      <c r="U483" t="s">
        <v>15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 t="s">
        <v>25</v>
      </c>
      <c r="AR483" t="s">
        <v>18</v>
      </c>
      <c r="BN483">
        <v>1</v>
      </c>
      <c r="CT483" t="s">
        <v>21</v>
      </c>
      <c r="CU483" t="s">
        <v>21</v>
      </c>
      <c r="CV483" t="s">
        <v>23</v>
      </c>
      <c r="CW483">
        <v>2</v>
      </c>
      <c r="CX483">
        <v>2</v>
      </c>
      <c r="DA483" s="2">
        <f t="shared" si="7"/>
        <v>5.5</v>
      </c>
    </row>
    <row r="484" spans="1:105" thickTop="1" thickBot="1">
      <c r="A484" s="9">
        <v>44335</v>
      </c>
      <c r="U484" t="s">
        <v>15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 t="s">
        <v>25</v>
      </c>
      <c r="AU484" t="s">
        <v>18</v>
      </c>
      <c r="CT484" t="s">
        <v>21</v>
      </c>
      <c r="CU484" t="s">
        <v>24</v>
      </c>
      <c r="CV484" t="s">
        <v>24</v>
      </c>
      <c r="CW484">
        <v>2</v>
      </c>
      <c r="CX484">
        <v>2</v>
      </c>
      <c r="CY484" t="s">
        <v>41</v>
      </c>
      <c r="DA484" s="2">
        <f t="shared" si="7"/>
        <v>6.5</v>
      </c>
    </row>
    <row r="485" spans="1:105" thickTop="1" thickBot="1">
      <c r="A485" s="9">
        <v>44336</v>
      </c>
      <c r="G485" t="s">
        <v>14</v>
      </c>
      <c r="M485" t="s">
        <v>14</v>
      </c>
      <c r="N485" t="s">
        <v>15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 t="s">
        <v>25</v>
      </c>
      <c r="AU485" t="s">
        <v>18</v>
      </c>
      <c r="CT485" t="s">
        <v>24</v>
      </c>
      <c r="CU485" t="s">
        <v>24</v>
      </c>
      <c r="CV485" t="s">
        <v>24</v>
      </c>
      <c r="CW485">
        <v>2</v>
      </c>
      <c r="CX485">
        <v>2</v>
      </c>
      <c r="DA485" s="2">
        <f t="shared" si="7"/>
        <v>8</v>
      </c>
    </row>
    <row r="486" spans="1:105" thickTop="1" thickBot="1">
      <c r="A486" s="9">
        <v>44337</v>
      </c>
      <c r="I486" t="s">
        <v>14</v>
      </c>
      <c r="M486" t="s">
        <v>14</v>
      </c>
      <c r="N486" t="s">
        <v>15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 t="s">
        <v>25</v>
      </c>
      <c r="AV486" t="s">
        <v>18</v>
      </c>
      <c r="CT486" t="s">
        <v>24</v>
      </c>
      <c r="CU486" t="s">
        <v>24</v>
      </c>
      <c r="CV486" t="s">
        <v>23</v>
      </c>
      <c r="CW486">
        <v>2</v>
      </c>
      <c r="CX486">
        <v>2</v>
      </c>
      <c r="DA486" s="2">
        <f t="shared" si="7"/>
        <v>8.25</v>
      </c>
    </row>
    <row r="487" spans="1:105" thickTop="1" thickBot="1">
      <c r="A487" s="9">
        <v>44338</v>
      </c>
      <c r="O487" t="s">
        <v>15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 t="s">
        <v>25</v>
      </c>
      <c r="BR487" t="s">
        <v>20</v>
      </c>
      <c r="BS487" t="s">
        <v>14</v>
      </c>
      <c r="BT487" t="s">
        <v>14</v>
      </c>
      <c r="BU487" t="s">
        <v>14</v>
      </c>
      <c r="BV487" t="s">
        <v>14</v>
      </c>
      <c r="CI487" t="s">
        <v>14</v>
      </c>
      <c r="CJ487" t="s">
        <v>14</v>
      </c>
      <c r="CK487" t="s">
        <v>14</v>
      </c>
      <c r="CL487" t="s">
        <v>14</v>
      </c>
      <c r="CT487" t="s">
        <v>23</v>
      </c>
      <c r="CU487" t="s">
        <v>23</v>
      </c>
      <c r="CV487" t="s">
        <v>23</v>
      </c>
      <c r="CW487">
        <v>2</v>
      </c>
      <c r="CX487">
        <v>2</v>
      </c>
      <c r="CZ487" t="s">
        <v>123</v>
      </c>
      <c r="DA487" s="2">
        <f t="shared" si="7"/>
        <v>8</v>
      </c>
    </row>
    <row r="488" spans="1:105" thickTop="1" thickBot="1">
      <c r="A488" s="9">
        <v>44339</v>
      </c>
      <c r="M488" t="s">
        <v>15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 t="s">
        <v>25</v>
      </c>
      <c r="AR488" t="s">
        <v>18</v>
      </c>
      <c r="CT488" t="s">
        <v>23</v>
      </c>
      <c r="CU488" t="s">
        <v>23</v>
      </c>
      <c r="CV488" t="s">
        <v>23</v>
      </c>
      <c r="CW488">
        <v>2</v>
      </c>
      <c r="CX488">
        <v>2</v>
      </c>
      <c r="CY488" t="s">
        <v>41</v>
      </c>
      <c r="DA488" s="2">
        <f t="shared" si="7"/>
        <v>7.5</v>
      </c>
    </row>
    <row r="489" spans="1:105" thickTop="1" thickBot="1">
      <c r="A489" s="9">
        <v>44340</v>
      </c>
      <c r="M489" t="s">
        <v>15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 t="s">
        <v>25</v>
      </c>
      <c r="AR489" t="s">
        <v>18</v>
      </c>
      <c r="CJ489" t="s">
        <v>14</v>
      </c>
      <c r="CK489" t="s">
        <v>14</v>
      </c>
      <c r="CT489" t="s">
        <v>19</v>
      </c>
      <c r="CU489" t="s">
        <v>19</v>
      </c>
      <c r="CV489" t="s">
        <v>23</v>
      </c>
      <c r="CW489">
        <v>1</v>
      </c>
      <c r="CX489">
        <v>1</v>
      </c>
      <c r="CY489" t="s">
        <v>41</v>
      </c>
      <c r="CZ489" t="s">
        <v>124</v>
      </c>
      <c r="DA489" s="2">
        <f t="shared" si="7"/>
        <v>7.5</v>
      </c>
    </row>
    <row r="490" spans="1:105" thickTop="1" thickBot="1">
      <c r="A490" s="9">
        <v>44341</v>
      </c>
      <c r="P490" t="s">
        <v>15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 t="s">
        <v>25</v>
      </c>
      <c r="AV490" t="s">
        <v>18</v>
      </c>
      <c r="BU490">
        <v>1</v>
      </c>
      <c r="BV490" t="s">
        <v>20</v>
      </c>
      <c r="CT490" t="s">
        <v>19</v>
      </c>
      <c r="CU490" t="s">
        <v>19</v>
      </c>
      <c r="CV490" t="s">
        <v>23</v>
      </c>
      <c r="CW490">
        <v>1</v>
      </c>
      <c r="CX490">
        <v>1</v>
      </c>
      <c r="DA490" s="2">
        <f t="shared" si="7"/>
        <v>8</v>
      </c>
    </row>
    <row r="491" spans="1:105" thickTop="1" thickBot="1">
      <c r="A491" s="9">
        <v>44342</v>
      </c>
      <c r="Q491" t="s">
        <v>15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 t="s">
        <v>25</v>
      </c>
      <c r="AS491" t="s">
        <v>14</v>
      </c>
      <c r="AT491" t="s">
        <v>14</v>
      </c>
      <c r="AU491" t="s">
        <v>14</v>
      </c>
      <c r="AV491" t="s">
        <v>18</v>
      </c>
      <c r="AW491" t="s">
        <v>18</v>
      </c>
      <c r="BS491">
        <v>1</v>
      </c>
      <c r="BT491">
        <v>1</v>
      </c>
      <c r="BZ491" t="s">
        <v>20</v>
      </c>
      <c r="CA491" t="s">
        <v>15</v>
      </c>
      <c r="CT491" t="s">
        <v>23</v>
      </c>
      <c r="CU491" t="s">
        <v>23</v>
      </c>
      <c r="CV491" t="s">
        <v>24</v>
      </c>
      <c r="CW491">
        <v>2</v>
      </c>
      <c r="CX491">
        <v>2</v>
      </c>
      <c r="CY491" t="s">
        <v>41</v>
      </c>
      <c r="CZ491" t="s">
        <v>125</v>
      </c>
      <c r="DA491" s="2">
        <f t="shared" si="7"/>
        <v>7.5</v>
      </c>
    </row>
    <row r="492" spans="1:105" thickTop="1" thickBot="1">
      <c r="A492" s="9">
        <v>44343</v>
      </c>
      <c r="R492" t="s">
        <v>15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 t="s">
        <v>25</v>
      </c>
      <c r="AT492" t="s">
        <v>18</v>
      </c>
      <c r="AX492" t="s">
        <v>18</v>
      </c>
      <c r="BD492" t="s">
        <v>18</v>
      </c>
      <c r="BZ492" t="s">
        <v>18</v>
      </c>
      <c r="CT492" t="s">
        <v>23</v>
      </c>
      <c r="CU492" t="s">
        <v>19</v>
      </c>
      <c r="CV492" t="s">
        <v>19</v>
      </c>
      <c r="CW492">
        <v>1</v>
      </c>
      <c r="CX492">
        <v>1</v>
      </c>
      <c r="CY492" t="s">
        <v>41</v>
      </c>
      <c r="CZ492" t="s">
        <v>126</v>
      </c>
      <c r="DA492" s="2">
        <f t="shared" si="7"/>
        <v>6.75</v>
      </c>
    </row>
    <row r="493" spans="1:105" thickTop="1" thickBot="1">
      <c r="A493" s="9">
        <v>44344</v>
      </c>
      <c r="O493" t="s">
        <v>14</v>
      </c>
      <c r="P493" t="s">
        <v>15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 t="s">
        <v>25</v>
      </c>
      <c r="AV493" t="s">
        <v>18</v>
      </c>
      <c r="BB493" t="s">
        <v>18</v>
      </c>
      <c r="CD493" t="s">
        <v>20</v>
      </c>
      <c r="CT493" t="s">
        <v>23</v>
      </c>
      <c r="CU493" t="s">
        <v>23</v>
      </c>
      <c r="CV493" t="s">
        <v>23</v>
      </c>
      <c r="CW493">
        <v>2</v>
      </c>
      <c r="CX493">
        <v>2</v>
      </c>
      <c r="CY493" t="s">
        <v>41</v>
      </c>
      <c r="DA493" s="2">
        <f t="shared" si="7"/>
        <v>7.75</v>
      </c>
    </row>
    <row r="494" spans="1:105" thickTop="1" thickBot="1">
      <c r="A494" s="9">
        <v>44345</v>
      </c>
      <c r="T494" t="s">
        <v>15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 t="s">
        <v>25</v>
      </c>
      <c r="AV494" t="s">
        <v>18</v>
      </c>
      <c r="CT494" t="s">
        <v>23</v>
      </c>
      <c r="CU494" t="s">
        <v>23</v>
      </c>
      <c r="CV494" t="s">
        <v>23</v>
      </c>
      <c r="CW494">
        <v>2</v>
      </c>
      <c r="CX494">
        <v>2</v>
      </c>
      <c r="CZ494" t="s">
        <v>127</v>
      </c>
      <c r="DA494" s="2">
        <f t="shared" si="7"/>
        <v>6.75</v>
      </c>
    </row>
    <row r="495" spans="1:105" thickTop="1" thickBot="1">
      <c r="A495" s="9">
        <v>44346</v>
      </c>
      <c r="N495" t="s">
        <v>15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 t="s">
        <v>25</v>
      </c>
      <c r="AV495" t="s">
        <v>18</v>
      </c>
      <c r="CC495" t="s">
        <v>14</v>
      </c>
      <c r="CD495">
        <v>1</v>
      </c>
      <c r="CE495">
        <v>1</v>
      </c>
      <c r="CF495">
        <v>1</v>
      </c>
      <c r="CG495">
        <v>1</v>
      </c>
      <c r="CT495" t="s">
        <v>23</v>
      </c>
      <c r="CU495" t="s">
        <v>24</v>
      </c>
      <c r="CV495" t="s">
        <v>24</v>
      </c>
      <c r="CW495">
        <v>2</v>
      </c>
      <c r="CX495">
        <v>2</v>
      </c>
      <c r="CZ495" t="s">
        <v>126</v>
      </c>
      <c r="DA495" s="2">
        <f t="shared" si="7"/>
        <v>9.25</v>
      </c>
    </row>
    <row r="496" spans="1:105" thickTop="1" thickBot="1">
      <c r="A496" s="9">
        <v>44347</v>
      </c>
      <c r="E496" t="s">
        <v>14</v>
      </c>
      <c r="H496" t="s">
        <v>15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 t="s">
        <v>25</v>
      </c>
      <c r="AV496" t="s">
        <v>18</v>
      </c>
      <c r="CT496" t="s">
        <v>23</v>
      </c>
      <c r="CU496" t="s">
        <v>24</v>
      </c>
      <c r="CV496" t="s">
        <v>24</v>
      </c>
      <c r="CW496">
        <v>2</v>
      </c>
      <c r="CX496">
        <v>2</v>
      </c>
      <c r="DA496" s="2">
        <f t="shared" si="7"/>
        <v>9.75</v>
      </c>
    </row>
    <row r="497" spans="1:106" thickTop="1" thickBot="1">
      <c r="A497" s="9">
        <v>44348</v>
      </c>
      <c r="M497" t="s">
        <v>15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 t="s">
        <v>25</v>
      </c>
      <c r="CT497" t="s">
        <v>24</v>
      </c>
      <c r="CU497" t="s">
        <v>24</v>
      </c>
      <c r="CV497" t="s">
        <v>24</v>
      </c>
      <c r="CW497">
        <v>2</v>
      </c>
      <c r="CX497">
        <v>2</v>
      </c>
      <c r="DA497" s="2">
        <f t="shared" si="7"/>
        <v>8</v>
      </c>
    </row>
    <row r="498" spans="1:106" thickTop="1" thickBot="1">
      <c r="A498" s="9">
        <v>44349</v>
      </c>
      <c r="L498" t="s">
        <v>14</v>
      </c>
      <c r="M498" t="s">
        <v>14</v>
      </c>
      <c r="N498" t="s">
        <v>14</v>
      </c>
      <c r="O498" t="s">
        <v>14</v>
      </c>
      <c r="P498" t="s">
        <v>15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 t="s">
        <v>25</v>
      </c>
      <c r="AK498" t="s">
        <v>14</v>
      </c>
      <c r="AL498" t="s">
        <v>14</v>
      </c>
      <c r="AM498" t="s">
        <v>14</v>
      </c>
      <c r="AN498" t="s">
        <v>14</v>
      </c>
      <c r="AO498" t="s">
        <v>14</v>
      </c>
      <c r="AP498" t="s">
        <v>14</v>
      </c>
      <c r="AQ498" t="s">
        <v>14</v>
      </c>
      <c r="AR498" t="s">
        <v>14</v>
      </c>
      <c r="AS498" t="s">
        <v>14</v>
      </c>
      <c r="CT498" t="s">
        <v>22</v>
      </c>
      <c r="CU498" t="s">
        <v>22</v>
      </c>
      <c r="CV498" t="s">
        <v>19</v>
      </c>
      <c r="CW498">
        <v>2</v>
      </c>
      <c r="CX498">
        <v>2</v>
      </c>
      <c r="CY498" t="s">
        <v>41</v>
      </c>
      <c r="DA498" s="2">
        <f t="shared" si="7"/>
        <v>5.25</v>
      </c>
    </row>
    <row r="499" spans="1:106" thickTop="1" thickBot="1">
      <c r="A499" s="9">
        <v>44350</v>
      </c>
      <c r="O499" t="s">
        <v>15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 t="s">
        <v>25</v>
      </c>
      <c r="AM499" t="s">
        <v>14</v>
      </c>
      <c r="AN499" t="s">
        <v>14</v>
      </c>
      <c r="AO499" t="s">
        <v>14</v>
      </c>
      <c r="AP499" t="s">
        <v>14</v>
      </c>
      <c r="AQ499" t="s">
        <v>14</v>
      </c>
      <c r="AR499" t="s">
        <v>14</v>
      </c>
      <c r="CT499" t="s">
        <v>21</v>
      </c>
      <c r="CU499" t="s">
        <v>24</v>
      </c>
      <c r="CV499" t="s">
        <v>24</v>
      </c>
      <c r="CW499">
        <v>2</v>
      </c>
      <c r="CX499">
        <v>2</v>
      </c>
      <c r="CY499" t="s">
        <v>41</v>
      </c>
      <c r="DA499" s="2">
        <f t="shared" si="7"/>
        <v>6</v>
      </c>
    </row>
    <row r="500" spans="1:106" thickTop="1" thickBot="1">
      <c r="A500" s="9">
        <v>44351</v>
      </c>
      <c r="Q500" t="s">
        <v>15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 t="s">
        <v>25</v>
      </c>
      <c r="BV500">
        <v>1</v>
      </c>
      <c r="CH500">
        <v>1</v>
      </c>
      <c r="CT500" t="s">
        <v>23</v>
      </c>
      <c r="CU500" t="s">
        <v>23</v>
      </c>
      <c r="CV500" t="s">
        <v>24</v>
      </c>
      <c r="CW500">
        <v>2</v>
      </c>
      <c r="CX500">
        <v>2</v>
      </c>
      <c r="CY500" t="s">
        <v>41</v>
      </c>
      <c r="DA500" s="2">
        <f t="shared" si="7"/>
        <v>6.5</v>
      </c>
    </row>
    <row r="501" spans="1:106" thickTop="1" thickBot="1">
      <c r="A501" s="9">
        <v>44352</v>
      </c>
      <c r="O501" t="s">
        <v>14</v>
      </c>
      <c r="P501" t="s">
        <v>15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 t="s">
        <v>25</v>
      </c>
      <c r="BU501">
        <v>1</v>
      </c>
      <c r="BV501">
        <v>1</v>
      </c>
      <c r="BX501" t="s">
        <v>20</v>
      </c>
      <c r="CT501" t="s">
        <v>24</v>
      </c>
      <c r="CU501" t="s">
        <v>24</v>
      </c>
      <c r="CV501" t="s">
        <v>23</v>
      </c>
      <c r="CW501">
        <v>2</v>
      </c>
      <c r="CX501">
        <v>2</v>
      </c>
      <c r="CY501" t="s">
        <v>41</v>
      </c>
      <c r="CZ501" t="s">
        <v>128</v>
      </c>
      <c r="DA501" s="2">
        <f t="shared" si="7"/>
        <v>8.5</v>
      </c>
    </row>
    <row r="502" spans="1:106" thickTop="1" thickBot="1">
      <c r="A502" s="9">
        <v>44353</v>
      </c>
      <c r="M502" t="s">
        <v>14</v>
      </c>
      <c r="P502" t="s">
        <v>15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 t="s">
        <v>25</v>
      </c>
      <c r="AU502" t="s">
        <v>18</v>
      </c>
      <c r="BW502" t="s">
        <v>18</v>
      </c>
      <c r="CT502" t="s">
        <v>24</v>
      </c>
      <c r="CU502" t="s">
        <v>24</v>
      </c>
      <c r="CV502" t="s">
        <v>24</v>
      </c>
      <c r="CW502">
        <v>2</v>
      </c>
      <c r="CX502">
        <v>2</v>
      </c>
      <c r="CY502" t="s">
        <v>120</v>
      </c>
      <c r="CZ502" t="s">
        <v>129</v>
      </c>
      <c r="DA502" s="2">
        <f t="shared" si="7"/>
        <v>7.25</v>
      </c>
      <c r="DB502" s="2">
        <f>SUM(DA346:DA502)/157</f>
        <v>7.3519108280254777</v>
      </c>
    </row>
    <row r="503" spans="1:106" thickTop="1" thickBot="1">
      <c r="A503" s="9">
        <v>44354</v>
      </c>
      <c r="G503" t="s">
        <v>14</v>
      </c>
      <c r="J503" t="s">
        <v>15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 t="s">
        <v>25</v>
      </c>
      <c r="CZ503" t="s">
        <v>130</v>
      </c>
      <c r="DA503" s="2">
        <f t="shared" si="7"/>
        <v>8.25</v>
      </c>
    </row>
    <row r="504" spans="1:106" thickTop="1" thickBot="1">
      <c r="A504" s="9">
        <v>44355</v>
      </c>
      <c r="AQ504" t="s">
        <v>25</v>
      </c>
      <c r="CZ504" t="s">
        <v>130</v>
      </c>
      <c r="DA504" s="2" t="e">
        <f t="shared" si="7"/>
        <v>#N/A</v>
      </c>
    </row>
    <row r="505" spans="1:106" thickTop="1" thickBot="1">
      <c r="A505" s="9">
        <v>44356</v>
      </c>
      <c r="AR505" t="s">
        <v>25</v>
      </c>
      <c r="CZ505" t="s">
        <v>130</v>
      </c>
      <c r="DA505" s="2" t="e">
        <f t="shared" si="7"/>
        <v>#N/A</v>
      </c>
    </row>
    <row r="506" spans="1:106" thickTop="1" thickBot="1">
      <c r="A506" s="9">
        <v>44357</v>
      </c>
      <c r="AR506" t="s">
        <v>25</v>
      </c>
      <c r="CZ506" t="s">
        <v>130</v>
      </c>
      <c r="DA506" s="2" t="e">
        <f t="shared" si="7"/>
        <v>#N/A</v>
      </c>
    </row>
    <row r="507" spans="1:106" thickTop="1" thickBot="1">
      <c r="A507" s="9">
        <v>44358</v>
      </c>
      <c r="O507" t="s">
        <v>15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 t="s">
        <v>25</v>
      </c>
      <c r="CT507" t="s">
        <v>23</v>
      </c>
      <c r="CU507" t="s">
        <v>23</v>
      </c>
      <c r="CV507" t="s">
        <v>19</v>
      </c>
      <c r="CW507">
        <v>1</v>
      </c>
      <c r="CX507">
        <v>1</v>
      </c>
      <c r="DA507" s="2">
        <f t="shared" si="7"/>
        <v>8</v>
      </c>
    </row>
    <row r="508" spans="1:106" thickTop="1" thickBot="1">
      <c r="A508" s="9">
        <v>44359</v>
      </c>
      <c r="T508" t="s">
        <v>15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 t="s">
        <v>25</v>
      </c>
      <c r="CT508" t="s">
        <v>23</v>
      </c>
      <c r="CU508" t="s">
        <v>24</v>
      </c>
      <c r="CV508" t="s">
        <v>23</v>
      </c>
      <c r="CW508">
        <v>1</v>
      </c>
      <c r="CX508">
        <v>1</v>
      </c>
      <c r="DA508" s="2">
        <f>IF((SUM(B508:CS508)/4+0.5)&gt;1,SUM(B508:CS508)/4+0.5,DA509=NA())</f>
        <v>5.75</v>
      </c>
    </row>
    <row r="509" spans="1:106" thickTop="1" thickBot="1">
      <c r="A509" s="9">
        <v>44360</v>
      </c>
      <c r="Q509" t="s">
        <v>15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 t="s">
        <v>25</v>
      </c>
      <c r="CT509" t="s">
        <v>23</v>
      </c>
      <c r="CU509" t="s">
        <v>23</v>
      </c>
      <c r="CV509" t="s">
        <v>23</v>
      </c>
      <c r="CW509">
        <v>2</v>
      </c>
      <c r="CX509">
        <v>2</v>
      </c>
      <c r="DA509" s="2">
        <f t="shared" si="7"/>
        <v>7</v>
      </c>
    </row>
    <row r="510" spans="1:106" thickTop="1" thickBot="1">
      <c r="A510" s="9">
        <v>44361</v>
      </c>
      <c r="R510" t="s">
        <v>15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 t="s">
        <v>25</v>
      </c>
      <c r="AK510" t="s">
        <v>14</v>
      </c>
      <c r="AL510" t="s">
        <v>14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BV510" t="s">
        <v>18</v>
      </c>
      <c r="BZ510" t="s">
        <v>20</v>
      </c>
      <c r="CT510" t="s">
        <v>23</v>
      </c>
      <c r="CU510" t="s">
        <v>23</v>
      </c>
      <c r="CV510" t="s">
        <v>23</v>
      </c>
      <c r="CW510">
        <v>1</v>
      </c>
      <c r="CX510">
        <v>1</v>
      </c>
      <c r="DA510" s="2">
        <f t="shared" si="7"/>
        <v>6.25</v>
      </c>
    </row>
    <row r="511" spans="1:106" thickTop="1" thickBot="1">
      <c r="A511" s="9">
        <v>44362</v>
      </c>
      <c r="U511" t="s">
        <v>15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 t="s">
        <v>25</v>
      </c>
      <c r="BZ511" t="s">
        <v>20</v>
      </c>
      <c r="CT511" t="s">
        <v>23</v>
      </c>
      <c r="CU511" t="s">
        <v>24</v>
      </c>
      <c r="CV511" t="s">
        <v>23</v>
      </c>
      <c r="CW511">
        <v>2</v>
      </c>
      <c r="CX511">
        <v>2</v>
      </c>
      <c r="CY511" t="s">
        <v>41</v>
      </c>
      <c r="DA511" s="2">
        <f t="shared" si="7"/>
        <v>5.5</v>
      </c>
    </row>
    <row r="512" spans="1:106" thickTop="1" thickBot="1">
      <c r="A512" s="9">
        <v>44363</v>
      </c>
      <c r="N512" t="s">
        <v>15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 t="s">
        <v>25</v>
      </c>
      <c r="BT512" t="s">
        <v>18</v>
      </c>
      <c r="BU512" t="s">
        <v>20</v>
      </c>
      <c r="CT512" t="s">
        <v>24</v>
      </c>
      <c r="CU512" t="s">
        <v>21</v>
      </c>
      <c r="CV512" t="s">
        <v>24</v>
      </c>
      <c r="CW512">
        <v>2</v>
      </c>
      <c r="CX512">
        <v>2</v>
      </c>
      <c r="DA512" s="2">
        <f t="shared" si="7"/>
        <v>7.75</v>
      </c>
    </row>
    <row r="513" spans="1:105" thickTop="1" thickBot="1">
      <c r="A513" s="9">
        <v>44364</v>
      </c>
      <c r="R513" t="s">
        <v>15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 t="s">
        <v>25</v>
      </c>
      <c r="BN513">
        <v>1</v>
      </c>
      <c r="BO513" t="s">
        <v>18</v>
      </c>
      <c r="BP513" t="s">
        <v>20</v>
      </c>
      <c r="CT513" t="s">
        <v>21</v>
      </c>
      <c r="CU513" t="s">
        <v>22</v>
      </c>
      <c r="CV513" t="s">
        <v>24</v>
      </c>
      <c r="CW513">
        <v>2</v>
      </c>
      <c r="CX513">
        <v>2</v>
      </c>
      <c r="DA513" s="2">
        <f t="shared" si="7"/>
        <v>7</v>
      </c>
    </row>
    <row r="514" spans="1:105" thickTop="1" thickBot="1">
      <c r="A514" s="9">
        <v>44365</v>
      </c>
      <c r="P514" t="s">
        <v>15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 t="s">
        <v>25</v>
      </c>
      <c r="CT514" t="s">
        <v>21</v>
      </c>
      <c r="CU514" t="s">
        <v>21</v>
      </c>
      <c r="CV514" t="s">
        <v>23</v>
      </c>
      <c r="CW514">
        <v>2</v>
      </c>
      <c r="CX514">
        <v>2</v>
      </c>
      <c r="DA514" s="2">
        <f t="shared" si="7"/>
        <v>7</v>
      </c>
    </row>
    <row r="515" spans="1:105" thickTop="1" thickBot="1">
      <c r="A515" s="9">
        <v>44366</v>
      </c>
      <c r="R515" t="s">
        <v>15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 t="s">
        <v>25</v>
      </c>
      <c r="CT515" t="s">
        <v>24</v>
      </c>
      <c r="CU515" t="s">
        <v>24</v>
      </c>
      <c r="CV515" t="s">
        <v>23</v>
      </c>
      <c r="CW515">
        <v>2</v>
      </c>
      <c r="CX515">
        <v>2</v>
      </c>
      <c r="DA515" s="2">
        <f t="shared" si="7"/>
        <v>6.25</v>
      </c>
    </row>
    <row r="516" spans="1:105" thickTop="1" thickBot="1">
      <c r="A516" s="9">
        <v>44367</v>
      </c>
      <c r="Q516" t="s">
        <v>15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 t="s">
        <v>25</v>
      </c>
      <c r="CT516" t="s">
        <v>24</v>
      </c>
      <c r="CU516" t="s">
        <v>24</v>
      </c>
      <c r="CV516" t="s">
        <v>23</v>
      </c>
      <c r="CW516">
        <v>2</v>
      </c>
      <c r="CX516">
        <v>2</v>
      </c>
      <c r="DA516" s="2">
        <f t="shared" si="7"/>
        <v>6.5</v>
      </c>
    </row>
    <row r="517" spans="1:105" thickTop="1" thickBot="1">
      <c r="A517" s="9">
        <v>44368</v>
      </c>
      <c r="N517" t="s">
        <v>15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 t="s">
        <v>25</v>
      </c>
      <c r="CT517" t="s">
        <v>24</v>
      </c>
      <c r="CU517" t="s">
        <v>24</v>
      </c>
      <c r="CV517" t="s">
        <v>24</v>
      </c>
      <c r="CW517">
        <v>2</v>
      </c>
      <c r="CX517">
        <v>2</v>
      </c>
      <c r="DA517" s="2">
        <f t="shared" si="7"/>
        <v>7</v>
      </c>
    </row>
    <row r="518" spans="1:105" thickTop="1" thickBot="1">
      <c r="A518" s="9">
        <v>44369</v>
      </c>
      <c r="M518" t="s">
        <v>15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 t="s">
        <v>25</v>
      </c>
      <c r="CT518" t="s">
        <v>21</v>
      </c>
      <c r="CU518" t="s">
        <v>24</v>
      </c>
      <c r="CV518" t="s">
        <v>23</v>
      </c>
      <c r="CW518">
        <v>2</v>
      </c>
      <c r="CX518">
        <v>2</v>
      </c>
      <c r="DA518" s="2">
        <f t="shared" ref="DA518:DA581" si="8">IF((SUM(B518:CS518)/4+0.5)&gt;1,SUM(B518:CS518)/4+0.5,DA519=NA())</f>
        <v>7.25</v>
      </c>
    </row>
    <row r="519" spans="1:105" thickTop="1" thickBot="1">
      <c r="A519" s="9">
        <v>44370</v>
      </c>
      <c r="N519" t="s">
        <v>15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 t="s">
        <v>25</v>
      </c>
      <c r="CT519" t="s">
        <v>24</v>
      </c>
      <c r="CU519" t="s">
        <v>24</v>
      </c>
      <c r="CV519" t="s">
        <v>24</v>
      </c>
      <c r="CW519">
        <v>2</v>
      </c>
      <c r="CX519">
        <v>2</v>
      </c>
      <c r="DA519" s="2">
        <f t="shared" si="8"/>
        <v>7.5</v>
      </c>
    </row>
    <row r="520" spans="1:105" thickTop="1" thickBot="1">
      <c r="A520" s="9">
        <v>44371</v>
      </c>
      <c r="Q520" t="s">
        <v>15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 t="s">
        <v>25</v>
      </c>
      <c r="CT520" t="s">
        <v>23</v>
      </c>
      <c r="CU520" t="s">
        <v>24</v>
      </c>
      <c r="CV520" t="s">
        <v>23</v>
      </c>
      <c r="CW520">
        <v>2</v>
      </c>
      <c r="CX520">
        <v>2</v>
      </c>
      <c r="DA520" s="2">
        <f t="shared" si="8"/>
        <v>6.25</v>
      </c>
    </row>
    <row r="521" spans="1:105" thickTop="1" thickBot="1">
      <c r="A521" s="9">
        <v>44372</v>
      </c>
      <c r="O521" t="s">
        <v>15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 t="s">
        <v>25</v>
      </c>
      <c r="CT521" t="s">
        <v>24</v>
      </c>
      <c r="CU521" t="s">
        <v>24</v>
      </c>
      <c r="CV521" t="s">
        <v>23</v>
      </c>
      <c r="CW521">
        <v>2</v>
      </c>
      <c r="CX521">
        <v>2</v>
      </c>
      <c r="DA521" s="2">
        <f t="shared" si="8"/>
        <v>6.75</v>
      </c>
    </row>
    <row r="522" spans="1:105" thickTop="1" thickBot="1">
      <c r="A522" s="9">
        <v>44373</v>
      </c>
      <c r="P522" t="s">
        <v>15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 t="s">
        <v>25</v>
      </c>
      <c r="CT522" t="s">
        <v>24</v>
      </c>
      <c r="CU522" t="s">
        <v>23</v>
      </c>
      <c r="CV522" t="s">
        <v>23</v>
      </c>
      <c r="CW522">
        <v>2</v>
      </c>
      <c r="CX522">
        <v>2</v>
      </c>
      <c r="CY522" t="s">
        <v>41</v>
      </c>
      <c r="DA522" s="2">
        <f t="shared" si="8"/>
        <v>7.5</v>
      </c>
    </row>
    <row r="523" spans="1:105" thickTop="1" thickBot="1">
      <c r="A523" s="9">
        <v>44374</v>
      </c>
      <c r="O523" t="s">
        <v>15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 t="s">
        <v>25</v>
      </c>
      <c r="CT523" t="s">
        <v>21</v>
      </c>
      <c r="CU523" t="s">
        <v>23</v>
      </c>
      <c r="CV523" t="s">
        <v>24</v>
      </c>
      <c r="CW523">
        <v>2</v>
      </c>
      <c r="CX523">
        <v>2</v>
      </c>
      <c r="CY523" t="s">
        <v>41</v>
      </c>
      <c r="DA523" s="2">
        <f t="shared" si="8"/>
        <v>7.75</v>
      </c>
    </row>
    <row r="524" spans="1:105" thickTop="1" thickBot="1">
      <c r="A524" s="9">
        <v>44375</v>
      </c>
      <c r="O524" t="s">
        <v>15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 t="s">
        <v>25</v>
      </c>
      <c r="CT524" t="s">
        <v>23</v>
      </c>
      <c r="CU524" t="s">
        <v>23</v>
      </c>
      <c r="CV524" t="s">
        <v>23</v>
      </c>
      <c r="CW524">
        <v>2</v>
      </c>
      <c r="CX524">
        <v>2</v>
      </c>
      <c r="DA524" s="2">
        <f t="shared" si="8"/>
        <v>7.25</v>
      </c>
    </row>
    <row r="525" spans="1:105" thickTop="1" thickBot="1">
      <c r="A525" s="9">
        <v>44376</v>
      </c>
      <c r="N525" t="s">
        <v>15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 t="s">
        <v>25</v>
      </c>
      <c r="CT525" t="s">
        <v>23</v>
      </c>
      <c r="CU525" t="s">
        <v>23</v>
      </c>
      <c r="CV525" t="s">
        <v>23</v>
      </c>
      <c r="CW525">
        <v>1</v>
      </c>
      <c r="CX525">
        <v>1</v>
      </c>
      <c r="DA525" s="2">
        <f t="shared" si="8"/>
        <v>7.25</v>
      </c>
    </row>
    <row r="526" spans="1:105" thickTop="1" thickBot="1">
      <c r="A526" s="9">
        <v>44377</v>
      </c>
      <c r="R526" t="s">
        <v>15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 t="s">
        <v>25</v>
      </c>
      <c r="CT526" t="s">
        <v>23</v>
      </c>
      <c r="CU526" t="s">
        <v>24</v>
      </c>
      <c r="CV526" t="s">
        <v>23</v>
      </c>
      <c r="CW526">
        <v>2</v>
      </c>
      <c r="CX526">
        <v>2</v>
      </c>
      <c r="DA526" s="2">
        <f t="shared" si="8"/>
        <v>6.25</v>
      </c>
    </row>
    <row r="527" spans="1:105" thickTop="1" thickBot="1">
      <c r="A527" s="9">
        <v>44378</v>
      </c>
      <c r="N527" t="s">
        <v>15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 t="s">
        <v>25</v>
      </c>
      <c r="CT527" t="s">
        <v>23</v>
      </c>
      <c r="CU527" t="s">
        <v>24</v>
      </c>
      <c r="CV527" t="s">
        <v>21</v>
      </c>
      <c r="CW527">
        <v>2</v>
      </c>
      <c r="CX527">
        <v>2</v>
      </c>
      <c r="DA527" s="2">
        <f t="shared" si="8"/>
        <v>7.25</v>
      </c>
    </row>
    <row r="528" spans="1:105" thickTop="1" thickBot="1">
      <c r="A528" s="9">
        <v>44379</v>
      </c>
      <c r="E528" t="s">
        <v>14</v>
      </c>
      <c r="F528" t="s">
        <v>14</v>
      </c>
      <c r="G528" t="s">
        <v>15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 t="s">
        <v>25</v>
      </c>
      <c r="CT528" t="s">
        <v>23</v>
      </c>
      <c r="CU528" t="s">
        <v>23</v>
      </c>
      <c r="CV528" t="s">
        <v>19</v>
      </c>
      <c r="CW528">
        <v>2</v>
      </c>
      <c r="CX528">
        <v>2</v>
      </c>
      <c r="DA528" s="2">
        <f t="shared" si="8"/>
        <v>9</v>
      </c>
    </row>
    <row r="529" spans="1:105" thickTop="1" thickBot="1">
      <c r="A529" s="9">
        <v>44380</v>
      </c>
      <c r="F529" t="s">
        <v>14</v>
      </c>
      <c r="G529" t="s">
        <v>15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 t="s">
        <v>25</v>
      </c>
      <c r="BU529">
        <v>1</v>
      </c>
      <c r="CT529" t="s">
        <v>19</v>
      </c>
      <c r="CU529" t="s">
        <v>19</v>
      </c>
      <c r="CV529" t="s">
        <v>24</v>
      </c>
      <c r="CW529">
        <v>2</v>
      </c>
      <c r="CX529">
        <v>2</v>
      </c>
      <c r="DA529" s="2">
        <f t="shared" si="8"/>
        <v>9.75</v>
      </c>
    </row>
    <row r="530" spans="1:105" thickTop="1" thickBot="1">
      <c r="A530" s="9">
        <v>44381</v>
      </c>
      <c r="R530" t="s">
        <v>15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 t="s">
        <v>25</v>
      </c>
      <c r="CT530" t="s">
        <v>23</v>
      </c>
      <c r="CU530" t="s">
        <v>19</v>
      </c>
      <c r="CV530" t="s">
        <v>23</v>
      </c>
      <c r="CW530">
        <v>2</v>
      </c>
      <c r="CX530">
        <v>2</v>
      </c>
      <c r="DA530" s="2">
        <f t="shared" si="8"/>
        <v>6.25</v>
      </c>
    </row>
    <row r="531" spans="1:105" thickTop="1" thickBot="1">
      <c r="A531" s="9">
        <v>44382</v>
      </c>
      <c r="O531" t="s">
        <v>15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 t="s">
        <v>25</v>
      </c>
      <c r="CT531" t="s">
        <v>23</v>
      </c>
      <c r="CU531" t="s">
        <v>23</v>
      </c>
      <c r="CV531" t="s">
        <v>23</v>
      </c>
      <c r="CW531">
        <v>2</v>
      </c>
      <c r="CX531">
        <v>2</v>
      </c>
      <c r="DA531" s="2">
        <f t="shared" si="8"/>
        <v>7.25</v>
      </c>
    </row>
    <row r="532" spans="1:105" thickTop="1" thickBot="1">
      <c r="A532" s="9">
        <v>44383</v>
      </c>
      <c r="P532" t="s">
        <v>15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 t="s">
        <v>25</v>
      </c>
      <c r="CT532" t="s">
        <v>19</v>
      </c>
      <c r="CU532" t="s">
        <v>19</v>
      </c>
      <c r="CV532" t="s">
        <v>23</v>
      </c>
      <c r="CW532">
        <v>2</v>
      </c>
      <c r="CX532">
        <v>2</v>
      </c>
      <c r="CY532" t="s">
        <v>41</v>
      </c>
      <c r="DA532" s="2">
        <f t="shared" si="8"/>
        <v>7.25</v>
      </c>
    </row>
    <row r="533" spans="1:105" thickTop="1" thickBot="1">
      <c r="A533" s="9">
        <v>44384</v>
      </c>
      <c r="R533" t="s">
        <v>15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 t="s">
        <v>25</v>
      </c>
      <c r="AU533">
        <v>1</v>
      </c>
      <c r="AV533">
        <v>1</v>
      </c>
      <c r="CT533" t="s">
        <v>19</v>
      </c>
      <c r="CU533" t="s">
        <v>19</v>
      </c>
      <c r="CV533" t="s">
        <v>24</v>
      </c>
      <c r="CW533">
        <v>2</v>
      </c>
      <c r="CX533">
        <v>2</v>
      </c>
      <c r="CY533" t="s">
        <v>41</v>
      </c>
      <c r="DA533" s="2">
        <f t="shared" si="8"/>
        <v>6.5</v>
      </c>
    </row>
    <row r="534" spans="1:105" thickTop="1" thickBot="1">
      <c r="A534" s="9">
        <v>44385</v>
      </c>
      <c r="R534" t="s">
        <v>15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 t="s">
        <v>25</v>
      </c>
      <c r="CT534" t="s">
        <v>23</v>
      </c>
      <c r="CU534" t="s">
        <v>23</v>
      </c>
      <c r="CV534" t="s">
        <v>23</v>
      </c>
      <c r="CW534">
        <v>2</v>
      </c>
      <c r="CX534">
        <v>2</v>
      </c>
      <c r="CY534" t="s">
        <v>41</v>
      </c>
      <c r="DA534" s="2">
        <f t="shared" si="8"/>
        <v>6</v>
      </c>
    </row>
    <row r="535" spans="1:105" thickTop="1" thickBot="1">
      <c r="A535" s="9">
        <v>44386</v>
      </c>
      <c r="N535" t="s">
        <v>15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 t="s">
        <v>25</v>
      </c>
      <c r="CT535" t="s">
        <v>24</v>
      </c>
      <c r="CU535" t="s">
        <v>24</v>
      </c>
      <c r="CV535" t="s">
        <v>23</v>
      </c>
      <c r="CW535">
        <v>1</v>
      </c>
      <c r="CX535">
        <v>1</v>
      </c>
      <c r="DA535" s="2">
        <f t="shared" si="8"/>
        <v>7</v>
      </c>
    </row>
    <row r="536" spans="1:105" thickTop="1" thickBot="1">
      <c r="A536" s="9">
        <v>44387</v>
      </c>
      <c r="L536" t="s">
        <v>15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 t="s">
        <v>25</v>
      </c>
      <c r="BB536">
        <v>1</v>
      </c>
      <c r="BC536">
        <v>1</v>
      </c>
      <c r="BD536">
        <v>1</v>
      </c>
      <c r="BR536">
        <v>1</v>
      </c>
      <c r="BS536">
        <v>1</v>
      </c>
      <c r="CT536" t="s">
        <v>22</v>
      </c>
      <c r="CU536" t="s">
        <v>21</v>
      </c>
      <c r="CV536" t="s">
        <v>21</v>
      </c>
      <c r="CW536">
        <v>1</v>
      </c>
      <c r="CX536">
        <v>1</v>
      </c>
      <c r="DA536" s="2">
        <f t="shared" si="8"/>
        <v>9.75</v>
      </c>
    </row>
    <row r="537" spans="1:105" thickTop="1" thickBot="1">
      <c r="A537" s="9">
        <v>44388</v>
      </c>
      <c r="M537" t="s">
        <v>14</v>
      </c>
      <c r="N537" t="s">
        <v>14</v>
      </c>
      <c r="Q537" t="s">
        <v>15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 t="s">
        <v>25</v>
      </c>
      <c r="CT537" t="s">
        <v>24</v>
      </c>
      <c r="CU537" t="s">
        <v>21</v>
      </c>
      <c r="CV537" t="s">
        <v>24</v>
      </c>
      <c r="CW537">
        <v>2</v>
      </c>
      <c r="CX537">
        <v>2</v>
      </c>
      <c r="DA537" s="2">
        <f t="shared" si="8"/>
        <v>8</v>
      </c>
    </row>
    <row r="538" spans="1:105" thickTop="1" thickBot="1">
      <c r="A538" s="9">
        <v>44389</v>
      </c>
      <c r="U538" t="s">
        <v>15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 t="s">
        <v>25</v>
      </c>
      <c r="CT538" t="s">
        <v>21</v>
      </c>
      <c r="CU538" t="s">
        <v>21</v>
      </c>
      <c r="CV538" t="s">
        <v>23</v>
      </c>
      <c r="CW538">
        <v>2</v>
      </c>
      <c r="CX538">
        <v>2</v>
      </c>
      <c r="DA538" s="2">
        <f t="shared" si="8"/>
        <v>6.25</v>
      </c>
    </row>
    <row r="539" spans="1:105" thickTop="1" thickBot="1">
      <c r="A539" s="9">
        <v>44390</v>
      </c>
      <c r="P539" t="s">
        <v>15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 t="s">
        <v>25</v>
      </c>
      <c r="BV539">
        <v>1</v>
      </c>
      <c r="BZ539" t="s">
        <v>20</v>
      </c>
      <c r="CT539" t="s">
        <v>23</v>
      </c>
      <c r="CU539" t="s">
        <v>23</v>
      </c>
      <c r="CV539" t="s">
        <v>23</v>
      </c>
      <c r="CW539">
        <v>2</v>
      </c>
      <c r="CX539">
        <v>2</v>
      </c>
      <c r="DA539" s="2">
        <f t="shared" si="8"/>
        <v>8</v>
      </c>
    </row>
    <row r="540" spans="1:105" thickTop="1" thickBot="1">
      <c r="A540" s="9">
        <v>44391</v>
      </c>
      <c r="Q540" t="s">
        <v>15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 t="s">
        <v>25</v>
      </c>
      <c r="CT540" t="s">
        <v>23</v>
      </c>
      <c r="CU540" t="s">
        <v>23</v>
      </c>
      <c r="CV540" t="s">
        <v>23</v>
      </c>
      <c r="CW540">
        <v>2</v>
      </c>
      <c r="CX540">
        <v>2</v>
      </c>
      <c r="DA540" s="2">
        <f t="shared" si="8"/>
        <v>7.5</v>
      </c>
    </row>
    <row r="541" spans="1:105" thickTop="1" thickBot="1">
      <c r="A541" s="9">
        <v>44392</v>
      </c>
      <c r="R541" t="s">
        <v>15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 t="s">
        <v>25</v>
      </c>
      <c r="CT541" t="s">
        <v>23</v>
      </c>
      <c r="CU541" t="s">
        <v>24</v>
      </c>
      <c r="CV541" t="s">
        <v>24</v>
      </c>
      <c r="CW541">
        <v>2</v>
      </c>
      <c r="CX541">
        <v>2</v>
      </c>
      <c r="DA541" s="2">
        <f t="shared" si="8"/>
        <v>7</v>
      </c>
    </row>
    <row r="542" spans="1:105" thickTop="1" thickBot="1">
      <c r="A542" s="9">
        <v>44393</v>
      </c>
      <c r="V542" t="s">
        <v>15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 t="s">
        <v>25</v>
      </c>
      <c r="CT542" t="s">
        <v>23</v>
      </c>
      <c r="CU542" t="s">
        <v>21</v>
      </c>
      <c r="CV542" t="s">
        <v>23</v>
      </c>
      <c r="CW542">
        <v>2</v>
      </c>
      <c r="CX542">
        <v>2</v>
      </c>
      <c r="DA542" s="2">
        <f t="shared" si="8"/>
        <v>4.75</v>
      </c>
    </row>
    <row r="543" spans="1:105" thickTop="1" thickBot="1">
      <c r="A543" s="9">
        <v>44394</v>
      </c>
      <c r="U543" t="s">
        <v>15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 t="s">
        <v>25</v>
      </c>
      <c r="BV543" t="s">
        <v>14</v>
      </c>
      <c r="BW543" t="s">
        <v>14</v>
      </c>
      <c r="BX543">
        <v>1</v>
      </c>
      <c r="BY543">
        <v>1</v>
      </c>
      <c r="BZ543">
        <v>1</v>
      </c>
      <c r="CA543">
        <v>1</v>
      </c>
      <c r="CB543" t="s">
        <v>14</v>
      </c>
      <c r="CC543" t="s">
        <v>14</v>
      </c>
      <c r="CT543" t="s">
        <v>24</v>
      </c>
      <c r="CU543" t="s">
        <v>24</v>
      </c>
      <c r="CV543" t="s">
        <v>23</v>
      </c>
      <c r="CW543">
        <v>2</v>
      </c>
      <c r="CX543">
        <v>2</v>
      </c>
      <c r="DA543" s="2">
        <f t="shared" si="8"/>
        <v>7</v>
      </c>
    </row>
    <row r="544" spans="1:105" thickTop="1" thickBot="1">
      <c r="A544" s="9">
        <v>44395</v>
      </c>
      <c r="M544" t="s">
        <v>15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Q544">
        <v>1</v>
      </c>
      <c r="AR544" t="s">
        <v>25</v>
      </c>
      <c r="CT544" t="s">
        <v>24</v>
      </c>
      <c r="CU544" t="s">
        <v>23</v>
      </c>
      <c r="CV544" t="s">
        <v>24</v>
      </c>
      <c r="CW544">
        <v>2</v>
      </c>
      <c r="CX544">
        <v>2</v>
      </c>
      <c r="CY544" t="s">
        <v>41</v>
      </c>
      <c r="DA544" s="2">
        <f t="shared" si="8"/>
        <v>7.5</v>
      </c>
    </row>
    <row r="545" spans="1:105" thickTop="1" thickBot="1">
      <c r="A545" s="9">
        <v>44396</v>
      </c>
      <c r="M545" t="s">
        <v>15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 t="s">
        <v>25</v>
      </c>
      <c r="AP545">
        <v>1</v>
      </c>
      <c r="AQ545">
        <v>1</v>
      </c>
      <c r="CT545" t="s">
        <v>24</v>
      </c>
      <c r="CU545" t="s">
        <v>23</v>
      </c>
      <c r="CV545" t="s">
        <v>24</v>
      </c>
      <c r="CW545">
        <v>2</v>
      </c>
      <c r="CX545">
        <v>2</v>
      </c>
      <c r="DA545" s="2">
        <f t="shared" si="8"/>
        <v>7.5</v>
      </c>
    </row>
    <row r="546" spans="1:105" thickTop="1" thickBot="1">
      <c r="A546" s="9">
        <v>44397</v>
      </c>
      <c r="N546" t="s">
        <v>15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R546">
        <v>1</v>
      </c>
      <c r="AS546">
        <v>1</v>
      </c>
      <c r="BF546" t="s">
        <v>18</v>
      </c>
      <c r="BN546" t="s">
        <v>20</v>
      </c>
      <c r="CT546" t="s">
        <v>21</v>
      </c>
      <c r="CU546" t="s">
        <v>24</v>
      </c>
      <c r="CV546" t="s">
        <v>24</v>
      </c>
      <c r="CW546">
        <v>2</v>
      </c>
      <c r="CX546">
        <v>2</v>
      </c>
      <c r="CY546" t="s">
        <v>41</v>
      </c>
      <c r="CZ546" t="s">
        <v>131</v>
      </c>
      <c r="DA546" s="2">
        <f t="shared" si="8"/>
        <v>7.5</v>
      </c>
    </row>
    <row r="547" spans="1:105" thickTop="1" thickBot="1">
      <c r="A547" s="9">
        <v>44398</v>
      </c>
      <c r="R547" t="s">
        <v>15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 t="s">
        <v>25</v>
      </c>
      <c r="CT547" t="s">
        <v>23</v>
      </c>
      <c r="CU547" t="s">
        <v>23</v>
      </c>
      <c r="CV547" t="s">
        <v>21</v>
      </c>
      <c r="CW547">
        <v>2</v>
      </c>
      <c r="CX547">
        <v>2</v>
      </c>
      <c r="CY547" t="s">
        <v>41</v>
      </c>
      <c r="DA547" s="2">
        <f t="shared" si="8"/>
        <v>7</v>
      </c>
    </row>
    <row r="548" spans="1:105" thickTop="1" thickBot="1">
      <c r="A548" s="9">
        <v>44399</v>
      </c>
      <c r="H548" t="s">
        <v>14</v>
      </c>
      <c r="I548" t="s">
        <v>14</v>
      </c>
      <c r="J548" t="s">
        <v>15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 t="s">
        <v>25</v>
      </c>
      <c r="CT548" t="s">
        <v>23</v>
      </c>
      <c r="CU548" t="s">
        <v>23</v>
      </c>
      <c r="CV548" t="s">
        <v>24</v>
      </c>
      <c r="CW548">
        <v>2</v>
      </c>
      <c r="CX548">
        <v>2</v>
      </c>
      <c r="DA548" s="2">
        <f t="shared" si="8"/>
        <v>9.25</v>
      </c>
    </row>
    <row r="549" spans="1:105" thickTop="1" thickBot="1">
      <c r="A549" s="9">
        <v>44400</v>
      </c>
      <c r="J549" t="s">
        <v>15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 t="s">
        <v>25</v>
      </c>
      <c r="CT549" t="s">
        <v>23</v>
      </c>
      <c r="CU549" t="s">
        <v>24</v>
      </c>
      <c r="CV549" t="s">
        <v>24</v>
      </c>
      <c r="CW549">
        <v>2</v>
      </c>
      <c r="CX549">
        <v>2</v>
      </c>
      <c r="DA549" s="2">
        <f t="shared" si="8"/>
        <v>9.25</v>
      </c>
    </row>
    <row r="550" spans="1:105" thickTop="1" thickBot="1">
      <c r="A550" s="9">
        <v>44401</v>
      </c>
      <c r="J550" t="s">
        <v>15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 t="s">
        <v>25</v>
      </c>
      <c r="BB550">
        <v>1</v>
      </c>
      <c r="BC550">
        <v>1</v>
      </c>
      <c r="BD550">
        <v>1</v>
      </c>
      <c r="CT550" t="s">
        <v>23</v>
      </c>
      <c r="CU550" t="s">
        <v>19</v>
      </c>
      <c r="CV550" t="s">
        <v>23</v>
      </c>
      <c r="CW550">
        <v>1</v>
      </c>
      <c r="CX550">
        <v>1</v>
      </c>
      <c r="CY550" t="s">
        <v>41</v>
      </c>
      <c r="DA550" s="2">
        <f t="shared" si="8"/>
        <v>8.75</v>
      </c>
    </row>
    <row r="551" spans="1:105" thickTop="1" thickBot="1">
      <c r="A551" s="9">
        <v>44402</v>
      </c>
      <c r="O551" t="s">
        <v>15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 t="s">
        <v>25</v>
      </c>
      <c r="CT551" t="s">
        <v>23</v>
      </c>
      <c r="CU551" t="s">
        <v>21</v>
      </c>
      <c r="CV551" t="s">
        <v>23</v>
      </c>
      <c r="CW551">
        <v>2</v>
      </c>
      <c r="CX551">
        <v>2</v>
      </c>
      <c r="DA551" s="2">
        <f t="shared" si="8"/>
        <v>6.5</v>
      </c>
    </row>
    <row r="552" spans="1:105" thickTop="1" thickBot="1">
      <c r="A552" s="9">
        <v>44403</v>
      </c>
      <c r="N552" t="s">
        <v>15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 t="s">
        <v>25</v>
      </c>
      <c r="CT552" t="s">
        <v>23</v>
      </c>
      <c r="CU552" t="s">
        <v>24</v>
      </c>
      <c r="CV552" t="s">
        <v>23</v>
      </c>
      <c r="CW552">
        <v>2</v>
      </c>
      <c r="CX552">
        <v>2</v>
      </c>
      <c r="DA552" s="2">
        <f t="shared" si="8"/>
        <v>7.25</v>
      </c>
    </row>
    <row r="553" spans="1:105" thickTop="1" thickBot="1">
      <c r="A553" s="9">
        <v>44404</v>
      </c>
      <c r="N553" t="s">
        <v>15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 t="s">
        <v>25</v>
      </c>
      <c r="CT553" t="s">
        <v>23</v>
      </c>
      <c r="CU553" t="s">
        <v>24</v>
      </c>
      <c r="CV553" t="s">
        <v>23</v>
      </c>
      <c r="CW553">
        <v>2</v>
      </c>
      <c r="CX553">
        <v>2</v>
      </c>
      <c r="DA553" s="2">
        <f t="shared" si="8"/>
        <v>7.5</v>
      </c>
    </row>
    <row r="554" spans="1:105" thickTop="1" thickBot="1">
      <c r="A554" s="9">
        <v>44405</v>
      </c>
      <c r="Q554" t="s">
        <v>15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 t="s">
        <v>25</v>
      </c>
      <c r="CT554" t="s">
        <v>23</v>
      </c>
      <c r="CU554" t="s">
        <v>24</v>
      </c>
      <c r="CV554" t="s">
        <v>23</v>
      </c>
      <c r="CW554">
        <v>2</v>
      </c>
      <c r="CX554">
        <v>2</v>
      </c>
      <c r="DA554" s="2">
        <f t="shared" si="8"/>
        <v>6.5</v>
      </c>
    </row>
    <row r="555" spans="1:105" thickTop="1" thickBot="1">
      <c r="A555" s="9">
        <v>44406</v>
      </c>
      <c r="N555" t="s">
        <v>15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 t="s">
        <v>25</v>
      </c>
      <c r="AT555" t="s">
        <v>18</v>
      </c>
      <c r="BM555">
        <v>1</v>
      </c>
      <c r="BN555">
        <v>1</v>
      </c>
      <c r="CT555" t="s">
        <v>21</v>
      </c>
      <c r="CU555" t="s">
        <v>21</v>
      </c>
      <c r="CV555" t="s">
        <v>24</v>
      </c>
      <c r="CW555">
        <v>2</v>
      </c>
      <c r="CX555">
        <v>2</v>
      </c>
      <c r="CZ555" t="s">
        <v>131</v>
      </c>
      <c r="DA555" s="2">
        <f t="shared" si="8"/>
        <v>7.75</v>
      </c>
    </row>
    <row r="556" spans="1:105" thickTop="1" thickBot="1">
      <c r="A556" s="9">
        <v>44407</v>
      </c>
      <c r="P556" t="s">
        <v>15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 t="s">
        <v>25</v>
      </c>
      <c r="CT556" t="s">
        <v>24</v>
      </c>
      <c r="CU556" t="s">
        <v>23</v>
      </c>
      <c r="CV556" t="s">
        <v>23</v>
      </c>
      <c r="CW556">
        <v>2</v>
      </c>
      <c r="CX556">
        <v>2</v>
      </c>
      <c r="DA556" s="2">
        <f t="shared" si="8"/>
        <v>6.75</v>
      </c>
    </row>
    <row r="557" spans="1:105" thickTop="1" thickBot="1">
      <c r="A557" s="9">
        <v>44408</v>
      </c>
      <c r="P557" t="s">
        <v>15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 t="s">
        <v>25</v>
      </c>
      <c r="CT557" t="s">
        <v>24</v>
      </c>
      <c r="CU557" t="s">
        <v>23</v>
      </c>
      <c r="CV557" t="s">
        <v>24</v>
      </c>
      <c r="CW557">
        <v>2</v>
      </c>
      <c r="CX557">
        <v>2</v>
      </c>
      <c r="DA557" s="2">
        <f t="shared" si="8"/>
        <v>6.75</v>
      </c>
    </row>
    <row r="558" spans="1:105" thickTop="1" thickBot="1">
      <c r="A558" s="9">
        <v>44409</v>
      </c>
      <c r="O558" t="s">
        <v>15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 t="s">
        <v>25</v>
      </c>
      <c r="CT558" t="s">
        <v>23</v>
      </c>
      <c r="CU558" t="s">
        <v>24</v>
      </c>
      <c r="CV558" t="s">
        <v>24</v>
      </c>
      <c r="CW558">
        <v>2</v>
      </c>
      <c r="CX558">
        <v>2</v>
      </c>
      <c r="DA558" s="2">
        <f t="shared" si="8"/>
        <v>6.75</v>
      </c>
    </row>
    <row r="559" spans="1:105" thickTop="1" thickBot="1">
      <c r="A559" s="9">
        <v>44410</v>
      </c>
      <c r="P559" t="s">
        <v>15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 t="s">
        <v>25</v>
      </c>
      <c r="CT559" t="s">
        <v>24</v>
      </c>
      <c r="CU559" t="s">
        <v>21</v>
      </c>
      <c r="CV559" t="s">
        <v>24</v>
      </c>
      <c r="CW559">
        <v>2</v>
      </c>
      <c r="CX559">
        <v>2</v>
      </c>
      <c r="DA559" s="2">
        <f t="shared" si="8"/>
        <v>6.5</v>
      </c>
    </row>
    <row r="560" spans="1:105" thickTop="1" thickBot="1">
      <c r="A560" s="9">
        <v>44411</v>
      </c>
      <c r="M560" t="s">
        <v>15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 t="s">
        <v>25</v>
      </c>
      <c r="CT560" t="s">
        <v>23</v>
      </c>
      <c r="CU560" t="s">
        <v>23</v>
      </c>
      <c r="CV560" t="s">
        <v>23</v>
      </c>
      <c r="CW560">
        <v>2</v>
      </c>
      <c r="CX560">
        <v>2</v>
      </c>
      <c r="DA560" s="2">
        <f t="shared" si="8"/>
        <v>7.5</v>
      </c>
    </row>
    <row r="561" spans="1:105" thickTop="1" thickBot="1">
      <c r="A561" s="9">
        <v>44412</v>
      </c>
      <c r="X561" t="s">
        <v>15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 t="s">
        <v>25</v>
      </c>
      <c r="BR561">
        <v>1</v>
      </c>
      <c r="BS561">
        <v>1</v>
      </c>
      <c r="CT561" t="s">
        <v>23</v>
      </c>
      <c r="CU561" t="s">
        <v>21</v>
      </c>
      <c r="CV561" t="s">
        <v>23</v>
      </c>
      <c r="CW561">
        <v>1</v>
      </c>
      <c r="CX561">
        <v>1</v>
      </c>
      <c r="DA561" s="2">
        <f t="shared" si="8"/>
        <v>4.75</v>
      </c>
    </row>
    <row r="562" spans="1:105" thickTop="1" thickBot="1">
      <c r="A562" s="9">
        <v>44413</v>
      </c>
      <c r="N562" t="s">
        <v>15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 t="s">
        <v>25</v>
      </c>
      <c r="CT562" t="s">
        <v>19</v>
      </c>
      <c r="CU562" t="s">
        <v>23</v>
      </c>
      <c r="CV562" t="s">
        <v>23</v>
      </c>
      <c r="CW562">
        <v>1</v>
      </c>
      <c r="CX562">
        <v>1</v>
      </c>
      <c r="DA562" s="2">
        <f t="shared" si="8"/>
        <v>7</v>
      </c>
    </row>
    <row r="563" spans="1:105" thickTop="1" thickBot="1">
      <c r="A563" s="9">
        <v>44414</v>
      </c>
      <c r="P563" t="s">
        <v>15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 t="s">
        <v>25</v>
      </c>
      <c r="CT563" t="s">
        <v>23</v>
      </c>
      <c r="CU563" t="s">
        <v>24</v>
      </c>
      <c r="CV563" t="s">
        <v>24</v>
      </c>
      <c r="CW563">
        <v>1</v>
      </c>
      <c r="CX563">
        <v>1</v>
      </c>
      <c r="DA563" s="2">
        <f t="shared" si="8"/>
        <v>7</v>
      </c>
    </row>
    <row r="564" spans="1:105" thickTop="1" thickBot="1">
      <c r="A564" s="9">
        <v>44415</v>
      </c>
      <c r="O564" t="s">
        <v>15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L564" t="s">
        <v>25</v>
      </c>
      <c r="AT564" t="s">
        <v>25</v>
      </c>
      <c r="CT564" t="s">
        <v>21</v>
      </c>
      <c r="CU564" t="s">
        <v>24</v>
      </c>
      <c r="CV564" t="s">
        <v>23</v>
      </c>
      <c r="CW564">
        <v>1</v>
      </c>
      <c r="CX564">
        <v>1</v>
      </c>
      <c r="DA564" s="2">
        <f t="shared" si="8"/>
        <v>5.75</v>
      </c>
    </row>
    <row r="565" spans="1:105" thickTop="1" thickBot="1">
      <c r="A565" s="9">
        <v>44416</v>
      </c>
      <c r="Q565" t="s">
        <v>15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 t="s">
        <v>25</v>
      </c>
      <c r="CT565" t="s">
        <v>24</v>
      </c>
      <c r="CU565" t="s">
        <v>23</v>
      </c>
      <c r="CV565" t="s">
        <v>23</v>
      </c>
      <c r="CW565">
        <v>1</v>
      </c>
      <c r="CX565">
        <v>1</v>
      </c>
      <c r="DA565" s="2">
        <f t="shared" si="8"/>
        <v>7.25</v>
      </c>
    </row>
    <row r="566" spans="1:105" thickTop="1" thickBot="1">
      <c r="A566" s="9">
        <v>44417</v>
      </c>
      <c r="R566" t="s">
        <v>15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 t="s">
        <v>25</v>
      </c>
      <c r="CT566" t="s">
        <v>24</v>
      </c>
      <c r="CU566" t="s">
        <v>23</v>
      </c>
      <c r="CV566" t="s">
        <v>23</v>
      </c>
      <c r="CW566">
        <v>1</v>
      </c>
      <c r="CX566">
        <v>1</v>
      </c>
      <c r="DA566" s="2">
        <f t="shared" si="8"/>
        <v>7.25</v>
      </c>
    </row>
    <row r="567" spans="1:105" thickTop="1" thickBot="1">
      <c r="A567" s="9">
        <v>44418</v>
      </c>
      <c r="R567" t="s">
        <v>15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 t="s">
        <v>25</v>
      </c>
      <c r="CT567" t="s">
        <v>24</v>
      </c>
      <c r="CU567" t="s">
        <v>23</v>
      </c>
      <c r="CV567" t="s">
        <v>23</v>
      </c>
      <c r="CW567">
        <v>1</v>
      </c>
      <c r="CX567">
        <v>1</v>
      </c>
      <c r="DA567" s="2">
        <f t="shared" si="8"/>
        <v>7.25</v>
      </c>
    </row>
    <row r="568" spans="1:105" thickTop="1" thickBot="1">
      <c r="A568" s="9">
        <v>44419</v>
      </c>
      <c r="P568" t="s">
        <v>15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 t="s">
        <v>25</v>
      </c>
      <c r="CT568" t="s">
        <v>19</v>
      </c>
      <c r="CU568" t="s">
        <v>21</v>
      </c>
      <c r="CV568" t="s">
        <v>23</v>
      </c>
      <c r="CW568">
        <v>1</v>
      </c>
      <c r="CX568">
        <v>1</v>
      </c>
      <c r="DA568" s="2">
        <f t="shared" si="8"/>
        <v>7.5</v>
      </c>
    </row>
    <row r="569" spans="1:105" thickTop="1" thickBot="1">
      <c r="A569" s="9">
        <v>44420</v>
      </c>
      <c r="O569" t="s">
        <v>15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 t="s">
        <v>25</v>
      </c>
      <c r="CT569" t="s">
        <v>23</v>
      </c>
      <c r="CU569" t="s">
        <v>23</v>
      </c>
      <c r="CV569" t="s">
        <v>23</v>
      </c>
      <c r="CW569">
        <v>1</v>
      </c>
      <c r="CX569">
        <v>1</v>
      </c>
      <c r="DA569" s="2">
        <f t="shared" si="8"/>
        <v>7.5</v>
      </c>
    </row>
    <row r="570" spans="1:105" thickTop="1" thickBot="1">
      <c r="A570" s="9">
        <v>44421</v>
      </c>
      <c r="O570" t="s">
        <v>15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 t="s">
        <v>25</v>
      </c>
      <c r="AO570">
        <v>1</v>
      </c>
      <c r="AP570">
        <v>1</v>
      </c>
      <c r="CT570" t="s">
        <v>23</v>
      </c>
      <c r="CU570" t="s">
        <v>23</v>
      </c>
      <c r="CV570" t="s">
        <v>19</v>
      </c>
      <c r="CW570">
        <v>1</v>
      </c>
      <c r="CX570">
        <v>1</v>
      </c>
      <c r="DA570" s="2">
        <f t="shared" si="8"/>
        <v>6.5</v>
      </c>
    </row>
    <row r="571" spans="1:105" thickTop="1" thickBot="1">
      <c r="A571" s="9">
        <v>44422</v>
      </c>
      <c r="Q571" t="s">
        <v>15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 t="s">
        <v>25</v>
      </c>
      <c r="CD571">
        <v>1</v>
      </c>
      <c r="CT571" t="s">
        <v>23</v>
      </c>
      <c r="CU571" t="s">
        <v>24</v>
      </c>
      <c r="CV571" t="s">
        <v>23</v>
      </c>
      <c r="CW571">
        <v>2</v>
      </c>
      <c r="CX571">
        <v>2</v>
      </c>
      <c r="DA571" s="2">
        <f t="shared" si="8"/>
        <v>6.75</v>
      </c>
    </row>
    <row r="572" spans="1:105" thickTop="1" thickBot="1">
      <c r="A572" s="9">
        <v>44423</v>
      </c>
      <c r="N572" t="s">
        <v>15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 t="s">
        <v>25</v>
      </c>
      <c r="CT572" t="s">
        <v>24</v>
      </c>
      <c r="CU572" t="s">
        <v>23</v>
      </c>
      <c r="CV572" t="s">
        <v>23</v>
      </c>
      <c r="CW572">
        <v>2</v>
      </c>
      <c r="CX572">
        <v>2</v>
      </c>
      <c r="DA572" s="2">
        <f t="shared" si="8"/>
        <v>8</v>
      </c>
    </row>
    <row r="573" spans="1:105" thickTop="1" thickBot="1">
      <c r="A573" s="9">
        <v>44424</v>
      </c>
      <c r="N573" t="s">
        <v>15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 t="s">
        <v>25</v>
      </c>
      <c r="CT573" t="s">
        <v>23</v>
      </c>
      <c r="CU573" t="s">
        <v>23</v>
      </c>
      <c r="CV573" t="s">
        <v>23</v>
      </c>
      <c r="CW573">
        <v>2</v>
      </c>
      <c r="CX573">
        <v>2</v>
      </c>
      <c r="DA573" s="2">
        <f t="shared" si="8"/>
        <v>8</v>
      </c>
    </row>
    <row r="574" spans="1:105" thickTop="1" thickBot="1">
      <c r="A574" s="9">
        <v>44425</v>
      </c>
      <c r="M574" t="s">
        <v>15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 t="s">
        <v>25</v>
      </c>
      <c r="CT574" t="s">
        <v>24</v>
      </c>
      <c r="CU574" t="s">
        <v>21</v>
      </c>
      <c r="CV574" t="s">
        <v>23</v>
      </c>
      <c r="CW574">
        <v>2</v>
      </c>
      <c r="CX574">
        <v>2</v>
      </c>
      <c r="DA574" s="2">
        <f t="shared" si="8"/>
        <v>8</v>
      </c>
    </row>
    <row r="575" spans="1:105" thickTop="1" thickBot="1">
      <c r="A575" s="9">
        <v>44426</v>
      </c>
      <c r="M575" t="s">
        <v>15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 t="s">
        <v>25</v>
      </c>
      <c r="CT575" t="s">
        <v>24</v>
      </c>
      <c r="CU575" t="s">
        <v>24</v>
      </c>
      <c r="CV575" t="s">
        <v>24</v>
      </c>
      <c r="CW575">
        <v>2</v>
      </c>
      <c r="CX575">
        <v>2</v>
      </c>
      <c r="DA575" s="2">
        <f t="shared" si="8"/>
        <v>8.25</v>
      </c>
    </row>
    <row r="576" spans="1:105" thickTop="1" thickBot="1">
      <c r="A576" s="9">
        <v>44427</v>
      </c>
      <c r="L576" t="s">
        <v>15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 t="s">
        <v>25</v>
      </c>
      <c r="CT576" t="s">
        <v>24</v>
      </c>
      <c r="CU576" t="s">
        <v>24</v>
      </c>
      <c r="CV576" t="s">
        <v>23</v>
      </c>
      <c r="CW576">
        <v>2</v>
      </c>
      <c r="CX576">
        <v>2</v>
      </c>
      <c r="DA576" s="2">
        <f t="shared" si="8"/>
        <v>8.25</v>
      </c>
    </row>
    <row r="577" spans="1:105" thickTop="1" thickBot="1">
      <c r="A577" s="9">
        <v>44428</v>
      </c>
      <c r="N577" t="s">
        <v>15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 t="s">
        <v>25</v>
      </c>
      <c r="CT577" t="s">
        <v>21</v>
      </c>
      <c r="CU577" t="s">
        <v>21</v>
      </c>
      <c r="CV577" t="s">
        <v>23</v>
      </c>
      <c r="CW577">
        <v>2</v>
      </c>
      <c r="CX577">
        <v>2</v>
      </c>
      <c r="DA577" s="2">
        <f t="shared" si="8"/>
        <v>8</v>
      </c>
    </row>
    <row r="578" spans="1:105" thickTop="1" thickBot="1">
      <c r="A578" s="9">
        <v>44429</v>
      </c>
      <c r="R578" t="s">
        <v>15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 t="s">
        <v>25</v>
      </c>
      <c r="BF578">
        <v>1</v>
      </c>
      <c r="CT578" t="s">
        <v>21</v>
      </c>
      <c r="CU578" t="s">
        <v>21</v>
      </c>
      <c r="CV578" t="s">
        <v>23</v>
      </c>
      <c r="CW578">
        <v>2</v>
      </c>
      <c r="CX578">
        <v>2</v>
      </c>
      <c r="DA578" s="2">
        <f t="shared" si="8"/>
        <v>7.5</v>
      </c>
    </row>
    <row r="579" spans="1:105" thickTop="1" thickBot="1">
      <c r="A579" s="9">
        <v>44430</v>
      </c>
      <c r="R579" t="s">
        <v>15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 t="s">
        <v>25</v>
      </c>
      <c r="CT579" t="s">
        <v>24</v>
      </c>
      <c r="CU579" t="s">
        <v>24</v>
      </c>
      <c r="CV579" t="s">
        <v>23</v>
      </c>
      <c r="CW579">
        <v>2</v>
      </c>
      <c r="CX579">
        <v>2</v>
      </c>
      <c r="DA579" s="2">
        <f t="shared" si="8"/>
        <v>6.5</v>
      </c>
    </row>
    <row r="580" spans="1:105" thickTop="1" thickBot="1">
      <c r="A580" s="9">
        <v>44431</v>
      </c>
      <c r="Q580" t="s">
        <v>15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 t="s">
        <v>25</v>
      </c>
      <c r="CT580" t="s">
        <v>23</v>
      </c>
      <c r="CU580" t="s">
        <v>24</v>
      </c>
      <c r="CV580" t="s">
        <v>23</v>
      </c>
      <c r="CW580">
        <v>2</v>
      </c>
      <c r="CX580">
        <v>2</v>
      </c>
      <c r="DA580" s="2">
        <f t="shared" si="8"/>
        <v>6.5</v>
      </c>
    </row>
    <row r="581" spans="1:105" thickTop="1" thickBot="1">
      <c r="A581" s="9">
        <v>44432</v>
      </c>
      <c r="O581" t="s">
        <v>15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 t="s">
        <v>25</v>
      </c>
      <c r="CT581" t="s">
        <v>23</v>
      </c>
      <c r="CU581" t="s">
        <v>24</v>
      </c>
      <c r="CV581" t="s">
        <v>23</v>
      </c>
      <c r="CW581">
        <v>2</v>
      </c>
      <c r="CX581">
        <v>2</v>
      </c>
      <c r="DA581" s="2">
        <f t="shared" si="8"/>
        <v>7</v>
      </c>
    </row>
    <row r="582" spans="1:105" thickTop="1" thickBot="1">
      <c r="A582" s="9">
        <v>44433</v>
      </c>
      <c r="R582" t="s">
        <v>15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 t="s">
        <v>25</v>
      </c>
      <c r="CT582" t="s">
        <v>23</v>
      </c>
      <c r="CU582" t="s">
        <v>24</v>
      </c>
      <c r="CV582" t="s">
        <v>23</v>
      </c>
      <c r="CW582">
        <v>2</v>
      </c>
      <c r="CX582">
        <v>2</v>
      </c>
      <c r="CZ582" t="s">
        <v>132</v>
      </c>
      <c r="DA582" s="2">
        <f t="shared" ref="DA582:DA645" si="9">IF((SUM(B582:CS582)/4+0.5)&gt;1,SUM(B582:CS582)/4+0.5,DA583=NA())</f>
        <v>6.75</v>
      </c>
    </row>
    <row r="583" spans="1:105" thickTop="1" thickBot="1">
      <c r="A583" s="9">
        <v>44434</v>
      </c>
      <c r="T583" t="s">
        <v>15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 t="s">
        <v>25</v>
      </c>
      <c r="CT583" t="s">
        <v>23</v>
      </c>
      <c r="CU583" t="s">
        <v>23</v>
      </c>
      <c r="CV583" t="s">
        <v>23</v>
      </c>
      <c r="CW583">
        <v>2</v>
      </c>
      <c r="CX583">
        <v>2</v>
      </c>
      <c r="CZ583" t="s">
        <v>133</v>
      </c>
      <c r="DA583" s="2">
        <f t="shared" si="9"/>
        <v>5.75</v>
      </c>
    </row>
    <row r="584" spans="1:105" thickTop="1" thickBot="1">
      <c r="A584" s="9">
        <v>44435</v>
      </c>
      <c r="P584" t="s">
        <v>15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 t="s">
        <v>25</v>
      </c>
      <c r="CT584" t="s">
        <v>23</v>
      </c>
      <c r="CU584" t="s">
        <v>24</v>
      </c>
      <c r="CV584" t="s">
        <v>24</v>
      </c>
      <c r="CW584">
        <v>2</v>
      </c>
      <c r="CX584">
        <v>2</v>
      </c>
      <c r="DA584" s="2">
        <f t="shared" si="9"/>
        <v>6.5</v>
      </c>
    </row>
    <row r="585" spans="1:105" thickTop="1" thickBot="1">
      <c r="A585" s="9">
        <v>44436</v>
      </c>
      <c r="R585" t="s">
        <v>15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 t="s">
        <v>25</v>
      </c>
      <c r="CT585" t="s">
        <v>23</v>
      </c>
      <c r="CU585" t="s">
        <v>24</v>
      </c>
      <c r="CV585" t="s">
        <v>23</v>
      </c>
      <c r="CW585">
        <v>2</v>
      </c>
      <c r="CX585">
        <v>2</v>
      </c>
      <c r="DA585" s="2">
        <f t="shared" si="9"/>
        <v>6</v>
      </c>
    </row>
    <row r="586" spans="1:105" thickTop="1" thickBot="1">
      <c r="A586" s="9">
        <v>44437</v>
      </c>
      <c r="Q586" t="s">
        <v>15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 t="s">
        <v>25</v>
      </c>
      <c r="CT586" t="s">
        <v>23</v>
      </c>
      <c r="CU586" t="s">
        <v>24</v>
      </c>
      <c r="CV586" t="s">
        <v>23</v>
      </c>
      <c r="CW586">
        <v>2</v>
      </c>
      <c r="CX586">
        <v>2</v>
      </c>
      <c r="DA586" s="2">
        <f t="shared" si="9"/>
        <v>6.5</v>
      </c>
    </row>
    <row r="587" spans="1:105" thickTop="1" thickBot="1">
      <c r="A587" s="9">
        <v>44438</v>
      </c>
      <c r="Q587" t="s">
        <v>15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 t="s">
        <v>25</v>
      </c>
      <c r="CT587" t="s">
        <v>23</v>
      </c>
      <c r="CU587" t="s">
        <v>23</v>
      </c>
      <c r="CV587" t="s">
        <v>24</v>
      </c>
      <c r="CW587">
        <v>2</v>
      </c>
      <c r="CX587">
        <v>2</v>
      </c>
      <c r="DA587" s="2">
        <f t="shared" si="9"/>
        <v>6</v>
      </c>
    </row>
    <row r="588" spans="1:105" thickTop="1" thickBot="1">
      <c r="A588" s="9">
        <v>44439</v>
      </c>
      <c r="L588" t="s">
        <v>15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 t="s">
        <v>25</v>
      </c>
      <c r="CT588" t="s">
        <v>24</v>
      </c>
      <c r="CU588" t="s">
        <v>24</v>
      </c>
      <c r="CV588" t="s">
        <v>21</v>
      </c>
      <c r="CW588">
        <v>2</v>
      </c>
      <c r="CX588">
        <v>2</v>
      </c>
      <c r="DA588" s="2">
        <f t="shared" si="9"/>
        <v>8</v>
      </c>
    </row>
    <row r="589" spans="1:105" thickTop="1" thickBot="1">
      <c r="A589" s="9">
        <v>44440</v>
      </c>
      <c r="O589" t="s">
        <v>15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 t="s">
        <v>25</v>
      </c>
      <c r="CT589" t="s">
        <v>24</v>
      </c>
      <c r="CU589" t="s">
        <v>24</v>
      </c>
      <c r="CV589" t="s">
        <v>23</v>
      </c>
      <c r="CW589">
        <v>2</v>
      </c>
      <c r="CX589">
        <v>2</v>
      </c>
      <c r="DA589" s="2">
        <f t="shared" si="9"/>
        <v>7</v>
      </c>
    </row>
    <row r="590" spans="1:105" thickTop="1" thickBot="1">
      <c r="A590" s="9">
        <v>44441</v>
      </c>
      <c r="P590" t="s">
        <v>15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 t="s">
        <v>25</v>
      </c>
      <c r="CT590" t="s">
        <v>23</v>
      </c>
      <c r="CU590" t="s">
        <v>21</v>
      </c>
      <c r="CV590" t="s">
        <v>24</v>
      </c>
      <c r="CW590">
        <v>2</v>
      </c>
      <c r="CX590">
        <v>2</v>
      </c>
      <c r="DA590" s="2">
        <f t="shared" si="9"/>
        <v>6.75</v>
      </c>
    </row>
    <row r="591" spans="1:105" thickTop="1" thickBot="1">
      <c r="A591" s="9">
        <v>44442</v>
      </c>
      <c r="AB591" t="s">
        <v>15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 t="s">
        <v>25</v>
      </c>
      <c r="CT591" t="s">
        <v>21</v>
      </c>
      <c r="CU591" t="s">
        <v>22</v>
      </c>
      <c r="CV591" t="s">
        <v>23</v>
      </c>
      <c r="CW591">
        <v>2</v>
      </c>
      <c r="CX591">
        <v>2</v>
      </c>
      <c r="DA591" s="2">
        <f t="shared" si="9"/>
        <v>3.5</v>
      </c>
    </row>
    <row r="592" spans="1:105" thickTop="1" thickBot="1">
      <c r="A592" s="9">
        <v>44443</v>
      </c>
      <c r="G592" t="s">
        <v>15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 t="s">
        <v>25</v>
      </c>
      <c r="CT592" t="s">
        <v>19</v>
      </c>
      <c r="CU592" t="s">
        <v>23</v>
      </c>
      <c r="CV592" t="s">
        <v>19</v>
      </c>
      <c r="CW592">
        <v>1</v>
      </c>
      <c r="CX592">
        <v>1</v>
      </c>
      <c r="CZ592" t="s">
        <v>134</v>
      </c>
      <c r="DA592" s="2">
        <f t="shared" si="9"/>
        <v>10.25</v>
      </c>
    </row>
    <row r="593" spans="1:105" thickTop="1" thickBot="1">
      <c r="A593" s="9">
        <v>44444</v>
      </c>
      <c r="I593" t="s">
        <v>15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 t="s">
        <v>25</v>
      </c>
      <c r="BU593">
        <v>1</v>
      </c>
      <c r="CT593" t="s">
        <v>19</v>
      </c>
      <c r="CU593" t="s">
        <v>23</v>
      </c>
      <c r="CV593" t="s">
        <v>19</v>
      </c>
      <c r="CW593">
        <v>1</v>
      </c>
      <c r="CX593">
        <v>1</v>
      </c>
      <c r="DA593" s="2">
        <f t="shared" si="9"/>
        <v>9.5</v>
      </c>
    </row>
    <row r="594" spans="1:105" thickTop="1" thickBot="1">
      <c r="A594" s="9">
        <v>44445</v>
      </c>
      <c r="J594" t="s">
        <v>15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 t="s">
        <v>25</v>
      </c>
      <c r="CT594" t="s">
        <v>23</v>
      </c>
      <c r="CU594" t="s">
        <v>19</v>
      </c>
      <c r="CV594" t="s">
        <v>19</v>
      </c>
      <c r="CW594">
        <v>1</v>
      </c>
      <c r="CX594">
        <v>1</v>
      </c>
      <c r="DA594" s="2">
        <f t="shared" si="9"/>
        <v>8.75</v>
      </c>
    </row>
    <row r="595" spans="1:105" thickTop="1" thickBot="1">
      <c r="A595" s="9">
        <v>44446</v>
      </c>
      <c r="G595" t="s">
        <v>15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 t="s">
        <v>25</v>
      </c>
      <c r="CT595" t="s">
        <v>19</v>
      </c>
      <c r="CU595" t="s">
        <v>19</v>
      </c>
      <c r="CV595" t="s">
        <v>19</v>
      </c>
      <c r="CW595">
        <v>1</v>
      </c>
      <c r="CX595">
        <v>1</v>
      </c>
      <c r="DA595" s="2">
        <f t="shared" si="9"/>
        <v>10</v>
      </c>
    </row>
    <row r="596" spans="1:105" thickTop="1" thickBot="1">
      <c r="A596" s="9">
        <v>44447</v>
      </c>
      <c r="H596" t="s">
        <v>15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 t="s">
        <v>25</v>
      </c>
      <c r="CT596" t="s">
        <v>23</v>
      </c>
      <c r="CU596" t="s">
        <v>23</v>
      </c>
      <c r="CV596" t="s">
        <v>19</v>
      </c>
      <c r="CW596">
        <v>1</v>
      </c>
      <c r="CX596">
        <v>1</v>
      </c>
      <c r="DA596" s="2">
        <f t="shared" si="9"/>
        <v>9.25</v>
      </c>
    </row>
    <row r="597" spans="1:105" thickTop="1" thickBot="1">
      <c r="A597" s="9">
        <v>44448</v>
      </c>
      <c r="G597" t="s">
        <v>15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 t="s">
        <v>25</v>
      </c>
      <c r="CT597" t="s">
        <v>23</v>
      </c>
      <c r="CU597" t="s">
        <v>19</v>
      </c>
      <c r="CV597" t="s">
        <v>19</v>
      </c>
      <c r="CW597">
        <v>1</v>
      </c>
      <c r="CX597">
        <v>1</v>
      </c>
      <c r="DA597" s="2">
        <f t="shared" si="9"/>
        <v>9.5</v>
      </c>
    </row>
    <row r="598" spans="1:105" thickTop="1" thickBot="1">
      <c r="A598" s="9">
        <v>44449</v>
      </c>
      <c r="H598" t="s">
        <v>15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 t="s">
        <v>25</v>
      </c>
      <c r="CT598" t="s">
        <v>19</v>
      </c>
      <c r="CU598" t="s">
        <v>23</v>
      </c>
      <c r="CV598" t="s">
        <v>19</v>
      </c>
      <c r="CW598">
        <v>1</v>
      </c>
      <c r="CX598">
        <v>1</v>
      </c>
      <c r="DA598" s="2">
        <f t="shared" si="9"/>
        <v>8</v>
      </c>
    </row>
    <row r="599" spans="1:105" thickTop="1" thickBot="1">
      <c r="A599" s="9">
        <v>44450</v>
      </c>
      <c r="S599" t="s">
        <v>15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 t="s">
        <v>25</v>
      </c>
      <c r="CT599" t="s">
        <v>24</v>
      </c>
      <c r="CU599" t="s">
        <v>23</v>
      </c>
      <c r="CV599" t="s">
        <v>23</v>
      </c>
      <c r="CW599">
        <v>1</v>
      </c>
      <c r="CX599">
        <v>1</v>
      </c>
      <c r="DA599" s="2">
        <f t="shared" si="9"/>
        <v>5.5</v>
      </c>
    </row>
    <row r="600" spans="1:105" thickTop="1" thickBot="1">
      <c r="A600" s="9">
        <v>44451</v>
      </c>
      <c r="F600" t="s">
        <v>15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 t="s">
        <v>25</v>
      </c>
      <c r="CT600" t="s">
        <v>23</v>
      </c>
      <c r="CU600" t="s">
        <v>24</v>
      </c>
      <c r="CV600" t="s">
        <v>23</v>
      </c>
      <c r="CW600">
        <v>1</v>
      </c>
      <c r="CX600">
        <v>1</v>
      </c>
      <c r="DA600" s="2">
        <f t="shared" si="9"/>
        <v>9.25</v>
      </c>
    </row>
    <row r="601" spans="1:105" thickTop="1" thickBot="1">
      <c r="A601" s="9">
        <v>44452</v>
      </c>
      <c r="H601" t="s">
        <v>15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 t="s">
        <v>25</v>
      </c>
      <c r="CT601" t="s">
        <v>23</v>
      </c>
      <c r="CU601" t="s">
        <v>23</v>
      </c>
      <c r="CV601" t="s">
        <v>23</v>
      </c>
      <c r="CW601">
        <v>1</v>
      </c>
      <c r="CX601">
        <v>1</v>
      </c>
      <c r="DA601" s="2">
        <f t="shared" si="9"/>
        <v>9.75</v>
      </c>
    </row>
    <row r="602" spans="1:105" thickTop="1" thickBot="1">
      <c r="A602" s="9">
        <v>44453</v>
      </c>
      <c r="I602" t="s">
        <v>15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 t="s">
        <v>25</v>
      </c>
      <c r="CT602" t="s">
        <v>24</v>
      </c>
      <c r="CU602" t="s">
        <v>24</v>
      </c>
      <c r="CV602" t="s">
        <v>23</v>
      </c>
      <c r="CW602">
        <v>2</v>
      </c>
      <c r="CX602">
        <v>2</v>
      </c>
      <c r="DA602" s="2">
        <f t="shared" si="9"/>
        <v>8.5</v>
      </c>
    </row>
    <row r="603" spans="1:105" thickTop="1" thickBot="1">
      <c r="A603" s="9">
        <v>44454</v>
      </c>
      <c r="T603" t="s">
        <v>15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 t="s">
        <v>25</v>
      </c>
      <c r="CT603" t="s">
        <v>21</v>
      </c>
      <c r="CU603" t="s">
        <v>24</v>
      </c>
      <c r="CV603" t="s">
        <v>23</v>
      </c>
      <c r="CW603">
        <v>2</v>
      </c>
      <c r="CX603">
        <v>2</v>
      </c>
      <c r="DA603" s="2">
        <f t="shared" si="9"/>
        <v>5.75</v>
      </c>
    </row>
    <row r="604" spans="1:105" thickTop="1" thickBot="1">
      <c r="A604" s="9">
        <v>44455</v>
      </c>
      <c r="P604" t="s">
        <v>15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 t="s">
        <v>25</v>
      </c>
      <c r="CT604" t="s">
        <v>23</v>
      </c>
      <c r="CU604" t="s">
        <v>23</v>
      </c>
      <c r="CV604" t="s">
        <v>24</v>
      </c>
      <c r="CW604">
        <v>2</v>
      </c>
      <c r="CX604">
        <v>2</v>
      </c>
      <c r="DA604" s="2">
        <f t="shared" si="9"/>
        <v>7.75</v>
      </c>
    </row>
    <row r="605" spans="1:105" thickTop="1" thickBot="1">
      <c r="A605" s="9">
        <v>44456</v>
      </c>
      <c r="O605" t="s">
        <v>15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 t="s">
        <v>25</v>
      </c>
      <c r="CT605" t="s">
        <v>23</v>
      </c>
      <c r="CU605" t="s">
        <v>19</v>
      </c>
      <c r="CV605" t="s">
        <v>19</v>
      </c>
      <c r="CW605">
        <v>2</v>
      </c>
      <c r="CX605">
        <v>2</v>
      </c>
      <c r="DA605" s="2">
        <f t="shared" si="9"/>
        <v>8</v>
      </c>
    </row>
    <row r="606" spans="1:105" thickTop="1" thickBot="1">
      <c r="A606" s="9">
        <v>44457</v>
      </c>
      <c r="N606" t="s">
        <v>15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 t="s">
        <v>25</v>
      </c>
      <c r="CT606" t="s">
        <v>19</v>
      </c>
      <c r="CU606" t="s">
        <v>23</v>
      </c>
      <c r="CV606" t="s">
        <v>23</v>
      </c>
      <c r="CW606">
        <v>2</v>
      </c>
      <c r="CX606">
        <v>2</v>
      </c>
      <c r="DA606" s="2">
        <f t="shared" si="9"/>
        <v>7.25</v>
      </c>
    </row>
    <row r="607" spans="1:105" thickTop="1" thickBot="1">
      <c r="A607" s="9">
        <v>44458</v>
      </c>
      <c r="N607" t="s">
        <v>15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 t="s">
        <v>25</v>
      </c>
      <c r="CT607" t="s">
        <v>23</v>
      </c>
      <c r="CU607" t="s">
        <v>23</v>
      </c>
      <c r="CV607" t="s">
        <v>24</v>
      </c>
      <c r="CW607">
        <v>2</v>
      </c>
      <c r="CX607">
        <v>2</v>
      </c>
      <c r="DA607" s="2">
        <f t="shared" si="9"/>
        <v>7.25</v>
      </c>
    </row>
    <row r="608" spans="1:105" thickTop="1" thickBot="1">
      <c r="A608" s="9">
        <v>44459</v>
      </c>
      <c r="U608" t="s">
        <v>15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 t="s">
        <v>25</v>
      </c>
      <c r="CT608" t="s">
        <v>24</v>
      </c>
      <c r="CU608" t="s">
        <v>24</v>
      </c>
      <c r="CV608" t="s">
        <v>24</v>
      </c>
      <c r="CW608">
        <v>2</v>
      </c>
      <c r="CX608">
        <v>2</v>
      </c>
      <c r="DA608" s="2">
        <f t="shared" si="9"/>
        <v>5.25</v>
      </c>
    </row>
    <row r="609" spans="1:105" thickTop="1" thickBot="1">
      <c r="A609" s="9">
        <v>44460</v>
      </c>
      <c r="M609" t="s">
        <v>15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 t="s">
        <v>25</v>
      </c>
      <c r="CT609" t="s">
        <v>21</v>
      </c>
      <c r="CU609" t="s">
        <v>24</v>
      </c>
      <c r="CV609" t="s">
        <v>24</v>
      </c>
      <c r="CW609">
        <v>2</v>
      </c>
      <c r="CX609">
        <v>2</v>
      </c>
      <c r="DA609" s="2">
        <f t="shared" si="9"/>
        <v>7.5</v>
      </c>
    </row>
    <row r="610" spans="1:105" thickTop="1" thickBot="1">
      <c r="A610" s="9">
        <v>44461</v>
      </c>
      <c r="O610" t="s">
        <v>15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 t="s">
        <v>25</v>
      </c>
      <c r="BK610">
        <v>1</v>
      </c>
      <c r="BS610">
        <v>1</v>
      </c>
      <c r="CT610" t="s">
        <v>23</v>
      </c>
      <c r="CU610" t="s">
        <v>24</v>
      </c>
      <c r="CV610" t="s">
        <v>24</v>
      </c>
      <c r="CW610">
        <v>2</v>
      </c>
      <c r="CX610">
        <v>2</v>
      </c>
      <c r="DA610" s="2">
        <f t="shared" si="9"/>
        <v>7.5</v>
      </c>
    </row>
    <row r="611" spans="1:105" thickTop="1" thickBot="1">
      <c r="A611" s="9">
        <v>44462</v>
      </c>
      <c r="P611" t="s">
        <v>15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 t="s">
        <v>25</v>
      </c>
      <c r="CT611" t="s">
        <v>24</v>
      </c>
      <c r="CU611" t="s">
        <v>24</v>
      </c>
      <c r="CV611" t="s">
        <v>24</v>
      </c>
      <c r="CW611">
        <v>2</v>
      </c>
      <c r="CX611">
        <v>2</v>
      </c>
      <c r="DA611" s="2">
        <f t="shared" si="9"/>
        <v>6.75</v>
      </c>
    </row>
    <row r="612" spans="1:105" thickTop="1" thickBot="1">
      <c r="A612" s="9">
        <v>44463</v>
      </c>
      <c r="O612" t="s">
        <v>15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 t="s">
        <v>25</v>
      </c>
      <c r="CT612" t="s">
        <v>24</v>
      </c>
      <c r="CU612" t="s">
        <v>24</v>
      </c>
      <c r="CV612" t="s">
        <v>23</v>
      </c>
      <c r="CW612">
        <v>2</v>
      </c>
      <c r="CX612">
        <v>2</v>
      </c>
      <c r="DA612" s="2">
        <f t="shared" si="9"/>
        <v>6.75</v>
      </c>
    </row>
    <row r="613" spans="1:105" thickTop="1" thickBot="1">
      <c r="A613" s="9">
        <v>44464</v>
      </c>
      <c r="P613" t="s">
        <v>15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 t="s">
        <v>25</v>
      </c>
      <c r="CT613" t="s">
        <v>23</v>
      </c>
      <c r="CU613" t="s">
        <v>23</v>
      </c>
      <c r="CV613" t="s">
        <v>23</v>
      </c>
      <c r="CW613">
        <v>2</v>
      </c>
      <c r="CX613">
        <v>2</v>
      </c>
      <c r="DA613" s="2">
        <f t="shared" si="9"/>
        <v>6.5</v>
      </c>
    </row>
    <row r="614" spans="1:105" thickTop="1" thickBot="1">
      <c r="A614" s="9">
        <v>44465</v>
      </c>
      <c r="R614" t="s">
        <v>15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 t="s">
        <v>25</v>
      </c>
      <c r="CT614" t="s">
        <v>23</v>
      </c>
      <c r="CU614" t="s">
        <v>24</v>
      </c>
      <c r="CV614" t="s">
        <v>23</v>
      </c>
      <c r="CW614">
        <v>2</v>
      </c>
      <c r="CX614">
        <v>2</v>
      </c>
      <c r="DA614" s="2">
        <f t="shared" si="9"/>
        <v>5.75</v>
      </c>
    </row>
    <row r="615" spans="1:105" thickTop="1" thickBot="1">
      <c r="A615" s="9">
        <v>44466</v>
      </c>
      <c r="Q615" t="s">
        <v>15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 t="s">
        <v>25</v>
      </c>
      <c r="CT615" t="s">
        <v>23</v>
      </c>
      <c r="CU615" t="s">
        <v>23</v>
      </c>
      <c r="CV615" t="s">
        <v>23</v>
      </c>
      <c r="CW615">
        <v>2</v>
      </c>
      <c r="CX615">
        <v>2</v>
      </c>
      <c r="DA615" s="2">
        <f t="shared" si="9"/>
        <v>6.25</v>
      </c>
    </row>
    <row r="616" spans="1:105" thickTop="1" thickBot="1">
      <c r="A616" s="9">
        <v>44467</v>
      </c>
      <c r="P616" t="s">
        <v>15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 t="s">
        <v>25</v>
      </c>
      <c r="CT616" t="s">
        <v>24</v>
      </c>
      <c r="CU616" t="s">
        <v>24</v>
      </c>
      <c r="CV616" t="s">
        <v>24</v>
      </c>
      <c r="CW616">
        <v>2</v>
      </c>
      <c r="CX616">
        <v>2</v>
      </c>
      <c r="DA616" s="2">
        <f t="shared" si="9"/>
        <v>6.75</v>
      </c>
    </row>
    <row r="617" spans="1:105" thickTop="1" thickBot="1">
      <c r="A617" s="9">
        <v>44468</v>
      </c>
      <c r="N617" t="s">
        <v>15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 t="s">
        <v>25</v>
      </c>
      <c r="CT617" t="s">
        <v>24</v>
      </c>
      <c r="CU617" t="s">
        <v>24</v>
      </c>
      <c r="CV617" t="s">
        <v>23</v>
      </c>
      <c r="CW617">
        <v>2</v>
      </c>
      <c r="CX617">
        <v>2</v>
      </c>
      <c r="DA617" s="2">
        <f t="shared" si="9"/>
        <v>7.25</v>
      </c>
    </row>
    <row r="618" spans="1:105" thickTop="1" thickBot="1">
      <c r="A618" s="9">
        <v>44469</v>
      </c>
      <c r="N618" t="s">
        <v>15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 t="s">
        <v>25</v>
      </c>
      <c r="CT618" t="s">
        <v>24</v>
      </c>
      <c r="CU618" t="s">
        <v>24</v>
      </c>
      <c r="CV618" t="s">
        <v>23</v>
      </c>
      <c r="CW618">
        <v>2</v>
      </c>
      <c r="CX618">
        <v>2</v>
      </c>
      <c r="DA618" s="2">
        <f t="shared" si="9"/>
        <v>7.25</v>
      </c>
    </row>
    <row r="619" spans="1:105" thickTop="1" thickBot="1">
      <c r="A619" s="9">
        <v>44470</v>
      </c>
      <c r="M619" t="s">
        <v>15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 t="s">
        <v>25</v>
      </c>
      <c r="CT619" t="s">
        <v>23</v>
      </c>
      <c r="CU619" t="s">
        <v>24</v>
      </c>
      <c r="CV619" t="s">
        <v>23</v>
      </c>
      <c r="CW619">
        <v>2</v>
      </c>
      <c r="CX619">
        <v>2</v>
      </c>
      <c r="DA619" s="2">
        <f t="shared" si="9"/>
        <v>8.5</v>
      </c>
    </row>
    <row r="620" spans="1:105" thickTop="1" thickBot="1">
      <c r="A620" s="9">
        <v>44471</v>
      </c>
      <c r="L620" t="s">
        <v>15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 t="s">
        <v>25</v>
      </c>
      <c r="CT620" t="s">
        <v>19</v>
      </c>
      <c r="CU620" t="s">
        <v>23</v>
      </c>
      <c r="CV620" t="s">
        <v>24</v>
      </c>
      <c r="CW620">
        <v>2</v>
      </c>
      <c r="CX620">
        <v>2</v>
      </c>
      <c r="DA620" s="2">
        <f t="shared" si="9"/>
        <v>9</v>
      </c>
    </row>
    <row r="621" spans="1:105" thickTop="1" thickBot="1">
      <c r="A621" s="9">
        <v>44472</v>
      </c>
      <c r="N621" t="s">
        <v>15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 t="s">
        <v>25</v>
      </c>
      <c r="CT621" t="s">
        <v>23</v>
      </c>
      <c r="CU621" t="s">
        <v>23</v>
      </c>
      <c r="CV621" t="s">
        <v>24</v>
      </c>
      <c r="CW621">
        <v>2</v>
      </c>
      <c r="CX621">
        <v>2</v>
      </c>
      <c r="DA621" s="2">
        <f t="shared" si="9"/>
        <v>7.25</v>
      </c>
    </row>
    <row r="622" spans="1:105" thickTop="1" thickBot="1">
      <c r="A622" s="9">
        <v>44473</v>
      </c>
      <c r="M622" t="s">
        <v>15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 t="s">
        <v>25</v>
      </c>
      <c r="CT622" t="s">
        <v>23</v>
      </c>
      <c r="CU622" t="s">
        <v>22</v>
      </c>
      <c r="CV622" t="s">
        <v>24</v>
      </c>
      <c r="CW622">
        <v>2</v>
      </c>
      <c r="CX622">
        <v>2</v>
      </c>
      <c r="DA622" s="2">
        <f t="shared" si="9"/>
        <v>7.5</v>
      </c>
    </row>
    <row r="623" spans="1:105" thickTop="1" thickBot="1">
      <c r="A623" s="9">
        <v>44474</v>
      </c>
      <c r="J623" t="s">
        <v>15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 t="s">
        <v>25</v>
      </c>
      <c r="CT623" t="s">
        <v>23</v>
      </c>
      <c r="CU623" t="s">
        <v>23</v>
      </c>
      <c r="CV623" t="s">
        <v>24</v>
      </c>
      <c r="CW623">
        <v>2</v>
      </c>
      <c r="CX623">
        <v>2</v>
      </c>
      <c r="DA623" s="2">
        <f t="shared" si="9"/>
        <v>8.25</v>
      </c>
    </row>
    <row r="624" spans="1:105" thickTop="1" thickBot="1">
      <c r="A624" s="9">
        <v>44475</v>
      </c>
      <c r="M624" t="s">
        <v>15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 t="s">
        <v>25</v>
      </c>
      <c r="BR624" t="s">
        <v>20</v>
      </c>
      <c r="CH624" t="s">
        <v>18</v>
      </c>
      <c r="CT624" t="s">
        <v>23</v>
      </c>
      <c r="CU624" t="s">
        <v>24</v>
      </c>
      <c r="CV624" t="s">
        <v>24</v>
      </c>
      <c r="CW624">
        <v>2</v>
      </c>
      <c r="CX624">
        <v>2</v>
      </c>
      <c r="DA624" s="2">
        <f t="shared" si="9"/>
        <v>7.5</v>
      </c>
    </row>
    <row r="625" spans="1:105" thickTop="1" thickBot="1">
      <c r="A625" s="9">
        <v>44476</v>
      </c>
      <c r="K625" t="s">
        <v>15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 t="s">
        <v>25</v>
      </c>
      <c r="CT625" t="s">
        <v>24</v>
      </c>
      <c r="CU625" t="s">
        <v>24</v>
      </c>
      <c r="CV625" t="s">
        <v>24</v>
      </c>
      <c r="CW625">
        <v>2</v>
      </c>
      <c r="CX625">
        <v>2</v>
      </c>
      <c r="DA625" s="2">
        <f t="shared" si="9"/>
        <v>8</v>
      </c>
    </row>
    <row r="626" spans="1:105" thickTop="1" thickBot="1">
      <c r="A626" s="9">
        <v>44477</v>
      </c>
      <c r="J626" t="s">
        <v>15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 t="s">
        <v>25</v>
      </c>
      <c r="CT626" t="s">
        <v>23</v>
      </c>
      <c r="CU626" t="s">
        <v>21</v>
      </c>
      <c r="CV626" t="s">
        <v>23</v>
      </c>
      <c r="CW626">
        <v>2</v>
      </c>
      <c r="CX626">
        <v>2</v>
      </c>
      <c r="DA626" s="2">
        <f t="shared" si="9"/>
        <v>9.5</v>
      </c>
    </row>
    <row r="627" spans="1:105" thickTop="1" thickBot="1">
      <c r="A627" s="9">
        <v>44478</v>
      </c>
      <c r="L627" t="s">
        <v>15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 t="s">
        <v>25</v>
      </c>
      <c r="CT627" t="s">
        <v>24</v>
      </c>
      <c r="CU627" t="s">
        <v>21</v>
      </c>
      <c r="CV627" t="s">
        <v>23</v>
      </c>
      <c r="CW627">
        <v>1</v>
      </c>
      <c r="CX627">
        <v>1</v>
      </c>
      <c r="DA627" s="2">
        <f t="shared" si="9"/>
        <v>8.75</v>
      </c>
    </row>
    <row r="628" spans="1:105" thickTop="1" thickBot="1">
      <c r="A628" s="9">
        <v>44479</v>
      </c>
      <c r="K628" t="s">
        <v>15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 t="s">
        <v>25</v>
      </c>
      <c r="AR628" t="s">
        <v>18</v>
      </c>
      <c r="CT628" t="s">
        <v>24</v>
      </c>
      <c r="CU628" t="s">
        <v>23</v>
      </c>
      <c r="CV628" t="s">
        <v>23</v>
      </c>
      <c r="CW628">
        <v>2</v>
      </c>
      <c r="CX628">
        <v>2</v>
      </c>
      <c r="DA628" s="2">
        <f t="shared" si="9"/>
        <v>8</v>
      </c>
    </row>
    <row r="629" spans="1:105" thickTop="1" thickBot="1">
      <c r="A629" s="9">
        <v>44480</v>
      </c>
      <c r="H629" t="s">
        <v>15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 t="s">
        <v>25</v>
      </c>
      <c r="AR629" t="s">
        <v>18</v>
      </c>
      <c r="CT629" t="s">
        <v>21</v>
      </c>
      <c r="CU629" t="s">
        <v>21</v>
      </c>
      <c r="CV629" t="s">
        <v>23</v>
      </c>
      <c r="CW629">
        <v>2</v>
      </c>
      <c r="CX629">
        <v>2</v>
      </c>
      <c r="DA629" s="2">
        <f t="shared" si="9"/>
        <v>8.75</v>
      </c>
    </row>
    <row r="630" spans="1:105" thickTop="1" thickBot="1">
      <c r="A630" s="9">
        <v>44481</v>
      </c>
      <c r="V630" t="s">
        <v>15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 t="s">
        <v>25</v>
      </c>
      <c r="AR630" t="s">
        <v>18</v>
      </c>
      <c r="CT630" t="s">
        <v>21</v>
      </c>
      <c r="CU630" t="s">
        <v>24</v>
      </c>
      <c r="CV630" t="s">
        <v>23</v>
      </c>
      <c r="CW630">
        <v>2</v>
      </c>
      <c r="CX630">
        <v>2</v>
      </c>
      <c r="DA630" s="2">
        <f t="shared" si="9"/>
        <v>5.25</v>
      </c>
    </row>
    <row r="631" spans="1:105" thickTop="1" thickBot="1">
      <c r="A631" s="9">
        <v>44482</v>
      </c>
      <c r="T631" t="s">
        <v>15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 t="s">
        <v>25</v>
      </c>
      <c r="AR631" t="s">
        <v>18</v>
      </c>
      <c r="CT631" t="s">
        <v>24</v>
      </c>
      <c r="CU631" t="s">
        <v>24</v>
      </c>
      <c r="CV631" t="s">
        <v>23</v>
      </c>
      <c r="CW631">
        <v>2</v>
      </c>
      <c r="CX631">
        <v>2</v>
      </c>
      <c r="DA631" s="2">
        <f t="shared" si="9"/>
        <v>5.75</v>
      </c>
    </row>
    <row r="632" spans="1:105" thickTop="1" thickBot="1">
      <c r="A632" s="9">
        <v>44483</v>
      </c>
      <c r="Q632" t="s">
        <v>15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 t="s">
        <v>25</v>
      </c>
      <c r="AR632" t="s">
        <v>18</v>
      </c>
      <c r="CT632" t="s">
        <v>24</v>
      </c>
      <c r="CU632" t="s">
        <v>24</v>
      </c>
      <c r="CV632" t="s">
        <v>24</v>
      </c>
      <c r="CW632">
        <v>2</v>
      </c>
      <c r="CX632">
        <v>2</v>
      </c>
      <c r="DA632" s="2">
        <f t="shared" si="9"/>
        <v>6.5</v>
      </c>
    </row>
    <row r="633" spans="1:105" thickTop="1" thickBot="1">
      <c r="A633" s="9">
        <v>44484</v>
      </c>
      <c r="T633" t="s">
        <v>15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 t="s">
        <v>25</v>
      </c>
      <c r="AY633" t="s">
        <v>18</v>
      </c>
      <c r="BN633">
        <v>1</v>
      </c>
      <c r="CT633" t="s">
        <v>24</v>
      </c>
      <c r="CU633" t="s">
        <v>23</v>
      </c>
      <c r="CV633" t="s">
        <v>24</v>
      </c>
      <c r="CW633">
        <v>2</v>
      </c>
      <c r="CX633">
        <v>2</v>
      </c>
      <c r="DA633" s="2">
        <f t="shared" si="9"/>
        <v>7.75</v>
      </c>
    </row>
    <row r="634" spans="1:105" thickTop="1" thickBot="1">
      <c r="A634" s="9">
        <v>44485</v>
      </c>
      <c r="R634" t="s">
        <v>15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 t="s">
        <v>25</v>
      </c>
      <c r="AY634" t="s">
        <v>18</v>
      </c>
      <c r="CT634" t="s">
        <v>24</v>
      </c>
      <c r="CU634" t="s">
        <v>23</v>
      </c>
      <c r="CV634" t="s">
        <v>24</v>
      </c>
      <c r="CW634">
        <v>2</v>
      </c>
      <c r="CX634">
        <v>2</v>
      </c>
      <c r="DA634" s="2">
        <f t="shared" si="9"/>
        <v>8</v>
      </c>
    </row>
    <row r="635" spans="1:105" thickTop="1" thickBot="1">
      <c r="A635" s="9">
        <v>44486</v>
      </c>
      <c r="P635" t="s">
        <v>15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 t="s">
        <v>25</v>
      </c>
      <c r="AR635" t="s">
        <v>18</v>
      </c>
      <c r="CT635" t="s">
        <v>21</v>
      </c>
      <c r="CU635" t="s">
        <v>23</v>
      </c>
      <c r="CV635" t="s">
        <v>23</v>
      </c>
      <c r="CW635">
        <v>2</v>
      </c>
      <c r="CX635">
        <v>2</v>
      </c>
      <c r="DA635" s="2">
        <f t="shared" si="9"/>
        <v>6.75</v>
      </c>
    </row>
    <row r="636" spans="1:105" thickTop="1" thickBot="1">
      <c r="A636" s="9">
        <v>44487</v>
      </c>
      <c r="L636" t="s">
        <v>15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 t="s">
        <v>25</v>
      </c>
      <c r="AR636" t="s">
        <v>18</v>
      </c>
      <c r="CT636" t="s">
        <v>24</v>
      </c>
      <c r="CU636" t="s">
        <v>23</v>
      </c>
      <c r="CV636" t="s">
        <v>23</v>
      </c>
      <c r="CW636">
        <v>2</v>
      </c>
      <c r="CX636">
        <v>2</v>
      </c>
      <c r="DA636" s="2">
        <f t="shared" si="9"/>
        <v>7.75</v>
      </c>
    </row>
    <row r="637" spans="1:105" thickTop="1" thickBot="1">
      <c r="A637" s="9">
        <v>44488</v>
      </c>
      <c r="J637" t="s">
        <v>15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 t="s">
        <v>25</v>
      </c>
      <c r="AR637" t="s">
        <v>18</v>
      </c>
      <c r="CT637" t="s">
        <v>24</v>
      </c>
      <c r="CU637" t="s">
        <v>24</v>
      </c>
      <c r="CV637" t="s">
        <v>24</v>
      </c>
      <c r="CW637">
        <v>2</v>
      </c>
      <c r="CX637">
        <v>2</v>
      </c>
      <c r="DA637" s="2">
        <f t="shared" si="9"/>
        <v>8.25</v>
      </c>
    </row>
    <row r="638" spans="1:105" thickTop="1" thickBot="1">
      <c r="A638" s="9">
        <v>44489</v>
      </c>
      <c r="F638" t="s">
        <v>15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 t="s">
        <v>25</v>
      </c>
      <c r="AR638" t="s">
        <v>18</v>
      </c>
      <c r="CT638" t="s">
        <v>23</v>
      </c>
      <c r="CU638" t="s">
        <v>24</v>
      </c>
      <c r="CV638" t="s">
        <v>24</v>
      </c>
      <c r="CW638">
        <v>2</v>
      </c>
      <c r="CX638">
        <v>2</v>
      </c>
      <c r="DA638" s="2">
        <f t="shared" si="9"/>
        <v>9.25</v>
      </c>
    </row>
    <row r="639" spans="1:105" thickTop="1" thickBot="1">
      <c r="A639" s="9">
        <v>44490</v>
      </c>
      <c r="G639" t="s">
        <v>15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 t="s">
        <v>25</v>
      </c>
      <c r="AR639" t="s">
        <v>18</v>
      </c>
      <c r="CT639" t="s">
        <v>23</v>
      </c>
      <c r="CU639" t="s">
        <v>24</v>
      </c>
      <c r="CV639" t="s">
        <v>24</v>
      </c>
      <c r="CW639">
        <v>2</v>
      </c>
      <c r="CX639">
        <v>2</v>
      </c>
      <c r="DA639" s="2">
        <f t="shared" si="9"/>
        <v>9</v>
      </c>
    </row>
    <row r="640" spans="1:105" thickTop="1" thickBot="1">
      <c r="A640" s="9">
        <v>44491</v>
      </c>
      <c r="G640" t="s">
        <v>15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 t="s">
        <v>25</v>
      </c>
      <c r="AQ640" t="s">
        <v>18</v>
      </c>
      <c r="BV640">
        <v>1</v>
      </c>
      <c r="CT640" t="s">
        <v>23</v>
      </c>
      <c r="CU640" t="s">
        <v>24</v>
      </c>
      <c r="CV640" t="s">
        <v>21</v>
      </c>
      <c r="CW640">
        <v>2</v>
      </c>
      <c r="CX640">
        <v>2</v>
      </c>
      <c r="DA640" s="2">
        <f t="shared" si="9"/>
        <v>9</v>
      </c>
    </row>
    <row r="641" spans="1:106" thickTop="1" thickBot="1">
      <c r="A641" s="9">
        <v>44492</v>
      </c>
      <c r="L641" t="s">
        <v>15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 t="s">
        <v>25</v>
      </c>
      <c r="AQ641" t="s">
        <v>18</v>
      </c>
      <c r="BR641">
        <v>1</v>
      </c>
      <c r="CT641" t="s">
        <v>23</v>
      </c>
      <c r="CU641" t="s">
        <v>24</v>
      </c>
      <c r="CV641" t="s">
        <v>23</v>
      </c>
      <c r="CW641">
        <v>2</v>
      </c>
      <c r="CX641">
        <v>2</v>
      </c>
      <c r="DA641" s="2">
        <f t="shared" si="9"/>
        <v>7.75</v>
      </c>
    </row>
    <row r="642" spans="1:106" thickTop="1" thickBot="1">
      <c r="A642" s="9">
        <v>44493</v>
      </c>
      <c r="I642" t="s">
        <v>15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 t="s">
        <v>25</v>
      </c>
      <c r="AR642" t="s">
        <v>18</v>
      </c>
      <c r="CT642" t="s">
        <v>24</v>
      </c>
      <c r="CU642" t="s">
        <v>24</v>
      </c>
      <c r="CV642" t="s">
        <v>24</v>
      </c>
      <c r="CW642">
        <v>2</v>
      </c>
      <c r="CX642">
        <v>2</v>
      </c>
      <c r="DA642" s="2">
        <f t="shared" si="9"/>
        <v>8.5</v>
      </c>
    </row>
    <row r="643" spans="1:106" thickTop="1" thickBot="1">
      <c r="A643" s="9">
        <v>44494</v>
      </c>
      <c r="L643" t="s">
        <v>15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 t="s">
        <v>25</v>
      </c>
      <c r="AR643" t="s">
        <v>18</v>
      </c>
      <c r="CT643" t="s">
        <v>24</v>
      </c>
      <c r="CU643" t="s">
        <v>24</v>
      </c>
      <c r="CV643" t="s">
        <v>24</v>
      </c>
      <c r="CW643">
        <v>2</v>
      </c>
      <c r="CX643">
        <v>2</v>
      </c>
      <c r="DA643" s="2">
        <f t="shared" si="9"/>
        <v>7.75</v>
      </c>
    </row>
    <row r="644" spans="1:106" thickTop="1" thickBot="1">
      <c r="A644" s="9">
        <v>44495</v>
      </c>
      <c r="M644" t="s">
        <v>15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 t="s">
        <v>25</v>
      </c>
      <c r="AR644" t="s">
        <v>18</v>
      </c>
      <c r="CT644" t="s">
        <v>24</v>
      </c>
      <c r="CU644" t="s">
        <v>23</v>
      </c>
      <c r="CV644" t="s">
        <v>23</v>
      </c>
      <c r="CW644">
        <v>2</v>
      </c>
      <c r="CX644">
        <v>2</v>
      </c>
      <c r="DA644" s="2">
        <f t="shared" si="9"/>
        <v>7.5</v>
      </c>
    </row>
    <row r="645" spans="1:106" thickTop="1" thickBot="1">
      <c r="A645" s="9">
        <v>44496</v>
      </c>
      <c r="M645" t="s">
        <v>15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 t="s">
        <v>25</v>
      </c>
      <c r="AR645" t="s">
        <v>18</v>
      </c>
      <c r="CT645" t="s">
        <v>23</v>
      </c>
      <c r="CU645" t="s">
        <v>23</v>
      </c>
      <c r="CV645" t="s">
        <v>24</v>
      </c>
      <c r="CW645">
        <v>2</v>
      </c>
      <c r="CX645">
        <v>2</v>
      </c>
      <c r="DA645" s="2">
        <f t="shared" si="9"/>
        <v>7.5</v>
      </c>
    </row>
    <row r="646" spans="1:106" thickTop="1" thickBot="1">
      <c r="A646" s="9">
        <v>44497</v>
      </c>
      <c r="L646" t="s">
        <v>15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 t="s">
        <v>25</v>
      </c>
      <c r="AR646" t="s">
        <v>18</v>
      </c>
      <c r="CT646" t="s">
        <v>24</v>
      </c>
      <c r="CU646" t="s">
        <v>24</v>
      </c>
      <c r="CV646" t="s">
        <v>24</v>
      </c>
      <c r="CW646">
        <v>2</v>
      </c>
      <c r="CX646">
        <v>2</v>
      </c>
      <c r="DA646" s="2">
        <f t="shared" ref="DA646:DA709" si="10">IF((SUM(B646:CS646)/4+0.5)&gt;1,SUM(B646:CS646)/4+0.5,DA647=NA())</f>
        <v>7.75</v>
      </c>
    </row>
    <row r="647" spans="1:106" thickTop="1" thickBot="1">
      <c r="A647" s="9">
        <v>44498</v>
      </c>
      <c r="M647" t="s">
        <v>15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 t="s">
        <v>25</v>
      </c>
      <c r="AQ647" t="s">
        <v>18</v>
      </c>
      <c r="CT647" t="s">
        <v>24</v>
      </c>
      <c r="CU647" t="s">
        <v>24</v>
      </c>
      <c r="CV647" t="s">
        <v>21</v>
      </c>
      <c r="CW647">
        <v>2</v>
      </c>
      <c r="CX647">
        <v>2</v>
      </c>
      <c r="CZ647" t="s">
        <v>135</v>
      </c>
      <c r="DA647" s="2">
        <f t="shared" si="10"/>
        <v>7.25</v>
      </c>
    </row>
    <row r="648" spans="1:106" thickTop="1" thickBot="1">
      <c r="A648" s="9">
        <v>44499</v>
      </c>
      <c r="I648" t="s">
        <v>15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 t="s">
        <v>25</v>
      </c>
      <c r="AR648" t="s">
        <v>18</v>
      </c>
      <c r="CT648" t="s">
        <v>23</v>
      </c>
      <c r="CU648" t="s">
        <v>24</v>
      </c>
      <c r="CV648" t="s">
        <v>23</v>
      </c>
      <c r="CW648">
        <v>2</v>
      </c>
      <c r="CX648">
        <v>2</v>
      </c>
      <c r="DA648" s="2">
        <f t="shared" si="10"/>
        <v>8.5</v>
      </c>
      <c r="DB648" s="2"/>
    </row>
    <row r="649" spans="1:106" thickTop="1" thickBot="1">
      <c r="A649" s="9">
        <v>44500</v>
      </c>
      <c r="S649" t="s">
        <v>15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 t="s">
        <v>25</v>
      </c>
      <c r="AU649" t="s">
        <v>18</v>
      </c>
      <c r="CT649" t="s">
        <v>24</v>
      </c>
      <c r="CU649" t="s">
        <v>24</v>
      </c>
      <c r="CV649" t="s">
        <v>23</v>
      </c>
      <c r="CW649">
        <v>2</v>
      </c>
      <c r="CX649">
        <v>2</v>
      </c>
      <c r="DA649" s="2">
        <f t="shared" si="10"/>
        <v>7</v>
      </c>
      <c r="DB649" s="2">
        <f>AVERAGE(DA507:DA649)</f>
        <v>7.3671328671328675</v>
      </c>
    </row>
    <row r="650" spans="1:106" thickTop="1" thickBot="1">
      <c r="A650" s="9">
        <v>44501</v>
      </c>
      <c r="P650" t="s">
        <v>14</v>
      </c>
      <c r="Q650" t="s">
        <v>15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 t="s">
        <v>25</v>
      </c>
      <c r="CT650" t="s">
        <v>24</v>
      </c>
      <c r="CU650" t="s">
        <v>24</v>
      </c>
      <c r="CV650" t="s">
        <v>23</v>
      </c>
      <c r="CW650">
        <v>2</v>
      </c>
      <c r="CX650">
        <v>2</v>
      </c>
      <c r="CZ650" t="s">
        <v>136</v>
      </c>
      <c r="DA650" s="2">
        <f t="shared" si="10"/>
        <v>6.75</v>
      </c>
    </row>
    <row r="651" spans="1:106" thickTop="1" thickBot="1">
      <c r="A651" s="9">
        <v>44502</v>
      </c>
      <c r="L651" t="s">
        <v>14</v>
      </c>
      <c r="M651" t="s">
        <v>15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 t="s">
        <v>25</v>
      </c>
      <c r="AU651" t="s">
        <v>18</v>
      </c>
      <c r="CT651" t="s">
        <v>24</v>
      </c>
      <c r="CU651" t="s">
        <v>24</v>
      </c>
      <c r="CV651" t="s">
        <v>24</v>
      </c>
      <c r="CW651">
        <v>2</v>
      </c>
      <c r="CX651">
        <v>2</v>
      </c>
      <c r="DA651" s="2">
        <f t="shared" si="10"/>
        <v>8</v>
      </c>
    </row>
    <row r="652" spans="1:106" thickTop="1" thickBot="1">
      <c r="A652" s="9">
        <v>44503</v>
      </c>
      <c r="I652" t="s">
        <v>14</v>
      </c>
      <c r="J652" t="s">
        <v>15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 t="s">
        <v>25</v>
      </c>
      <c r="AS652" t="s">
        <v>18</v>
      </c>
      <c r="CT652" t="s">
        <v>22</v>
      </c>
      <c r="CU652" t="s">
        <v>21</v>
      </c>
      <c r="CV652" t="s">
        <v>24</v>
      </c>
      <c r="CW652">
        <v>2</v>
      </c>
      <c r="CX652">
        <v>2</v>
      </c>
      <c r="CZ652" t="s">
        <v>137</v>
      </c>
      <c r="DA652" s="2">
        <f t="shared" si="10"/>
        <v>8.5</v>
      </c>
    </row>
    <row r="653" spans="1:106" thickTop="1" thickBot="1">
      <c r="A653" s="9">
        <v>44504</v>
      </c>
      <c r="F653" t="s">
        <v>15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 t="s">
        <v>25</v>
      </c>
      <c r="AV653" t="s">
        <v>18</v>
      </c>
      <c r="CT653" t="s">
        <v>24</v>
      </c>
      <c r="CU653" t="s">
        <v>24</v>
      </c>
      <c r="CV653" t="s">
        <v>24</v>
      </c>
      <c r="CW653">
        <v>2</v>
      </c>
      <c r="CX653">
        <v>2</v>
      </c>
      <c r="DA653" s="2">
        <f t="shared" si="10"/>
        <v>9.5</v>
      </c>
    </row>
    <row r="654" spans="1:106" thickTop="1" thickBot="1">
      <c r="A654" s="9">
        <v>44505</v>
      </c>
      <c r="G654" t="s">
        <v>15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 t="s">
        <v>25</v>
      </c>
      <c r="CD654" t="s">
        <v>18</v>
      </c>
      <c r="CT654" t="s">
        <v>24</v>
      </c>
      <c r="CU654" t="s">
        <v>24</v>
      </c>
      <c r="CV654" t="s">
        <v>24</v>
      </c>
      <c r="CW654">
        <v>2</v>
      </c>
      <c r="CX654">
        <v>2</v>
      </c>
      <c r="DA654" s="2">
        <f t="shared" si="10"/>
        <v>9.75</v>
      </c>
    </row>
    <row r="655" spans="1:106" thickTop="1" thickBot="1">
      <c r="A655" s="9">
        <v>44506</v>
      </c>
      <c r="H655" t="s">
        <v>15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 t="s">
        <v>25</v>
      </c>
      <c r="CT655" t="s">
        <v>23</v>
      </c>
      <c r="CU655" t="s">
        <v>24</v>
      </c>
      <c r="CV655" t="s">
        <v>24</v>
      </c>
      <c r="CW655">
        <v>2</v>
      </c>
      <c r="CX655">
        <v>2</v>
      </c>
      <c r="DA655" s="2">
        <f t="shared" si="10"/>
        <v>9.75</v>
      </c>
    </row>
    <row r="656" spans="1:106" thickTop="1" thickBot="1">
      <c r="A656" s="9">
        <v>44507</v>
      </c>
      <c r="F656" t="s">
        <v>15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 t="s">
        <v>25</v>
      </c>
      <c r="AS656" t="s">
        <v>18</v>
      </c>
      <c r="CT656" t="s">
        <v>24</v>
      </c>
      <c r="CU656" t="s">
        <v>23</v>
      </c>
      <c r="CV656" t="s">
        <v>23</v>
      </c>
      <c r="CW656">
        <v>2</v>
      </c>
      <c r="CX656">
        <v>2</v>
      </c>
      <c r="DA656" s="2">
        <f t="shared" si="10"/>
        <v>9.75</v>
      </c>
    </row>
    <row r="657" spans="1:105" thickTop="1" thickBot="1">
      <c r="A657" s="9">
        <v>44508</v>
      </c>
      <c r="H657" t="s">
        <v>15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 t="s">
        <v>25</v>
      </c>
      <c r="AR657" t="s">
        <v>18</v>
      </c>
      <c r="CT657" t="s">
        <v>24</v>
      </c>
      <c r="CU657" t="s">
        <v>23</v>
      </c>
      <c r="CV657" t="s">
        <v>23</v>
      </c>
      <c r="CW657">
        <v>2</v>
      </c>
      <c r="CX657">
        <v>2</v>
      </c>
      <c r="DA657" s="2">
        <f t="shared" si="10"/>
        <v>9</v>
      </c>
    </row>
    <row r="658" spans="1:105" thickTop="1" thickBot="1">
      <c r="A658" s="9">
        <v>44509</v>
      </c>
      <c r="O658" t="s">
        <v>15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 t="s">
        <v>25</v>
      </c>
      <c r="AU658" t="s">
        <v>18</v>
      </c>
      <c r="BR658" t="s">
        <v>20</v>
      </c>
      <c r="CT658" t="s">
        <v>23</v>
      </c>
      <c r="CU658" t="s">
        <v>23</v>
      </c>
      <c r="CV658" t="s">
        <v>23</v>
      </c>
      <c r="CW658">
        <v>2</v>
      </c>
      <c r="CX658">
        <v>2</v>
      </c>
      <c r="DA658" s="2">
        <f t="shared" si="10"/>
        <v>7</v>
      </c>
    </row>
    <row r="659" spans="1:105" thickTop="1" thickBot="1">
      <c r="A659" s="9">
        <v>44510</v>
      </c>
      <c r="J659" t="s">
        <v>15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 t="s">
        <v>25</v>
      </c>
      <c r="AZ659" t="s">
        <v>18</v>
      </c>
      <c r="CD659" t="s">
        <v>18</v>
      </c>
      <c r="CT659" t="s">
        <v>23</v>
      </c>
      <c r="CU659" t="s">
        <v>23</v>
      </c>
      <c r="CV659" t="s">
        <v>24</v>
      </c>
      <c r="CW659">
        <v>2</v>
      </c>
      <c r="CX659">
        <v>2</v>
      </c>
      <c r="DA659" s="2">
        <f t="shared" si="10"/>
        <v>8.25</v>
      </c>
    </row>
    <row r="660" spans="1:105" thickTop="1" thickBot="1">
      <c r="A660" s="9">
        <v>44511</v>
      </c>
      <c r="L660" t="s">
        <v>15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 t="s">
        <v>25</v>
      </c>
      <c r="BA660" t="s">
        <v>18</v>
      </c>
      <c r="BX660" t="s">
        <v>18</v>
      </c>
      <c r="BZ660" t="s">
        <v>20</v>
      </c>
      <c r="CT660" t="s">
        <v>23</v>
      </c>
      <c r="CU660" t="s">
        <v>21</v>
      </c>
      <c r="CV660" t="s">
        <v>21</v>
      </c>
      <c r="CW660">
        <v>2</v>
      </c>
      <c r="CX660">
        <v>2</v>
      </c>
      <c r="DA660" s="2">
        <f t="shared" si="10"/>
        <v>9.25</v>
      </c>
    </row>
    <row r="661" spans="1:105" thickTop="1" thickBot="1">
      <c r="A661" s="9">
        <v>44512</v>
      </c>
      <c r="M661" t="s">
        <v>15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 t="s">
        <v>25</v>
      </c>
      <c r="CD661" t="s">
        <v>18</v>
      </c>
      <c r="CT661" t="s">
        <v>24</v>
      </c>
      <c r="CU661" t="s">
        <v>24</v>
      </c>
      <c r="CV661" t="s">
        <v>24</v>
      </c>
      <c r="CW661">
        <v>2</v>
      </c>
      <c r="CX661">
        <v>2</v>
      </c>
      <c r="DA661" s="2">
        <f t="shared" si="10"/>
        <v>9.25</v>
      </c>
    </row>
    <row r="662" spans="1:105" thickTop="1" thickBot="1">
      <c r="A662" s="9">
        <v>44513</v>
      </c>
      <c r="N662" t="s">
        <v>15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 t="s">
        <v>25</v>
      </c>
      <c r="AV662" t="s">
        <v>18</v>
      </c>
      <c r="CD662" t="s">
        <v>18</v>
      </c>
      <c r="CT662" t="s">
        <v>23</v>
      </c>
      <c r="CU662" t="s">
        <v>23</v>
      </c>
      <c r="CV662" t="s">
        <v>24</v>
      </c>
      <c r="CW662">
        <v>2</v>
      </c>
      <c r="CX662">
        <v>2</v>
      </c>
      <c r="DA662" s="2">
        <f t="shared" si="10"/>
        <v>8.25</v>
      </c>
    </row>
    <row r="663" spans="1:105" thickTop="1" thickBot="1">
      <c r="A663" s="9">
        <v>44514</v>
      </c>
      <c r="P663" t="s">
        <v>15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 t="s">
        <v>25</v>
      </c>
      <c r="CS663" t="s">
        <v>14</v>
      </c>
      <c r="CT663" t="s">
        <v>23</v>
      </c>
      <c r="CU663" t="s">
        <v>21</v>
      </c>
      <c r="CV663" t="s">
        <v>23</v>
      </c>
      <c r="CW663">
        <v>2</v>
      </c>
      <c r="CX663">
        <v>2</v>
      </c>
      <c r="DA663" s="2">
        <f t="shared" si="10"/>
        <v>7.25</v>
      </c>
    </row>
    <row r="664" spans="1:105" thickTop="1" thickBot="1">
      <c r="A664" s="9">
        <v>44515</v>
      </c>
      <c r="O664">
        <v>1</v>
      </c>
      <c r="P664">
        <v>1</v>
      </c>
      <c r="Q664">
        <v>1</v>
      </c>
      <c r="R664">
        <v>1</v>
      </c>
      <c r="AA664" t="s">
        <v>15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 t="s">
        <v>25</v>
      </c>
      <c r="BB664">
        <v>1</v>
      </c>
      <c r="BC664" t="s">
        <v>15</v>
      </c>
      <c r="BF664" t="s">
        <v>14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T664" t="s">
        <v>14</v>
      </c>
      <c r="BU664" t="s">
        <v>14</v>
      </c>
      <c r="BV664">
        <v>1</v>
      </c>
      <c r="BW664">
        <v>1</v>
      </c>
      <c r="BX664">
        <v>1</v>
      </c>
      <c r="BY664">
        <v>1</v>
      </c>
      <c r="BZ664">
        <v>1</v>
      </c>
      <c r="CS664" t="s">
        <v>14</v>
      </c>
      <c r="CT664" t="s">
        <v>19</v>
      </c>
      <c r="CU664" t="s">
        <v>24</v>
      </c>
      <c r="CV664" t="s">
        <v>21</v>
      </c>
      <c r="CW664">
        <v>2</v>
      </c>
      <c r="CX664">
        <v>2</v>
      </c>
      <c r="CZ664" t="s">
        <v>138</v>
      </c>
      <c r="DA664" s="2">
        <f t="shared" si="10"/>
        <v>10.75</v>
      </c>
    </row>
    <row r="665" spans="1:105" thickTop="1" thickBot="1">
      <c r="A665" s="9">
        <v>44516</v>
      </c>
      <c r="G665" t="s">
        <v>15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 t="s">
        <v>25</v>
      </c>
      <c r="BN665" t="s">
        <v>20</v>
      </c>
      <c r="BX665" t="s">
        <v>18</v>
      </c>
      <c r="CT665" t="s">
        <v>19</v>
      </c>
      <c r="CU665" t="s">
        <v>19</v>
      </c>
      <c r="CV665" t="s">
        <v>21</v>
      </c>
      <c r="CW665">
        <v>2</v>
      </c>
      <c r="CX665">
        <v>2</v>
      </c>
      <c r="DA665" s="2">
        <f t="shared" si="10"/>
        <v>9.25</v>
      </c>
    </row>
    <row r="666" spans="1:105" thickTop="1" thickBot="1">
      <c r="A666" s="9">
        <v>44517</v>
      </c>
      <c r="T666" t="s">
        <v>15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 t="s">
        <v>25</v>
      </c>
      <c r="BN666" t="s">
        <v>20</v>
      </c>
      <c r="CT666" t="s">
        <v>19</v>
      </c>
      <c r="CU666" t="s">
        <v>24</v>
      </c>
      <c r="CV666" t="s">
        <v>23</v>
      </c>
      <c r="CW666">
        <v>2</v>
      </c>
      <c r="CX666">
        <v>2</v>
      </c>
      <c r="DA666" s="2">
        <f t="shared" si="10"/>
        <v>5.25</v>
      </c>
    </row>
    <row r="667" spans="1:105" thickTop="1" thickBot="1">
      <c r="A667" s="9">
        <v>44518</v>
      </c>
      <c r="L667" t="s">
        <v>15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 t="s">
        <v>25</v>
      </c>
      <c r="AX667" t="s">
        <v>18</v>
      </c>
      <c r="CT667" t="s">
        <v>23</v>
      </c>
      <c r="CU667" t="s">
        <v>19</v>
      </c>
      <c r="CV667" t="s">
        <v>23</v>
      </c>
      <c r="CW667">
        <v>2</v>
      </c>
      <c r="CX667">
        <v>2</v>
      </c>
      <c r="DA667" s="2">
        <f t="shared" si="10"/>
        <v>8.25</v>
      </c>
    </row>
    <row r="668" spans="1:105" thickTop="1" thickBot="1">
      <c r="A668" s="9">
        <v>44519</v>
      </c>
      <c r="N668" t="s">
        <v>15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 t="s">
        <v>25</v>
      </c>
      <c r="AL668" t="s">
        <v>18</v>
      </c>
      <c r="AR668">
        <v>1</v>
      </c>
      <c r="AS668">
        <v>1</v>
      </c>
      <c r="AT668">
        <v>1</v>
      </c>
      <c r="AU668">
        <v>1</v>
      </c>
      <c r="AZ668">
        <v>1</v>
      </c>
      <c r="BA668">
        <v>1</v>
      </c>
      <c r="BN668" t="s">
        <v>20</v>
      </c>
      <c r="CT668" t="s">
        <v>21</v>
      </c>
      <c r="CU668" t="s">
        <v>21</v>
      </c>
      <c r="CV668" t="s">
        <v>19</v>
      </c>
      <c r="CW668">
        <v>2</v>
      </c>
      <c r="CX668">
        <v>2</v>
      </c>
      <c r="DA668" s="2">
        <f t="shared" si="10"/>
        <v>7.25</v>
      </c>
    </row>
    <row r="669" spans="1:105" thickTop="1" thickBot="1">
      <c r="A669" s="9">
        <v>44520</v>
      </c>
      <c r="F669" t="s">
        <v>15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 t="s">
        <v>25</v>
      </c>
      <c r="AT669">
        <v>1</v>
      </c>
      <c r="CT669" t="s">
        <v>23</v>
      </c>
      <c r="CU669" t="s">
        <v>23</v>
      </c>
      <c r="CV669" t="s">
        <v>21</v>
      </c>
      <c r="CW669">
        <v>1</v>
      </c>
      <c r="CX669">
        <v>1</v>
      </c>
      <c r="CZ669" t="s">
        <v>139</v>
      </c>
      <c r="DA669" s="2">
        <f t="shared" si="10"/>
        <v>7.25</v>
      </c>
    </row>
    <row r="670" spans="1:105" thickTop="1" thickBot="1">
      <c r="A670" s="9">
        <v>44521</v>
      </c>
      <c r="L670" t="s">
        <v>15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 t="s">
        <v>25</v>
      </c>
      <c r="CT670" t="s">
        <v>23</v>
      </c>
      <c r="CU670" t="s">
        <v>23</v>
      </c>
      <c r="CV670" t="s">
        <v>21</v>
      </c>
      <c r="CW670">
        <v>2</v>
      </c>
      <c r="CX670">
        <v>2</v>
      </c>
      <c r="DA670" s="2">
        <f t="shared" si="10"/>
        <v>8.25</v>
      </c>
    </row>
    <row r="671" spans="1:105" thickTop="1" thickBot="1">
      <c r="A671" s="9">
        <v>44522</v>
      </c>
      <c r="I671" t="s">
        <v>15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 t="s">
        <v>25</v>
      </c>
      <c r="CT671" t="s">
        <v>23</v>
      </c>
      <c r="CU671" t="s">
        <v>23</v>
      </c>
      <c r="CV671" t="s">
        <v>21</v>
      </c>
      <c r="CW671">
        <v>1</v>
      </c>
      <c r="CX671">
        <v>1</v>
      </c>
      <c r="DA671" s="2">
        <f t="shared" si="10"/>
        <v>9</v>
      </c>
    </row>
    <row r="672" spans="1:105" thickTop="1" thickBot="1">
      <c r="A672" s="9">
        <v>44523</v>
      </c>
      <c r="R672" t="s">
        <v>15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 t="s">
        <v>14</v>
      </c>
      <c r="AE672" t="s">
        <v>14</v>
      </c>
      <c r="AF672" t="s">
        <v>14</v>
      </c>
      <c r="AG672" t="s">
        <v>14</v>
      </c>
      <c r="AH672" t="s">
        <v>14</v>
      </c>
      <c r="AI672" t="s">
        <v>14</v>
      </c>
      <c r="AJ672" t="s">
        <v>14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 t="s">
        <v>25</v>
      </c>
      <c r="AR672" t="s">
        <v>18</v>
      </c>
      <c r="AT672" t="s">
        <v>18</v>
      </c>
      <c r="AZ672" t="s">
        <v>18</v>
      </c>
      <c r="BU672" t="s">
        <v>18</v>
      </c>
      <c r="CT672" t="s">
        <v>21</v>
      </c>
      <c r="CU672" t="s">
        <v>23</v>
      </c>
      <c r="CV672" t="s">
        <v>24</v>
      </c>
      <c r="CW672">
        <v>1</v>
      </c>
      <c r="CX672">
        <v>1</v>
      </c>
      <c r="DA672" s="2">
        <f t="shared" si="10"/>
        <v>4.75</v>
      </c>
    </row>
    <row r="673" spans="1:105" thickTop="1" thickBot="1">
      <c r="A673" s="9">
        <v>44524</v>
      </c>
      <c r="P673" t="s">
        <v>15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 t="s">
        <v>25</v>
      </c>
      <c r="BX673" t="s">
        <v>20</v>
      </c>
      <c r="CT673" t="s">
        <v>23</v>
      </c>
      <c r="CU673" t="s">
        <v>23</v>
      </c>
      <c r="CV673" t="s">
        <v>21</v>
      </c>
      <c r="CW673">
        <v>2</v>
      </c>
      <c r="CX673">
        <v>5</v>
      </c>
      <c r="DA673" s="2">
        <f t="shared" si="10"/>
        <v>6.25</v>
      </c>
    </row>
    <row r="674" spans="1:105" thickTop="1" thickBot="1">
      <c r="A674" s="9">
        <v>44525</v>
      </c>
      <c r="L674" t="s">
        <v>15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 t="s">
        <v>25</v>
      </c>
      <c r="CT674" t="s">
        <v>23</v>
      </c>
      <c r="CU674" t="s">
        <v>24</v>
      </c>
      <c r="CV674" t="s">
        <v>23</v>
      </c>
      <c r="CW674">
        <v>2</v>
      </c>
      <c r="CX674">
        <v>2</v>
      </c>
      <c r="DA674" s="2">
        <f t="shared" si="10"/>
        <v>8.25</v>
      </c>
    </row>
    <row r="675" spans="1:105" thickTop="1" thickBot="1">
      <c r="A675" s="9">
        <v>44526</v>
      </c>
      <c r="R675" t="s">
        <v>15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 t="s">
        <v>25</v>
      </c>
      <c r="CT675" t="s">
        <v>23</v>
      </c>
      <c r="CU675" t="s">
        <v>24</v>
      </c>
      <c r="CV675" t="s">
        <v>24</v>
      </c>
      <c r="CW675">
        <v>2</v>
      </c>
      <c r="CX675">
        <v>2</v>
      </c>
      <c r="DA675" s="2">
        <f t="shared" si="10"/>
        <v>8.25</v>
      </c>
    </row>
    <row r="676" spans="1:105" thickTop="1" thickBot="1">
      <c r="A676" s="9">
        <v>44527</v>
      </c>
      <c r="M676" t="s">
        <v>15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 t="s">
        <v>25</v>
      </c>
      <c r="CQ676" t="s">
        <v>18</v>
      </c>
      <c r="CT676" t="s">
        <v>23</v>
      </c>
      <c r="CU676" t="s">
        <v>24</v>
      </c>
      <c r="CV676" t="s">
        <v>24</v>
      </c>
      <c r="CW676">
        <v>2</v>
      </c>
      <c r="CX676">
        <v>2</v>
      </c>
      <c r="DA676" s="2">
        <f t="shared" si="10"/>
        <v>9.25</v>
      </c>
    </row>
    <row r="677" spans="1:105" thickTop="1" thickBot="1">
      <c r="A677" s="9">
        <v>44528</v>
      </c>
      <c r="W677" t="s">
        <v>15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 t="s">
        <v>25</v>
      </c>
      <c r="CT677" t="s">
        <v>24</v>
      </c>
      <c r="CU677" t="s">
        <v>24</v>
      </c>
      <c r="CV677" t="s">
        <v>24</v>
      </c>
      <c r="CW677">
        <v>2</v>
      </c>
      <c r="CX677">
        <v>2</v>
      </c>
      <c r="DA677" s="2">
        <f t="shared" si="10"/>
        <v>6.25</v>
      </c>
    </row>
    <row r="678" spans="1:105" thickTop="1" thickBot="1">
      <c r="A678" s="9">
        <v>44529</v>
      </c>
      <c r="J678" t="s">
        <v>15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 t="s">
        <v>25</v>
      </c>
      <c r="BA678" t="s">
        <v>20</v>
      </c>
      <c r="BR678" t="s">
        <v>20</v>
      </c>
      <c r="CT678" t="s">
        <v>24</v>
      </c>
      <c r="CU678" t="s">
        <v>24</v>
      </c>
      <c r="CV678" t="s">
        <v>24</v>
      </c>
      <c r="CW678">
        <v>2</v>
      </c>
      <c r="CX678">
        <v>2</v>
      </c>
      <c r="DA678" s="2">
        <f t="shared" si="10"/>
        <v>8.25</v>
      </c>
    </row>
    <row r="679" spans="1:105" thickTop="1" thickBot="1">
      <c r="A679" s="9">
        <v>44530</v>
      </c>
      <c r="U679" t="s">
        <v>15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 t="s">
        <v>25</v>
      </c>
      <c r="CT679" t="s">
        <v>24</v>
      </c>
      <c r="CU679" t="s">
        <v>21</v>
      </c>
      <c r="CV679" t="s">
        <v>23</v>
      </c>
      <c r="CW679">
        <v>2</v>
      </c>
      <c r="CX679">
        <v>2</v>
      </c>
      <c r="DA679" s="2">
        <f t="shared" si="10"/>
        <v>6.25</v>
      </c>
    </row>
    <row r="680" spans="1:105" thickTop="1" thickBot="1">
      <c r="A680" s="9">
        <v>44531</v>
      </c>
      <c r="AA680" t="s">
        <v>15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 t="s">
        <v>25</v>
      </c>
      <c r="CT680" t="s">
        <v>24</v>
      </c>
      <c r="CU680" t="s">
        <v>21</v>
      </c>
      <c r="CV680" t="s">
        <v>24</v>
      </c>
      <c r="CW680">
        <v>2</v>
      </c>
      <c r="CX680">
        <v>2</v>
      </c>
      <c r="DA680" s="2">
        <f t="shared" si="10"/>
        <v>3.5</v>
      </c>
    </row>
    <row r="681" spans="1:105" thickTop="1" thickBot="1">
      <c r="A681" s="9">
        <v>44532</v>
      </c>
      <c r="H681" t="s">
        <v>14</v>
      </c>
      <c r="I681" t="s">
        <v>14</v>
      </c>
      <c r="M681" t="s">
        <v>15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 t="s">
        <v>25</v>
      </c>
      <c r="CT681" t="s">
        <v>24</v>
      </c>
      <c r="CU681" t="s">
        <v>24</v>
      </c>
      <c r="CV681" t="s">
        <v>24</v>
      </c>
      <c r="CW681">
        <v>2</v>
      </c>
      <c r="CX681">
        <v>2</v>
      </c>
      <c r="DA681" s="2">
        <f t="shared" si="10"/>
        <v>7.5</v>
      </c>
    </row>
    <row r="682" spans="1:105" thickTop="1" thickBot="1">
      <c r="A682" s="9">
        <v>44533</v>
      </c>
      <c r="Q682" t="s">
        <v>15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 t="s">
        <v>25</v>
      </c>
      <c r="BR682">
        <v>1</v>
      </c>
      <c r="CT682" t="s">
        <v>24</v>
      </c>
      <c r="CU682" t="s">
        <v>21</v>
      </c>
      <c r="CV682" t="s">
        <v>23</v>
      </c>
      <c r="CW682">
        <v>2</v>
      </c>
      <c r="CX682">
        <v>2</v>
      </c>
      <c r="DA682" s="2">
        <f t="shared" si="10"/>
        <v>7.5</v>
      </c>
    </row>
    <row r="683" spans="1:105" thickTop="1" thickBot="1">
      <c r="A683" s="9">
        <v>44534</v>
      </c>
      <c r="K683" t="s">
        <v>14</v>
      </c>
      <c r="L683" t="s">
        <v>15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 t="s">
        <v>25</v>
      </c>
      <c r="AT683" t="s">
        <v>18</v>
      </c>
      <c r="AZ683">
        <v>1</v>
      </c>
      <c r="BY683">
        <v>1</v>
      </c>
      <c r="BZ683">
        <v>1</v>
      </c>
      <c r="CE683" t="s">
        <v>20</v>
      </c>
      <c r="CT683" t="s">
        <v>24</v>
      </c>
      <c r="CU683" t="s">
        <v>24</v>
      </c>
      <c r="CV683" t="s">
        <v>24</v>
      </c>
      <c r="CW683">
        <v>2</v>
      </c>
      <c r="CX683">
        <v>2</v>
      </c>
      <c r="DA683" s="2">
        <f t="shared" si="10"/>
        <v>9</v>
      </c>
    </row>
    <row r="684" spans="1:105" thickTop="1" thickBot="1">
      <c r="A684" s="9">
        <v>44535</v>
      </c>
      <c r="O684" t="s">
        <v>14</v>
      </c>
      <c r="P684" t="s">
        <v>14</v>
      </c>
      <c r="Q684" t="s">
        <v>14</v>
      </c>
      <c r="R684" t="s">
        <v>15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P684">
        <v>1</v>
      </c>
      <c r="AQ684">
        <v>1</v>
      </c>
      <c r="AR684">
        <v>1</v>
      </c>
      <c r="AS684">
        <v>1</v>
      </c>
      <c r="AT684" t="s">
        <v>18</v>
      </c>
      <c r="CT684" t="s">
        <v>23</v>
      </c>
      <c r="CU684" t="s">
        <v>23</v>
      </c>
      <c r="CV684" t="s">
        <v>24</v>
      </c>
      <c r="CW684">
        <v>1</v>
      </c>
      <c r="CX684">
        <v>1</v>
      </c>
      <c r="CZ684" t="s">
        <v>140</v>
      </c>
      <c r="DA684" s="2">
        <f t="shared" si="10"/>
        <v>6.25</v>
      </c>
    </row>
    <row r="685" spans="1:105" thickTop="1" thickBot="1">
      <c r="A685" s="9">
        <v>44536</v>
      </c>
      <c r="Q685" t="s">
        <v>14</v>
      </c>
      <c r="R685" t="s">
        <v>15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 t="s">
        <v>25</v>
      </c>
      <c r="AU685" t="s">
        <v>25</v>
      </c>
      <c r="CT685" t="s">
        <v>23</v>
      </c>
      <c r="CU685" t="s">
        <v>23</v>
      </c>
      <c r="CV685" t="s">
        <v>23</v>
      </c>
      <c r="CW685">
        <v>0</v>
      </c>
      <c r="CX685">
        <v>0</v>
      </c>
      <c r="DA685" s="2">
        <f t="shared" si="10"/>
        <v>6.25</v>
      </c>
    </row>
    <row r="686" spans="1:105" thickTop="1" thickBot="1">
      <c r="A686" s="9">
        <v>44537</v>
      </c>
      <c r="K686" t="s">
        <v>15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 t="s">
        <v>25</v>
      </c>
      <c r="CT686" t="s">
        <v>24</v>
      </c>
      <c r="CU686" t="s">
        <v>24</v>
      </c>
      <c r="CV686" t="s">
        <v>24</v>
      </c>
      <c r="CW686">
        <v>2</v>
      </c>
      <c r="CX686">
        <v>2</v>
      </c>
      <c r="DA686" s="2">
        <f t="shared" si="10"/>
        <v>8</v>
      </c>
    </row>
    <row r="687" spans="1:105" thickTop="1" thickBot="1">
      <c r="A687" s="9">
        <v>44538</v>
      </c>
      <c r="L687" t="s">
        <v>15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 t="s">
        <v>25</v>
      </c>
      <c r="CT687" t="s">
        <v>24</v>
      </c>
      <c r="CU687" t="s">
        <v>24</v>
      </c>
      <c r="CV687" t="s">
        <v>24</v>
      </c>
      <c r="CW687">
        <v>2</v>
      </c>
      <c r="CX687">
        <v>2</v>
      </c>
      <c r="DA687" s="2">
        <f t="shared" si="10"/>
        <v>8</v>
      </c>
    </row>
    <row r="688" spans="1:105" thickTop="1" thickBot="1">
      <c r="A688" s="9">
        <v>44539</v>
      </c>
      <c r="M688" t="s">
        <v>15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 t="s">
        <v>25</v>
      </c>
      <c r="CT688" t="s">
        <v>24</v>
      </c>
      <c r="CU688" t="s">
        <v>24</v>
      </c>
      <c r="CV688" t="s">
        <v>24</v>
      </c>
      <c r="CW688">
        <v>1</v>
      </c>
      <c r="CX688">
        <v>1</v>
      </c>
      <c r="DA688" s="2">
        <f t="shared" si="10"/>
        <v>7.75</v>
      </c>
    </row>
    <row r="689" spans="1:105" thickTop="1" thickBot="1">
      <c r="A689" s="9">
        <v>44540</v>
      </c>
      <c r="K689" t="s">
        <v>15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 t="s">
        <v>25</v>
      </c>
      <c r="BC689">
        <v>1</v>
      </c>
      <c r="BR689">
        <v>1</v>
      </c>
      <c r="BS689" t="s">
        <v>20</v>
      </c>
      <c r="CD689" t="s">
        <v>18</v>
      </c>
      <c r="CT689" t="s">
        <v>24</v>
      </c>
      <c r="CU689" t="s">
        <v>24</v>
      </c>
      <c r="CV689" t="s">
        <v>24</v>
      </c>
      <c r="CW689">
        <v>2</v>
      </c>
      <c r="CX689">
        <v>2</v>
      </c>
      <c r="DA689" s="2">
        <f t="shared" si="10"/>
        <v>8.75</v>
      </c>
    </row>
    <row r="690" spans="1:105" thickTop="1" thickBot="1">
      <c r="A690" s="9">
        <v>44541</v>
      </c>
      <c r="S690" t="s">
        <v>15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 t="s">
        <v>25</v>
      </c>
      <c r="AV690">
        <v>1</v>
      </c>
      <c r="AW690">
        <v>1</v>
      </c>
      <c r="AX690">
        <v>1</v>
      </c>
      <c r="AY690">
        <v>1</v>
      </c>
      <c r="CD690" t="s">
        <v>20</v>
      </c>
      <c r="CT690" t="s">
        <v>21</v>
      </c>
      <c r="CU690" t="s">
        <v>19</v>
      </c>
      <c r="CV690" t="s">
        <v>24</v>
      </c>
      <c r="CW690">
        <v>1</v>
      </c>
      <c r="CX690">
        <v>1</v>
      </c>
      <c r="DA690" s="2">
        <f t="shared" si="10"/>
        <v>6.25</v>
      </c>
    </row>
    <row r="691" spans="1:105" thickTop="1" thickBot="1">
      <c r="A691" s="9">
        <v>44542</v>
      </c>
      <c r="B691" t="s">
        <v>18</v>
      </c>
      <c r="M691">
        <v>1</v>
      </c>
      <c r="N691">
        <v>1</v>
      </c>
      <c r="P691" t="s">
        <v>15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 t="s">
        <v>25</v>
      </c>
      <c r="BN691" t="s">
        <v>20</v>
      </c>
      <c r="BP691">
        <v>1</v>
      </c>
      <c r="CT691" t="s">
        <v>19</v>
      </c>
      <c r="CU691" t="s">
        <v>19</v>
      </c>
      <c r="CV691" t="s">
        <v>21</v>
      </c>
      <c r="CW691">
        <v>2</v>
      </c>
      <c r="CX691">
        <v>2</v>
      </c>
      <c r="DA691" s="2">
        <f t="shared" si="10"/>
        <v>7</v>
      </c>
    </row>
    <row r="692" spans="1:105" thickTop="1" thickBot="1">
      <c r="A692" s="9">
        <v>44543</v>
      </c>
      <c r="X692" t="s">
        <v>15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 t="s">
        <v>25</v>
      </c>
      <c r="AS692" t="s">
        <v>18</v>
      </c>
      <c r="BB692" t="s">
        <v>20</v>
      </c>
      <c r="BP692">
        <v>1</v>
      </c>
      <c r="CM692">
        <v>1</v>
      </c>
      <c r="CT692" t="s">
        <v>24</v>
      </c>
      <c r="CU692" t="s">
        <v>23</v>
      </c>
      <c r="CV692" t="s">
        <v>24</v>
      </c>
      <c r="CW692">
        <v>2</v>
      </c>
      <c r="CX692">
        <v>2</v>
      </c>
      <c r="CY692" t="s">
        <v>41</v>
      </c>
      <c r="DA692" s="2">
        <f t="shared" si="10"/>
        <v>5.25</v>
      </c>
    </row>
    <row r="693" spans="1:105" thickTop="1" thickBot="1">
      <c r="A693" s="9">
        <v>44544</v>
      </c>
      <c r="E693" t="s">
        <v>15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 t="s">
        <v>25</v>
      </c>
      <c r="BA693" t="s">
        <v>20</v>
      </c>
      <c r="CT693" t="s">
        <v>23</v>
      </c>
      <c r="CU693" t="s">
        <v>19</v>
      </c>
      <c r="CV693" t="s">
        <v>24</v>
      </c>
      <c r="CW693">
        <v>2</v>
      </c>
      <c r="CX693">
        <v>2</v>
      </c>
      <c r="DA693" s="2">
        <f t="shared" si="10"/>
        <v>9.25</v>
      </c>
    </row>
    <row r="694" spans="1:105" thickTop="1" thickBot="1">
      <c r="A694" s="9">
        <v>44545</v>
      </c>
      <c r="G694" t="s">
        <v>15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 t="s">
        <v>25</v>
      </c>
      <c r="CT694" t="s">
        <v>23</v>
      </c>
      <c r="CU694" t="s">
        <v>19</v>
      </c>
      <c r="CV694" t="s">
        <v>24</v>
      </c>
      <c r="CW694">
        <v>2</v>
      </c>
      <c r="CX694">
        <v>2</v>
      </c>
      <c r="DA694" s="2">
        <f t="shared" si="10"/>
        <v>9</v>
      </c>
    </row>
    <row r="695" spans="1:105" thickTop="1" thickBot="1">
      <c r="A695" s="9">
        <v>44546</v>
      </c>
      <c r="G695" t="s">
        <v>15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 t="s">
        <v>25</v>
      </c>
      <c r="AT695" t="s">
        <v>18</v>
      </c>
      <c r="BQ695" t="s">
        <v>20</v>
      </c>
      <c r="BR695" t="s">
        <v>20</v>
      </c>
      <c r="CT695" t="s">
        <v>23</v>
      </c>
      <c r="CU695" t="s">
        <v>19</v>
      </c>
      <c r="CV695" t="s">
        <v>24</v>
      </c>
      <c r="CW695">
        <v>2</v>
      </c>
      <c r="CX695">
        <v>2</v>
      </c>
      <c r="DA695" s="2">
        <f t="shared" si="10"/>
        <v>9.25</v>
      </c>
    </row>
    <row r="696" spans="1:105" thickTop="1" thickBot="1">
      <c r="A696" s="9">
        <v>44547</v>
      </c>
      <c r="G696" t="s">
        <v>15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 t="s">
        <v>25</v>
      </c>
      <c r="CT696" t="s">
        <v>19</v>
      </c>
      <c r="CU696" t="s">
        <v>19</v>
      </c>
      <c r="CV696" t="s">
        <v>23</v>
      </c>
      <c r="CW696">
        <v>2</v>
      </c>
      <c r="CX696">
        <v>2</v>
      </c>
      <c r="DA696" s="2">
        <f t="shared" si="10"/>
        <v>9.25</v>
      </c>
    </row>
    <row r="697" spans="1:105" thickTop="1" thickBot="1">
      <c r="A697" s="9">
        <v>44548</v>
      </c>
      <c r="L697" t="s">
        <v>15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 t="s">
        <v>25</v>
      </c>
      <c r="BP697" t="s">
        <v>20</v>
      </c>
      <c r="CT697" t="s">
        <v>24</v>
      </c>
      <c r="CU697" t="s">
        <v>24</v>
      </c>
      <c r="CV697" t="s">
        <v>23</v>
      </c>
      <c r="CW697">
        <v>1</v>
      </c>
      <c r="CX697">
        <v>1</v>
      </c>
      <c r="DA697" s="2">
        <f t="shared" si="10"/>
        <v>8</v>
      </c>
    </row>
    <row r="698" spans="1:105" thickTop="1" thickBot="1">
      <c r="A698" s="9">
        <v>44549</v>
      </c>
      <c r="P698" t="s">
        <v>15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 t="s">
        <v>25</v>
      </c>
      <c r="AR698" t="s">
        <v>18</v>
      </c>
      <c r="BR698">
        <v>1</v>
      </c>
      <c r="CT698" t="s">
        <v>24</v>
      </c>
      <c r="CU698" t="s">
        <v>24</v>
      </c>
      <c r="CV698" t="s">
        <v>23</v>
      </c>
      <c r="CW698">
        <v>1</v>
      </c>
      <c r="CX698">
        <v>1</v>
      </c>
      <c r="DA698" s="2">
        <f t="shared" si="10"/>
        <v>7.25</v>
      </c>
    </row>
    <row r="699" spans="1:105" thickTop="1" thickBot="1">
      <c r="A699" s="9">
        <v>44550</v>
      </c>
      <c r="O699" t="s">
        <v>15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 t="s">
        <v>25</v>
      </c>
      <c r="CT699" t="s">
        <v>23</v>
      </c>
      <c r="CU699" t="s">
        <v>23</v>
      </c>
      <c r="CV699" t="s">
        <v>24</v>
      </c>
      <c r="CW699">
        <v>2</v>
      </c>
      <c r="CX699">
        <v>2</v>
      </c>
      <c r="DA699" s="2">
        <f t="shared" si="10"/>
        <v>7.25</v>
      </c>
    </row>
    <row r="700" spans="1:105" thickTop="1" thickBot="1">
      <c r="A700" s="9">
        <v>44551</v>
      </c>
      <c r="M700" t="s">
        <v>15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Q700" t="s">
        <v>25</v>
      </c>
      <c r="CT700" t="s">
        <v>23</v>
      </c>
      <c r="CU700" t="s">
        <v>24</v>
      </c>
      <c r="CV700" t="s">
        <v>24</v>
      </c>
      <c r="CW700">
        <v>2</v>
      </c>
      <c r="CX700">
        <v>2</v>
      </c>
      <c r="DA700" s="2">
        <f t="shared" si="10"/>
        <v>7.5</v>
      </c>
    </row>
    <row r="701" spans="1:105" thickTop="1" thickBot="1">
      <c r="A701" s="9">
        <v>44552</v>
      </c>
      <c r="L701" t="s">
        <v>15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 t="s">
        <v>25</v>
      </c>
      <c r="AP701" t="s">
        <v>18</v>
      </c>
      <c r="CT701" t="s">
        <v>24</v>
      </c>
      <c r="CU701" t="s">
        <v>24</v>
      </c>
      <c r="CV701" t="s">
        <v>24</v>
      </c>
      <c r="CW701">
        <v>2</v>
      </c>
      <c r="CX701">
        <v>2</v>
      </c>
      <c r="DA701" s="2">
        <f t="shared" si="10"/>
        <v>7.5</v>
      </c>
    </row>
    <row r="702" spans="1:105" thickTop="1" thickBot="1">
      <c r="A702" s="9">
        <v>44553</v>
      </c>
      <c r="J702" t="s">
        <v>15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 t="s">
        <v>25</v>
      </c>
      <c r="AP702" t="s">
        <v>18</v>
      </c>
      <c r="AT702" t="s">
        <v>18</v>
      </c>
      <c r="CT702" t="s">
        <v>23</v>
      </c>
      <c r="CU702" t="s">
        <v>23</v>
      </c>
      <c r="CV702" t="s">
        <v>23</v>
      </c>
      <c r="CW702">
        <v>2</v>
      </c>
      <c r="CX702">
        <v>2</v>
      </c>
      <c r="DA702" s="2">
        <f t="shared" si="10"/>
        <v>8</v>
      </c>
    </row>
    <row r="703" spans="1:105" thickTop="1" thickBot="1">
      <c r="A703" s="9">
        <v>44554</v>
      </c>
      <c r="N703" t="s">
        <v>15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 t="s">
        <v>25</v>
      </c>
      <c r="AZ703" t="s">
        <v>18</v>
      </c>
      <c r="CT703" t="s">
        <v>23</v>
      </c>
      <c r="CU703" t="s">
        <v>23</v>
      </c>
      <c r="CV703" t="s">
        <v>19</v>
      </c>
      <c r="CW703">
        <v>1</v>
      </c>
      <c r="CX703">
        <v>1</v>
      </c>
      <c r="DA703" s="2">
        <f t="shared" si="10"/>
        <v>8.25</v>
      </c>
    </row>
    <row r="704" spans="1:105" thickTop="1" thickBot="1">
      <c r="A704" s="9">
        <v>44555</v>
      </c>
      <c r="L704" t="s">
        <v>15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 t="s">
        <v>25</v>
      </c>
      <c r="AY704" t="s">
        <v>18</v>
      </c>
      <c r="CH704">
        <v>1</v>
      </c>
      <c r="CT704" t="s">
        <v>24</v>
      </c>
      <c r="CU704" t="s">
        <v>21</v>
      </c>
      <c r="CV704" t="s">
        <v>23</v>
      </c>
      <c r="CW704">
        <v>1</v>
      </c>
      <c r="CX704">
        <v>1</v>
      </c>
      <c r="DA704" s="2">
        <f t="shared" si="10"/>
        <v>9.5</v>
      </c>
    </row>
    <row r="705" spans="1:105" thickTop="1" thickBot="1">
      <c r="A705" s="9">
        <v>44556</v>
      </c>
      <c r="K705" t="s">
        <v>15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 t="s">
        <v>25</v>
      </c>
      <c r="CT705" t="s">
        <v>23</v>
      </c>
      <c r="CU705" t="s">
        <v>24</v>
      </c>
      <c r="CV705" t="s">
        <v>23</v>
      </c>
      <c r="CW705">
        <v>1</v>
      </c>
      <c r="CX705">
        <v>1</v>
      </c>
      <c r="DA705" s="2">
        <f t="shared" si="10"/>
        <v>8.25</v>
      </c>
    </row>
    <row r="706" spans="1:105" thickTop="1" thickBot="1">
      <c r="A706" s="9">
        <v>44557</v>
      </c>
      <c r="N706" t="s">
        <v>15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 t="s">
        <v>25</v>
      </c>
      <c r="CT706" t="s">
        <v>23</v>
      </c>
      <c r="CU706" t="s">
        <v>24</v>
      </c>
      <c r="CV706" t="s">
        <v>24</v>
      </c>
      <c r="CW706">
        <v>2</v>
      </c>
      <c r="CX706">
        <v>2</v>
      </c>
      <c r="DA706" s="2">
        <f t="shared" si="10"/>
        <v>7.5</v>
      </c>
    </row>
    <row r="707" spans="1:105" thickTop="1" thickBot="1">
      <c r="A707" s="9">
        <v>44558</v>
      </c>
      <c r="N707" t="s">
        <v>15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 t="s">
        <v>25</v>
      </c>
      <c r="CT707" t="s">
        <v>23</v>
      </c>
      <c r="CU707" t="s">
        <v>23</v>
      </c>
      <c r="CV707" t="s">
        <v>24</v>
      </c>
      <c r="CW707">
        <v>2</v>
      </c>
      <c r="CX707">
        <v>2</v>
      </c>
      <c r="DA707" s="2">
        <f t="shared" si="10"/>
        <v>7.5</v>
      </c>
    </row>
    <row r="708" spans="1:105" thickTop="1" thickBot="1">
      <c r="A708" s="9">
        <v>44559</v>
      </c>
      <c r="L708" t="s">
        <v>15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 t="s">
        <v>25</v>
      </c>
      <c r="CT708" t="s">
        <v>23</v>
      </c>
      <c r="CU708" t="s">
        <v>23</v>
      </c>
      <c r="CV708" t="s">
        <v>23</v>
      </c>
      <c r="CW708">
        <v>1</v>
      </c>
      <c r="CX708">
        <v>1</v>
      </c>
      <c r="DA708" s="2">
        <f t="shared" si="10"/>
        <v>8.75</v>
      </c>
    </row>
    <row r="709" spans="1:105" thickTop="1" thickBot="1">
      <c r="A709" s="9">
        <v>44560</v>
      </c>
      <c r="P709" t="s">
        <v>15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 t="s">
        <v>25</v>
      </c>
      <c r="CT709" t="s">
        <v>23</v>
      </c>
      <c r="CU709" t="s">
        <v>23</v>
      </c>
      <c r="CV709" t="s">
        <v>23</v>
      </c>
      <c r="DA709" s="2">
        <f t="shared" si="10"/>
        <v>7.75</v>
      </c>
    </row>
    <row r="710" spans="1:105" thickTop="1" thickBot="1">
      <c r="A710" s="9">
        <v>44561</v>
      </c>
      <c r="N710" t="s">
        <v>15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 t="s">
        <v>25</v>
      </c>
      <c r="BR710">
        <v>1</v>
      </c>
      <c r="CT710" t="s">
        <v>24</v>
      </c>
      <c r="CU710" t="s">
        <v>24</v>
      </c>
      <c r="CV710" t="s">
        <v>23</v>
      </c>
      <c r="DA710" s="2">
        <f t="shared" ref="DA710:DA773" si="11">IF((SUM(B710:CS710)/4+0.5)&gt;1,SUM(B710:CS710)/4+0.5,DA711=NA())</f>
        <v>8.5</v>
      </c>
    </row>
    <row r="711" spans="1:105" thickTop="1" thickBot="1">
      <c r="A711" s="9">
        <v>44562</v>
      </c>
      <c r="O711" t="s">
        <v>15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 t="s">
        <v>25</v>
      </c>
      <c r="BS711">
        <v>1</v>
      </c>
      <c r="CT711" t="s">
        <v>24</v>
      </c>
      <c r="CU711" t="s">
        <v>24</v>
      </c>
      <c r="CV711" t="s">
        <v>23</v>
      </c>
      <c r="DA711" s="2">
        <f t="shared" si="11"/>
        <v>8.25</v>
      </c>
    </row>
    <row r="712" spans="1:105" thickTop="1" thickBot="1">
      <c r="A712" s="9">
        <v>44563</v>
      </c>
      <c r="P712" t="s">
        <v>15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 t="s">
        <v>25</v>
      </c>
      <c r="BB712" t="s">
        <v>18</v>
      </c>
      <c r="BR712">
        <v>1</v>
      </c>
      <c r="BW712" t="s">
        <v>20</v>
      </c>
      <c r="CT712" t="s">
        <v>23</v>
      </c>
      <c r="CU712" t="s">
        <v>24</v>
      </c>
      <c r="CV712" t="s">
        <v>23</v>
      </c>
      <c r="DA712" s="2">
        <f t="shared" si="11"/>
        <v>7.25</v>
      </c>
    </row>
    <row r="713" spans="1:105" thickTop="1" thickBot="1">
      <c r="A713" s="9">
        <v>44564</v>
      </c>
      <c r="O713" t="s">
        <v>15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 t="s">
        <v>25</v>
      </c>
      <c r="BR713" t="s">
        <v>18</v>
      </c>
      <c r="CT713" t="s">
        <v>23</v>
      </c>
      <c r="CU713" t="s">
        <v>23</v>
      </c>
      <c r="CV713" t="s">
        <v>23</v>
      </c>
      <c r="CW713">
        <v>1</v>
      </c>
      <c r="CX713">
        <v>1</v>
      </c>
      <c r="DA713" s="2">
        <f t="shared" si="11"/>
        <v>6.25</v>
      </c>
    </row>
    <row r="714" spans="1:105" thickTop="1" thickBot="1">
      <c r="A714" s="9">
        <v>44565</v>
      </c>
      <c r="V714" t="s">
        <v>15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 t="s">
        <v>25</v>
      </c>
      <c r="BY714">
        <v>1</v>
      </c>
      <c r="CT714" t="s">
        <v>24</v>
      </c>
      <c r="CU714" t="s">
        <v>23</v>
      </c>
      <c r="CV714" t="s">
        <v>23</v>
      </c>
      <c r="CW714">
        <v>2</v>
      </c>
      <c r="CX714">
        <v>2</v>
      </c>
      <c r="DA714" s="2">
        <f t="shared" si="11"/>
        <v>5.5</v>
      </c>
    </row>
    <row r="715" spans="1:105" thickTop="1" thickBot="1">
      <c r="A715" s="9">
        <v>44566</v>
      </c>
      <c r="S715" t="s">
        <v>15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 t="s">
        <v>25</v>
      </c>
      <c r="CT715" t="s">
        <v>24</v>
      </c>
      <c r="CU715" t="s">
        <v>23</v>
      </c>
      <c r="CV715" t="s">
        <v>23</v>
      </c>
      <c r="CW715">
        <v>2</v>
      </c>
      <c r="CX715">
        <v>2</v>
      </c>
      <c r="CZ715" t="s">
        <v>141</v>
      </c>
      <c r="DA715" s="2">
        <f t="shared" si="11"/>
        <v>7.75</v>
      </c>
    </row>
    <row r="716" spans="1:105" thickTop="1" thickBot="1">
      <c r="A716" s="9">
        <v>44567</v>
      </c>
      <c r="S716" t="s">
        <v>15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 t="s">
        <v>25</v>
      </c>
      <c r="AX716" t="s">
        <v>18</v>
      </c>
      <c r="CT716" t="s">
        <v>24</v>
      </c>
      <c r="CU716" t="s">
        <v>23</v>
      </c>
      <c r="CV716" t="s">
        <v>23</v>
      </c>
      <c r="CW716">
        <v>2</v>
      </c>
      <c r="CX716">
        <v>2</v>
      </c>
      <c r="CZ716" t="s">
        <v>141</v>
      </c>
      <c r="DA716" s="2">
        <f t="shared" si="11"/>
        <v>7.75</v>
      </c>
    </row>
    <row r="717" spans="1:105" thickTop="1" thickBot="1">
      <c r="A717" s="9">
        <v>44568</v>
      </c>
      <c r="R717" t="s">
        <v>15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 t="s">
        <v>25</v>
      </c>
      <c r="CD717" t="s">
        <v>18</v>
      </c>
      <c r="CT717" t="s">
        <v>22</v>
      </c>
      <c r="CU717" t="s">
        <v>21</v>
      </c>
      <c r="CV717" t="s">
        <v>23</v>
      </c>
      <c r="CW717">
        <v>1</v>
      </c>
      <c r="CX717">
        <v>1</v>
      </c>
      <c r="DA717" s="2">
        <f t="shared" si="11"/>
        <v>8.25</v>
      </c>
    </row>
    <row r="718" spans="1:105" thickTop="1" thickBot="1">
      <c r="A718" s="9">
        <v>44569</v>
      </c>
      <c r="Q718" t="s">
        <v>15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 t="s">
        <v>25</v>
      </c>
      <c r="CT718" t="s">
        <v>23</v>
      </c>
      <c r="CU718" t="s">
        <v>19</v>
      </c>
      <c r="CV718" t="s">
        <v>24</v>
      </c>
      <c r="CW718">
        <v>2</v>
      </c>
      <c r="CX718">
        <v>2</v>
      </c>
      <c r="CZ718" t="s">
        <v>141</v>
      </c>
      <c r="DA718" s="2">
        <f t="shared" si="11"/>
        <v>8</v>
      </c>
    </row>
    <row r="719" spans="1:105" thickTop="1" thickBot="1">
      <c r="A719" s="9">
        <v>44570</v>
      </c>
      <c r="Q719" t="s">
        <v>15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 t="s">
        <v>25</v>
      </c>
      <c r="AV719" t="s">
        <v>18</v>
      </c>
      <c r="CT719" t="s">
        <v>23</v>
      </c>
      <c r="CU719" t="s">
        <v>19</v>
      </c>
      <c r="CV719" t="s">
        <v>24</v>
      </c>
      <c r="CW719">
        <v>2</v>
      </c>
      <c r="CX719">
        <v>2</v>
      </c>
      <c r="CZ719" t="s">
        <v>141</v>
      </c>
      <c r="DA719" s="2">
        <f t="shared" si="11"/>
        <v>7.75</v>
      </c>
    </row>
    <row r="720" spans="1:105" thickTop="1" thickBot="1">
      <c r="A720" s="9">
        <v>44571</v>
      </c>
      <c r="P720" t="s">
        <v>15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 t="s">
        <v>25</v>
      </c>
      <c r="AT720" t="s">
        <v>18</v>
      </c>
      <c r="CT720" t="s">
        <v>23</v>
      </c>
      <c r="CU720" t="s">
        <v>19</v>
      </c>
      <c r="CV720" t="s">
        <v>24</v>
      </c>
      <c r="CW720">
        <v>2</v>
      </c>
      <c r="CX720">
        <v>3</v>
      </c>
      <c r="DA720" s="2">
        <f t="shared" si="11"/>
        <v>7.25</v>
      </c>
    </row>
    <row r="721" spans="1:105" thickTop="1" thickBot="1">
      <c r="A721" s="9">
        <v>44572</v>
      </c>
      <c r="F721" t="s">
        <v>15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 t="s">
        <v>25</v>
      </c>
      <c r="BN721" t="s">
        <v>20</v>
      </c>
      <c r="CE721" t="s">
        <v>18</v>
      </c>
      <c r="CT721" t="s">
        <v>23</v>
      </c>
      <c r="CU721" t="s">
        <v>21</v>
      </c>
      <c r="CV721" t="s">
        <v>24</v>
      </c>
      <c r="CW721">
        <v>1</v>
      </c>
      <c r="CX721">
        <v>2</v>
      </c>
      <c r="DA721" s="2">
        <f t="shared" si="11"/>
        <v>9.25</v>
      </c>
    </row>
    <row r="722" spans="1:105" thickTop="1" thickBot="1">
      <c r="A722" s="9">
        <v>44573</v>
      </c>
      <c r="O722" t="s">
        <v>20</v>
      </c>
      <c r="Q722" t="s">
        <v>15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 t="s">
        <v>25</v>
      </c>
      <c r="AT722" t="s">
        <v>18</v>
      </c>
      <c r="BM722">
        <v>1</v>
      </c>
      <c r="CT722" t="s">
        <v>23</v>
      </c>
      <c r="CU722" t="s">
        <v>19</v>
      </c>
      <c r="CV722" t="s">
        <v>23</v>
      </c>
      <c r="CW722">
        <v>1</v>
      </c>
      <c r="CX722">
        <v>1</v>
      </c>
      <c r="DA722" s="2">
        <f t="shared" si="11"/>
        <v>7</v>
      </c>
    </row>
    <row r="723" spans="1:105" thickTop="1" thickBot="1">
      <c r="A723" s="9">
        <v>44574</v>
      </c>
      <c r="G723" t="s">
        <v>15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 t="s">
        <v>25</v>
      </c>
      <c r="AP723" t="s">
        <v>18</v>
      </c>
      <c r="BP723" t="s">
        <v>20</v>
      </c>
      <c r="CD723" t="s">
        <v>18</v>
      </c>
      <c r="CT723" t="s">
        <v>24</v>
      </c>
      <c r="CU723" t="s">
        <v>23</v>
      </c>
      <c r="CV723" t="s">
        <v>24</v>
      </c>
      <c r="CW723">
        <v>1</v>
      </c>
      <c r="CX723">
        <v>1</v>
      </c>
      <c r="DA723" s="2">
        <f t="shared" si="11"/>
        <v>8.25</v>
      </c>
    </row>
    <row r="724" spans="1:105" thickTop="1" thickBot="1">
      <c r="A724" s="9">
        <v>44575</v>
      </c>
      <c r="L724" t="s">
        <v>15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 t="s">
        <v>25</v>
      </c>
      <c r="AY724" t="s">
        <v>18</v>
      </c>
      <c r="BM724">
        <v>1</v>
      </c>
      <c r="CT724" t="s">
        <v>19</v>
      </c>
      <c r="CU724" t="s">
        <v>19</v>
      </c>
      <c r="CV724" t="s">
        <v>23</v>
      </c>
      <c r="CW724">
        <v>1</v>
      </c>
      <c r="CX724">
        <v>1</v>
      </c>
      <c r="DA724" s="2">
        <f t="shared" si="11"/>
        <v>8.5</v>
      </c>
    </row>
    <row r="725" spans="1:105" thickTop="1" thickBot="1">
      <c r="A725" s="9">
        <v>44576</v>
      </c>
      <c r="K725" t="s">
        <v>15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 t="s">
        <v>25</v>
      </c>
      <c r="BT725" t="s">
        <v>20</v>
      </c>
      <c r="CT725" t="s">
        <v>19</v>
      </c>
      <c r="CU725" t="s">
        <v>19</v>
      </c>
      <c r="CV725" t="s">
        <v>23</v>
      </c>
      <c r="CW725">
        <v>1</v>
      </c>
      <c r="CX725">
        <v>1</v>
      </c>
      <c r="DA725" s="2">
        <f t="shared" si="11"/>
        <v>8.25</v>
      </c>
    </row>
    <row r="726" spans="1:105" thickTop="1" thickBot="1">
      <c r="A726" s="9">
        <v>44577</v>
      </c>
      <c r="L726" t="s">
        <v>15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 t="s">
        <v>25</v>
      </c>
      <c r="BR726">
        <v>1</v>
      </c>
      <c r="CT726" t="s">
        <v>24</v>
      </c>
      <c r="CU726" t="s">
        <v>24</v>
      </c>
      <c r="CV726" t="s">
        <v>24</v>
      </c>
      <c r="CW726">
        <v>1</v>
      </c>
      <c r="CX726">
        <v>1</v>
      </c>
      <c r="CZ726" t="s">
        <v>142</v>
      </c>
      <c r="DA726" s="2">
        <f t="shared" si="11"/>
        <v>8.5</v>
      </c>
    </row>
    <row r="727" spans="1:105" thickTop="1" thickBot="1">
      <c r="A727" s="9">
        <v>44578</v>
      </c>
      <c r="K727" t="s">
        <v>15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 t="s">
        <v>25</v>
      </c>
      <c r="BT727" t="s">
        <v>20</v>
      </c>
      <c r="CT727" t="s">
        <v>24</v>
      </c>
      <c r="CU727" t="s">
        <v>24</v>
      </c>
      <c r="CV727" t="s">
        <v>24</v>
      </c>
      <c r="CW727">
        <v>1</v>
      </c>
      <c r="CX727">
        <v>1</v>
      </c>
      <c r="DA727" s="2">
        <f t="shared" si="11"/>
        <v>8.25</v>
      </c>
    </row>
    <row r="728" spans="1:105" thickTop="1" thickBot="1">
      <c r="A728" s="9">
        <v>44579</v>
      </c>
      <c r="P728" t="s">
        <v>15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 t="s">
        <v>25</v>
      </c>
      <c r="AW728" t="s">
        <v>18</v>
      </c>
      <c r="AX728" t="s">
        <v>18</v>
      </c>
      <c r="BF728" t="s">
        <v>18</v>
      </c>
      <c r="BN728" t="s">
        <v>20</v>
      </c>
      <c r="BO728">
        <v>1</v>
      </c>
      <c r="BR728" t="s">
        <v>18</v>
      </c>
      <c r="CT728" t="s">
        <v>24</v>
      </c>
      <c r="CU728" t="s">
        <v>22</v>
      </c>
      <c r="CV728" t="s">
        <v>24</v>
      </c>
      <c r="CW728">
        <v>1</v>
      </c>
      <c r="CX728">
        <v>1</v>
      </c>
      <c r="DA728" s="2">
        <f t="shared" si="11"/>
        <v>8.5</v>
      </c>
    </row>
    <row r="729" spans="1:105" thickTop="1" thickBot="1">
      <c r="A729" s="9">
        <v>44580</v>
      </c>
      <c r="O729" t="s">
        <v>15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 t="s">
        <v>25</v>
      </c>
      <c r="AR729" t="s">
        <v>18</v>
      </c>
      <c r="BY729">
        <v>1</v>
      </c>
      <c r="CT729" t="s">
        <v>19</v>
      </c>
      <c r="CU729" t="s">
        <v>23</v>
      </c>
      <c r="CV729" t="s">
        <v>24</v>
      </c>
      <c r="CW729">
        <v>2</v>
      </c>
      <c r="CX729">
        <v>2</v>
      </c>
      <c r="DA729" s="2">
        <f t="shared" si="11"/>
        <v>7.5</v>
      </c>
    </row>
    <row r="730" spans="1:105" thickTop="1" thickBot="1">
      <c r="A730" s="9">
        <v>44581</v>
      </c>
      <c r="L730" t="s">
        <v>15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 t="s">
        <v>25</v>
      </c>
      <c r="AT730" t="s">
        <v>18</v>
      </c>
      <c r="AU730">
        <v>1</v>
      </c>
      <c r="BF730" t="s">
        <v>18</v>
      </c>
      <c r="BR730" t="s">
        <v>20</v>
      </c>
      <c r="CT730" t="s">
        <v>19</v>
      </c>
      <c r="CU730" t="s">
        <v>23</v>
      </c>
      <c r="CV730" t="s">
        <v>24</v>
      </c>
      <c r="CW730">
        <v>2</v>
      </c>
      <c r="CX730">
        <v>2</v>
      </c>
      <c r="DA730" s="2">
        <f t="shared" si="11"/>
        <v>8.75</v>
      </c>
    </row>
    <row r="731" spans="1:105" thickTop="1" thickBot="1">
      <c r="A731" s="9">
        <v>44582</v>
      </c>
      <c r="H731" t="s">
        <v>15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 t="s">
        <v>25</v>
      </c>
      <c r="AX731" t="s">
        <v>18</v>
      </c>
      <c r="BU731">
        <v>1</v>
      </c>
      <c r="CT731" t="s">
        <v>23</v>
      </c>
      <c r="CU731" t="s">
        <v>21</v>
      </c>
      <c r="CV731" t="s">
        <v>24</v>
      </c>
      <c r="CW731">
        <v>2</v>
      </c>
      <c r="CX731">
        <v>2</v>
      </c>
      <c r="DA731" s="2">
        <f t="shared" si="11"/>
        <v>10.5</v>
      </c>
    </row>
    <row r="732" spans="1:105" thickTop="1" thickBot="1">
      <c r="A732" s="9">
        <v>44583</v>
      </c>
      <c r="L732" t="s">
        <v>15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T732" t="s">
        <v>25</v>
      </c>
      <c r="AW732" t="s">
        <v>18</v>
      </c>
      <c r="BH732" t="s">
        <v>18</v>
      </c>
      <c r="CT732" t="s">
        <v>23</v>
      </c>
      <c r="CU732" t="s">
        <v>21</v>
      </c>
      <c r="CV732" t="s">
        <v>24</v>
      </c>
      <c r="CW732">
        <v>2</v>
      </c>
      <c r="CX732">
        <v>2</v>
      </c>
      <c r="DA732" s="2">
        <f t="shared" si="11"/>
        <v>8.25</v>
      </c>
    </row>
    <row r="733" spans="1:105" thickTop="1" thickBot="1">
      <c r="A733" s="9">
        <v>44584</v>
      </c>
      <c r="L733" t="s">
        <v>15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 t="s">
        <v>25</v>
      </c>
      <c r="CT733" t="s">
        <v>23</v>
      </c>
      <c r="CU733" t="s">
        <v>23</v>
      </c>
      <c r="CV733" t="s">
        <v>24</v>
      </c>
      <c r="CW733">
        <v>2</v>
      </c>
      <c r="CX733">
        <v>2</v>
      </c>
      <c r="DA733" s="2">
        <f t="shared" si="11"/>
        <v>8.25</v>
      </c>
    </row>
    <row r="734" spans="1:105" thickTop="1" thickBot="1">
      <c r="A734" s="9">
        <v>44585</v>
      </c>
      <c r="L734" t="s">
        <v>15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 t="s">
        <v>25</v>
      </c>
      <c r="BT734" t="s">
        <v>20</v>
      </c>
      <c r="CT734" t="s">
        <v>24</v>
      </c>
      <c r="CU734" t="s">
        <v>21</v>
      </c>
      <c r="CV734" t="s">
        <v>23</v>
      </c>
      <c r="CW734">
        <v>2</v>
      </c>
      <c r="CX734">
        <v>2</v>
      </c>
      <c r="DA734" s="2">
        <f t="shared" si="11"/>
        <v>8.25</v>
      </c>
    </row>
    <row r="735" spans="1:105" thickTop="1" thickBot="1">
      <c r="A735" s="9">
        <v>44586</v>
      </c>
      <c r="L735" t="s">
        <v>15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 t="s">
        <v>25</v>
      </c>
      <c r="BP735" t="s">
        <v>20</v>
      </c>
      <c r="CT735" t="s">
        <v>22</v>
      </c>
      <c r="CU735" t="s">
        <v>21</v>
      </c>
      <c r="CV735" t="s">
        <v>21</v>
      </c>
      <c r="CW735">
        <v>2</v>
      </c>
      <c r="CX735">
        <v>2</v>
      </c>
      <c r="CZ735" t="s">
        <v>143</v>
      </c>
      <c r="DA735" s="2">
        <f t="shared" si="11"/>
        <v>8.25</v>
      </c>
    </row>
    <row r="736" spans="1:105" thickTop="1" thickBot="1">
      <c r="A736" s="9">
        <v>44587</v>
      </c>
      <c r="L736" t="s">
        <v>15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 t="s">
        <v>25</v>
      </c>
      <c r="AR736" t="s">
        <v>25</v>
      </c>
      <c r="BV736" t="s">
        <v>20</v>
      </c>
      <c r="CT736" t="s">
        <v>24</v>
      </c>
      <c r="CU736" t="s">
        <v>24</v>
      </c>
      <c r="CV736" t="s">
        <v>21</v>
      </c>
      <c r="CW736">
        <v>3</v>
      </c>
      <c r="CX736">
        <v>3</v>
      </c>
      <c r="DA736" s="2">
        <f t="shared" si="11"/>
        <v>7</v>
      </c>
    </row>
    <row r="737" spans="1:105" thickTop="1" thickBot="1">
      <c r="A737" s="9">
        <v>44588</v>
      </c>
      <c r="I737" t="s">
        <v>15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 t="s">
        <v>25</v>
      </c>
      <c r="AU737" t="s">
        <v>18</v>
      </c>
      <c r="BN737" t="s">
        <v>18</v>
      </c>
      <c r="CT737" t="s">
        <v>24</v>
      </c>
      <c r="CU737" t="s">
        <v>24</v>
      </c>
      <c r="CV737" t="s">
        <v>23</v>
      </c>
      <c r="CW737">
        <v>2</v>
      </c>
      <c r="CX737">
        <v>2</v>
      </c>
      <c r="DA737" s="2">
        <f t="shared" si="11"/>
        <v>9.25</v>
      </c>
    </row>
    <row r="738" spans="1:105" thickTop="1" thickBot="1">
      <c r="A738" s="9">
        <v>44589</v>
      </c>
      <c r="O738" t="s">
        <v>15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 t="s">
        <v>25</v>
      </c>
      <c r="BL738" t="s">
        <v>20</v>
      </c>
      <c r="CT738" t="s">
        <v>23</v>
      </c>
      <c r="CU738" t="s">
        <v>23</v>
      </c>
      <c r="CV738" t="s">
        <v>23</v>
      </c>
      <c r="CW738">
        <v>1</v>
      </c>
      <c r="CX738">
        <v>1</v>
      </c>
      <c r="DA738" s="2">
        <f t="shared" si="11"/>
        <v>8.25</v>
      </c>
    </row>
    <row r="739" spans="1:105" thickTop="1" thickBot="1">
      <c r="A739" s="9">
        <v>44590</v>
      </c>
      <c r="P739" t="s">
        <v>15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 t="s">
        <v>25</v>
      </c>
      <c r="BD739" t="s">
        <v>18</v>
      </c>
      <c r="CT739" t="s">
        <v>22</v>
      </c>
      <c r="CU739" t="s">
        <v>22</v>
      </c>
      <c r="CV739" t="s">
        <v>24</v>
      </c>
      <c r="CW739">
        <v>1</v>
      </c>
      <c r="CX739">
        <v>1</v>
      </c>
      <c r="DA739" s="2">
        <f t="shared" si="11"/>
        <v>9.25</v>
      </c>
    </row>
    <row r="740" spans="1:105" thickTop="1" thickBot="1">
      <c r="A740" s="9">
        <v>44591</v>
      </c>
      <c r="F740">
        <v>1</v>
      </c>
      <c r="P740" t="s">
        <v>15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 t="s">
        <v>25</v>
      </c>
      <c r="AT740" t="s">
        <v>18</v>
      </c>
      <c r="BO740">
        <v>1</v>
      </c>
      <c r="CT740" t="s">
        <v>23</v>
      </c>
      <c r="CU740" t="s">
        <v>24</v>
      </c>
      <c r="CV740" t="s">
        <v>24</v>
      </c>
      <c r="CW740">
        <v>2</v>
      </c>
      <c r="CX740">
        <v>4</v>
      </c>
      <c r="DA740" s="2">
        <f t="shared" si="11"/>
        <v>7.75</v>
      </c>
    </row>
    <row r="741" spans="1:105" thickTop="1" thickBot="1">
      <c r="A741" s="9">
        <v>44592</v>
      </c>
      <c r="L741" t="s">
        <v>15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 t="s">
        <v>25</v>
      </c>
      <c r="CT741" t="s">
        <v>23</v>
      </c>
      <c r="CU741" t="s">
        <v>24</v>
      </c>
      <c r="CV741" t="s">
        <v>24</v>
      </c>
      <c r="CW741">
        <v>2</v>
      </c>
      <c r="CX741">
        <v>2</v>
      </c>
      <c r="DA741" s="2">
        <f t="shared" si="11"/>
        <v>8.75</v>
      </c>
    </row>
    <row r="742" spans="1:105" thickTop="1" thickBot="1">
      <c r="A742" s="9">
        <v>44593</v>
      </c>
      <c r="J742" t="s">
        <v>15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 t="s">
        <v>25</v>
      </c>
      <c r="CT742" t="s">
        <v>23</v>
      </c>
      <c r="CU742" t="s">
        <v>24</v>
      </c>
      <c r="CV742" t="s">
        <v>24</v>
      </c>
      <c r="CW742">
        <v>2</v>
      </c>
      <c r="CX742">
        <v>2</v>
      </c>
      <c r="DA742" s="2">
        <f t="shared" si="11"/>
        <v>9</v>
      </c>
    </row>
    <row r="743" spans="1:105" thickTop="1" thickBot="1">
      <c r="A743" s="9">
        <v>44594</v>
      </c>
      <c r="K743" t="s">
        <v>15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 t="s">
        <v>25</v>
      </c>
      <c r="CT743" t="s">
        <v>23</v>
      </c>
      <c r="CU743" t="s">
        <v>23</v>
      </c>
      <c r="CV743" t="s">
        <v>24</v>
      </c>
      <c r="CW743">
        <v>2</v>
      </c>
      <c r="CX743">
        <v>2</v>
      </c>
      <c r="DA743" s="2">
        <f t="shared" si="11"/>
        <v>8.75</v>
      </c>
    </row>
    <row r="744" spans="1:105" thickTop="1" thickBot="1">
      <c r="A744" s="9">
        <v>44595</v>
      </c>
      <c r="K744" t="s">
        <v>15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 t="s">
        <v>25</v>
      </c>
      <c r="CT744" t="s">
        <v>24</v>
      </c>
      <c r="CU744" t="s">
        <v>21</v>
      </c>
      <c r="CV744" t="s">
        <v>24</v>
      </c>
      <c r="CW744">
        <v>2</v>
      </c>
      <c r="CX744">
        <v>2</v>
      </c>
      <c r="DA744" s="2">
        <f t="shared" si="11"/>
        <v>9.25</v>
      </c>
    </row>
    <row r="745" spans="1:105" thickTop="1" thickBot="1">
      <c r="A745" s="9">
        <v>44596</v>
      </c>
      <c r="L745" t="s">
        <v>15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 t="s">
        <v>25</v>
      </c>
      <c r="AT745" t="s">
        <v>18</v>
      </c>
      <c r="BN745" t="s">
        <v>18</v>
      </c>
      <c r="BZ745" t="s">
        <v>20</v>
      </c>
      <c r="CT745" t="s">
        <v>24</v>
      </c>
      <c r="CU745" t="s">
        <v>21</v>
      </c>
      <c r="CV745" t="s">
        <v>24</v>
      </c>
      <c r="CW745">
        <v>2</v>
      </c>
      <c r="CX745">
        <v>2</v>
      </c>
      <c r="DA745" s="2">
        <f t="shared" si="11"/>
        <v>8.25</v>
      </c>
    </row>
    <row r="746" spans="1:105" thickTop="1" thickBot="1">
      <c r="A746" s="9">
        <v>44597</v>
      </c>
      <c r="J746" t="s">
        <v>15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 t="s">
        <v>25</v>
      </c>
      <c r="BH746" t="s">
        <v>18</v>
      </c>
      <c r="CT746" t="s">
        <v>24</v>
      </c>
      <c r="CU746" t="s">
        <v>21</v>
      </c>
      <c r="CV746" t="s">
        <v>24</v>
      </c>
      <c r="CW746">
        <v>2</v>
      </c>
      <c r="CX746">
        <v>2</v>
      </c>
      <c r="DA746" s="2">
        <f t="shared" si="11"/>
        <v>9.25</v>
      </c>
    </row>
    <row r="747" spans="1:105" thickTop="1" thickBot="1">
      <c r="A747" s="9">
        <v>44598</v>
      </c>
      <c r="L747" t="s">
        <v>15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 t="s">
        <v>25</v>
      </c>
      <c r="BN747" t="s">
        <v>20</v>
      </c>
      <c r="BT747">
        <v>1</v>
      </c>
      <c r="BV747" t="s">
        <v>18</v>
      </c>
      <c r="CT747" t="s">
        <v>24</v>
      </c>
      <c r="CU747" t="s">
        <v>21</v>
      </c>
      <c r="CV747" t="s">
        <v>24</v>
      </c>
      <c r="CW747">
        <v>2</v>
      </c>
      <c r="CX747">
        <v>2</v>
      </c>
      <c r="DA747" s="2">
        <f t="shared" si="11"/>
        <v>8.5</v>
      </c>
    </row>
    <row r="748" spans="1:105" thickTop="1" thickBot="1">
      <c r="A748" s="9">
        <v>44599</v>
      </c>
      <c r="M748" t="s">
        <v>15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 t="s">
        <v>25</v>
      </c>
      <c r="AP748" t="s">
        <v>18</v>
      </c>
      <c r="BU748" t="s">
        <v>20</v>
      </c>
      <c r="CT748" t="s">
        <v>24</v>
      </c>
      <c r="CU748" t="s">
        <v>21</v>
      </c>
      <c r="CV748" t="s">
        <v>24</v>
      </c>
      <c r="CW748">
        <v>2</v>
      </c>
      <c r="CX748">
        <v>2</v>
      </c>
      <c r="DA748" s="2">
        <f t="shared" si="11"/>
        <v>7.25</v>
      </c>
    </row>
    <row r="749" spans="1:105" thickTop="1" thickBot="1">
      <c r="A749" s="9">
        <v>44600</v>
      </c>
      <c r="M749" t="s">
        <v>15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 t="s">
        <v>25</v>
      </c>
      <c r="AT749" t="s">
        <v>18</v>
      </c>
      <c r="AW749" t="s">
        <v>25</v>
      </c>
      <c r="BS749" t="s">
        <v>20</v>
      </c>
      <c r="CT749" t="s">
        <v>22</v>
      </c>
      <c r="CU749" t="s">
        <v>21</v>
      </c>
      <c r="CV749" t="s">
        <v>24</v>
      </c>
      <c r="CW749">
        <v>2</v>
      </c>
      <c r="CX749">
        <v>2</v>
      </c>
      <c r="DA749" s="2">
        <f t="shared" si="11"/>
        <v>8</v>
      </c>
    </row>
    <row r="750" spans="1:105" thickTop="1" thickBot="1">
      <c r="A750" s="9">
        <v>44601</v>
      </c>
      <c r="S750" t="s">
        <v>15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 t="s">
        <v>25</v>
      </c>
      <c r="CT750" t="s">
        <v>24</v>
      </c>
      <c r="CU750" t="s">
        <v>24</v>
      </c>
      <c r="CV750" t="s">
        <v>21</v>
      </c>
      <c r="CW750">
        <v>2</v>
      </c>
      <c r="CX750">
        <v>2</v>
      </c>
      <c r="DA750" s="2">
        <f t="shared" si="11"/>
        <v>7.25</v>
      </c>
    </row>
    <row r="751" spans="1:105" thickTop="1" thickBot="1">
      <c r="A751" s="9">
        <v>44602</v>
      </c>
      <c r="O751" t="s">
        <v>15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 t="s">
        <v>25</v>
      </c>
      <c r="BR751" t="s">
        <v>20</v>
      </c>
      <c r="BT751" t="s">
        <v>20</v>
      </c>
      <c r="CT751" t="s">
        <v>24</v>
      </c>
      <c r="CU751" t="s">
        <v>24</v>
      </c>
      <c r="CV751" t="s">
        <v>21</v>
      </c>
      <c r="CW751">
        <v>2</v>
      </c>
      <c r="CX751">
        <v>2</v>
      </c>
      <c r="DA751" s="2">
        <f t="shared" si="11"/>
        <v>8.5</v>
      </c>
    </row>
    <row r="752" spans="1:105" thickTop="1" thickBot="1">
      <c r="A752" s="9">
        <v>44603</v>
      </c>
      <c r="N752" t="s">
        <v>15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 t="s">
        <v>25</v>
      </c>
      <c r="AX752" t="s">
        <v>25</v>
      </c>
      <c r="BE752" t="s">
        <v>18</v>
      </c>
      <c r="BN752">
        <v>1</v>
      </c>
      <c r="BV752" t="s">
        <v>18</v>
      </c>
      <c r="CB752" t="s">
        <v>20</v>
      </c>
      <c r="CT752" t="s">
        <v>24</v>
      </c>
      <c r="CU752" t="s">
        <v>24</v>
      </c>
      <c r="CV752" t="s">
        <v>24</v>
      </c>
      <c r="CW752">
        <v>2</v>
      </c>
      <c r="CX752">
        <v>3</v>
      </c>
      <c r="DA752" s="2">
        <f t="shared" si="11"/>
        <v>9</v>
      </c>
    </row>
    <row r="753" spans="1:105" thickTop="1" thickBot="1">
      <c r="A753" s="9">
        <v>44604</v>
      </c>
      <c r="L753" t="s">
        <v>15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 t="s">
        <v>25</v>
      </c>
      <c r="AW753" t="s">
        <v>25</v>
      </c>
      <c r="BD753" t="s">
        <v>18</v>
      </c>
      <c r="BT753">
        <v>1</v>
      </c>
      <c r="CT753" t="s">
        <v>23</v>
      </c>
      <c r="CU753" t="s">
        <v>24</v>
      </c>
      <c r="CV753" t="s">
        <v>24</v>
      </c>
      <c r="CW753">
        <v>2</v>
      </c>
      <c r="CX753">
        <v>2</v>
      </c>
      <c r="DA753" s="2">
        <f t="shared" si="11"/>
        <v>9.5</v>
      </c>
    </row>
    <row r="754" spans="1:105" thickTop="1" thickBot="1">
      <c r="A754" s="9">
        <v>44605</v>
      </c>
      <c r="P754" t="s">
        <v>15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 t="s">
        <v>25</v>
      </c>
      <c r="AT754" t="s">
        <v>18</v>
      </c>
      <c r="BS754" t="s">
        <v>20</v>
      </c>
      <c r="BX754">
        <v>1</v>
      </c>
      <c r="CT754" t="s">
        <v>23</v>
      </c>
      <c r="CU754" t="s">
        <v>23</v>
      </c>
      <c r="CV754" t="s">
        <v>24</v>
      </c>
      <c r="CW754">
        <v>2</v>
      </c>
      <c r="CX754">
        <v>2</v>
      </c>
      <c r="DA754" s="2">
        <f t="shared" si="11"/>
        <v>7.5</v>
      </c>
    </row>
    <row r="755" spans="1:105" thickTop="1" thickBot="1">
      <c r="A755" s="9">
        <v>44606</v>
      </c>
      <c r="O755" t="s">
        <v>15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 t="s">
        <v>25</v>
      </c>
      <c r="BQ755">
        <v>1</v>
      </c>
      <c r="CT755" t="s">
        <v>24</v>
      </c>
      <c r="CU755" t="s">
        <v>21</v>
      </c>
      <c r="CV755" t="s">
        <v>21</v>
      </c>
      <c r="CW755">
        <v>2</v>
      </c>
      <c r="CX755">
        <v>2</v>
      </c>
      <c r="DA755" s="2">
        <f t="shared" si="11"/>
        <v>7.5</v>
      </c>
    </row>
    <row r="756" spans="1:105" thickTop="1" thickBot="1">
      <c r="A756" s="9">
        <v>44607</v>
      </c>
      <c r="K756" t="s">
        <v>15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 t="s">
        <v>25</v>
      </c>
      <c r="BP756" t="s">
        <v>20</v>
      </c>
      <c r="BV756" t="s">
        <v>20</v>
      </c>
      <c r="CT756" t="s">
        <v>24</v>
      </c>
      <c r="CU756" t="s">
        <v>21</v>
      </c>
      <c r="CV756" t="s">
        <v>21</v>
      </c>
      <c r="CW756">
        <v>2</v>
      </c>
      <c r="CX756">
        <v>2</v>
      </c>
      <c r="DA756" s="2">
        <f t="shared" si="11"/>
        <v>8.75</v>
      </c>
    </row>
    <row r="757" spans="1:105" thickTop="1" thickBot="1">
      <c r="A757" s="9">
        <v>44608</v>
      </c>
      <c r="P757" t="s">
        <v>15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 t="s">
        <v>25</v>
      </c>
      <c r="BR757">
        <v>1</v>
      </c>
      <c r="CT757" t="s">
        <v>21</v>
      </c>
      <c r="CU757" t="s">
        <v>21</v>
      </c>
      <c r="CV757" t="s">
        <v>21</v>
      </c>
      <c r="CW757">
        <v>2</v>
      </c>
      <c r="CX757">
        <v>2</v>
      </c>
      <c r="DA757" s="2">
        <f t="shared" si="11"/>
        <v>8.5</v>
      </c>
    </row>
    <row r="758" spans="1:105" thickTop="1" thickBot="1">
      <c r="A758" s="9">
        <v>44609</v>
      </c>
      <c r="O758" t="s">
        <v>15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 t="s">
        <v>25</v>
      </c>
      <c r="AT758" t="s">
        <v>18</v>
      </c>
      <c r="CT758" t="s">
        <v>24</v>
      </c>
      <c r="CU758" t="s">
        <v>24</v>
      </c>
      <c r="CV758" t="s">
        <v>24</v>
      </c>
      <c r="CW758">
        <v>3</v>
      </c>
      <c r="CX758">
        <v>3</v>
      </c>
      <c r="DA758" s="2">
        <f t="shared" si="11"/>
        <v>7.5</v>
      </c>
    </row>
    <row r="759" spans="1:105" thickTop="1" thickBot="1">
      <c r="A759" s="9">
        <v>44610</v>
      </c>
      <c r="Q759" t="s">
        <v>15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 t="s">
        <v>25</v>
      </c>
      <c r="AV759">
        <v>1</v>
      </c>
      <c r="BB759" t="s">
        <v>18</v>
      </c>
      <c r="CT759" t="s">
        <v>24</v>
      </c>
      <c r="CU759" t="s">
        <v>24</v>
      </c>
      <c r="CV759" t="s">
        <v>24</v>
      </c>
      <c r="CW759">
        <v>3</v>
      </c>
      <c r="CX759">
        <v>3</v>
      </c>
      <c r="DA759" s="2">
        <f t="shared" si="11"/>
        <v>7.75</v>
      </c>
    </row>
    <row r="760" spans="1:105" thickTop="1" thickBot="1">
      <c r="A760" s="9">
        <v>44611</v>
      </c>
      <c r="Q760" t="s">
        <v>15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 t="s">
        <v>25</v>
      </c>
      <c r="BR760" t="s">
        <v>20</v>
      </c>
      <c r="CT760" t="s">
        <v>24</v>
      </c>
      <c r="CU760" t="s">
        <v>24</v>
      </c>
      <c r="CV760" t="s">
        <v>24</v>
      </c>
      <c r="CW760">
        <v>3</v>
      </c>
      <c r="CX760">
        <v>3</v>
      </c>
      <c r="DA760" s="2">
        <f t="shared" si="11"/>
        <v>6.75</v>
      </c>
    </row>
    <row r="761" spans="1:105" thickTop="1" thickBot="1">
      <c r="A761" s="9">
        <v>44612</v>
      </c>
      <c r="V761" t="s">
        <v>15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 t="s">
        <v>25</v>
      </c>
      <c r="CB761" t="s">
        <v>20</v>
      </c>
      <c r="CT761" t="s">
        <v>24</v>
      </c>
      <c r="CU761" t="s">
        <v>24</v>
      </c>
      <c r="CV761" t="s">
        <v>24</v>
      </c>
      <c r="CW761">
        <v>3</v>
      </c>
      <c r="CX761">
        <v>3</v>
      </c>
      <c r="DA761" s="2">
        <f t="shared" si="11"/>
        <v>5.25</v>
      </c>
    </row>
    <row r="762" spans="1:105" thickTop="1" thickBot="1">
      <c r="A762" s="9">
        <v>44613</v>
      </c>
      <c r="AF762" t="s">
        <v>15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 t="s">
        <v>25</v>
      </c>
      <c r="AP762" t="s">
        <v>18</v>
      </c>
      <c r="BD762">
        <v>1</v>
      </c>
      <c r="BR762" t="s">
        <v>18</v>
      </c>
      <c r="BZ762" t="s">
        <v>20</v>
      </c>
      <c r="CT762" t="s">
        <v>21</v>
      </c>
      <c r="CU762" t="s">
        <v>21</v>
      </c>
      <c r="CV762" t="s">
        <v>24</v>
      </c>
      <c r="CW762">
        <v>3</v>
      </c>
      <c r="CX762">
        <v>3</v>
      </c>
      <c r="DA762" s="2">
        <f t="shared" si="11"/>
        <v>2.5</v>
      </c>
    </row>
    <row r="763" spans="1:105" thickTop="1" thickBot="1">
      <c r="A763" s="9">
        <v>44614</v>
      </c>
      <c r="N763" t="s">
        <v>15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 t="s">
        <v>25</v>
      </c>
      <c r="BE763">
        <v>1</v>
      </c>
      <c r="CT763" t="s">
        <v>23</v>
      </c>
      <c r="CU763" t="s">
        <v>23</v>
      </c>
      <c r="CV763" t="s">
        <v>23</v>
      </c>
      <c r="CW763">
        <v>3</v>
      </c>
      <c r="CX763">
        <v>3</v>
      </c>
      <c r="DA763" s="2">
        <f t="shared" si="11"/>
        <v>7.5</v>
      </c>
    </row>
    <row r="764" spans="1:105" thickTop="1" thickBot="1">
      <c r="A764" s="9">
        <v>44615</v>
      </c>
      <c r="M764" t="s">
        <v>15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 t="s">
        <v>25</v>
      </c>
      <c r="BR764" t="s">
        <v>20</v>
      </c>
      <c r="CT764" t="s">
        <v>24</v>
      </c>
      <c r="CU764" t="s">
        <v>24</v>
      </c>
      <c r="CV764" t="s">
        <v>23</v>
      </c>
      <c r="CW764">
        <v>4</v>
      </c>
      <c r="CX764">
        <v>3</v>
      </c>
      <c r="DA764" s="2">
        <f t="shared" si="11"/>
        <v>8.25</v>
      </c>
    </row>
    <row r="765" spans="1:105" thickTop="1" thickBot="1">
      <c r="A765" s="9">
        <v>44616</v>
      </c>
      <c r="R765" t="s">
        <v>15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 t="s">
        <v>25</v>
      </c>
      <c r="CT765" t="s">
        <v>19</v>
      </c>
      <c r="CU765" t="s">
        <v>23</v>
      </c>
      <c r="CV765" t="s">
        <v>24</v>
      </c>
      <c r="CW765">
        <v>5</v>
      </c>
      <c r="CX765">
        <v>5</v>
      </c>
      <c r="DA765" s="2">
        <f t="shared" si="11"/>
        <v>6.25</v>
      </c>
    </row>
    <row r="766" spans="1:105" thickTop="1" thickBot="1">
      <c r="A766" s="9">
        <v>44617</v>
      </c>
      <c r="L766" t="s">
        <v>15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 t="s">
        <v>25</v>
      </c>
      <c r="CT766" t="s">
        <v>19</v>
      </c>
      <c r="CU766" t="s">
        <v>23</v>
      </c>
      <c r="CV766" t="s">
        <v>24</v>
      </c>
      <c r="CW766">
        <v>5</v>
      </c>
      <c r="CX766">
        <v>5</v>
      </c>
      <c r="DA766" s="2">
        <f t="shared" si="11"/>
        <v>8</v>
      </c>
    </row>
    <row r="767" spans="1:105" thickTop="1" thickBot="1">
      <c r="A767" s="9">
        <v>44618</v>
      </c>
      <c r="M767" t="s">
        <v>15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 t="s">
        <v>25</v>
      </c>
      <c r="CT767" t="s">
        <v>19</v>
      </c>
      <c r="CU767" t="s">
        <v>23</v>
      </c>
      <c r="CV767" t="s">
        <v>24</v>
      </c>
      <c r="CW767">
        <v>5</v>
      </c>
      <c r="CX767">
        <v>5</v>
      </c>
      <c r="DA767" s="2">
        <f t="shared" si="11"/>
        <v>6.75</v>
      </c>
    </row>
    <row r="768" spans="1:105" thickTop="1" thickBot="1">
      <c r="A768" s="9">
        <v>44619</v>
      </c>
      <c r="Q768" t="s">
        <v>15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 t="s">
        <v>25</v>
      </c>
      <c r="BN768" t="s">
        <v>20</v>
      </c>
      <c r="CT768" t="s">
        <v>19</v>
      </c>
      <c r="CU768" t="s">
        <v>23</v>
      </c>
      <c r="CV768" t="s">
        <v>24</v>
      </c>
      <c r="CW768">
        <v>5</v>
      </c>
      <c r="CX768">
        <v>5</v>
      </c>
      <c r="DA768" s="2">
        <f t="shared" si="11"/>
        <v>6.25</v>
      </c>
    </row>
    <row r="769" spans="1:105" thickTop="1" thickBot="1">
      <c r="A769" s="9">
        <v>44620</v>
      </c>
      <c r="J769" t="s">
        <v>15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 t="s">
        <v>25</v>
      </c>
      <c r="AP769" t="s">
        <v>20</v>
      </c>
      <c r="BU769" t="s">
        <v>20</v>
      </c>
      <c r="CT769" t="s">
        <v>24</v>
      </c>
      <c r="CU769" t="s">
        <v>24</v>
      </c>
      <c r="CV769" t="s">
        <v>24</v>
      </c>
      <c r="CW769">
        <v>2</v>
      </c>
      <c r="CX769">
        <v>2</v>
      </c>
      <c r="DA769" s="2">
        <f t="shared" si="11"/>
        <v>7.25</v>
      </c>
    </row>
    <row r="770" spans="1:105" thickTop="1" thickBot="1">
      <c r="A770" s="9">
        <v>44621</v>
      </c>
      <c r="M770" t="s">
        <v>15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 t="s">
        <v>25</v>
      </c>
      <c r="CT770" t="s">
        <v>24</v>
      </c>
      <c r="CU770" t="s">
        <v>23</v>
      </c>
      <c r="CV770" t="s">
        <v>24</v>
      </c>
      <c r="CW770">
        <v>2</v>
      </c>
      <c r="CX770">
        <v>2</v>
      </c>
      <c r="DA770" s="2">
        <f t="shared" si="11"/>
        <v>8.25</v>
      </c>
    </row>
    <row r="771" spans="1:105" thickTop="1" thickBot="1">
      <c r="A771" s="9">
        <v>44622</v>
      </c>
      <c r="Q771" t="s">
        <v>15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 t="s">
        <v>25</v>
      </c>
      <c r="CT771" t="s">
        <v>24</v>
      </c>
      <c r="CU771" t="s">
        <v>23</v>
      </c>
      <c r="CV771" t="s">
        <v>24</v>
      </c>
      <c r="CW771">
        <v>2</v>
      </c>
      <c r="CX771">
        <v>2</v>
      </c>
      <c r="DA771" s="2">
        <f t="shared" si="11"/>
        <v>7</v>
      </c>
    </row>
    <row r="772" spans="1:105" thickTop="1" thickBot="1">
      <c r="A772" s="9">
        <v>44623</v>
      </c>
      <c r="R772" t="s">
        <v>15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 t="s">
        <v>25</v>
      </c>
      <c r="AT772" t="s">
        <v>20</v>
      </c>
      <c r="BS772" t="s">
        <v>20</v>
      </c>
      <c r="CT772" t="s">
        <v>24</v>
      </c>
      <c r="CU772" t="s">
        <v>23</v>
      </c>
      <c r="CV772" t="s">
        <v>24</v>
      </c>
      <c r="CW772">
        <v>2</v>
      </c>
      <c r="CX772">
        <v>2</v>
      </c>
      <c r="DA772" s="2">
        <f t="shared" si="11"/>
        <v>7</v>
      </c>
    </row>
    <row r="773" spans="1:105" thickTop="1" thickBot="1">
      <c r="A773" s="9">
        <v>44624</v>
      </c>
      <c r="S773" t="s">
        <v>15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 t="s">
        <v>25</v>
      </c>
      <c r="BQ773">
        <v>1</v>
      </c>
      <c r="CA773" t="s">
        <v>20</v>
      </c>
      <c r="CT773" t="s">
        <v>24</v>
      </c>
      <c r="CU773" t="s">
        <v>23</v>
      </c>
      <c r="CV773" t="s">
        <v>24</v>
      </c>
      <c r="CW773">
        <v>2</v>
      </c>
      <c r="CX773">
        <v>2</v>
      </c>
      <c r="DA773" s="2">
        <f t="shared" si="11"/>
        <v>7.5</v>
      </c>
    </row>
    <row r="774" spans="1:105" thickTop="1" thickBot="1">
      <c r="A774" s="9">
        <v>44625</v>
      </c>
      <c r="S774" t="s">
        <v>15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 t="s">
        <v>25</v>
      </c>
      <c r="BT774">
        <v>1</v>
      </c>
      <c r="CT774" t="s">
        <v>24</v>
      </c>
      <c r="CU774" t="s">
        <v>24</v>
      </c>
      <c r="CV774" t="s">
        <v>24</v>
      </c>
      <c r="CW774">
        <v>2</v>
      </c>
      <c r="CX774">
        <v>2</v>
      </c>
      <c r="DA774" s="2">
        <f t="shared" ref="DA774:DA837" si="12">IF((SUM(B774:CS774)/4+0.5)&gt;1,SUM(B774:CS774)/4+0.5,DA775=NA())</f>
        <v>7.5</v>
      </c>
    </row>
    <row r="775" spans="1:105" thickTop="1" thickBot="1">
      <c r="A775" s="9">
        <v>44626</v>
      </c>
      <c r="Q775" t="s">
        <v>15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 t="s">
        <v>25</v>
      </c>
      <c r="AW775" t="s">
        <v>20</v>
      </c>
      <c r="CT775" t="s">
        <v>23</v>
      </c>
      <c r="CU775" t="s">
        <v>24</v>
      </c>
      <c r="CV775" t="s">
        <v>23</v>
      </c>
      <c r="CW775">
        <v>2</v>
      </c>
      <c r="CX775">
        <v>2</v>
      </c>
      <c r="DA775" s="2">
        <f t="shared" si="12"/>
        <v>7.75</v>
      </c>
    </row>
    <row r="776" spans="1:105" thickTop="1" thickBot="1">
      <c r="A776" s="9">
        <v>44627</v>
      </c>
      <c r="Q776" t="s">
        <v>15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 t="s">
        <v>25</v>
      </c>
      <c r="BR776" t="s">
        <v>20</v>
      </c>
      <c r="CT776" t="s">
        <v>23</v>
      </c>
      <c r="CU776" t="s">
        <v>24</v>
      </c>
      <c r="CV776" t="s">
        <v>23</v>
      </c>
      <c r="CW776">
        <v>2</v>
      </c>
      <c r="CX776">
        <v>2</v>
      </c>
      <c r="DA776" s="2">
        <f t="shared" si="12"/>
        <v>7.25</v>
      </c>
    </row>
    <row r="777" spans="1:105" thickTop="1" thickBot="1">
      <c r="A777" s="9">
        <v>44628</v>
      </c>
      <c r="Q777" t="s">
        <v>15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 t="s">
        <v>25</v>
      </c>
      <c r="CT777" t="s">
        <v>23</v>
      </c>
      <c r="CU777" t="s">
        <v>24</v>
      </c>
      <c r="CV777" t="s">
        <v>23</v>
      </c>
      <c r="CW777">
        <v>2</v>
      </c>
      <c r="CX777">
        <v>2</v>
      </c>
      <c r="DA777" s="2">
        <f t="shared" si="12"/>
        <v>7.25</v>
      </c>
    </row>
    <row r="778" spans="1:105" thickTop="1" thickBot="1">
      <c r="A778" s="9">
        <v>44629</v>
      </c>
      <c r="P778" t="s">
        <v>15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 t="s">
        <v>25</v>
      </c>
      <c r="CT778" t="s">
        <v>23</v>
      </c>
      <c r="CU778" t="s">
        <v>24</v>
      </c>
      <c r="CV778" t="s">
        <v>23</v>
      </c>
      <c r="CW778">
        <v>2</v>
      </c>
      <c r="CX778">
        <v>2</v>
      </c>
      <c r="DA778" s="2">
        <f t="shared" si="12"/>
        <v>7.5</v>
      </c>
    </row>
    <row r="779" spans="1:105" thickTop="1" thickBot="1">
      <c r="A779" s="9">
        <v>44630</v>
      </c>
      <c r="O779" t="s">
        <v>15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 t="s">
        <v>25</v>
      </c>
      <c r="CT779" t="s">
        <v>23</v>
      </c>
      <c r="CU779" t="s">
        <v>24</v>
      </c>
      <c r="CV779" t="s">
        <v>23</v>
      </c>
      <c r="CW779">
        <v>2</v>
      </c>
      <c r="CX779">
        <v>2</v>
      </c>
      <c r="DA779" s="2">
        <f t="shared" si="12"/>
        <v>7.5</v>
      </c>
    </row>
    <row r="780" spans="1:105" thickTop="1" thickBot="1">
      <c r="A780" s="9">
        <v>44631</v>
      </c>
      <c r="M780" t="s">
        <v>15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 t="s">
        <v>25</v>
      </c>
      <c r="CT780" t="s">
        <v>23</v>
      </c>
      <c r="CU780" t="s">
        <v>24</v>
      </c>
      <c r="CV780" t="s">
        <v>23</v>
      </c>
      <c r="CW780">
        <v>2</v>
      </c>
      <c r="CX780">
        <v>2</v>
      </c>
      <c r="DA780" s="2">
        <f t="shared" si="12"/>
        <v>8.25</v>
      </c>
    </row>
    <row r="781" spans="1:105" thickTop="1" thickBot="1">
      <c r="A781" s="9">
        <v>44632</v>
      </c>
      <c r="M781" t="s">
        <v>15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 t="s">
        <v>25</v>
      </c>
      <c r="CT781" t="s">
        <v>23</v>
      </c>
      <c r="CU781" t="s">
        <v>24</v>
      </c>
      <c r="CV781" t="s">
        <v>23</v>
      </c>
      <c r="CW781">
        <v>2</v>
      </c>
      <c r="CX781">
        <v>2</v>
      </c>
      <c r="DA781" s="2">
        <f t="shared" si="12"/>
        <v>8</v>
      </c>
    </row>
    <row r="782" spans="1:105" thickTop="1" thickBot="1">
      <c r="A782" s="9">
        <v>44633</v>
      </c>
      <c r="L782" t="s">
        <v>15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 t="s">
        <v>25</v>
      </c>
      <c r="CT782" t="s">
        <v>23</v>
      </c>
      <c r="CU782" t="s">
        <v>23</v>
      </c>
      <c r="CV782" t="s">
        <v>23</v>
      </c>
      <c r="CW782">
        <v>1</v>
      </c>
      <c r="CX782">
        <v>1</v>
      </c>
      <c r="DA782" s="2">
        <f t="shared" si="12"/>
        <v>8.25</v>
      </c>
    </row>
    <row r="783" spans="1:105" thickTop="1" thickBot="1">
      <c r="A783" s="9">
        <v>44634</v>
      </c>
      <c r="M783" t="s">
        <v>15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 t="s">
        <v>25</v>
      </c>
      <c r="AT783" t="s">
        <v>20</v>
      </c>
      <c r="BT783" t="s">
        <v>20</v>
      </c>
      <c r="CT783" t="s">
        <v>24</v>
      </c>
      <c r="CU783" t="s">
        <v>21</v>
      </c>
      <c r="CV783" t="s">
        <v>24</v>
      </c>
      <c r="CW783">
        <v>3</v>
      </c>
      <c r="CX783">
        <v>2</v>
      </c>
      <c r="DA783" s="2">
        <f t="shared" si="12"/>
        <v>8</v>
      </c>
    </row>
    <row r="784" spans="1:105" thickTop="1" thickBot="1">
      <c r="A784" s="9">
        <v>44635</v>
      </c>
      <c r="L784" t="s">
        <v>15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 t="s">
        <v>25</v>
      </c>
      <c r="BO784">
        <v>1</v>
      </c>
      <c r="CT784" t="s">
        <v>24</v>
      </c>
      <c r="CU784" t="s">
        <v>21</v>
      </c>
      <c r="CV784" t="s">
        <v>24</v>
      </c>
      <c r="CW784">
        <v>3</v>
      </c>
      <c r="CX784">
        <v>2</v>
      </c>
      <c r="DA784" s="2">
        <f t="shared" si="12"/>
        <v>8.5</v>
      </c>
    </row>
    <row r="785" spans="1:105" thickTop="1" thickBot="1">
      <c r="A785" s="9">
        <v>44636</v>
      </c>
      <c r="P785" t="s">
        <v>15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 t="s">
        <v>25</v>
      </c>
      <c r="CT785" t="s">
        <v>23</v>
      </c>
      <c r="CU785" t="s">
        <v>21</v>
      </c>
      <c r="CV785" t="s">
        <v>24</v>
      </c>
      <c r="CW785">
        <v>2</v>
      </c>
      <c r="CX785">
        <v>2</v>
      </c>
      <c r="DA785" s="2">
        <f t="shared" si="12"/>
        <v>7.5</v>
      </c>
    </row>
    <row r="786" spans="1:105" thickTop="1" thickBot="1">
      <c r="A786" s="9">
        <v>44637</v>
      </c>
      <c r="N786" t="s">
        <v>15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 t="s">
        <v>25</v>
      </c>
      <c r="BR786" t="s">
        <v>20</v>
      </c>
      <c r="CT786" t="s">
        <v>23</v>
      </c>
      <c r="CU786" t="s">
        <v>21</v>
      </c>
      <c r="CV786" t="s">
        <v>24</v>
      </c>
      <c r="CW786">
        <v>2</v>
      </c>
      <c r="CX786">
        <v>2</v>
      </c>
      <c r="DA786" s="2">
        <f t="shared" si="12"/>
        <v>8.25</v>
      </c>
    </row>
    <row r="787" spans="1:105" thickTop="1" thickBot="1">
      <c r="A787" s="9">
        <v>44638</v>
      </c>
      <c r="L787" t="s">
        <v>15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 t="s">
        <v>25</v>
      </c>
      <c r="BB787" t="s">
        <v>20</v>
      </c>
      <c r="CB787" t="s">
        <v>20</v>
      </c>
      <c r="CT787" t="s">
        <v>23</v>
      </c>
      <c r="CU787" t="s">
        <v>21</v>
      </c>
      <c r="CV787" t="s">
        <v>24</v>
      </c>
      <c r="CW787">
        <v>2</v>
      </c>
      <c r="CX787">
        <v>2</v>
      </c>
      <c r="DA787" s="2">
        <f t="shared" si="12"/>
        <v>8.75</v>
      </c>
    </row>
    <row r="788" spans="1:105" thickTop="1" thickBot="1">
      <c r="A788" s="9">
        <v>44639</v>
      </c>
      <c r="P788" t="s">
        <v>15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 t="s">
        <v>25</v>
      </c>
      <c r="BX788">
        <v>1</v>
      </c>
      <c r="CT788" t="s">
        <v>24</v>
      </c>
      <c r="CU788" t="s">
        <v>24</v>
      </c>
      <c r="CV788" t="s">
        <v>24</v>
      </c>
      <c r="CW788">
        <v>2</v>
      </c>
      <c r="CX788">
        <v>2</v>
      </c>
      <c r="DA788" s="2">
        <f t="shared" si="12"/>
        <v>8.25</v>
      </c>
    </row>
    <row r="789" spans="1:105" thickTop="1" thickBot="1">
      <c r="A789" s="9">
        <v>44640</v>
      </c>
      <c r="N789" t="s">
        <v>15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 t="s">
        <v>25</v>
      </c>
      <c r="CT789" t="s">
        <v>23</v>
      </c>
      <c r="CU789" t="s">
        <v>24</v>
      </c>
      <c r="CV789" t="s">
        <v>24</v>
      </c>
      <c r="CW789">
        <v>2</v>
      </c>
      <c r="CX789">
        <v>2</v>
      </c>
      <c r="DA789" s="2">
        <f t="shared" si="12"/>
        <v>7.25</v>
      </c>
    </row>
    <row r="790" spans="1:105" thickTop="1" thickBot="1">
      <c r="A790" s="9">
        <v>44641</v>
      </c>
      <c r="P790" t="s">
        <v>15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 t="s">
        <v>25</v>
      </c>
      <c r="CT790" t="s">
        <v>23</v>
      </c>
      <c r="CU790" t="s">
        <v>24</v>
      </c>
      <c r="CV790" t="s">
        <v>24</v>
      </c>
      <c r="CW790">
        <v>2</v>
      </c>
      <c r="CX790">
        <v>2</v>
      </c>
      <c r="DA790" s="2">
        <f t="shared" si="12"/>
        <v>7</v>
      </c>
    </row>
    <row r="791" spans="1:105" thickTop="1" thickBot="1">
      <c r="A791" s="9">
        <v>44642</v>
      </c>
      <c r="Q791" t="s">
        <v>15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 t="s">
        <v>25</v>
      </c>
      <c r="AT791" t="s">
        <v>20</v>
      </c>
      <c r="BJ791" t="s">
        <v>20</v>
      </c>
      <c r="CT791" t="s">
        <v>23</v>
      </c>
      <c r="CU791" t="s">
        <v>24</v>
      </c>
      <c r="CV791" t="s">
        <v>24</v>
      </c>
      <c r="CW791">
        <v>2</v>
      </c>
      <c r="CX791">
        <v>2</v>
      </c>
      <c r="DA791" s="2">
        <f t="shared" si="12"/>
        <v>6.75</v>
      </c>
    </row>
    <row r="792" spans="1:105" thickTop="1" thickBot="1">
      <c r="A792" s="9">
        <v>44643</v>
      </c>
      <c r="V792" t="s">
        <v>15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 t="s">
        <v>25</v>
      </c>
      <c r="CH792" t="s">
        <v>20</v>
      </c>
      <c r="CT792" t="s">
        <v>23</v>
      </c>
      <c r="CU792" t="s">
        <v>24</v>
      </c>
      <c r="CV792" t="s">
        <v>24</v>
      </c>
      <c r="CW792">
        <v>2</v>
      </c>
      <c r="CX792">
        <v>2</v>
      </c>
      <c r="DA792" s="2">
        <f t="shared" si="12"/>
        <v>4.25</v>
      </c>
    </row>
    <row r="793" spans="1:105" thickTop="1" thickBot="1">
      <c r="A793" s="9">
        <v>44644</v>
      </c>
      <c r="P793" t="s">
        <v>15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 t="s">
        <v>25</v>
      </c>
      <c r="CT793" t="s">
        <v>24</v>
      </c>
      <c r="CU793" t="s">
        <v>21</v>
      </c>
      <c r="CV793" t="s">
        <v>24</v>
      </c>
      <c r="CW793">
        <v>2</v>
      </c>
      <c r="CX793">
        <v>3</v>
      </c>
      <c r="DA793" s="2">
        <f t="shared" si="12"/>
        <v>6.5</v>
      </c>
    </row>
    <row r="794" spans="1:105" thickTop="1" thickBot="1">
      <c r="A794" s="9">
        <v>44645</v>
      </c>
      <c r="N794" t="s">
        <v>15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 t="s">
        <v>25</v>
      </c>
      <c r="BZ794" t="s">
        <v>20</v>
      </c>
      <c r="CT794" t="s">
        <v>24</v>
      </c>
      <c r="CU794" t="s">
        <v>21</v>
      </c>
      <c r="CV794" t="s">
        <v>24</v>
      </c>
      <c r="CW794">
        <v>2</v>
      </c>
      <c r="CX794">
        <v>3</v>
      </c>
      <c r="DA794" s="2">
        <f t="shared" si="12"/>
        <v>7.25</v>
      </c>
    </row>
    <row r="795" spans="1:105" thickTop="1" thickBot="1">
      <c r="A795" s="9">
        <v>44646</v>
      </c>
      <c r="Q795">
        <v>1</v>
      </c>
      <c r="R795" t="s">
        <v>15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 t="s">
        <v>25</v>
      </c>
      <c r="CB795">
        <v>1</v>
      </c>
      <c r="CT795" t="s">
        <v>24</v>
      </c>
      <c r="CU795" t="s">
        <v>21</v>
      </c>
      <c r="CV795" t="s">
        <v>24</v>
      </c>
      <c r="CW795">
        <v>2</v>
      </c>
      <c r="CX795">
        <v>3</v>
      </c>
      <c r="DA795" s="2">
        <f t="shared" si="12"/>
        <v>6.75</v>
      </c>
    </row>
    <row r="796" spans="1:105" thickTop="1" thickBot="1">
      <c r="A796" s="9">
        <v>44647</v>
      </c>
      <c r="N796" t="s">
        <v>15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 t="s">
        <v>25</v>
      </c>
      <c r="AT796" t="s">
        <v>20</v>
      </c>
      <c r="BX796" t="s">
        <v>20</v>
      </c>
      <c r="CL796" t="s">
        <v>20</v>
      </c>
      <c r="CT796" t="s">
        <v>23</v>
      </c>
      <c r="CU796" t="s">
        <v>21</v>
      </c>
      <c r="CV796" t="s">
        <v>24</v>
      </c>
      <c r="CW796">
        <v>2</v>
      </c>
      <c r="CX796">
        <v>3</v>
      </c>
      <c r="DA796" s="2">
        <f t="shared" si="12"/>
        <v>6.75</v>
      </c>
    </row>
    <row r="797" spans="1:105" thickTop="1" thickBot="1">
      <c r="A797" s="9">
        <v>44648</v>
      </c>
      <c r="L797" t="s">
        <v>15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 t="s">
        <v>25</v>
      </c>
      <c r="BX797" t="s">
        <v>20</v>
      </c>
      <c r="CT797" t="s">
        <v>23</v>
      </c>
      <c r="CU797" t="s">
        <v>21</v>
      </c>
      <c r="CV797" t="s">
        <v>24</v>
      </c>
      <c r="CW797">
        <v>2</v>
      </c>
      <c r="CX797">
        <v>3</v>
      </c>
      <c r="DA797" s="2">
        <f t="shared" si="12"/>
        <v>8.25</v>
      </c>
    </row>
    <row r="798" spans="1:105" thickTop="1" thickBot="1">
      <c r="A798" s="9">
        <v>44649</v>
      </c>
      <c r="L798" t="s">
        <v>15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 t="s">
        <v>25</v>
      </c>
      <c r="CT798" t="s">
        <v>23</v>
      </c>
      <c r="CU798" t="s">
        <v>24</v>
      </c>
      <c r="CV798" t="s">
        <v>23</v>
      </c>
      <c r="CW798">
        <v>2</v>
      </c>
      <c r="CX798">
        <v>2</v>
      </c>
      <c r="DA798" s="2">
        <f t="shared" si="12"/>
        <v>7.25</v>
      </c>
    </row>
    <row r="799" spans="1:105" thickTop="1" thickBot="1">
      <c r="A799" s="9">
        <v>44650</v>
      </c>
      <c r="M799" t="s">
        <v>15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CT799" t="s">
        <v>23</v>
      </c>
      <c r="CU799" t="s">
        <v>23</v>
      </c>
      <c r="CV799" t="s">
        <v>23</v>
      </c>
      <c r="CW799">
        <v>2</v>
      </c>
      <c r="CX799">
        <v>2</v>
      </c>
      <c r="DA799" s="2">
        <f t="shared" si="12"/>
        <v>7</v>
      </c>
    </row>
    <row r="800" spans="1:105" thickTop="1" thickBot="1">
      <c r="A800" s="9">
        <v>44651</v>
      </c>
      <c r="N800" t="s">
        <v>15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 t="s">
        <v>25</v>
      </c>
      <c r="BW800" t="s">
        <v>20</v>
      </c>
      <c r="CT800" t="s">
        <v>23</v>
      </c>
      <c r="CU800" t="s">
        <v>23</v>
      </c>
      <c r="CV800" t="s">
        <v>23</v>
      </c>
      <c r="CW800">
        <v>2</v>
      </c>
      <c r="CX800">
        <v>2</v>
      </c>
      <c r="DA800" s="2">
        <f t="shared" si="12"/>
        <v>7.25</v>
      </c>
    </row>
    <row r="801" spans="1:105" thickTop="1" thickBot="1">
      <c r="A801" s="9">
        <v>44652</v>
      </c>
      <c r="O801" t="s">
        <v>15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 t="s">
        <v>25</v>
      </c>
      <c r="AY801" t="s">
        <v>25</v>
      </c>
      <c r="BU801" t="s">
        <v>20</v>
      </c>
      <c r="CT801" t="s">
        <v>23</v>
      </c>
      <c r="CU801" t="s">
        <v>23</v>
      </c>
      <c r="CV801" t="s">
        <v>23</v>
      </c>
      <c r="CW801">
        <v>2</v>
      </c>
      <c r="CX801">
        <v>2</v>
      </c>
      <c r="DA801" s="2">
        <f t="shared" si="12"/>
        <v>7</v>
      </c>
    </row>
    <row r="802" spans="1:105" thickTop="1" thickBot="1">
      <c r="A802" s="9">
        <v>44653</v>
      </c>
      <c r="M802" t="s">
        <v>15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 t="s">
        <v>25</v>
      </c>
      <c r="CT802" t="s">
        <v>23</v>
      </c>
      <c r="CU802" t="s">
        <v>23</v>
      </c>
      <c r="CV802" t="s">
        <v>23</v>
      </c>
      <c r="CW802">
        <v>2</v>
      </c>
      <c r="CX802">
        <v>3</v>
      </c>
      <c r="DA802" s="2">
        <f t="shared" si="12"/>
        <v>8.25</v>
      </c>
    </row>
    <row r="803" spans="1:105" thickTop="1" thickBot="1">
      <c r="A803" s="9">
        <v>44654</v>
      </c>
      <c r="N803" t="s">
        <v>15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 t="s">
        <v>25</v>
      </c>
      <c r="CT803" t="s">
        <v>23</v>
      </c>
      <c r="CU803" t="s">
        <v>23</v>
      </c>
      <c r="CV803" t="s">
        <v>23</v>
      </c>
      <c r="CW803">
        <v>2</v>
      </c>
      <c r="CX803">
        <v>3</v>
      </c>
      <c r="DA803" s="2">
        <f t="shared" si="12"/>
        <v>7.75</v>
      </c>
    </row>
    <row r="804" spans="1:105" thickTop="1" thickBot="1">
      <c r="A804" s="9">
        <v>44655</v>
      </c>
      <c r="N804" t="s">
        <v>15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 t="s">
        <v>25</v>
      </c>
      <c r="BO804">
        <v>1</v>
      </c>
      <c r="CT804" t="s">
        <v>23</v>
      </c>
      <c r="CU804" t="s">
        <v>23</v>
      </c>
      <c r="CV804" t="s">
        <v>23</v>
      </c>
      <c r="CW804">
        <v>2</v>
      </c>
      <c r="CX804">
        <v>3</v>
      </c>
      <c r="DA804" s="2">
        <f t="shared" si="12"/>
        <v>7.75</v>
      </c>
    </row>
    <row r="805" spans="1:105" thickTop="1" thickBot="1">
      <c r="A805" s="9">
        <v>44656</v>
      </c>
      <c r="M805" t="s">
        <v>15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 t="s">
        <v>25</v>
      </c>
      <c r="BO805">
        <v>1</v>
      </c>
      <c r="CT805" t="s">
        <v>23</v>
      </c>
      <c r="CU805" t="s">
        <v>23</v>
      </c>
      <c r="CV805" t="s">
        <v>23</v>
      </c>
      <c r="CW805">
        <v>2</v>
      </c>
      <c r="CX805">
        <v>3</v>
      </c>
      <c r="DA805" s="2">
        <f t="shared" si="12"/>
        <v>8.25</v>
      </c>
    </row>
    <row r="806" spans="1:105" thickTop="1" thickBot="1">
      <c r="A806" s="9">
        <v>44657</v>
      </c>
      <c r="L806" t="s">
        <v>15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 t="s">
        <v>25</v>
      </c>
      <c r="CT806" t="s">
        <v>23</v>
      </c>
      <c r="CU806" t="s">
        <v>23</v>
      </c>
      <c r="CV806" t="s">
        <v>23</v>
      </c>
      <c r="CW806">
        <v>2</v>
      </c>
      <c r="CX806">
        <v>3</v>
      </c>
      <c r="DA806" s="2">
        <f t="shared" si="12"/>
        <v>8</v>
      </c>
    </row>
    <row r="807" spans="1:105" thickTop="1" thickBot="1">
      <c r="A807" s="9">
        <v>44658</v>
      </c>
      <c r="L807" t="s">
        <v>15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CT807" t="s">
        <v>24</v>
      </c>
      <c r="CU807" t="s">
        <v>24</v>
      </c>
      <c r="CV807" t="s">
        <v>24</v>
      </c>
      <c r="CW807">
        <v>3</v>
      </c>
      <c r="CX807">
        <v>3</v>
      </c>
      <c r="DA807" s="2">
        <f t="shared" si="12"/>
        <v>7.75</v>
      </c>
    </row>
    <row r="808" spans="1:105" thickTop="1" thickBot="1">
      <c r="A808" s="9">
        <v>44659</v>
      </c>
      <c r="N808" t="s">
        <v>15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 t="s">
        <v>25</v>
      </c>
      <c r="CT808" t="s">
        <v>24</v>
      </c>
      <c r="CU808" t="s">
        <v>24</v>
      </c>
      <c r="CV808" t="s">
        <v>24</v>
      </c>
      <c r="CW808">
        <v>3</v>
      </c>
      <c r="CX808">
        <v>3</v>
      </c>
      <c r="DA808" s="2">
        <f t="shared" si="12"/>
        <v>7.25</v>
      </c>
    </row>
    <row r="809" spans="1:105" thickTop="1" thickBot="1">
      <c r="A809" s="9">
        <v>44660</v>
      </c>
      <c r="O809" t="s">
        <v>15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 t="s">
        <v>25</v>
      </c>
      <c r="CT809" t="s">
        <v>24</v>
      </c>
      <c r="CU809" t="s">
        <v>24</v>
      </c>
      <c r="CV809" t="s">
        <v>24</v>
      </c>
      <c r="CW809">
        <v>3</v>
      </c>
      <c r="CX809">
        <v>3</v>
      </c>
      <c r="DA809" s="2">
        <f t="shared" si="12"/>
        <v>8</v>
      </c>
    </row>
    <row r="810" spans="1:105" thickTop="1" thickBot="1">
      <c r="A810" s="9">
        <v>44661</v>
      </c>
      <c r="N810" t="s">
        <v>15</v>
      </c>
      <c r="O810" t="s">
        <v>15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 t="s">
        <v>25</v>
      </c>
      <c r="CT810" t="s">
        <v>24</v>
      </c>
      <c r="CU810" t="s">
        <v>24</v>
      </c>
      <c r="CV810" t="s">
        <v>24</v>
      </c>
      <c r="CW810">
        <v>3</v>
      </c>
      <c r="CX810">
        <v>3</v>
      </c>
      <c r="DA810" s="2">
        <f t="shared" si="12"/>
        <v>7.5</v>
      </c>
    </row>
    <row r="811" spans="1:105" thickTop="1" thickBot="1">
      <c r="A811" s="9">
        <v>44662</v>
      </c>
      <c r="K811" t="s">
        <v>15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 t="s">
        <v>25</v>
      </c>
      <c r="CT811" t="s">
        <v>24</v>
      </c>
      <c r="CU811" t="s">
        <v>24</v>
      </c>
      <c r="CV811" t="s">
        <v>24</v>
      </c>
      <c r="CW811">
        <v>3</v>
      </c>
      <c r="CX811">
        <v>3</v>
      </c>
      <c r="DA811" s="2">
        <f t="shared" si="12"/>
        <v>8.75</v>
      </c>
    </row>
    <row r="812" spans="1:105" thickTop="1" thickBot="1">
      <c r="A812" s="9">
        <v>44663</v>
      </c>
      <c r="J812" t="s">
        <v>15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 t="s">
        <v>25</v>
      </c>
      <c r="BP812" t="s">
        <v>20</v>
      </c>
      <c r="CT812" t="s">
        <v>24</v>
      </c>
      <c r="CU812" t="s">
        <v>24</v>
      </c>
      <c r="CV812" t="s">
        <v>24</v>
      </c>
      <c r="CW812">
        <v>3</v>
      </c>
      <c r="CX812">
        <v>3</v>
      </c>
      <c r="DA812" s="2">
        <f t="shared" si="12"/>
        <v>8.25</v>
      </c>
    </row>
    <row r="813" spans="1:105" thickTop="1" thickBot="1">
      <c r="A813" s="9">
        <v>44664</v>
      </c>
      <c r="P813" t="s">
        <v>15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 t="s">
        <v>25</v>
      </c>
      <c r="CT813" t="s">
        <v>24</v>
      </c>
      <c r="CU813" t="s">
        <v>21</v>
      </c>
      <c r="CV813" t="s">
        <v>24</v>
      </c>
      <c r="CW813">
        <v>3</v>
      </c>
      <c r="CX813">
        <v>3</v>
      </c>
      <c r="DA813" s="2">
        <f t="shared" si="12"/>
        <v>8.25</v>
      </c>
    </row>
    <row r="814" spans="1:105" thickTop="1" thickBot="1">
      <c r="A814" s="9">
        <v>44665</v>
      </c>
      <c r="Q814" t="s">
        <v>15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 t="s">
        <v>25</v>
      </c>
      <c r="CT814" t="s">
        <v>23</v>
      </c>
      <c r="CU814" t="s">
        <v>23</v>
      </c>
      <c r="CV814" t="s">
        <v>23</v>
      </c>
      <c r="CW814">
        <v>2</v>
      </c>
      <c r="CX814">
        <v>2</v>
      </c>
      <c r="DA814" s="2">
        <f t="shared" si="12"/>
        <v>7.5</v>
      </c>
    </row>
    <row r="815" spans="1:105" thickTop="1" thickBot="1">
      <c r="A815" s="9">
        <v>44666</v>
      </c>
      <c r="N815" t="s">
        <v>15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 t="s">
        <v>25</v>
      </c>
      <c r="CT815" t="s">
        <v>23</v>
      </c>
      <c r="CU815" t="s">
        <v>23</v>
      </c>
      <c r="CV815" t="s">
        <v>23</v>
      </c>
      <c r="CW815">
        <v>2</v>
      </c>
      <c r="CX815">
        <v>2</v>
      </c>
      <c r="DA815" s="2">
        <f t="shared" si="12"/>
        <v>8.25</v>
      </c>
    </row>
    <row r="816" spans="1:105" thickTop="1" thickBot="1">
      <c r="A816" s="9">
        <v>44667</v>
      </c>
      <c r="S816" t="s">
        <v>15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 t="s">
        <v>25</v>
      </c>
      <c r="AX816" t="s">
        <v>18</v>
      </c>
      <c r="CJ816" t="s">
        <v>20</v>
      </c>
      <c r="CT816" t="s">
        <v>23</v>
      </c>
      <c r="CU816" t="s">
        <v>23</v>
      </c>
      <c r="CV816" t="s">
        <v>23</v>
      </c>
      <c r="CW816">
        <v>2</v>
      </c>
      <c r="CX816">
        <v>2</v>
      </c>
      <c r="DA816" s="2">
        <f t="shared" si="12"/>
        <v>7.25</v>
      </c>
    </row>
    <row r="817" spans="1:105" thickTop="1" thickBot="1">
      <c r="A817" s="9">
        <v>44668</v>
      </c>
      <c r="L817" t="s">
        <v>15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 t="s">
        <v>25</v>
      </c>
      <c r="BU817">
        <v>1</v>
      </c>
      <c r="CT817" t="s">
        <v>23</v>
      </c>
      <c r="CU817" t="s">
        <v>19</v>
      </c>
      <c r="CV817" t="s">
        <v>23</v>
      </c>
      <c r="CW817">
        <v>1</v>
      </c>
      <c r="CX817">
        <v>1</v>
      </c>
      <c r="DA817" s="2">
        <f t="shared" si="12"/>
        <v>8.5</v>
      </c>
    </row>
    <row r="818" spans="1:105" thickTop="1" thickBot="1">
      <c r="A818" s="9">
        <v>44669</v>
      </c>
      <c r="N818" t="s">
        <v>15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 t="s">
        <v>25</v>
      </c>
      <c r="CT818" t="s">
        <v>23</v>
      </c>
      <c r="CU818" t="s">
        <v>19</v>
      </c>
      <c r="CV818" t="s">
        <v>23</v>
      </c>
      <c r="CW818">
        <v>1</v>
      </c>
      <c r="CX818">
        <v>1</v>
      </c>
      <c r="DA818" s="2">
        <f t="shared" si="12"/>
        <v>7.5</v>
      </c>
    </row>
    <row r="819" spans="1:105" thickTop="1" thickBot="1">
      <c r="A819" s="9">
        <v>44670</v>
      </c>
      <c r="J819" t="s">
        <v>15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 t="s">
        <v>25</v>
      </c>
      <c r="CH819" t="s">
        <v>18</v>
      </c>
      <c r="CT819" t="s">
        <v>21</v>
      </c>
      <c r="CU819" t="s">
        <v>21</v>
      </c>
      <c r="CV819" t="s">
        <v>22</v>
      </c>
      <c r="CW819">
        <v>4</v>
      </c>
      <c r="CX819">
        <v>4</v>
      </c>
      <c r="CZ819" t="s">
        <v>144</v>
      </c>
      <c r="DA819" s="2">
        <f t="shared" si="12"/>
        <v>8.25</v>
      </c>
    </row>
    <row r="820" spans="1:105" thickTop="1" thickBot="1">
      <c r="A820" s="9">
        <v>44671</v>
      </c>
      <c r="O820" t="s">
        <v>15</v>
      </c>
      <c r="P820">
        <v>1</v>
      </c>
      <c r="Q820">
        <v>1</v>
      </c>
      <c r="R820">
        <v>1</v>
      </c>
      <c r="S820">
        <v>1</v>
      </c>
      <c r="T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 t="s">
        <v>25</v>
      </c>
      <c r="AX820" t="s">
        <v>18</v>
      </c>
      <c r="CT820" t="s">
        <v>21</v>
      </c>
      <c r="CU820" t="s">
        <v>21</v>
      </c>
      <c r="CV820" t="s">
        <v>22</v>
      </c>
      <c r="CW820">
        <v>4</v>
      </c>
      <c r="CX820">
        <v>4</v>
      </c>
      <c r="CZ820" t="s">
        <v>144</v>
      </c>
      <c r="DA820" s="2">
        <f t="shared" si="12"/>
        <v>7.5</v>
      </c>
    </row>
    <row r="821" spans="1:105" thickTop="1" thickBot="1">
      <c r="A821" s="9">
        <v>44672</v>
      </c>
      <c r="N821" t="s">
        <v>15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 t="s">
        <v>25</v>
      </c>
      <c r="BR821" t="s">
        <v>20</v>
      </c>
      <c r="CL821">
        <v>1</v>
      </c>
      <c r="CT821" t="s">
        <v>19</v>
      </c>
      <c r="CU821" t="s">
        <v>19</v>
      </c>
      <c r="CV821" t="s">
        <v>24</v>
      </c>
      <c r="CW821">
        <v>2</v>
      </c>
      <c r="CX821">
        <v>2</v>
      </c>
      <c r="DA821" s="2">
        <f t="shared" si="12"/>
        <v>7.5</v>
      </c>
    </row>
    <row r="822" spans="1:105" thickTop="1" thickBot="1">
      <c r="A822" s="9">
        <v>44673</v>
      </c>
      <c r="J822" t="s">
        <v>15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 t="s">
        <v>25</v>
      </c>
      <c r="BN822" t="s">
        <v>20</v>
      </c>
      <c r="CT822" t="s">
        <v>24</v>
      </c>
      <c r="CU822" t="s">
        <v>23</v>
      </c>
      <c r="CV822" t="s">
        <v>24</v>
      </c>
      <c r="CW822">
        <v>2</v>
      </c>
      <c r="CX822">
        <v>8</v>
      </c>
      <c r="DA822" s="2">
        <f t="shared" si="12"/>
        <v>6.25</v>
      </c>
    </row>
    <row r="823" spans="1:105" thickTop="1" thickBot="1">
      <c r="A823" s="9">
        <v>44674</v>
      </c>
      <c r="N823" t="s">
        <v>15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 t="s">
        <v>25</v>
      </c>
      <c r="CH823" t="s">
        <v>20</v>
      </c>
      <c r="CT823" t="s">
        <v>23</v>
      </c>
      <c r="CU823" t="s">
        <v>23</v>
      </c>
      <c r="CV823" t="s">
        <v>24</v>
      </c>
      <c r="CW823">
        <v>2</v>
      </c>
      <c r="CX823">
        <v>3</v>
      </c>
      <c r="DA823" s="2">
        <f t="shared" si="12"/>
        <v>6.25</v>
      </c>
    </row>
    <row r="824" spans="1:105" thickTop="1" thickBot="1">
      <c r="A824" s="9">
        <v>44675</v>
      </c>
      <c r="Z824" t="s">
        <v>15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 t="s">
        <v>25</v>
      </c>
      <c r="CN824">
        <v>1</v>
      </c>
      <c r="CT824" t="s">
        <v>21</v>
      </c>
      <c r="CU824" t="s">
        <v>22</v>
      </c>
      <c r="CV824" t="s">
        <v>24</v>
      </c>
      <c r="CW824">
        <v>5</v>
      </c>
      <c r="CX824">
        <v>5</v>
      </c>
      <c r="CZ824" t="s">
        <v>144</v>
      </c>
      <c r="DA824" s="2">
        <f t="shared" si="12"/>
        <v>6.5</v>
      </c>
    </row>
    <row r="825" spans="1:105" thickTop="1" thickBot="1">
      <c r="A825" s="9">
        <v>44676</v>
      </c>
      <c r="U825" t="s">
        <v>15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 t="s">
        <v>25</v>
      </c>
      <c r="CT825" t="s">
        <v>21</v>
      </c>
      <c r="CU825" t="s">
        <v>22</v>
      </c>
      <c r="CV825" t="s">
        <v>24</v>
      </c>
      <c r="CW825">
        <v>5</v>
      </c>
      <c r="CX825">
        <v>5</v>
      </c>
      <c r="DA825" s="2">
        <f t="shared" si="12"/>
        <v>7.5</v>
      </c>
    </row>
    <row r="826" spans="1:105" thickTop="1" thickBot="1">
      <c r="A826" s="9">
        <v>44677</v>
      </c>
      <c r="S826" t="s">
        <v>15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 t="s">
        <v>25</v>
      </c>
      <c r="CT826" t="s">
        <v>21</v>
      </c>
      <c r="CU826" t="s">
        <v>21</v>
      </c>
      <c r="CV826" t="s">
        <v>21</v>
      </c>
      <c r="CW826">
        <v>3</v>
      </c>
      <c r="CX826">
        <v>4</v>
      </c>
      <c r="DA826" s="2">
        <f t="shared" si="12"/>
        <v>5</v>
      </c>
    </row>
    <row r="827" spans="1:105" thickTop="1" thickBot="1">
      <c r="A827" s="9">
        <v>44678</v>
      </c>
      <c r="N827" t="s">
        <v>15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 t="s">
        <v>25</v>
      </c>
      <c r="BT827" t="s">
        <v>20</v>
      </c>
      <c r="CT827" t="s">
        <v>22</v>
      </c>
      <c r="CU827" t="s">
        <v>22</v>
      </c>
      <c r="CV827" t="s">
        <v>21</v>
      </c>
      <c r="CW827">
        <v>8</v>
      </c>
      <c r="CX827">
        <v>8</v>
      </c>
      <c r="DA827" s="2">
        <f t="shared" si="12"/>
        <v>6.5</v>
      </c>
    </row>
    <row r="828" spans="1:105" thickTop="1" thickBot="1">
      <c r="A828" s="9">
        <v>44679</v>
      </c>
      <c r="T828" t="s">
        <v>15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 t="s">
        <v>25</v>
      </c>
      <c r="BT828" t="s">
        <v>20</v>
      </c>
      <c r="CT828" t="s">
        <v>24</v>
      </c>
      <c r="CU828" t="s">
        <v>19</v>
      </c>
      <c r="CV828" t="s">
        <v>24</v>
      </c>
      <c r="CW828">
        <v>3</v>
      </c>
      <c r="CX828">
        <v>5</v>
      </c>
      <c r="DA828" s="2">
        <f t="shared" si="12"/>
        <v>5.25</v>
      </c>
    </row>
    <row r="829" spans="1:105" thickTop="1" thickBot="1">
      <c r="A829" s="9">
        <v>44680</v>
      </c>
      <c r="P829" t="s">
        <v>15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 t="s">
        <v>25</v>
      </c>
      <c r="BQ829">
        <v>1</v>
      </c>
      <c r="CT829" t="s">
        <v>19</v>
      </c>
      <c r="CU829" t="s">
        <v>23</v>
      </c>
      <c r="CV829" t="s">
        <v>24</v>
      </c>
      <c r="CW829">
        <v>2</v>
      </c>
      <c r="CX829">
        <v>2</v>
      </c>
      <c r="DA829" s="2">
        <f t="shared" si="12"/>
        <v>8.5</v>
      </c>
    </row>
    <row r="830" spans="1:105" thickTop="1" thickBot="1">
      <c r="A830" s="9">
        <v>44681</v>
      </c>
      <c r="O830" t="s">
        <v>15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 t="s">
        <v>25</v>
      </c>
      <c r="CT830" t="s">
        <v>23</v>
      </c>
      <c r="CU830" t="s">
        <v>23</v>
      </c>
      <c r="CV830" t="s">
        <v>24</v>
      </c>
      <c r="CW830">
        <v>2</v>
      </c>
      <c r="CX830">
        <v>2</v>
      </c>
      <c r="DA830" s="2">
        <f t="shared" si="12"/>
        <v>8.5</v>
      </c>
    </row>
    <row r="831" spans="1:105" thickTop="1" thickBot="1">
      <c r="A831" s="9">
        <v>44682</v>
      </c>
      <c r="P831" t="s">
        <v>15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 t="s">
        <v>25</v>
      </c>
      <c r="CT831" t="s">
        <v>23</v>
      </c>
      <c r="CU831" t="s">
        <v>23</v>
      </c>
      <c r="CV831" t="s">
        <v>24</v>
      </c>
      <c r="CW831">
        <v>2</v>
      </c>
      <c r="CX831">
        <v>2</v>
      </c>
      <c r="DA831" s="2">
        <f t="shared" si="12"/>
        <v>7.5</v>
      </c>
    </row>
    <row r="832" spans="1:105" thickTop="1" thickBot="1">
      <c r="A832" s="9">
        <v>44683</v>
      </c>
      <c r="R832" t="s">
        <v>15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 t="s">
        <v>25</v>
      </c>
      <c r="AT832" t="s">
        <v>18</v>
      </c>
      <c r="BX832" t="s">
        <v>20</v>
      </c>
      <c r="CT832" t="s">
        <v>24</v>
      </c>
      <c r="CU832" t="s">
        <v>23</v>
      </c>
      <c r="CV832" t="s">
        <v>24</v>
      </c>
      <c r="CW832">
        <v>2</v>
      </c>
      <c r="CX832">
        <v>2</v>
      </c>
      <c r="DA832" s="2">
        <f t="shared" si="12"/>
        <v>7</v>
      </c>
    </row>
    <row r="833" spans="1:105" thickTop="1" thickBot="1">
      <c r="A833" s="9">
        <v>44684</v>
      </c>
      <c r="P833" t="s">
        <v>15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 t="s">
        <v>25</v>
      </c>
      <c r="AT833" t="s">
        <v>18</v>
      </c>
      <c r="BQ833" t="s">
        <v>20</v>
      </c>
      <c r="CT833" t="s">
        <v>24</v>
      </c>
      <c r="CU833" t="s">
        <v>21</v>
      </c>
      <c r="CV833" t="s">
        <v>21</v>
      </c>
      <c r="CW833">
        <v>5</v>
      </c>
      <c r="CX833">
        <v>5</v>
      </c>
      <c r="DA833" s="2">
        <f t="shared" si="12"/>
        <v>7.5</v>
      </c>
    </row>
    <row r="834" spans="1:105" thickTop="1" thickBot="1">
      <c r="A834" s="9">
        <v>44685</v>
      </c>
      <c r="I834" t="s">
        <v>15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 t="s">
        <v>25</v>
      </c>
      <c r="AT834" t="s">
        <v>18</v>
      </c>
      <c r="BU834" t="s">
        <v>20</v>
      </c>
      <c r="CT834" t="s">
        <v>23</v>
      </c>
      <c r="CU834" t="s">
        <v>24</v>
      </c>
      <c r="CV834" t="s">
        <v>24</v>
      </c>
      <c r="CW834">
        <v>2</v>
      </c>
      <c r="CX834">
        <v>2</v>
      </c>
      <c r="DA834" s="2">
        <f t="shared" si="12"/>
        <v>9.25</v>
      </c>
    </row>
    <row r="835" spans="1:105" thickTop="1" thickBot="1">
      <c r="A835" s="9">
        <v>44686</v>
      </c>
      <c r="I835" t="s">
        <v>15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 t="s">
        <v>25</v>
      </c>
      <c r="CT835" t="s">
        <v>23</v>
      </c>
      <c r="CU835" t="s">
        <v>21</v>
      </c>
      <c r="CV835" t="s">
        <v>24</v>
      </c>
      <c r="CW835">
        <v>3</v>
      </c>
      <c r="CX835">
        <v>3</v>
      </c>
      <c r="DA835" s="2">
        <f t="shared" si="12"/>
        <v>9.25</v>
      </c>
    </row>
    <row r="836" spans="1:105" thickTop="1" thickBot="1">
      <c r="A836" s="9">
        <v>44687</v>
      </c>
      <c r="L836" t="s">
        <v>15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 t="s">
        <v>25</v>
      </c>
      <c r="AX836" t="s">
        <v>18</v>
      </c>
      <c r="BV836" t="s">
        <v>20</v>
      </c>
      <c r="CT836" t="s">
        <v>21</v>
      </c>
      <c r="CU836" t="s">
        <v>22</v>
      </c>
      <c r="CV836" t="s">
        <v>24</v>
      </c>
      <c r="CW836">
        <v>2</v>
      </c>
      <c r="CX836">
        <v>2</v>
      </c>
      <c r="DA836" s="2">
        <f t="shared" si="12"/>
        <v>9.5</v>
      </c>
    </row>
    <row r="837" spans="1:105" thickTop="1" thickBot="1">
      <c r="A837" s="9">
        <v>44688</v>
      </c>
      <c r="R837" t="s">
        <v>15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 t="s">
        <v>25</v>
      </c>
      <c r="AT837" t="s">
        <v>18</v>
      </c>
      <c r="BD837">
        <v>1</v>
      </c>
      <c r="BT837">
        <v>1</v>
      </c>
      <c r="CT837" t="s">
        <v>23</v>
      </c>
      <c r="CU837" t="s">
        <v>19</v>
      </c>
      <c r="CV837" t="s">
        <v>24</v>
      </c>
      <c r="CW837">
        <v>2</v>
      </c>
      <c r="CX837">
        <v>2</v>
      </c>
      <c r="DA837" s="2">
        <f t="shared" si="12"/>
        <v>7.5</v>
      </c>
    </row>
    <row r="838" spans="1:105" thickTop="1" thickBot="1">
      <c r="A838" s="9">
        <v>44689</v>
      </c>
      <c r="P838" t="s">
        <v>15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 t="s">
        <v>25</v>
      </c>
      <c r="BE838">
        <v>1</v>
      </c>
      <c r="CT838" t="s">
        <v>23</v>
      </c>
      <c r="CU838" t="s">
        <v>19</v>
      </c>
      <c r="CV838" t="s">
        <v>24</v>
      </c>
      <c r="CW838">
        <v>2</v>
      </c>
      <c r="CX838">
        <v>2</v>
      </c>
      <c r="DA838" s="2">
        <f t="shared" ref="DA838:DA900" si="13">IF((SUM(B838:CS838)/4+0.5)&gt;1,SUM(B838:CS838)/4+0.5,DA839=NA())</f>
        <v>7.75</v>
      </c>
    </row>
    <row r="839" spans="1:105" thickTop="1" thickBot="1">
      <c r="A839" s="9">
        <v>44690</v>
      </c>
      <c r="N839" t="s">
        <v>15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 t="s">
        <v>25</v>
      </c>
      <c r="CT839" t="s">
        <v>23</v>
      </c>
      <c r="CU839" t="s">
        <v>19</v>
      </c>
      <c r="CV839" t="s">
        <v>24</v>
      </c>
      <c r="CW839">
        <v>2</v>
      </c>
      <c r="CX839">
        <v>2</v>
      </c>
      <c r="DA839" s="2">
        <f t="shared" si="13"/>
        <v>7.75</v>
      </c>
    </row>
    <row r="840" spans="1:105" thickTop="1" thickBot="1">
      <c r="A840" s="9">
        <v>44691</v>
      </c>
      <c r="M840" t="s">
        <v>15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 t="s">
        <v>25</v>
      </c>
      <c r="CT840" t="s">
        <v>23</v>
      </c>
      <c r="CU840" t="s">
        <v>24</v>
      </c>
      <c r="CV840" t="s">
        <v>24</v>
      </c>
      <c r="CW840">
        <v>2</v>
      </c>
      <c r="CX840">
        <v>3</v>
      </c>
      <c r="DA840" s="2">
        <f t="shared" si="13"/>
        <v>8</v>
      </c>
    </row>
    <row r="841" spans="1:105" thickTop="1" thickBot="1">
      <c r="A841" s="9">
        <v>44692</v>
      </c>
      <c r="L841" t="s">
        <v>15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 t="s">
        <v>25</v>
      </c>
      <c r="CT841" t="s">
        <v>23</v>
      </c>
      <c r="CU841" t="s">
        <v>23</v>
      </c>
      <c r="CV841" t="s">
        <v>24</v>
      </c>
      <c r="CW841">
        <v>2</v>
      </c>
      <c r="CX841">
        <v>2</v>
      </c>
      <c r="DA841" s="2">
        <f t="shared" si="13"/>
        <v>8.25</v>
      </c>
    </row>
    <row r="842" spans="1:105" thickTop="1" thickBot="1">
      <c r="A842" s="9">
        <v>44693</v>
      </c>
      <c r="K842" t="s">
        <v>15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 t="s">
        <v>25</v>
      </c>
      <c r="BF842" t="s">
        <v>20</v>
      </c>
      <c r="CT842" t="s">
        <v>23</v>
      </c>
      <c r="CU842" t="s">
        <v>24</v>
      </c>
      <c r="CV842" t="s">
        <v>23</v>
      </c>
      <c r="CW842">
        <v>2</v>
      </c>
      <c r="CX842">
        <v>2</v>
      </c>
      <c r="DA842" s="2">
        <f t="shared" si="13"/>
        <v>8.5</v>
      </c>
    </row>
    <row r="843" spans="1:105" thickTop="1" thickBot="1">
      <c r="A843" s="9">
        <v>44694</v>
      </c>
      <c r="J843" t="s">
        <v>15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 t="s">
        <v>25</v>
      </c>
      <c r="BF843" t="s">
        <v>20</v>
      </c>
      <c r="CT843" t="s">
        <v>23</v>
      </c>
      <c r="CU843" t="s">
        <v>22</v>
      </c>
      <c r="CV843" t="s">
        <v>23</v>
      </c>
      <c r="CW843">
        <v>2</v>
      </c>
      <c r="CX843">
        <v>2</v>
      </c>
      <c r="DA843" s="2">
        <f t="shared" si="13"/>
        <v>8.25</v>
      </c>
    </row>
    <row r="844" spans="1:105" thickTop="1" thickBot="1">
      <c r="A844" s="9">
        <v>44695</v>
      </c>
      <c r="R844" t="s">
        <v>15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 t="s">
        <v>25</v>
      </c>
      <c r="BH844" t="s">
        <v>20</v>
      </c>
      <c r="CT844" t="s">
        <v>23</v>
      </c>
      <c r="CU844" t="s">
        <v>24</v>
      </c>
      <c r="CV844" t="s">
        <v>24</v>
      </c>
      <c r="CW844">
        <v>2</v>
      </c>
      <c r="CX844">
        <v>5</v>
      </c>
      <c r="DA844" s="2">
        <f t="shared" si="13"/>
        <v>6.25</v>
      </c>
    </row>
    <row r="845" spans="1:105" thickTop="1" thickBot="1">
      <c r="A845" s="9">
        <v>44696</v>
      </c>
      <c r="T845" t="s">
        <v>15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 t="s">
        <v>25</v>
      </c>
      <c r="BZ845">
        <v>1</v>
      </c>
      <c r="CT845" t="s">
        <v>23</v>
      </c>
      <c r="CU845" t="s">
        <v>23</v>
      </c>
      <c r="CV845" t="s">
        <v>24</v>
      </c>
      <c r="CW845">
        <v>3</v>
      </c>
      <c r="CX845">
        <v>3</v>
      </c>
      <c r="DA845" s="2">
        <f t="shared" si="13"/>
        <v>6.5</v>
      </c>
    </row>
    <row r="846" spans="1:105" thickTop="1" thickBot="1">
      <c r="A846" s="9">
        <v>44697</v>
      </c>
      <c r="R846" t="s">
        <v>15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 t="s">
        <v>25</v>
      </c>
      <c r="DA846" s="2">
        <f t="shared" si="13"/>
        <v>7</v>
      </c>
    </row>
    <row r="847" spans="1:105" thickTop="1" thickBot="1">
      <c r="A847" s="9">
        <v>44698</v>
      </c>
      <c r="T847" t="s">
        <v>15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 t="s">
        <v>25</v>
      </c>
      <c r="CT847" t="s">
        <v>24</v>
      </c>
      <c r="CU847" t="s">
        <v>24</v>
      </c>
      <c r="CV847" t="s">
        <v>24</v>
      </c>
      <c r="CW847">
        <v>2</v>
      </c>
      <c r="CX847">
        <v>2</v>
      </c>
      <c r="DA847" s="2">
        <f t="shared" si="13"/>
        <v>6.25</v>
      </c>
    </row>
    <row r="848" spans="1:105" thickTop="1" thickBot="1">
      <c r="A848" s="9">
        <v>44699</v>
      </c>
      <c r="N848" t="s">
        <v>15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 t="s">
        <v>25</v>
      </c>
      <c r="BN848" t="s">
        <v>20</v>
      </c>
      <c r="DA848" s="2">
        <f t="shared" si="13"/>
        <v>7.25</v>
      </c>
    </row>
    <row r="849" spans="1:105" thickTop="1" thickBot="1">
      <c r="A849" s="9">
        <v>44700</v>
      </c>
      <c r="J849" t="s">
        <v>15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 t="s">
        <v>25</v>
      </c>
      <c r="AT849" t="s">
        <v>18</v>
      </c>
      <c r="BT849" t="s">
        <v>20</v>
      </c>
      <c r="CT849" t="s">
        <v>23</v>
      </c>
      <c r="CU849" t="s">
        <v>24</v>
      </c>
      <c r="CV849" t="s">
        <v>23</v>
      </c>
      <c r="CW849">
        <v>3</v>
      </c>
      <c r="CX849">
        <v>3</v>
      </c>
      <c r="DA849" s="2">
        <f t="shared" si="13"/>
        <v>8.25</v>
      </c>
    </row>
    <row r="850" spans="1:105" thickTop="1" thickBot="1">
      <c r="A850" s="9">
        <v>44701</v>
      </c>
      <c r="L850" t="s">
        <v>15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 t="s">
        <v>25</v>
      </c>
      <c r="BR850" t="s">
        <v>20</v>
      </c>
      <c r="CT850" t="s">
        <v>19</v>
      </c>
      <c r="CU850" t="s">
        <v>24</v>
      </c>
      <c r="CV850" t="s">
        <v>24</v>
      </c>
      <c r="CW850">
        <v>2</v>
      </c>
      <c r="CX850">
        <v>2</v>
      </c>
      <c r="DA850" s="2">
        <f t="shared" si="13"/>
        <v>9.25</v>
      </c>
    </row>
    <row r="851" spans="1:105" thickTop="1" thickBot="1">
      <c r="A851" s="9">
        <v>44702</v>
      </c>
      <c r="O851" t="s">
        <v>15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 t="s">
        <v>25</v>
      </c>
      <c r="BT851" t="s">
        <v>20</v>
      </c>
      <c r="CT851" t="s">
        <v>23</v>
      </c>
      <c r="CU851" t="s">
        <v>23</v>
      </c>
      <c r="CV851" t="s">
        <v>23</v>
      </c>
      <c r="CW851">
        <v>2</v>
      </c>
      <c r="CX851">
        <v>2</v>
      </c>
      <c r="DA851" s="2">
        <f t="shared" si="13"/>
        <v>7.25</v>
      </c>
    </row>
    <row r="852" spans="1:105" thickTop="1" thickBot="1">
      <c r="A852" s="9">
        <v>44703</v>
      </c>
      <c r="P852" t="s">
        <v>15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 t="s">
        <v>25</v>
      </c>
      <c r="BN852">
        <v>1</v>
      </c>
      <c r="CT852" t="s">
        <v>23</v>
      </c>
      <c r="CU852" t="s">
        <v>23</v>
      </c>
      <c r="CV852" t="s">
        <v>24</v>
      </c>
      <c r="CW852">
        <v>2</v>
      </c>
      <c r="CX852">
        <v>2</v>
      </c>
      <c r="DA852" s="2">
        <f t="shared" si="13"/>
        <v>6.5</v>
      </c>
    </row>
    <row r="853" spans="1:105" thickTop="1" thickBot="1">
      <c r="A853" s="9">
        <v>44704</v>
      </c>
      <c r="P853" t="s">
        <v>15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 t="s">
        <v>25</v>
      </c>
      <c r="BP853" t="s">
        <v>20</v>
      </c>
      <c r="CT853" t="s">
        <v>23</v>
      </c>
      <c r="CU853" t="s">
        <v>23</v>
      </c>
      <c r="CV853" t="s">
        <v>24</v>
      </c>
      <c r="CW853">
        <v>2</v>
      </c>
      <c r="CX853">
        <v>2</v>
      </c>
      <c r="DA853" s="2">
        <f t="shared" si="13"/>
        <v>6.75</v>
      </c>
    </row>
    <row r="854" spans="1:105" thickTop="1" thickBot="1">
      <c r="A854" s="9">
        <v>44705</v>
      </c>
      <c r="P854" t="s">
        <v>15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 t="s">
        <v>25</v>
      </c>
      <c r="AV854" t="s">
        <v>18</v>
      </c>
      <c r="CT854" t="s">
        <v>19</v>
      </c>
      <c r="CU854" t="s">
        <v>23</v>
      </c>
      <c r="CV854" t="s">
        <v>23</v>
      </c>
      <c r="CW854">
        <v>2</v>
      </c>
      <c r="CX854">
        <v>2</v>
      </c>
      <c r="DA854" s="2">
        <f t="shared" si="13"/>
        <v>7.75</v>
      </c>
    </row>
    <row r="855" spans="1:105" thickTop="1" thickBot="1">
      <c r="A855" s="9">
        <v>44706</v>
      </c>
      <c r="M855" t="s">
        <v>15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 t="s">
        <v>25</v>
      </c>
      <c r="BA855">
        <v>1</v>
      </c>
      <c r="CT855" t="s">
        <v>23</v>
      </c>
      <c r="CU855" t="s">
        <v>23</v>
      </c>
      <c r="CV855" t="s">
        <v>24</v>
      </c>
      <c r="CW855">
        <v>2</v>
      </c>
      <c r="CX855">
        <v>2</v>
      </c>
      <c r="DA855" s="2">
        <f t="shared" si="13"/>
        <v>8.5</v>
      </c>
    </row>
    <row r="856" spans="1:105" thickTop="1" thickBot="1">
      <c r="A856" s="9">
        <v>44707</v>
      </c>
      <c r="L856" t="s">
        <v>15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 t="s">
        <v>25</v>
      </c>
      <c r="BV856" t="s">
        <v>20</v>
      </c>
      <c r="CT856" t="s">
        <v>23</v>
      </c>
      <c r="CU856" t="s">
        <v>24</v>
      </c>
      <c r="CV856" t="s">
        <v>24</v>
      </c>
      <c r="CW856">
        <v>2</v>
      </c>
      <c r="CX856">
        <v>2</v>
      </c>
      <c r="DA856" s="2">
        <f t="shared" si="13"/>
        <v>8.5</v>
      </c>
    </row>
    <row r="857" spans="1:105" thickTop="1" thickBot="1">
      <c r="A857" s="9">
        <v>44708</v>
      </c>
      <c r="J857" t="s">
        <v>15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 t="s">
        <v>25</v>
      </c>
      <c r="CT857" t="s">
        <v>23</v>
      </c>
      <c r="CU857" t="s">
        <v>23</v>
      </c>
      <c r="CV857" t="s">
        <v>22</v>
      </c>
      <c r="CW857">
        <v>3</v>
      </c>
      <c r="CX857">
        <v>3</v>
      </c>
      <c r="DA857" s="2">
        <f t="shared" si="13"/>
        <v>8.25</v>
      </c>
    </row>
    <row r="858" spans="1:105" thickTop="1" thickBot="1">
      <c r="A858" s="9">
        <v>44709</v>
      </c>
      <c r="M858" t="s">
        <v>15</v>
      </c>
      <c r="AT858" t="s">
        <v>25</v>
      </c>
      <c r="AZ858" t="s">
        <v>18</v>
      </c>
      <c r="CT858" t="s">
        <v>21</v>
      </c>
      <c r="CU858" t="s">
        <v>23</v>
      </c>
      <c r="CV858" t="s">
        <v>24</v>
      </c>
      <c r="CW858">
        <v>2</v>
      </c>
      <c r="CX858">
        <v>2</v>
      </c>
      <c r="DA858" s="2" t="e">
        <f t="shared" si="13"/>
        <v>#N/A</v>
      </c>
    </row>
    <row r="859" spans="1:105" thickTop="1" thickBot="1">
      <c r="A859" s="9">
        <v>44710</v>
      </c>
      <c r="P859" t="s">
        <v>15</v>
      </c>
      <c r="Q859">
        <v>1</v>
      </c>
      <c r="AN859" t="s">
        <v>25</v>
      </c>
      <c r="CT859" t="s">
        <v>24</v>
      </c>
      <c r="CU859" t="s">
        <v>24</v>
      </c>
      <c r="CV859" t="s">
        <v>24</v>
      </c>
      <c r="CW859">
        <v>2</v>
      </c>
      <c r="CX859">
        <v>2</v>
      </c>
      <c r="DA859" s="2" t="e">
        <f t="shared" si="13"/>
        <v>#N/A</v>
      </c>
    </row>
    <row r="860" spans="1:105" thickTop="1" thickBot="1">
      <c r="A860" s="9">
        <v>44711</v>
      </c>
      <c r="L860" t="s">
        <v>15</v>
      </c>
      <c r="AP860" t="s">
        <v>25</v>
      </c>
      <c r="CT860" t="s">
        <v>24</v>
      </c>
      <c r="CU860" t="s">
        <v>24</v>
      </c>
      <c r="CV860" t="s">
        <v>24</v>
      </c>
      <c r="CW860">
        <v>2</v>
      </c>
      <c r="CX860">
        <v>2</v>
      </c>
      <c r="DA860" s="2" t="e">
        <f t="shared" si="13"/>
        <v>#N/A</v>
      </c>
    </row>
    <row r="861" spans="1:105" thickTop="1" thickBot="1">
      <c r="A861" s="9">
        <v>44712</v>
      </c>
      <c r="K861" t="s">
        <v>15</v>
      </c>
      <c r="AO861" t="s">
        <v>25</v>
      </c>
      <c r="BQ861" t="s">
        <v>20</v>
      </c>
      <c r="CT861" t="s">
        <v>24</v>
      </c>
      <c r="CU861" t="s">
        <v>24</v>
      </c>
      <c r="CV861" t="s">
        <v>24</v>
      </c>
      <c r="CW861">
        <v>2</v>
      </c>
      <c r="CX861">
        <v>2</v>
      </c>
      <c r="DA861" s="2" t="e">
        <f t="shared" si="13"/>
        <v>#N/A</v>
      </c>
    </row>
    <row r="862" spans="1:105" thickTop="1" thickBot="1">
      <c r="A862" s="9">
        <v>44713</v>
      </c>
      <c r="I862" t="s">
        <v>15</v>
      </c>
      <c r="AO862" t="s">
        <v>25</v>
      </c>
      <c r="BB862" t="s">
        <v>18</v>
      </c>
      <c r="BP862" t="s">
        <v>20</v>
      </c>
      <c r="BZ862" t="s">
        <v>18</v>
      </c>
      <c r="CT862" t="s">
        <v>23</v>
      </c>
      <c r="CU862" t="s">
        <v>24</v>
      </c>
      <c r="CV862" t="s">
        <v>24</v>
      </c>
      <c r="CW862">
        <v>2</v>
      </c>
      <c r="CX862">
        <v>3</v>
      </c>
      <c r="DA862" s="2" t="e">
        <f t="shared" si="13"/>
        <v>#N/A</v>
      </c>
    </row>
    <row r="863" spans="1:105" thickTop="1" thickBot="1">
      <c r="A863" s="9">
        <v>44714</v>
      </c>
      <c r="L863" t="s">
        <v>15</v>
      </c>
      <c r="AR863" t="s">
        <v>25</v>
      </c>
      <c r="AS863" t="s">
        <v>18</v>
      </c>
      <c r="BB863" t="s">
        <v>18</v>
      </c>
      <c r="BQ863" t="s">
        <v>20</v>
      </c>
      <c r="BZ863" t="s">
        <v>18</v>
      </c>
      <c r="CT863" t="s">
        <v>21</v>
      </c>
      <c r="CU863" t="s">
        <v>21</v>
      </c>
      <c r="CV863" t="s">
        <v>24</v>
      </c>
      <c r="CW863">
        <v>3</v>
      </c>
      <c r="CX863">
        <v>3</v>
      </c>
      <c r="DA863" s="2" t="e">
        <f t="shared" si="13"/>
        <v>#N/A</v>
      </c>
    </row>
    <row r="864" spans="1:105" thickTop="1" thickBot="1">
      <c r="A864" s="9">
        <v>44715</v>
      </c>
      <c r="Q864" t="s">
        <v>15</v>
      </c>
      <c r="AP864" t="s">
        <v>25</v>
      </c>
      <c r="BB864" t="s">
        <v>18</v>
      </c>
      <c r="CD864" t="s">
        <v>18</v>
      </c>
      <c r="CK864" t="s">
        <v>20</v>
      </c>
      <c r="CT864" t="s">
        <v>21</v>
      </c>
      <c r="CU864" t="s">
        <v>22</v>
      </c>
      <c r="CV864" t="s">
        <v>24</v>
      </c>
      <c r="CW864">
        <v>3</v>
      </c>
      <c r="CX864">
        <v>3</v>
      </c>
      <c r="DA864" s="2" t="e">
        <f t="shared" si="13"/>
        <v>#N/A</v>
      </c>
    </row>
    <row r="865" spans="1:105" thickTop="1" thickBot="1">
      <c r="A865" s="9">
        <v>44716</v>
      </c>
      <c r="Q865" t="s">
        <v>15</v>
      </c>
      <c r="AT865" t="s">
        <v>25</v>
      </c>
      <c r="AW865" t="s">
        <v>18</v>
      </c>
      <c r="CT865" t="s">
        <v>23</v>
      </c>
      <c r="CU865" t="s">
        <v>23</v>
      </c>
      <c r="CV865" t="s">
        <v>24</v>
      </c>
      <c r="CW865">
        <v>3</v>
      </c>
      <c r="CX865">
        <v>3</v>
      </c>
      <c r="DA865" s="2" t="e">
        <f t="shared" si="13"/>
        <v>#N/A</v>
      </c>
    </row>
    <row r="866" spans="1:105" thickTop="1" thickBot="1">
      <c r="A866" s="9">
        <v>44717</v>
      </c>
      <c r="K866" t="s">
        <v>15</v>
      </c>
      <c r="AT866" t="s">
        <v>25</v>
      </c>
      <c r="CT866" t="s">
        <v>23</v>
      </c>
      <c r="CU866" t="s">
        <v>23</v>
      </c>
      <c r="CV866" t="s">
        <v>23</v>
      </c>
      <c r="CW866">
        <v>2</v>
      </c>
      <c r="CX866">
        <v>2</v>
      </c>
      <c r="DA866" s="2" t="e">
        <f t="shared" si="13"/>
        <v>#N/A</v>
      </c>
    </row>
    <row r="867" spans="1:105" thickTop="1" thickBot="1">
      <c r="A867" s="9">
        <v>44718</v>
      </c>
      <c r="J867" t="s">
        <v>15</v>
      </c>
      <c r="AN867" t="s">
        <v>25</v>
      </c>
      <c r="CT867" t="s">
        <v>23</v>
      </c>
      <c r="CU867" t="s">
        <v>23</v>
      </c>
      <c r="CV867" t="s">
        <v>19</v>
      </c>
      <c r="CW867">
        <v>2</v>
      </c>
      <c r="CX867">
        <v>2</v>
      </c>
      <c r="DA867" s="2" t="e">
        <f t="shared" si="13"/>
        <v>#N/A</v>
      </c>
    </row>
    <row r="868" spans="1:105" thickTop="1" thickBot="1">
      <c r="A868" s="9">
        <v>44719</v>
      </c>
      <c r="L868" t="s">
        <v>15</v>
      </c>
      <c r="AP868" t="s">
        <v>25</v>
      </c>
      <c r="CT868" t="s">
        <v>23</v>
      </c>
      <c r="CU868" t="s">
        <v>23</v>
      </c>
      <c r="CV868" t="s">
        <v>19</v>
      </c>
      <c r="CW868">
        <v>2</v>
      </c>
      <c r="CX868">
        <v>2</v>
      </c>
      <c r="DA868" s="2" t="e">
        <f t="shared" si="13"/>
        <v>#N/A</v>
      </c>
    </row>
    <row r="869" spans="1:105" thickTop="1" thickBot="1">
      <c r="A869" s="9">
        <v>44720</v>
      </c>
      <c r="L869" t="s">
        <v>15</v>
      </c>
      <c r="AQ869" t="s">
        <v>25</v>
      </c>
      <c r="AT869" t="s">
        <v>18</v>
      </c>
      <c r="BP869" t="s">
        <v>20</v>
      </c>
      <c r="CT869" t="s">
        <v>24</v>
      </c>
      <c r="CU869" t="s">
        <v>21</v>
      </c>
      <c r="CV869" t="s">
        <v>23</v>
      </c>
      <c r="CW869">
        <v>2</v>
      </c>
      <c r="CX869">
        <v>2</v>
      </c>
      <c r="DA869" s="2" t="e">
        <f t="shared" si="13"/>
        <v>#N/A</v>
      </c>
    </row>
    <row r="870" spans="1:105" thickTop="1" thickBot="1">
      <c r="A870" s="9">
        <v>44721</v>
      </c>
      <c r="L870" t="s">
        <v>15</v>
      </c>
      <c r="AR870" t="s">
        <v>25</v>
      </c>
      <c r="BN870" t="s">
        <v>20</v>
      </c>
      <c r="CT870" t="s">
        <v>24</v>
      </c>
      <c r="CU870" t="s">
        <v>21</v>
      </c>
      <c r="CV870" t="s">
        <v>23</v>
      </c>
      <c r="CW870">
        <v>3</v>
      </c>
      <c r="CX870">
        <v>3</v>
      </c>
      <c r="DA870" s="2" t="e">
        <f t="shared" si="13"/>
        <v>#N/A</v>
      </c>
    </row>
    <row r="871" spans="1:105" thickTop="1" thickBot="1">
      <c r="A871" s="9">
        <v>44722</v>
      </c>
      <c r="L871" t="s">
        <v>15</v>
      </c>
      <c r="AS871" t="s">
        <v>25</v>
      </c>
      <c r="BN871">
        <v>1</v>
      </c>
      <c r="CB871" t="s">
        <v>20</v>
      </c>
      <c r="CT871" t="s">
        <v>24</v>
      </c>
      <c r="CU871" t="s">
        <v>21</v>
      </c>
      <c r="CV871" t="s">
        <v>23</v>
      </c>
      <c r="CW871">
        <v>3</v>
      </c>
      <c r="CX871">
        <v>3</v>
      </c>
      <c r="DA871" s="2" t="e">
        <f t="shared" si="13"/>
        <v>#N/A</v>
      </c>
    </row>
    <row r="872" spans="1:105" thickTop="1" thickBot="1">
      <c r="A872" s="9">
        <v>44723</v>
      </c>
      <c r="B872">
        <v>1</v>
      </c>
      <c r="L872" t="s">
        <v>15</v>
      </c>
      <c r="AV872" t="s">
        <v>25</v>
      </c>
      <c r="CT872" t="s">
        <v>23</v>
      </c>
      <c r="CU872" t="s">
        <v>21</v>
      </c>
      <c r="CV872" t="s">
        <v>23</v>
      </c>
      <c r="CW872">
        <v>2</v>
      </c>
      <c r="CX872">
        <v>2</v>
      </c>
      <c r="DA872" s="2" t="e">
        <f t="shared" si="13"/>
        <v>#N/A</v>
      </c>
    </row>
    <row r="873" spans="1:105" thickTop="1" thickBot="1">
      <c r="A873" s="9">
        <v>44724</v>
      </c>
      <c r="O873" t="s">
        <v>15</v>
      </c>
      <c r="AR873" t="s">
        <v>25</v>
      </c>
      <c r="CT873" t="s">
        <v>23</v>
      </c>
      <c r="CU873" t="s">
        <v>21</v>
      </c>
      <c r="CV873" t="s">
        <v>23</v>
      </c>
      <c r="CW873">
        <v>2</v>
      </c>
      <c r="CX873">
        <v>2</v>
      </c>
      <c r="DA873" s="2" t="e">
        <f t="shared" si="13"/>
        <v>#N/A</v>
      </c>
    </row>
    <row r="874" spans="1:105" thickTop="1" thickBot="1">
      <c r="A874" s="9">
        <v>44725</v>
      </c>
      <c r="M874" t="s">
        <v>15</v>
      </c>
      <c r="AS874" t="s">
        <v>25</v>
      </c>
      <c r="BR874" t="s">
        <v>20</v>
      </c>
      <c r="CT874" t="s">
        <v>24</v>
      </c>
      <c r="CU874" t="s">
        <v>24</v>
      </c>
      <c r="CV874" t="s">
        <v>24</v>
      </c>
      <c r="CW874">
        <v>2</v>
      </c>
      <c r="CX874">
        <v>2</v>
      </c>
      <c r="DA874" s="2" t="e">
        <f t="shared" si="13"/>
        <v>#N/A</v>
      </c>
    </row>
    <row r="875" spans="1:105" thickTop="1" thickBot="1">
      <c r="A875" s="9">
        <v>44726</v>
      </c>
      <c r="H875" t="s">
        <v>15</v>
      </c>
      <c r="AR875" t="s">
        <v>25</v>
      </c>
      <c r="BP875" t="s">
        <v>20</v>
      </c>
      <c r="BV875">
        <v>1</v>
      </c>
      <c r="CT875" t="s">
        <v>24</v>
      </c>
      <c r="CU875" t="s">
        <v>24</v>
      </c>
      <c r="CV875" t="s">
        <v>24</v>
      </c>
      <c r="CW875">
        <v>3</v>
      </c>
      <c r="CX875">
        <v>3</v>
      </c>
      <c r="DA875" s="2" t="e">
        <f t="shared" si="13"/>
        <v>#N/A</v>
      </c>
    </row>
    <row r="876" spans="1:105" thickTop="1" thickBot="1">
      <c r="A876" s="9">
        <v>44727</v>
      </c>
      <c r="T876" t="s">
        <v>15</v>
      </c>
      <c r="AV876" t="s">
        <v>25</v>
      </c>
      <c r="CT876" t="s">
        <v>21</v>
      </c>
      <c r="CU876" t="s">
        <v>22</v>
      </c>
      <c r="CV876" t="s">
        <v>21</v>
      </c>
      <c r="CW876">
        <v>2</v>
      </c>
      <c r="CX876">
        <v>2</v>
      </c>
      <c r="DA876" s="2" t="e">
        <f t="shared" si="13"/>
        <v>#N/A</v>
      </c>
    </row>
    <row r="877" spans="1:105" thickTop="1" thickBot="1">
      <c r="A877" s="9">
        <v>44728</v>
      </c>
      <c r="AV877" t="s">
        <v>18</v>
      </c>
      <c r="CA877" t="s">
        <v>20</v>
      </c>
      <c r="DA877" s="2" t="e">
        <f t="shared" si="13"/>
        <v>#N/A</v>
      </c>
    </row>
    <row r="878" spans="1:105" thickTop="1" thickBot="1">
      <c r="A878" s="9">
        <v>44729</v>
      </c>
      <c r="L878" t="s">
        <v>15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P878">
        <v>1</v>
      </c>
      <c r="AQ878" t="s">
        <v>25</v>
      </c>
      <c r="AT878" t="s">
        <v>18</v>
      </c>
      <c r="CT878" t="s">
        <v>24</v>
      </c>
      <c r="CU878" t="s">
        <v>23</v>
      </c>
      <c r="CV878" t="s">
        <v>21</v>
      </c>
      <c r="CW878">
        <v>2</v>
      </c>
      <c r="CX878">
        <v>2</v>
      </c>
      <c r="DA878" s="2">
        <f t="shared" si="13"/>
        <v>7.5</v>
      </c>
    </row>
    <row r="879" spans="1:105" thickTop="1" thickBot="1">
      <c r="A879" s="9">
        <v>44730</v>
      </c>
      <c r="M879" t="s">
        <v>15</v>
      </c>
      <c r="R879" t="s">
        <v>15</v>
      </c>
      <c r="AP879" t="s">
        <v>25</v>
      </c>
      <c r="AR879" t="s">
        <v>25</v>
      </c>
      <c r="AT879" t="s">
        <v>18</v>
      </c>
      <c r="AV879">
        <v>1</v>
      </c>
      <c r="CT879" t="s">
        <v>24</v>
      </c>
      <c r="CU879" t="s">
        <v>19</v>
      </c>
      <c r="CV879" t="s">
        <v>24</v>
      </c>
      <c r="CW879">
        <v>2</v>
      </c>
      <c r="CX879">
        <v>2</v>
      </c>
      <c r="DA879" s="2" t="e">
        <f t="shared" si="13"/>
        <v>#N/A</v>
      </c>
    </row>
    <row r="880" spans="1:105" thickTop="1" thickBot="1">
      <c r="A880" s="9">
        <v>44731</v>
      </c>
      <c r="N880" t="s">
        <v>15</v>
      </c>
      <c r="AP880" t="s">
        <v>25</v>
      </c>
      <c r="BN880" t="s">
        <v>20</v>
      </c>
      <c r="CT880" t="s">
        <v>22</v>
      </c>
      <c r="CU880" t="s">
        <v>21</v>
      </c>
      <c r="CV880" t="s">
        <v>21</v>
      </c>
      <c r="CW880">
        <v>2</v>
      </c>
      <c r="CX880">
        <v>2</v>
      </c>
      <c r="DA880" s="2" t="e">
        <f t="shared" si="13"/>
        <v>#N/A</v>
      </c>
    </row>
    <row r="881" spans="1:105" thickTop="1" thickBot="1">
      <c r="A881" s="9">
        <v>44732</v>
      </c>
      <c r="H881">
        <v>1</v>
      </c>
      <c r="J881" t="s">
        <v>15</v>
      </c>
      <c r="AP881" t="s">
        <v>25</v>
      </c>
      <c r="BP881" t="s">
        <v>20</v>
      </c>
      <c r="CT881" t="s">
        <v>24</v>
      </c>
      <c r="CU881" t="s">
        <v>21</v>
      </c>
      <c r="CV881" t="s">
        <v>24</v>
      </c>
      <c r="CW881">
        <v>2</v>
      </c>
      <c r="CX881">
        <v>2</v>
      </c>
      <c r="DA881" s="2" t="e">
        <f t="shared" si="13"/>
        <v>#N/A</v>
      </c>
    </row>
    <row r="882" spans="1:105" thickTop="1" thickBot="1">
      <c r="A882" s="9">
        <v>44733</v>
      </c>
      <c r="L882" t="s">
        <v>15</v>
      </c>
      <c r="AN882" t="s">
        <v>25</v>
      </c>
      <c r="BN882" t="s">
        <v>20</v>
      </c>
      <c r="CT882" t="s">
        <v>22</v>
      </c>
      <c r="CU882" t="s">
        <v>19</v>
      </c>
      <c r="CV882" t="s">
        <v>21</v>
      </c>
      <c r="CW882">
        <v>2</v>
      </c>
      <c r="CX882">
        <v>2</v>
      </c>
      <c r="DA882" s="2" t="e">
        <f t="shared" si="13"/>
        <v>#N/A</v>
      </c>
    </row>
    <row r="883" spans="1:105" thickTop="1" thickBot="1">
      <c r="A883" s="9">
        <v>44734</v>
      </c>
      <c r="J883" t="s">
        <v>15</v>
      </c>
      <c r="AP883" t="s">
        <v>25</v>
      </c>
      <c r="BY883" t="s">
        <v>20</v>
      </c>
      <c r="CT883" t="s">
        <v>21</v>
      </c>
      <c r="CU883" t="s">
        <v>24</v>
      </c>
      <c r="CV883" t="s">
        <v>21</v>
      </c>
      <c r="CW883">
        <v>2</v>
      </c>
      <c r="CX883">
        <v>2</v>
      </c>
      <c r="DA883" s="2" t="e">
        <f t="shared" si="13"/>
        <v>#N/A</v>
      </c>
    </row>
    <row r="884" spans="1:105" thickTop="1" thickBot="1">
      <c r="A884" s="9">
        <v>44735</v>
      </c>
      <c r="M884" t="s">
        <v>15</v>
      </c>
      <c r="AS884" t="s">
        <v>25</v>
      </c>
      <c r="BY884" t="s">
        <v>20</v>
      </c>
      <c r="CT884" t="s">
        <v>21</v>
      </c>
      <c r="CU884" t="s">
        <v>24</v>
      </c>
      <c r="CV884" t="s">
        <v>24</v>
      </c>
      <c r="CW884">
        <v>2</v>
      </c>
      <c r="CX884">
        <v>2</v>
      </c>
      <c r="DA884" s="2" t="e">
        <f t="shared" si="13"/>
        <v>#N/A</v>
      </c>
    </row>
    <row r="885" spans="1:105" thickTop="1" thickBot="1">
      <c r="A885" s="9">
        <v>44736</v>
      </c>
      <c r="M885" t="s">
        <v>15</v>
      </c>
      <c r="AW885" t="s">
        <v>25</v>
      </c>
      <c r="BT885" t="s">
        <v>20</v>
      </c>
      <c r="CT885" t="s">
        <v>23</v>
      </c>
      <c r="CU885" t="s">
        <v>19</v>
      </c>
      <c r="CV885" t="s">
        <v>24</v>
      </c>
      <c r="CW885">
        <v>2</v>
      </c>
      <c r="CX885">
        <v>2</v>
      </c>
      <c r="DA885" s="2" t="e">
        <f t="shared" si="13"/>
        <v>#N/A</v>
      </c>
    </row>
    <row r="886" spans="1:105" thickTop="1" thickBot="1">
      <c r="A886" s="9">
        <v>44737</v>
      </c>
      <c r="P886" t="s">
        <v>15</v>
      </c>
      <c r="AV886" t="s">
        <v>25</v>
      </c>
      <c r="AX886" t="s">
        <v>18</v>
      </c>
      <c r="CH886" t="s">
        <v>20</v>
      </c>
      <c r="CT886" t="s">
        <v>23</v>
      </c>
      <c r="CU886" t="s">
        <v>23</v>
      </c>
      <c r="CV886" t="s">
        <v>23</v>
      </c>
      <c r="CW886">
        <v>2</v>
      </c>
      <c r="CX886">
        <v>2</v>
      </c>
      <c r="DA886" s="2" t="e">
        <f t="shared" si="13"/>
        <v>#N/A</v>
      </c>
    </row>
    <row r="887" spans="1:105" thickTop="1" thickBot="1">
      <c r="A887" s="9">
        <v>44738</v>
      </c>
      <c r="R887" t="s">
        <v>15</v>
      </c>
      <c r="AN887" t="s">
        <v>25</v>
      </c>
      <c r="AP887" t="s">
        <v>18</v>
      </c>
      <c r="BP887" t="s">
        <v>20</v>
      </c>
      <c r="CD887" t="s">
        <v>18</v>
      </c>
      <c r="CT887" t="s">
        <v>23</v>
      </c>
      <c r="CU887" t="s">
        <v>23</v>
      </c>
      <c r="CV887" t="s">
        <v>22</v>
      </c>
      <c r="CW887">
        <v>3</v>
      </c>
      <c r="CX887">
        <v>2</v>
      </c>
      <c r="DA887" s="2" t="e">
        <f t="shared" si="13"/>
        <v>#N/A</v>
      </c>
    </row>
    <row r="888" spans="1:105" thickTop="1" thickBot="1">
      <c r="A888" s="9">
        <v>44739</v>
      </c>
      <c r="F888">
        <v>1</v>
      </c>
      <c r="H888" t="s">
        <v>15</v>
      </c>
      <c r="AR888" t="s">
        <v>25</v>
      </c>
      <c r="BN888">
        <v>1</v>
      </c>
      <c r="CT888" t="s">
        <v>23</v>
      </c>
      <c r="CU888" t="s">
        <v>23</v>
      </c>
      <c r="CV888" t="s">
        <v>24</v>
      </c>
      <c r="CW888">
        <v>2</v>
      </c>
      <c r="CX888">
        <v>2</v>
      </c>
      <c r="DA888" s="2" t="e">
        <f t="shared" si="13"/>
        <v>#N/A</v>
      </c>
    </row>
    <row r="889" spans="1:105" thickTop="1" thickBot="1">
      <c r="A889" s="9">
        <v>44740</v>
      </c>
      <c r="I889" t="s">
        <v>15</v>
      </c>
      <c r="AQ889" t="s">
        <v>25</v>
      </c>
      <c r="AT889" t="s">
        <v>18</v>
      </c>
      <c r="BO889" t="s">
        <v>20</v>
      </c>
      <c r="CT889" t="s">
        <v>23</v>
      </c>
      <c r="CU889" t="s">
        <v>23</v>
      </c>
      <c r="CV889" t="s">
        <v>24</v>
      </c>
      <c r="CW889">
        <v>2</v>
      </c>
      <c r="CX889">
        <v>2</v>
      </c>
      <c r="DA889" s="2" t="e">
        <f t="shared" si="13"/>
        <v>#N/A</v>
      </c>
    </row>
    <row r="890" spans="1:105" thickTop="1" thickBot="1">
      <c r="A890" s="9">
        <v>44741</v>
      </c>
      <c r="K890" t="s">
        <v>15</v>
      </c>
      <c r="AM890" t="s">
        <v>25</v>
      </c>
      <c r="BO890">
        <v>1</v>
      </c>
      <c r="BT890" t="s">
        <v>20</v>
      </c>
      <c r="CT890" t="s">
        <v>23</v>
      </c>
      <c r="CU890" t="s">
        <v>23</v>
      </c>
      <c r="CV890" t="s">
        <v>24</v>
      </c>
      <c r="CW890">
        <v>2</v>
      </c>
      <c r="CX890">
        <v>2</v>
      </c>
      <c r="DA890" s="2" t="e">
        <f t="shared" si="13"/>
        <v>#N/A</v>
      </c>
    </row>
    <row r="891" spans="1:105" thickTop="1" thickBot="1">
      <c r="A891" s="9">
        <v>44742</v>
      </c>
      <c r="P891" t="s">
        <v>15</v>
      </c>
      <c r="AP891" t="s">
        <v>18</v>
      </c>
      <c r="AR891" t="s">
        <v>25</v>
      </c>
      <c r="BQ891">
        <v>1</v>
      </c>
      <c r="BR891" t="s">
        <v>20</v>
      </c>
      <c r="CD891" t="s">
        <v>18</v>
      </c>
      <c r="CT891" t="s">
        <v>24</v>
      </c>
      <c r="CU891" t="s">
        <v>23</v>
      </c>
      <c r="CV891" t="s">
        <v>24</v>
      </c>
      <c r="CW891">
        <v>2</v>
      </c>
      <c r="CX891">
        <v>2</v>
      </c>
      <c r="DA891" s="2" t="e">
        <f t="shared" si="13"/>
        <v>#N/A</v>
      </c>
    </row>
    <row r="892" spans="1:105" thickTop="1" thickBot="1">
      <c r="A892" s="9">
        <v>44743</v>
      </c>
      <c r="F892">
        <v>1</v>
      </c>
      <c r="J892" t="s">
        <v>15</v>
      </c>
      <c r="AP892" t="s">
        <v>25</v>
      </c>
      <c r="BQ892">
        <v>1</v>
      </c>
      <c r="CT892" t="s">
        <v>23</v>
      </c>
      <c r="CU892" t="s">
        <v>19</v>
      </c>
      <c r="CV892" t="s">
        <v>19</v>
      </c>
      <c r="CW892">
        <v>1</v>
      </c>
      <c r="CX892">
        <v>1</v>
      </c>
      <c r="DA892" s="2" t="e">
        <f t="shared" si="13"/>
        <v>#N/A</v>
      </c>
    </row>
    <row r="893" spans="1:105" thickTop="1" thickBot="1">
      <c r="A893" s="9">
        <v>44744</v>
      </c>
      <c r="I893" t="s">
        <v>15</v>
      </c>
      <c r="AO893" t="s">
        <v>25</v>
      </c>
      <c r="CT893" t="s">
        <v>23</v>
      </c>
      <c r="CU893" t="s">
        <v>19</v>
      </c>
      <c r="CV893" t="s">
        <v>19</v>
      </c>
      <c r="CW893">
        <v>1</v>
      </c>
      <c r="CX893">
        <v>1</v>
      </c>
      <c r="DA893" s="2" t="e">
        <f t="shared" si="13"/>
        <v>#N/A</v>
      </c>
    </row>
    <row r="894" spans="1:105" thickTop="1" thickBot="1">
      <c r="A894" s="9">
        <v>44745</v>
      </c>
      <c r="H894" t="s">
        <v>15</v>
      </c>
      <c r="AP894" t="s">
        <v>25</v>
      </c>
      <c r="BV894" t="s">
        <v>20</v>
      </c>
      <c r="CT894" t="s">
        <v>23</v>
      </c>
      <c r="CU894" t="s">
        <v>24</v>
      </c>
      <c r="CV894" t="s">
        <v>24</v>
      </c>
      <c r="CW894">
        <v>2</v>
      </c>
      <c r="CX894">
        <v>2</v>
      </c>
      <c r="DA894" s="2" t="e">
        <f t="shared" si="13"/>
        <v>#N/A</v>
      </c>
    </row>
    <row r="895" spans="1:105" thickTop="1" thickBot="1">
      <c r="A895" s="9">
        <v>44746</v>
      </c>
      <c r="J895" t="s">
        <v>15</v>
      </c>
      <c r="AP895" t="s">
        <v>25</v>
      </c>
      <c r="CT895" t="s">
        <v>23</v>
      </c>
      <c r="CU895" t="s">
        <v>24</v>
      </c>
      <c r="CV895" t="s">
        <v>24</v>
      </c>
      <c r="CW895">
        <v>2</v>
      </c>
      <c r="CX895">
        <v>2</v>
      </c>
      <c r="DA895" s="2" t="e">
        <f t="shared" si="13"/>
        <v>#N/A</v>
      </c>
    </row>
    <row r="896" spans="1:105" thickTop="1" thickBot="1">
      <c r="A896" s="9">
        <v>44747</v>
      </c>
      <c r="J896" t="s">
        <v>15</v>
      </c>
      <c r="AO896" t="s">
        <v>25</v>
      </c>
      <c r="DA896" s="2" t="e">
        <f t="shared" si="13"/>
        <v>#N/A</v>
      </c>
    </row>
    <row r="897" spans="1:105" thickTop="1" thickBot="1">
      <c r="A897" s="9">
        <v>44748</v>
      </c>
      <c r="I897" t="s">
        <v>15</v>
      </c>
      <c r="AP897" t="s">
        <v>25</v>
      </c>
      <c r="DA897" s="2" t="e">
        <f t="shared" si="13"/>
        <v>#N/A</v>
      </c>
    </row>
    <row r="898" spans="1:105" thickTop="1" thickBot="1">
      <c r="A898" s="9">
        <v>44749</v>
      </c>
      <c r="DA898" s="2" t="e">
        <f t="shared" si="13"/>
        <v>#N/A</v>
      </c>
    </row>
    <row r="899" spans="1:105" thickTop="1" thickBot="1">
      <c r="A899" s="9">
        <v>44750</v>
      </c>
      <c r="DA899" s="2" t="e">
        <f t="shared" si="13"/>
        <v>#N/A</v>
      </c>
    </row>
    <row r="900" spans="1:105" thickTop="1" thickBot="1">
      <c r="A900" s="9">
        <v>44751</v>
      </c>
      <c r="DA900" s="2" t="e">
        <f t="shared" si="13"/>
        <v>#N/A</v>
      </c>
    </row>
    <row r="901" spans="1:105" thickTop="1" thickBot="1">
      <c r="A901" s="9">
        <v>44752</v>
      </c>
      <c r="DA901" s="2" t="str">
        <f>IF((SUM(B901:CS901)/4+0.5)&gt;1,SUM(B901:CS901)/4+0.5,"")</f>
        <v/>
      </c>
    </row>
    <row r="902" spans="1:105" thickTop="1" thickBot="1">
      <c r="A902" s="9">
        <v>44753</v>
      </c>
      <c r="DA902" s="2" t="b">
        <f>IF((SUM(B902:CS902)/4+0.5)&gt;1,SUM(B902:CS902)/4+0.5)</f>
        <v>0</v>
      </c>
    </row>
    <row r="903" spans="1:105" thickTop="1" thickBot="1">
      <c r="A903" s="9">
        <v>44754</v>
      </c>
    </row>
    <row r="904" spans="1:105" thickTop="1" thickBot="1">
      <c r="A904" s="9">
        <v>44755</v>
      </c>
    </row>
    <row r="905" spans="1:105" thickTop="1" thickBot="1">
      <c r="A905" s="9">
        <v>44756</v>
      </c>
    </row>
    <row r="906" spans="1:105" thickTop="1" thickBot="1">
      <c r="A906" s="9">
        <v>44757</v>
      </c>
    </row>
    <row r="907" spans="1:105" thickTop="1" thickBot="1">
      <c r="A907" s="9">
        <v>44758</v>
      </c>
    </row>
    <row r="908" spans="1:105" thickTop="1" thickBot="1">
      <c r="A908" s="9">
        <v>44759</v>
      </c>
    </row>
    <row r="909" spans="1:105" thickTop="1" thickBot="1">
      <c r="A909" s="9">
        <v>44760</v>
      </c>
    </row>
    <row r="910" spans="1:105" thickTop="1" thickBot="1">
      <c r="A910" s="9">
        <v>44761</v>
      </c>
    </row>
    <row r="911" spans="1:105" thickTop="1" thickBot="1">
      <c r="A911" s="9">
        <v>44762</v>
      </c>
    </row>
    <row r="912" spans="1:105" thickTop="1" thickBot="1">
      <c r="A912" s="9">
        <v>44763</v>
      </c>
    </row>
    <row r="913" spans="1:1" thickTop="1" thickBot="1">
      <c r="A913" s="9">
        <v>44764</v>
      </c>
    </row>
    <row r="914" spans="1:1" thickTop="1" thickBot="1">
      <c r="A914" s="9">
        <v>44765</v>
      </c>
    </row>
    <row r="915" spans="1:1" thickTop="1" thickBot="1">
      <c r="A915" s="9">
        <v>44766</v>
      </c>
    </row>
    <row r="916" spans="1:1" thickTop="1" thickBot="1">
      <c r="A916" s="9">
        <v>44767</v>
      </c>
    </row>
    <row r="917" spans="1:1" thickTop="1" thickBot="1">
      <c r="A917" s="9">
        <v>44768</v>
      </c>
    </row>
    <row r="918" spans="1:1" thickTop="1" thickBot="1">
      <c r="A918" s="9">
        <v>44769</v>
      </c>
    </row>
    <row r="919" spans="1:1" thickTop="1" thickBot="1">
      <c r="A919" s="9">
        <v>44770</v>
      </c>
    </row>
    <row r="920" spans="1:1" thickTop="1" thickBot="1">
      <c r="A920" s="9">
        <v>44771</v>
      </c>
    </row>
    <row r="921" spans="1:1" thickTop="1" thickBot="1">
      <c r="A921" s="9">
        <v>44772</v>
      </c>
    </row>
    <row r="922" spans="1:1" thickTop="1" thickBot="1">
      <c r="A922" s="9">
        <v>44773</v>
      </c>
    </row>
    <row r="923" spans="1:1" thickTop="1" thickBot="1">
      <c r="A923" s="9">
        <v>44774</v>
      </c>
    </row>
    <row r="924" spans="1:1" thickTop="1" thickBot="1">
      <c r="A924" s="9">
        <v>44775</v>
      </c>
    </row>
    <row r="925" spans="1:1" thickTop="1" thickBot="1">
      <c r="A925" s="9">
        <v>44776</v>
      </c>
    </row>
    <row r="926" spans="1:1" thickTop="1" thickBot="1">
      <c r="A926" s="9">
        <v>44777</v>
      </c>
    </row>
    <row r="927" spans="1:1" thickTop="1" thickBot="1">
      <c r="A927" s="9">
        <v>44778</v>
      </c>
    </row>
    <row r="928" spans="1:1" thickTop="1" thickBot="1">
      <c r="A928" s="9">
        <v>44779</v>
      </c>
    </row>
    <row r="929" spans="1:1" thickTop="1" thickBot="1">
      <c r="A929" s="9">
        <v>44780</v>
      </c>
    </row>
    <row r="930" spans="1:1" thickTop="1" thickBot="1">
      <c r="A930" s="9">
        <v>44781</v>
      </c>
    </row>
    <row r="931" spans="1:1" thickTop="1" thickBot="1">
      <c r="A931" s="9">
        <v>44782</v>
      </c>
    </row>
    <row r="932" spans="1:1" thickTop="1" thickBot="1">
      <c r="A932" s="9">
        <v>44783</v>
      </c>
    </row>
    <row r="933" spans="1:1" thickTop="1" thickBot="1">
      <c r="A933" s="9">
        <v>44784</v>
      </c>
    </row>
    <row r="934" spans="1:1" thickTop="1" thickBot="1">
      <c r="A934" s="9">
        <v>44785</v>
      </c>
    </row>
    <row r="935" spans="1:1" thickTop="1" thickBot="1">
      <c r="A935" s="9">
        <v>44786</v>
      </c>
    </row>
    <row r="936" spans="1:1" thickTop="1" thickBot="1">
      <c r="A936" s="9">
        <v>44787</v>
      </c>
    </row>
    <row r="937" spans="1:1" thickTop="1" thickBot="1">
      <c r="A937" s="9">
        <v>44788</v>
      </c>
    </row>
    <row r="938" spans="1:1" thickTop="1" thickBot="1">
      <c r="A938" s="9">
        <v>44789</v>
      </c>
    </row>
    <row r="939" spans="1:1" thickTop="1" thickBot="1">
      <c r="A939" s="9">
        <v>44790</v>
      </c>
    </row>
    <row r="940" spans="1:1" thickTop="1" thickBot="1">
      <c r="A940" s="9">
        <v>44791</v>
      </c>
    </row>
    <row r="941" spans="1:1" thickTop="1" thickBot="1">
      <c r="A941" s="9">
        <v>44792</v>
      </c>
    </row>
    <row r="942" spans="1:1" thickTop="1" thickBot="1">
      <c r="A942" s="9">
        <v>44793</v>
      </c>
    </row>
    <row r="943" spans="1:1" thickTop="1" thickBot="1">
      <c r="A943" s="9">
        <v>44794</v>
      </c>
    </row>
    <row r="944" spans="1:1" thickTop="1" thickBot="1">
      <c r="A944" s="9">
        <v>44795</v>
      </c>
    </row>
    <row r="945" spans="1:1" thickTop="1" thickBot="1">
      <c r="A945" s="9">
        <v>44796</v>
      </c>
    </row>
    <row r="946" spans="1:1" thickTop="1" thickBot="1">
      <c r="A946" s="9">
        <v>44797</v>
      </c>
    </row>
    <row r="947" spans="1:1" thickTop="1" thickBot="1">
      <c r="A947" s="9">
        <v>44798</v>
      </c>
    </row>
    <row r="948" spans="1:1" thickTop="1" thickBot="1">
      <c r="A948" s="9">
        <v>44799</v>
      </c>
    </row>
    <row r="949" spans="1:1" thickTop="1" thickBot="1">
      <c r="A949" s="9">
        <v>44800</v>
      </c>
    </row>
    <row r="950" spans="1:1" thickTop="1" thickBot="1">
      <c r="A950" s="9">
        <v>44801</v>
      </c>
    </row>
    <row r="951" spans="1:1" thickTop="1" thickBot="1">
      <c r="A951" s="9">
        <v>44802</v>
      </c>
    </row>
    <row r="952" spans="1:1" thickTop="1" thickBot="1">
      <c r="A952" s="9">
        <v>44803</v>
      </c>
    </row>
    <row r="953" spans="1:1" thickTop="1" thickBot="1">
      <c r="A953" s="9">
        <v>44804</v>
      </c>
    </row>
    <row r="954" spans="1:1" thickTop="1" thickBot="1">
      <c r="A954" s="9">
        <v>44805</v>
      </c>
    </row>
    <row r="955" spans="1:1" thickTop="1" thickBot="1">
      <c r="A955" s="9">
        <v>44806</v>
      </c>
    </row>
    <row r="956" spans="1:1" thickTop="1" thickBot="1">
      <c r="A956" s="9">
        <v>44807</v>
      </c>
    </row>
    <row r="957" spans="1:1" thickTop="1" thickBot="1">
      <c r="A957" s="9">
        <v>44808</v>
      </c>
    </row>
    <row r="958" spans="1:1" thickTop="1" thickBot="1">
      <c r="A958" s="9">
        <v>44809</v>
      </c>
    </row>
    <row r="959" spans="1:1" thickTop="1" thickBot="1">
      <c r="A959" s="9">
        <v>44810</v>
      </c>
    </row>
    <row r="960" spans="1:1" thickTop="1" thickBot="1">
      <c r="A960" s="9">
        <v>44811</v>
      </c>
    </row>
    <row r="961" spans="1:1" thickTop="1" thickBot="1">
      <c r="A961" s="9">
        <v>44812</v>
      </c>
    </row>
    <row r="962" spans="1:1" thickTop="1" thickBot="1">
      <c r="A962" s="9">
        <v>44813</v>
      </c>
    </row>
    <row r="963" spans="1:1" thickTop="1" thickBot="1">
      <c r="A963" s="9">
        <v>44814</v>
      </c>
    </row>
    <row r="964" spans="1:1" thickTop="1" thickBot="1">
      <c r="A964" s="9">
        <v>44815</v>
      </c>
    </row>
    <row r="965" spans="1:1" thickTop="1" thickBot="1">
      <c r="A965" s="9">
        <v>44816</v>
      </c>
    </row>
    <row r="966" spans="1:1" thickTop="1" thickBot="1">
      <c r="A966" s="9">
        <v>44817</v>
      </c>
    </row>
    <row r="967" spans="1:1" thickTop="1" thickBot="1">
      <c r="A967" s="9">
        <v>44818</v>
      </c>
    </row>
    <row r="968" spans="1:1" thickTop="1" thickBot="1">
      <c r="A968" s="9">
        <v>44819</v>
      </c>
    </row>
    <row r="969" spans="1:1" thickTop="1" thickBot="1">
      <c r="A969" s="9">
        <v>44820</v>
      </c>
    </row>
    <row r="970" spans="1:1" thickTop="1" thickBot="1">
      <c r="A970" s="9">
        <v>44821</v>
      </c>
    </row>
    <row r="971" spans="1:1" thickTop="1" thickBot="1">
      <c r="A971" s="9">
        <v>44822</v>
      </c>
    </row>
    <row r="972" spans="1:1" thickTop="1" thickBot="1">
      <c r="A972" s="9">
        <v>44823</v>
      </c>
    </row>
    <row r="973" spans="1:1" thickTop="1" thickBot="1">
      <c r="A973" s="9">
        <v>44824</v>
      </c>
    </row>
    <row r="974" spans="1:1" thickTop="1" thickBot="1">
      <c r="A974" s="9">
        <v>44825</v>
      </c>
    </row>
    <row r="975" spans="1:1" thickTop="1" thickBot="1">
      <c r="A975" s="9">
        <v>44826</v>
      </c>
    </row>
    <row r="976" spans="1:1" thickTop="1" thickBot="1">
      <c r="A976" s="9">
        <v>44827</v>
      </c>
    </row>
    <row r="977" spans="1:1" thickTop="1" thickBot="1">
      <c r="A977" s="9">
        <v>44828</v>
      </c>
    </row>
    <row r="978" spans="1:1" thickTop="1" thickBot="1">
      <c r="A978" s="9">
        <v>44829</v>
      </c>
    </row>
    <row r="979" spans="1:1" thickTop="1" thickBot="1">
      <c r="A979" s="9">
        <v>44830</v>
      </c>
    </row>
    <row r="980" spans="1:1" thickTop="1" thickBot="1">
      <c r="A980" s="9">
        <v>44831</v>
      </c>
    </row>
    <row r="981" spans="1:1" thickTop="1" thickBot="1">
      <c r="A981" s="9">
        <v>44832</v>
      </c>
    </row>
    <row r="982" spans="1:1" thickTop="1" thickBot="1">
      <c r="A982" s="9">
        <v>44833</v>
      </c>
    </row>
    <row r="983" spans="1:1" thickTop="1" thickBot="1">
      <c r="A983" s="9">
        <v>44834</v>
      </c>
    </row>
    <row r="984" spans="1:1" thickTop="1" thickBot="1">
      <c r="A984" s="9">
        <v>44835</v>
      </c>
    </row>
    <row r="985" spans="1:1" thickTop="1" thickBot="1">
      <c r="A985" s="9">
        <v>44836</v>
      </c>
    </row>
    <row r="986" spans="1:1" thickTop="1" thickBot="1">
      <c r="A986" s="9">
        <v>44837</v>
      </c>
    </row>
    <row r="987" spans="1:1" thickTop="1" thickBot="1">
      <c r="A987" s="9">
        <v>44838</v>
      </c>
    </row>
    <row r="988" spans="1:1" thickTop="1" thickBot="1">
      <c r="A988" s="9">
        <v>44839</v>
      </c>
    </row>
    <row r="989" spans="1:1" thickTop="1" thickBot="1">
      <c r="A989" s="9">
        <v>44840</v>
      </c>
    </row>
    <row r="990" spans="1:1" thickTop="1" thickBot="1">
      <c r="A990" s="9">
        <v>44841</v>
      </c>
    </row>
    <row r="991" spans="1:1" thickTop="1" thickBot="1">
      <c r="A991" s="9">
        <v>44842</v>
      </c>
    </row>
    <row r="992" spans="1:1" thickTop="1" thickBot="1">
      <c r="A992" s="9">
        <v>44843</v>
      </c>
    </row>
    <row r="993" spans="1:1" thickTop="1" thickBot="1">
      <c r="A993" s="9">
        <v>44844</v>
      </c>
    </row>
    <row r="994" spans="1:1" thickTop="1" thickBot="1">
      <c r="A994" s="9">
        <v>44845</v>
      </c>
    </row>
    <row r="995" spans="1:1" thickTop="1" thickBot="1">
      <c r="A995" s="9">
        <v>44846</v>
      </c>
    </row>
    <row r="996" spans="1:1" thickTop="1" thickBot="1">
      <c r="A996" s="9">
        <v>44847</v>
      </c>
    </row>
    <row r="997" spans="1:1" thickTop="1" thickBot="1">
      <c r="A997" s="9">
        <v>44848</v>
      </c>
    </row>
    <row r="998" spans="1:1" thickTop="1" thickBot="1">
      <c r="A998" s="9">
        <v>44849</v>
      </c>
    </row>
    <row r="999" spans="1:1" thickTop="1" thickBot="1">
      <c r="A999" s="9">
        <v>44850</v>
      </c>
    </row>
    <row r="1000" spans="1:1" thickTop="1" thickBot="1">
      <c r="A1000" s="9">
        <v>44851</v>
      </c>
    </row>
    <row r="1001" spans="1:1" thickTop="1" thickBot="1">
      <c r="A1001" s="9">
        <v>44852</v>
      </c>
    </row>
    <row r="1002" spans="1:1" thickTop="1" thickBot="1">
      <c r="A1002" s="9">
        <v>44853</v>
      </c>
    </row>
    <row r="1003" spans="1:1" thickTop="1" thickBot="1">
      <c r="A1003" s="9">
        <v>44854</v>
      </c>
    </row>
    <row r="1004" spans="1:1" thickTop="1" thickBot="1">
      <c r="A1004" s="9">
        <v>44855</v>
      </c>
    </row>
    <row r="1005" spans="1:1" thickTop="1" thickBot="1">
      <c r="A1005" s="9">
        <v>44856</v>
      </c>
    </row>
    <row r="1006" spans="1:1" thickTop="1" thickBot="1">
      <c r="A1006" s="9">
        <v>44857</v>
      </c>
    </row>
    <row r="1007" spans="1:1" thickTop="1" thickBot="1">
      <c r="A1007" s="9">
        <v>44858</v>
      </c>
    </row>
    <row r="1008" spans="1:1" thickTop="1" thickBot="1">
      <c r="A1008" s="9">
        <v>44859</v>
      </c>
    </row>
    <row r="1009" spans="1:1" thickTop="1" thickBot="1">
      <c r="A1009" s="9">
        <v>44860</v>
      </c>
    </row>
    <row r="1010" spans="1:1" thickTop="1" thickBot="1">
      <c r="A1010" s="9">
        <v>44861</v>
      </c>
    </row>
    <row r="1011" spans="1:1" thickTop="1" thickBot="1">
      <c r="A1011" s="9">
        <v>44862</v>
      </c>
    </row>
    <row r="1012" spans="1:1" thickTop="1" thickBot="1">
      <c r="A1012" s="9">
        <v>44863</v>
      </c>
    </row>
    <row r="1013" spans="1:1" thickTop="1" thickBot="1">
      <c r="A1013" s="9">
        <v>44864</v>
      </c>
    </row>
    <row r="1014" spans="1:1" thickTop="1" thickBot="1">
      <c r="A1014" s="9">
        <v>44865</v>
      </c>
    </row>
    <row r="1015" spans="1:1" thickTop="1" thickBot="1">
      <c r="A1015" s="9">
        <v>44866</v>
      </c>
    </row>
    <row r="1016" spans="1:1" thickTop="1" thickBot="1">
      <c r="A1016" s="9">
        <v>44867</v>
      </c>
    </row>
    <row r="1017" spans="1:1" thickTop="1" thickBot="1">
      <c r="A1017" s="9">
        <v>44868</v>
      </c>
    </row>
    <row r="1018" spans="1:1" thickTop="1" thickBot="1">
      <c r="A1018" s="9">
        <v>44869</v>
      </c>
    </row>
    <row r="1019" spans="1:1" thickTop="1" thickBot="1">
      <c r="A1019" s="9">
        <v>44870</v>
      </c>
    </row>
    <row r="1020" spans="1:1" thickTop="1" thickBot="1">
      <c r="A1020" s="9">
        <v>44871</v>
      </c>
    </row>
    <row r="1021" spans="1:1" thickTop="1" thickBot="1">
      <c r="A1021" s="9">
        <v>44872</v>
      </c>
    </row>
    <row r="1022" spans="1:1" thickTop="1" thickBot="1">
      <c r="A1022" s="9">
        <v>44873</v>
      </c>
    </row>
    <row r="1023" spans="1:1" thickTop="1" thickBot="1">
      <c r="A1023" s="9">
        <v>44874</v>
      </c>
    </row>
    <row r="1024" spans="1:1" thickTop="1" thickBot="1">
      <c r="A1024" s="9">
        <v>44875</v>
      </c>
    </row>
    <row r="1025" spans="1:1" thickTop="1" thickBot="1">
      <c r="A1025" s="9">
        <v>44876</v>
      </c>
    </row>
    <row r="1026" spans="1:1" thickTop="1" thickBot="1">
      <c r="A1026" s="9">
        <v>44877</v>
      </c>
    </row>
    <row r="1027" spans="1:1" thickTop="1" thickBot="1">
      <c r="A1027" s="9">
        <v>44878</v>
      </c>
    </row>
    <row r="1028" spans="1:1" thickTop="1" thickBot="1">
      <c r="A1028" s="9">
        <v>44879</v>
      </c>
    </row>
    <row r="1029" spans="1:1" thickTop="1" thickBot="1">
      <c r="A1029" s="9">
        <v>44880</v>
      </c>
    </row>
    <row r="1030" spans="1:1" thickTop="1" thickBot="1">
      <c r="A1030" s="9">
        <v>44881</v>
      </c>
    </row>
    <row r="1031" spans="1:1" thickTop="1" thickBot="1">
      <c r="A1031" s="9">
        <v>44882</v>
      </c>
    </row>
    <row r="1032" spans="1:1" thickTop="1" thickBot="1">
      <c r="A1032" s="9">
        <v>44883</v>
      </c>
    </row>
    <row r="1033" spans="1:1" thickTop="1" thickBot="1">
      <c r="A1033" s="9">
        <v>44884</v>
      </c>
    </row>
    <row r="1034" spans="1:1" thickTop="1" thickBot="1">
      <c r="A1034" s="9">
        <v>44885</v>
      </c>
    </row>
    <row r="1035" spans="1:1" thickTop="1" thickBot="1">
      <c r="A1035" s="9">
        <v>44886</v>
      </c>
    </row>
    <row r="1036" spans="1:1" thickTop="1" thickBot="1">
      <c r="A1036" s="9">
        <v>44887</v>
      </c>
    </row>
    <row r="1037" spans="1:1" thickTop="1" thickBot="1">
      <c r="A1037" s="9">
        <v>44888</v>
      </c>
    </row>
    <row r="1038" spans="1:1" thickTop="1" thickBot="1">
      <c r="A1038" s="9">
        <v>44889</v>
      </c>
    </row>
    <row r="1039" spans="1:1" thickTop="1" thickBot="1">
      <c r="A1039" s="9">
        <v>44890</v>
      </c>
    </row>
    <row r="1040" spans="1:1" thickTop="1" thickBot="1">
      <c r="A1040" s="9">
        <v>44891</v>
      </c>
    </row>
    <row r="1041" spans="1:1" thickTop="1" thickBot="1">
      <c r="A1041" s="9">
        <v>44892</v>
      </c>
    </row>
    <row r="1042" spans="1:1" thickTop="1" thickBot="1">
      <c r="A1042" s="9">
        <v>44893</v>
      </c>
    </row>
    <row r="1043" spans="1:1" thickTop="1" thickBot="1">
      <c r="A1043" s="9">
        <v>44894</v>
      </c>
    </row>
    <row r="1044" spans="1:1" thickTop="1" thickBot="1">
      <c r="A1044" s="9">
        <v>44895</v>
      </c>
    </row>
    <row r="1045" spans="1:1" thickTop="1" thickBot="1">
      <c r="A1045" s="9">
        <v>44896</v>
      </c>
    </row>
    <row r="1046" spans="1:1" thickTop="1" thickBot="1">
      <c r="A1046" s="9">
        <v>44897</v>
      </c>
    </row>
    <row r="1047" spans="1:1" thickTop="1" thickBot="1">
      <c r="A1047" s="9">
        <v>44898</v>
      </c>
    </row>
    <row r="1048" spans="1:1" thickTop="1" thickBot="1">
      <c r="A1048" s="9">
        <v>44899</v>
      </c>
    </row>
    <row r="1049" spans="1:1" thickTop="1" thickBot="1">
      <c r="A1049" s="9">
        <v>44900</v>
      </c>
    </row>
    <row r="1050" spans="1:1" thickTop="1" thickBot="1">
      <c r="A1050" s="9">
        <v>44901</v>
      </c>
    </row>
    <row r="1051" spans="1:1" thickTop="1" thickBot="1">
      <c r="A1051" s="9">
        <v>44902</v>
      </c>
    </row>
    <row r="1052" spans="1:1" thickTop="1" thickBot="1">
      <c r="A1052" s="9">
        <v>44903</v>
      </c>
    </row>
    <row r="1053" spans="1:1" thickTop="1" thickBot="1">
      <c r="A1053" s="9">
        <v>44904</v>
      </c>
    </row>
    <row r="1054" spans="1:1" thickTop="1" thickBot="1">
      <c r="A1054" s="9">
        <v>44905</v>
      </c>
    </row>
    <row r="1055" spans="1:1" thickTop="1" thickBot="1">
      <c r="A1055" s="9">
        <v>44906</v>
      </c>
    </row>
    <row r="1056" spans="1:1" thickTop="1" thickBot="1">
      <c r="A1056" s="9">
        <v>44907</v>
      </c>
    </row>
    <row r="1057" spans="1:1" thickTop="1" thickBot="1">
      <c r="A1057" s="9">
        <v>44908</v>
      </c>
    </row>
    <row r="1058" spans="1:1" thickTop="1" thickBot="1">
      <c r="A1058" s="9">
        <v>44909</v>
      </c>
    </row>
    <row r="1059" spans="1:1" thickTop="1" thickBot="1">
      <c r="A1059" s="9">
        <v>44910</v>
      </c>
    </row>
    <row r="1060" spans="1:1" thickTop="1" thickBot="1">
      <c r="A1060" s="9">
        <v>44911</v>
      </c>
    </row>
    <row r="1061" spans="1:1" thickTop="1" thickBot="1">
      <c r="A1061" s="9">
        <v>44912</v>
      </c>
    </row>
    <row r="1062" spans="1:1" thickTop="1" thickBot="1">
      <c r="A1062" s="9">
        <v>44913</v>
      </c>
    </row>
    <row r="1063" spans="1:1" thickTop="1" thickBot="1">
      <c r="A1063" s="9">
        <v>44914</v>
      </c>
    </row>
    <row r="1064" spans="1:1" thickTop="1" thickBot="1">
      <c r="A1064" s="9">
        <v>44915</v>
      </c>
    </row>
    <row r="1065" spans="1:1" thickTop="1" thickBot="1">
      <c r="A1065" s="9">
        <v>44916</v>
      </c>
    </row>
    <row r="1066" spans="1:1" thickTop="1" thickBot="1">
      <c r="A1066" s="9">
        <v>44917</v>
      </c>
    </row>
    <row r="1067" spans="1:1" thickTop="1" thickBot="1">
      <c r="A1067" s="9">
        <v>44918</v>
      </c>
    </row>
    <row r="1068" spans="1:1" thickTop="1" thickBot="1">
      <c r="A1068" s="9">
        <v>44919</v>
      </c>
    </row>
    <row r="1069" spans="1:1" thickTop="1" thickBot="1">
      <c r="A1069" s="9">
        <v>44920</v>
      </c>
    </row>
    <row r="1070" spans="1:1" thickTop="1" thickBot="1">
      <c r="A1070" s="9">
        <v>44921</v>
      </c>
    </row>
    <row r="1071" spans="1:1" thickTop="1" thickBot="1">
      <c r="A1071" s="9">
        <v>44922</v>
      </c>
    </row>
    <row r="1072" spans="1:1" thickTop="1" thickBot="1">
      <c r="A1072" s="9">
        <v>44923</v>
      </c>
    </row>
    <row r="1073" spans="1:1" thickTop="1" thickBot="1">
      <c r="A1073" s="9">
        <v>44924</v>
      </c>
    </row>
    <row r="1074" spans="1:1" thickTop="1" thickBot="1">
      <c r="A1074" s="9">
        <v>44925</v>
      </c>
    </row>
    <row r="1075" spans="1:1" thickTop="1" thickBot="1">
      <c r="A1075" s="9">
        <v>44926</v>
      </c>
    </row>
    <row r="1076" spans="1:1" thickTop="1" thickBot="1">
      <c r="A1076" s="9">
        <v>44927</v>
      </c>
    </row>
    <row r="1077" spans="1:1" thickTop="1" thickBot="1">
      <c r="A1077" s="9">
        <v>44928</v>
      </c>
    </row>
    <row r="1078" spans="1:1" thickTop="1" thickBot="1">
      <c r="A1078" s="9">
        <v>44929</v>
      </c>
    </row>
    <row r="1079" spans="1:1" thickTop="1" thickBot="1">
      <c r="A1079" s="9">
        <v>44930</v>
      </c>
    </row>
    <row r="1080" spans="1:1" thickTop="1" thickBot="1">
      <c r="A1080" s="9">
        <v>44931</v>
      </c>
    </row>
    <row r="1081" spans="1:1" thickTop="1" thickBot="1">
      <c r="A1081" s="9">
        <v>44932</v>
      </c>
    </row>
    <row r="1082" spans="1:1" thickTop="1" thickBot="1">
      <c r="A1082" s="9">
        <v>44933</v>
      </c>
    </row>
    <row r="1083" spans="1:1" thickTop="1" thickBot="1">
      <c r="A1083" s="9">
        <v>44934</v>
      </c>
    </row>
    <row r="1084" spans="1:1" thickTop="1" thickBot="1">
      <c r="A1084" s="9">
        <v>44935</v>
      </c>
    </row>
    <row r="1085" spans="1:1" thickTop="1" thickBot="1">
      <c r="A1085" s="9">
        <v>44936</v>
      </c>
    </row>
    <row r="1086" spans="1:1" thickTop="1" thickBot="1">
      <c r="A1086" s="9">
        <v>44937</v>
      </c>
    </row>
    <row r="1087" spans="1:1" thickTop="1" thickBot="1">
      <c r="A1087" s="9">
        <v>44938</v>
      </c>
    </row>
    <row r="1088" spans="1:1" thickTop="1" thickBot="1">
      <c r="A1088" s="9">
        <v>44939</v>
      </c>
    </row>
    <row r="1089" spans="1:1" thickTop="1" thickBot="1">
      <c r="A1089" s="9">
        <v>44940</v>
      </c>
    </row>
    <row r="1090" spans="1:1" thickTop="1" thickBot="1">
      <c r="A1090" s="9">
        <v>44941</v>
      </c>
    </row>
    <row r="1091" spans="1:1" thickTop="1" thickBot="1">
      <c r="A1091" s="9">
        <v>44942</v>
      </c>
    </row>
    <row r="1092" spans="1:1" thickTop="1" thickBot="1">
      <c r="A1092" s="9">
        <v>44943</v>
      </c>
    </row>
    <row r="1093" spans="1:1" thickTop="1" thickBot="1">
      <c r="A1093" s="9">
        <v>44944</v>
      </c>
    </row>
    <row r="1094" spans="1:1" thickTop="1" thickBot="1">
      <c r="A1094" s="9">
        <v>44945</v>
      </c>
    </row>
    <row r="1095" spans="1:1" thickTop="1" thickBot="1">
      <c r="A1095" s="9">
        <v>44946</v>
      </c>
    </row>
    <row r="1096" spans="1:1" thickTop="1" thickBot="1">
      <c r="A1096" s="9">
        <v>44947</v>
      </c>
    </row>
    <row r="1097" spans="1:1" thickTop="1" thickBot="1">
      <c r="A1097" s="9">
        <v>44948</v>
      </c>
    </row>
    <row r="1098" spans="1:1" thickTop="1" thickBot="1">
      <c r="A1098" s="9">
        <v>44949</v>
      </c>
    </row>
    <row r="1099" spans="1:1" thickTop="1" thickBot="1">
      <c r="A1099" s="9">
        <v>44950</v>
      </c>
    </row>
    <row r="1100" spans="1:1" thickTop="1" thickBot="1">
      <c r="A1100" s="9">
        <v>44951</v>
      </c>
    </row>
    <row r="1101" spans="1:1" thickTop="1" thickBot="1">
      <c r="A1101" s="9">
        <v>44952</v>
      </c>
    </row>
    <row r="1102" spans="1:1" thickTop="1" thickBot="1">
      <c r="A1102" s="9">
        <v>44953</v>
      </c>
    </row>
    <row r="1103" spans="1:1" thickTop="1" thickBot="1">
      <c r="A1103" s="9">
        <v>44954</v>
      </c>
    </row>
    <row r="1104" spans="1:1" thickTop="1" thickBot="1">
      <c r="A1104" s="9">
        <v>44955</v>
      </c>
    </row>
    <row r="1105" spans="1:1" thickTop="1" thickBot="1">
      <c r="A1105" s="9">
        <v>44956</v>
      </c>
    </row>
    <row r="1106" spans="1:1" thickTop="1" thickBot="1">
      <c r="A1106" s="9">
        <v>44957</v>
      </c>
    </row>
    <row r="1107" spans="1:1" thickTop="1" thickBot="1">
      <c r="A1107" s="9">
        <v>44958</v>
      </c>
    </row>
    <row r="1108" spans="1:1" thickTop="1" thickBot="1">
      <c r="A1108" s="9">
        <v>44959</v>
      </c>
    </row>
    <row r="1109" spans="1:1" thickTop="1" thickBot="1">
      <c r="A1109" s="9">
        <v>44960</v>
      </c>
    </row>
    <row r="1110" spans="1:1" thickTop="1" thickBot="1">
      <c r="A1110" s="9">
        <v>44961</v>
      </c>
    </row>
    <row r="1111" spans="1:1" thickTop="1" thickBot="1">
      <c r="A1111" s="9">
        <v>44962</v>
      </c>
    </row>
    <row r="1112" spans="1:1" thickTop="1" thickBot="1">
      <c r="A1112" s="9">
        <v>44963</v>
      </c>
    </row>
    <row r="1113" spans="1:1" thickTop="1" thickBot="1">
      <c r="A1113" s="9">
        <v>44964</v>
      </c>
    </row>
    <row r="1114" spans="1:1" thickTop="1" thickBot="1">
      <c r="A1114" s="9">
        <v>44965</v>
      </c>
    </row>
    <row r="1115" spans="1:1" thickTop="1" thickBot="1">
      <c r="A1115" s="9">
        <v>44966</v>
      </c>
    </row>
    <row r="1116" spans="1:1" thickTop="1" thickBot="1">
      <c r="A1116" s="9">
        <v>44967</v>
      </c>
    </row>
    <row r="1117" spans="1:1" thickTop="1" thickBot="1">
      <c r="A1117" s="9">
        <v>44968</v>
      </c>
    </row>
    <row r="1118" spans="1:1" thickTop="1" thickBot="1">
      <c r="A1118" s="9">
        <v>44969</v>
      </c>
    </row>
    <row r="1119" spans="1:1" thickTop="1" thickBot="1">
      <c r="A1119" s="9">
        <v>44970</v>
      </c>
    </row>
    <row r="1120" spans="1:1" thickTop="1" thickBot="1">
      <c r="A1120" s="9">
        <v>44971</v>
      </c>
    </row>
    <row r="1121" spans="1:1" thickTop="1" thickBot="1">
      <c r="A1121" s="9">
        <v>44972</v>
      </c>
    </row>
    <row r="1122" spans="1:1" thickTop="1" thickBot="1">
      <c r="A1122" s="9">
        <v>44973</v>
      </c>
    </row>
    <row r="1123" spans="1:1" thickTop="1" thickBot="1">
      <c r="A1123" s="9">
        <v>44974</v>
      </c>
    </row>
    <row r="1124" spans="1:1" thickTop="1" thickBot="1">
      <c r="A1124" s="9">
        <v>44975</v>
      </c>
    </row>
    <row r="1125" spans="1:1" thickTop="1" thickBot="1">
      <c r="A1125" s="9">
        <v>44976</v>
      </c>
    </row>
    <row r="1126" spans="1:1" thickTop="1" thickBot="1">
      <c r="A1126" s="9">
        <v>44977</v>
      </c>
    </row>
    <row r="1127" spans="1:1" thickTop="1" thickBot="1">
      <c r="A1127" s="9">
        <v>44978</v>
      </c>
    </row>
    <row r="1128" spans="1:1" thickTop="1" thickBot="1">
      <c r="A1128" s="9">
        <v>44979</v>
      </c>
    </row>
    <row r="1129" spans="1:1" thickTop="1" thickBot="1">
      <c r="A1129" s="9">
        <v>44980</v>
      </c>
    </row>
    <row r="1130" spans="1:1" thickTop="1" thickBot="1">
      <c r="A1130" s="9">
        <v>44981</v>
      </c>
    </row>
    <row r="1131" spans="1:1" thickTop="1" thickBot="1">
      <c r="A1131" s="9">
        <v>44982</v>
      </c>
    </row>
    <row r="1132" spans="1:1" thickTop="1" thickBot="1">
      <c r="A1132" s="9">
        <v>44983</v>
      </c>
    </row>
    <row r="1133" spans="1:1" thickTop="1" thickBot="1">
      <c r="A1133" s="9">
        <v>44984</v>
      </c>
    </row>
    <row r="1134" spans="1:1" thickTop="1" thickBot="1">
      <c r="A1134" s="9">
        <v>44985</v>
      </c>
    </row>
    <row r="1135" spans="1:1" thickTop="1" thickBot="1">
      <c r="A1135" s="9">
        <v>44986</v>
      </c>
    </row>
    <row r="1136" spans="1:1" thickTop="1" thickBot="1">
      <c r="A1136" s="9">
        <v>44987</v>
      </c>
    </row>
    <row r="1137" spans="1:1" thickTop="1" thickBot="1">
      <c r="A1137" s="9">
        <v>44988</v>
      </c>
    </row>
    <row r="1138" spans="1:1" thickTop="1" thickBot="1">
      <c r="A1138" s="9">
        <v>44989</v>
      </c>
    </row>
    <row r="1139" spans="1:1" thickTop="1" thickBot="1">
      <c r="A1139" s="9">
        <v>44990</v>
      </c>
    </row>
    <row r="1140" spans="1:1" thickTop="1" thickBot="1">
      <c r="A1140" s="9">
        <v>44991</v>
      </c>
    </row>
    <row r="1141" spans="1:1" thickTop="1" thickBot="1">
      <c r="A1141" s="9">
        <v>44992</v>
      </c>
    </row>
    <row r="1142" spans="1:1" thickTop="1" thickBot="1">
      <c r="A1142" s="9">
        <v>44993</v>
      </c>
    </row>
    <row r="1143" spans="1:1" thickTop="1" thickBot="1">
      <c r="A1143" s="9">
        <v>44994</v>
      </c>
    </row>
    <row r="1144" spans="1:1" thickTop="1" thickBot="1">
      <c r="A1144" s="9">
        <v>44995</v>
      </c>
    </row>
    <row r="1145" spans="1:1" thickTop="1" thickBot="1">
      <c r="A1145" s="9">
        <v>44996</v>
      </c>
    </row>
    <row r="1146" spans="1:1" thickTop="1" thickBot="1">
      <c r="A1146" s="9">
        <v>44997</v>
      </c>
    </row>
    <row r="1147" spans="1:1" thickTop="1" thickBot="1">
      <c r="A1147" s="9">
        <v>44998</v>
      </c>
    </row>
    <row r="1148" spans="1:1" thickTop="1" thickBot="1">
      <c r="A1148" s="9">
        <v>44999</v>
      </c>
    </row>
    <row r="1149" spans="1:1" thickTop="1" thickBot="1">
      <c r="A1149" s="9">
        <v>45000</v>
      </c>
    </row>
    <row r="1150" spans="1:1" thickTop="1" thickBot="1">
      <c r="A1150" s="9">
        <v>45001</v>
      </c>
    </row>
    <row r="1151" spans="1:1" thickTop="1" thickBot="1">
      <c r="A1151" s="9">
        <v>45002</v>
      </c>
    </row>
    <row r="1152" spans="1:1" thickTop="1" thickBot="1">
      <c r="A1152" s="9">
        <v>45003</v>
      </c>
    </row>
    <row r="1153" spans="1:1" thickTop="1" thickBot="1">
      <c r="A1153" s="9">
        <v>45004</v>
      </c>
    </row>
    <row r="1154" spans="1:1" thickTop="1" thickBot="1">
      <c r="A1154" s="9">
        <v>45005</v>
      </c>
    </row>
    <row r="1155" spans="1:1" thickTop="1" thickBot="1">
      <c r="A1155" s="9">
        <v>45006</v>
      </c>
    </row>
    <row r="1156" spans="1:1" thickTop="1" thickBot="1">
      <c r="A1156" s="9">
        <v>45007</v>
      </c>
    </row>
    <row r="1157" spans="1:1" thickTop="1" thickBot="1">
      <c r="A1157" s="9">
        <v>45008</v>
      </c>
    </row>
    <row r="1158" spans="1:1" thickTop="1" thickBot="1">
      <c r="A1158" s="9">
        <v>45009</v>
      </c>
    </row>
    <row r="1159" spans="1:1" thickTop="1" thickBot="1">
      <c r="A1159" s="9">
        <v>45010</v>
      </c>
    </row>
    <row r="1160" spans="1:1" thickTop="1" thickBot="1">
      <c r="A1160" s="9">
        <v>45011</v>
      </c>
    </row>
    <row r="1161" spans="1:1" thickTop="1" thickBot="1">
      <c r="A1161" s="9">
        <v>45012</v>
      </c>
    </row>
    <row r="1162" spans="1:1" thickTop="1" thickBot="1">
      <c r="A1162" s="9">
        <v>45013</v>
      </c>
    </row>
    <row r="1163" spans="1:1" thickTop="1" thickBot="1">
      <c r="A1163" s="9">
        <v>45014</v>
      </c>
    </row>
    <row r="1164" spans="1:1" thickTop="1" thickBot="1">
      <c r="A1164" s="9">
        <v>45015</v>
      </c>
    </row>
    <row r="1165" spans="1:1" thickTop="1" thickBot="1">
      <c r="A1165" s="9">
        <v>45016</v>
      </c>
    </row>
    <row r="1166" spans="1:1" thickTop="1" thickBot="1">
      <c r="A1166" s="9">
        <v>45017</v>
      </c>
    </row>
    <row r="1167" spans="1:1" thickTop="1" thickBot="1">
      <c r="A1167" s="9">
        <v>45018</v>
      </c>
    </row>
    <row r="1168" spans="1:1" thickTop="1" thickBot="1">
      <c r="A1168" s="9">
        <v>45019</v>
      </c>
    </row>
    <row r="1169" spans="1:1" thickTop="1" thickBot="1">
      <c r="A1169" s="9">
        <v>45020</v>
      </c>
    </row>
    <row r="1170" spans="1:1" thickTop="1" thickBot="1">
      <c r="A1170" s="9">
        <v>45021</v>
      </c>
    </row>
    <row r="1171" spans="1:1" thickTop="1" thickBot="1">
      <c r="A1171" s="9">
        <v>45022</v>
      </c>
    </row>
    <row r="1172" spans="1:1" thickTop="1" thickBot="1">
      <c r="A1172" s="9">
        <v>45023</v>
      </c>
    </row>
    <row r="1173" spans="1:1" thickTop="1" thickBot="1">
      <c r="A1173" s="9">
        <v>45024</v>
      </c>
    </row>
    <row r="1174" spans="1:1" thickTop="1" thickBot="1">
      <c r="A1174" s="9">
        <v>45025</v>
      </c>
    </row>
    <row r="1175" spans="1:1" thickTop="1" thickBot="1">
      <c r="A1175" s="9">
        <v>45026</v>
      </c>
    </row>
    <row r="1176" spans="1:1" thickTop="1" thickBot="1">
      <c r="A1176" s="9">
        <v>45027</v>
      </c>
    </row>
    <row r="1177" spans="1:1" thickTop="1" thickBot="1">
      <c r="A1177" s="9">
        <v>45028</v>
      </c>
    </row>
    <row r="1178" spans="1:1" thickTop="1" thickBot="1">
      <c r="A1178" s="9">
        <v>45029</v>
      </c>
    </row>
    <row r="1179" spans="1:1" thickTop="1" thickBot="1">
      <c r="A1179" s="9">
        <v>45030</v>
      </c>
    </row>
    <row r="1180" spans="1:1" thickTop="1" thickBot="1">
      <c r="A1180" s="9">
        <v>45031</v>
      </c>
    </row>
    <row r="1181" spans="1:1" thickTop="1" thickBot="1">
      <c r="A1181" s="9">
        <v>45032</v>
      </c>
    </row>
    <row r="1182" spans="1:1" thickTop="1" thickBot="1">
      <c r="A1182" s="9">
        <v>45033</v>
      </c>
    </row>
    <row r="1183" spans="1:1" thickTop="1" thickBot="1">
      <c r="A1183" s="9">
        <v>45034</v>
      </c>
    </row>
    <row r="1184" spans="1:1" thickTop="1" thickBot="1">
      <c r="A1184" s="9">
        <v>45035</v>
      </c>
    </row>
    <row r="1185" spans="1:1" thickTop="1" thickBot="1">
      <c r="A1185" s="9">
        <v>45036</v>
      </c>
    </row>
    <row r="1186" spans="1:1" thickTop="1" thickBot="1">
      <c r="A1186" s="9">
        <v>45037</v>
      </c>
    </row>
    <row r="1187" spans="1:1" thickTop="1" thickBot="1">
      <c r="A1187" s="9">
        <v>45038</v>
      </c>
    </row>
    <row r="1188" spans="1:1" thickTop="1" thickBot="1">
      <c r="A1188" s="9">
        <v>45039</v>
      </c>
    </row>
    <row r="1189" spans="1:1" thickTop="1" thickBot="1">
      <c r="A1189" s="9">
        <v>45040</v>
      </c>
    </row>
    <row r="1190" spans="1:1" thickTop="1" thickBot="1">
      <c r="A1190" s="9">
        <v>45041</v>
      </c>
    </row>
    <row r="1191" spans="1:1" thickTop="1" thickBot="1">
      <c r="A1191" s="9">
        <v>45042</v>
      </c>
    </row>
    <row r="1192" spans="1:1" thickTop="1" thickBot="1">
      <c r="A1192" s="9">
        <v>45043</v>
      </c>
    </row>
    <row r="1193" spans="1:1" thickTop="1" thickBot="1">
      <c r="A1193" s="9">
        <v>45044</v>
      </c>
    </row>
    <row r="1194" spans="1:1" thickTop="1" thickBot="1">
      <c r="A1194" s="9">
        <v>45045</v>
      </c>
    </row>
    <row r="1195" spans="1:1" thickTop="1" thickBot="1">
      <c r="A1195" s="9">
        <v>45046</v>
      </c>
    </row>
    <row r="1196" spans="1:1" thickTop="1" thickBot="1">
      <c r="A1196" s="9">
        <v>45047</v>
      </c>
    </row>
    <row r="1197" spans="1:1" thickTop="1" thickBot="1">
      <c r="A1197" s="9">
        <v>45048</v>
      </c>
    </row>
    <row r="1198" spans="1:1" thickTop="1" thickBot="1">
      <c r="A1198" s="9">
        <v>45049</v>
      </c>
    </row>
    <row r="1199" spans="1:1" thickTop="1" thickBot="1">
      <c r="A1199" s="9">
        <v>45050</v>
      </c>
    </row>
    <row r="1200" spans="1:1" thickTop="1" thickBot="1">
      <c r="A1200" s="9">
        <v>45051</v>
      </c>
    </row>
    <row r="1201" spans="1:1" thickTop="1" thickBot="1">
      <c r="A1201" s="9">
        <v>45052</v>
      </c>
    </row>
    <row r="1202" spans="1:1" thickTop="1" thickBot="1">
      <c r="A1202" s="9">
        <v>45053</v>
      </c>
    </row>
    <row r="1203" spans="1:1" thickTop="1" thickBot="1">
      <c r="A1203" s="9">
        <v>45054</v>
      </c>
    </row>
    <row r="1204" spans="1:1" thickTop="1" thickBot="1">
      <c r="A1204" s="9">
        <v>45055</v>
      </c>
    </row>
    <row r="1205" spans="1:1" thickTop="1" thickBot="1">
      <c r="A1205" s="9">
        <v>45056</v>
      </c>
    </row>
    <row r="1206" spans="1:1" thickTop="1" thickBot="1">
      <c r="A1206" s="9">
        <v>45057</v>
      </c>
    </row>
    <row r="1207" spans="1:1" thickTop="1" thickBot="1">
      <c r="A1207" s="9">
        <v>45058</v>
      </c>
    </row>
    <row r="1208" spans="1:1" thickTop="1" thickBot="1">
      <c r="A1208" s="9">
        <v>45059</v>
      </c>
    </row>
    <row r="1209" spans="1:1" thickTop="1" thickBot="1">
      <c r="A1209" s="9">
        <v>45060</v>
      </c>
    </row>
    <row r="1210" spans="1:1" thickTop="1" thickBot="1">
      <c r="A1210" s="9">
        <v>45061</v>
      </c>
    </row>
    <row r="1211" spans="1:1" thickTop="1" thickBot="1">
      <c r="A1211" s="9">
        <v>45062</v>
      </c>
    </row>
    <row r="1212" spans="1:1" thickTop="1" thickBot="1">
      <c r="A1212" s="9">
        <v>45063</v>
      </c>
    </row>
    <row r="1213" spans="1:1" thickTop="1" thickBot="1">
      <c r="A1213" s="9">
        <v>45064</v>
      </c>
    </row>
    <row r="1214" spans="1:1" thickTop="1" thickBot="1">
      <c r="A1214" s="9">
        <v>45065</v>
      </c>
    </row>
    <row r="1215" spans="1:1" thickTop="1" thickBot="1">
      <c r="A1215" s="9">
        <v>45066</v>
      </c>
    </row>
    <row r="1216" spans="1:1" thickTop="1" thickBot="1">
      <c r="A1216" s="9">
        <v>45067</v>
      </c>
    </row>
    <row r="1217" spans="1:1" thickTop="1" thickBot="1">
      <c r="A1217" s="9">
        <v>45068</v>
      </c>
    </row>
    <row r="1218" spans="1:1" thickTop="1" thickBot="1">
      <c r="A1218" s="9">
        <v>45069</v>
      </c>
    </row>
    <row r="1219" spans="1:1" thickTop="1" thickBot="1">
      <c r="A1219" s="9">
        <v>45070</v>
      </c>
    </row>
    <row r="1220" spans="1:1" thickTop="1" thickBot="1">
      <c r="A1220" s="9">
        <v>45071</v>
      </c>
    </row>
    <row r="1221" spans="1:1" thickTop="1" thickBot="1">
      <c r="A1221" s="9">
        <v>45072</v>
      </c>
    </row>
    <row r="1222" spans="1:1" thickTop="1" thickBot="1">
      <c r="A1222" s="9">
        <v>45073</v>
      </c>
    </row>
    <row r="1223" spans="1:1" thickTop="1" thickBot="1">
      <c r="A1223" s="9">
        <v>45074</v>
      </c>
    </row>
    <row r="1224" spans="1:1" thickTop="1" thickBot="1">
      <c r="A1224" s="9">
        <v>45075</v>
      </c>
    </row>
    <row r="1225" spans="1:1" thickTop="1" thickBot="1">
      <c r="A1225" s="9">
        <v>45076</v>
      </c>
    </row>
    <row r="1226" spans="1:1" thickTop="1" thickBot="1">
      <c r="A1226" s="9">
        <v>45077</v>
      </c>
    </row>
    <row r="1227" spans="1:1" thickTop="1" thickBot="1">
      <c r="A1227" s="9">
        <v>45078</v>
      </c>
    </row>
    <row r="1228" spans="1:1" thickTop="1" thickBot="1">
      <c r="A1228" s="9">
        <v>45079</v>
      </c>
    </row>
    <row r="1229" spans="1:1" thickTop="1" thickBot="1">
      <c r="A1229" s="9">
        <v>45080</v>
      </c>
    </row>
    <row r="1230" spans="1:1" thickTop="1" thickBot="1">
      <c r="A1230" s="9">
        <v>45081</v>
      </c>
    </row>
    <row r="1231" spans="1:1" thickTop="1" thickBot="1">
      <c r="A1231" s="9">
        <v>45082</v>
      </c>
    </row>
    <row r="1232" spans="1:1" thickTop="1" thickBot="1">
      <c r="A1232" s="9">
        <v>45083</v>
      </c>
    </row>
    <row r="1233" spans="1:1" thickTop="1" thickBot="1">
      <c r="A1233" s="9">
        <v>45084</v>
      </c>
    </row>
    <row r="1234" spans="1:1" thickTop="1" thickBot="1">
      <c r="A1234" s="9">
        <v>45085</v>
      </c>
    </row>
    <row r="1235" spans="1:1" thickTop="1" thickBot="1">
      <c r="A1235" s="9">
        <v>45086</v>
      </c>
    </row>
    <row r="1236" spans="1:1" thickTop="1" thickBot="1">
      <c r="A1236" s="9">
        <v>45087</v>
      </c>
    </row>
    <row r="1237" spans="1:1" thickTop="1" thickBot="1">
      <c r="A1237" s="9">
        <v>45088</v>
      </c>
    </row>
    <row r="1238" spans="1:1" thickTop="1" thickBot="1">
      <c r="A1238" s="9">
        <v>45089</v>
      </c>
    </row>
    <row r="1239" spans="1:1" thickTop="1" thickBot="1">
      <c r="A1239" s="9">
        <v>45090</v>
      </c>
    </row>
    <row r="1240" spans="1:1" thickTop="1" thickBot="1">
      <c r="A1240" s="9">
        <v>45091</v>
      </c>
    </row>
    <row r="1241" spans="1:1" thickTop="1" thickBot="1">
      <c r="A1241" s="9">
        <v>45092</v>
      </c>
    </row>
    <row r="1242" spans="1:1" thickTop="1" thickBot="1">
      <c r="A1242" s="9">
        <v>45093</v>
      </c>
    </row>
    <row r="1243" spans="1:1" thickTop="1" thickBot="1">
      <c r="A1243" s="9">
        <v>45094</v>
      </c>
    </row>
    <row r="1244" spans="1:1" thickTop="1" thickBot="1">
      <c r="A1244" s="9">
        <v>45095</v>
      </c>
    </row>
    <row r="1245" spans="1:1" thickTop="1" thickBot="1">
      <c r="A1245" s="9">
        <v>45096</v>
      </c>
    </row>
    <row r="1246" spans="1:1" thickTop="1" thickBot="1">
      <c r="A1246" s="9">
        <v>45097</v>
      </c>
    </row>
    <row r="1247" spans="1:1" thickTop="1" thickBot="1">
      <c r="A1247" s="9">
        <v>45098</v>
      </c>
    </row>
    <row r="1248" spans="1:1" thickTop="1" thickBot="1">
      <c r="A1248" s="9">
        <v>45099</v>
      </c>
    </row>
    <row r="1249" spans="1:1" thickTop="1" thickBot="1">
      <c r="A1249" s="9">
        <v>45100</v>
      </c>
    </row>
    <row r="1250" spans="1:1" thickTop="1" thickBot="1">
      <c r="A1250" s="9">
        <v>45101</v>
      </c>
    </row>
    <row r="1251" spans="1:1" thickTop="1" thickBot="1">
      <c r="A1251" s="9">
        <v>45102</v>
      </c>
    </row>
    <row r="1252" spans="1:1" thickTop="1" thickBot="1">
      <c r="A1252" s="9">
        <v>45103</v>
      </c>
    </row>
    <row r="1253" spans="1:1" thickTop="1" thickBot="1">
      <c r="A1253" s="9">
        <v>45104</v>
      </c>
    </row>
    <row r="1254" spans="1:1" thickTop="1" thickBot="1">
      <c r="A1254" s="9">
        <v>45105</v>
      </c>
    </row>
    <row r="1255" spans="1:1" thickTop="1" thickBot="1">
      <c r="A1255" s="9">
        <v>45106</v>
      </c>
    </row>
    <row r="1256" spans="1:1" thickTop="1" thickBot="1">
      <c r="A1256" s="9">
        <v>45107</v>
      </c>
    </row>
    <row r="1257" spans="1:1" thickTop="1" thickBot="1">
      <c r="A1257" s="9">
        <v>45108</v>
      </c>
    </row>
    <row r="1258" spans="1:1" thickTop="1" thickBot="1">
      <c r="A1258" s="9">
        <v>45109</v>
      </c>
    </row>
    <row r="1259" spans="1:1" thickTop="1" thickBot="1">
      <c r="A1259" s="9">
        <v>45110</v>
      </c>
    </row>
    <row r="1260" spans="1:1" thickTop="1" thickBot="1">
      <c r="A1260" s="9">
        <v>45111</v>
      </c>
    </row>
    <row r="1261" spans="1:1" thickTop="1" thickBot="1">
      <c r="A1261" s="9">
        <v>45112</v>
      </c>
    </row>
    <row r="1262" spans="1:1" thickTop="1" thickBot="1">
      <c r="A1262" s="9">
        <v>45113</v>
      </c>
    </row>
    <row r="1263" spans="1:1" thickTop="1" thickBot="1">
      <c r="A1263" s="9">
        <v>45114</v>
      </c>
    </row>
    <row r="1264" spans="1:1" thickTop="1" thickBot="1">
      <c r="A1264" s="9">
        <v>45115</v>
      </c>
    </row>
    <row r="1265" spans="1:1" thickTop="1" thickBot="1">
      <c r="A1265" s="9">
        <v>45116</v>
      </c>
    </row>
    <row r="1266" spans="1:1" thickTop="1" thickBot="1">
      <c r="A1266" s="9">
        <v>45117</v>
      </c>
    </row>
    <row r="1267" spans="1:1" thickTop="1" thickBot="1">
      <c r="A1267" s="9">
        <v>45118</v>
      </c>
    </row>
    <row r="1268" spans="1:1" thickTop="1" thickBot="1">
      <c r="A1268" s="9">
        <v>45119</v>
      </c>
    </row>
    <row r="1269" spans="1:1" thickTop="1" thickBot="1">
      <c r="A1269" s="9">
        <v>45120</v>
      </c>
    </row>
    <row r="1270" spans="1:1" thickTop="1" thickBot="1">
      <c r="A1270" s="9">
        <v>45121</v>
      </c>
    </row>
    <row r="1271" spans="1:1" thickTop="1" thickBot="1">
      <c r="A1271" s="9">
        <v>45122</v>
      </c>
    </row>
  </sheetData>
  <mergeCells count="32">
    <mergeCell ref="CT1:CV1"/>
    <mergeCell ref="B1:CS1"/>
    <mergeCell ref="CW1:CX1"/>
    <mergeCell ref="CW2:CX2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CZ2:CZ3"/>
    <mergeCell ref="BR2:BU2"/>
    <mergeCell ref="BV2:BY2"/>
    <mergeCell ref="BZ2:CC2"/>
    <mergeCell ref="CD2:CG2"/>
    <mergeCell ref="CH2:CK2"/>
    <mergeCell ref="CU2:CU3"/>
    <mergeCell ref="CT2:CT3"/>
    <mergeCell ref="CV2:CV3"/>
    <mergeCell ref="CL2:CO2"/>
    <mergeCell ref="CP2:CS2"/>
  </mergeCells>
  <conditionalFormatting sqref="CT1:CV1048576">
    <cfRule type="cellIs" dxfId="20" priority="10" operator="equal">
      <formula>"B"</formula>
    </cfRule>
  </conditionalFormatting>
  <conditionalFormatting sqref="CW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299:CX301 CW4:CW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X4:CY298 CY299:CY301 CX302:CY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T1:CV1048576">
    <cfRule type="cellIs" dxfId="19" priority="13" operator="equal">
      <formula>"TM"</formula>
    </cfRule>
  </conditionalFormatting>
  <conditionalFormatting sqref="CY1:CY1048576">
    <cfRule type="containsText" dxfId="18" priority="1" operator="containsText" text="Oui">
      <formula>NOT(ISERROR(SEARCH("Oui",CY1)))</formula>
    </cfRule>
  </conditionalFormatting>
  <conditionalFormatting sqref="CT1:CV1048576">
    <cfRule type="cellIs" dxfId="17" priority="9" operator="equal">
      <formula>"TB"</formula>
    </cfRule>
  </conditionalFormatting>
  <conditionalFormatting sqref="CT1:CV1048576">
    <cfRule type="cellIs" dxfId="16" priority="11" operator="equal">
      <formula>"Moy"</formula>
    </cfRule>
  </conditionalFormatting>
  <conditionalFormatting sqref="CT1:CV1048576">
    <cfRule type="cellIs" dxfId="15" priority="12" operator="equal">
      <formula>"Ma"</formula>
    </cfRule>
  </conditionalFormatting>
  <conditionalFormatting sqref="AU833:CS833 B1:CS832 B833:AS833 B834:CS1048576">
    <cfRule type="cellIs" dxfId="14" priority="14" operator="equal">
      <formula>"T"</formula>
    </cfRule>
    <cfRule type="cellIs" dxfId="13" priority="15" operator="equal">
      <formula>"ca"</formula>
    </cfRule>
    <cfRule type="cellIs" dxfId="12" priority="16" operator="equal">
      <formula>"s"</formula>
    </cfRule>
    <cfRule type="cellIs" dxfId="11" priority="17" operator="equal">
      <formula>"l"</formula>
    </cfRule>
    <cfRule type="cellIs" dxfId="10" priority="18" operator="equal">
      <formula>"c"</formula>
    </cfRule>
    <cfRule type="cellIs" dxfId="9" priority="19" operator="equal">
      <formula>1</formula>
    </cfRule>
  </conditionalFormatting>
  <dataValidations count="6">
    <dataValidation type="decimal" allowBlank="1" showErrorMessage="1" errorTitle="Liste des valeurs autorisées" error="10_x000a_ Attaque de panique aiguë_x000a_Douleur à la poitrine, dépersonnalisation, paralysie, sentiment d’irréalité, certitude de devenir fou ou d’être en train de mourir. _x000a_(Tous les symptômes de 1 à 9 amplifiés)                                         _x000a_9_x000a__x000a_ Attaque " sqref="CW1" xr:uid="{061BC622-9E96-084D-A691-FA8C0DF32EFB}">
      <formula1>1</formula1>
      <formula2>10</formula2>
    </dataValidation>
    <dataValidation type="list" allowBlank="1" showErrorMessage="1" errorTitle="Liste des valeurs autorisées" error="Valeur de 1 à 10._x000a_Voir onglet &quot;Echelles&quot; pour le détail." sqref="CW4:CX670 CW675:CX1048576" xr:uid="{4FCE1BAD-E26A-114E-9099-BDBB65A964CC}">
      <formula1>"1,2,3,4,5,6,7,8,9,10"</formula1>
    </dataValidation>
    <dataValidation type="list" allowBlank="1" showInputMessage="1" showErrorMessage="1" sqref="B897:CS1048576" xr:uid="{60D9623C-EE45-F047-A962-B3F800DFEAA8}">
      <formula1>"c,l,1,ca,t"</formula1>
    </dataValidation>
    <dataValidation type="list" allowBlank="1" showInputMessage="1" showErrorMessage="1" sqref="BQ4:BR284 BQ287:BR673 CH662:CS662 BS4:CS661 BS663:CS673 BS662:CF662 B4:BP673 J678:AP678 B675:CS677 AQ678:CS679 B678:I679 AT832 AU832:CS833 B832:AS833 B680:CS831 B834:CS896" xr:uid="{15998B94-BC3B-E446-BE74-6377A0A3A0CC}">
      <formula1>"c,l,1,ca,t,s"</formula1>
    </dataValidation>
    <dataValidation type="list" allowBlank="1" showErrorMessage="1" errorTitle="Liste des valeurs autorisées" error="Valeur de 1 à 10._x000a_Voir onglet &quot;Echelles&quot; pour le détail." sqref="CY2 CY4:CY673 CY675:CY1048576" xr:uid="{E42E1575-4219-1845-A6E7-3FC0FAD5080B}">
      <formula1>"Oui,Non"</formula1>
    </dataValidation>
    <dataValidation type="list" allowBlank="1" showErrorMessage="1" errorTitle="Liste des valeurs autorisées" error="TM : Très mauvais_x000a_Ma : Mauvaius_x000a_Moy : Moyen_x000a_B : Bien_x000a_TB : Très bien_x000a_" sqref="CT4:CV670 CT675:CV1048576" xr:uid="{73B22330-09E8-4E5F-BB9F-BCA32045370A}">
      <formula1>"TB, B, Moy, Ma, TM"</formula1>
    </dataValidation>
  </dataValidations>
  <pageMargins left="0.7" right="0.7" top="0.75" bottom="0.75" header="0.3" footer="0.3"/>
  <pageSetup paperSize="9" scale="31" fitToHeight="22" orientation="landscape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9426-F371-AF40-99D6-8853E07506BD}">
  <sheetPr codeName="Sheet2"/>
  <dimension ref="A1:C12"/>
  <sheetViews>
    <sheetView topLeftCell="B1" zoomScaleNormal="60" zoomScaleSheetLayoutView="100" workbookViewId="0">
      <selection activeCell="C12" sqref="C12"/>
    </sheetView>
  </sheetViews>
  <sheetFormatPr defaultColWidth="8.85546875" defaultRowHeight="15"/>
  <cols>
    <col min="1" max="1" width="8.5703125" customWidth="1"/>
    <col min="2" max="2" width="25.7109375" bestFit="1" customWidth="1"/>
    <col min="3" max="3" width="178.7109375" bestFit="1" customWidth="1"/>
  </cols>
  <sheetData>
    <row r="1" spans="1:3">
      <c r="A1" s="65" t="s">
        <v>8</v>
      </c>
      <c r="B1" s="66"/>
      <c r="C1" s="67"/>
    </row>
    <row r="2" spans="1:3">
      <c r="A2" s="3" t="s">
        <v>145</v>
      </c>
      <c r="B2" t="s">
        <v>146</v>
      </c>
      <c r="C2" s="4" t="s">
        <v>147</v>
      </c>
    </row>
    <row r="3" spans="1:3">
      <c r="A3" s="3">
        <v>1</v>
      </c>
      <c r="B3" t="s">
        <v>148</v>
      </c>
      <c r="C3" s="4" t="s">
        <v>149</v>
      </c>
    </row>
    <row r="4" spans="1:3">
      <c r="A4" s="3">
        <v>2</v>
      </c>
      <c r="B4" t="s">
        <v>150</v>
      </c>
      <c r="C4" s="4" t="s">
        <v>151</v>
      </c>
    </row>
    <row r="5" spans="1:3">
      <c r="A5" s="3">
        <v>3</v>
      </c>
      <c r="B5" t="s">
        <v>152</v>
      </c>
      <c r="C5" s="4" t="s">
        <v>153</v>
      </c>
    </row>
    <row r="6" spans="1:3">
      <c r="A6" s="3">
        <v>4</v>
      </c>
      <c r="B6" t="s">
        <v>154</v>
      </c>
      <c r="C6" s="4" t="s">
        <v>155</v>
      </c>
    </row>
    <row r="7" spans="1:3">
      <c r="A7" s="3">
        <v>5</v>
      </c>
      <c r="B7" t="s">
        <v>156</v>
      </c>
      <c r="C7" s="4" t="s">
        <v>157</v>
      </c>
    </row>
    <row r="8" spans="1:3">
      <c r="A8" s="3">
        <v>6</v>
      </c>
      <c r="B8" t="s">
        <v>158</v>
      </c>
      <c r="C8" s="4" t="s">
        <v>159</v>
      </c>
    </row>
    <row r="9" spans="1:3">
      <c r="A9" s="3">
        <v>7</v>
      </c>
      <c r="B9" t="s">
        <v>158</v>
      </c>
      <c r="C9" s="4" t="s">
        <v>160</v>
      </c>
    </row>
    <row r="10" spans="1:3">
      <c r="A10" s="3">
        <v>8</v>
      </c>
      <c r="B10" t="s">
        <v>161</v>
      </c>
      <c r="C10" s="4" t="s">
        <v>162</v>
      </c>
    </row>
    <row r="11" spans="1:3">
      <c r="A11" s="3">
        <v>9</v>
      </c>
      <c r="B11" t="s">
        <v>163</v>
      </c>
      <c r="C11" s="4" t="s">
        <v>164</v>
      </c>
    </row>
    <row r="12" spans="1:3" ht="15.75" thickBot="1">
      <c r="A12" s="5">
        <v>10</v>
      </c>
      <c r="B12" s="6" t="s">
        <v>165</v>
      </c>
      <c r="C12" s="7" t="s">
        <v>166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F32A-6B23-4117-8742-AA4BD49E2D14}">
  <sheetPr codeName="Sheet4">
    <tabColor rgb="FFFF0000"/>
  </sheetPr>
  <dimension ref="A1:AS1076"/>
  <sheetViews>
    <sheetView topLeftCell="A227" workbookViewId="0">
      <selection activeCell="M246" sqref="M246"/>
    </sheetView>
  </sheetViews>
  <sheetFormatPr defaultColWidth="8.85546875" defaultRowHeight="15"/>
  <cols>
    <col min="1" max="1" width="11.42578125" bestFit="1" customWidth="1"/>
    <col min="2" max="2" width="16.28515625" style="21" bestFit="1" customWidth="1"/>
    <col min="3" max="3" width="13" style="21" bestFit="1" customWidth="1"/>
    <col min="4" max="4" width="14.42578125" style="21" bestFit="1" customWidth="1"/>
    <col min="5" max="5" width="14.42578125" bestFit="1" customWidth="1"/>
    <col min="6" max="6" width="18.140625" bestFit="1" customWidth="1"/>
    <col min="7" max="7" width="15.5703125" bestFit="1" customWidth="1"/>
    <col min="8" max="8" width="20" bestFit="1" customWidth="1"/>
    <col min="9" max="9" width="13.28515625" bestFit="1" customWidth="1"/>
    <col min="10" max="10" width="13.7109375" bestFit="1" customWidth="1"/>
    <col min="11" max="11" width="10.28515625" bestFit="1" customWidth="1"/>
    <col min="12" max="12" width="16" style="21" bestFit="1" customWidth="1"/>
    <col min="16" max="16" width="3" style="35" bestFit="1" customWidth="1"/>
    <col min="17" max="17" width="3" style="31" bestFit="1" customWidth="1"/>
    <col min="18" max="18" width="11.140625" style="21" bestFit="1" customWidth="1"/>
    <col min="19" max="19" width="11.42578125" style="33" bestFit="1" customWidth="1"/>
    <col min="20" max="20" width="16" bestFit="1" customWidth="1"/>
    <col min="21" max="21" width="18" style="4" bestFit="1" customWidth="1"/>
    <col min="22" max="22" width="2.28515625" style="37" bestFit="1" customWidth="1"/>
    <col min="23" max="23" width="3.42578125" style="36" bestFit="1" customWidth="1"/>
    <col min="24" max="24" width="3.42578125" style="21" bestFit="1" customWidth="1"/>
    <col min="25" max="25" width="15.42578125" bestFit="1" customWidth="1"/>
    <col min="26" max="26" width="15.85546875" bestFit="1" customWidth="1"/>
    <col min="27" max="27" width="12.7109375" bestFit="1" customWidth="1"/>
    <col min="28" max="28" width="14.7109375" style="4" bestFit="1" customWidth="1"/>
    <col min="29" max="29" width="2.7109375" style="37" bestFit="1" customWidth="1"/>
    <col min="30" max="31" width="3" bestFit="1" customWidth="1"/>
    <col min="32" max="32" width="8.42578125" bestFit="1" customWidth="1"/>
    <col min="33" max="33" width="8.42578125" customWidth="1"/>
    <col min="34" max="34" width="5.5703125" bestFit="1" customWidth="1"/>
    <col min="35" max="35" width="8.42578125" bestFit="1" customWidth="1"/>
    <col min="36" max="36" width="3.42578125" style="37" bestFit="1" customWidth="1"/>
    <col min="37" max="38" width="3" bestFit="1" customWidth="1"/>
    <col min="39" max="39" width="19.42578125" customWidth="1"/>
    <col min="40" max="40" width="23.140625" bestFit="1" customWidth="1"/>
    <col min="41" max="41" width="23.140625" customWidth="1"/>
    <col min="42" max="42" width="14" customWidth="1"/>
  </cols>
  <sheetData>
    <row r="1" spans="1:45" ht="15.75" thickBot="1">
      <c r="A1" t="s">
        <v>167</v>
      </c>
      <c r="B1" s="21" t="s">
        <v>168</v>
      </c>
      <c r="C1" s="21" t="s">
        <v>169</v>
      </c>
      <c r="D1" s="2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P1" s="39"/>
      <c r="Q1" s="40"/>
      <c r="R1" s="41" t="s">
        <v>181</v>
      </c>
      <c r="S1" s="42" t="s">
        <v>182</v>
      </c>
      <c r="T1" s="43" t="s">
        <v>183</v>
      </c>
      <c r="U1" s="44" t="s">
        <v>184</v>
      </c>
      <c r="V1" s="45" t="s">
        <v>185</v>
      </c>
      <c r="W1" s="46"/>
      <c r="X1" s="47"/>
      <c r="Y1" s="43" t="s">
        <v>186</v>
      </c>
      <c r="Z1" s="43" t="s">
        <v>187</v>
      </c>
      <c r="AA1" s="43" t="s">
        <v>188</v>
      </c>
      <c r="AB1" s="44" t="s">
        <v>189</v>
      </c>
      <c r="AF1" t="s">
        <v>190</v>
      </c>
      <c r="AG1" t="s">
        <v>191</v>
      </c>
      <c r="AH1" t="s">
        <v>192</v>
      </c>
      <c r="AI1" t="s">
        <v>193</v>
      </c>
      <c r="AJ1" s="37">
        <v>0</v>
      </c>
      <c r="AM1" t="s">
        <v>194</v>
      </c>
      <c r="AN1" t="s">
        <v>195</v>
      </c>
      <c r="AO1" t="s">
        <v>196</v>
      </c>
      <c r="AP1" t="s">
        <v>167</v>
      </c>
      <c r="AQ1" t="s">
        <v>193</v>
      </c>
      <c r="AR1" t="s">
        <v>197</v>
      </c>
      <c r="AS1" t="s">
        <v>198</v>
      </c>
    </row>
    <row r="2" spans="1:45">
      <c r="A2" s="19">
        <v>44522</v>
      </c>
      <c r="B2" s="28"/>
      <c r="D2" s="21">
        <v>1500</v>
      </c>
      <c r="E2">
        <v>40</v>
      </c>
      <c r="M2">
        <v>1</v>
      </c>
      <c r="N2" s="24" t="s">
        <v>20</v>
      </c>
      <c r="P2" s="30" t="str">
        <f>LEFT(TEXT(DataFromForm[[#This Row],[Heure coucher]],"0000"),2)</f>
        <v>00</v>
      </c>
      <c r="Q2" s="31">
        <f>LEFT(TEXT(DataFromForm[[#This Row],[Heure coucher]],"0000"),2)+1</f>
        <v>1</v>
      </c>
      <c r="R2" s="32" t="e">
        <f>IF(RIGHT(DataFromForm[[#This Row],[Heure coucher]],2)*1 &gt;57,Q2, P2)</f>
        <v>#VALUE!</v>
      </c>
      <c r="S2" s="33" t="e">
        <f>IF(RIGHT(DataFromForm[[#This Row],[Heure coucher]],2)*1 &gt;57,0,MROUND(RIGHT(DataFromForm[[#This Row],[Heure coucher]]*1,2),15))</f>
        <v>#VALUE!</v>
      </c>
      <c r="T2" s="20" t="str" cm="1">
        <f t="array" aca="1" ref="T2" ca="1">RIGHT(CELL("address",INDEX(Agenda!A:A,MATCH(DataFromForm[[#This Row],[Date]],Agenda!A:A,0))),3)</f>
        <v>671</v>
      </c>
      <c r="U2" s="34" t="e" cm="1">
        <f t="array" ref="U2">INDEX(MatriceHeureHeure[], MATCH(S2*1,TableHeuresMinutes[Colonne1],0),MATCH(R2*1,(MatriceHeureHeure[#Headers])*1,0))</f>
        <v>#VALUE!</v>
      </c>
      <c r="W2" s="30" t="str">
        <f>LEFT(TEXT(DataFromForm[[#This Row],[Heure levé]],"0000"),2)</f>
        <v>00</v>
      </c>
      <c r="X2" s="31">
        <f>LEFT(TEXT(DataFromForm[[#This Row],[Heure levé]],"0000"),2)+1</f>
        <v>1</v>
      </c>
      <c r="Y2" t="e">
        <f>IF(RIGHT(DataFromForm[[#This Row],[Heure levé]],2)*1 &gt;57, X2,W2)</f>
        <v>#VALUE!</v>
      </c>
      <c r="Z2" t="e">
        <f>IF(RIGHT(DataFromForm[[#This Row],[Heure levé]],2)*1 &gt;57,0,MROUND(RIGHT(DataFromForm[[#This Row],[Heure levé]]*1,2),15))</f>
        <v>#VALUE!</v>
      </c>
      <c r="AA2" t="str" cm="1">
        <f t="array" aca="1" ref="AA2" ca="1">RIGHT(CELL("address",INDEX(Agenda!A:A,MATCH(DataFromForm[[#This Row],[Date]],Agenda!A:A,0))),3)</f>
        <v>671</v>
      </c>
      <c r="AB2" s="4" t="e" cm="1">
        <f t="array" ref="AB2">INDEX(MatriceHeureHeure[], MATCH(Z2*1,TableHeuresMinutes[Colonne1],0),MATCH(Y2*1,(MatriceHeureHeure[#Headers])*1,0))</f>
        <v>#VALUE!</v>
      </c>
      <c r="AD2" s="48" t="str">
        <f>LEFT(TEXT(DataFromForm[[#This Row],[HeureBoisson]],"0000"),2)</f>
        <v>00</v>
      </c>
      <c r="AE2" s="31">
        <f>LEFT(TEXT(DataFromForm[[#This Row],[HeureBoisson]],"0000"),2)+1</f>
        <v>1</v>
      </c>
      <c r="AF2" t="e">
        <f>IF(RIGHT(DataFromForm[[#This Row],[HeureBoisson]],2)*1 &gt;57, AE2,AD2)</f>
        <v>#VALUE!</v>
      </c>
      <c r="AG2" t="e">
        <f>IF(RIGHT(DataFromForm[[#This Row],[HeureBoisson]],2)*1 &gt;57,0,MROUND(RIGHT(DataFromForm[[#This Row],[Heure coucher]]*1,2),15))</f>
        <v>#VALUE!</v>
      </c>
      <c r="AH2" cm="1">
        <f t="array" aca="1" ref="AH2" ca="1">RIGHT(CELL("address",INDEX(Agenda!A:A,MATCH(DataFromForm[[#This Row],[Date]],Agenda!A:A,0))),3)-1</f>
        <v>670</v>
      </c>
      <c r="AI2" s="4" t="e" cm="1">
        <f t="array" ref="AI2">INDEX(MatriceHeureHeure[], MATCH(AG2*1,TableHeuresMinutes[Colonne1],0),MATCH(AF2*1,(MatriceHeureHeure[#Headers])*1,0))</f>
        <v>#VALUE!</v>
      </c>
      <c r="AJ2" s="37">
        <v>0</v>
      </c>
      <c r="AK2" s="48" t="str">
        <f>LEFT(TEXT(DataFromForm[[#This Row],[Heure sieste]],"0000"),2)</f>
        <v>15</v>
      </c>
      <c r="AL2" s="31">
        <f>LEFT(TEXT(DataFromForm[[#This Row],[Heure sieste]],"0000"),2)+1</f>
        <v>16</v>
      </c>
      <c r="AM2" t="str">
        <f>IF(RIGHT(DataFromForm[[#This Row],[Heure sieste]],2)*1 &gt;57, AL2,AK2)</f>
        <v>15</v>
      </c>
      <c r="AN2">
        <f>IF(RIGHT(DataFromForm[[#This Row],[Heure sieste]],2)*1 &gt;57,0,MROUND(RIGHT(DataFromForm[[#This Row],[Heure sieste]]*1,2),15))</f>
        <v>0</v>
      </c>
      <c r="AO2">
        <f>MROUND(DataFromForm[[#This Row],[Durée sieste]],15)</f>
        <v>45</v>
      </c>
      <c r="AP2" t="str" cm="1">
        <f t="array" aca="1" ref="AP2" ca="1">RIGHT(CELL("address",INDEX(Agenda!A:A,MATCH(DataFromForm[[#This Row],[Date]],Agenda!A:A,0))),3)</f>
        <v>671</v>
      </c>
      <c r="AQ2" s="4" t="str" cm="1">
        <f t="array" ref="AQ2">INDEX(MatriceHeureHeure[], MATCH(AN2*1,TableHeuresMinutes[Colonne1],0),MATCH(AM2*1,(MatriceHeureHeure[#Headers])*1,0))</f>
        <v>BV</v>
      </c>
      <c r="AR2">
        <f>(AO2/15)-1</f>
        <v>2</v>
      </c>
    </row>
    <row r="3" spans="1:45">
      <c r="A3" s="19">
        <v>44504</v>
      </c>
      <c r="B3" s="28">
        <v>2130</v>
      </c>
      <c r="C3" s="21" t="s">
        <v>199</v>
      </c>
      <c r="F3" t="s">
        <v>200</v>
      </c>
      <c r="G3" t="s">
        <v>201</v>
      </c>
      <c r="H3" t="s">
        <v>202</v>
      </c>
      <c r="I3">
        <v>1</v>
      </c>
      <c r="J3">
        <v>1</v>
      </c>
      <c r="K3" t="s">
        <v>203</v>
      </c>
      <c r="L3" s="21" t="s">
        <v>204</v>
      </c>
      <c r="M3">
        <v>1</v>
      </c>
      <c r="N3" s="24" t="s">
        <v>20</v>
      </c>
      <c r="P3" s="30" t="str">
        <f>LEFT(TEXT(DataFromForm[[#This Row],[Heure coucher]],"0000"),2)</f>
        <v>21</v>
      </c>
      <c r="Q3" s="31">
        <f>LEFT(TEXT(DataFromForm[[#This Row],[Heure coucher]],"0000"),2)+1</f>
        <v>22</v>
      </c>
      <c r="R3" s="32" t="str">
        <f>IF(RIGHT(DataFromForm[[#This Row],[Heure coucher]],2)*1 &gt;57,Q3, P3)</f>
        <v>21</v>
      </c>
      <c r="S3" s="33">
        <f>IF(RIGHT(DataFromForm[[#This Row],[Heure coucher]],2)*1 &gt;57,0,MROUND(RIGHT(DataFromForm[[#This Row],[Heure coucher]]*1,2),15))</f>
        <v>30</v>
      </c>
      <c r="T3" s="20" t="str" cm="1">
        <f t="array" aca="1" ref="T3" ca="1">RIGHT(CELL("address",INDEX(Agenda!A:A,MATCH(DataFromForm[[#This Row],[Date]],Agenda!A:A,0))),3)</f>
        <v>653</v>
      </c>
      <c r="U3" s="34" t="str" cm="1">
        <f t="array" ref="U3">INDEX(MatriceHeureHeure[], MATCH(S3*1,TableHeuresMinutes[Colonne1],0),MATCH(R3*1,(MatriceHeureHeure[#Headers])*1,0))</f>
        <v>D</v>
      </c>
      <c r="V3" s="38"/>
      <c r="W3" s="30" t="str">
        <f>LEFT(TEXT(DataFromForm[[#This Row],[Heure levé]],"0000"),2)</f>
        <v>22</v>
      </c>
      <c r="X3" s="31">
        <f>LEFT(TEXT(DataFromForm[[#This Row],[Heure levé]],"0000"),2)+1</f>
        <v>23</v>
      </c>
      <c r="Y3" t="str">
        <f>IF(RIGHT(DataFromForm[[#This Row],[Heure levé]],2)*1 &gt;57, X3,W3)</f>
        <v>22</v>
      </c>
      <c r="Z3">
        <f>IF(RIGHT(DataFromForm[[#This Row],[Heure levé]],2)*1 &gt;57,0,MROUND(RIGHT(DataFromForm[[#This Row],[Heure coucher]]*1,2),15))</f>
        <v>30</v>
      </c>
      <c r="AA3" t="str" cm="1">
        <f t="array" aca="1" ref="AA3" ca="1">RIGHT(CELL("address",INDEX(Agenda!A:A,MATCH(DataFromForm[[#This Row],[Date]],Agenda!A:A,0))),3)</f>
        <v>653</v>
      </c>
      <c r="AB3" s="4" t="str" cm="1">
        <f t="array" ref="AB3">INDEX(MatriceHeureHeure[], MATCH(Z3*1,TableHeuresMinutes[Colonne1],0),MATCH(Y3*1,(MatriceHeureHeure[#Headers])*1,0))</f>
        <v>H</v>
      </c>
      <c r="AD3" s="48" t="str">
        <f>LEFT(TEXT(DataFromForm[[#This Row],[HeureBoisson]],"0000"),2)</f>
        <v>08</v>
      </c>
      <c r="AE3" s="31">
        <f>LEFT(TEXT(DataFromForm[[#This Row],[HeureBoisson]],"0000"),2)+1</f>
        <v>9</v>
      </c>
      <c r="AF3" t="str">
        <f>IF(RIGHT(DataFromForm[[#This Row],[HeureBoisson]],2)*1 &gt;57, AE3,AD3)</f>
        <v>08</v>
      </c>
      <c r="AG3">
        <f>IF(RIGHT(DataFromForm[[#This Row],[HeureBoisson]],2)*1 &gt;57,0,MROUND(RIGHT(DataFromForm[[#This Row],[Heure coucher]]*1,2),15))</f>
        <v>30</v>
      </c>
      <c r="AH3" cm="1">
        <f t="array" aca="1" ref="AH3" ca="1">RIGHT(CELL("address",INDEX(Agenda!A:A,MATCH(DataFromForm[[#This Row],[Date]],Agenda!A:A,0))),3)-1</f>
        <v>652</v>
      </c>
      <c r="AI3" s="4" t="str" cm="1">
        <f t="array" ref="AI3">INDEX(MatriceHeureHeure[], MATCH(AG3*1,TableHeuresMinutes[Colonne1],0),MATCH(AF3*1,(MatriceHeureHeure[#Headers])*1,0))</f>
        <v>AV</v>
      </c>
      <c r="AJ3" s="37">
        <v>0</v>
      </c>
      <c r="AK3" s="48" t="str">
        <f>LEFT(TEXT(DataFromForm[[#This Row],[Heure sieste]],"0000"),2)</f>
        <v>00</v>
      </c>
      <c r="AL3" s="31">
        <f>LEFT(TEXT(DataFromForm[[#This Row],[Heure sieste]],"0000"),2)+1</f>
        <v>1</v>
      </c>
      <c r="AM3" t="e">
        <f>IF(RIGHT(DataFromForm[[#This Row],[Heure sieste]],2)*1 &gt;57, AL3,AK3)</f>
        <v>#VALUE!</v>
      </c>
      <c r="AN3" t="e">
        <f>IF(RIGHT(DataFromForm[[#This Row],[Heure sieste]],2)*1 &gt;57,0,MROUND(RIGHT(DataFromForm[[#This Row],[Heure sieste]]*1,2),15))</f>
        <v>#VALUE!</v>
      </c>
      <c r="AO3">
        <f>MROUND(DataFromForm[[#This Row],[Durée sieste]],15)</f>
        <v>0</v>
      </c>
      <c r="AP3" t="str" cm="1">
        <f t="array" aca="1" ref="AP3" ca="1">RIGHT(CELL("address",INDEX(Agenda!A:A,MATCH(DataFromForm[[#This Row],[Date]],Agenda!A:A,0))),3)</f>
        <v>653</v>
      </c>
      <c r="AQ3" s="4" t="e" cm="1">
        <f t="array" ref="AQ3">INDEX(MatriceHeureHeure[], MATCH(AN3*1,TableHeuresMinutes[Colonne1],0),MATCH(AM3*1,(MatriceHeureHeure[#Headers])*1,0))</f>
        <v>#VALUE!</v>
      </c>
      <c r="AR3">
        <f t="shared" ref="AR3:AR22" si="0">(AO3/15)-1</f>
        <v>-1</v>
      </c>
    </row>
    <row r="4" spans="1:45">
      <c r="A4" s="19">
        <v>44504</v>
      </c>
      <c r="B4" s="28" t="s">
        <v>205</v>
      </c>
      <c r="C4" s="21">
        <v>11</v>
      </c>
      <c r="M4">
        <v>1</v>
      </c>
      <c r="N4" s="24" t="s">
        <v>20</v>
      </c>
      <c r="P4" s="30" t="str">
        <f>LEFT(TEXT(DataFromForm[[#This Row],[Heure coucher]],"0000"),2)</f>
        <v>12</v>
      </c>
      <c r="Q4" s="31">
        <f>LEFT(TEXT(DataFromForm[[#This Row],[Heure coucher]],"0000"),2)+1</f>
        <v>13</v>
      </c>
      <c r="R4" s="32" t="str">
        <f>IF(RIGHT(DataFromForm[[#This Row],[Heure coucher]],2)*1 &gt;57,Q4, P4)</f>
        <v>12</v>
      </c>
      <c r="S4" s="33">
        <f>IF(RIGHT(DataFromForm[[#This Row],[Heure coucher]],2)*1 &gt;57,0,MROUND(RIGHT(DataFromForm[[#This Row],[Heure coucher]]*1,2),15))</f>
        <v>0</v>
      </c>
      <c r="T4" s="20" t="str" cm="1">
        <f t="array" aca="1" ref="T4" ca="1">RIGHT(CELL("address",INDEX(Agenda!A:A,MATCH(DataFromForm[[#This Row],[Date]],Agenda!A:A,0))),3)</f>
        <v>653</v>
      </c>
      <c r="U4" s="34" t="str" cm="1">
        <f t="array" ref="U4">INDEX(MatriceHeureHeure[], MATCH(S4*1,TableHeuresMinutes[Colonne1],0),MATCH(R4*1,(MatriceHeureHeure[#Headers])*1,0))</f>
        <v>BJ</v>
      </c>
      <c r="V4" s="38"/>
      <c r="W4" s="30" t="str">
        <f>LEFT(TEXT(DataFromForm[[#This Row],[Heure levé]],"0000"),2)</f>
        <v>00</v>
      </c>
      <c r="X4" s="31">
        <f>LEFT(TEXT(DataFromForm[[#This Row],[Heure levé]],"0000"),2)+1</f>
        <v>1</v>
      </c>
      <c r="Y4" t="str">
        <f>IF(RIGHT(DataFromForm[[#This Row],[Heure levé]],2)*1 &gt;57, X4,W4)</f>
        <v>00</v>
      </c>
      <c r="Z4">
        <f>IF(RIGHT(DataFromForm[[#This Row],[Heure levé]],2)*1 &gt;57,0,MROUND(RIGHT(DataFromForm[[#This Row],[Heure coucher]]*1,2),15))</f>
        <v>0</v>
      </c>
      <c r="AA4" t="str" cm="1">
        <f t="array" aca="1" ref="AA4" ca="1">RIGHT(CELL("address",INDEX(Agenda!A:A,MATCH(DataFromForm[[#This Row],[Date]],Agenda!A:A,0))),3)</f>
        <v>653</v>
      </c>
      <c r="AB4" s="4" t="str" cm="1">
        <f t="array" ref="AB4">INDEX(MatriceHeureHeure[], MATCH(Z4*1,TableHeuresMinutes[Colonne1],0),MATCH(Y4*1,(MatriceHeureHeure[#Headers])*1,0))</f>
        <v>N</v>
      </c>
      <c r="AD4" s="48" t="str">
        <f>LEFT(TEXT(DataFromForm[[#This Row],[HeureBoisson]],"0000"),2)</f>
        <v>00</v>
      </c>
      <c r="AE4" s="31">
        <f>LEFT(TEXT(DataFromForm[[#This Row],[HeureBoisson]],"0000"),2)+1</f>
        <v>1</v>
      </c>
      <c r="AF4" t="e">
        <f>IF(RIGHT(DataFromForm[[#This Row],[HeureBoisson]],2)*1 &gt;57, AE4,AD4)</f>
        <v>#VALUE!</v>
      </c>
      <c r="AG4" t="e">
        <f>IF(RIGHT(DataFromForm[[#This Row],[HeureBoisson]],2)*1 &gt;57,0,MROUND(RIGHT(DataFromForm[[#This Row],[Heure coucher]]*1,2),15))</f>
        <v>#VALUE!</v>
      </c>
      <c r="AH4" cm="1">
        <f t="array" aca="1" ref="AH4" ca="1">RIGHT(CELL("address",INDEX(Agenda!A:A,MATCH(DataFromForm[[#This Row],[Date]],Agenda!A:A,0))),3)-1</f>
        <v>652</v>
      </c>
      <c r="AI4" s="4" t="e" cm="1">
        <f t="array" ref="AI4">INDEX(MatriceHeureHeure[], MATCH(AG4*1,TableHeuresMinutes[Colonne1],0),MATCH(AF4*1,(MatriceHeureHeure[#Headers])*1,0))</f>
        <v>#VALUE!</v>
      </c>
      <c r="AJ4" s="37">
        <v>0</v>
      </c>
      <c r="AK4" s="48" t="str">
        <f>LEFT(TEXT(DataFromForm[[#This Row],[Heure sieste]],"0000"),2)</f>
        <v>00</v>
      </c>
      <c r="AL4" s="31">
        <f>LEFT(TEXT(DataFromForm[[#This Row],[Heure sieste]],"0000"),2)+1</f>
        <v>1</v>
      </c>
      <c r="AM4" t="e">
        <f>IF(RIGHT(DataFromForm[[#This Row],[Heure sieste]],2)*1 &gt;57, AL4,AK4)</f>
        <v>#VALUE!</v>
      </c>
      <c r="AN4" t="e">
        <f>IF(RIGHT(DataFromForm[[#This Row],[Heure sieste]],2)*1 &gt;57,0,MROUND(RIGHT(DataFromForm[[#This Row],[Heure sieste]]*1,2),15))</f>
        <v>#VALUE!</v>
      </c>
      <c r="AO4">
        <f>MROUND(DataFromForm[[#This Row],[Durée sieste]],15)</f>
        <v>0</v>
      </c>
      <c r="AP4" t="str" cm="1">
        <f t="array" aca="1" ref="AP4" ca="1">RIGHT(CELL("address",INDEX(Agenda!A:A,MATCH(DataFromForm[[#This Row],[Date]],Agenda!A:A,0))),3)</f>
        <v>653</v>
      </c>
      <c r="AQ4" s="4" t="e" cm="1">
        <f t="array" ref="AQ4">INDEX(MatriceHeureHeure[], MATCH(AN4*1,TableHeuresMinutes[Colonne1],0),MATCH(AM4*1,(MatriceHeureHeure[#Headers])*1,0))</f>
        <v>#VALUE!</v>
      </c>
      <c r="AR4">
        <f t="shared" si="0"/>
        <v>-1</v>
      </c>
    </row>
    <row r="5" spans="1:45">
      <c r="A5" s="19">
        <v>44504</v>
      </c>
      <c r="B5" s="28" t="s">
        <v>206</v>
      </c>
      <c r="C5" s="21" t="s">
        <v>207</v>
      </c>
      <c r="F5" t="s">
        <v>208</v>
      </c>
      <c r="G5" t="s">
        <v>208</v>
      </c>
      <c r="H5" t="s">
        <v>208</v>
      </c>
      <c r="I5">
        <v>3</v>
      </c>
      <c r="J5">
        <v>3</v>
      </c>
      <c r="L5" s="21">
        <v>1700</v>
      </c>
      <c r="M5">
        <v>1</v>
      </c>
      <c r="N5" s="24" t="s">
        <v>20</v>
      </c>
      <c r="P5" s="30" t="str">
        <f>LEFT(TEXT(DataFromForm[[#This Row],[Heure coucher]],"0000"),2)</f>
        <v>00</v>
      </c>
      <c r="Q5" s="31">
        <f>LEFT(TEXT(DataFromForm[[#This Row],[Heure coucher]],"0000"),2)+1</f>
        <v>1</v>
      </c>
      <c r="R5" s="32" t="str">
        <f>IF(RIGHT(DataFromForm[[#This Row],[Heure coucher]],2)*1 &gt;57,Q5, P5)</f>
        <v>00</v>
      </c>
      <c r="S5" s="33">
        <f>IF(RIGHT(DataFromForm[[#This Row],[Heure coucher]],2)*1 &gt;57,0,MROUND(RIGHT(DataFromForm[[#This Row],[Heure coucher]]*1,2),15))</f>
        <v>30</v>
      </c>
      <c r="T5" s="20" t="str" cm="1">
        <f t="array" aca="1" ref="T5" ca="1">RIGHT(CELL("address",INDEX(Agenda!A:A,MATCH(DataFromForm[[#This Row],[Date]],Agenda!A:A,0))),3)</f>
        <v>653</v>
      </c>
      <c r="U5" s="34" t="str" cm="1">
        <f t="array" ref="U5">INDEX(MatriceHeureHeure[], MATCH(S5*1,TableHeuresMinutes[Colonne1],0),MATCH(R5*1,(MatriceHeureHeure[#Headers])*1,0))</f>
        <v>P</v>
      </c>
      <c r="V5" s="38"/>
      <c r="W5" s="30" t="str">
        <f>LEFT(TEXT(DataFromForm[[#This Row],[Heure levé]],"0000"),2)</f>
        <v>06</v>
      </c>
      <c r="X5" s="31">
        <f>LEFT(TEXT(DataFromForm[[#This Row],[Heure levé]],"0000"),2)+1</f>
        <v>7</v>
      </c>
      <c r="Y5">
        <f>IF(RIGHT(DataFromForm[[#This Row],[Heure levé]],2)*1 &gt;57, X5,W5)</f>
        <v>7</v>
      </c>
      <c r="Z5">
        <f>IF(RIGHT(DataFromForm[[#This Row],[Heure levé]],2)*1 &gt;57,0,MROUND(RIGHT(DataFromForm[[#This Row],[Heure coucher]]*1,2),15))</f>
        <v>0</v>
      </c>
      <c r="AA5" t="str" cm="1">
        <f t="array" aca="1" ref="AA5" ca="1">RIGHT(CELL("address",INDEX(Agenda!A:A,MATCH(DataFromForm[[#This Row],[Date]],Agenda!A:A,0))),3)</f>
        <v>653</v>
      </c>
      <c r="AB5" s="4" t="str" cm="1">
        <f t="array" ref="AB5">INDEX(MatriceHeureHeure[], MATCH(Z5*1,TableHeuresMinutes[Colonne1],0),MATCH(Y5*1,(MatriceHeureHeure[#Headers])*1,0))</f>
        <v>AP</v>
      </c>
      <c r="AC5" s="37" t="s">
        <v>209</v>
      </c>
      <c r="AD5" s="48" t="str">
        <f>LEFT(TEXT(DataFromForm[[#This Row],[HeureBoisson]],"0000"),2)</f>
        <v>17</v>
      </c>
      <c r="AE5" s="31">
        <f>LEFT(TEXT(DataFromForm[[#This Row],[HeureBoisson]],"0000"),2)+1</f>
        <v>18</v>
      </c>
      <c r="AF5" t="str">
        <f>IF(RIGHT(DataFromForm[[#This Row],[HeureBoisson]],2)*1 &gt;57, AE5,AD5)</f>
        <v>17</v>
      </c>
      <c r="AG5">
        <f>IF(RIGHT(DataFromForm[[#This Row],[HeureBoisson]],2)*1 &gt;57,0,MROUND(RIGHT(DataFromForm[[#This Row],[Heure coucher]]*1,2),15))</f>
        <v>30</v>
      </c>
      <c r="AH5" cm="1">
        <f t="array" aca="1" ref="AH5" ca="1">RIGHT(CELL("address",INDEX(Agenda!A:A,MATCH(DataFromForm[[#This Row],[Date]],Agenda!A:A,0))),3)-1</f>
        <v>652</v>
      </c>
      <c r="AI5" s="4" t="str" cm="1">
        <f t="array" ref="AI5">INDEX(MatriceHeureHeure[], MATCH(AG5*1,TableHeuresMinutes[Colonne1],0),MATCH(AF5*1,(MatriceHeureHeure[#Headers])*1,0))</f>
        <v>CF</v>
      </c>
      <c r="AJ5" s="37">
        <v>0</v>
      </c>
      <c r="AK5" s="48" t="str">
        <f>LEFT(TEXT(DataFromForm[[#This Row],[Heure sieste]],"0000"),2)</f>
        <v>00</v>
      </c>
      <c r="AL5" s="31">
        <f>LEFT(TEXT(DataFromForm[[#This Row],[Heure sieste]],"0000"),2)+1</f>
        <v>1</v>
      </c>
      <c r="AM5" t="e">
        <f>IF(RIGHT(DataFromForm[[#This Row],[Heure sieste]],2)*1 &gt;57, AL5,AK5)</f>
        <v>#VALUE!</v>
      </c>
      <c r="AN5" t="e">
        <f>IF(RIGHT(DataFromForm[[#This Row],[Heure sieste]],2)*1 &gt;57,0,MROUND(RIGHT(DataFromForm[[#This Row],[Heure sieste]]*1,2),15))</f>
        <v>#VALUE!</v>
      </c>
      <c r="AO5">
        <f>MROUND(DataFromForm[[#This Row],[Durée sieste]],15)</f>
        <v>0</v>
      </c>
      <c r="AP5" t="str" cm="1">
        <f t="array" aca="1" ref="AP5" ca="1">RIGHT(CELL("address",INDEX(Agenda!A:A,MATCH(DataFromForm[[#This Row],[Date]],Agenda!A:A,0))),3)</f>
        <v>653</v>
      </c>
      <c r="AQ5" s="4" t="e" cm="1">
        <f t="array" ref="AQ5">INDEX(MatriceHeureHeure[], MATCH(AN5*1,TableHeuresMinutes[Colonne1],0),MATCH(AM5*1,(MatriceHeureHeure[#Headers])*1,0))</f>
        <v>#VALUE!</v>
      </c>
      <c r="AR5">
        <f t="shared" si="0"/>
        <v>-1</v>
      </c>
    </row>
    <row r="6" spans="1:45">
      <c r="A6" s="19">
        <v>44525</v>
      </c>
      <c r="B6" s="28"/>
      <c r="K6" t="s">
        <v>210</v>
      </c>
      <c r="L6" s="21">
        <v>830</v>
      </c>
      <c r="M6">
        <v>1</v>
      </c>
      <c r="N6" s="24" t="s">
        <v>20</v>
      </c>
      <c r="P6" s="30" t="str">
        <f>LEFT(TEXT(DataFromForm[[#This Row],[Heure coucher]],"0000"),2)</f>
        <v>00</v>
      </c>
      <c r="Q6" s="31">
        <f>LEFT(TEXT(DataFromForm[[#This Row],[Heure coucher]],"0000"),2)+1</f>
        <v>1</v>
      </c>
      <c r="R6" s="32" t="e">
        <f>IF(RIGHT(DataFromForm[[#This Row],[Heure coucher]],2)*1 &gt;57,Q6, P6)</f>
        <v>#VALUE!</v>
      </c>
      <c r="S6" s="33" t="e">
        <f>IF(RIGHT(DataFromForm[[#This Row],[Heure coucher]],2)*1 &gt;57,0,MROUND(RIGHT(DataFromForm[[#This Row],[Heure coucher]]*1,2),15))</f>
        <v>#VALUE!</v>
      </c>
      <c r="T6" s="20" t="str" cm="1">
        <f t="array" aca="1" ref="T6" ca="1">RIGHT(CELL("address",INDEX(Agenda!A:A,MATCH(DataFromForm[[#This Row],[Date]],Agenda!A:A,0))),3)</f>
        <v>674</v>
      </c>
      <c r="U6" s="34" t="e" cm="1">
        <f t="array" ref="U6">INDEX(MatriceHeureHeure[], MATCH(S6*1,TableHeuresMinutes[Colonne1],0),MATCH(R6*1,(MatriceHeureHeure[#Headers])*1,0))</f>
        <v>#VALUE!</v>
      </c>
      <c r="V6" s="38"/>
      <c r="W6" s="30" t="str">
        <f>LEFT(TEXT(DataFromForm[[#This Row],[Heure levé]],"0000"),2)</f>
        <v>00</v>
      </c>
      <c r="X6" s="31">
        <f>LEFT(TEXT(DataFromForm[[#This Row],[Heure levé]],"0000"),2)+1</f>
        <v>1</v>
      </c>
      <c r="Y6" t="e">
        <f>IF(RIGHT(DataFromForm[[#This Row],[Heure levé]],2)*1 &gt;57, X6,W6)</f>
        <v>#VALUE!</v>
      </c>
      <c r="Z6" t="e">
        <f>IF(RIGHT(DataFromForm[[#This Row],[Heure levé]],2)*1 &gt;57,0,MROUND(RIGHT(DataFromForm[[#This Row],[Heure coucher]]*1,2),15))</f>
        <v>#VALUE!</v>
      </c>
      <c r="AA6" t="str" cm="1">
        <f t="array" aca="1" ref="AA6" ca="1">RIGHT(CELL("address",INDEX(Agenda!A:A,MATCH(DataFromForm[[#This Row],[Date]],Agenda!A:A,0))),3)</f>
        <v>674</v>
      </c>
      <c r="AB6" s="4" t="e" cm="1">
        <f t="array" ref="AB6">INDEX(MatriceHeureHeure[], MATCH(Z6*1,TableHeuresMinutes[Colonne1],0),MATCH(Y6*1,(MatriceHeureHeure[#Headers])*1,0))</f>
        <v>#VALUE!</v>
      </c>
      <c r="AD6" s="48" t="str">
        <f>LEFT(TEXT(DataFromForm[[#This Row],[HeureBoisson]],"0000"),2)</f>
        <v>08</v>
      </c>
      <c r="AE6" s="31">
        <f>LEFT(TEXT(DataFromForm[[#This Row],[HeureBoisson]],"0000"),2)+1</f>
        <v>9</v>
      </c>
      <c r="AF6" t="str">
        <f>IF(RIGHT(DataFromForm[[#This Row],[HeureBoisson]],2)*1 &gt;57, AE6,AD6)</f>
        <v>08</v>
      </c>
      <c r="AG6">
        <f>IF(RIGHT(DataFromForm[[#This Row],[HeureBoisson]],2)*1 &gt;57,0,MROUND(RIGHT(DataFromForm[[#This Row],[Heure coucher]]*1,2),15))</f>
        <v>0</v>
      </c>
      <c r="AH6" cm="1">
        <f t="array" aca="1" ref="AH6" ca="1">RIGHT(CELL("address",INDEX(Agenda!A:A,MATCH(DataFromForm[[#This Row],[Date]],Agenda!A:A,0))),3)-1</f>
        <v>673</v>
      </c>
      <c r="AI6" s="4" t="str" cm="1">
        <f t="array" ref="AI6">INDEX(MatriceHeureHeure[], MATCH(AG6*1,TableHeuresMinutes[Colonne1],0),MATCH(AF6*1,(MatriceHeureHeure[#Headers])*1,0))</f>
        <v>AT</v>
      </c>
      <c r="AJ6" s="37">
        <v>0</v>
      </c>
      <c r="AK6" s="48" t="str">
        <f>LEFT(TEXT(DataFromForm[[#This Row],[Heure sieste]],"0000"),2)</f>
        <v>00</v>
      </c>
      <c r="AL6" s="31">
        <f>LEFT(TEXT(DataFromForm[[#This Row],[Heure sieste]],"0000"),2)+1</f>
        <v>1</v>
      </c>
      <c r="AM6" t="e">
        <f>IF(RIGHT(DataFromForm[[#This Row],[Heure sieste]],2)*1 &gt;57, AL6,AK6)</f>
        <v>#VALUE!</v>
      </c>
      <c r="AN6" t="e">
        <f>IF(RIGHT(DataFromForm[[#This Row],[Heure sieste]],2)*1 &gt;57,0,MROUND(RIGHT(DataFromForm[[#This Row],[Heure sieste]]*1,2),15))</f>
        <v>#VALUE!</v>
      </c>
      <c r="AO6">
        <f>MROUND(DataFromForm[[#This Row],[Durée sieste]],15)</f>
        <v>0</v>
      </c>
      <c r="AP6" t="str" cm="1">
        <f t="array" aca="1" ref="AP6" ca="1">RIGHT(CELL("address",INDEX(Agenda!A:A,MATCH(DataFromForm[[#This Row],[Date]],Agenda!A:A,0))),3)</f>
        <v>674</v>
      </c>
      <c r="AQ6" s="4" t="e" cm="1">
        <f t="array" ref="AQ6">INDEX(MatriceHeureHeure[], MATCH(AN6*1,TableHeuresMinutes[Colonne1],0),MATCH(AM6*1,(MatriceHeureHeure[#Headers])*1,0))</f>
        <v>#VALUE!</v>
      </c>
      <c r="AR6">
        <f t="shared" si="0"/>
        <v>-1</v>
      </c>
    </row>
    <row r="7" spans="1:45">
      <c r="A7" s="19">
        <v>44504</v>
      </c>
      <c r="B7" s="28" t="s">
        <v>211</v>
      </c>
      <c r="C7" s="21">
        <v>1630</v>
      </c>
      <c r="F7" t="s">
        <v>208</v>
      </c>
      <c r="G7" t="s">
        <v>200</v>
      </c>
      <c r="H7" t="s">
        <v>208</v>
      </c>
      <c r="M7">
        <v>1</v>
      </c>
      <c r="N7" s="24" t="s">
        <v>20</v>
      </c>
      <c r="P7" s="30" t="str">
        <f>LEFT(TEXT(DataFromForm[[#This Row],[Heure coucher]],"0000"),2)</f>
        <v>12</v>
      </c>
      <c r="Q7" s="31">
        <f>LEFT(TEXT(DataFromForm[[#This Row],[Heure coucher]],"0000"),2)+1</f>
        <v>13</v>
      </c>
      <c r="R7" s="32" t="str">
        <f>IF(RIGHT(DataFromForm[[#This Row],[Heure coucher]],2)*1 &gt;57,Q7, P7)</f>
        <v>12</v>
      </c>
      <c r="S7" s="33">
        <f>IF(RIGHT(DataFromForm[[#This Row],[Heure coucher]],2)*1 &gt;57,0,MROUND(RIGHT(DataFromForm[[#This Row],[Heure coucher]]*1,2),15))</f>
        <v>30</v>
      </c>
      <c r="T7" s="20" t="str" cm="1">
        <f t="array" aca="1" ref="T7" ca="1">RIGHT(CELL("address",INDEX(Agenda!A:A,MATCH(DataFromForm[[#This Row],[Date]],Agenda!A:A,0))),3)</f>
        <v>653</v>
      </c>
      <c r="U7" s="34" t="str" cm="1">
        <f t="array" ref="U7">INDEX(MatriceHeureHeure[], MATCH(S7*1,TableHeuresMinutes[Colonne1],0),MATCH(R7*1,(MatriceHeureHeure[#Headers])*1,0))</f>
        <v>BL</v>
      </c>
      <c r="V7" s="38"/>
      <c r="W7" s="30" t="str">
        <f>LEFT(TEXT(DataFromForm[[#This Row],[Heure levé]],"0000"),2)</f>
        <v>16</v>
      </c>
      <c r="X7" s="31">
        <f>LEFT(TEXT(DataFromForm[[#This Row],[Heure levé]],"0000"),2)+1</f>
        <v>17</v>
      </c>
      <c r="Y7" t="str">
        <f>IF(RIGHT(DataFromForm[[#This Row],[Heure levé]],2)*1 &gt;57, X7,W7)</f>
        <v>16</v>
      </c>
      <c r="Z7">
        <f>IF(RIGHT(DataFromForm[[#This Row],[Heure levé]],2)*1 &gt;57,0,MROUND(RIGHT(DataFromForm[[#This Row],[Heure coucher]]*1,2),15))</f>
        <v>30</v>
      </c>
      <c r="AA7" t="str" cm="1">
        <f t="array" aca="1" ref="AA7" ca="1">RIGHT(CELL("address",INDEX(Agenda!A:A,MATCH(DataFromForm[[#This Row],[Date]],Agenda!A:A,0))),3)</f>
        <v>653</v>
      </c>
      <c r="AB7" s="4" t="str" cm="1">
        <f t="array" ref="AB7">INDEX(MatriceHeureHeure[], MATCH(Z7*1,TableHeuresMinutes[Colonne1],0),MATCH(Y7*1,(MatriceHeureHeure[#Headers])*1,0))</f>
        <v>CB</v>
      </c>
      <c r="AD7" s="48" t="str">
        <f>LEFT(TEXT(DataFromForm[[#This Row],[HeureBoisson]],"0000"),2)</f>
        <v>00</v>
      </c>
      <c r="AE7" s="31">
        <f>LEFT(TEXT(DataFromForm[[#This Row],[HeureBoisson]],"0000"),2)+1</f>
        <v>1</v>
      </c>
      <c r="AF7" t="e">
        <f>IF(RIGHT(DataFromForm[[#This Row],[HeureBoisson]],2)*1 &gt;57, AE7,AD7)</f>
        <v>#VALUE!</v>
      </c>
      <c r="AG7" t="e">
        <f>IF(RIGHT(DataFromForm[[#This Row],[HeureBoisson]],2)*1 &gt;57,0,MROUND(RIGHT(DataFromForm[[#This Row],[Heure coucher]]*1,2),15))</f>
        <v>#VALUE!</v>
      </c>
      <c r="AH7" cm="1">
        <f t="array" aca="1" ref="AH7" ca="1">RIGHT(CELL("address",INDEX(Agenda!A:A,MATCH(DataFromForm[[#This Row],[Date]],Agenda!A:A,0))),3)-1</f>
        <v>652</v>
      </c>
      <c r="AI7" s="4" t="e" cm="1">
        <f t="array" ref="AI7">INDEX(MatriceHeureHeure[], MATCH(AG7*1,TableHeuresMinutes[Colonne1],0),MATCH(AF7*1,(MatriceHeureHeure[#Headers])*1,0))</f>
        <v>#VALUE!</v>
      </c>
      <c r="AJ7" s="37">
        <v>0</v>
      </c>
      <c r="AK7" s="48" t="str">
        <f>LEFT(TEXT(DataFromForm[[#This Row],[Heure sieste]],"0000"),2)</f>
        <v>00</v>
      </c>
      <c r="AL7" s="31">
        <f>LEFT(TEXT(DataFromForm[[#This Row],[Heure sieste]],"0000"),2)+1</f>
        <v>1</v>
      </c>
      <c r="AM7" t="e">
        <f>IF(RIGHT(DataFromForm[[#This Row],[Heure sieste]],2)*1 &gt;57, AL7,AK7)</f>
        <v>#VALUE!</v>
      </c>
      <c r="AN7" t="e">
        <f>IF(RIGHT(DataFromForm[[#This Row],[Heure sieste]],2)*1 &gt;57,0,MROUND(RIGHT(DataFromForm[[#This Row],[Heure sieste]]*1,2),15))</f>
        <v>#VALUE!</v>
      </c>
      <c r="AO7">
        <f>MROUND(DataFromForm[[#This Row],[Durée sieste]],15)</f>
        <v>0</v>
      </c>
      <c r="AP7" t="str" cm="1">
        <f t="array" aca="1" ref="AP7" ca="1">RIGHT(CELL("address",INDEX(Agenda!A:A,MATCH(DataFromForm[[#This Row],[Date]],Agenda!A:A,0))),3)</f>
        <v>653</v>
      </c>
      <c r="AQ7" s="4" t="e" cm="1">
        <f t="array" ref="AQ7">INDEX(MatriceHeureHeure[], MATCH(AN7*1,TableHeuresMinutes[Colonne1],0),MATCH(AM7*1,(MatriceHeureHeure[#Headers])*1,0))</f>
        <v>#VALUE!</v>
      </c>
      <c r="AR7">
        <f t="shared" si="0"/>
        <v>-1</v>
      </c>
    </row>
    <row r="8" spans="1:45">
      <c r="A8" s="19">
        <v>44505</v>
      </c>
      <c r="B8" s="28"/>
      <c r="K8" t="s">
        <v>210</v>
      </c>
      <c r="L8" s="21" t="s">
        <v>212</v>
      </c>
      <c r="M8">
        <v>1</v>
      </c>
      <c r="N8" s="24" t="s">
        <v>20</v>
      </c>
      <c r="P8" s="30" t="str">
        <f>LEFT(TEXT(DataFromForm[[#This Row],[Heure coucher]],"0000"),2)</f>
        <v>00</v>
      </c>
      <c r="Q8" s="31">
        <f>LEFT(TEXT(DataFromForm[[#This Row],[Heure coucher]],"0000"),2)+1</f>
        <v>1</v>
      </c>
      <c r="R8" s="32" t="e">
        <f>IF(RIGHT(DataFromForm[[#This Row],[Heure coucher]],2)*1 &gt;57,Q8, P8)</f>
        <v>#VALUE!</v>
      </c>
      <c r="S8" s="33" t="e">
        <f>IF(RIGHT(DataFromForm[[#This Row],[Heure coucher]],2)*1 &gt;57,0,MROUND(RIGHT(DataFromForm[[#This Row],[Heure coucher]]*1,2),15))</f>
        <v>#VALUE!</v>
      </c>
      <c r="T8" s="20" t="str" cm="1">
        <f t="array" aca="1" ref="T8" ca="1">RIGHT(CELL("address",INDEX(Agenda!A:A,MATCH(DataFromForm[[#This Row],[Date]],Agenda!A:A,0))),3)</f>
        <v>654</v>
      </c>
      <c r="U8" s="34" t="e" cm="1">
        <f t="array" ref="U8">INDEX(MatriceHeureHeure[], MATCH(S8*1,TableHeuresMinutes[Colonne1],0),MATCH(R8*1,(MatriceHeureHeure[#Headers])*1,0))</f>
        <v>#VALUE!</v>
      </c>
      <c r="V8" s="38"/>
      <c r="W8" s="30" t="str">
        <f>LEFT(TEXT(DataFromForm[[#This Row],[Heure levé]],"0000"),2)</f>
        <v>00</v>
      </c>
      <c r="X8" s="31">
        <f>LEFT(TEXT(DataFromForm[[#This Row],[Heure levé]],"0000"),2)+1</f>
        <v>1</v>
      </c>
      <c r="Y8" t="e">
        <f>IF(RIGHT(DataFromForm[[#This Row],[Heure levé]],2)*1 &gt;57, X8,W8)</f>
        <v>#VALUE!</v>
      </c>
      <c r="Z8" t="e">
        <f>IF(RIGHT(DataFromForm[[#This Row],[Heure levé]],2)*1 &gt;57,0,MROUND(RIGHT(DataFromForm[[#This Row],[Heure coucher]]*1,2),15))</f>
        <v>#VALUE!</v>
      </c>
      <c r="AA8" t="str" cm="1">
        <f t="array" aca="1" ref="AA8" ca="1">RIGHT(CELL("address",INDEX(Agenda!A:A,MATCH(DataFromForm[[#This Row],[Date]],Agenda!A:A,0))),3)</f>
        <v>654</v>
      </c>
      <c r="AB8" s="4" t="e" cm="1">
        <f t="array" ref="AB8">INDEX(MatriceHeureHeure[], MATCH(Z8*1,TableHeuresMinutes[Colonne1],0),MATCH(Y8*1,(MatriceHeureHeure[#Headers])*1,0))</f>
        <v>#VALUE!</v>
      </c>
      <c r="AD8" s="48" t="str">
        <f>LEFT(TEXT(DataFromForm[[#This Row],[HeureBoisson]],"0000"),2)</f>
        <v>05</v>
      </c>
      <c r="AE8" s="31">
        <f>LEFT(TEXT(DataFromForm[[#This Row],[HeureBoisson]],"0000"),2)+1</f>
        <v>6</v>
      </c>
      <c r="AF8" t="str">
        <f>IF(RIGHT(DataFromForm[[#This Row],[HeureBoisson]],2)*1 &gt;57, AE8,AD8)</f>
        <v>05</v>
      </c>
      <c r="AG8">
        <f>IF(RIGHT(DataFromForm[[#This Row],[HeureBoisson]],2)*1 &gt;57,0,MROUND(RIGHT(DataFromForm[[#This Row],[Heure coucher]]*1,2),15))</f>
        <v>0</v>
      </c>
      <c r="AH8" cm="1">
        <f t="array" aca="1" ref="AH8" ca="1">RIGHT(CELL("address",INDEX(Agenda!A:A,MATCH(DataFromForm[[#This Row],[Date]],Agenda!A:A,0))),3)-1</f>
        <v>653</v>
      </c>
      <c r="AI8" s="4" t="str" cm="1">
        <f t="array" ref="AI8">INDEX(MatriceHeureHeure[], MATCH(AG8*1,TableHeuresMinutes[Colonne1],0),MATCH(AF8*1,(MatriceHeureHeure[#Headers])*1,0))</f>
        <v>AH</v>
      </c>
      <c r="AJ8" s="37">
        <v>0</v>
      </c>
      <c r="AK8" s="48" t="str">
        <f>LEFT(TEXT(DataFromForm[[#This Row],[Heure sieste]],"0000"),2)</f>
        <v>00</v>
      </c>
      <c r="AL8" s="31">
        <f>LEFT(TEXT(DataFromForm[[#This Row],[Heure sieste]],"0000"),2)+1</f>
        <v>1</v>
      </c>
      <c r="AM8" t="e">
        <f>IF(RIGHT(DataFromForm[[#This Row],[Heure sieste]],2)*1 &gt;57, AL8,AK8)</f>
        <v>#VALUE!</v>
      </c>
      <c r="AN8" t="e">
        <f>IF(RIGHT(DataFromForm[[#This Row],[Heure sieste]],2)*1 &gt;57,0,MROUND(RIGHT(DataFromForm[[#This Row],[Heure sieste]]*1,2),15))</f>
        <v>#VALUE!</v>
      </c>
      <c r="AO8">
        <f>MROUND(DataFromForm[[#This Row],[Durée sieste]],15)</f>
        <v>0</v>
      </c>
      <c r="AP8" t="str" cm="1">
        <f t="array" aca="1" ref="AP8" ca="1">RIGHT(CELL("address",INDEX(Agenda!A:A,MATCH(DataFromForm[[#This Row],[Date]],Agenda!A:A,0))),3)</f>
        <v>654</v>
      </c>
      <c r="AQ8" s="4" t="e" cm="1">
        <f t="array" ref="AQ8">INDEX(MatriceHeureHeure[], MATCH(AN8*1,TableHeuresMinutes[Colonne1],0),MATCH(AM8*1,(MatriceHeureHeure[#Headers])*1,0))</f>
        <v>#VALUE!</v>
      </c>
      <c r="AR8">
        <f t="shared" si="0"/>
        <v>-1</v>
      </c>
    </row>
    <row r="9" spans="1:45">
      <c r="A9" s="19">
        <v>44505</v>
      </c>
      <c r="B9" s="28"/>
      <c r="C9" s="21">
        <v>1922</v>
      </c>
      <c r="K9" t="s">
        <v>203</v>
      </c>
      <c r="L9" s="21" t="s">
        <v>213</v>
      </c>
      <c r="M9">
        <v>1</v>
      </c>
      <c r="N9" s="24" t="s">
        <v>20</v>
      </c>
      <c r="P9" s="30" t="str">
        <f>LEFT(TEXT(DataFromForm[[#This Row],[Heure coucher]],"0000"),2)</f>
        <v>00</v>
      </c>
      <c r="Q9" s="31">
        <f>LEFT(TEXT(DataFromForm[[#This Row],[Heure coucher]],"0000"),2)+1</f>
        <v>1</v>
      </c>
      <c r="R9" s="32" t="e">
        <f>IF(RIGHT(DataFromForm[[#This Row],[Heure coucher]],2)*1 &gt;57,Q9, P9)</f>
        <v>#VALUE!</v>
      </c>
      <c r="S9" s="33" t="e">
        <f>IF(RIGHT(DataFromForm[[#This Row],[Heure coucher]],2)*1 &gt;57,0,MROUND(RIGHT(DataFromForm[[#This Row],[Heure coucher]]*1,2),15))</f>
        <v>#VALUE!</v>
      </c>
      <c r="T9" s="20" t="str" cm="1">
        <f t="array" aca="1" ref="T9" ca="1">RIGHT(CELL("address",INDEX(Agenda!A:A,MATCH(DataFromForm[[#This Row],[Date]],Agenda!A:A,0))),3)</f>
        <v>654</v>
      </c>
      <c r="U9" s="34" t="e" cm="1">
        <f t="array" ref="U9">INDEX(MatriceHeureHeure[], MATCH(S9*1,TableHeuresMinutes[Colonne1],0),MATCH(R9*1,(MatriceHeureHeure[#Headers])*1,0))</f>
        <v>#VALUE!</v>
      </c>
      <c r="V9" s="38"/>
      <c r="W9" s="30" t="str">
        <f>LEFT(TEXT(DataFromForm[[#This Row],[Heure levé]],"0000"),2)</f>
        <v>19</v>
      </c>
      <c r="X9" s="31">
        <f>LEFT(TEXT(DataFromForm[[#This Row],[Heure levé]],"0000"),2)+1</f>
        <v>20</v>
      </c>
      <c r="Y9" t="str">
        <f>IF(RIGHT(DataFromForm[[#This Row],[Heure levé]],2)*1 &gt;57, X9,W9)</f>
        <v>19</v>
      </c>
      <c r="Z9">
        <f>IF(RIGHT(DataFromForm[[#This Row],[Heure levé]],2)*1 &gt;57,0,MROUND(RIGHT(DataFromForm[[#This Row],[Heure coucher]]*1,2),15))</f>
        <v>0</v>
      </c>
      <c r="AA9" t="str" cm="1">
        <f t="array" aca="1" ref="AA9" ca="1">RIGHT(CELL("address",INDEX(Agenda!A:A,MATCH(DataFromForm[[#This Row],[Date]],Agenda!A:A,0))),3)</f>
        <v>654</v>
      </c>
      <c r="AB9" s="4" t="str" cm="1">
        <f t="array" ref="AB9">INDEX(MatriceHeureHeure[], MATCH(Z9*1,TableHeuresMinutes[Colonne1],0),MATCH(Y9*1,(MatriceHeureHeure[#Headers])*1,0))</f>
        <v>CL</v>
      </c>
      <c r="AD9" s="48" t="str">
        <f>LEFT(TEXT(DataFromForm[[#This Row],[HeureBoisson]],"0000"),2)</f>
        <v>17</v>
      </c>
      <c r="AE9" s="31">
        <f>LEFT(TEXT(DataFromForm[[#This Row],[HeureBoisson]],"0000"),2)+1</f>
        <v>18</v>
      </c>
      <c r="AF9" t="str">
        <f>IF(RIGHT(DataFromForm[[#This Row],[HeureBoisson]],2)*1 &gt;57, AE9,AD9)</f>
        <v>17</v>
      </c>
      <c r="AG9">
        <f>IF(RIGHT(DataFromForm[[#This Row],[HeureBoisson]],2)*1 &gt;57,0,MROUND(RIGHT(DataFromForm[[#This Row],[Heure coucher]]*1,2),15))</f>
        <v>0</v>
      </c>
      <c r="AH9" cm="1">
        <f t="array" aca="1" ref="AH9" ca="1">RIGHT(CELL("address",INDEX(Agenda!A:A,MATCH(DataFromForm[[#This Row],[Date]],Agenda!A:A,0))),3)-1</f>
        <v>653</v>
      </c>
      <c r="AI9" s="4" t="str" cm="1">
        <f t="array" ref="AI9">INDEX(MatriceHeureHeure[], MATCH(AG9*1,TableHeuresMinutes[Colonne1],0),MATCH(AF9*1,(MatriceHeureHeure[#Headers])*1,0))</f>
        <v>CD</v>
      </c>
      <c r="AJ9" s="37">
        <v>0</v>
      </c>
      <c r="AK9" s="48" t="str">
        <f>LEFT(TEXT(DataFromForm[[#This Row],[Heure sieste]],"0000"),2)</f>
        <v>00</v>
      </c>
      <c r="AL9" s="31">
        <f>LEFT(TEXT(DataFromForm[[#This Row],[Heure sieste]],"0000"),2)+1</f>
        <v>1</v>
      </c>
      <c r="AM9" t="e">
        <f>IF(RIGHT(DataFromForm[[#This Row],[Heure sieste]],2)*1 &gt;57, AL9,AK9)</f>
        <v>#VALUE!</v>
      </c>
      <c r="AN9" t="e">
        <f>IF(RIGHT(DataFromForm[[#This Row],[Heure sieste]],2)*1 &gt;57,0,MROUND(RIGHT(DataFromForm[[#This Row],[Heure sieste]]*1,2),15))</f>
        <v>#VALUE!</v>
      </c>
      <c r="AO9">
        <f>MROUND(DataFromForm[[#This Row],[Durée sieste]],15)</f>
        <v>0</v>
      </c>
      <c r="AP9" t="str" cm="1">
        <f t="array" aca="1" ref="AP9" ca="1">RIGHT(CELL("address",INDEX(Agenda!A:A,MATCH(DataFromForm[[#This Row],[Date]],Agenda!A:A,0))),3)</f>
        <v>654</v>
      </c>
      <c r="AQ9" s="4" t="e" cm="1">
        <f t="array" ref="AQ9">INDEX(MatriceHeureHeure[], MATCH(AN9*1,TableHeuresMinutes[Colonne1],0),MATCH(AM9*1,(MatriceHeureHeure[#Headers])*1,0))</f>
        <v>#VALUE!</v>
      </c>
      <c r="AR9">
        <f t="shared" si="0"/>
        <v>-1</v>
      </c>
    </row>
    <row r="10" spans="1:45">
      <c r="A10" s="19">
        <v>44507</v>
      </c>
      <c r="B10" s="28" t="s">
        <v>199</v>
      </c>
      <c r="C10" s="21" t="s">
        <v>214</v>
      </c>
      <c r="F10" t="s">
        <v>215</v>
      </c>
      <c r="G10" t="s">
        <v>201</v>
      </c>
      <c r="K10" t="s">
        <v>203</v>
      </c>
      <c r="L10" s="21" t="s">
        <v>216</v>
      </c>
      <c r="M10">
        <v>1</v>
      </c>
      <c r="N10" s="24" t="s">
        <v>20</v>
      </c>
      <c r="P10" s="30" t="str">
        <f>LEFT(TEXT(DataFromForm[[#This Row],[Heure coucher]],"0000"),2)</f>
        <v>22</v>
      </c>
      <c r="Q10" s="31">
        <f>LEFT(TEXT(DataFromForm[[#This Row],[Heure coucher]],"0000"),2)+1</f>
        <v>23</v>
      </c>
      <c r="R10" s="32" t="str">
        <f>IF(RIGHT(DataFromForm[[#This Row],[Heure coucher]],2)*1 &gt;57,Q10, P10)</f>
        <v>22</v>
      </c>
      <c r="S10" s="33">
        <f>IF(RIGHT(DataFromForm[[#This Row],[Heure coucher]],2)*1 &gt;57,0,MROUND(RIGHT(DataFromForm[[#This Row],[Heure coucher]]*1,2),15))</f>
        <v>45</v>
      </c>
      <c r="T10" s="20" t="str" cm="1">
        <f t="array" aca="1" ref="T10" ca="1">RIGHT(CELL("address",INDEX(Agenda!A:A,MATCH(DataFromForm[[#This Row],[Date]],Agenda!A:A,0))),3)</f>
        <v>656</v>
      </c>
      <c r="U10" s="34" t="str" cm="1">
        <f t="array" ref="U10">INDEX(MatriceHeureHeure[], MATCH(S10*1,TableHeuresMinutes[Colonne1],0),MATCH(R10*1,(MatriceHeureHeure[#Headers])*1,0))</f>
        <v>I</v>
      </c>
      <c r="V10" s="38"/>
      <c r="W10" s="30" t="str">
        <f>LEFT(TEXT(DataFromForm[[#This Row],[Heure levé]],"0000"),2)</f>
        <v>07</v>
      </c>
      <c r="X10" s="31">
        <f>LEFT(TEXT(DataFromForm[[#This Row],[Heure levé]],"0000"),2)+1</f>
        <v>8</v>
      </c>
      <c r="Y10" t="str">
        <f>IF(RIGHT(DataFromForm[[#This Row],[Heure levé]],2)*1 &gt;57, X10,W10)</f>
        <v>07</v>
      </c>
      <c r="Z10">
        <f>IF(RIGHT(DataFromForm[[#This Row],[Heure levé]],2)*1 &gt;57,0,MROUND(RIGHT(DataFromForm[[#This Row],[Heure coucher]]*1,2),15))</f>
        <v>45</v>
      </c>
      <c r="AA10" t="str" cm="1">
        <f t="array" aca="1" ref="AA10" ca="1">RIGHT(CELL("address",INDEX(Agenda!A:A,MATCH(DataFromForm[[#This Row],[Date]],Agenda!A:A,0))),3)</f>
        <v>656</v>
      </c>
      <c r="AB10" s="4" t="str" cm="1">
        <f t="array" ref="AB10">INDEX(MatriceHeureHeure[], MATCH(Z10*1,TableHeuresMinutes[Colonne1],0),MATCH(Y10*1,(MatriceHeureHeure[#Headers])*1,0))</f>
        <v>AS</v>
      </c>
      <c r="AD10" s="48" t="str">
        <f>LEFT(TEXT(DataFromForm[[#This Row],[HeureBoisson]],"0000"),2)</f>
        <v>07</v>
      </c>
      <c r="AE10" s="31">
        <f>LEFT(TEXT(DataFromForm[[#This Row],[HeureBoisson]],"0000"),2)+1</f>
        <v>8</v>
      </c>
      <c r="AF10" t="str">
        <f>IF(RIGHT(DataFromForm[[#This Row],[HeureBoisson]],2)*1 &gt;57, AE10,AD10)</f>
        <v>07</v>
      </c>
      <c r="AG10">
        <f>IF(RIGHT(DataFromForm[[#This Row],[HeureBoisson]],2)*1 &gt;57,0,MROUND(RIGHT(DataFromForm[[#This Row],[Heure coucher]]*1,2),15))</f>
        <v>45</v>
      </c>
      <c r="AH10" cm="1">
        <f t="array" aca="1" ref="AH10" ca="1">RIGHT(CELL("address",INDEX(Agenda!A:A,MATCH(DataFromForm[[#This Row],[Date]],Agenda!A:A,0))),3)-1</f>
        <v>655</v>
      </c>
      <c r="AI10" s="4" t="str" cm="1">
        <f t="array" ref="AI10">INDEX(MatriceHeureHeure[], MATCH(AG10*1,TableHeuresMinutes[Colonne1],0),MATCH(AF10*1,(MatriceHeureHeure[#Headers])*1,0))</f>
        <v>AS</v>
      </c>
      <c r="AJ10" s="37">
        <v>0</v>
      </c>
      <c r="AK10" s="48" t="str">
        <f>LEFT(TEXT(DataFromForm[[#This Row],[Heure sieste]],"0000"),2)</f>
        <v>00</v>
      </c>
      <c r="AL10" s="31">
        <f>LEFT(TEXT(DataFromForm[[#This Row],[Heure sieste]],"0000"),2)+1</f>
        <v>1</v>
      </c>
      <c r="AM10" t="e">
        <f>IF(RIGHT(DataFromForm[[#This Row],[Heure sieste]],2)*1 &gt;57, AL10,AK10)</f>
        <v>#VALUE!</v>
      </c>
      <c r="AN10" t="e">
        <f>IF(RIGHT(DataFromForm[[#This Row],[Heure sieste]],2)*1 &gt;57,0,MROUND(RIGHT(DataFromForm[[#This Row],[Heure sieste]]*1,2),15))</f>
        <v>#VALUE!</v>
      </c>
      <c r="AO10">
        <f>MROUND(DataFromForm[[#This Row],[Durée sieste]],15)</f>
        <v>0</v>
      </c>
      <c r="AP10" t="str" cm="1">
        <f t="array" aca="1" ref="AP10" ca="1">RIGHT(CELL("address",INDEX(Agenda!A:A,MATCH(DataFromForm[[#This Row],[Date]],Agenda!A:A,0))),3)</f>
        <v>656</v>
      </c>
      <c r="AQ10" s="4" t="e" cm="1">
        <f t="array" ref="AQ10">INDEX(MatriceHeureHeure[], MATCH(AN10*1,TableHeuresMinutes[Colonne1],0),MATCH(AM10*1,(MatriceHeureHeure[#Headers])*1,0))</f>
        <v>#VALUE!</v>
      </c>
      <c r="AR10">
        <f t="shared" si="0"/>
        <v>-1</v>
      </c>
    </row>
    <row r="11" spans="1:45">
      <c r="A11" s="25">
        <v>44508</v>
      </c>
      <c r="B11" s="29" t="s">
        <v>217</v>
      </c>
      <c r="C11" s="26" t="s">
        <v>218</v>
      </c>
      <c r="D11" s="26"/>
      <c r="E11" s="27"/>
      <c r="F11" s="27" t="s">
        <v>201</v>
      </c>
      <c r="G11" s="27" t="s">
        <v>208</v>
      </c>
      <c r="H11" s="27" t="s">
        <v>208</v>
      </c>
      <c r="I11" s="27"/>
      <c r="J11" s="27"/>
      <c r="K11" s="27" t="s">
        <v>203</v>
      </c>
      <c r="L11" s="26" t="s">
        <v>219</v>
      </c>
      <c r="M11" s="27">
        <v>1</v>
      </c>
      <c r="N11" s="27"/>
      <c r="P11" s="30" t="str">
        <f>LEFT(TEXT(DataFromForm[[#This Row],[Heure coucher]],"0000"),2)</f>
        <v>22</v>
      </c>
      <c r="Q11" s="31">
        <f>LEFT(TEXT(DataFromForm[[#This Row],[Heure coucher]],"0000"),2)+1</f>
        <v>23</v>
      </c>
      <c r="R11" s="32" t="str">
        <f>IF(RIGHT(DataFromForm[[#This Row],[Heure coucher]],2)*1 &gt;57,Q11, P11)</f>
        <v>22</v>
      </c>
      <c r="S11" s="33">
        <f>IF(RIGHT(DataFromForm[[#This Row],[Heure coucher]],2)*1 &gt;57,0,MROUND(RIGHT(DataFromForm[[#This Row],[Heure coucher]]*1,2),15))</f>
        <v>30</v>
      </c>
      <c r="T11" s="20" t="str" cm="1">
        <f t="array" aca="1" ref="T11" ca="1">RIGHT(CELL("address",INDEX(Agenda!A:A,MATCH(DataFromForm[[#This Row],[Date]],Agenda!A:A,0))),3)</f>
        <v>657</v>
      </c>
      <c r="U11" s="34" t="str" cm="1">
        <f t="array" ref="U11">INDEX(MatriceHeureHeure[], MATCH(S11*1,TableHeuresMinutes[Colonne1],0),MATCH(R11*1,(MatriceHeureHeure[#Headers])*1,0))</f>
        <v>H</v>
      </c>
      <c r="V11" s="38"/>
      <c r="W11" s="30" t="str">
        <f>LEFT(TEXT(DataFromForm[[#This Row],[Heure levé]],"0000"),2)</f>
        <v>06</v>
      </c>
      <c r="X11" s="31">
        <f>LEFT(TEXT(DataFromForm[[#This Row],[Heure levé]],"0000"),2)+1</f>
        <v>7</v>
      </c>
      <c r="Y11" t="str">
        <f>IF(RIGHT(DataFromForm[[#This Row],[Heure levé]],2)*1 &gt;57, X11,W11)</f>
        <v>06</v>
      </c>
      <c r="Z11">
        <f>IF(RIGHT(DataFromForm[[#This Row],[Heure levé]],2)*1 &gt;57,0,MROUND(RIGHT(DataFromForm[[#This Row],[Heure coucher]]*1,2),15))</f>
        <v>30</v>
      </c>
      <c r="AA11" t="str" cm="1">
        <f t="array" aca="1" ref="AA11" ca="1">RIGHT(CELL("address",INDEX(Agenda!A:A,MATCH(DataFromForm[[#This Row],[Date]],Agenda!A:A,0))),3)</f>
        <v>657</v>
      </c>
      <c r="AB11" s="4" t="str" cm="1">
        <f t="array" ref="AB11">INDEX(MatriceHeureHeure[], MATCH(Z11*1,TableHeuresMinutes[Colonne1],0),MATCH(Y11*1,(MatriceHeureHeure[#Headers])*1,0))</f>
        <v>AN</v>
      </c>
      <c r="AD11" s="48" t="str">
        <f>LEFT(TEXT(DataFromForm[[#This Row],[HeureBoisson]],"0000"),2)</f>
        <v>07</v>
      </c>
      <c r="AE11" s="31">
        <f>LEFT(TEXT(DataFromForm[[#This Row],[HeureBoisson]],"0000"),2)+1</f>
        <v>8</v>
      </c>
      <c r="AF11" t="str">
        <f>IF(RIGHT(DataFromForm[[#This Row],[HeureBoisson]],2)*1 &gt;57, AE11,AD11)</f>
        <v>07</v>
      </c>
      <c r="AG11">
        <f>IF(RIGHT(DataFromForm[[#This Row],[HeureBoisson]],2)*1 &gt;57,0,MROUND(RIGHT(DataFromForm[[#This Row],[Heure coucher]]*1,2),15))</f>
        <v>30</v>
      </c>
      <c r="AH11" cm="1">
        <f t="array" aca="1" ref="AH11" ca="1">RIGHT(CELL("address",INDEX(Agenda!A:A,MATCH(DataFromForm[[#This Row],[Date]],Agenda!A:A,0))),3)-1</f>
        <v>656</v>
      </c>
      <c r="AI11" s="4" t="str" cm="1">
        <f t="array" ref="AI11">INDEX(MatriceHeureHeure[], MATCH(AG11*1,TableHeuresMinutes[Colonne1],0),MATCH(AF11*1,(MatriceHeureHeure[#Headers])*1,0))</f>
        <v>AR</v>
      </c>
      <c r="AJ11" s="37">
        <v>0</v>
      </c>
      <c r="AK11" s="48" t="str">
        <f>LEFT(TEXT(DataFromForm[[#This Row],[Heure sieste]],"0000"),2)</f>
        <v>00</v>
      </c>
      <c r="AL11" s="31">
        <f>LEFT(TEXT(DataFromForm[[#This Row],[Heure sieste]],"0000"),2)+1</f>
        <v>1</v>
      </c>
      <c r="AM11" t="e">
        <f>IF(RIGHT(DataFromForm[[#This Row],[Heure sieste]],2)*1 &gt;57, AL11,AK11)</f>
        <v>#VALUE!</v>
      </c>
      <c r="AN11" t="e">
        <f>IF(RIGHT(DataFromForm[[#This Row],[Heure sieste]],2)*1 &gt;57,0,MROUND(RIGHT(DataFromForm[[#This Row],[Heure sieste]]*1,2),15))</f>
        <v>#VALUE!</v>
      </c>
      <c r="AO11">
        <f>MROUND(DataFromForm[[#This Row],[Durée sieste]],15)</f>
        <v>0</v>
      </c>
      <c r="AP11" t="str" cm="1">
        <f t="array" aca="1" ref="AP11" ca="1">RIGHT(CELL("address",INDEX(Agenda!A:A,MATCH(DataFromForm[[#This Row],[Date]],Agenda!A:A,0))),3)</f>
        <v>657</v>
      </c>
      <c r="AQ11" s="4" t="e" cm="1">
        <f t="array" ref="AQ11">INDEX(MatriceHeureHeure[], MATCH(AN11*1,TableHeuresMinutes[Colonne1],0),MATCH(AM11*1,(MatriceHeureHeure[#Headers])*1,0))</f>
        <v>#VALUE!</v>
      </c>
      <c r="AR11">
        <f t="shared" si="0"/>
        <v>-1</v>
      </c>
    </row>
    <row r="12" spans="1:45">
      <c r="A12" s="19">
        <v>44508</v>
      </c>
      <c r="B12" s="28" t="s">
        <v>220</v>
      </c>
      <c r="C12" s="21" t="s">
        <v>221</v>
      </c>
      <c r="F12" t="s">
        <v>202</v>
      </c>
      <c r="G12" t="s">
        <v>202</v>
      </c>
      <c r="H12" t="s">
        <v>202</v>
      </c>
      <c r="M12">
        <v>1</v>
      </c>
      <c r="N12" t="s">
        <v>20</v>
      </c>
      <c r="P12" s="30" t="str">
        <f>LEFT(TEXT(DataFromForm[[#This Row],[Heure coucher]],"0000"),2)</f>
        <v>23</v>
      </c>
      <c r="Q12" s="31">
        <f>LEFT(TEXT(DataFromForm[[#This Row],[Heure coucher]],"0000"),2)+1</f>
        <v>24</v>
      </c>
      <c r="R12" s="32" t="str">
        <f>IF(RIGHT(DataFromForm[[#This Row],[Heure coucher]],2)*1 &gt;57,Q12, P12)</f>
        <v>23</v>
      </c>
      <c r="S12" s="33">
        <f>IF(RIGHT(DataFromForm[[#This Row],[Heure coucher]],2)*1 &gt;57,0,MROUND(RIGHT(DataFromForm[[#This Row],[Heure coucher]]*1,2),15))</f>
        <v>15</v>
      </c>
      <c r="T12" s="20" t="str" cm="1">
        <f t="array" aca="1" ref="T12" ca="1">RIGHT(CELL("address",INDEX(Agenda!A:A,MATCH(DataFromForm[[#This Row],[Date]],Agenda!A:A,0))),3)</f>
        <v>657</v>
      </c>
      <c r="U12" s="34" t="str" cm="1">
        <f t="array" ref="U12">INDEX(MatriceHeureHeure[], MATCH(S12*1,TableHeuresMinutes[Colonne1],0),MATCH(R12*1,(MatriceHeureHeure[#Headers])*1,0))</f>
        <v>K</v>
      </c>
      <c r="V12" s="38"/>
      <c r="W12" s="30" t="str">
        <f>LEFT(TEXT(DataFromForm[[#This Row],[Heure levé]],"0000"),2)</f>
        <v>06</v>
      </c>
      <c r="X12" s="31">
        <f>LEFT(TEXT(DataFromForm[[#This Row],[Heure levé]],"0000"),2)+1</f>
        <v>7</v>
      </c>
      <c r="Y12" t="str">
        <f>IF(RIGHT(DataFromForm[[#This Row],[Heure levé]],2)*1 &gt;57, X12,W12)</f>
        <v>06</v>
      </c>
      <c r="Z12">
        <f>IF(RIGHT(DataFromForm[[#This Row],[Heure levé]],2)*1 &gt;57,0,MROUND(RIGHT(DataFromForm[[#This Row],[Heure coucher]]*1,2),15))</f>
        <v>15</v>
      </c>
      <c r="AA12" t="str" cm="1">
        <f t="array" aca="1" ref="AA12" ca="1">RIGHT(CELL("address",INDEX(Agenda!A:A,MATCH(DataFromForm[[#This Row],[Date]],Agenda!A:A,0))),3)</f>
        <v>657</v>
      </c>
      <c r="AB12" s="4" t="str" cm="1">
        <f t="array" ref="AB12">INDEX(MatriceHeureHeure[], MATCH(Z12*1,TableHeuresMinutes[Colonne1],0),MATCH(Y12*1,(MatriceHeureHeure[#Headers])*1,0))</f>
        <v>AM</v>
      </c>
      <c r="AD12" s="48" t="str">
        <f>LEFT(TEXT(DataFromForm[[#This Row],[HeureBoisson]],"0000"),2)</f>
        <v>00</v>
      </c>
      <c r="AE12" s="31">
        <f>LEFT(TEXT(DataFromForm[[#This Row],[HeureBoisson]],"0000"),2)+1</f>
        <v>1</v>
      </c>
      <c r="AF12" t="e">
        <f>IF(RIGHT(DataFromForm[[#This Row],[HeureBoisson]],2)*1 &gt;57, AE12,AD12)</f>
        <v>#VALUE!</v>
      </c>
      <c r="AG12" t="e">
        <f>IF(RIGHT(DataFromForm[[#This Row],[HeureBoisson]],2)*1 &gt;57,0,MROUND(RIGHT(DataFromForm[[#This Row],[Heure coucher]]*1,2),15))</f>
        <v>#VALUE!</v>
      </c>
      <c r="AH12" cm="1">
        <f t="array" aca="1" ref="AH12" ca="1">RIGHT(CELL("address",INDEX(Agenda!A:A,MATCH(DataFromForm[[#This Row],[Date]],Agenda!A:A,0))),3)-1</f>
        <v>656</v>
      </c>
      <c r="AI12" s="4" t="e" cm="1">
        <f t="array" ref="AI12">INDEX(MatriceHeureHeure[], MATCH(AG12*1,TableHeuresMinutes[Colonne1],0),MATCH(AF12*1,(MatriceHeureHeure[#Headers])*1,0))</f>
        <v>#VALUE!</v>
      </c>
      <c r="AJ12" s="37">
        <v>0</v>
      </c>
      <c r="AK12" s="48" t="str">
        <f>LEFT(TEXT(DataFromForm[[#This Row],[Heure sieste]],"0000"),2)</f>
        <v>00</v>
      </c>
      <c r="AL12" s="31">
        <f>LEFT(TEXT(DataFromForm[[#This Row],[Heure sieste]],"0000"),2)+1</f>
        <v>1</v>
      </c>
      <c r="AM12" t="e">
        <f>IF(RIGHT(DataFromForm[[#This Row],[Heure sieste]],2)*1 &gt;57, AL12,AK12)</f>
        <v>#VALUE!</v>
      </c>
      <c r="AN12" t="e">
        <f>IF(RIGHT(DataFromForm[[#This Row],[Heure sieste]],2)*1 &gt;57,0,MROUND(RIGHT(DataFromForm[[#This Row],[Heure sieste]]*1,2),15))</f>
        <v>#VALUE!</v>
      </c>
      <c r="AO12">
        <f>MROUND(DataFromForm[[#This Row],[Durée sieste]],15)</f>
        <v>0</v>
      </c>
      <c r="AP12" t="str" cm="1">
        <f t="array" aca="1" ref="AP12" ca="1">RIGHT(CELL("address",INDEX(Agenda!A:A,MATCH(DataFromForm[[#This Row],[Date]],Agenda!A:A,0))),3)</f>
        <v>657</v>
      </c>
      <c r="AQ12" s="4" t="e" cm="1">
        <f t="array" ref="AQ12">INDEX(MatriceHeureHeure[], MATCH(AN12*1,TableHeuresMinutes[Colonne1],0),MATCH(AM12*1,(MatriceHeureHeure[#Headers])*1,0))</f>
        <v>#VALUE!</v>
      </c>
      <c r="AR12">
        <f t="shared" si="0"/>
        <v>-1</v>
      </c>
    </row>
    <row r="13" spans="1:45">
      <c r="A13" s="19">
        <v>44508</v>
      </c>
      <c r="B13" s="28">
        <v>2240</v>
      </c>
      <c r="C13" s="21" t="s">
        <v>222</v>
      </c>
      <c r="F13" t="s">
        <v>215</v>
      </c>
      <c r="G13" t="s">
        <v>202</v>
      </c>
      <c r="H13" t="s">
        <v>215</v>
      </c>
      <c r="M13">
        <v>1</v>
      </c>
      <c r="N13" t="s">
        <v>20</v>
      </c>
      <c r="P13" s="30" t="str">
        <f>LEFT(TEXT(DataFromForm[[#This Row],[Heure coucher]],"0000"),2)</f>
        <v>22</v>
      </c>
      <c r="Q13" s="31">
        <f>LEFT(TEXT(DataFromForm[[#This Row],[Heure coucher]],"0000"),2)+1</f>
        <v>23</v>
      </c>
      <c r="R13" s="32" t="str">
        <f>IF(RIGHT(DataFromForm[[#This Row],[Heure coucher]],2)*1 &gt;57,Q13, P13)</f>
        <v>22</v>
      </c>
      <c r="S13" s="33">
        <f>IF(RIGHT(DataFromForm[[#This Row],[Heure coucher]],2)*1 &gt;57,0,MROUND(RIGHT(DataFromForm[[#This Row],[Heure coucher]]*1,2),15))</f>
        <v>45</v>
      </c>
      <c r="T13" s="20" t="str" cm="1">
        <f t="array" aca="1" ref="T13" ca="1">RIGHT(CELL("address",INDEX(Agenda!A:A,MATCH(DataFromForm[[#This Row],[Date]],Agenda!A:A,0))),3)</f>
        <v>657</v>
      </c>
      <c r="U13" s="34" t="str" cm="1">
        <f t="array" ref="U13">INDEX(MatriceHeureHeure[], MATCH(S13*1,TableHeuresMinutes[Colonne1],0),MATCH(R13*1,(MatriceHeureHeure[#Headers])*1,0))</f>
        <v>I</v>
      </c>
      <c r="V13" s="38"/>
      <c r="W13" s="30" t="str">
        <f>LEFT(TEXT(DataFromForm[[#This Row],[Heure levé]],"0000"),2)</f>
        <v>07</v>
      </c>
      <c r="X13" s="31">
        <f>LEFT(TEXT(DataFromForm[[#This Row],[Heure levé]],"0000"),2)+1</f>
        <v>8</v>
      </c>
      <c r="Y13" t="str">
        <f>IF(RIGHT(DataFromForm[[#This Row],[Heure levé]],2)*1 &gt;57, X13,W13)</f>
        <v>07</v>
      </c>
      <c r="Z13">
        <f>IF(RIGHT(DataFromForm[[#This Row],[Heure levé]],2)*1 &gt;57,0,MROUND(RIGHT(DataFromForm[[#This Row],[Heure coucher]]*1,2),15))</f>
        <v>45</v>
      </c>
      <c r="AA13" t="str" cm="1">
        <f t="array" aca="1" ref="AA13" ca="1">RIGHT(CELL("address",INDEX(Agenda!A:A,MATCH(DataFromForm[[#This Row],[Date]],Agenda!A:A,0))),3)</f>
        <v>657</v>
      </c>
      <c r="AB13" s="4" t="str" cm="1">
        <f t="array" ref="AB13">INDEX(MatriceHeureHeure[], MATCH(Z13*1,TableHeuresMinutes[Colonne1],0),MATCH(Y13*1,(MatriceHeureHeure[#Headers])*1,0))</f>
        <v>AS</v>
      </c>
      <c r="AD13" s="48" t="str">
        <f>LEFT(TEXT(DataFromForm[[#This Row],[HeureBoisson]],"0000"),2)</f>
        <v>00</v>
      </c>
      <c r="AE13" s="31">
        <f>LEFT(TEXT(DataFromForm[[#This Row],[HeureBoisson]],"0000"),2)+1</f>
        <v>1</v>
      </c>
      <c r="AF13" t="e">
        <f>IF(RIGHT(DataFromForm[[#This Row],[HeureBoisson]],2)*1 &gt;57, AE13,AD13)</f>
        <v>#VALUE!</v>
      </c>
      <c r="AG13" t="e">
        <f>IF(RIGHT(DataFromForm[[#This Row],[HeureBoisson]],2)*1 &gt;57,0,MROUND(RIGHT(DataFromForm[[#This Row],[Heure coucher]]*1,2),15))</f>
        <v>#VALUE!</v>
      </c>
      <c r="AH13" cm="1">
        <f t="array" aca="1" ref="AH13" ca="1">RIGHT(CELL("address",INDEX(Agenda!A:A,MATCH(DataFromForm[[#This Row],[Date]],Agenda!A:A,0))),3)-1</f>
        <v>656</v>
      </c>
      <c r="AI13" s="4" t="e" cm="1">
        <f t="array" ref="AI13">INDEX(MatriceHeureHeure[], MATCH(AG13*1,TableHeuresMinutes[Colonne1],0),MATCH(AF13*1,(MatriceHeureHeure[#Headers])*1,0))</f>
        <v>#VALUE!</v>
      </c>
      <c r="AJ13" s="37">
        <v>0</v>
      </c>
      <c r="AK13" s="48" t="str">
        <f>LEFT(TEXT(DataFromForm[[#This Row],[Heure sieste]],"0000"),2)</f>
        <v>00</v>
      </c>
      <c r="AL13" s="31">
        <f>LEFT(TEXT(DataFromForm[[#This Row],[Heure sieste]],"0000"),2)+1</f>
        <v>1</v>
      </c>
      <c r="AM13" t="e">
        <f>IF(RIGHT(DataFromForm[[#This Row],[Heure sieste]],2)*1 &gt;57, AL13,AK13)</f>
        <v>#VALUE!</v>
      </c>
      <c r="AN13" t="e">
        <f>IF(RIGHT(DataFromForm[[#This Row],[Heure sieste]],2)*1 &gt;57,0,MROUND(RIGHT(DataFromForm[[#This Row],[Heure sieste]]*1,2),15))</f>
        <v>#VALUE!</v>
      </c>
      <c r="AO13">
        <f>MROUND(DataFromForm[[#This Row],[Durée sieste]],15)</f>
        <v>0</v>
      </c>
      <c r="AP13" t="str" cm="1">
        <f t="array" aca="1" ref="AP13" ca="1">RIGHT(CELL("address",INDEX(Agenda!A:A,MATCH(DataFromForm[[#This Row],[Date]],Agenda!A:A,0))),3)</f>
        <v>657</v>
      </c>
      <c r="AQ13" s="4" t="e" cm="1">
        <f t="array" ref="AQ13">INDEX(MatriceHeureHeure[], MATCH(AN13*1,TableHeuresMinutes[Colonne1],0),MATCH(AM13*1,(MatriceHeureHeure[#Headers])*1,0))</f>
        <v>#VALUE!</v>
      </c>
      <c r="AR13">
        <f t="shared" si="0"/>
        <v>-1</v>
      </c>
    </row>
    <row r="14" spans="1:45">
      <c r="A14" s="25">
        <v>44509</v>
      </c>
      <c r="B14" s="29" t="s">
        <v>223</v>
      </c>
      <c r="C14" s="26" t="s">
        <v>224</v>
      </c>
      <c r="D14" s="26"/>
      <c r="E14" s="27"/>
      <c r="F14" s="27" t="s">
        <v>215</v>
      </c>
      <c r="G14" s="27" t="s">
        <v>215</v>
      </c>
      <c r="H14" s="27"/>
      <c r="I14" s="27"/>
      <c r="J14" s="27"/>
      <c r="K14" s="27" t="s">
        <v>203</v>
      </c>
      <c r="L14" s="26" t="s">
        <v>225</v>
      </c>
      <c r="M14" s="27">
        <v>1</v>
      </c>
      <c r="N14" s="27"/>
      <c r="P14" s="30" t="str">
        <f>LEFT(TEXT(DataFromForm[[#This Row],[Heure coucher]],"0000"),2)</f>
        <v>00</v>
      </c>
      <c r="Q14" s="31">
        <f>LEFT(TEXT(DataFromForm[[#This Row],[Heure coucher]],"0000"),2)+1</f>
        <v>1</v>
      </c>
      <c r="R14" s="32" t="str">
        <f>IF(RIGHT(DataFromForm[[#This Row],[Heure coucher]],2)*1 &gt;57,Q14, P14)</f>
        <v>00</v>
      </c>
      <c r="S14" s="33">
        <f>IF(RIGHT(DataFromForm[[#This Row],[Heure coucher]],2)*1 &gt;57,0,MROUND(RIGHT(DataFromForm[[#This Row],[Heure coucher]]*1,2),15))</f>
        <v>15</v>
      </c>
      <c r="T14" s="20" t="str" cm="1">
        <f t="array" aca="1" ref="T14" ca="1">RIGHT(CELL("address",INDEX(Agenda!A:A,MATCH(DataFromForm[[#This Row],[Date]],Agenda!A:A,0))),3)</f>
        <v>658</v>
      </c>
      <c r="U14" s="34" t="str" cm="1">
        <f t="array" ref="U14">INDEX(MatriceHeureHeure[], MATCH(S14*1,TableHeuresMinutes[Colonne1],0),MATCH(R14*1,(MatriceHeureHeure[#Headers])*1,0))</f>
        <v>O</v>
      </c>
      <c r="W14" s="30" t="str">
        <f>LEFT(TEXT(DataFromForm[[#This Row],[Heure levé]],"0000"),2)</f>
        <v>08</v>
      </c>
      <c r="X14" s="31">
        <f>LEFT(TEXT(DataFromForm[[#This Row],[Heure levé]],"0000"),2)+1</f>
        <v>9</v>
      </c>
      <c r="Y14" t="str">
        <f>IF(RIGHT(DataFromForm[[#This Row],[Heure levé]],2)*1 &gt;57, X14,W14)</f>
        <v>08</v>
      </c>
      <c r="Z14">
        <f>IF(RIGHT(DataFromForm[[#This Row],[Heure levé]],2)*1 &gt;57,0,MROUND(RIGHT(DataFromForm[[#This Row],[Heure coucher]]*1,2),15))</f>
        <v>15</v>
      </c>
      <c r="AA14" t="str" cm="1">
        <f t="array" aca="1" ref="AA14" ca="1">RIGHT(CELL("address",INDEX(Agenda!A:A,MATCH(DataFromForm[[#This Row],[Date]],Agenda!A:A,0))),3)</f>
        <v>658</v>
      </c>
      <c r="AB14" s="4" t="str" cm="1">
        <f t="array" ref="AB14">INDEX(MatriceHeureHeure[], MATCH(Z14*1,TableHeuresMinutes[Colonne1],0),MATCH(Y14*1,(MatriceHeureHeure[#Headers])*1,0))</f>
        <v>AU</v>
      </c>
      <c r="AD14" s="48" t="str">
        <f>LEFT(TEXT(DataFromForm[[#This Row],[HeureBoisson]],"0000"),2)</f>
        <v>08</v>
      </c>
      <c r="AE14" s="31">
        <f>LEFT(TEXT(DataFromForm[[#This Row],[HeureBoisson]],"0000"),2)+1</f>
        <v>9</v>
      </c>
      <c r="AF14" t="str">
        <f>IF(RIGHT(DataFromForm[[#This Row],[HeureBoisson]],2)*1 &gt;57, AE14,AD14)</f>
        <v>08</v>
      </c>
      <c r="AG14">
        <f>IF(RIGHT(DataFromForm[[#This Row],[HeureBoisson]],2)*1 &gt;57,0,MROUND(RIGHT(DataFromForm[[#This Row],[Heure coucher]]*1,2),15))</f>
        <v>15</v>
      </c>
      <c r="AH14" cm="1">
        <f t="array" aca="1" ref="AH14" ca="1">RIGHT(CELL("address",INDEX(Agenda!A:A,MATCH(DataFromForm[[#This Row],[Date]],Agenda!A:A,0))),3)-1</f>
        <v>657</v>
      </c>
      <c r="AI14" s="4" t="str" cm="1">
        <f t="array" ref="AI14">INDEX(MatriceHeureHeure[], MATCH(AG14*1,TableHeuresMinutes[Colonne1],0),MATCH(AF14*1,(MatriceHeureHeure[#Headers])*1,0))</f>
        <v>AU</v>
      </c>
      <c r="AJ14" s="37">
        <v>0</v>
      </c>
      <c r="AK14" s="48" t="str">
        <f>LEFT(TEXT(DataFromForm[[#This Row],[Heure sieste]],"0000"),2)</f>
        <v>00</v>
      </c>
      <c r="AL14" s="31">
        <f>LEFT(TEXT(DataFromForm[[#This Row],[Heure sieste]],"0000"),2)+1</f>
        <v>1</v>
      </c>
      <c r="AM14" t="e">
        <f>IF(RIGHT(DataFromForm[[#This Row],[Heure sieste]],2)*1 &gt;57, AL14,AK14)</f>
        <v>#VALUE!</v>
      </c>
      <c r="AN14" t="e">
        <f>IF(RIGHT(DataFromForm[[#This Row],[Heure sieste]],2)*1 &gt;57,0,MROUND(RIGHT(DataFromForm[[#This Row],[Heure sieste]]*1,2),15))</f>
        <v>#VALUE!</v>
      </c>
      <c r="AO14">
        <f>MROUND(DataFromForm[[#This Row],[Durée sieste]],15)</f>
        <v>0</v>
      </c>
      <c r="AP14" t="str" cm="1">
        <f t="array" aca="1" ref="AP14" ca="1">RIGHT(CELL("address",INDEX(Agenda!A:A,MATCH(DataFromForm[[#This Row],[Date]],Agenda!A:A,0))),3)</f>
        <v>658</v>
      </c>
      <c r="AQ14" s="4" t="e" cm="1">
        <f t="array" ref="AQ14">INDEX(MatriceHeureHeure[], MATCH(AN14*1,TableHeuresMinutes[Colonne1],0),MATCH(AM14*1,(MatriceHeureHeure[#Headers])*1,0))</f>
        <v>#VALUE!</v>
      </c>
      <c r="AR14">
        <f t="shared" si="0"/>
        <v>-1</v>
      </c>
    </row>
    <row r="15" spans="1:45">
      <c r="A15" s="19">
        <v>44525</v>
      </c>
      <c r="B15" s="28">
        <v>259</v>
      </c>
      <c r="C15" s="21" t="s">
        <v>226</v>
      </c>
      <c r="F15" t="s">
        <v>215</v>
      </c>
      <c r="G15" t="s">
        <v>202</v>
      </c>
      <c r="H15" t="s">
        <v>200</v>
      </c>
      <c r="I15">
        <v>1</v>
      </c>
      <c r="J15">
        <v>2</v>
      </c>
      <c r="M15">
        <v>1</v>
      </c>
      <c r="N15" t="s">
        <v>20</v>
      </c>
      <c r="P15" s="30" t="str">
        <f>LEFT(TEXT(DataFromForm[[#This Row],[Heure coucher]],"0000"),2)</f>
        <v>02</v>
      </c>
      <c r="Q15" s="31">
        <f>LEFT(TEXT(DataFromForm[[#This Row],[Heure coucher]],"0000"),2)+1</f>
        <v>3</v>
      </c>
      <c r="R15" s="32">
        <f>IF(RIGHT(DataFromForm[[#This Row],[Heure coucher]],2)*1 &gt;57,Q15, P15)</f>
        <v>3</v>
      </c>
      <c r="S15" s="33">
        <f>IF(RIGHT(DataFromForm[[#This Row],[Heure coucher]],2)*1 &gt;57,0,MROUND(RIGHT(DataFromForm[[#This Row],[Heure coucher]]*1,2),15))</f>
        <v>0</v>
      </c>
      <c r="T15" s="20" t="str" cm="1">
        <f t="array" aca="1" ref="T15" ca="1">RIGHT(CELL("address",INDEX(Agenda!A:A,MATCH(DataFromForm[[#This Row],[Date]],Agenda!A:A,0))),3)</f>
        <v>674</v>
      </c>
      <c r="U15" s="34" t="str" cm="1">
        <f t="array" ref="U15">INDEX(MatriceHeureHeure[], MATCH(S15*1,TableHeuresMinutes[Colonne1],0),MATCH(R15*1,(MatriceHeureHeure[#Headers])*1,0))</f>
        <v>Z</v>
      </c>
      <c r="W15" s="30" t="str">
        <f>LEFT(TEXT(DataFromForm[[#This Row],[Heure levé]],"0000"),2)</f>
        <v>06</v>
      </c>
      <c r="X15" s="31">
        <f>LEFT(TEXT(DataFromForm[[#This Row],[Heure levé]],"0000"),2)+1</f>
        <v>7</v>
      </c>
      <c r="Y15">
        <f>IF(RIGHT(DataFromForm[[#This Row],[Heure levé]],2)*1 &gt;57, X15,W15)</f>
        <v>7</v>
      </c>
      <c r="Z15">
        <f>IF(RIGHT(DataFromForm[[#This Row],[Heure levé]],2)*1 &gt;57,0,MROUND(RIGHT(DataFromForm[[#This Row],[Heure coucher]]*1,2),15))</f>
        <v>0</v>
      </c>
      <c r="AA15" t="str" cm="1">
        <f t="array" aca="1" ref="AA15" ca="1">RIGHT(CELL("address",INDEX(Agenda!A:A,MATCH(DataFromForm[[#This Row],[Date]],Agenda!A:A,0))),3)</f>
        <v>674</v>
      </c>
      <c r="AB15" s="4" t="str" cm="1">
        <f t="array" ref="AB15">INDEX(MatriceHeureHeure[], MATCH(Z15*1,TableHeuresMinutes[Colonne1],0),MATCH(Y15*1,(MatriceHeureHeure[#Headers])*1,0))</f>
        <v>AP</v>
      </c>
      <c r="AD15" s="48" t="str">
        <f>LEFT(TEXT(DataFromForm[[#This Row],[HeureBoisson]],"0000"),2)</f>
        <v>00</v>
      </c>
      <c r="AE15" s="31">
        <f>LEFT(TEXT(DataFromForm[[#This Row],[HeureBoisson]],"0000"),2)+1</f>
        <v>1</v>
      </c>
      <c r="AF15" t="e">
        <f>IF(RIGHT(DataFromForm[[#This Row],[HeureBoisson]],2)*1 &gt;57, AE15,AD15)</f>
        <v>#VALUE!</v>
      </c>
      <c r="AG15" t="e">
        <f>IF(RIGHT(DataFromForm[[#This Row],[HeureBoisson]],2)*1 &gt;57,0,MROUND(RIGHT(DataFromForm[[#This Row],[Heure coucher]]*1,2),15))</f>
        <v>#VALUE!</v>
      </c>
      <c r="AH15" cm="1">
        <f t="array" aca="1" ref="AH15" ca="1">RIGHT(CELL("address",INDEX(Agenda!A:A,MATCH(DataFromForm[[#This Row],[Date]],Agenda!A:A,0))),3)-1</f>
        <v>673</v>
      </c>
      <c r="AI15" s="4" t="e" cm="1">
        <f t="array" ref="AI15">INDEX(MatriceHeureHeure[], MATCH(AG15*1,TableHeuresMinutes[Colonne1],0),MATCH(AF15*1,(MatriceHeureHeure[#Headers])*1,0))</f>
        <v>#VALUE!</v>
      </c>
      <c r="AJ15" s="37">
        <v>0</v>
      </c>
      <c r="AK15" s="48" t="str">
        <f>LEFT(TEXT(DataFromForm[[#This Row],[Heure sieste]],"0000"),2)</f>
        <v>00</v>
      </c>
      <c r="AL15" s="31">
        <f>LEFT(TEXT(DataFromForm[[#This Row],[Heure sieste]],"0000"),2)+1</f>
        <v>1</v>
      </c>
      <c r="AM15" t="e">
        <f>IF(RIGHT(DataFromForm[[#This Row],[Heure sieste]],2)*1 &gt;57, AL15,AK15)</f>
        <v>#VALUE!</v>
      </c>
      <c r="AN15" t="e">
        <f>IF(RIGHT(DataFromForm[[#This Row],[Heure sieste]],2)*1 &gt;57,0,MROUND(RIGHT(DataFromForm[[#This Row],[Heure sieste]]*1,2),15))</f>
        <v>#VALUE!</v>
      </c>
      <c r="AO15">
        <f>MROUND(DataFromForm[[#This Row],[Durée sieste]],15)</f>
        <v>0</v>
      </c>
      <c r="AP15" t="str" cm="1">
        <f t="array" aca="1" ref="AP15" ca="1">RIGHT(CELL("address",INDEX(Agenda!A:A,MATCH(DataFromForm[[#This Row],[Date]],Agenda!A:A,0))),3)</f>
        <v>674</v>
      </c>
      <c r="AQ15" s="4" t="e" cm="1">
        <f t="array" ref="AQ15">INDEX(MatriceHeureHeure[], MATCH(AN15*1,TableHeuresMinutes[Colonne1],0),MATCH(AM15*1,(MatriceHeureHeure[#Headers])*1,0))</f>
        <v>#VALUE!</v>
      </c>
      <c r="AR15">
        <f t="shared" si="0"/>
        <v>-1</v>
      </c>
    </row>
    <row r="16" spans="1:45">
      <c r="A16" s="19">
        <v>44525</v>
      </c>
      <c r="B16" s="28">
        <v>2100</v>
      </c>
      <c r="M16">
        <v>1</v>
      </c>
      <c r="N16" t="s">
        <v>20</v>
      </c>
      <c r="P16" s="30" t="str">
        <f>LEFT(TEXT(DataFromForm[[#This Row],[Heure coucher]],"0000"),2)</f>
        <v>21</v>
      </c>
      <c r="Q16" s="31">
        <f>LEFT(TEXT(DataFromForm[[#This Row],[Heure coucher]],"0000"),2)+1</f>
        <v>22</v>
      </c>
      <c r="R16" s="32" t="str">
        <f>IF(RIGHT(DataFromForm[[#This Row],[Heure coucher]],2)*1 &gt;57,Q16, P16)</f>
        <v>21</v>
      </c>
      <c r="S16" s="33">
        <f>IF(RIGHT(DataFromForm[[#This Row],[Heure coucher]],2)*1 &gt;57,0,MROUND(RIGHT(DataFromForm[[#This Row],[Heure coucher]]*1,2),15))</f>
        <v>0</v>
      </c>
      <c r="T16" s="20" t="str" cm="1">
        <f t="array" aca="1" ref="T16" ca="1">RIGHT(CELL("address",INDEX(Agenda!A:A,MATCH(DataFromForm[[#This Row],[Date]],Agenda!A:A,0))),3)</f>
        <v>674</v>
      </c>
      <c r="U16" s="34" t="str" cm="1">
        <f t="array" ref="U16">INDEX(MatriceHeureHeure[], MATCH(S16*1,TableHeuresMinutes[Colonne1],0),MATCH(R16*1,(MatriceHeureHeure[#Headers])*1,0))</f>
        <v>B</v>
      </c>
      <c r="W16" s="30" t="str">
        <f>LEFT(TEXT(DataFromForm[[#This Row],[Heure levé]],"0000"),2)</f>
        <v>00</v>
      </c>
      <c r="X16" s="31">
        <f>LEFT(TEXT(DataFromForm[[#This Row],[Heure levé]],"0000"),2)+1</f>
        <v>1</v>
      </c>
      <c r="Y16" t="e">
        <f>IF(RIGHT(DataFromForm[[#This Row],[Heure levé]],2)*1 &gt;57, X16,W16)</f>
        <v>#VALUE!</v>
      </c>
      <c r="Z16" t="e">
        <f>IF(RIGHT(DataFromForm[[#This Row],[Heure levé]],2)*1 &gt;57,0,MROUND(RIGHT(DataFromForm[[#This Row],[Heure coucher]]*1,2),15))</f>
        <v>#VALUE!</v>
      </c>
      <c r="AA16" t="str" cm="1">
        <f t="array" aca="1" ref="AA16" ca="1">RIGHT(CELL("address",INDEX(Agenda!A:A,MATCH(DataFromForm[[#This Row],[Date]],Agenda!A:A,0))),3)</f>
        <v>674</v>
      </c>
      <c r="AB16" s="4" t="e" cm="1">
        <f t="array" ref="AB16">INDEX(MatriceHeureHeure[], MATCH(Z16*1,TableHeuresMinutes[Colonne1],0),MATCH(Y16*1,(MatriceHeureHeure[#Headers])*1,0))</f>
        <v>#VALUE!</v>
      </c>
      <c r="AD16" s="48" t="str">
        <f>LEFT(TEXT(DataFromForm[[#This Row],[HeureBoisson]],"0000"),2)</f>
        <v>00</v>
      </c>
      <c r="AE16" s="31">
        <f>LEFT(TEXT(DataFromForm[[#This Row],[HeureBoisson]],"0000"),2)+1</f>
        <v>1</v>
      </c>
      <c r="AF16" t="e">
        <f>IF(RIGHT(DataFromForm[[#This Row],[HeureBoisson]],2)*1 &gt;57, AE16,AD16)</f>
        <v>#VALUE!</v>
      </c>
      <c r="AG16" t="e">
        <f>IF(RIGHT(DataFromForm[[#This Row],[HeureBoisson]],2)*1 &gt;57,0,MROUND(RIGHT(DataFromForm[[#This Row],[Heure coucher]]*1,2),15))</f>
        <v>#VALUE!</v>
      </c>
      <c r="AH16" cm="1">
        <f t="array" aca="1" ref="AH16" ca="1">RIGHT(CELL("address",INDEX(Agenda!A:A,MATCH(DataFromForm[[#This Row],[Date]],Agenda!A:A,0))),3)-1</f>
        <v>673</v>
      </c>
      <c r="AI16" s="4" t="e" cm="1">
        <f t="array" ref="AI16">INDEX(MatriceHeureHeure[], MATCH(AG16*1,TableHeuresMinutes[Colonne1],0),MATCH(AF16*1,(MatriceHeureHeure[#Headers])*1,0))</f>
        <v>#VALUE!</v>
      </c>
      <c r="AJ16" s="37">
        <v>0</v>
      </c>
      <c r="AK16" s="48" t="str">
        <f>LEFT(TEXT(DataFromForm[[#This Row],[Heure sieste]],"0000"),2)</f>
        <v>00</v>
      </c>
      <c r="AL16" s="31">
        <f>LEFT(TEXT(DataFromForm[[#This Row],[Heure sieste]],"0000"),2)+1</f>
        <v>1</v>
      </c>
      <c r="AM16" t="e">
        <f>IF(RIGHT(DataFromForm[[#This Row],[Heure sieste]],2)*1 &gt;57, AL16,AK16)</f>
        <v>#VALUE!</v>
      </c>
      <c r="AN16" t="e">
        <f>IF(RIGHT(DataFromForm[[#This Row],[Heure sieste]],2)*1 &gt;57,0,MROUND(RIGHT(DataFromForm[[#This Row],[Heure sieste]]*1,2),15))</f>
        <v>#VALUE!</v>
      </c>
      <c r="AO16">
        <f>MROUND(DataFromForm[[#This Row],[Durée sieste]],15)</f>
        <v>0</v>
      </c>
      <c r="AP16" t="str" cm="1">
        <f t="array" aca="1" ref="AP16" ca="1">RIGHT(CELL("address",INDEX(Agenda!A:A,MATCH(DataFromForm[[#This Row],[Date]],Agenda!A:A,0))),3)</f>
        <v>674</v>
      </c>
      <c r="AQ16" s="4" t="e" cm="1">
        <f t="array" ref="AQ16">INDEX(MatriceHeureHeure[], MATCH(AN16*1,TableHeuresMinutes[Colonne1],0),MATCH(AM16*1,(MatriceHeureHeure[#Headers])*1,0))</f>
        <v>#VALUE!</v>
      </c>
      <c r="AR16">
        <f t="shared" si="0"/>
        <v>-1</v>
      </c>
    </row>
    <row r="17" spans="1:44">
      <c r="A17" s="19">
        <v>44525</v>
      </c>
      <c r="B17" s="28"/>
      <c r="C17" s="21" t="s">
        <v>204</v>
      </c>
      <c r="M17">
        <v>1</v>
      </c>
      <c r="N17" t="s">
        <v>20</v>
      </c>
      <c r="P17" s="30" t="str">
        <f>LEFT(TEXT(DataFromForm[[#This Row],[Heure coucher]],"0000"),2)</f>
        <v>00</v>
      </c>
      <c r="Q17" s="31">
        <f>LEFT(TEXT(DataFromForm[[#This Row],[Heure coucher]],"0000"),2)+1</f>
        <v>1</v>
      </c>
      <c r="R17" s="32" t="e">
        <f>IF(RIGHT(DataFromForm[[#This Row],[Heure coucher]],2)*1 &gt;57,Q17, P17)</f>
        <v>#VALUE!</v>
      </c>
      <c r="S17" s="33" t="e">
        <f>IF(RIGHT(DataFromForm[[#This Row],[Heure coucher]],2)*1 &gt;57,0,MROUND(RIGHT(DataFromForm[[#This Row],[Heure coucher]]*1,2),15))</f>
        <v>#VALUE!</v>
      </c>
      <c r="T17" s="20" t="str" cm="1">
        <f t="array" aca="1" ref="T17" ca="1">RIGHT(CELL("address",INDEX(Agenda!A:A,MATCH(DataFromForm[[#This Row],[Date]],Agenda!A:A,0))),3)</f>
        <v>674</v>
      </c>
      <c r="U17" s="34" t="e" cm="1">
        <f t="array" ref="U17">INDEX(MatriceHeureHeure[], MATCH(S17*1,TableHeuresMinutes[Colonne1],0),MATCH(R17*1,(MatriceHeureHeure[#Headers])*1,0))</f>
        <v>#VALUE!</v>
      </c>
      <c r="W17" s="30" t="str">
        <f>LEFT(TEXT(DataFromForm[[#This Row],[Heure levé]],"0000"),2)</f>
        <v>08</v>
      </c>
      <c r="X17" s="31">
        <f>LEFT(TEXT(DataFromForm[[#This Row],[Heure levé]],"0000"),2)+1</f>
        <v>9</v>
      </c>
      <c r="Y17" t="str">
        <f>IF(RIGHT(DataFromForm[[#This Row],[Heure levé]],2)*1 &gt;57, X17,W17)</f>
        <v>08</v>
      </c>
      <c r="Z17">
        <f>IF(RIGHT(DataFromForm[[#This Row],[Heure levé]],2)*1 &gt;57,0,MROUND(RIGHT(DataFromForm[[#This Row],[Heure coucher]]*1,2),15))</f>
        <v>0</v>
      </c>
      <c r="AA17" t="str" cm="1">
        <f t="array" aca="1" ref="AA17" ca="1">RIGHT(CELL("address",INDEX(Agenda!A:A,MATCH(DataFromForm[[#This Row],[Date]],Agenda!A:A,0))),3)</f>
        <v>674</v>
      </c>
      <c r="AB17" s="4" t="str" cm="1">
        <f t="array" ref="AB17">INDEX(MatriceHeureHeure[], MATCH(Z17*1,TableHeuresMinutes[Colonne1],0),MATCH(Y17*1,(MatriceHeureHeure[#Headers])*1,0))</f>
        <v>AT</v>
      </c>
      <c r="AD17" s="48" t="str">
        <f>LEFT(TEXT(DataFromForm[[#This Row],[HeureBoisson]],"0000"),2)</f>
        <v>00</v>
      </c>
      <c r="AE17" s="31">
        <f>LEFT(TEXT(DataFromForm[[#This Row],[HeureBoisson]],"0000"),2)+1</f>
        <v>1</v>
      </c>
      <c r="AF17" t="e">
        <f>IF(RIGHT(DataFromForm[[#This Row],[HeureBoisson]],2)*1 &gt;57, AE17,AD17)</f>
        <v>#VALUE!</v>
      </c>
      <c r="AG17" t="e">
        <f>IF(RIGHT(DataFromForm[[#This Row],[HeureBoisson]],2)*1 &gt;57,0,MROUND(RIGHT(DataFromForm[[#This Row],[Heure coucher]]*1,2),15))</f>
        <v>#VALUE!</v>
      </c>
      <c r="AH17" cm="1">
        <f t="array" aca="1" ref="AH17" ca="1">RIGHT(CELL("address",INDEX(Agenda!A:A,MATCH(DataFromForm[[#This Row],[Date]],Agenda!A:A,0))),3)-1</f>
        <v>673</v>
      </c>
      <c r="AI17" s="4" t="e" cm="1">
        <f t="array" ref="AI17">INDEX(MatriceHeureHeure[], MATCH(AG17*1,TableHeuresMinutes[Colonne1],0),MATCH(AF17*1,(MatriceHeureHeure[#Headers])*1,0))</f>
        <v>#VALUE!</v>
      </c>
      <c r="AJ17" s="37">
        <v>0</v>
      </c>
      <c r="AK17" s="48" t="str">
        <f>LEFT(TEXT(DataFromForm[[#This Row],[Heure sieste]],"0000"),2)</f>
        <v>00</v>
      </c>
      <c r="AL17" s="31">
        <f>LEFT(TEXT(DataFromForm[[#This Row],[Heure sieste]],"0000"),2)+1</f>
        <v>1</v>
      </c>
      <c r="AM17" t="e">
        <f>IF(RIGHT(DataFromForm[[#This Row],[Heure sieste]],2)*1 &gt;57, AL17,AK17)</f>
        <v>#VALUE!</v>
      </c>
      <c r="AN17" t="e">
        <f>IF(RIGHT(DataFromForm[[#This Row],[Heure sieste]],2)*1 &gt;57,0,MROUND(RIGHT(DataFromForm[[#This Row],[Heure sieste]]*1,2),15))</f>
        <v>#VALUE!</v>
      </c>
      <c r="AO17">
        <f>MROUND(DataFromForm[[#This Row],[Durée sieste]],15)</f>
        <v>0</v>
      </c>
      <c r="AP17" t="str" cm="1">
        <f t="array" aca="1" ref="AP17" ca="1">RIGHT(CELL("address",INDEX(Agenda!A:A,MATCH(DataFromForm[[#This Row],[Date]],Agenda!A:A,0))),3)</f>
        <v>674</v>
      </c>
      <c r="AQ17" s="4" t="e" cm="1">
        <f t="array" ref="AQ17">INDEX(MatriceHeureHeure[], MATCH(AN17*1,TableHeuresMinutes[Colonne1],0),MATCH(AM17*1,(MatriceHeureHeure[#Headers])*1,0))</f>
        <v>#VALUE!</v>
      </c>
      <c r="AR17">
        <f t="shared" si="0"/>
        <v>-1</v>
      </c>
    </row>
    <row r="18" spans="1:44">
      <c r="A18" s="19">
        <v>44510</v>
      </c>
      <c r="B18" s="28">
        <v>2300</v>
      </c>
      <c r="C18" s="21" t="s">
        <v>227</v>
      </c>
      <c r="F18" t="s">
        <v>200</v>
      </c>
      <c r="G18" t="s">
        <v>200</v>
      </c>
      <c r="H18" t="s">
        <v>208</v>
      </c>
      <c r="I18">
        <v>2</v>
      </c>
      <c r="J18">
        <v>2</v>
      </c>
      <c r="K18" t="s">
        <v>210</v>
      </c>
      <c r="L18" s="21" t="s">
        <v>228</v>
      </c>
      <c r="M18">
        <v>1</v>
      </c>
      <c r="P18" s="30" t="str">
        <f>LEFT(TEXT(DataFromForm[[#This Row],[Heure coucher]],"0000"),2)</f>
        <v>23</v>
      </c>
      <c r="Q18" s="31">
        <f>LEFT(TEXT(DataFromForm[[#This Row],[Heure coucher]],"0000"),2)+1</f>
        <v>24</v>
      </c>
      <c r="R18" s="32" t="str">
        <f>IF(RIGHT(DataFromForm[[#This Row],[Heure coucher]],2)*1 &gt;57,Q18, P18)</f>
        <v>23</v>
      </c>
      <c r="S18" s="33">
        <f>IF(RIGHT(DataFromForm[[#This Row],[Heure coucher]],2)*1 &gt;57,0,MROUND(RIGHT(DataFromForm[[#This Row],[Heure coucher]]*1,2),15))</f>
        <v>0</v>
      </c>
      <c r="T18" s="20" t="str" cm="1">
        <f t="array" aca="1" ref="T18" ca="1">RIGHT(CELL("address",INDEX(Agenda!A:A,MATCH(DataFromForm[[#This Row],[Date]],Agenda!A:A,0))),3)</f>
        <v>659</v>
      </c>
      <c r="U18" s="34" t="str" cm="1">
        <f t="array" ref="U18">INDEX(MatriceHeureHeure[], MATCH(S18*1,TableHeuresMinutes[Colonne1],0),MATCH(R18*1,(MatriceHeureHeure[#Headers])*1,0))</f>
        <v>J</v>
      </c>
      <c r="W18" s="30" t="str">
        <f>LEFT(TEXT(DataFromForm[[#This Row],[Heure levé]],"0000"),2)</f>
        <v>07</v>
      </c>
      <c r="X18" s="31">
        <f>LEFT(TEXT(DataFromForm[[#This Row],[Heure levé]],"0000"),2)+1</f>
        <v>8</v>
      </c>
      <c r="Y18" t="str">
        <f>IF(RIGHT(DataFromForm[[#This Row],[Heure levé]],2)*1 &gt;57, X18,W18)</f>
        <v>07</v>
      </c>
      <c r="Z18">
        <f>IF(RIGHT(DataFromForm[[#This Row],[Heure levé]],2)*1 &gt;57,0,MROUND(RIGHT(DataFromForm[[#This Row],[Heure coucher]]*1,2),15))</f>
        <v>0</v>
      </c>
      <c r="AA18" t="str" cm="1">
        <f t="array" aca="1" ref="AA18" ca="1">RIGHT(CELL("address",INDEX(Agenda!A:A,MATCH(DataFromForm[[#This Row],[Date]],Agenda!A:A,0))),3)</f>
        <v>659</v>
      </c>
      <c r="AB18" s="4" t="str" cm="1">
        <f t="array" ref="AB18">INDEX(MatriceHeureHeure[], MATCH(Z18*1,TableHeuresMinutes[Colonne1],0),MATCH(Y18*1,(MatriceHeureHeure[#Headers])*1,0))</f>
        <v>AP</v>
      </c>
      <c r="AD18" s="48" t="str">
        <f>LEFT(TEXT(DataFromForm[[#This Row],[HeureBoisson]],"0000"),2)</f>
        <v>14</v>
      </c>
      <c r="AE18" s="31">
        <f>LEFT(TEXT(DataFromForm[[#This Row],[HeureBoisson]],"0000"),2)+1</f>
        <v>15</v>
      </c>
      <c r="AF18" t="str">
        <f>IF(RIGHT(DataFromForm[[#This Row],[HeureBoisson]],2)*1 &gt;57, AE18,AD18)</f>
        <v>14</v>
      </c>
      <c r="AG18">
        <f>IF(RIGHT(DataFromForm[[#This Row],[HeureBoisson]],2)*1 &gt;57,0,MROUND(RIGHT(DataFromForm[[#This Row],[Heure coucher]]*1,2),15))</f>
        <v>0</v>
      </c>
      <c r="AH18" cm="1">
        <f t="array" aca="1" ref="AH18" ca="1">RIGHT(CELL("address",INDEX(Agenda!A:A,MATCH(DataFromForm[[#This Row],[Date]],Agenda!A:A,0))),3)-1</f>
        <v>658</v>
      </c>
      <c r="AI18" s="4" t="str" cm="1">
        <f t="array" ref="AI18">INDEX(MatriceHeureHeure[], MATCH(AG18*1,TableHeuresMinutes[Colonne1],0),MATCH(AF18*1,(MatriceHeureHeure[#Headers])*1,0))</f>
        <v>BR</v>
      </c>
      <c r="AJ18" s="37">
        <v>0</v>
      </c>
      <c r="AK18" s="48" t="str">
        <f>LEFT(TEXT(DataFromForm[[#This Row],[Heure sieste]],"0000"),2)</f>
        <v>00</v>
      </c>
      <c r="AL18" s="31">
        <f>LEFT(TEXT(DataFromForm[[#This Row],[Heure sieste]],"0000"),2)+1</f>
        <v>1</v>
      </c>
      <c r="AM18" t="e">
        <f>IF(RIGHT(DataFromForm[[#This Row],[Heure sieste]],2)*1 &gt;57, AL18,AK18)</f>
        <v>#VALUE!</v>
      </c>
      <c r="AN18" t="e">
        <f>IF(RIGHT(DataFromForm[[#This Row],[Heure sieste]],2)*1 &gt;57,0,MROUND(RIGHT(DataFromForm[[#This Row],[Heure sieste]]*1,2),15))</f>
        <v>#VALUE!</v>
      </c>
      <c r="AO18">
        <f>MROUND(DataFromForm[[#This Row],[Durée sieste]],15)</f>
        <v>0</v>
      </c>
      <c r="AP18" t="str" cm="1">
        <f t="array" aca="1" ref="AP18" ca="1">RIGHT(CELL("address",INDEX(Agenda!A:A,MATCH(DataFromForm[[#This Row],[Date]],Agenda!A:A,0))),3)</f>
        <v>659</v>
      </c>
      <c r="AQ18" s="4" t="e" cm="1">
        <f t="array" ref="AQ18">INDEX(MatriceHeureHeure[], MATCH(AN18*1,TableHeuresMinutes[Colonne1],0),MATCH(AM18*1,(MatriceHeureHeure[#Headers])*1,0))</f>
        <v>#VALUE!</v>
      </c>
      <c r="AR18">
        <f t="shared" si="0"/>
        <v>-1</v>
      </c>
    </row>
    <row r="19" spans="1:44">
      <c r="A19" s="19">
        <v>44511</v>
      </c>
      <c r="B19" s="28">
        <v>2330</v>
      </c>
      <c r="C19" s="21" t="s">
        <v>224</v>
      </c>
      <c r="D19" s="21" t="s">
        <v>229</v>
      </c>
      <c r="E19">
        <v>1515</v>
      </c>
      <c r="F19" t="s">
        <v>200</v>
      </c>
      <c r="G19" t="s">
        <v>201</v>
      </c>
      <c r="H19" t="s">
        <v>201</v>
      </c>
      <c r="I19">
        <v>2</v>
      </c>
      <c r="J19">
        <v>2</v>
      </c>
      <c r="K19" t="s">
        <v>203</v>
      </c>
      <c r="L19" s="21" t="s">
        <v>230</v>
      </c>
      <c r="M19">
        <v>1</v>
      </c>
      <c r="P19" s="30" t="str">
        <f>LEFT(TEXT(DataFromForm[[#This Row],[Heure coucher]],"0000"),2)</f>
        <v>23</v>
      </c>
      <c r="Q19" s="31">
        <f>LEFT(TEXT(DataFromForm[[#This Row],[Heure coucher]],"0000"),2)+1</f>
        <v>24</v>
      </c>
      <c r="R19" s="32" t="str">
        <f>IF(RIGHT(DataFromForm[[#This Row],[Heure coucher]],2)*1 &gt;57,Q19, P19)</f>
        <v>23</v>
      </c>
      <c r="S19" s="33">
        <f>IF(RIGHT(DataFromForm[[#This Row],[Heure coucher]],2)*1 &gt;57,0,MROUND(RIGHT(DataFromForm[[#This Row],[Heure coucher]]*1,2),15))</f>
        <v>30</v>
      </c>
      <c r="T19" s="20" t="str" cm="1">
        <f t="array" aca="1" ref="T19" ca="1">RIGHT(CELL("address",INDEX(Agenda!A:A,MATCH(DataFromForm[[#This Row],[Date]],Agenda!A:A,0))),3)</f>
        <v>660</v>
      </c>
      <c r="U19" s="34" t="str" cm="1">
        <f t="array" ref="U19">INDEX(MatriceHeureHeure[], MATCH(S19*1,TableHeuresMinutes[Colonne1],0),MATCH(R19*1,(MatriceHeureHeure[#Headers])*1,0))</f>
        <v>L</v>
      </c>
      <c r="W19" s="30" t="str">
        <f>LEFT(TEXT(DataFromForm[[#This Row],[Heure levé]],"0000"),2)</f>
        <v>08</v>
      </c>
      <c r="X19" s="31">
        <f>LEFT(TEXT(DataFromForm[[#This Row],[Heure levé]],"0000"),2)+1</f>
        <v>9</v>
      </c>
      <c r="Y19" t="str">
        <f>IF(RIGHT(DataFromForm[[#This Row],[Heure levé]],2)*1 &gt;57, X19,W19)</f>
        <v>08</v>
      </c>
      <c r="Z19">
        <f>IF(RIGHT(DataFromForm[[#This Row],[Heure levé]],2)*1 &gt;57,0,MROUND(RIGHT(DataFromForm[[#This Row],[Heure coucher]]*1,2),15))</f>
        <v>30</v>
      </c>
      <c r="AA19" t="str" cm="1">
        <f t="array" aca="1" ref="AA19" ca="1">RIGHT(CELL("address",INDEX(Agenda!A:A,MATCH(DataFromForm[[#This Row],[Date]],Agenda!A:A,0))),3)</f>
        <v>660</v>
      </c>
      <c r="AB19" s="4" t="str" cm="1">
        <f t="array" ref="AB19">INDEX(MatriceHeureHeure[], MATCH(Z19*1,TableHeuresMinutes[Colonne1],0),MATCH(Y19*1,(MatriceHeureHeure[#Headers])*1,0))</f>
        <v>AV</v>
      </c>
      <c r="AD19" s="48" t="str">
        <f>LEFT(TEXT(DataFromForm[[#This Row],[HeureBoisson]],"0000"),2)</f>
        <v>09</v>
      </c>
      <c r="AE19" s="31">
        <f>LEFT(TEXT(DataFromForm[[#This Row],[HeureBoisson]],"0000"),2)+1</f>
        <v>10</v>
      </c>
      <c r="AF19" t="str">
        <f>IF(RIGHT(DataFromForm[[#This Row],[HeureBoisson]],2)*1 &gt;57, AE19,AD19)</f>
        <v>09</v>
      </c>
      <c r="AG19">
        <f>IF(RIGHT(DataFromForm[[#This Row],[HeureBoisson]],2)*1 &gt;57,0,MROUND(RIGHT(DataFromForm[[#This Row],[Heure coucher]]*1,2),15))</f>
        <v>30</v>
      </c>
      <c r="AH19" cm="1">
        <f t="array" aca="1" ref="AH19" ca="1">RIGHT(CELL("address",INDEX(Agenda!A:A,MATCH(DataFromForm[[#This Row],[Date]],Agenda!A:A,0))),3)-1</f>
        <v>659</v>
      </c>
      <c r="AI19" s="4" t="str" cm="1">
        <f t="array" ref="AI19">INDEX(MatriceHeureHeure[], MATCH(AG19*1,TableHeuresMinutes[Colonne1],0),MATCH(AF19*1,(MatriceHeureHeure[#Headers])*1,0))</f>
        <v>AZ</v>
      </c>
      <c r="AJ19" s="37">
        <v>0</v>
      </c>
      <c r="AK19" s="48" t="str">
        <f>LEFT(TEXT(DataFromForm[[#This Row],[Heure sieste]],"0000"),2)</f>
        <v>14</v>
      </c>
      <c r="AL19" s="31">
        <f>LEFT(TEXT(DataFromForm[[#This Row],[Heure sieste]],"0000"),2)+1</f>
        <v>15</v>
      </c>
      <c r="AM19" t="str">
        <f>IF(RIGHT(DataFromForm[[#This Row],[Heure sieste]],2)*1 &gt;57, AL19,AK19)</f>
        <v>14</v>
      </c>
      <c r="AN19">
        <f>IF(RIGHT(DataFromForm[[#This Row],[Heure sieste]],2)*1 &gt;57,0,MROUND(RIGHT(DataFromForm[[#This Row],[Heure sieste]]*1,2),15))</f>
        <v>45</v>
      </c>
      <c r="AO19">
        <f>MROUND(DataFromForm[[#This Row],[Durée sieste]],15)</f>
        <v>1515</v>
      </c>
      <c r="AP19" t="str" cm="1">
        <f t="array" aca="1" ref="AP19" ca="1">RIGHT(CELL("address",INDEX(Agenda!A:A,MATCH(DataFromForm[[#This Row],[Date]],Agenda!A:A,0))),3)</f>
        <v>660</v>
      </c>
      <c r="AQ19" s="4" t="str" cm="1">
        <f t="array" ref="AQ19">INDEX(MatriceHeureHeure[], MATCH(AN19*1,TableHeuresMinutes[Colonne1],0),MATCH(AM19*1,(MatriceHeureHeure[#Headers])*1,0))</f>
        <v>BU</v>
      </c>
      <c r="AR19">
        <f t="shared" si="0"/>
        <v>100</v>
      </c>
    </row>
    <row r="20" spans="1:44">
      <c r="A20" s="19">
        <v>44511</v>
      </c>
      <c r="B20" s="28"/>
      <c r="K20" t="s">
        <v>203</v>
      </c>
      <c r="L20" s="21" t="s">
        <v>231</v>
      </c>
      <c r="M20">
        <v>1</v>
      </c>
      <c r="P20" s="30" t="str">
        <f>LEFT(TEXT(DataFromForm[[#This Row],[Heure coucher]],"0000"),2)</f>
        <v>00</v>
      </c>
      <c r="Q20" s="31">
        <f>LEFT(TEXT(DataFromForm[[#This Row],[Heure coucher]],"0000"),2)+1</f>
        <v>1</v>
      </c>
      <c r="R20" s="32" t="e">
        <f>IF(RIGHT(DataFromForm[[#This Row],[Heure coucher]],2)*1 &gt;57,Q20, P20)</f>
        <v>#VALUE!</v>
      </c>
      <c r="S20" s="33" t="e">
        <f>IF(RIGHT(DataFromForm[[#This Row],[Heure coucher]],2)*1 &gt;57,0,MROUND(RIGHT(DataFromForm[[#This Row],[Heure coucher]]*1,2),15))</f>
        <v>#VALUE!</v>
      </c>
      <c r="T20" s="20" t="str" cm="1">
        <f t="array" aca="1" ref="T20" ca="1">RIGHT(CELL("address",INDEX(Agenda!A:A,MATCH(DataFromForm[[#This Row],[Date]],Agenda!A:A,0))),3)</f>
        <v>660</v>
      </c>
      <c r="U20" s="34" t="e" cm="1">
        <f t="array" ref="U20">INDEX(MatriceHeureHeure[], MATCH(S20*1,TableHeuresMinutes[Colonne1],0),MATCH(R20*1,(MatriceHeureHeure[#Headers])*1,0))</f>
        <v>#VALUE!</v>
      </c>
      <c r="W20" s="30" t="str">
        <f>LEFT(TEXT(DataFromForm[[#This Row],[Heure levé]],"0000"),2)</f>
        <v>00</v>
      </c>
      <c r="X20" s="31">
        <f>LEFT(TEXT(DataFromForm[[#This Row],[Heure levé]],"0000"),2)+1</f>
        <v>1</v>
      </c>
      <c r="Y20" t="e">
        <f>IF(RIGHT(DataFromForm[[#This Row],[Heure levé]],2)*1 &gt;57, X20,W20)</f>
        <v>#VALUE!</v>
      </c>
      <c r="Z20" t="e">
        <f>IF(RIGHT(DataFromForm[[#This Row],[Heure levé]],2)*1 &gt;57,0,MROUND(RIGHT(DataFromForm[[#This Row],[Heure coucher]]*1,2),15))</f>
        <v>#VALUE!</v>
      </c>
      <c r="AA20" t="str" cm="1">
        <f t="array" aca="1" ref="AA20" ca="1">RIGHT(CELL("address",INDEX(Agenda!A:A,MATCH(DataFromForm[[#This Row],[Date]],Agenda!A:A,0))),3)</f>
        <v>660</v>
      </c>
      <c r="AB20" s="4" t="e" cm="1">
        <f t="array" ref="AB20">INDEX(MatriceHeureHeure[], MATCH(Z20*1,TableHeuresMinutes[Colonne1],0),MATCH(Y20*1,(MatriceHeureHeure[#Headers])*1,0))</f>
        <v>#VALUE!</v>
      </c>
      <c r="AD20" s="48" t="str">
        <f>LEFT(TEXT(DataFromForm[[#This Row],[HeureBoisson]],"0000"),2)</f>
        <v>17</v>
      </c>
      <c r="AE20" s="31">
        <f>LEFT(TEXT(DataFromForm[[#This Row],[HeureBoisson]],"0000"),2)+1</f>
        <v>18</v>
      </c>
      <c r="AF20" t="str">
        <f>IF(RIGHT(DataFromForm[[#This Row],[HeureBoisson]],2)*1 &gt;57, AE20,AD20)</f>
        <v>17</v>
      </c>
      <c r="AG20">
        <f>IF(RIGHT(DataFromForm[[#This Row],[HeureBoisson]],2)*1 &gt;57,0,MROUND(RIGHT(DataFromForm[[#This Row],[Heure coucher]]*1,2),15))</f>
        <v>0</v>
      </c>
      <c r="AH20" cm="1">
        <f t="array" aca="1" ref="AH20" ca="1">RIGHT(CELL("address",INDEX(Agenda!A:A,MATCH(DataFromForm[[#This Row],[Date]],Agenda!A:A,0))),3)-1</f>
        <v>659</v>
      </c>
      <c r="AI20" s="4" t="str" cm="1">
        <f t="array" ref="AI20">INDEX(MatriceHeureHeure[], MATCH(AG20*1,TableHeuresMinutes[Colonne1],0),MATCH(AF20*1,(MatriceHeureHeure[#Headers])*1,0))</f>
        <v>CD</v>
      </c>
      <c r="AJ20" s="37">
        <v>0</v>
      </c>
      <c r="AK20" s="48" t="str">
        <f>LEFT(TEXT(DataFromForm[[#This Row],[Heure sieste]],"0000"),2)</f>
        <v>00</v>
      </c>
      <c r="AL20" s="31">
        <f>LEFT(TEXT(DataFromForm[[#This Row],[Heure sieste]],"0000"),2)+1</f>
        <v>1</v>
      </c>
      <c r="AM20" t="e">
        <f>IF(RIGHT(DataFromForm[[#This Row],[Heure sieste]],2)*1 &gt;57, AL20,AK20)</f>
        <v>#VALUE!</v>
      </c>
      <c r="AN20" t="e">
        <f>IF(RIGHT(DataFromForm[[#This Row],[Heure sieste]],2)*1 &gt;57,0,MROUND(RIGHT(DataFromForm[[#This Row],[Heure sieste]]*1,2),15))</f>
        <v>#VALUE!</v>
      </c>
      <c r="AO20">
        <f>MROUND(DataFromForm[[#This Row],[Durée sieste]],15)</f>
        <v>0</v>
      </c>
      <c r="AP20" t="str" cm="1">
        <f t="array" aca="1" ref="AP20" ca="1">RIGHT(CELL("address",INDEX(Agenda!A:A,MATCH(DataFromForm[[#This Row],[Date]],Agenda!A:A,0))),3)</f>
        <v>660</v>
      </c>
      <c r="AQ20" s="4" t="e" cm="1">
        <f t="array" ref="AQ20">INDEX(MatriceHeureHeure[], MATCH(AN20*1,TableHeuresMinutes[Colonne1],0),MATCH(AM20*1,(MatriceHeureHeure[#Headers])*1,0))</f>
        <v>#VALUE!</v>
      </c>
      <c r="AR20">
        <f t="shared" si="0"/>
        <v>-1</v>
      </c>
    </row>
    <row r="21" spans="1:44">
      <c r="A21" s="19">
        <v>44512</v>
      </c>
      <c r="B21" s="28"/>
      <c r="K21" t="s">
        <v>203</v>
      </c>
      <c r="L21" s="21" t="s">
        <v>232</v>
      </c>
      <c r="M21">
        <v>1</v>
      </c>
      <c r="P21" s="30" t="str">
        <f>LEFT(TEXT(DataFromForm[[#This Row],[Heure coucher]],"0000"),2)</f>
        <v>00</v>
      </c>
      <c r="Q21" s="31">
        <f>LEFT(TEXT(DataFromForm[[#This Row],[Heure coucher]],"0000"),2)+1</f>
        <v>1</v>
      </c>
      <c r="R21" s="32" t="e">
        <f>IF(RIGHT(DataFromForm[[#This Row],[Heure coucher]],2)*1 &gt;57,Q21, P21)</f>
        <v>#VALUE!</v>
      </c>
      <c r="S21" s="33" t="e">
        <f>IF(RIGHT(DataFromForm[[#This Row],[Heure coucher]],2)*1 &gt;57,0,MROUND(RIGHT(DataFromForm[[#This Row],[Heure coucher]]*1,2),15))</f>
        <v>#VALUE!</v>
      </c>
      <c r="T21" s="20" t="str" cm="1">
        <f t="array" aca="1" ref="T21" ca="1">RIGHT(CELL("address",INDEX(Agenda!A:A,MATCH(DataFromForm[[#This Row],[Date]],Agenda!A:A,0))),3)</f>
        <v>661</v>
      </c>
      <c r="U21" s="34" t="e" cm="1">
        <f t="array" ref="U21">INDEX(MatriceHeureHeure[], MATCH(S21*1,TableHeuresMinutes[Colonne1],0),MATCH(R21*1,(MatriceHeureHeure[#Headers])*1,0))</f>
        <v>#VALUE!</v>
      </c>
      <c r="W21" s="30" t="str">
        <f>LEFT(TEXT(DataFromForm[[#This Row],[Heure levé]],"0000"),2)</f>
        <v>00</v>
      </c>
      <c r="X21" s="31">
        <f>LEFT(TEXT(DataFromForm[[#This Row],[Heure levé]],"0000"),2)+1</f>
        <v>1</v>
      </c>
      <c r="Y21" t="e">
        <f>IF(RIGHT(DataFromForm[[#This Row],[Heure levé]],2)*1 &gt;57, X21,W21)</f>
        <v>#VALUE!</v>
      </c>
      <c r="Z21" t="e">
        <f>IF(RIGHT(DataFromForm[[#This Row],[Heure levé]],2)*1 &gt;57,0,MROUND(RIGHT(DataFromForm[[#This Row],[Heure coucher]]*1,2),15))</f>
        <v>#VALUE!</v>
      </c>
      <c r="AA21" t="str" cm="1">
        <f t="array" aca="1" ref="AA21" ca="1">RIGHT(CELL("address",INDEX(Agenda!A:A,MATCH(DataFromForm[[#This Row],[Date]],Agenda!A:A,0))),3)</f>
        <v>661</v>
      </c>
      <c r="AB21" s="4" t="e" cm="1">
        <f t="array" ref="AB21">INDEX(MatriceHeureHeure[], MATCH(Z21*1,TableHeuresMinutes[Colonne1],0),MATCH(Y21*1,(MatriceHeureHeure[#Headers])*1,0))</f>
        <v>#VALUE!</v>
      </c>
      <c r="AD21" s="48" t="str">
        <f>LEFT(TEXT(DataFromForm[[#This Row],[HeureBoisson]],"0000"),2)</f>
        <v>16</v>
      </c>
      <c r="AE21" s="31">
        <f>LEFT(TEXT(DataFromForm[[#This Row],[HeureBoisson]],"0000"),2)+1</f>
        <v>17</v>
      </c>
      <c r="AF21" t="str">
        <f>IF(RIGHT(DataFromForm[[#This Row],[HeureBoisson]],2)*1 &gt;57, AE21,AD21)</f>
        <v>16</v>
      </c>
      <c r="AG21">
        <f>IF(RIGHT(DataFromForm[[#This Row],[HeureBoisson]],2)*1 &gt;57,0,MROUND(RIGHT(DataFromForm[[#This Row],[Heure coucher]]*1,2),15))</f>
        <v>0</v>
      </c>
      <c r="AH21" cm="1">
        <f t="array" aca="1" ref="AH21" ca="1">RIGHT(CELL("address",INDEX(Agenda!A:A,MATCH(DataFromForm[[#This Row],[Date]],Agenda!A:A,0))),3)-1</f>
        <v>660</v>
      </c>
      <c r="AI21" s="4" t="str" cm="1">
        <f t="array" ref="AI21">INDEX(MatriceHeureHeure[], MATCH(AG21*1,TableHeuresMinutes[Colonne1],0),MATCH(AF21*1,(MatriceHeureHeure[#Headers])*1,0))</f>
        <v>BZ</v>
      </c>
      <c r="AJ21" s="37">
        <v>0</v>
      </c>
      <c r="AK21" s="48" t="str">
        <f>LEFT(TEXT(DataFromForm[[#This Row],[Heure sieste]],"0000"),2)</f>
        <v>00</v>
      </c>
      <c r="AL21" s="31">
        <f>LEFT(TEXT(DataFromForm[[#This Row],[Heure sieste]],"0000"),2)+1</f>
        <v>1</v>
      </c>
      <c r="AM21" t="e">
        <f>IF(RIGHT(DataFromForm[[#This Row],[Heure sieste]],2)*1 &gt;57, AL21,AK21)</f>
        <v>#VALUE!</v>
      </c>
      <c r="AN21" t="e">
        <f>IF(RIGHT(DataFromForm[[#This Row],[Heure sieste]],2)*1 &gt;57,0,MROUND(RIGHT(DataFromForm[[#This Row],[Heure sieste]]*1,2),15))</f>
        <v>#VALUE!</v>
      </c>
      <c r="AO21">
        <f>MROUND(DataFromForm[[#This Row],[Durée sieste]],15)</f>
        <v>0</v>
      </c>
      <c r="AP21" t="str" cm="1">
        <f t="array" aca="1" ref="AP21" ca="1">RIGHT(CELL("address",INDEX(Agenda!A:A,MATCH(DataFromForm[[#This Row],[Date]],Agenda!A:A,0))),3)</f>
        <v>661</v>
      </c>
      <c r="AQ21" s="4" t="e" cm="1">
        <f t="array" ref="AQ21">INDEX(MatriceHeureHeure[], MATCH(AN21*1,TableHeuresMinutes[Colonne1],0),MATCH(AM21*1,(MatriceHeureHeure[#Headers])*1,0))</f>
        <v>#VALUE!</v>
      </c>
      <c r="AR21">
        <f t="shared" si="0"/>
        <v>-1</v>
      </c>
    </row>
    <row r="22" spans="1:44">
      <c r="A22" s="19">
        <v>44525</v>
      </c>
      <c r="B22" s="28"/>
      <c r="D22" s="21" t="s">
        <v>233</v>
      </c>
      <c r="E22">
        <v>43</v>
      </c>
      <c r="K22" t="s">
        <v>203</v>
      </c>
      <c r="L22" s="21" t="s">
        <v>234</v>
      </c>
      <c r="M22">
        <v>1</v>
      </c>
      <c r="N22" t="s">
        <v>20</v>
      </c>
      <c r="P22" s="30" t="str">
        <f>LEFT(TEXT(DataFromForm[[#This Row],[Heure coucher]],"0000"),2)</f>
        <v>00</v>
      </c>
      <c r="Q22" s="31">
        <f>LEFT(TEXT(DataFromForm[[#This Row],[Heure coucher]],"0000"),2)+1</f>
        <v>1</v>
      </c>
      <c r="R22" s="32" t="e">
        <f>IF(RIGHT(DataFromForm[[#This Row],[Heure coucher]],2)*1 &gt;57,Q22, P22)</f>
        <v>#VALUE!</v>
      </c>
      <c r="S22" s="33" t="e">
        <f>IF(RIGHT(DataFromForm[[#This Row],[Heure coucher]],2)*1 &gt;57,0,MROUND(RIGHT(DataFromForm[[#This Row],[Heure coucher]]*1,2),15))</f>
        <v>#VALUE!</v>
      </c>
      <c r="T22" s="20" t="str" cm="1">
        <f t="array" aca="1" ref="T22" ca="1">RIGHT(CELL("address",INDEX(Agenda!A:A,MATCH(DataFromForm[[#This Row],[Date]],Agenda!A:A,0))),3)</f>
        <v>674</v>
      </c>
      <c r="U22" s="34" t="e" cm="1">
        <f t="array" ref="U22">INDEX(MatriceHeureHeure[], MATCH(S22*1,TableHeuresMinutes[Colonne1],0),MATCH(R22*1,(MatriceHeureHeure[#Headers])*1,0))</f>
        <v>#VALUE!</v>
      </c>
      <c r="W22" s="30" t="str">
        <f>LEFT(TEXT(DataFromForm[[#This Row],[Heure levé]],"0000"),2)</f>
        <v>00</v>
      </c>
      <c r="X22" s="31">
        <f>LEFT(TEXT(DataFromForm[[#This Row],[Heure levé]],"0000"),2)+1</f>
        <v>1</v>
      </c>
      <c r="Y22" t="e">
        <f>IF(RIGHT(DataFromForm[[#This Row],[Heure levé]],2)*1 &gt;57, X22,W22)</f>
        <v>#VALUE!</v>
      </c>
      <c r="Z22" t="e">
        <f>IF(RIGHT(DataFromForm[[#This Row],[Heure levé]],2)*1 &gt;57,0,MROUND(RIGHT(DataFromForm[[#This Row],[Heure coucher]]*1,2),15))</f>
        <v>#VALUE!</v>
      </c>
      <c r="AA22" t="str" cm="1">
        <f t="array" aca="1" ref="AA22" ca="1">RIGHT(CELL("address",INDEX(Agenda!A:A,MATCH(DataFromForm[[#This Row],[Date]],Agenda!A:A,0))),3)</f>
        <v>674</v>
      </c>
      <c r="AB22" s="4" t="e" cm="1">
        <f t="array" ref="AB22">INDEX(MatriceHeureHeure[], MATCH(Z22*1,TableHeuresMinutes[Colonne1],0),MATCH(Y22*1,(MatriceHeureHeure[#Headers])*1,0))</f>
        <v>#VALUE!</v>
      </c>
      <c r="AD22" s="48" t="str">
        <f>LEFT(TEXT(DataFromForm[[#This Row],[HeureBoisson]],"0000"),2)</f>
        <v>14</v>
      </c>
      <c r="AE22" s="31">
        <f>LEFT(TEXT(DataFromForm[[#This Row],[HeureBoisson]],"0000"),2)+1</f>
        <v>15</v>
      </c>
      <c r="AF22" t="str">
        <f>IF(RIGHT(DataFromForm[[#This Row],[HeureBoisson]],2)*1 &gt;57, AE22,AD22)</f>
        <v>14</v>
      </c>
      <c r="AG22">
        <f>IF(RIGHT(DataFromForm[[#This Row],[HeureBoisson]],2)*1 &gt;57,0,MROUND(RIGHT(DataFromForm[[#This Row],[Heure coucher]]*1,2),15))</f>
        <v>0</v>
      </c>
      <c r="AH22" cm="1">
        <f t="array" aca="1" ref="AH22" ca="1">RIGHT(CELL("address",INDEX(Agenda!A:A,MATCH(DataFromForm[[#This Row],[Date]],Agenda!A:A,0))),3)-1</f>
        <v>673</v>
      </c>
      <c r="AI22" s="4" t="str" cm="1">
        <f t="array" ref="AI22">INDEX(MatriceHeureHeure[], MATCH(AG22*1,TableHeuresMinutes[Colonne1],0),MATCH(AF22*1,(MatriceHeureHeure[#Headers])*1,0))</f>
        <v>BR</v>
      </c>
      <c r="AJ22" s="37">
        <v>0</v>
      </c>
      <c r="AK22" s="48" t="str">
        <f>LEFT(TEXT(DataFromForm[[#This Row],[Heure sieste]],"0000"),2)</f>
        <v>10</v>
      </c>
      <c r="AL22" s="31">
        <f>LEFT(TEXT(DataFromForm[[#This Row],[Heure sieste]],"0000"),2)+1</f>
        <v>11</v>
      </c>
      <c r="AM22" t="str">
        <f>IF(RIGHT(DataFromForm[[#This Row],[Heure sieste]],2)*1 &gt;57, AL22,AK22)</f>
        <v>10</v>
      </c>
      <c r="AN22">
        <f>IF(RIGHT(DataFromForm[[#This Row],[Heure sieste]],2)*1 &gt;57,0,MROUND(RIGHT(DataFromForm[[#This Row],[Heure sieste]]*1,2),15))</f>
        <v>15</v>
      </c>
      <c r="AO22">
        <f>MROUND(DataFromForm[[#This Row],[Durée sieste]],15)</f>
        <v>45</v>
      </c>
      <c r="AP22" t="str" cm="1">
        <f t="array" aca="1" ref="AP22" ca="1">RIGHT(CELL("address",INDEX(Agenda!A:A,MATCH(DataFromForm[[#This Row],[Date]],Agenda!A:A,0))),3)</f>
        <v>674</v>
      </c>
      <c r="AQ22" s="4" t="str" cm="1">
        <f t="array" ref="AQ22">INDEX(MatriceHeureHeure[], MATCH(AN22*1,TableHeuresMinutes[Colonne1],0),MATCH(AM22*1,(MatriceHeureHeure[#Headers])*1,0))</f>
        <v>BC</v>
      </c>
      <c r="AR22">
        <f t="shared" si="0"/>
        <v>2</v>
      </c>
    </row>
    <row r="23" spans="1:44">
      <c r="A23" s="19">
        <v>44512</v>
      </c>
      <c r="B23" s="28">
        <v>2345</v>
      </c>
      <c r="C23" s="21" t="s">
        <v>225</v>
      </c>
      <c r="F23" t="s">
        <v>208</v>
      </c>
      <c r="G23" t="s">
        <v>208</v>
      </c>
      <c r="K23" t="s">
        <v>203</v>
      </c>
      <c r="L23" s="21" t="s">
        <v>235</v>
      </c>
      <c r="M23">
        <v>1</v>
      </c>
      <c r="P23" s="30" t="str">
        <f>LEFT(TEXT(DataFromForm[[#This Row],[Heure coucher]],"0000"),2)</f>
        <v>23</v>
      </c>
      <c r="Q23" s="31">
        <f>LEFT(TEXT(DataFromForm[[#This Row],[Heure coucher]],"0000"),2)+1</f>
        <v>24</v>
      </c>
      <c r="R23" s="32" t="str">
        <f>IF(RIGHT(DataFromForm[[#This Row],[Heure coucher]],2)*1 &gt;57,Q23, P23)</f>
        <v>23</v>
      </c>
      <c r="S23" s="33">
        <f>IF(RIGHT(DataFromForm[[#This Row],[Heure coucher]],2)*1 &gt;57,0,MROUND(RIGHT(DataFromForm[[#This Row],[Heure coucher]]*1,2),15))</f>
        <v>45</v>
      </c>
      <c r="T23" s="20" t="str" cm="1">
        <f t="array" aca="1" ref="T23" ca="1">RIGHT(CELL("address",INDEX(Agenda!A:A,MATCH(DataFromForm[[#This Row],[Date]],Agenda!A:A,0))),3)</f>
        <v>661</v>
      </c>
      <c r="U23" s="34" t="str" cm="1">
        <f t="array" ref="U23">INDEX(MatriceHeureHeure[], MATCH(S23*1,TableHeuresMinutes[Colonne1],0),MATCH(R23*1,(MatriceHeureHeure[#Headers])*1,0))</f>
        <v>M</v>
      </c>
      <c r="W23" s="30" t="str">
        <f>LEFT(TEXT(DataFromForm[[#This Row],[Heure levé]],"0000"),2)</f>
        <v>08</v>
      </c>
      <c r="X23" s="31">
        <f>LEFT(TEXT(DataFromForm[[#This Row],[Heure levé]],"0000"),2)+1</f>
        <v>9</v>
      </c>
      <c r="Y23" t="str">
        <f>IF(RIGHT(DataFromForm[[#This Row],[Heure levé]],2)*1 &gt;57, X23,W23)</f>
        <v>08</v>
      </c>
      <c r="Z23">
        <f>IF(RIGHT(DataFromForm[[#This Row],[Heure levé]],2)*1 &gt;57,0,MROUND(RIGHT(DataFromForm[[#This Row],[Heure coucher]]*1,2),15))</f>
        <v>45</v>
      </c>
      <c r="AA23" t="str" cm="1">
        <f t="array" aca="1" ref="AA23" ca="1">RIGHT(CELL("address",INDEX(Agenda!A:A,MATCH(DataFromForm[[#This Row],[Date]],Agenda!A:A,0))),3)</f>
        <v>661</v>
      </c>
      <c r="AB23" s="4" t="str" cm="1">
        <f t="array" ref="AB23">INDEX(MatriceHeureHeure[], MATCH(Z23*1,TableHeuresMinutes[Colonne1],0),MATCH(Y23*1,(MatriceHeureHeure[#Headers])*1,0))</f>
        <v>AW</v>
      </c>
      <c r="AD23" s="48" t="str">
        <f>LEFT(TEXT(DataFromForm[[#This Row],[HeureBoisson]],"0000"),2)</f>
        <v>09</v>
      </c>
      <c r="AE23" s="31">
        <f>LEFT(TEXT(DataFromForm[[#This Row],[HeureBoisson]],"0000"),2)+1</f>
        <v>10</v>
      </c>
      <c r="AF23" t="str">
        <f>IF(RIGHT(DataFromForm[[#This Row],[HeureBoisson]],2)*1 &gt;57, AE23,AD23)</f>
        <v>09</v>
      </c>
      <c r="AG23">
        <f>IF(RIGHT(DataFromForm[[#This Row],[HeureBoisson]],2)*1 &gt;57,0,MROUND(RIGHT(DataFromForm[[#This Row],[Heure coucher]]*1,2),15))</f>
        <v>45</v>
      </c>
      <c r="AH23" cm="1">
        <f t="array" aca="1" ref="AH23" ca="1">RIGHT(CELL("address",INDEX(Agenda!A:A,MATCH(DataFromForm[[#This Row],[Date]],Agenda!A:A,0))),3)-1</f>
        <v>660</v>
      </c>
      <c r="AI23" s="4" t="str" cm="1">
        <f t="array" ref="AI23">INDEX(MatriceHeureHeure[], MATCH(AG23*1,TableHeuresMinutes[Colonne1],0),MATCH(AF23*1,(MatriceHeureHeure[#Headers])*1,0))</f>
        <v>BA</v>
      </c>
      <c r="AJ23" s="37">
        <v>0</v>
      </c>
      <c r="AK23" s="48" t="str">
        <f>LEFT(TEXT(DataFromForm[[#This Row],[Heure sieste]],"0000"),2)</f>
        <v>00</v>
      </c>
      <c r="AL23" s="31">
        <f>LEFT(TEXT(DataFromForm[[#This Row],[Heure sieste]],"0000"),2)+1</f>
        <v>1</v>
      </c>
      <c r="AM23" t="e">
        <f>IF(RIGHT(DataFromForm[[#This Row],[Heure sieste]],2)*1 &gt;57, AL23,AK23)</f>
        <v>#VALUE!</v>
      </c>
      <c r="AN23" t="e">
        <f>IF(RIGHT(DataFromForm[[#This Row],[Heure sieste]],2)*1 &gt;57,0,MROUND(RIGHT(DataFromForm[[#This Row],[Heure sieste]]*1,2),15))</f>
        <v>#VALUE!</v>
      </c>
      <c r="AO23">
        <f>MROUND(DataFromForm[[#This Row],[Durée sieste]],15)</f>
        <v>0</v>
      </c>
      <c r="AP23" t="str" cm="1">
        <f t="array" aca="1" ref="AP23" ca="1">RIGHT(CELL("address",INDEX(Agenda!A:A,MATCH(DataFromForm[[#This Row],[Date]],Agenda!A:A,0))),3)</f>
        <v>661</v>
      </c>
      <c r="AQ23" s="4" t="e" cm="1">
        <f t="array" ref="AQ23">INDEX(MatriceHeureHeure[], MATCH(AN23*1,TableHeuresMinutes[Colonne1],0),MATCH(AM23*1,(MatriceHeureHeure[#Headers])*1,0))</f>
        <v>#VALUE!</v>
      </c>
      <c r="AR23">
        <f t="shared" ref="AR23:AR86" si="1">(AO23/15)-1</f>
        <v>-1</v>
      </c>
    </row>
    <row r="24" spans="1:44">
      <c r="A24" s="19">
        <v>44512</v>
      </c>
      <c r="B24" s="28"/>
      <c r="K24" t="s">
        <v>210</v>
      </c>
      <c r="L24" s="21" t="s">
        <v>236</v>
      </c>
      <c r="M24">
        <v>1</v>
      </c>
      <c r="P24" s="30" t="str">
        <f>LEFT(TEXT(DataFromForm[[#This Row],[Heure coucher]],"0000"),2)</f>
        <v>00</v>
      </c>
      <c r="Q24" s="31">
        <f>LEFT(TEXT(DataFromForm[[#This Row],[Heure coucher]],"0000"),2)+1</f>
        <v>1</v>
      </c>
      <c r="R24" s="32" t="e">
        <f>IF(RIGHT(DataFromForm[[#This Row],[Heure coucher]],2)*1 &gt;57,Q24, P24)</f>
        <v>#VALUE!</v>
      </c>
      <c r="S24" s="33" t="e">
        <f>IF(RIGHT(DataFromForm[[#This Row],[Heure coucher]],2)*1 &gt;57,0,MROUND(RIGHT(DataFromForm[[#This Row],[Heure coucher]]*1,2),15))</f>
        <v>#VALUE!</v>
      </c>
      <c r="T24" s="20" t="str" cm="1">
        <f t="array" aca="1" ref="T24" ca="1">RIGHT(CELL("address",INDEX(Agenda!A:A,MATCH(DataFromForm[[#This Row],[Date]],Agenda!A:A,0))),3)</f>
        <v>661</v>
      </c>
      <c r="U24" s="34" t="e" cm="1">
        <f t="array" ref="U24">INDEX(MatriceHeureHeure[], MATCH(S24*1,TableHeuresMinutes[Colonne1],0),MATCH(R24*1,(MatriceHeureHeure[#Headers])*1,0))</f>
        <v>#VALUE!</v>
      </c>
      <c r="W24" s="30" t="str">
        <f>LEFT(TEXT(DataFromForm[[#This Row],[Heure levé]],"0000"),2)</f>
        <v>00</v>
      </c>
      <c r="X24" s="31">
        <f>LEFT(TEXT(DataFromForm[[#This Row],[Heure levé]],"0000"),2)+1</f>
        <v>1</v>
      </c>
      <c r="Y24" t="e">
        <f>IF(RIGHT(DataFromForm[[#This Row],[Heure levé]],2)*1 &gt;57, X24,W24)</f>
        <v>#VALUE!</v>
      </c>
      <c r="Z24" t="e">
        <f>IF(RIGHT(DataFromForm[[#This Row],[Heure levé]],2)*1 &gt;57,0,MROUND(RIGHT(DataFromForm[[#This Row],[Heure coucher]]*1,2),15))</f>
        <v>#VALUE!</v>
      </c>
      <c r="AA24" t="str" cm="1">
        <f t="array" aca="1" ref="AA24" ca="1">RIGHT(CELL("address",INDEX(Agenda!A:A,MATCH(DataFromForm[[#This Row],[Date]],Agenda!A:A,0))),3)</f>
        <v>661</v>
      </c>
      <c r="AB24" s="4" t="e" cm="1">
        <f t="array" ref="AB24">INDEX(MatriceHeureHeure[], MATCH(Z24*1,TableHeuresMinutes[Colonne1],0),MATCH(Y24*1,(MatriceHeureHeure[#Headers])*1,0))</f>
        <v>#VALUE!</v>
      </c>
      <c r="AD24" s="48" t="str">
        <f>LEFT(TEXT(DataFromForm[[#This Row],[HeureBoisson]],"0000"),2)</f>
        <v>16</v>
      </c>
      <c r="AE24" s="31">
        <f>LEFT(TEXT(DataFromForm[[#This Row],[HeureBoisson]],"0000"),2)+1</f>
        <v>17</v>
      </c>
      <c r="AF24" t="str">
        <f>IF(RIGHT(DataFromForm[[#This Row],[HeureBoisson]],2)*1 &gt;57, AE24,AD24)</f>
        <v>16</v>
      </c>
      <c r="AG24">
        <f>IF(RIGHT(DataFromForm[[#This Row],[HeureBoisson]],2)*1 &gt;57,0,MROUND(RIGHT(DataFromForm[[#This Row],[Heure coucher]]*1,2),15))</f>
        <v>0</v>
      </c>
      <c r="AH24" cm="1">
        <f t="array" aca="1" ref="AH24" ca="1">RIGHT(CELL("address",INDEX(Agenda!A:A,MATCH(DataFromForm[[#This Row],[Date]],Agenda!A:A,0))),3)-1</f>
        <v>660</v>
      </c>
      <c r="AI24" s="4" t="str" cm="1">
        <f t="array" ref="AI24">INDEX(MatriceHeureHeure[], MATCH(AG24*1,TableHeuresMinutes[Colonne1],0),MATCH(AF24*1,(MatriceHeureHeure[#Headers])*1,0))</f>
        <v>BZ</v>
      </c>
      <c r="AJ24" s="37">
        <v>0</v>
      </c>
      <c r="AK24" s="48" t="str">
        <f>LEFT(TEXT(DataFromForm[[#This Row],[Heure sieste]],"0000"),2)</f>
        <v>00</v>
      </c>
      <c r="AL24" s="31">
        <f>LEFT(TEXT(DataFromForm[[#This Row],[Heure sieste]],"0000"),2)+1</f>
        <v>1</v>
      </c>
      <c r="AM24" t="e">
        <f>IF(RIGHT(DataFromForm[[#This Row],[Heure sieste]],2)*1 &gt;57, AL24,AK24)</f>
        <v>#VALUE!</v>
      </c>
      <c r="AN24" t="e">
        <f>IF(RIGHT(DataFromForm[[#This Row],[Heure sieste]],2)*1 &gt;57,0,MROUND(RIGHT(DataFromForm[[#This Row],[Heure sieste]]*1,2),15))</f>
        <v>#VALUE!</v>
      </c>
      <c r="AO24">
        <f>MROUND(DataFromForm[[#This Row],[Durée sieste]],15)</f>
        <v>0</v>
      </c>
      <c r="AP24" t="str" cm="1">
        <f t="array" aca="1" ref="AP24" ca="1">RIGHT(CELL("address",INDEX(Agenda!A:A,MATCH(DataFromForm[[#This Row],[Date]],Agenda!A:A,0))),3)</f>
        <v>661</v>
      </c>
      <c r="AQ24" s="4" t="e" cm="1">
        <f t="array" ref="AQ24">INDEX(MatriceHeureHeure[], MATCH(AN24*1,TableHeuresMinutes[Colonne1],0),MATCH(AM24*1,(MatriceHeureHeure[#Headers])*1,0))</f>
        <v>#VALUE!</v>
      </c>
      <c r="AR24">
        <f t="shared" si="1"/>
        <v>-1</v>
      </c>
    </row>
    <row r="25" spans="1:44">
      <c r="A25" s="19">
        <v>44525</v>
      </c>
      <c r="B25" s="28">
        <v>0</v>
      </c>
      <c r="C25" s="21" t="s">
        <v>237</v>
      </c>
      <c r="H25" t="s">
        <v>208</v>
      </c>
      <c r="M25">
        <v>1</v>
      </c>
      <c r="N25" t="s">
        <v>20</v>
      </c>
      <c r="P25" s="30" t="str">
        <f>LEFT(TEXT(DataFromForm[[#This Row],[Heure coucher]],"0000"),2)</f>
        <v>00</v>
      </c>
      <c r="Q25" s="31">
        <f>LEFT(TEXT(DataFromForm[[#This Row],[Heure coucher]],"0000"),2)+1</f>
        <v>1</v>
      </c>
      <c r="R25" s="32" t="str">
        <f>IF(RIGHT(DataFromForm[[#This Row],[Heure coucher]],2)*1 &gt;57,Q25, P25)</f>
        <v>00</v>
      </c>
      <c r="S25" s="33">
        <f>IF(RIGHT(DataFromForm[[#This Row],[Heure coucher]],2)*1 &gt;57,0,MROUND(RIGHT(DataFromForm[[#This Row],[Heure coucher]]*1,2),15))</f>
        <v>0</v>
      </c>
      <c r="T25" s="20" t="str" cm="1">
        <f t="array" aca="1" ref="T25" ca="1">RIGHT(CELL("address",INDEX(Agenda!A:A,MATCH(DataFromForm[[#This Row],[Date]],Agenda!A:A,0))),3)</f>
        <v>674</v>
      </c>
      <c r="U25" s="34" t="str" cm="1">
        <f t="array" ref="U25">INDEX(MatriceHeureHeure[], MATCH(S25*1,TableHeuresMinutes[Colonne1],0),MATCH(R25*1,(MatriceHeureHeure[#Headers])*1,0))</f>
        <v>N</v>
      </c>
      <c r="W25" s="30" t="str">
        <f>LEFT(TEXT(DataFromForm[[#This Row],[Heure levé]],"0000"),2)</f>
        <v>07</v>
      </c>
      <c r="X25" s="31">
        <f>LEFT(TEXT(DataFromForm[[#This Row],[Heure levé]],"0000"),2)+1</f>
        <v>8</v>
      </c>
      <c r="Y25" t="str">
        <f>IF(RIGHT(DataFromForm[[#This Row],[Heure levé]],2)*1 &gt;57, X25,W25)</f>
        <v>07</v>
      </c>
      <c r="Z25">
        <f>IF(RIGHT(DataFromForm[[#This Row],[Heure levé]],2)*1 &gt;57,0,MROUND(RIGHT(DataFromForm[[#This Row],[Heure coucher]]*1,2),15))</f>
        <v>0</v>
      </c>
      <c r="AA25" t="str" cm="1">
        <f t="array" aca="1" ref="AA25" ca="1">RIGHT(CELL("address",INDEX(Agenda!A:A,MATCH(DataFromForm[[#This Row],[Date]],Agenda!A:A,0))),3)</f>
        <v>674</v>
      </c>
      <c r="AB25" s="4" t="str" cm="1">
        <f t="array" ref="AB25">INDEX(MatriceHeureHeure[], MATCH(Z25*1,TableHeuresMinutes[Colonne1],0),MATCH(Y25*1,(MatriceHeureHeure[#Headers])*1,0))</f>
        <v>AP</v>
      </c>
      <c r="AD25" s="48" t="str">
        <f>LEFT(TEXT(DataFromForm[[#This Row],[HeureBoisson]],"0000"),2)</f>
        <v>00</v>
      </c>
      <c r="AE25" s="31">
        <f>LEFT(TEXT(DataFromForm[[#This Row],[HeureBoisson]],"0000"),2)+1</f>
        <v>1</v>
      </c>
      <c r="AF25" t="e">
        <f>IF(RIGHT(DataFromForm[[#This Row],[HeureBoisson]],2)*1 &gt;57, AE25,AD25)</f>
        <v>#VALUE!</v>
      </c>
      <c r="AG25" t="e">
        <f>IF(RIGHT(DataFromForm[[#This Row],[HeureBoisson]],2)*1 &gt;57,0,MROUND(RIGHT(DataFromForm[[#This Row],[Heure coucher]]*1,2),15))</f>
        <v>#VALUE!</v>
      </c>
      <c r="AH25" cm="1">
        <f t="array" aca="1" ref="AH25" ca="1">RIGHT(CELL("address",INDEX(Agenda!A:A,MATCH(DataFromForm[[#This Row],[Date]],Agenda!A:A,0))),3)-1</f>
        <v>673</v>
      </c>
      <c r="AI25" s="4" t="e" cm="1">
        <f t="array" ref="AI25">INDEX(MatriceHeureHeure[], MATCH(AG25*1,TableHeuresMinutes[Colonne1],0),MATCH(AF25*1,(MatriceHeureHeure[#Headers])*1,0))</f>
        <v>#VALUE!</v>
      </c>
      <c r="AJ25" s="37">
        <v>0</v>
      </c>
      <c r="AK25" s="48" t="str">
        <f>LEFT(TEXT(DataFromForm[[#This Row],[Heure sieste]],"0000"),2)</f>
        <v>00</v>
      </c>
      <c r="AL25" s="31">
        <f>LEFT(TEXT(DataFromForm[[#This Row],[Heure sieste]],"0000"),2)+1</f>
        <v>1</v>
      </c>
      <c r="AM25" t="e">
        <f>IF(RIGHT(DataFromForm[[#This Row],[Heure sieste]],2)*1 &gt;57, AL25,AK25)</f>
        <v>#VALUE!</v>
      </c>
      <c r="AN25" t="e">
        <f>IF(RIGHT(DataFromForm[[#This Row],[Heure sieste]],2)*1 &gt;57,0,MROUND(RIGHT(DataFromForm[[#This Row],[Heure sieste]]*1,2),15))</f>
        <v>#VALUE!</v>
      </c>
      <c r="AO25">
        <f>MROUND(DataFromForm[[#This Row],[Durée sieste]],15)</f>
        <v>0</v>
      </c>
      <c r="AP25" t="str" cm="1">
        <f t="array" aca="1" ref="AP25" ca="1">RIGHT(CELL("address",INDEX(Agenda!A:A,MATCH(DataFromForm[[#This Row],[Date]],Agenda!A:A,0))),3)</f>
        <v>674</v>
      </c>
      <c r="AQ25" s="4" t="e" cm="1">
        <f t="array" ref="AQ25">INDEX(MatriceHeureHeure[], MATCH(AN25*1,TableHeuresMinutes[Colonne1],0),MATCH(AM25*1,(MatriceHeureHeure[#Headers])*1,0))</f>
        <v>#VALUE!</v>
      </c>
      <c r="AR25">
        <f t="shared" si="1"/>
        <v>-1</v>
      </c>
    </row>
    <row r="26" spans="1:44">
      <c r="A26" s="19">
        <v>44525</v>
      </c>
      <c r="B26" s="28">
        <v>0</v>
      </c>
      <c r="C26" s="21" t="s">
        <v>237</v>
      </c>
      <c r="F26" t="s">
        <v>202</v>
      </c>
      <c r="G26" t="s">
        <v>202</v>
      </c>
      <c r="H26" t="s">
        <v>202</v>
      </c>
      <c r="I26">
        <v>1</v>
      </c>
      <c r="J26">
        <v>2</v>
      </c>
      <c r="K26" t="s">
        <v>210</v>
      </c>
      <c r="L26" s="21" t="s">
        <v>238</v>
      </c>
      <c r="M26">
        <v>1</v>
      </c>
      <c r="P26" s="30" t="str">
        <f>LEFT(TEXT(DataFromForm[[#This Row],[Heure coucher]],"0000"),2)</f>
        <v>00</v>
      </c>
      <c r="Q26" s="31">
        <f>LEFT(TEXT(DataFromForm[[#This Row],[Heure coucher]],"0000"),2)+1</f>
        <v>1</v>
      </c>
      <c r="R26" s="32" t="str">
        <f>IF(RIGHT(DataFromForm[[#This Row],[Heure coucher]],2)*1 &gt;57,Q26, P26)</f>
        <v>00</v>
      </c>
      <c r="S26" s="33">
        <f>IF(RIGHT(DataFromForm[[#This Row],[Heure coucher]],2)*1 &gt;57,0,MROUND(RIGHT(DataFromForm[[#This Row],[Heure coucher]]*1,2),15))</f>
        <v>0</v>
      </c>
      <c r="T26" s="20" t="str" cm="1">
        <f t="array" aca="1" ref="T26" ca="1">RIGHT(CELL("address",INDEX(Agenda!A:A,MATCH(DataFromForm[[#This Row],[Date]],Agenda!A:A,0))),3)</f>
        <v>674</v>
      </c>
      <c r="U26" s="34" t="str" cm="1">
        <f t="array" ref="U26">INDEX(MatriceHeureHeure[], MATCH(S26*1,TableHeuresMinutes[Colonne1],0),MATCH(R26*1,(MatriceHeureHeure[#Headers])*1,0))</f>
        <v>N</v>
      </c>
      <c r="W26" s="30" t="str">
        <f>LEFT(TEXT(DataFromForm[[#This Row],[Heure levé]],"0000"),2)</f>
        <v>07</v>
      </c>
      <c r="X26" s="31">
        <f>LEFT(TEXT(DataFromForm[[#This Row],[Heure levé]],"0000"),2)+1</f>
        <v>8</v>
      </c>
      <c r="Y26" t="str">
        <f>IF(RIGHT(DataFromForm[[#This Row],[Heure levé]],2)*1 &gt;57, X26,W26)</f>
        <v>07</v>
      </c>
      <c r="Z26">
        <f>IF(RIGHT(DataFromForm[[#This Row],[Heure levé]],2)*1 &gt;57,0,MROUND(RIGHT(DataFromForm[[#This Row],[Heure coucher]]*1,2),15))</f>
        <v>0</v>
      </c>
      <c r="AA26" t="str" cm="1">
        <f t="array" aca="1" ref="AA26" ca="1">RIGHT(CELL("address",INDEX(Agenda!A:A,MATCH(DataFromForm[[#This Row],[Date]],Agenda!A:A,0))),3)</f>
        <v>674</v>
      </c>
      <c r="AB26" s="4" t="str" cm="1">
        <f t="array" ref="AB26">INDEX(MatriceHeureHeure[], MATCH(Z26*1,TableHeuresMinutes[Colonne1],0),MATCH(Y26*1,(MatriceHeureHeure[#Headers])*1,0))</f>
        <v>AP</v>
      </c>
      <c r="AD26" s="48" t="str">
        <f>LEFT(TEXT(DataFromForm[[#This Row],[HeureBoisson]],"0000"),2)</f>
        <v>00</v>
      </c>
      <c r="AE26" s="31">
        <f>LEFT(TEXT(DataFromForm[[#This Row],[HeureBoisson]],"0000"),2)+1</f>
        <v>1</v>
      </c>
      <c r="AF26" t="str">
        <f>IF(RIGHT(DataFromForm[[#This Row],[HeureBoisson]],2)*1 &gt;57, AE26,AD26)</f>
        <v>00</v>
      </c>
      <c r="AG26">
        <f>IF(RIGHT(DataFromForm[[#This Row],[HeureBoisson]],2)*1 &gt;57,0,MROUND(RIGHT(DataFromForm[[#This Row],[Heure coucher]]*1,2),15))</f>
        <v>0</v>
      </c>
      <c r="AH26" cm="1">
        <f t="array" aca="1" ref="AH26" ca="1">RIGHT(CELL("address",INDEX(Agenda!A:A,MATCH(DataFromForm[[#This Row],[Date]],Agenda!A:A,0))),3)-1</f>
        <v>673</v>
      </c>
      <c r="AI26" s="4" t="str" cm="1">
        <f t="array" ref="AI26">INDEX(MatriceHeureHeure[], MATCH(AG26*1,TableHeuresMinutes[Colonne1],0),MATCH(AF26*1,(MatriceHeureHeure[#Headers])*1,0))</f>
        <v>N</v>
      </c>
      <c r="AJ26" s="37">
        <v>0</v>
      </c>
      <c r="AK26" s="48" t="str">
        <f>LEFT(TEXT(DataFromForm[[#This Row],[Heure sieste]],"0000"),2)</f>
        <v>00</v>
      </c>
      <c r="AL26" s="31">
        <f>LEFT(TEXT(DataFromForm[[#This Row],[Heure sieste]],"0000"),2)+1</f>
        <v>1</v>
      </c>
      <c r="AM26" t="e">
        <f>IF(RIGHT(DataFromForm[[#This Row],[Heure sieste]],2)*1 &gt;57, AL26,AK26)</f>
        <v>#VALUE!</v>
      </c>
      <c r="AN26" t="e">
        <f>IF(RIGHT(DataFromForm[[#This Row],[Heure sieste]],2)*1 &gt;57,0,MROUND(RIGHT(DataFromForm[[#This Row],[Heure sieste]]*1,2),15))</f>
        <v>#VALUE!</v>
      </c>
      <c r="AO26">
        <f>MROUND(DataFromForm[[#This Row],[Durée sieste]],15)</f>
        <v>0</v>
      </c>
      <c r="AP26" t="str" cm="1">
        <f t="array" aca="1" ref="AP26" ca="1">RIGHT(CELL("address",INDEX(Agenda!A:A,MATCH(DataFromForm[[#This Row],[Date]],Agenda!A:A,0))),3)</f>
        <v>674</v>
      </c>
      <c r="AQ26" s="4" t="e" cm="1">
        <f t="array" ref="AQ26">INDEX(MatriceHeureHeure[], MATCH(AN26*1,TableHeuresMinutes[Colonne1],0),MATCH(AM26*1,(MatriceHeureHeure[#Headers])*1,0))</f>
        <v>#VALUE!</v>
      </c>
      <c r="AR26">
        <f t="shared" si="1"/>
        <v>-1</v>
      </c>
    </row>
    <row r="27" spans="1:44">
      <c r="A27" s="19">
        <v>44513</v>
      </c>
      <c r="B27" s="28"/>
      <c r="F27" t="s">
        <v>208</v>
      </c>
      <c r="G27" t="s">
        <v>208</v>
      </c>
      <c r="H27" t="s">
        <v>208</v>
      </c>
      <c r="I27">
        <v>2</v>
      </c>
      <c r="J27">
        <v>2</v>
      </c>
      <c r="M27">
        <v>1</v>
      </c>
      <c r="P27" s="30" t="str">
        <f>LEFT(TEXT(DataFromForm[[#This Row],[Heure coucher]],"0000"),2)</f>
        <v>00</v>
      </c>
      <c r="Q27" s="31">
        <f>LEFT(TEXT(DataFromForm[[#This Row],[Heure coucher]],"0000"),2)+1</f>
        <v>1</v>
      </c>
      <c r="R27" s="32" t="e">
        <f>IF(RIGHT(DataFromForm[[#This Row],[Heure coucher]],2)*1 &gt;57,Q27, P27)</f>
        <v>#VALUE!</v>
      </c>
      <c r="S27" s="33" t="e">
        <f>IF(RIGHT(DataFromForm[[#This Row],[Heure coucher]],2)*1 &gt;57,0,MROUND(RIGHT(DataFromForm[[#This Row],[Heure coucher]]*1,2),15))</f>
        <v>#VALUE!</v>
      </c>
      <c r="T27" s="20" t="str" cm="1">
        <f t="array" aca="1" ref="T27" ca="1">RIGHT(CELL("address",INDEX(Agenda!A:A,MATCH(DataFromForm[[#This Row],[Date]],Agenda!A:A,0))),3)</f>
        <v>662</v>
      </c>
      <c r="U27" s="34" t="e" cm="1">
        <f t="array" ref="U27">INDEX(MatriceHeureHeure[], MATCH(S27*1,TableHeuresMinutes[Colonne1],0),MATCH(R27*1,(MatriceHeureHeure[#Headers])*1,0))</f>
        <v>#VALUE!</v>
      </c>
      <c r="W27" s="30" t="str">
        <f>LEFT(TEXT(DataFromForm[[#This Row],[Heure levé]],"0000"),2)</f>
        <v>00</v>
      </c>
      <c r="X27" s="31">
        <f>LEFT(TEXT(DataFromForm[[#This Row],[Heure levé]],"0000"),2)+1</f>
        <v>1</v>
      </c>
      <c r="Y27" t="e">
        <f>IF(RIGHT(DataFromForm[[#This Row],[Heure levé]],2)*1 &gt;57, X27,W27)</f>
        <v>#VALUE!</v>
      </c>
      <c r="Z27" t="e">
        <f>IF(RIGHT(DataFromForm[[#This Row],[Heure levé]],2)*1 &gt;57,0,MROUND(RIGHT(DataFromForm[[#This Row],[Heure coucher]]*1,2),15))</f>
        <v>#VALUE!</v>
      </c>
      <c r="AA27" t="str" cm="1">
        <f t="array" aca="1" ref="AA27" ca="1">RIGHT(CELL("address",INDEX(Agenda!A:A,MATCH(DataFromForm[[#This Row],[Date]],Agenda!A:A,0))),3)</f>
        <v>662</v>
      </c>
      <c r="AB27" s="4" t="e" cm="1">
        <f t="array" ref="AB27">INDEX(MatriceHeureHeure[], MATCH(Z27*1,TableHeuresMinutes[Colonne1],0),MATCH(Y27*1,(MatriceHeureHeure[#Headers])*1,0))</f>
        <v>#VALUE!</v>
      </c>
      <c r="AD27" s="48" t="str">
        <f>LEFT(TEXT(DataFromForm[[#This Row],[HeureBoisson]],"0000"),2)</f>
        <v>00</v>
      </c>
      <c r="AE27" s="31">
        <f>LEFT(TEXT(DataFromForm[[#This Row],[HeureBoisson]],"0000"),2)+1</f>
        <v>1</v>
      </c>
      <c r="AF27" t="e">
        <f>IF(RIGHT(DataFromForm[[#This Row],[HeureBoisson]],2)*1 &gt;57, AE27,AD27)</f>
        <v>#VALUE!</v>
      </c>
      <c r="AG27" t="e">
        <f>IF(RIGHT(DataFromForm[[#This Row],[HeureBoisson]],2)*1 &gt;57,0,MROUND(RIGHT(DataFromForm[[#This Row],[Heure coucher]]*1,2),15))</f>
        <v>#VALUE!</v>
      </c>
      <c r="AH27" cm="1">
        <f t="array" aca="1" ref="AH27" ca="1">RIGHT(CELL("address",INDEX(Agenda!A:A,MATCH(DataFromForm[[#This Row],[Date]],Agenda!A:A,0))),3)-1</f>
        <v>661</v>
      </c>
      <c r="AI27" s="4" t="e" cm="1">
        <f t="array" ref="AI27">INDEX(MatriceHeureHeure[], MATCH(AG27*1,TableHeuresMinutes[Colonne1],0),MATCH(AF27*1,(MatriceHeureHeure[#Headers])*1,0))</f>
        <v>#VALUE!</v>
      </c>
      <c r="AJ27" s="37">
        <v>0</v>
      </c>
      <c r="AK27" s="48" t="str">
        <f>LEFT(TEXT(DataFromForm[[#This Row],[Heure sieste]],"0000"),2)</f>
        <v>00</v>
      </c>
      <c r="AL27" s="31">
        <f>LEFT(TEXT(DataFromForm[[#This Row],[Heure sieste]],"0000"),2)+1</f>
        <v>1</v>
      </c>
      <c r="AM27" t="e">
        <f>IF(RIGHT(DataFromForm[[#This Row],[Heure sieste]],2)*1 &gt;57, AL27,AK27)</f>
        <v>#VALUE!</v>
      </c>
      <c r="AN27" t="e">
        <f>IF(RIGHT(DataFromForm[[#This Row],[Heure sieste]],2)*1 &gt;57,0,MROUND(RIGHT(DataFromForm[[#This Row],[Heure sieste]]*1,2),15))</f>
        <v>#VALUE!</v>
      </c>
      <c r="AO27">
        <f>MROUND(DataFromForm[[#This Row],[Durée sieste]],15)</f>
        <v>0</v>
      </c>
      <c r="AP27" t="str" cm="1">
        <f t="array" aca="1" ref="AP27" ca="1">RIGHT(CELL("address",INDEX(Agenda!A:A,MATCH(DataFromForm[[#This Row],[Date]],Agenda!A:A,0))),3)</f>
        <v>662</v>
      </c>
      <c r="AQ27" s="4" t="e" cm="1">
        <f t="array" ref="AQ27">INDEX(MatriceHeureHeure[], MATCH(AN27*1,TableHeuresMinutes[Colonne1],0),MATCH(AM27*1,(MatriceHeureHeure[#Headers])*1,0))</f>
        <v>#VALUE!</v>
      </c>
      <c r="AR27">
        <f t="shared" si="1"/>
        <v>-1</v>
      </c>
    </row>
    <row r="28" spans="1:44">
      <c r="A28" s="19">
        <v>44525</v>
      </c>
      <c r="B28" s="28"/>
      <c r="D28" s="21" t="s">
        <v>239</v>
      </c>
      <c r="E28">
        <v>30</v>
      </c>
      <c r="M28">
        <v>1</v>
      </c>
      <c r="P28" s="30" t="str">
        <f>LEFT(TEXT(DataFromForm[[#This Row],[Heure coucher]],"0000"),2)</f>
        <v>00</v>
      </c>
      <c r="Q28" s="31">
        <f>LEFT(TEXT(DataFromForm[[#This Row],[Heure coucher]],"0000"),2)+1</f>
        <v>1</v>
      </c>
      <c r="R28" s="32" t="e">
        <f>IF(RIGHT(DataFromForm[[#This Row],[Heure coucher]],2)*1 &gt;57,Q28, P28)</f>
        <v>#VALUE!</v>
      </c>
      <c r="S28" s="33" t="e">
        <f>IF(RIGHT(DataFromForm[[#This Row],[Heure coucher]],2)*1 &gt;57,0,MROUND(RIGHT(DataFromForm[[#This Row],[Heure coucher]]*1,2),15))</f>
        <v>#VALUE!</v>
      </c>
      <c r="T28" s="20" t="str" cm="1">
        <f t="array" aca="1" ref="T28" ca="1">RIGHT(CELL("address",INDEX(Agenda!A:A,MATCH(DataFromForm[[#This Row],[Date]],Agenda!A:A,0))),3)</f>
        <v>674</v>
      </c>
      <c r="U28" s="34" t="e" cm="1">
        <f t="array" ref="U28">INDEX(MatriceHeureHeure[], MATCH(S28*1,TableHeuresMinutes[Colonne1],0),MATCH(R28*1,(MatriceHeureHeure[#Headers])*1,0))</f>
        <v>#VALUE!</v>
      </c>
      <c r="W28" s="30" t="str">
        <f>LEFT(TEXT(DataFromForm[[#This Row],[Heure levé]],"0000"),2)</f>
        <v>00</v>
      </c>
      <c r="X28" s="31">
        <f>LEFT(TEXT(DataFromForm[[#This Row],[Heure levé]],"0000"),2)+1</f>
        <v>1</v>
      </c>
      <c r="Y28" t="e">
        <f>IF(RIGHT(DataFromForm[[#This Row],[Heure levé]],2)*1 &gt;57, X28,W28)</f>
        <v>#VALUE!</v>
      </c>
      <c r="Z28" t="e">
        <f>IF(RIGHT(DataFromForm[[#This Row],[Heure levé]],2)*1 &gt;57,0,MROUND(RIGHT(DataFromForm[[#This Row],[Heure coucher]]*1,2),15))</f>
        <v>#VALUE!</v>
      </c>
      <c r="AA28" t="str" cm="1">
        <f t="array" aca="1" ref="AA28" ca="1">RIGHT(CELL("address",INDEX(Agenda!A:A,MATCH(DataFromForm[[#This Row],[Date]],Agenda!A:A,0))),3)</f>
        <v>674</v>
      </c>
      <c r="AB28" s="4" t="e" cm="1">
        <f t="array" ref="AB28">INDEX(MatriceHeureHeure[], MATCH(Z28*1,TableHeuresMinutes[Colonne1],0),MATCH(Y28*1,(MatriceHeureHeure[#Headers])*1,0))</f>
        <v>#VALUE!</v>
      </c>
      <c r="AD28" s="48" t="str">
        <f>LEFT(TEXT(DataFromForm[[#This Row],[HeureBoisson]],"0000"),2)</f>
        <v>00</v>
      </c>
      <c r="AE28" s="31">
        <f>LEFT(TEXT(DataFromForm[[#This Row],[HeureBoisson]],"0000"),2)+1</f>
        <v>1</v>
      </c>
      <c r="AF28" t="e">
        <f>IF(RIGHT(DataFromForm[[#This Row],[HeureBoisson]],2)*1 &gt;57, AE28,AD28)</f>
        <v>#VALUE!</v>
      </c>
      <c r="AG28" t="e">
        <f>IF(RIGHT(DataFromForm[[#This Row],[HeureBoisson]],2)*1 &gt;57,0,MROUND(RIGHT(DataFromForm[[#This Row],[Heure coucher]]*1,2),15))</f>
        <v>#VALUE!</v>
      </c>
      <c r="AH28" cm="1">
        <f t="array" aca="1" ref="AH28" ca="1">RIGHT(CELL("address",INDEX(Agenda!A:A,MATCH(DataFromForm[[#This Row],[Date]],Agenda!A:A,0))),3)-1</f>
        <v>673</v>
      </c>
      <c r="AI28" s="4" t="e" cm="1">
        <f t="array" ref="AI28">INDEX(MatriceHeureHeure[], MATCH(AG28*1,TableHeuresMinutes[Colonne1],0),MATCH(AF28*1,(MatriceHeureHeure[#Headers])*1,0))</f>
        <v>#VALUE!</v>
      </c>
      <c r="AJ28" s="37">
        <v>0</v>
      </c>
      <c r="AK28" s="48" t="str">
        <f>LEFT(TEXT(DataFromForm[[#This Row],[Heure sieste]],"0000"),2)</f>
        <v>00</v>
      </c>
      <c r="AL28" s="31">
        <f>LEFT(TEXT(DataFromForm[[#This Row],[Heure sieste]],"0000"),2)+1</f>
        <v>1</v>
      </c>
      <c r="AM28" t="str">
        <f>IF(RIGHT(DataFromForm[[#This Row],[Heure sieste]],2)*1 &gt;57, AL28,AK28)</f>
        <v>00</v>
      </c>
      <c r="AN28">
        <f>IF(RIGHT(DataFromForm[[#This Row],[Heure sieste]],2)*1 &gt;57,0,MROUND(RIGHT(DataFromForm[[#This Row],[Heure sieste]]*1,2),15))</f>
        <v>45</v>
      </c>
      <c r="AO28">
        <f>MROUND(DataFromForm[[#This Row],[Durée sieste]],15)</f>
        <v>30</v>
      </c>
      <c r="AP28" t="str" cm="1">
        <f t="array" aca="1" ref="AP28" ca="1">RIGHT(CELL("address",INDEX(Agenda!A:A,MATCH(DataFromForm[[#This Row],[Date]],Agenda!A:A,0))),3)</f>
        <v>674</v>
      </c>
      <c r="AQ28" s="4" t="str" cm="1">
        <f t="array" ref="AQ28">INDEX(MatriceHeureHeure[], MATCH(AN28*1,TableHeuresMinutes[Colonne1],0),MATCH(AM28*1,(MatriceHeureHeure[#Headers])*1,0))</f>
        <v>Q</v>
      </c>
      <c r="AR28">
        <f t="shared" si="1"/>
        <v>1</v>
      </c>
    </row>
    <row r="29" spans="1:44">
      <c r="A29" s="19">
        <v>44525</v>
      </c>
      <c r="B29" s="28">
        <v>0</v>
      </c>
      <c r="C29" s="21" t="s">
        <v>240</v>
      </c>
      <c r="F29" t="s">
        <v>201</v>
      </c>
      <c r="G29" t="s">
        <v>208</v>
      </c>
      <c r="H29" t="s">
        <v>215</v>
      </c>
      <c r="I29">
        <v>2</v>
      </c>
      <c r="J29">
        <v>6</v>
      </c>
      <c r="M29">
        <v>1</v>
      </c>
      <c r="P29" s="30" t="str">
        <f>LEFT(TEXT(DataFromForm[[#This Row],[Heure coucher]],"0000"),2)</f>
        <v>00</v>
      </c>
      <c r="Q29" s="31">
        <f>LEFT(TEXT(DataFromForm[[#This Row],[Heure coucher]],"0000"),2)+1</f>
        <v>1</v>
      </c>
      <c r="R29" s="32" t="str">
        <f>IF(RIGHT(DataFromForm[[#This Row],[Heure coucher]],2)*1 &gt;57,Q29, P29)</f>
        <v>00</v>
      </c>
      <c r="S29" s="33">
        <f>IF(RIGHT(DataFromForm[[#This Row],[Heure coucher]],2)*1 &gt;57,0,MROUND(RIGHT(DataFromForm[[#This Row],[Heure coucher]]*1,2),15))</f>
        <v>0</v>
      </c>
      <c r="T29" s="20" t="str" cm="1">
        <f t="array" aca="1" ref="T29" ca="1">RIGHT(CELL("address",INDEX(Agenda!A:A,MATCH(DataFromForm[[#This Row],[Date]],Agenda!A:A,0))),3)</f>
        <v>674</v>
      </c>
      <c r="U29" s="34" t="str" cm="1">
        <f t="array" ref="U29">INDEX(MatriceHeureHeure[], MATCH(S29*1,TableHeuresMinutes[Colonne1],0),MATCH(R29*1,(MatriceHeureHeure[#Headers])*1,0))</f>
        <v>N</v>
      </c>
      <c r="W29" s="30" t="str">
        <f>LEFT(TEXT(DataFromForm[[#This Row],[Heure levé]],"0000"),2)</f>
        <v>10</v>
      </c>
      <c r="X29" s="31">
        <f>LEFT(TEXT(DataFromForm[[#This Row],[Heure levé]],"0000"),2)+1</f>
        <v>11</v>
      </c>
      <c r="Y29" t="str">
        <f>IF(RIGHT(DataFromForm[[#This Row],[Heure levé]],2)*1 &gt;57, X29,W29)</f>
        <v>10</v>
      </c>
      <c r="Z29">
        <f>IF(RIGHT(DataFromForm[[#This Row],[Heure levé]],2)*1 &gt;57,0,MROUND(RIGHT(DataFromForm[[#This Row],[Heure coucher]]*1,2),15))</f>
        <v>0</v>
      </c>
      <c r="AA29" t="str" cm="1">
        <f t="array" aca="1" ref="AA29" ca="1">RIGHT(CELL("address",INDEX(Agenda!A:A,MATCH(DataFromForm[[#This Row],[Date]],Agenda!A:A,0))),3)</f>
        <v>674</v>
      </c>
      <c r="AB29" s="4" t="str" cm="1">
        <f t="array" ref="AB29">INDEX(MatriceHeureHeure[], MATCH(Z29*1,TableHeuresMinutes[Colonne1],0),MATCH(Y29*1,(MatriceHeureHeure[#Headers])*1,0))</f>
        <v>BB</v>
      </c>
      <c r="AD29" s="48" t="str">
        <f>LEFT(TEXT(DataFromForm[[#This Row],[HeureBoisson]],"0000"),2)</f>
        <v>00</v>
      </c>
      <c r="AE29" s="31">
        <f>LEFT(TEXT(DataFromForm[[#This Row],[HeureBoisson]],"0000"),2)+1</f>
        <v>1</v>
      </c>
      <c r="AF29" t="e">
        <f>IF(RIGHT(DataFromForm[[#This Row],[HeureBoisson]],2)*1 &gt;57, AE29,AD29)</f>
        <v>#VALUE!</v>
      </c>
      <c r="AG29" t="e">
        <f>IF(RIGHT(DataFromForm[[#This Row],[HeureBoisson]],2)*1 &gt;57,0,MROUND(RIGHT(DataFromForm[[#This Row],[Heure coucher]]*1,2),15))</f>
        <v>#VALUE!</v>
      </c>
      <c r="AH29" cm="1">
        <f t="array" aca="1" ref="AH29" ca="1">RIGHT(CELL("address",INDEX(Agenda!A:A,MATCH(DataFromForm[[#This Row],[Date]],Agenda!A:A,0))),3)-1</f>
        <v>673</v>
      </c>
      <c r="AI29" s="4" t="e" cm="1">
        <f t="array" ref="AI29">INDEX(MatriceHeureHeure[], MATCH(AG29*1,TableHeuresMinutes[Colonne1],0),MATCH(AF29*1,(MatriceHeureHeure[#Headers])*1,0))</f>
        <v>#VALUE!</v>
      </c>
      <c r="AJ29" s="37">
        <v>0</v>
      </c>
      <c r="AK29" s="48" t="str">
        <f>LEFT(TEXT(DataFromForm[[#This Row],[Heure sieste]],"0000"),2)</f>
        <v>00</v>
      </c>
      <c r="AL29" s="31">
        <f>LEFT(TEXT(DataFromForm[[#This Row],[Heure sieste]],"0000"),2)+1</f>
        <v>1</v>
      </c>
      <c r="AM29" t="e">
        <f>IF(RIGHT(DataFromForm[[#This Row],[Heure sieste]],2)*1 &gt;57, AL29,AK29)</f>
        <v>#VALUE!</v>
      </c>
      <c r="AN29" t="e">
        <f>IF(RIGHT(DataFromForm[[#This Row],[Heure sieste]],2)*1 &gt;57,0,MROUND(RIGHT(DataFromForm[[#This Row],[Heure sieste]]*1,2),15))</f>
        <v>#VALUE!</v>
      </c>
      <c r="AO29">
        <f>MROUND(DataFromForm[[#This Row],[Durée sieste]],15)</f>
        <v>0</v>
      </c>
      <c r="AP29" t="str" cm="1">
        <f t="array" aca="1" ref="AP29" ca="1">RIGHT(CELL("address",INDEX(Agenda!A:A,MATCH(DataFromForm[[#This Row],[Date]],Agenda!A:A,0))),3)</f>
        <v>674</v>
      </c>
      <c r="AQ29" s="4" t="e" cm="1">
        <f t="array" ref="AQ29">INDEX(MatriceHeureHeure[], MATCH(AN29*1,TableHeuresMinutes[Colonne1],0),MATCH(AM29*1,(MatriceHeureHeure[#Headers])*1,0))</f>
        <v>#VALUE!</v>
      </c>
      <c r="AR29">
        <f t="shared" si="1"/>
        <v>-1</v>
      </c>
    </row>
    <row r="30" spans="1:44">
      <c r="A30" s="19">
        <v>44513</v>
      </c>
      <c r="B30" s="28">
        <v>0</v>
      </c>
      <c r="C30" s="21" t="s">
        <v>204</v>
      </c>
      <c r="F30" t="s">
        <v>200</v>
      </c>
      <c r="G30" t="s">
        <v>200</v>
      </c>
      <c r="M30">
        <v>1</v>
      </c>
      <c r="P30" s="30" t="str">
        <f>LEFT(TEXT(DataFromForm[[#This Row],[Heure coucher]],"0000"),2)</f>
        <v>00</v>
      </c>
      <c r="Q30" s="31">
        <f>LEFT(TEXT(DataFromForm[[#This Row],[Heure coucher]],"0000"),2)+1</f>
        <v>1</v>
      </c>
      <c r="R30" s="32" t="str">
        <f>IF(RIGHT(DataFromForm[[#This Row],[Heure coucher]],2)*1 &gt;57,Q30, P30)</f>
        <v>00</v>
      </c>
      <c r="S30" s="33">
        <f>IF(RIGHT(DataFromForm[[#This Row],[Heure coucher]],2)*1 &gt;57,0,MROUND(RIGHT(DataFromForm[[#This Row],[Heure coucher]]*1,2),15))</f>
        <v>0</v>
      </c>
      <c r="T30" s="20" t="str" cm="1">
        <f t="array" aca="1" ref="T30" ca="1">RIGHT(CELL("address",INDEX(Agenda!A:A,MATCH(DataFromForm[[#This Row],[Date]],Agenda!A:A,0))),3)</f>
        <v>662</v>
      </c>
      <c r="U30" s="34" t="str" cm="1">
        <f t="array" ref="U30">INDEX(MatriceHeureHeure[], MATCH(S30*1,TableHeuresMinutes[Colonne1],0),MATCH(R30*1,(MatriceHeureHeure[#Headers])*1,0))</f>
        <v>N</v>
      </c>
      <c r="W30" s="30" t="str">
        <f>LEFT(TEXT(DataFromForm[[#This Row],[Heure levé]],"0000"),2)</f>
        <v>08</v>
      </c>
      <c r="X30" s="31">
        <f>LEFT(TEXT(DataFromForm[[#This Row],[Heure levé]],"0000"),2)+1</f>
        <v>9</v>
      </c>
      <c r="Y30" t="str">
        <f>IF(RIGHT(DataFromForm[[#This Row],[Heure levé]],2)*1 &gt;57, X30,W30)</f>
        <v>08</v>
      </c>
      <c r="Z30">
        <f>IF(RIGHT(DataFromForm[[#This Row],[Heure levé]],2)*1 &gt;57,0,MROUND(RIGHT(DataFromForm[[#This Row],[Heure coucher]]*1,2),15))</f>
        <v>0</v>
      </c>
      <c r="AA30" t="str" cm="1">
        <f t="array" aca="1" ref="AA30" ca="1">RIGHT(CELL("address",INDEX(Agenda!A:A,MATCH(DataFromForm[[#This Row],[Date]],Agenda!A:A,0))),3)</f>
        <v>662</v>
      </c>
      <c r="AB30" s="4" t="str" cm="1">
        <f t="array" ref="AB30">INDEX(MatriceHeureHeure[], MATCH(Z30*1,TableHeuresMinutes[Colonne1],0),MATCH(Y30*1,(MatriceHeureHeure[#Headers])*1,0))</f>
        <v>AT</v>
      </c>
      <c r="AD30" s="48" t="str">
        <f>LEFT(TEXT(DataFromForm[[#This Row],[HeureBoisson]],"0000"),2)</f>
        <v>00</v>
      </c>
      <c r="AE30" s="31">
        <f>LEFT(TEXT(DataFromForm[[#This Row],[HeureBoisson]],"0000"),2)+1</f>
        <v>1</v>
      </c>
      <c r="AF30" t="e">
        <f>IF(RIGHT(DataFromForm[[#This Row],[HeureBoisson]],2)*1 &gt;57, AE30,AD30)</f>
        <v>#VALUE!</v>
      </c>
      <c r="AG30" t="e">
        <f>IF(RIGHT(DataFromForm[[#This Row],[HeureBoisson]],2)*1 &gt;57,0,MROUND(RIGHT(DataFromForm[[#This Row],[Heure coucher]]*1,2),15))</f>
        <v>#VALUE!</v>
      </c>
      <c r="AH30" cm="1">
        <f t="array" aca="1" ref="AH30" ca="1">RIGHT(CELL("address",INDEX(Agenda!A:A,MATCH(DataFromForm[[#This Row],[Date]],Agenda!A:A,0))),3)-1</f>
        <v>661</v>
      </c>
      <c r="AI30" s="4" t="e" cm="1">
        <f t="array" ref="AI30">INDEX(MatriceHeureHeure[], MATCH(AG30*1,TableHeuresMinutes[Colonne1],0),MATCH(AF30*1,(MatriceHeureHeure[#Headers])*1,0))</f>
        <v>#VALUE!</v>
      </c>
      <c r="AJ30" s="37">
        <v>0</v>
      </c>
      <c r="AK30" s="48" t="str">
        <f>LEFT(TEXT(DataFromForm[[#This Row],[Heure sieste]],"0000"),2)</f>
        <v>00</v>
      </c>
      <c r="AL30" s="31">
        <f>LEFT(TEXT(DataFromForm[[#This Row],[Heure sieste]],"0000"),2)+1</f>
        <v>1</v>
      </c>
      <c r="AM30" t="e">
        <f>IF(RIGHT(DataFromForm[[#This Row],[Heure sieste]],2)*1 &gt;57, AL30,AK30)</f>
        <v>#VALUE!</v>
      </c>
      <c r="AN30" t="e">
        <f>IF(RIGHT(DataFromForm[[#This Row],[Heure sieste]],2)*1 &gt;57,0,MROUND(RIGHT(DataFromForm[[#This Row],[Heure sieste]]*1,2),15))</f>
        <v>#VALUE!</v>
      </c>
      <c r="AO30">
        <f>MROUND(DataFromForm[[#This Row],[Durée sieste]],15)</f>
        <v>0</v>
      </c>
      <c r="AP30" t="str" cm="1">
        <f t="array" aca="1" ref="AP30" ca="1">RIGHT(CELL("address",INDEX(Agenda!A:A,MATCH(DataFromForm[[#This Row],[Date]],Agenda!A:A,0))),3)</f>
        <v>662</v>
      </c>
      <c r="AQ30" s="4" t="e" cm="1">
        <f t="array" ref="AQ30">INDEX(MatriceHeureHeure[], MATCH(AN30*1,TableHeuresMinutes[Colonne1],0),MATCH(AM30*1,(MatriceHeureHeure[#Headers])*1,0))</f>
        <v>#VALUE!</v>
      </c>
      <c r="AR30">
        <f t="shared" si="1"/>
        <v>-1</v>
      </c>
    </row>
    <row r="31" spans="1:44">
      <c r="A31" s="19">
        <v>44514</v>
      </c>
      <c r="B31" s="28"/>
      <c r="H31" t="s">
        <v>200</v>
      </c>
      <c r="I31">
        <v>2</v>
      </c>
      <c r="J31">
        <v>2</v>
      </c>
      <c r="M31">
        <v>1</v>
      </c>
      <c r="P31" s="30" t="str">
        <f>LEFT(TEXT(DataFromForm[[#This Row],[Heure coucher]],"0000"),2)</f>
        <v>00</v>
      </c>
      <c r="Q31" s="31">
        <f>LEFT(TEXT(DataFromForm[[#This Row],[Heure coucher]],"0000"),2)+1</f>
        <v>1</v>
      </c>
      <c r="R31" s="32" t="e">
        <f>IF(RIGHT(DataFromForm[[#This Row],[Heure coucher]],2)*1 &gt;57,Q31, P31)</f>
        <v>#VALUE!</v>
      </c>
      <c r="S31" s="33" t="e">
        <f>IF(RIGHT(DataFromForm[[#This Row],[Heure coucher]],2)*1 &gt;57,0,MROUND(RIGHT(DataFromForm[[#This Row],[Heure coucher]]*1,2),15))</f>
        <v>#VALUE!</v>
      </c>
      <c r="T31" s="20" t="str" cm="1">
        <f t="array" aca="1" ref="T31" ca="1">RIGHT(CELL("address",INDEX(Agenda!A:A,MATCH(DataFromForm[[#This Row],[Date]],Agenda!A:A,0))),3)</f>
        <v>663</v>
      </c>
      <c r="U31" s="34" t="e" cm="1">
        <f t="array" ref="U31">INDEX(MatriceHeureHeure[], MATCH(S31*1,TableHeuresMinutes[Colonne1],0),MATCH(R31*1,(MatriceHeureHeure[#Headers])*1,0))</f>
        <v>#VALUE!</v>
      </c>
      <c r="W31" s="30" t="str">
        <f>LEFT(TEXT(DataFromForm[[#This Row],[Heure levé]],"0000"),2)</f>
        <v>00</v>
      </c>
      <c r="X31" s="31">
        <f>LEFT(TEXT(DataFromForm[[#This Row],[Heure levé]],"0000"),2)+1</f>
        <v>1</v>
      </c>
      <c r="Y31" t="e">
        <f>IF(RIGHT(DataFromForm[[#This Row],[Heure levé]],2)*1 &gt;57, X31,W31)</f>
        <v>#VALUE!</v>
      </c>
      <c r="Z31" t="e">
        <f>IF(RIGHT(DataFromForm[[#This Row],[Heure levé]],2)*1 &gt;57,0,MROUND(RIGHT(DataFromForm[[#This Row],[Heure coucher]]*1,2),15))</f>
        <v>#VALUE!</v>
      </c>
      <c r="AA31" t="str" cm="1">
        <f t="array" aca="1" ref="AA31" ca="1">RIGHT(CELL("address",INDEX(Agenda!A:A,MATCH(DataFromForm[[#This Row],[Date]],Agenda!A:A,0))),3)</f>
        <v>663</v>
      </c>
      <c r="AB31" s="4" t="e" cm="1">
        <f t="array" ref="AB31">INDEX(MatriceHeureHeure[], MATCH(Z31*1,TableHeuresMinutes[Colonne1],0),MATCH(Y31*1,(MatriceHeureHeure[#Headers])*1,0))</f>
        <v>#VALUE!</v>
      </c>
      <c r="AD31" s="48" t="str">
        <f>LEFT(TEXT(DataFromForm[[#This Row],[HeureBoisson]],"0000"),2)</f>
        <v>00</v>
      </c>
      <c r="AE31" s="31">
        <f>LEFT(TEXT(DataFromForm[[#This Row],[HeureBoisson]],"0000"),2)+1</f>
        <v>1</v>
      </c>
      <c r="AF31" t="e">
        <f>IF(RIGHT(DataFromForm[[#This Row],[HeureBoisson]],2)*1 &gt;57, AE31,AD31)</f>
        <v>#VALUE!</v>
      </c>
      <c r="AG31" t="e">
        <f>IF(RIGHT(DataFromForm[[#This Row],[HeureBoisson]],2)*1 &gt;57,0,MROUND(RIGHT(DataFromForm[[#This Row],[Heure coucher]]*1,2),15))</f>
        <v>#VALUE!</v>
      </c>
      <c r="AH31" cm="1">
        <f t="array" aca="1" ref="AH31" ca="1">RIGHT(CELL("address",INDEX(Agenda!A:A,MATCH(DataFromForm[[#This Row],[Date]],Agenda!A:A,0))),3)-1</f>
        <v>662</v>
      </c>
      <c r="AI31" s="4" t="e" cm="1">
        <f t="array" ref="AI31">INDEX(MatriceHeureHeure[], MATCH(AG31*1,TableHeuresMinutes[Colonne1],0),MATCH(AF31*1,(MatriceHeureHeure[#Headers])*1,0))</f>
        <v>#VALUE!</v>
      </c>
      <c r="AJ31" s="37">
        <v>0</v>
      </c>
      <c r="AK31" s="48" t="str">
        <f>LEFT(TEXT(DataFromForm[[#This Row],[Heure sieste]],"0000"),2)</f>
        <v>00</v>
      </c>
      <c r="AL31" s="31">
        <f>LEFT(TEXT(DataFromForm[[#This Row],[Heure sieste]],"0000"),2)+1</f>
        <v>1</v>
      </c>
      <c r="AM31" t="e">
        <f>IF(RIGHT(DataFromForm[[#This Row],[Heure sieste]],2)*1 &gt;57, AL31,AK31)</f>
        <v>#VALUE!</v>
      </c>
      <c r="AN31" t="e">
        <f>IF(RIGHT(DataFromForm[[#This Row],[Heure sieste]],2)*1 &gt;57,0,MROUND(RIGHT(DataFromForm[[#This Row],[Heure sieste]]*1,2),15))</f>
        <v>#VALUE!</v>
      </c>
      <c r="AO31">
        <f>MROUND(DataFromForm[[#This Row],[Durée sieste]],15)</f>
        <v>0</v>
      </c>
      <c r="AP31" t="str" cm="1">
        <f t="array" aca="1" ref="AP31" ca="1">RIGHT(CELL("address",INDEX(Agenda!A:A,MATCH(DataFromForm[[#This Row],[Date]],Agenda!A:A,0))),3)</f>
        <v>663</v>
      </c>
      <c r="AQ31" s="4" t="e" cm="1">
        <f t="array" ref="AQ31">INDEX(MatriceHeureHeure[], MATCH(AN31*1,TableHeuresMinutes[Colonne1],0),MATCH(AM31*1,(MatriceHeureHeure[#Headers])*1,0))</f>
        <v>#VALUE!</v>
      </c>
      <c r="AR31">
        <f t="shared" si="1"/>
        <v>-1</v>
      </c>
    </row>
    <row r="32" spans="1:44">
      <c r="A32" s="19">
        <v>44514</v>
      </c>
      <c r="B32" s="28"/>
      <c r="K32" t="s">
        <v>203</v>
      </c>
      <c r="L32" s="21" t="s">
        <v>231</v>
      </c>
      <c r="M32">
        <v>1</v>
      </c>
      <c r="P32" s="30" t="str">
        <f>LEFT(TEXT(DataFromForm[[#This Row],[Heure coucher]],"0000"),2)</f>
        <v>00</v>
      </c>
      <c r="Q32" s="31">
        <f>LEFT(TEXT(DataFromForm[[#This Row],[Heure coucher]],"0000"),2)+1</f>
        <v>1</v>
      </c>
      <c r="R32" s="32" t="e">
        <f>IF(RIGHT(DataFromForm[[#This Row],[Heure coucher]],2)*1 &gt;57,Q32, P32)</f>
        <v>#VALUE!</v>
      </c>
      <c r="S32" s="33" t="e">
        <f>IF(RIGHT(DataFromForm[[#This Row],[Heure coucher]],2)*1 &gt;57,0,MROUND(RIGHT(DataFromForm[[#This Row],[Heure coucher]]*1,2),15))</f>
        <v>#VALUE!</v>
      </c>
      <c r="T32" s="20" t="str" cm="1">
        <f t="array" aca="1" ref="T32" ca="1">RIGHT(CELL("address",INDEX(Agenda!A:A,MATCH(DataFromForm[[#This Row],[Date]],Agenda!A:A,0))),3)</f>
        <v>663</v>
      </c>
      <c r="U32" s="34" t="e" cm="1">
        <f t="array" ref="U32">INDEX(MatriceHeureHeure[], MATCH(S32*1,TableHeuresMinutes[Colonne1],0),MATCH(R32*1,(MatriceHeureHeure[#Headers])*1,0))</f>
        <v>#VALUE!</v>
      </c>
      <c r="W32" s="30" t="str">
        <f>LEFT(TEXT(DataFromForm[[#This Row],[Heure levé]],"0000"),2)</f>
        <v>00</v>
      </c>
      <c r="X32" s="31">
        <f>LEFT(TEXT(DataFromForm[[#This Row],[Heure levé]],"0000"),2)+1</f>
        <v>1</v>
      </c>
      <c r="Y32" t="e">
        <f>IF(RIGHT(DataFromForm[[#This Row],[Heure levé]],2)*1 &gt;57, X32,W32)</f>
        <v>#VALUE!</v>
      </c>
      <c r="Z32" t="e">
        <f>IF(RIGHT(DataFromForm[[#This Row],[Heure levé]],2)*1 &gt;57,0,MROUND(RIGHT(DataFromForm[[#This Row],[Heure coucher]]*1,2),15))</f>
        <v>#VALUE!</v>
      </c>
      <c r="AA32" t="str" cm="1">
        <f t="array" aca="1" ref="AA32" ca="1">RIGHT(CELL("address",INDEX(Agenda!A:A,MATCH(DataFromForm[[#This Row],[Date]],Agenda!A:A,0))),3)</f>
        <v>663</v>
      </c>
      <c r="AB32" s="4" t="e" cm="1">
        <f t="array" ref="AB32">INDEX(MatriceHeureHeure[], MATCH(Z32*1,TableHeuresMinutes[Colonne1],0),MATCH(Y32*1,(MatriceHeureHeure[#Headers])*1,0))</f>
        <v>#VALUE!</v>
      </c>
      <c r="AD32" s="48" t="str">
        <f>LEFT(TEXT(DataFromForm[[#This Row],[HeureBoisson]],"0000"),2)</f>
        <v>17</v>
      </c>
      <c r="AE32" s="31">
        <f>LEFT(TEXT(DataFromForm[[#This Row],[HeureBoisson]],"0000"),2)+1</f>
        <v>18</v>
      </c>
      <c r="AF32" t="str">
        <f>IF(RIGHT(DataFromForm[[#This Row],[HeureBoisson]],2)*1 &gt;57, AE32,AD32)</f>
        <v>17</v>
      </c>
      <c r="AG32">
        <f>IF(RIGHT(DataFromForm[[#This Row],[HeureBoisson]],2)*1 &gt;57,0,MROUND(RIGHT(DataFromForm[[#This Row],[Heure coucher]]*1,2),15))</f>
        <v>0</v>
      </c>
      <c r="AH32" cm="1">
        <f t="array" aca="1" ref="AH32" ca="1">RIGHT(CELL("address",INDEX(Agenda!A:A,MATCH(DataFromForm[[#This Row],[Date]],Agenda!A:A,0))),3)-1</f>
        <v>662</v>
      </c>
      <c r="AI32" s="4" t="str" cm="1">
        <f t="array" ref="AI32">INDEX(MatriceHeureHeure[], MATCH(AG32*1,TableHeuresMinutes[Colonne1],0),MATCH(AF32*1,(MatriceHeureHeure[#Headers])*1,0))</f>
        <v>CD</v>
      </c>
      <c r="AJ32" s="37">
        <v>0</v>
      </c>
      <c r="AK32" s="48" t="str">
        <f>LEFT(TEXT(DataFromForm[[#This Row],[Heure sieste]],"0000"),2)</f>
        <v>00</v>
      </c>
      <c r="AL32" s="31">
        <f>LEFT(TEXT(DataFromForm[[#This Row],[Heure sieste]],"0000"),2)+1</f>
        <v>1</v>
      </c>
      <c r="AM32" t="e">
        <f>IF(RIGHT(DataFromForm[[#This Row],[Heure sieste]],2)*1 &gt;57, AL32,AK32)</f>
        <v>#VALUE!</v>
      </c>
      <c r="AN32" t="e">
        <f>IF(RIGHT(DataFromForm[[#This Row],[Heure sieste]],2)*1 &gt;57,0,MROUND(RIGHT(DataFromForm[[#This Row],[Heure sieste]]*1,2),15))</f>
        <v>#VALUE!</v>
      </c>
      <c r="AO32">
        <f>MROUND(DataFromForm[[#This Row],[Durée sieste]],15)</f>
        <v>0</v>
      </c>
      <c r="AP32" t="str" cm="1">
        <f t="array" aca="1" ref="AP32" ca="1">RIGHT(CELL("address",INDEX(Agenda!A:A,MATCH(DataFromForm[[#This Row],[Date]],Agenda!A:A,0))),3)</f>
        <v>663</v>
      </c>
      <c r="AQ32" s="4" t="e" cm="1">
        <f t="array" ref="AQ32">INDEX(MatriceHeureHeure[], MATCH(AN32*1,TableHeuresMinutes[Colonne1],0),MATCH(AM32*1,(MatriceHeureHeure[#Headers])*1,0))</f>
        <v>#VALUE!</v>
      </c>
      <c r="AR32">
        <f t="shared" si="1"/>
        <v>-1</v>
      </c>
    </row>
    <row r="33" spans="1:44">
      <c r="A33" s="19">
        <v>44514</v>
      </c>
      <c r="B33" s="28">
        <v>30</v>
      </c>
      <c r="C33" s="21" t="s">
        <v>214</v>
      </c>
      <c r="F33" t="s">
        <v>200</v>
      </c>
      <c r="G33" t="s">
        <v>201</v>
      </c>
      <c r="K33" t="s">
        <v>203</v>
      </c>
      <c r="L33" s="21" t="s">
        <v>225</v>
      </c>
      <c r="M33">
        <v>1</v>
      </c>
      <c r="P33" s="30" t="str">
        <f>LEFT(TEXT(DataFromForm[[#This Row],[Heure coucher]],"0000"),2)</f>
        <v>00</v>
      </c>
      <c r="Q33" s="31">
        <f>LEFT(TEXT(DataFromForm[[#This Row],[Heure coucher]],"0000"),2)+1</f>
        <v>1</v>
      </c>
      <c r="R33" s="32" t="str">
        <f>IF(RIGHT(DataFromForm[[#This Row],[Heure coucher]],2)*1 &gt;57,Q33, P33)</f>
        <v>00</v>
      </c>
      <c r="S33" s="33">
        <f>IF(RIGHT(DataFromForm[[#This Row],[Heure coucher]],2)*1 &gt;57,0,MROUND(RIGHT(DataFromForm[[#This Row],[Heure coucher]]*1,2),15))</f>
        <v>30</v>
      </c>
      <c r="T33" s="20" t="str" cm="1">
        <f t="array" aca="1" ref="T33" ca="1">RIGHT(CELL("address",INDEX(Agenda!A:A,MATCH(DataFromForm[[#This Row],[Date]],Agenda!A:A,0))),3)</f>
        <v>663</v>
      </c>
      <c r="U33" s="34" t="str" cm="1">
        <f t="array" ref="U33">INDEX(MatriceHeureHeure[], MATCH(S33*1,TableHeuresMinutes[Colonne1],0),MATCH(R33*1,(MatriceHeureHeure[#Headers])*1,0))</f>
        <v>P</v>
      </c>
      <c r="W33" s="30" t="str">
        <f>LEFT(TEXT(DataFromForm[[#This Row],[Heure levé]],"0000"),2)</f>
        <v>07</v>
      </c>
      <c r="X33" s="31">
        <f>LEFT(TEXT(DataFromForm[[#This Row],[Heure levé]],"0000"),2)+1</f>
        <v>8</v>
      </c>
      <c r="Y33" t="str">
        <f>IF(RIGHT(DataFromForm[[#This Row],[Heure levé]],2)*1 &gt;57, X33,W33)</f>
        <v>07</v>
      </c>
      <c r="Z33">
        <f>IF(RIGHT(DataFromForm[[#This Row],[Heure levé]],2)*1 &gt;57,0,MROUND(RIGHT(DataFromForm[[#This Row],[Heure coucher]]*1,2),15))</f>
        <v>30</v>
      </c>
      <c r="AA33" t="str" cm="1">
        <f t="array" aca="1" ref="AA33" ca="1">RIGHT(CELL("address",INDEX(Agenda!A:A,MATCH(DataFromForm[[#This Row],[Date]],Agenda!A:A,0))),3)</f>
        <v>663</v>
      </c>
      <c r="AB33" s="4" t="str" cm="1">
        <f t="array" ref="AB33">INDEX(MatriceHeureHeure[], MATCH(Z33*1,TableHeuresMinutes[Colonne1],0),MATCH(Y33*1,(MatriceHeureHeure[#Headers])*1,0))</f>
        <v>AR</v>
      </c>
      <c r="AD33" s="48" t="str">
        <f>LEFT(TEXT(DataFromForm[[#This Row],[HeureBoisson]],"0000"),2)</f>
        <v>08</v>
      </c>
      <c r="AE33" s="31">
        <f>LEFT(TEXT(DataFromForm[[#This Row],[HeureBoisson]],"0000"),2)+1</f>
        <v>9</v>
      </c>
      <c r="AF33" t="str">
        <f>IF(RIGHT(DataFromForm[[#This Row],[HeureBoisson]],2)*1 &gt;57, AE33,AD33)</f>
        <v>08</v>
      </c>
      <c r="AG33">
        <f>IF(RIGHT(DataFromForm[[#This Row],[HeureBoisson]],2)*1 &gt;57,0,MROUND(RIGHT(DataFromForm[[#This Row],[Heure coucher]]*1,2),15))</f>
        <v>30</v>
      </c>
      <c r="AH33" cm="1">
        <f t="array" aca="1" ref="AH33" ca="1">RIGHT(CELL("address",INDEX(Agenda!A:A,MATCH(DataFromForm[[#This Row],[Date]],Agenda!A:A,0))),3)-1</f>
        <v>662</v>
      </c>
      <c r="AI33" s="4" t="str" cm="1">
        <f t="array" ref="AI33">INDEX(MatriceHeureHeure[], MATCH(AG33*1,TableHeuresMinutes[Colonne1],0),MATCH(AF33*1,(MatriceHeureHeure[#Headers])*1,0))</f>
        <v>AV</v>
      </c>
      <c r="AJ33" s="37">
        <v>0</v>
      </c>
      <c r="AK33" s="48" t="str">
        <f>LEFT(TEXT(DataFromForm[[#This Row],[Heure sieste]],"0000"),2)</f>
        <v>00</v>
      </c>
      <c r="AL33" s="31">
        <f>LEFT(TEXT(DataFromForm[[#This Row],[Heure sieste]],"0000"),2)+1</f>
        <v>1</v>
      </c>
      <c r="AM33" t="e">
        <f>IF(RIGHT(DataFromForm[[#This Row],[Heure sieste]],2)*1 &gt;57, AL33,AK33)</f>
        <v>#VALUE!</v>
      </c>
      <c r="AN33" t="e">
        <f>IF(RIGHT(DataFromForm[[#This Row],[Heure sieste]],2)*1 &gt;57,0,MROUND(RIGHT(DataFromForm[[#This Row],[Heure sieste]]*1,2),15))</f>
        <v>#VALUE!</v>
      </c>
      <c r="AO33">
        <f>MROUND(DataFromForm[[#This Row],[Durée sieste]],15)</f>
        <v>0</v>
      </c>
      <c r="AP33" t="str" cm="1">
        <f t="array" aca="1" ref="AP33" ca="1">RIGHT(CELL("address",INDEX(Agenda!A:A,MATCH(DataFromForm[[#This Row],[Date]],Agenda!A:A,0))),3)</f>
        <v>663</v>
      </c>
      <c r="AQ33" s="4" t="e" cm="1">
        <f t="array" ref="AQ33">INDEX(MatriceHeureHeure[], MATCH(AN33*1,TableHeuresMinutes[Colonne1],0),MATCH(AM33*1,(MatriceHeureHeure[#Headers])*1,0))</f>
        <v>#VALUE!</v>
      </c>
      <c r="AR33">
        <f t="shared" si="1"/>
        <v>-1</v>
      </c>
    </row>
    <row r="34" spans="1:44">
      <c r="A34" s="19">
        <v>44513</v>
      </c>
      <c r="B34" s="28"/>
      <c r="H34" t="s">
        <v>208</v>
      </c>
      <c r="I34">
        <v>2</v>
      </c>
      <c r="J34">
        <v>2</v>
      </c>
      <c r="K34" t="s">
        <v>203</v>
      </c>
      <c r="L34" s="21" t="s">
        <v>231</v>
      </c>
      <c r="M34">
        <v>1</v>
      </c>
      <c r="P34" s="30" t="str">
        <f>LEFT(TEXT(DataFromForm[[#This Row],[Heure coucher]],"0000"),2)</f>
        <v>00</v>
      </c>
      <c r="Q34" s="31">
        <f>LEFT(TEXT(DataFromForm[[#This Row],[Heure coucher]],"0000"),2)+1</f>
        <v>1</v>
      </c>
      <c r="R34" s="32" t="e">
        <f>IF(RIGHT(DataFromForm[[#This Row],[Heure coucher]],2)*1 &gt;57,Q34, P34)</f>
        <v>#VALUE!</v>
      </c>
      <c r="S34" s="33" t="e">
        <f>IF(RIGHT(DataFromForm[[#This Row],[Heure coucher]],2)*1 &gt;57,0,MROUND(RIGHT(DataFromForm[[#This Row],[Heure coucher]]*1,2),15))</f>
        <v>#VALUE!</v>
      </c>
      <c r="T34" s="20" t="str" cm="1">
        <f t="array" aca="1" ref="T34" ca="1">RIGHT(CELL("address",INDEX(Agenda!A:A,MATCH(DataFromForm[[#This Row],[Date]],Agenda!A:A,0))),3)</f>
        <v>662</v>
      </c>
      <c r="U34" s="34" t="e" cm="1">
        <f t="array" ref="U34">INDEX(MatriceHeureHeure[], MATCH(S34*1,TableHeuresMinutes[Colonne1],0),MATCH(R34*1,(MatriceHeureHeure[#Headers])*1,0))</f>
        <v>#VALUE!</v>
      </c>
      <c r="W34" s="30" t="str">
        <f>LEFT(TEXT(DataFromForm[[#This Row],[Heure levé]],"0000"),2)</f>
        <v>00</v>
      </c>
      <c r="X34" s="31">
        <f>LEFT(TEXT(DataFromForm[[#This Row],[Heure levé]],"0000"),2)+1</f>
        <v>1</v>
      </c>
      <c r="Y34" t="e">
        <f>IF(RIGHT(DataFromForm[[#This Row],[Heure levé]],2)*1 &gt;57, X34,W34)</f>
        <v>#VALUE!</v>
      </c>
      <c r="Z34" t="e">
        <f>IF(RIGHT(DataFromForm[[#This Row],[Heure levé]],2)*1 &gt;57,0,MROUND(RIGHT(DataFromForm[[#This Row],[Heure coucher]]*1,2),15))</f>
        <v>#VALUE!</v>
      </c>
      <c r="AA34" t="str" cm="1">
        <f t="array" aca="1" ref="AA34" ca="1">RIGHT(CELL("address",INDEX(Agenda!A:A,MATCH(DataFromForm[[#This Row],[Date]],Agenda!A:A,0))),3)</f>
        <v>662</v>
      </c>
      <c r="AB34" s="4" t="e" cm="1">
        <f t="array" ref="AB34">INDEX(MatriceHeureHeure[], MATCH(Z34*1,TableHeuresMinutes[Colonne1],0),MATCH(Y34*1,(MatriceHeureHeure[#Headers])*1,0))</f>
        <v>#VALUE!</v>
      </c>
      <c r="AD34" s="48" t="str">
        <f>LEFT(TEXT(DataFromForm[[#This Row],[HeureBoisson]],"0000"),2)</f>
        <v>17</v>
      </c>
      <c r="AE34" s="31">
        <f>LEFT(TEXT(DataFromForm[[#This Row],[HeureBoisson]],"0000"),2)+1</f>
        <v>18</v>
      </c>
      <c r="AF34" t="str">
        <f>IF(RIGHT(DataFromForm[[#This Row],[HeureBoisson]],2)*1 &gt;57, AE34,AD34)</f>
        <v>17</v>
      </c>
      <c r="AG34">
        <f>IF(RIGHT(DataFromForm[[#This Row],[HeureBoisson]],2)*1 &gt;57,0,MROUND(RIGHT(DataFromForm[[#This Row],[Heure coucher]]*1,2),15))</f>
        <v>0</v>
      </c>
      <c r="AH34" cm="1">
        <f t="array" aca="1" ref="AH34" ca="1">RIGHT(CELL("address",INDEX(Agenda!A:A,MATCH(DataFromForm[[#This Row],[Date]],Agenda!A:A,0))),3)-1</f>
        <v>661</v>
      </c>
      <c r="AI34" s="4" t="str" cm="1">
        <f t="array" ref="AI34">INDEX(MatriceHeureHeure[], MATCH(AG34*1,TableHeuresMinutes[Colonne1],0),MATCH(AF34*1,(MatriceHeureHeure[#Headers])*1,0))</f>
        <v>CD</v>
      </c>
      <c r="AJ34" s="37">
        <v>0</v>
      </c>
      <c r="AK34" s="48" t="str">
        <f>LEFT(TEXT(DataFromForm[[#This Row],[Heure sieste]],"0000"),2)</f>
        <v>00</v>
      </c>
      <c r="AL34" s="31">
        <f>LEFT(TEXT(DataFromForm[[#This Row],[Heure sieste]],"0000"),2)+1</f>
        <v>1</v>
      </c>
      <c r="AM34" t="e">
        <f>IF(RIGHT(DataFromForm[[#This Row],[Heure sieste]],2)*1 &gt;57, AL34,AK34)</f>
        <v>#VALUE!</v>
      </c>
      <c r="AN34" t="e">
        <f>IF(RIGHT(DataFromForm[[#This Row],[Heure sieste]],2)*1 &gt;57,0,MROUND(RIGHT(DataFromForm[[#This Row],[Heure sieste]]*1,2),15))</f>
        <v>#VALUE!</v>
      </c>
      <c r="AO34">
        <f>MROUND(DataFromForm[[#This Row],[Durée sieste]],15)</f>
        <v>0</v>
      </c>
      <c r="AP34" t="str" cm="1">
        <f t="array" aca="1" ref="AP34" ca="1">RIGHT(CELL("address",INDEX(Agenda!A:A,MATCH(DataFromForm[[#This Row],[Date]],Agenda!A:A,0))),3)</f>
        <v>662</v>
      </c>
      <c r="AQ34" s="4" t="e" cm="1">
        <f t="array" ref="AQ34">INDEX(MatriceHeureHeure[], MATCH(AN34*1,TableHeuresMinutes[Colonne1],0),MATCH(AM34*1,(MatriceHeureHeure[#Headers])*1,0))</f>
        <v>#VALUE!</v>
      </c>
      <c r="AR34">
        <f t="shared" si="1"/>
        <v>-1</v>
      </c>
    </row>
    <row r="35" spans="1:44">
      <c r="A35" s="19">
        <v>44525</v>
      </c>
      <c r="B35" s="28"/>
      <c r="D35" s="21" t="s">
        <v>241</v>
      </c>
      <c r="E35">
        <v>25</v>
      </c>
      <c r="M35">
        <v>1</v>
      </c>
      <c r="N35" t="s">
        <v>20</v>
      </c>
      <c r="P35" s="30" t="str">
        <f>LEFT(TEXT(DataFromForm[[#This Row],[Heure coucher]],"0000"),2)</f>
        <v>00</v>
      </c>
      <c r="Q35" s="31">
        <f>LEFT(TEXT(DataFromForm[[#This Row],[Heure coucher]],"0000"),2)+1</f>
        <v>1</v>
      </c>
      <c r="R35" s="32" t="e">
        <f>IF(RIGHT(DataFromForm[[#This Row],[Heure coucher]],2)*1 &gt;57,Q35, P35)</f>
        <v>#VALUE!</v>
      </c>
      <c r="S35" s="33" t="e">
        <f>IF(RIGHT(DataFromForm[[#This Row],[Heure coucher]],2)*1 &gt;57,0,MROUND(RIGHT(DataFromForm[[#This Row],[Heure coucher]]*1,2),15))</f>
        <v>#VALUE!</v>
      </c>
      <c r="T35" s="20" t="str" cm="1">
        <f t="array" aca="1" ref="T35" ca="1">RIGHT(CELL("address",INDEX(Agenda!A:A,MATCH(DataFromForm[[#This Row],[Date]],Agenda!A:A,0))),3)</f>
        <v>674</v>
      </c>
      <c r="U35" s="34" t="e" cm="1">
        <f t="array" ref="U35">INDEX(MatriceHeureHeure[], MATCH(S35*1,TableHeuresMinutes[Colonne1],0),MATCH(R35*1,(MatriceHeureHeure[#Headers])*1,0))</f>
        <v>#VALUE!</v>
      </c>
      <c r="W35" s="30" t="str">
        <f>LEFT(TEXT(DataFromForm[[#This Row],[Heure levé]],"0000"),2)</f>
        <v>00</v>
      </c>
      <c r="X35" s="31">
        <f>LEFT(TEXT(DataFromForm[[#This Row],[Heure levé]],"0000"),2)+1</f>
        <v>1</v>
      </c>
      <c r="Y35" t="e">
        <f>IF(RIGHT(DataFromForm[[#This Row],[Heure levé]],2)*1 &gt;57, X35,W35)</f>
        <v>#VALUE!</v>
      </c>
      <c r="Z35" t="e">
        <f>IF(RIGHT(DataFromForm[[#This Row],[Heure levé]],2)*1 &gt;57,0,MROUND(RIGHT(DataFromForm[[#This Row],[Heure coucher]]*1,2),15))</f>
        <v>#VALUE!</v>
      </c>
      <c r="AA35" t="str" cm="1">
        <f t="array" aca="1" ref="AA35" ca="1">RIGHT(CELL("address",INDEX(Agenda!A:A,MATCH(DataFromForm[[#This Row],[Date]],Agenda!A:A,0))),3)</f>
        <v>674</v>
      </c>
      <c r="AB35" s="4" t="e" cm="1">
        <f t="array" ref="AB35">INDEX(MatriceHeureHeure[], MATCH(Z35*1,TableHeuresMinutes[Colonne1],0),MATCH(Y35*1,(MatriceHeureHeure[#Headers])*1,0))</f>
        <v>#VALUE!</v>
      </c>
      <c r="AD35" s="48" t="str">
        <f>LEFT(TEXT(DataFromForm[[#This Row],[HeureBoisson]],"0000"),2)</f>
        <v>00</v>
      </c>
      <c r="AE35" s="31">
        <f>LEFT(TEXT(DataFromForm[[#This Row],[HeureBoisson]],"0000"),2)+1</f>
        <v>1</v>
      </c>
      <c r="AF35" t="e">
        <f>IF(RIGHT(DataFromForm[[#This Row],[HeureBoisson]],2)*1 &gt;57, AE35,AD35)</f>
        <v>#VALUE!</v>
      </c>
      <c r="AG35" t="e">
        <f>IF(RIGHT(DataFromForm[[#This Row],[HeureBoisson]],2)*1 &gt;57,0,MROUND(RIGHT(DataFromForm[[#This Row],[Heure coucher]]*1,2),15))</f>
        <v>#VALUE!</v>
      </c>
      <c r="AH35" cm="1">
        <f t="array" aca="1" ref="AH35" ca="1">RIGHT(CELL("address",INDEX(Agenda!A:A,MATCH(DataFromForm[[#This Row],[Date]],Agenda!A:A,0))),3)-1</f>
        <v>673</v>
      </c>
      <c r="AI35" s="4" t="e" cm="1">
        <f t="array" ref="AI35">INDEX(MatriceHeureHeure[], MATCH(AG35*1,TableHeuresMinutes[Colonne1],0),MATCH(AF35*1,(MatriceHeureHeure[#Headers])*1,0))</f>
        <v>#VALUE!</v>
      </c>
      <c r="AJ35" s="37">
        <v>0</v>
      </c>
      <c r="AK35" s="48" t="str">
        <f>LEFT(TEXT(DataFromForm[[#This Row],[Heure sieste]],"0000"),2)</f>
        <v>00</v>
      </c>
      <c r="AL35" s="31">
        <f>LEFT(TEXT(DataFromForm[[#This Row],[Heure sieste]],"0000"),2)+1</f>
        <v>1</v>
      </c>
      <c r="AM35" t="str">
        <f>IF(RIGHT(DataFromForm[[#This Row],[Heure sieste]],2)*1 &gt;57, AL35,AK35)</f>
        <v>00</v>
      </c>
      <c r="AN35">
        <f>IF(RIGHT(DataFromForm[[#This Row],[Heure sieste]],2)*1 &gt;57,0,MROUND(RIGHT(DataFromForm[[#This Row],[Heure sieste]]*1,2),15))</f>
        <v>0</v>
      </c>
      <c r="AO35">
        <f>MROUND(DataFromForm[[#This Row],[Durée sieste]],15)</f>
        <v>30</v>
      </c>
      <c r="AP35" t="str" cm="1">
        <f t="array" aca="1" ref="AP35" ca="1">RIGHT(CELL("address",INDEX(Agenda!A:A,MATCH(DataFromForm[[#This Row],[Date]],Agenda!A:A,0))),3)</f>
        <v>674</v>
      </c>
      <c r="AQ35" s="4" t="str" cm="1">
        <f t="array" ref="AQ35">INDEX(MatriceHeureHeure[], MATCH(AN35*1,TableHeuresMinutes[Colonne1],0),MATCH(AM35*1,(MatriceHeureHeure[#Headers])*1,0))</f>
        <v>N</v>
      </c>
      <c r="AR35">
        <f t="shared" si="1"/>
        <v>1</v>
      </c>
    </row>
    <row r="36" spans="1:44">
      <c r="A36" s="19">
        <v>44525</v>
      </c>
      <c r="B36" s="28"/>
      <c r="D36" s="21" t="s">
        <v>242</v>
      </c>
      <c r="E36">
        <v>40</v>
      </c>
      <c r="M36">
        <v>1</v>
      </c>
      <c r="N36" t="s">
        <v>20</v>
      </c>
      <c r="P36" s="30" t="str">
        <f>LEFT(TEXT(DataFromForm[[#This Row],[Heure coucher]],"0000"),2)</f>
        <v>00</v>
      </c>
      <c r="Q36" s="31">
        <f>LEFT(TEXT(DataFromForm[[#This Row],[Heure coucher]],"0000"),2)+1</f>
        <v>1</v>
      </c>
      <c r="R36" s="32" t="e">
        <f>IF(RIGHT(DataFromForm[[#This Row],[Heure coucher]],2)*1 &gt;57,Q36, P36)</f>
        <v>#VALUE!</v>
      </c>
      <c r="S36" s="33" t="e">
        <f>IF(RIGHT(DataFromForm[[#This Row],[Heure coucher]],2)*1 &gt;57,0,MROUND(RIGHT(DataFromForm[[#This Row],[Heure coucher]]*1,2),15))</f>
        <v>#VALUE!</v>
      </c>
      <c r="T36" s="20" t="str" cm="1">
        <f t="array" aca="1" ref="T36" ca="1">RIGHT(CELL("address",INDEX(Agenda!A:A,MATCH(DataFromForm[[#This Row],[Date]],Agenda!A:A,0))),3)</f>
        <v>674</v>
      </c>
      <c r="U36" s="34" t="e" cm="1">
        <f t="array" ref="U36">INDEX(MatriceHeureHeure[], MATCH(S36*1,TableHeuresMinutes[Colonne1],0),MATCH(R36*1,(MatriceHeureHeure[#Headers])*1,0))</f>
        <v>#VALUE!</v>
      </c>
      <c r="W36" s="30" t="str">
        <f>LEFT(TEXT(DataFromForm[[#This Row],[Heure levé]],"0000"),2)</f>
        <v>00</v>
      </c>
      <c r="X36" s="31">
        <f>LEFT(TEXT(DataFromForm[[#This Row],[Heure levé]],"0000"),2)+1</f>
        <v>1</v>
      </c>
      <c r="Y36" t="e">
        <f>IF(RIGHT(DataFromForm[[#This Row],[Heure levé]],2)*1 &gt;57, X36,W36)</f>
        <v>#VALUE!</v>
      </c>
      <c r="Z36" t="e">
        <f>IF(RIGHT(DataFromForm[[#This Row],[Heure levé]],2)*1 &gt;57,0,MROUND(RIGHT(DataFromForm[[#This Row],[Heure coucher]]*1,2),15))</f>
        <v>#VALUE!</v>
      </c>
      <c r="AA36" t="str" cm="1">
        <f t="array" aca="1" ref="AA36" ca="1">RIGHT(CELL("address",INDEX(Agenda!A:A,MATCH(DataFromForm[[#This Row],[Date]],Agenda!A:A,0))),3)</f>
        <v>674</v>
      </c>
      <c r="AB36" s="4" t="e" cm="1">
        <f t="array" ref="AB36">INDEX(MatriceHeureHeure[], MATCH(Z36*1,TableHeuresMinutes[Colonne1],0),MATCH(Y36*1,(MatriceHeureHeure[#Headers])*1,0))</f>
        <v>#VALUE!</v>
      </c>
      <c r="AD36" s="48" t="str">
        <f>LEFT(TEXT(DataFromForm[[#This Row],[HeureBoisson]],"0000"),2)</f>
        <v>00</v>
      </c>
      <c r="AE36" s="31">
        <f>LEFT(TEXT(DataFromForm[[#This Row],[HeureBoisson]],"0000"),2)+1</f>
        <v>1</v>
      </c>
      <c r="AF36" t="e">
        <f>IF(RIGHT(DataFromForm[[#This Row],[HeureBoisson]],2)*1 &gt;57, AE36,AD36)</f>
        <v>#VALUE!</v>
      </c>
      <c r="AG36" t="e">
        <f>IF(RIGHT(DataFromForm[[#This Row],[HeureBoisson]],2)*1 &gt;57,0,MROUND(RIGHT(DataFromForm[[#This Row],[Heure coucher]]*1,2),15))</f>
        <v>#VALUE!</v>
      </c>
      <c r="AH36" cm="1">
        <f t="array" aca="1" ref="AH36" ca="1">RIGHT(CELL("address",INDEX(Agenda!A:A,MATCH(DataFromForm[[#This Row],[Date]],Agenda!A:A,0))),3)-1</f>
        <v>673</v>
      </c>
      <c r="AI36" s="4" t="e" cm="1">
        <f t="array" ref="AI36">INDEX(MatriceHeureHeure[], MATCH(AG36*1,TableHeuresMinutes[Colonne1],0),MATCH(AF36*1,(MatriceHeureHeure[#Headers])*1,0))</f>
        <v>#VALUE!</v>
      </c>
      <c r="AJ36" s="37">
        <v>0</v>
      </c>
      <c r="AK36" s="48" t="str">
        <f>LEFT(TEXT(DataFromForm[[#This Row],[Heure sieste]],"0000"),2)</f>
        <v>00</v>
      </c>
      <c r="AL36" s="31">
        <f>LEFT(TEXT(DataFromForm[[#This Row],[Heure sieste]],"0000"),2)+1</f>
        <v>1</v>
      </c>
      <c r="AM36" t="str">
        <f>IF(RIGHT(DataFromForm[[#This Row],[Heure sieste]],2)*1 &gt;57, AL36,AK36)</f>
        <v>00</v>
      </c>
      <c r="AN36">
        <f>IF(RIGHT(DataFromForm[[#This Row],[Heure sieste]],2)*1 &gt;57,0,MROUND(RIGHT(DataFromForm[[#This Row],[Heure sieste]]*1,2),15))</f>
        <v>15</v>
      </c>
      <c r="AO36">
        <f>MROUND(DataFromForm[[#This Row],[Durée sieste]],15)</f>
        <v>45</v>
      </c>
      <c r="AP36" t="str" cm="1">
        <f t="array" aca="1" ref="AP36" ca="1">RIGHT(CELL("address",INDEX(Agenda!A:A,MATCH(DataFromForm[[#This Row],[Date]],Agenda!A:A,0))),3)</f>
        <v>674</v>
      </c>
      <c r="AQ36" s="4" t="str" cm="1">
        <f t="array" ref="AQ36">INDEX(MatriceHeureHeure[], MATCH(AN36*1,TableHeuresMinutes[Colonne1],0),MATCH(AM36*1,(MatriceHeureHeure[#Headers])*1,0))</f>
        <v>O</v>
      </c>
      <c r="AR36">
        <f t="shared" si="1"/>
        <v>2</v>
      </c>
    </row>
    <row r="37" spans="1:44">
      <c r="A37" s="19">
        <v>44525</v>
      </c>
      <c r="B37" s="28"/>
      <c r="F37" t="s">
        <v>200</v>
      </c>
      <c r="G37" t="s">
        <v>200</v>
      </c>
      <c r="H37" t="s">
        <v>202</v>
      </c>
      <c r="I37">
        <v>5</v>
      </c>
      <c r="J37">
        <v>9</v>
      </c>
      <c r="M37">
        <v>1</v>
      </c>
      <c r="N37" t="s">
        <v>20</v>
      </c>
      <c r="P37" s="30" t="str">
        <f>LEFT(TEXT(DataFromForm[[#This Row],[Heure coucher]],"0000"),2)</f>
        <v>00</v>
      </c>
      <c r="Q37" s="31">
        <f>LEFT(TEXT(DataFromForm[[#This Row],[Heure coucher]],"0000"),2)+1</f>
        <v>1</v>
      </c>
      <c r="R37" s="32" t="e">
        <f>IF(RIGHT(DataFromForm[[#This Row],[Heure coucher]],2)*1 &gt;57,Q37, P37)</f>
        <v>#VALUE!</v>
      </c>
      <c r="S37" s="33" t="e">
        <f>IF(RIGHT(DataFromForm[[#This Row],[Heure coucher]],2)*1 &gt;57,0,MROUND(RIGHT(DataFromForm[[#This Row],[Heure coucher]]*1,2),15))</f>
        <v>#VALUE!</v>
      </c>
      <c r="T37" s="20" t="str" cm="1">
        <f t="array" aca="1" ref="T37" ca="1">RIGHT(CELL("address",INDEX(Agenda!A:A,MATCH(DataFromForm[[#This Row],[Date]],Agenda!A:A,0))),3)</f>
        <v>674</v>
      </c>
      <c r="U37" s="34" t="e" cm="1">
        <f t="array" ref="U37">INDEX(MatriceHeureHeure[], MATCH(S37*1,TableHeuresMinutes[Colonne1],0),MATCH(R37*1,(MatriceHeureHeure[#Headers])*1,0))</f>
        <v>#VALUE!</v>
      </c>
      <c r="W37" s="30" t="str">
        <f>LEFT(TEXT(DataFromForm[[#This Row],[Heure levé]],"0000"),2)</f>
        <v>00</v>
      </c>
      <c r="X37" s="31">
        <f>LEFT(TEXT(DataFromForm[[#This Row],[Heure levé]],"0000"),2)+1</f>
        <v>1</v>
      </c>
      <c r="Y37" t="e">
        <f>IF(RIGHT(DataFromForm[[#This Row],[Heure levé]],2)*1 &gt;57, X37,W37)</f>
        <v>#VALUE!</v>
      </c>
      <c r="Z37" t="e">
        <f>IF(RIGHT(DataFromForm[[#This Row],[Heure levé]],2)*1 &gt;57,0,MROUND(RIGHT(DataFromForm[[#This Row],[Heure coucher]]*1,2),15))</f>
        <v>#VALUE!</v>
      </c>
      <c r="AA37" t="str" cm="1">
        <f t="array" aca="1" ref="AA37" ca="1">RIGHT(CELL("address",INDEX(Agenda!A:A,MATCH(DataFromForm[[#This Row],[Date]],Agenda!A:A,0))),3)</f>
        <v>674</v>
      </c>
      <c r="AB37" s="4" t="e" cm="1">
        <f t="array" ref="AB37">INDEX(MatriceHeureHeure[], MATCH(Z37*1,TableHeuresMinutes[Colonne1],0),MATCH(Y37*1,(MatriceHeureHeure[#Headers])*1,0))</f>
        <v>#VALUE!</v>
      </c>
      <c r="AD37" s="48" t="str">
        <f>LEFT(TEXT(DataFromForm[[#This Row],[HeureBoisson]],"0000"),2)</f>
        <v>00</v>
      </c>
      <c r="AE37" s="31">
        <f>LEFT(TEXT(DataFromForm[[#This Row],[HeureBoisson]],"0000"),2)+1</f>
        <v>1</v>
      </c>
      <c r="AF37" t="e">
        <f>IF(RIGHT(DataFromForm[[#This Row],[HeureBoisson]],2)*1 &gt;57, AE37,AD37)</f>
        <v>#VALUE!</v>
      </c>
      <c r="AG37" t="e">
        <f>IF(RIGHT(DataFromForm[[#This Row],[HeureBoisson]],2)*1 &gt;57,0,MROUND(RIGHT(DataFromForm[[#This Row],[Heure coucher]]*1,2),15))</f>
        <v>#VALUE!</v>
      </c>
      <c r="AH37" cm="1">
        <f t="array" aca="1" ref="AH37" ca="1">RIGHT(CELL("address",INDEX(Agenda!A:A,MATCH(DataFromForm[[#This Row],[Date]],Agenda!A:A,0))),3)-1</f>
        <v>673</v>
      </c>
      <c r="AI37" s="4" t="e" cm="1">
        <f t="array" ref="AI37">INDEX(MatriceHeureHeure[], MATCH(AG37*1,TableHeuresMinutes[Colonne1],0),MATCH(AF37*1,(MatriceHeureHeure[#Headers])*1,0))</f>
        <v>#VALUE!</v>
      </c>
      <c r="AJ37" s="37">
        <v>0</v>
      </c>
      <c r="AK37" s="48" t="str">
        <f>LEFT(TEXT(DataFromForm[[#This Row],[Heure sieste]],"0000"),2)</f>
        <v>00</v>
      </c>
      <c r="AL37" s="31">
        <f>LEFT(TEXT(DataFromForm[[#This Row],[Heure sieste]],"0000"),2)+1</f>
        <v>1</v>
      </c>
      <c r="AM37" t="e">
        <f>IF(RIGHT(DataFromForm[[#This Row],[Heure sieste]],2)*1 &gt;57, AL37,AK37)</f>
        <v>#VALUE!</v>
      </c>
      <c r="AN37" t="e">
        <f>IF(RIGHT(DataFromForm[[#This Row],[Heure sieste]],2)*1 &gt;57,0,MROUND(RIGHT(DataFromForm[[#This Row],[Heure sieste]]*1,2),15))</f>
        <v>#VALUE!</v>
      </c>
      <c r="AO37">
        <f>MROUND(DataFromForm[[#This Row],[Durée sieste]],15)</f>
        <v>0</v>
      </c>
      <c r="AP37" t="str" cm="1">
        <f t="array" aca="1" ref="AP37" ca="1">RIGHT(CELL("address",INDEX(Agenda!A:A,MATCH(DataFromForm[[#This Row],[Date]],Agenda!A:A,0))),3)</f>
        <v>674</v>
      </c>
      <c r="AQ37" s="4" t="e" cm="1">
        <f t="array" ref="AQ37">INDEX(MatriceHeureHeure[], MATCH(AN37*1,TableHeuresMinutes[Colonne1],0),MATCH(AM37*1,(MatriceHeureHeure[#Headers])*1,0))</f>
        <v>#VALUE!</v>
      </c>
      <c r="AR37">
        <f t="shared" si="1"/>
        <v>-1</v>
      </c>
    </row>
    <row r="38" spans="1:44">
      <c r="A38" s="19">
        <v>44525</v>
      </c>
      <c r="B38" s="28">
        <v>2100</v>
      </c>
      <c r="C38" s="21" t="s">
        <v>243</v>
      </c>
      <c r="F38" t="s">
        <v>200</v>
      </c>
      <c r="G38" t="s">
        <v>200</v>
      </c>
      <c r="H38" t="s">
        <v>200</v>
      </c>
      <c r="I38">
        <v>1</v>
      </c>
      <c r="J38">
        <v>1</v>
      </c>
      <c r="K38" t="s">
        <v>203</v>
      </c>
      <c r="L38" s="21" t="s">
        <v>244</v>
      </c>
      <c r="M38">
        <v>1</v>
      </c>
      <c r="N38" t="s">
        <v>20</v>
      </c>
      <c r="P38" s="30" t="str">
        <f>LEFT(TEXT(DataFromForm[[#This Row],[Heure coucher]],"0000"),2)</f>
        <v>21</v>
      </c>
      <c r="Q38" s="31">
        <f>LEFT(TEXT(DataFromForm[[#This Row],[Heure coucher]],"0000"),2)+1</f>
        <v>22</v>
      </c>
      <c r="R38" s="32" t="str">
        <f>IF(RIGHT(DataFromForm[[#This Row],[Heure coucher]],2)*1 &gt;57,Q38, P38)</f>
        <v>21</v>
      </c>
      <c r="S38" s="33">
        <f>IF(RIGHT(DataFromForm[[#This Row],[Heure coucher]],2)*1 &gt;57,0,MROUND(RIGHT(DataFromForm[[#This Row],[Heure coucher]]*1,2),15))</f>
        <v>0</v>
      </c>
      <c r="T38" s="20" t="str" cm="1">
        <f t="array" aca="1" ref="T38" ca="1">RIGHT(CELL("address",INDEX(Agenda!A:A,MATCH(DataFromForm[[#This Row],[Date]],Agenda!A:A,0))),3)</f>
        <v>674</v>
      </c>
      <c r="U38" s="34" t="str" cm="1">
        <f t="array" ref="U38">INDEX(MatriceHeureHeure[], MATCH(S38*1,TableHeuresMinutes[Colonne1],0),MATCH(R38*1,(MatriceHeureHeure[#Headers])*1,0))</f>
        <v>B</v>
      </c>
      <c r="W38" s="30" t="str">
        <f>LEFT(TEXT(DataFromForm[[#This Row],[Heure levé]],"0000"),2)</f>
        <v>14</v>
      </c>
      <c r="X38" s="31">
        <f>LEFT(TEXT(DataFromForm[[#This Row],[Heure levé]],"0000"),2)+1</f>
        <v>15</v>
      </c>
      <c r="Y38" t="str">
        <f>IF(RIGHT(DataFromForm[[#This Row],[Heure levé]],2)*1 &gt;57, X38,W38)</f>
        <v>14</v>
      </c>
      <c r="Z38">
        <f>IF(RIGHT(DataFromForm[[#This Row],[Heure levé]],2)*1 &gt;57,0,MROUND(RIGHT(DataFromForm[[#This Row],[Heure coucher]]*1,2),15))</f>
        <v>0</v>
      </c>
      <c r="AA38" t="str" cm="1">
        <f t="array" aca="1" ref="AA38" ca="1">RIGHT(CELL("address",INDEX(Agenda!A:A,MATCH(DataFromForm[[#This Row],[Date]],Agenda!A:A,0))),3)</f>
        <v>674</v>
      </c>
      <c r="AB38" s="4" t="str" cm="1">
        <f t="array" ref="AB38">INDEX(MatriceHeureHeure[], MATCH(Z38*1,TableHeuresMinutes[Colonne1],0),MATCH(Y38*1,(MatriceHeureHeure[#Headers])*1,0))</f>
        <v>BR</v>
      </c>
      <c r="AD38" s="48" t="str">
        <f>LEFT(TEXT(DataFromForm[[#This Row],[HeureBoisson]],"0000"),2)</f>
        <v>00</v>
      </c>
      <c r="AE38" s="31">
        <f>LEFT(TEXT(DataFromForm[[#This Row],[HeureBoisson]],"0000"),2)+1</f>
        <v>1</v>
      </c>
      <c r="AF38" t="str">
        <f>IF(RIGHT(DataFromForm[[#This Row],[HeureBoisson]],2)*1 &gt;57, AE38,AD38)</f>
        <v>00</v>
      </c>
      <c r="AG38">
        <f>IF(RIGHT(DataFromForm[[#This Row],[HeureBoisson]],2)*1 &gt;57,0,MROUND(RIGHT(DataFromForm[[#This Row],[Heure coucher]]*1,2),15))</f>
        <v>0</v>
      </c>
      <c r="AH38" cm="1">
        <f t="array" aca="1" ref="AH38" ca="1">RIGHT(CELL("address",INDEX(Agenda!A:A,MATCH(DataFromForm[[#This Row],[Date]],Agenda!A:A,0))),3)-1</f>
        <v>673</v>
      </c>
      <c r="AI38" s="4" t="str" cm="1">
        <f t="array" ref="AI38">INDEX(MatriceHeureHeure[], MATCH(AG38*1,TableHeuresMinutes[Colonne1],0),MATCH(AF38*1,(MatriceHeureHeure[#Headers])*1,0))</f>
        <v>N</v>
      </c>
      <c r="AJ38" s="37">
        <v>0</v>
      </c>
      <c r="AK38" s="48" t="str">
        <f>LEFT(TEXT(DataFromForm[[#This Row],[Heure sieste]],"0000"),2)</f>
        <v>00</v>
      </c>
      <c r="AL38" s="31">
        <f>LEFT(TEXT(DataFromForm[[#This Row],[Heure sieste]],"0000"),2)+1</f>
        <v>1</v>
      </c>
      <c r="AM38" t="e">
        <f>IF(RIGHT(DataFromForm[[#This Row],[Heure sieste]],2)*1 &gt;57, AL38,AK38)</f>
        <v>#VALUE!</v>
      </c>
      <c r="AN38" t="e">
        <f>IF(RIGHT(DataFromForm[[#This Row],[Heure sieste]],2)*1 &gt;57,0,MROUND(RIGHT(DataFromForm[[#This Row],[Heure sieste]]*1,2),15))</f>
        <v>#VALUE!</v>
      </c>
      <c r="AO38">
        <f>MROUND(DataFromForm[[#This Row],[Durée sieste]],15)</f>
        <v>0</v>
      </c>
      <c r="AP38" t="str" cm="1">
        <f t="array" aca="1" ref="AP38" ca="1">RIGHT(CELL("address",INDEX(Agenda!A:A,MATCH(DataFromForm[[#This Row],[Date]],Agenda!A:A,0))),3)</f>
        <v>674</v>
      </c>
      <c r="AQ38" s="4" t="e" cm="1">
        <f t="array" ref="AQ38">INDEX(MatriceHeureHeure[], MATCH(AN38*1,TableHeuresMinutes[Colonne1],0),MATCH(AM38*1,(MatriceHeureHeure[#Headers])*1,0))</f>
        <v>#VALUE!</v>
      </c>
      <c r="AR38">
        <f t="shared" si="1"/>
        <v>-1</v>
      </c>
    </row>
    <row r="39" spans="1:44">
      <c r="A39" s="19">
        <v>44516</v>
      </c>
      <c r="B39" s="28">
        <v>2215</v>
      </c>
      <c r="C39" s="21" t="s">
        <v>227</v>
      </c>
      <c r="F39" t="s">
        <v>202</v>
      </c>
      <c r="G39" t="s">
        <v>202</v>
      </c>
      <c r="M39">
        <v>1</v>
      </c>
      <c r="P39" s="30" t="str">
        <f>LEFT(TEXT(DataFromForm[[#This Row],[Heure coucher]],"0000"),2)</f>
        <v>22</v>
      </c>
      <c r="Q39" s="31">
        <f>LEFT(TEXT(DataFromForm[[#This Row],[Heure coucher]],"0000"),2)+1</f>
        <v>23</v>
      </c>
      <c r="R39" s="32" t="str">
        <f>IF(RIGHT(DataFromForm[[#This Row],[Heure coucher]],2)*1 &gt;57,Q39, P39)</f>
        <v>22</v>
      </c>
      <c r="S39" s="33">
        <f>IF(RIGHT(DataFromForm[[#This Row],[Heure coucher]],2)*1 &gt;57,0,MROUND(RIGHT(DataFromForm[[#This Row],[Heure coucher]]*1,2),15))</f>
        <v>15</v>
      </c>
      <c r="T39" s="20" t="str" cm="1">
        <f t="array" aca="1" ref="T39" ca="1">RIGHT(CELL("address",INDEX(Agenda!A:A,MATCH(DataFromForm[[#This Row],[Date]],Agenda!A:A,0))),3)</f>
        <v>665</v>
      </c>
      <c r="U39" s="34" t="str" cm="1">
        <f t="array" ref="U39">INDEX(MatriceHeureHeure[], MATCH(S39*1,TableHeuresMinutes[Colonne1],0),MATCH(R39*1,(MatriceHeureHeure[#Headers])*1,0))</f>
        <v>G</v>
      </c>
      <c r="W39" s="30" t="str">
        <f>LEFT(TEXT(DataFromForm[[#This Row],[Heure levé]],"0000"),2)</f>
        <v>07</v>
      </c>
      <c r="X39" s="31">
        <f>LEFT(TEXT(DataFromForm[[#This Row],[Heure levé]],"0000"),2)+1</f>
        <v>8</v>
      </c>
      <c r="Y39" t="str">
        <f>IF(RIGHT(DataFromForm[[#This Row],[Heure levé]],2)*1 &gt;57, X39,W39)</f>
        <v>07</v>
      </c>
      <c r="Z39">
        <f>IF(RIGHT(DataFromForm[[#This Row],[Heure levé]],2)*1 &gt;57,0,MROUND(RIGHT(DataFromForm[[#This Row],[Heure coucher]]*1,2),15))</f>
        <v>15</v>
      </c>
      <c r="AA39" t="str" cm="1">
        <f t="array" aca="1" ref="AA39" ca="1">RIGHT(CELL("address",INDEX(Agenda!A:A,MATCH(DataFromForm[[#This Row],[Date]],Agenda!A:A,0))),3)</f>
        <v>665</v>
      </c>
      <c r="AB39" s="4" t="str" cm="1">
        <f t="array" ref="AB39">INDEX(MatriceHeureHeure[], MATCH(Z39*1,TableHeuresMinutes[Colonne1],0),MATCH(Y39*1,(MatriceHeureHeure[#Headers])*1,0))</f>
        <v>AQ</v>
      </c>
      <c r="AD39" s="48" t="str">
        <f>LEFT(TEXT(DataFromForm[[#This Row],[HeureBoisson]],"0000"),2)</f>
        <v>00</v>
      </c>
      <c r="AE39" s="31">
        <f>LEFT(TEXT(DataFromForm[[#This Row],[HeureBoisson]],"0000"),2)+1</f>
        <v>1</v>
      </c>
      <c r="AF39" t="e">
        <f>IF(RIGHT(DataFromForm[[#This Row],[HeureBoisson]],2)*1 &gt;57, AE39,AD39)</f>
        <v>#VALUE!</v>
      </c>
      <c r="AG39" t="e">
        <f>IF(RIGHT(DataFromForm[[#This Row],[HeureBoisson]],2)*1 &gt;57,0,MROUND(RIGHT(DataFromForm[[#This Row],[Heure coucher]]*1,2),15))</f>
        <v>#VALUE!</v>
      </c>
      <c r="AH39" cm="1">
        <f t="array" aca="1" ref="AH39" ca="1">RIGHT(CELL("address",INDEX(Agenda!A:A,MATCH(DataFromForm[[#This Row],[Date]],Agenda!A:A,0))),3)-1</f>
        <v>664</v>
      </c>
      <c r="AI39" s="4" t="e" cm="1">
        <f t="array" ref="AI39">INDEX(MatriceHeureHeure[], MATCH(AG39*1,TableHeuresMinutes[Colonne1],0),MATCH(AF39*1,(MatriceHeureHeure[#Headers])*1,0))</f>
        <v>#VALUE!</v>
      </c>
      <c r="AJ39" s="37">
        <v>0</v>
      </c>
      <c r="AK39" s="48" t="str">
        <f>LEFT(TEXT(DataFromForm[[#This Row],[Heure sieste]],"0000"),2)</f>
        <v>00</v>
      </c>
      <c r="AL39" s="31">
        <f>LEFT(TEXT(DataFromForm[[#This Row],[Heure sieste]],"0000"),2)+1</f>
        <v>1</v>
      </c>
      <c r="AM39" t="e">
        <f>IF(RIGHT(DataFromForm[[#This Row],[Heure sieste]],2)*1 &gt;57, AL39,AK39)</f>
        <v>#VALUE!</v>
      </c>
      <c r="AN39" t="e">
        <f>IF(RIGHT(DataFromForm[[#This Row],[Heure sieste]],2)*1 &gt;57,0,MROUND(RIGHT(DataFromForm[[#This Row],[Heure sieste]]*1,2),15))</f>
        <v>#VALUE!</v>
      </c>
      <c r="AO39">
        <f>MROUND(DataFromForm[[#This Row],[Durée sieste]],15)</f>
        <v>0</v>
      </c>
      <c r="AP39" t="str" cm="1">
        <f t="array" aca="1" ref="AP39" ca="1">RIGHT(CELL("address",INDEX(Agenda!A:A,MATCH(DataFromForm[[#This Row],[Date]],Agenda!A:A,0))),3)</f>
        <v>665</v>
      </c>
      <c r="AQ39" s="4" t="e" cm="1">
        <f t="array" ref="AQ39">INDEX(MatriceHeureHeure[], MATCH(AN39*1,TableHeuresMinutes[Colonne1],0),MATCH(AM39*1,(MatriceHeureHeure[#Headers])*1,0))</f>
        <v>#VALUE!</v>
      </c>
      <c r="AR39">
        <f t="shared" si="1"/>
        <v>-1</v>
      </c>
    </row>
    <row r="40" spans="1:44">
      <c r="A40" s="19">
        <v>44517</v>
      </c>
      <c r="B40" s="28">
        <v>130</v>
      </c>
      <c r="C40" s="21" t="s">
        <v>245</v>
      </c>
      <c r="F40" t="s">
        <v>202</v>
      </c>
      <c r="G40" t="s">
        <v>208</v>
      </c>
      <c r="H40" t="s">
        <v>200</v>
      </c>
      <c r="I40">
        <v>2</v>
      </c>
      <c r="J40">
        <v>2</v>
      </c>
      <c r="K40" t="s">
        <v>203</v>
      </c>
      <c r="L40" s="21" t="s">
        <v>246</v>
      </c>
      <c r="M40">
        <v>1</v>
      </c>
      <c r="P40" s="30" t="str">
        <f>LEFT(TEXT(DataFromForm[[#This Row],[Heure coucher]],"0000"),2)</f>
        <v>01</v>
      </c>
      <c r="Q40" s="31">
        <f>LEFT(TEXT(DataFromForm[[#This Row],[Heure coucher]],"0000"),2)+1</f>
        <v>2</v>
      </c>
      <c r="R40" s="32" t="str">
        <f>IF(RIGHT(DataFromForm[[#This Row],[Heure coucher]],2)*1 &gt;57,Q40, P40)</f>
        <v>01</v>
      </c>
      <c r="S40" s="33">
        <f>IF(RIGHT(DataFromForm[[#This Row],[Heure coucher]],2)*1 &gt;57,0,MROUND(RIGHT(DataFromForm[[#This Row],[Heure coucher]]*1,2),15))</f>
        <v>30</v>
      </c>
      <c r="T40" s="20" t="str" cm="1">
        <f t="array" aca="1" ref="T40" ca="1">RIGHT(CELL("address",INDEX(Agenda!A:A,MATCH(DataFromForm[[#This Row],[Date]],Agenda!A:A,0))),3)</f>
        <v>666</v>
      </c>
      <c r="U40" s="34" t="str" cm="1">
        <f t="array" ref="U40">INDEX(MatriceHeureHeure[], MATCH(S40*1,TableHeuresMinutes[Colonne1],0),MATCH(R40*1,(MatriceHeureHeure[#Headers])*1,0))</f>
        <v>T</v>
      </c>
      <c r="W40" s="30" t="str">
        <f>LEFT(TEXT(DataFromForm[[#This Row],[Heure levé]],"0000"),2)</f>
        <v>06</v>
      </c>
      <c r="X40" s="31">
        <f>LEFT(TEXT(DataFromForm[[#This Row],[Heure levé]],"0000"),2)+1</f>
        <v>7</v>
      </c>
      <c r="Y40" t="str">
        <f>IF(RIGHT(DataFromForm[[#This Row],[Heure levé]],2)*1 &gt;57, X40,W40)</f>
        <v>06</v>
      </c>
      <c r="Z40">
        <f>IF(RIGHT(DataFromForm[[#This Row],[Heure levé]],2)*1 &gt;57,0,MROUND(RIGHT(DataFromForm[[#This Row],[Heure coucher]]*1,2),15))</f>
        <v>30</v>
      </c>
      <c r="AA40" t="str" cm="1">
        <f t="array" aca="1" ref="AA40" ca="1">RIGHT(CELL("address",INDEX(Agenda!A:A,MATCH(DataFromForm[[#This Row],[Date]],Agenda!A:A,0))),3)</f>
        <v>666</v>
      </c>
      <c r="AB40" s="4" t="str" cm="1">
        <f t="array" ref="AB40">INDEX(MatriceHeureHeure[], MATCH(Z40*1,TableHeuresMinutes[Colonne1],0),MATCH(Y40*1,(MatriceHeureHeure[#Headers])*1,0))</f>
        <v>AN</v>
      </c>
      <c r="AD40" s="48" t="str">
        <f>LEFT(TEXT(DataFromForm[[#This Row],[HeureBoisson]],"0000"),2)</f>
        <v>15</v>
      </c>
      <c r="AE40" s="31">
        <f>LEFT(TEXT(DataFromForm[[#This Row],[HeureBoisson]],"0000"),2)+1</f>
        <v>16</v>
      </c>
      <c r="AF40" t="str">
        <f>IF(RIGHT(DataFromForm[[#This Row],[HeureBoisson]],2)*1 &gt;57, AE40,AD40)</f>
        <v>15</v>
      </c>
      <c r="AG40">
        <f>IF(RIGHT(DataFromForm[[#This Row],[HeureBoisson]],2)*1 &gt;57,0,MROUND(RIGHT(DataFromForm[[#This Row],[Heure coucher]]*1,2),15))</f>
        <v>30</v>
      </c>
      <c r="AH40" cm="1">
        <f t="array" aca="1" ref="AH40" ca="1">RIGHT(CELL("address",INDEX(Agenda!A:A,MATCH(DataFromForm[[#This Row],[Date]],Agenda!A:A,0))),3)-1</f>
        <v>665</v>
      </c>
      <c r="AI40" s="4" t="str" cm="1">
        <f t="array" ref="AI40">INDEX(MatriceHeureHeure[], MATCH(AG40*1,TableHeuresMinutes[Colonne1],0),MATCH(AF40*1,(MatriceHeureHeure[#Headers])*1,0))</f>
        <v>BX</v>
      </c>
      <c r="AJ40" s="37">
        <v>0</v>
      </c>
      <c r="AK40" s="48" t="str">
        <f>LEFT(TEXT(DataFromForm[[#This Row],[Heure sieste]],"0000"),2)</f>
        <v>00</v>
      </c>
      <c r="AL40" s="31">
        <f>LEFT(TEXT(DataFromForm[[#This Row],[Heure sieste]],"0000"),2)+1</f>
        <v>1</v>
      </c>
      <c r="AM40" t="e">
        <f>IF(RIGHT(DataFromForm[[#This Row],[Heure sieste]],2)*1 &gt;57, AL40,AK40)</f>
        <v>#VALUE!</v>
      </c>
      <c r="AN40" t="e">
        <f>IF(RIGHT(DataFromForm[[#This Row],[Heure sieste]],2)*1 &gt;57,0,MROUND(RIGHT(DataFromForm[[#This Row],[Heure sieste]]*1,2),15))</f>
        <v>#VALUE!</v>
      </c>
      <c r="AO40">
        <f>MROUND(DataFromForm[[#This Row],[Durée sieste]],15)</f>
        <v>0</v>
      </c>
      <c r="AP40" t="str" cm="1">
        <f t="array" aca="1" ref="AP40" ca="1">RIGHT(CELL("address",INDEX(Agenda!A:A,MATCH(DataFromForm[[#This Row],[Date]],Agenda!A:A,0))),3)</f>
        <v>666</v>
      </c>
      <c r="AQ40" s="4" t="e" cm="1">
        <f t="array" ref="AQ40">INDEX(MatriceHeureHeure[], MATCH(AN40*1,TableHeuresMinutes[Colonne1],0),MATCH(AM40*1,(MatriceHeureHeure[#Headers])*1,0))</f>
        <v>#VALUE!</v>
      </c>
      <c r="AR40">
        <f t="shared" si="1"/>
        <v>-1</v>
      </c>
    </row>
    <row r="41" spans="1:44">
      <c r="A41" s="19">
        <v>44517</v>
      </c>
      <c r="B41" s="28"/>
      <c r="K41" t="s">
        <v>210</v>
      </c>
      <c r="L41" s="21" t="s">
        <v>247</v>
      </c>
      <c r="M41">
        <v>1</v>
      </c>
      <c r="P41" s="30" t="str">
        <f>LEFT(TEXT(DataFromForm[[#This Row],[Heure coucher]],"0000"),2)</f>
        <v>00</v>
      </c>
      <c r="Q41" s="31">
        <f>LEFT(TEXT(DataFromForm[[#This Row],[Heure coucher]],"0000"),2)+1</f>
        <v>1</v>
      </c>
      <c r="R41" s="32" t="e">
        <f>IF(RIGHT(DataFromForm[[#This Row],[Heure coucher]],2)*1 &gt;57,Q41, P41)</f>
        <v>#VALUE!</v>
      </c>
      <c r="S41" s="33" t="e">
        <f>IF(RIGHT(DataFromForm[[#This Row],[Heure coucher]],2)*1 &gt;57,0,MROUND(RIGHT(DataFromForm[[#This Row],[Heure coucher]]*1,2),15))</f>
        <v>#VALUE!</v>
      </c>
      <c r="T41" s="20" t="str" cm="1">
        <f t="array" aca="1" ref="T41" ca="1">RIGHT(CELL("address",INDEX(Agenda!A:A,MATCH(DataFromForm[[#This Row],[Date]],Agenda!A:A,0))),3)</f>
        <v>666</v>
      </c>
      <c r="U41" s="34" t="e" cm="1">
        <f t="array" ref="U41">INDEX(MatriceHeureHeure[], MATCH(S41*1,TableHeuresMinutes[Colonne1],0),MATCH(R41*1,(MatriceHeureHeure[#Headers])*1,0))</f>
        <v>#VALUE!</v>
      </c>
      <c r="W41" s="30" t="str">
        <f>LEFT(TEXT(DataFromForm[[#This Row],[Heure levé]],"0000"),2)</f>
        <v>00</v>
      </c>
      <c r="X41" s="31">
        <f>LEFT(TEXT(DataFromForm[[#This Row],[Heure levé]],"0000"),2)+1</f>
        <v>1</v>
      </c>
      <c r="Y41" t="e">
        <f>IF(RIGHT(DataFromForm[[#This Row],[Heure levé]],2)*1 &gt;57, X41,W41)</f>
        <v>#VALUE!</v>
      </c>
      <c r="Z41" t="e">
        <f>IF(RIGHT(DataFromForm[[#This Row],[Heure levé]],2)*1 &gt;57,0,MROUND(RIGHT(DataFromForm[[#This Row],[Heure coucher]]*1,2),15))</f>
        <v>#VALUE!</v>
      </c>
      <c r="AA41" t="str" cm="1">
        <f t="array" aca="1" ref="AA41" ca="1">RIGHT(CELL("address",INDEX(Agenda!A:A,MATCH(DataFromForm[[#This Row],[Date]],Agenda!A:A,0))),3)</f>
        <v>666</v>
      </c>
      <c r="AB41" s="4" t="e" cm="1">
        <f t="array" ref="AB41">INDEX(MatriceHeureHeure[], MATCH(Z41*1,TableHeuresMinutes[Colonne1],0),MATCH(Y41*1,(MatriceHeureHeure[#Headers])*1,0))</f>
        <v>#VALUE!</v>
      </c>
      <c r="AD41" s="48" t="str">
        <f>LEFT(TEXT(DataFromForm[[#This Row],[HeureBoisson]],"0000"),2)</f>
        <v>13</v>
      </c>
      <c r="AE41" s="31">
        <f>LEFT(TEXT(DataFromForm[[#This Row],[HeureBoisson]],"0000"),2)+1</f>
        <v>14</v>
      </c>
      <c r="AF41" t="str">
        <f>IF(RIGHT(DataFromForm[[#This Row],[HeureBoisson]],2)*1 &gt;57, AE41,AD41)</f>
        <v>13</v>
      </c>
      <c r="AG41">
        <f>IF(RIGHT(DataFromForm[[#This Row],[HeureBoisson]],2)*1 &gt;57,0,MROUND(RIGHT(DataFromForm[[#This Row],[Heure coucher]]*1,2),15))</f>
        <v>0</v>
      </c>
      <c r="AH41" cm="1">
        <f t="array" aca="1" ref="AH41" ca="1">RIGHT(CELL("address",INDEX(Agenda!A:A,MATCH(DataFromForm[[#This Row],[Date]],Agenda!A:A,0))),3)-1</f>
        <v>665</v>
      </c>
      <c r="AI41" s="4" t="str" cm="1">
        <f t="array" ref="AI41">INDEX(MatriceHeureHeure[], MATCH(AG41*1,TableHeuresMinutes[Colonne1],0),MATCH(AF41*1,(MatriceHeureHeure[#Headers])*1,0))</f>
        <v>BN</v>
      </c>
      <c r="AJ41" s="37">
        <v>0</v>
      </c>
      <c r="AK41" s="48" t="str">
        <f>LEFT(TEXT(DataFromForm[[#This Row],[Heure sieste]],"0000"),2)</f>
        <v>00</v>
      </c>
      <c r="AL41" s="31">
        <f>LEFT(TEXT(DataFromForm[[#This Row],[Heure sieste]],"0000"),2)+1</f>
        <v>1</v>
      </c>
      <c r="AM41" t="e">
        <f>IF(RIGHT(DataFromForm[[#This Row],[Heure sieste]],2)*1 &gt;57, AL41,AK41)</f>
        <v>#VALUE!</v>
      </c>
      <c r="AN41" t="e">
        <f>IF(RIGHT(DataFromForm[[#This Row],[Heure sieste]],2)*1 &gt;57,0,MROUND(RIGHT(DataFromForm[[#This Row],[Heure sieste]]*1,2),15))</f>
        <v>#VALUE!</v>
      </c>
      <c r="AO41">
        <f>MROUND(DataFromForm[[#This Row],[Durée sieste]],15)</f>
        <v>0</v>
      </c>
      <c r="AP41" t="str" cm="1">
        <f t="array" aca="1" ref="AP41" ca="1">RIGHT(CELL("address",INDEX(Agenda!A:A,MATCH(DataFromForm[[#This Row],[Date]],Agenda!A:A,0))),3)</f>
        <v>666</v>
      </c>
      <c r="AQ41" s="4" t="e" cm="1">
        <f t="array" ref="AQ41">INDEX(MatriceHeureHeure[], MATCH(AN41*1,TableHeuresMinutes[Colonne1],0),MATCH(AM41*1,(MatriceHeureHeure[#Headers])*1,0))</f>
        <v>#VALUE!</v>
      </c>
      <c r="AR41">
        <f t="shared" si="1"/>
        <v>-1</v>
      </c>
    </row>
    <row r="42" spans="1:44">
      <c r="A42" s="19">
        <v>44519</v>
      </c>
      <c r="B42" s="28"/>
      <c r="K42" t="s">
        <v>203</v>
      </c>
      <c r="L42" s="21" t="s">
        <v>248</v>
      </c>
      <c r="M42">
        <v>1</v>
      </c>
      <c r="P42" s="30" t="str">
        <f>LEFT(TEXT(DataFromForm[[#This Row],[Heure coucher]],"0000"),2)</f>
        <v>00</v>
      </c>
      <c r="Q42" s="31">
        <f>LEFT(TEXT(DataFromForm[[#This Row],[Heure coucher]],"0000"),2)+1</f>
        <v>1</v>
      </c>
      <c r="R42" s="32" t="e">
        <f>IF(RIGHT(DataFromForm[[#This Row],[Heure coucher]],2)*1 &gt;57,Q42, P42)</f>
        <v>#VALUE!</v>
      </c>
      <c r="S42" s="33" t="e">
        <f>IF(RIGHT(DataFromForm[[#This Row],[Heure coucher]],2)*1 &gt;57,0,MROUND(RIGHT(DataFromForm[[#This Row],[Heure coucher]]*1,2),15))</f>
        <v>#VALUE!</v>
      </c>
      <c r="T42" s="20" t="str" cm="1">
        <f t="array" aca="1" ref="T42" ca="1">RIGHT(CELL("address",INDEX(Agenda!A:A,MATCH(DataFromForm[[#This Row],[Date]],Agenda!A:A,0))),3)</f>
        <v>668</v>
      </c>
      <c r="U42" s="34" t="e" cm="1">
        <f t="array" ref="U42">INDEX(MatriceHeureHeure[], MATCH(S42*1,TableHeuresMinutes[Colonne1],0),MATCH(R42*1,(MatriceHeureHeure[#Headers])*1,0))</f>
        <v>#VALUE!</v>
      </c>
      <c r="W42" s="30" t="str">
        <f>LEFT(TEXT(DataFromForm[[#This Row],[Heure levé]],"0000"),2)</f>
        <v>00</v>
      </c>
      <c r="X42" s="31">
        <f>LEFT(TEXT(DataFromForm[[#This Row],[Heure levé]],"0000"),2)+1</f>
        <v>1</v>
      </c>
      <c r="Y42" t="e">
        <f>IF(RIGHT(DataFromForm[[#This Row],[Heure levé]],2)*1 &gt;57, X42,W42)</f>
        <v>#VALUE!</v>
      </c>
      <c r="Z42" t="e">
        <f>IF(RIGHT(DataFromForm[[#This Row],[Heure levé]],2)*1 &gt;57,0,MROUND(RIGHT(DataFromForm[[#This Row],[Heure coucher]]*1,2),15))</f>
        <v>#VALUE!</v>
      </c>
      <c r="AA42" t="str" cm="1">
        <f t="array" aca="1" ref="AA42" ca="1">RIGHT(CELL("address",INDEX(Agenda!A:A,MATCH(DataFromForm[[#This Row],[Date]],Agenda!A:A,0))),3)</f>
        <v>668</v>
      </c>
      <c r="AB42" s="4" t="e" cm="1">
        <f t="array" ref="AB42">INDEX(MatriceHeureHeure[], MATCH(Z42*1,TableHeuresMinutes[Colonne1],0),MATCH(Y42*1,(MatriceHeureHeure[#Headers])*1,0))</f>
        <v>#VALUE!</v>
      </c>
      <c r="AD42" s="48" t="str">
        <f>LEFT(TEXT(DataFromForm[[#This Row],[HeureBoisson]],"0000"),2)</f>
        <v>09</v>
      </c>
      <c r="AE42" s="31">
        <f>LEFT(TEXT(DataFromForm[[#This Row],[HeureBoisson]],"0000"),2)+1</f>
        <v>10</v>
      </c>
      <c r="AF42" t="str">
        <f>IF(RIGHT(DataFromForm[[#This Row],[HeureBoisson]],2)*1 &gt;57, AE42,AD42)</f>
        <v>09</v>
      </c>
      <c r="AG42">
        <f>IF(RIGHT(DataFromForm[[#This Row],[HeureBoisson]],2)*1 &gt;57,0,MROUND(RIGHT(DataFromForm[[#This Row],[Heure coucher]]*1,2),15))</f>
        <v>0</v>
      </c>
      <c r="AH42" cm="1">
        <f t="array" aca="1" ref="AH42" ca="1">RIGHT(CELL("address",INDEX(Agenda!A:A,MATCH(DataFromForm[[#This Row],[Date]],Agenda!A:A,0))),3)-1</f>
        <v>667</v>
      </c>
      <c r="AI42" s="4" t="str" cm="1">
        <f t="array" ref="AI42">INDEX(MatriceHeureHeure[], MATCH(AG42*1,TableHeuresMinutes[Colonne1],0),MATCH(AF42*1,(MatriceHeureHeure[#Headers])*1,0))</f>
        <v>AX</v>
      </c>
      <c r="AJ42" s="37">
        <v>0</v>
      </c>
      <c r="AK42" s="48" t="str">
        <f>LEFT(TEXT(DataFromForm[[#This Row],[Heure sieste]],"0000"),2)</f>
        <v>00</v>
      </c>
      <c r="AL42" s="31">
        <f>LEFT(TEXT(DataFromForm[[#This Row],[Heure sieste]],"0000"),2)+1</f>
        <v>1</v>
      </c>
      <c r="AM42" t="e">
        <f>IF(RIGHT(DataFromForm[[#This Row],[Heure sieste]],2)*1 &gt;57, AL42,AK42)</f>
        <v>#VALUE!</v>
      </c>
      <c r="AN42" t="e">
        <f>IF(RIGHT(DataFromForm[[#This Row],[Heure sieste]],2)*1 &gt;57,0,MROUND(RIGHT(DataFromForm[[#This Row],[Heure sieste]]*1,2),15))</f>
        <v>#VALUE!</v>
      </c>
      <c r="AO42">
        <f>MROUND(DataFromForm[[#This Row],[Durée sieste]],15)</f>
        <v>0</v>
      </c>
      <c r="AP42" t="str" cm="1">
        <f t="array" aca="1" ref="AP42" ca="1">RIGHT(CELL("address",INDEX(Agenda!A:A,MATCH(DataFromForm[[#This Row],[Date]],Agenda!A:A,0))),3)</f>
        <v>668</v>
      </c>
      <c r="AQ42" s="4" t="e" cm="1">
        <f t="array" ref="AQ42">INDEX(MatriceHeureHeure[], MATCH(AN42*1,TableHeuresMinutes[Colonne1],0),MATCH(AM42*1,(MatriceHeureHeure[#Headers])*1,0))</f>
        <v>#VALUE!</v>
      </c>
      <c r="AR42">
        <f t="shared" si="1"/>
        <v>-1</v>
      </c>
    </row>
    <row r="43" spans="1:44">
      <c r="A43" s="19">
        <v>44518</v>
      </c>
      <c r="B43" s="28">
        <v>2330</v>
      </c>
      <c r="C43" s="21" t="s">
        <v>214</v>
      </c>
      <c r="F43" t="s">
        <v>200</v>
      </c>
      <c r="G43" t="s">
        <v>202</v>
      </c>
      <c r="M43">
        <v>1</v>
      </c>
      <c r="P43" s="30" t="str">
        <f>LEFT(TEXT(DataFromForm[[#This Row],[Heure coucher]],"0000"),2)</f>
        <v>23</v>
      </c>
      <c r="Q43" s="31">
        <f>LEFT(TEXT(DataFromForm[[#This Row],[Heure coucher]],"0000"),2)+1</f>
        <v>24</v>
      </c>
      <c r="R43" s="32" t="str">
        <f>IF(RIGHT(DataFromForm[[#This Row],[Heure coucher]],2)*1 &gt;57,Q43, P43)</f>
        <v>23</v>
      </c>
      <c r="S43" s="33">
        <f>IF(RIGHT(DataFromForm[[#This Row],[Heure coucher]],2)*1 &gt;57,0,MROUND(RIGHT(DataFromForm[[#This Row],[Heure coucher]]*1,2),15))</f>
        <v>30</v>
      </c>
      <c r="T43" s="20" t="str" cm="1">
        <f t="array" aca="1" ref="T43" ca="1">RIGHT(CELL("address",INDEX(Agenda!A:A,MATCH(DataFromForm[[#This Row],[Date]],Agenda!A:A,0))),3)</f>
        <v>667</v>
      </c>
      <c r="U43" s="34" t="str" cm="1">
        <f t="array" ref="U43">INDEX(MatriceHeureHeure[], MATCH(S43*1,TableHeuresMinutes[Colonne1],0),MATCH(R43*1,(MatriceHeureHeure[#Headers])*1,0))</f>
        <v>L</v>
      </c>
      <c r="W43" s="30" t="str">
        <f>LEFT(TEXT(DataFromForm[[#This Row],[Heure levé]],"0000"),2)</f>
        <v>07</v>
      </c>
      <c r="X43" s="31">
        <f>LEFT(TEXT(DataFromForm[[#This Row],[Heure levé]],"0000"),2)+1</f>
        <v>8</v>
      </c>
      <c r="Y43" t="str">
        <f>IF(RIGHT(DataFromForm[[#This Row],[Heure levé]],2)*1 &gt;57, X43,W43)</f>
        <v>07</v>
      </c>
      <c r="Z43">
        <f>IF(RIGHT(DataFromForm[[#This Row],[Heure levé]],2)*1 &gt;57,0,MROUND(RIGHT(DataFromForm[[#This Row],[Heure coucher]]*1,2),15))</f>
        <v>30</v>
      </c>
      <c r="AA43" t="str" cm="1">
        <f t="array" aca="1" ref="AA43" ca="1">RIGHT(CELL("address",INDEX(Agenda!A:A,MATCH(DataFromForm[[#This Row],[Date]],Agenda!A:A,0))),3)</f>
        <v>667</v>
      </c>
      <c r="AB43" s="4" t="str" cm="1">
        <f t="array" ref="AB43">INDEX(MatriceHeureHeure[], MATCH(Z43*1,TableHeuresMinutes[Colonne1],0),MATCH(Y43*1,(MatriceHeureHeure[#Headers])*1,0))</f>
        <v>AR</v>
      </c>
      <c r="AD43" s="48" t="str">
        <f>LEFT(TEXT(DataFromForm[[#This Row],[HeureBoisson]],"0000"),2)</f>
        <v>00</v>
      </c>
      <c r="AE43" s="31">
        <f>LEFT(TEXT(DataFromForm[[#This Row],[HeureBoisson]],"0000"),2)+1</f>
        <v>1</v>
      </c>
      <c r="AF43" t="e">
        <f>IF(RIGHT(DataFromForm[[#This Row],[HeureBoisson]],2)*1 &gt;57, AE43,AD43)</f>
        <v>#VALUE!</v>
      </c>
      <c r="AG43" t="e">
        <f>IF(RIGHT(DataFromForm[[#This Row],[HeureBoisson]],2)*1 &gt;57,0,MROUND(RIGHT(DataFromForm[[#This Row],[Heure coucher]]*1,2),15))</f>
        <v>#VALUE!</v>
      </c>
      <c r="AH43" cm="1">
        <f t="array" aca="1" ref="AH43" ca="1">RIGHT(CELL("address",INDEX(Agenda!A:A,MATCH(DataFromForm[[#This Row],[Date]],Agenda!A:A,0))),3)-1</f>
        <v>666</v>
      </c>
      <c r="AI43" s="4" t="e" cm="1">
        <f t="array" ref="AI43">INDEX(MatriceHeureHeure[], MATCH(AG43*1,TableHeuresMinutes[Colonne1],0),MATCH(AF43*1,(MatriceHeureHeure[#Headers])*1,0))</f>
        <v>#VALUE!</v>
      </c>
      <c r="AJ43" s="37">
        <v>0</v>
      </c>
      <c r="AK43" s="48" t="str">
        <f>LEFT(TEXT(DataFromForm[[#This Row],[Heure sieste]],"0000"),2)</f>
        <v>00</v>
      </c>
      <c r="AL43" s="31">
        <f>LEFT(TEXT(DataFromForm[[#This Row],[Heure sieste]],"0000"),2)+1</f>
        <v>1</v>
      </c>
      <c r="AM43" t="e">
        <f>IF(RIGHT(DataFromForm[[#This Row],[Heure sieste]],2)*1 &gt;57, AL43,AK43)</f>
        <v>#VALUE!</v>
      </c>
      <c r="AN43" t="e">
        <f>IF(RIGHT(DataFromForm[[#This Row],[Heure sieste]],2)*1 &gt;57,0,MROUND(RIGHT(DataFromForm[[#This Row],[Heure sieste]]*1,2),15))</f>
        <v>#VALUE!</v>
      </c>
      <c r="AO43">
        <f>MROUND(DataFromForm[[#This Row],[Durée sieste]],15)</f>
        <v>0</v>
      </c>
      <c r="AP43" t="str" cm="1">
        <f t="array" aca="1" ref="AP43" ca="1">RIGHT(CELL("address",INDEX(Agenda!A:A,MATCH(DataFromForm[[#This Row],[Date]],Agenda!A:A,0))),3)</f>
        <v>667</v>
      </c>
      <c r="AQ43" s="4" t="e" cm="1">
        <f t="array" ref="AQ43">INDEX(MatriceHeureHeure[], MATCH(AN43*1,TableHeuresMinutes[Colonne1],0),MATCH(AM43*1,(MatriceHeureHeure[#Headers])*1,0))</f>
        <v>#VALUE!</v>
      </c>
      <c r="AR43">
        <f t="shared" si="1"/>
        <v>-1</v>
      </c>
    </row>
    <row r="44" spans="1:44">
      <c r="A44" s="19">
        <v>44518</v>
      </c>
      <c r="B44" s="28"/>
      <c r="K44" t="s">
        <v>210</v>
      </c>
      <c r="L44" s="21" t="s">
        <v>247</v>
      </c>
      <c r="M44">
        <v>1</v>
      </c>
      <c r="P44" s="30" t="str">
        <f>LEFT(TEXT(DataFromForm[[#This Row],[Heure coucher]],"0000"),2)</f>
        <v>00</v>
      </c>
      <c r="Q44" s="31">
        <f>LEFT(TEXT(DataFromForm[[#This Row],[Heure coucher]],"0000"),2)+1</f>
        <v>1</v>
      </c>
      <c r="R44" s="32" t="e">
        <f>IF(RIGHT(DataFromForm[[#This Row],[Heure coucher]],2)*1 &gt;57,Q44, P44)</f>
        <v>#VALUE!</v>
      </c>
      <c r="S44" s="33" t="e">
        <f>IF(RIGHT(DataFromForm[[#This Row],[Heure coucher]],2)*1 &gt;57,0,MROUND(RIGHT(DataFromForm[[#This Row],[Heure coucher]]*1,2),15))</f>
        <v>#VALUE!</v>
      </c>
      <c r="T44" s="20" t="str" cm="1">
        <f t="array" aca="1" ref="T44" ca="1">RIGHT(CELL("address",INDEX(Agenda!A:A,MATCH(DataFromForm[[#This Row],[Date]],Agenda!A:A,0))),3)</f>
        <v>667</v>
      </c>
      <c r="U44" s="34" t="e" cm="1">
        <f t="array" ref="U44">INDEX(MatriceHeureHeure[], MATCH(S44*1,TableHeuresMinutes[Colonne1],0),MATCH(R44*1,(MatriceHeureHeure[#Headers])*1,0))</f>
        <v>#VALUE!</v>
      </c>
      <c r="W44" s="30" t="str">
        <f>LEFT(TEXT(DataFromForm[[#This Row],[Heure levé]],"0000"),2)</f>
        <v>00</v>
      </c>
      <c r="X44" s="31">
        <f>LEFT(TEXT(DataFromForm[[#This Row],[Heure levé]],"0000"),2)+1</f>
        <v>1</v>
      </c>
      <c r="Y44" t="e">
        <f>IF(RIGHT(DataFromForm[[#This Row],[Heure levé]],2)*1 &gt;57, X44,W44)</f>
        <v>#VALUE!</v>
      </c>
      <c r="Z44" t="e">
        <f>IF(RIGHT(DataFromForm[[#This Row],[Heure levé]],2)*1 &gt;57,0,MROUND(RIGHT(DataFromForm[[#This Row],[Heure coucher]]*1,2),15))</f>
        <v>#VALUE!</v>
      </c>
      <c r="AA44" t="str" cm="1">
        <f t="array" aca="1" ref="AA44" ca="1">RIGHT(CELL("address",INDEX(Agenda!A:A,MATCH(DataFromForm[[#This Row],[Date]],Agenda!A:A,0))),3)</f>
        <v>667</v>
      </c>
      <c r="AB44" s="4" t="e" cm="1">
        <f t="array" ref="AB44">INDEX(MatriceHeureHeure[], MATCH(Z44*1,TableHeuresMinutes[Colonne1],0),MATCH(Y44*1,(MatriceHeureHeure[#Headers])*1,0))</f>
        <v>#VALUE!</v>
      </c>
      <c r="AD44" s="48" t="str">
        <f>LEFT(TEXT(DataFromForm[[#This Row],[HeureBoisson]],"0000"),2)</f>
        <v>13</v>
      </c>
      <c r="AE44" s="31">
        <f>LEFT(TEXT(DataFromForm[[#This Row],[HeureBoisson]],"0000"),2)+1</f>
        <v>14</v>
      </c>
      <c r="AF44" t="str">
        <f>IF(RIGHT(DataFromForm[[#This Row],[HeureBoisson]],2)*1 &gt;57, AE44,AD44)</f>
        <v>13</v>
      </c>
      <c r="AG44">
        <f>IF(RIGHT(DataFromForm[[#This Row],[HeureBoisson]],2)*1 &gt;57,0,MROUND(RIGHT(DataFromForm[[#This Row],[Heure coucher]]*1,2),15))</f>
        <v>0</v>
      </c>
      <c r="AH44" cm="1">
        <f t="array" aca="1" ref="AH44" ca="1">RIGHT(CELL("address",INDEX(Agenda!A:A,MATCH(DataFromForm[[#This Row],[Date]],Agenda!A:A,0))),3)-1</f>
        <v>666</v>
      </c>
      <c r="AI44" s="4" t="str" cm="1">
        <f t="array" ref="AI44">INDEX(MatriceHeureHeure[], MATCH(AG44*1,TableHeuresMinutes[Colonne1],0),MATCH(AF44*1,(MatriceHeureHeure[#Headers])*1,0))</f>
        <v>BN</v>
      </c>
      <c r="AJ44" s="37">
        <v>0</v>
      </c>
      <c r="AK44" s="48" t="str">
        <f>LEFT(TEXT(DataFromForm[[#This Row],[Heure sieste]],"0000"),2)</f>
        <v>00</v>
      </c>
      <c r="AL44" s="31">
        <f>LEFT(TEXT(DataFromForm[[#This Row],[Heure sieste]],"0000"),2)+1</f>
        <v>1</v>
      </c>
      <c r="AM44" t="e">
        <f>IF(RIGHT(DataFromForm[[#This Row],[Heure sieste]],2)*1 &gt;57, AL44,AK44)</f>
        <v>#VALUE!</v>
      </c>
      <c r="AN44" t="e">
        <f>IF(RIGHT(DataFromForm[[#This Row],[Heure sieste]],2)*1 &gt;57,0,MROUND(RIGHT(DataFromForm[[#This Row],[Heure sieste]]*1,2),15))</f>
        <v>#VALUE!</v>
      </c>
      <c r="AO44">
        <f>MROUND(DataFromForm[[#This Row],[Durée sieste]],15)</f>
        <v>0</v>
      </c>
      <c r="AP44" t="str" cm="1">
        <f t="array" aca="1" ref="AP44" ca="1">RIGHT(CELL("address",INDEX(Agenda!A:A,MATCH(DataFromForm[[#This Row],[Date]],Agenda!A:A,0))),3)</f>
        <v>667</v>
      </c>
      <c r="AQ44" s="4" t="e" cm="1">
        <f t="array" ref="AQ44">INDEX(MatriceHeureHeure[], MATCH(AN44*1,TableHeuresMinutes[Colonne1],0),MATCH(AM44*1,(MatriceHeureHeure[#Headers])*1,0))</f>
        <v>#VALUE!</v>
      </c>
      <c r="AR44">
        <f t="shared" si="1"/>
        <v>-1</v>
      </c>
    </row>
    <row r="45" spans="1:44">
      <c r="A45" s="19">
        <v>44520</v>
      </c>
      <c r="B45" s="28">
        <v>0</v>
      </c>
      <c r="C45" s="21" t="s">
        <v>212</v>
      </c>
      <c r="F45" t="s">
        <v>200</v>
      </c>
      <c r="G45" t="s">
        <v>202</v>
      </c>
      <c r="H45" t="s">
        <v>208</v>
      </c>
      <c r="I45">
        <v>1</v>
      </c>
      <c r="J45">
        <v>1</v>
      </c>
      <c r="K45" t="s">
        <v>210</v>
      </c>
      <c r="L45" s="21" t="s">
        <v>249</v>
      </c>
      <c r="M45">
        <v>1</v>
      </c>
      <c r="P45" s="30" t="str">
        <f>LEFT(TEXT(DataFromForm[[#This Row],[Heure coucher]],"0000"),2)</f>
        <v>00</v>
      </c>
      <c r="Q45" s="31">
        <f>LEFT(TEXT(DataFromForm[[#This Row],[Heure coucher]],"0000"),2)+1</f>
        <v>1</v>
      </c>
      <c r="R45" s="32" t="str">
        <f>IF(RIGHT(DataFromForm[[#This Row],[Heure coucher]],2)*1 &gt;57,Q45, P45)</f>
        <v>00</v>
      </c>
      <c r="S45" s="33">
        <f>IF(RIGHT(DataFromForm[[#This Row],[Heure coucher]],2)*1 &gt;57,0,MROUND(RIGHT(DataFromForm[[#This Row],[Heure coucher]]*1,2),15))</f>
        <v>0</v>
      </c>
      <c r="T45" s="20" t="str" cm="1">
        <f t="array" aca="1" ref="T45" ca="1">RIGHT(CELL("address",INDEX(Agenda!A:A,MATCH(DataFromForm[[#This Row],[Date]],Agenda!A:A,0))),3)</f>
        <v>669</v>
      </c>
      <c r="U45" s="34" t="str" cm="1">
        <f t="array" ref="U45">INDEX(MatriceHeureHeure[], MATCH(S45*1,TableHeuresMinutes[Colonne1],0),MATCH(R45*1,(MatriceHeureHeure[#Headers])*1,0))</f>
        <v>N</v>
      </c>
      <c r="W45" s="30" t="str">
        <f>LEFT(TEXT(DataFromForm[[#This Row],[Heure levé]],"0000"),2)</f>
        <v>05</v>
      </c>
      <c r="X45" s="31">
        <f>LEFT(TEXT(DataFromForm[[#This Row],[Heure levé]],"0000"),2)+1</f>
        <v>6</v>
      </c>
      <c r="Y45" t="str">
        <f>IF(RIGHT(DataFromForm[[#This Row],[Heure levé]],2)*1 &gt;57, X45,W45)</f>
        <v>05</v>
      </c>
      <c r="Z45">
        <f>IF(RIGHT(DataFromForm[[#This Row],[Heure levé]],2)*1 &gt;57,0,MROUND(RIGHT(DataFromForm[[#This Row],[Heure coucher]]*1,2),15))</f>
        <v>0</v>
      </c>
      <c r="AA45" t="str" cm="1">
        <f t="array" aca="1" ref="AA45" ca="1">RIGHT(CELL("address",INDEX(Agenda!A:A,MATCH(DataFromForm[[#This Row],[Date]],Agenda!A:A,0))),3)</f>
        <v>669</v>
      </c>
      <c r="AB45" s="4" t="str" cm="1">
        <f t="array" ref="AB45">INDEX(MatriceHeureHeure[], MATCH(Z45*1,TableHeuresMinutes[Colonne1],0),MATCH(Y45*1,(MatriceHeureHeure[#Headers])*1,0))</f>
        <v>AH</v>
      </c>
      <c r="AD45" s="48" t="str">
        <f>LEFT(TEXT(DataFromForm[[#This Row],[HeureBoisson]],"0000"),2)</f>
        <v>13</v>
      </c>
      <c r="AE45" s="31">
        <f>LEFT(TEXT(DataFromForm[[#This Row],[HeureBoisson]],"0000"),2)+1</f>
        <v>14</v>
      </c>
      <c r="AF45" t="str">
        <f>IF(RIGHT(DataFromForm[[#This Row],[HeureBoisson]],2)*1 &gt;57, AE45,AD45)</f>
        <v>13</v>
      </c>
      <c r="AG45">
        <f>IF(RIGHT(DataFromForm[[#This Row],[HeureBoisson]],2)*1 &gt;57,0,MROUND(RIGHT(DataFromForm[[#This Row],[Heure coucher]]*1,2),15))</f>
        <v>0</v>
      </c>
      <c r="AH45" cm="1">
        <f t="array" aca="1" ref="AH45" ca="1">RIGHT(CELL("address",INDEX(Agenda!A:A,MATCH(DataFromForm[[#This Row],[Date]],Agenda!A:A,0))),3)-1</f>
        <v>668</v>
      </c>
      <c r="AI45" s="4" t="str" cm="1">
        <f t="array" ref="AI45">INDEX(MatriceHeureHeure[], MATCH(AG45*1,TableHeuresMinutes[Colonne1],0),MATCH(AF45*1,(MatriceHeureHeure[#Headers])*1,0))</f>
        <v>BN</v>
      </c>
      <c r="AJ45" s="37">
        <v>0</v>
      </c>
      <c r="AK45" s="48" t="str">
        <f>LEFT(TEXT(DataFromForm[[#This Row],[Heure sieste]],"0000"),2)</f>
        <v>00</v>
      </c>
      <c r="AL45" s="31">
        <f>LEFT(TEXT(DataFromForm[[#This Row],[Heure sieste]],"0000"),2)+1</f>
        <v>1</v>
      </c>
      <c r="AM45" t="e">
        <f>IF(RIGHT(DataFromForm[[#This Row],[Heure sieste]],2)*1 &gt;57, AL45,AK45)</f>
        <v>#VALUE!</v>
      </c>
      <c r="AN45" t="e">
        <f>IF(RIGHT(DataFromForm[[#This Row],[Heure sieste]],2)*1 &gt;57,0,MROUND(RIGHT(DataFromForm[[#This Row],[Heure sieste]]*1,2),15))</f>
        <v>#VALUE!</v>
      </c>
      <c r="AO45">
        <f>MROUND(DataFromForm[[#This Row],[Durée sieste]],15)</f>
        <v>0</v>
      </c>
      <c r="AP45" t="str" cm="1">
        <f t="array" aca="1" ref="AP45" ca="1">RIGHT(CELL("address",INDEX(Agenda!A:A,MATCH(DataFromForm[[#This Row],[Date]],Agenda!A:A,0))),3)</f>
        <v>669</v>
      </c>
      <c r="AQ45" s="4" t="e" cm="1">
        <f t="array" ref="AQ45">INDEX(MatriceHeureHeure[], MATCH(AN45*1,TableHeuresMinutes[Colonne1],0),MATCH(AM45*1,(MatriceHeureHeure[#Headers])*1,0))</f>
        <v>#VALUE!</v>
      </c>
      <c r="AR45">
        <f t="shared" si="1"/>
        <v>-1</v>
      </c>
    </row>
    <row r="46" spans="1:44">
      <c r="A46" s="19">
        <v>44519</v>
      </c>
      <c r="B46" s="28"/>
      <c r="K46" t="s">
        <v>203</v>
      </c>
      <c r="L46" s="21" t="s">
        <v>240</v>
      </c>
      <c r="M46">
        <v>1</v>
      </c>
      <c r="P46" s="30" t="str">
        <f>LEFT(TEXT(DataFromForm[[#This Row],[Heure coucher]],"0000"),2)</f>
        <v>00</v>
      </c>
      <c r="Q46" s="31">
        <f>LEFT(TEXT(DataFromForm[[#This Row],[Heure coucher]],"0000"),2)+1</f>
        <v>1</v>
      </c>
      <c r="R46" s="32" t="e">
        <f>IF(RIGHT(DataFromForm[[#This Row],[Heure coucher]],2)*1 &gt;57,Q46, P46)</f>
        <v>#VALUE!</v>
      </c>
      <c r="S46" s="33" t="e">
        <f>IF(RIGHT(DataFromForm[[#This Row],[Heure coucher]],2)*1 &gt;57,0,MROUND(RIGHT(DataFromForm[[#This Row],[Heure coucher]]*1,2),15))</f>
        <v>#VALUE!</v>
      </c>
      <c r="T46" s="20" t="str" cm="1">
        <f t="array" aca="1" ref="T46" ca="1">RIGHT(CELL("address",INDEX(Agenda!A:A,MATCH(DataFromForm[[#This Row],[Date]],Agenda!A:A,0))),3)</f>
        <v>668</v>
      </c>
      <c r="U46" s="34" t="e" cm="1">
        <f t="array" ref="U46">INDEX(MatriceHeureHeure[], MATCH(S46*1,TableHeuresMinutes[Colonne1],0),MATCH(R46*1,(MatriceHeureHeure[#Headers])*1,0))</f>
        <v>#VALUE!</v>
      </c>
      <c r="W46" s="30" t="str">
        <f>LEFT(TEXT(DataFromForm[[#This Row],[Heure levé]],"0000"),2)</f>
        <v>00</v>
      </c>
      <c r="X46" s="31">
        <f>LEFT(TEXT(DataFromForm[[#This Row],[Heure levé]],"0000"),2)+1</f>
        <v>1</v>
      </c>
      <c r="Y46" t="e">
        <f>IF(RIGHT(DataFromForm[[#This Row],[Heure levé]],2)*1 &gt;57, X46,W46)</f>
        <v>#VALUE!</v>
      </c>
      <c r="Z46" t="e">
        <f>IF(RIGHT(DataFromForm[[#This Row],[Heure levé]],2)*1 &gt;57,0,MROUND(RIGHT(DataFromForm[[#This Row],[Heure coucher]]*1,2),15))</f>
        <v>#VALUE!</v>
      </c>
      <c r="AA46" t="str" cm="1">
        <f t="array" aca="1" ref="AA46" ca="1">RIGHT(CELL("address",INDEX(Agenda!A:A,MATCH(DataFromForm[[#This Row],[Date]],Agenda!A:A,0))),3)</f>
        <v>668</v>
      </c>
      <c r="AB46" s="4" t="e" cm="1">
        <f t="array" ref="AB46">INDEX(MatriceHeureHeure[], MATCH(Z46*1,TableHeuresMinutes[Colonne1],0),MATCH(Y46*1,(MatriceHeureHeure[#Headers])*1,0))</f>
        <v>#VALUE!</v>
      </c>
      <c r="AD46" s="48" t="str">
        <f>LEFT(TEXT(DataFromForm[[#This Row],[HeureBoisson]],"0000"),2)</f>
        <v>10</v>
      </c>
      <c r="AE46" s="31">
        <f>LEFT(TEXT(DataFromForm[[#This Row],[HeureBoisson]],"0000"),2)+1</f>
        <v>11</v>
      </c>
      <c r="AF46" t="str">
        <f>IF(RIGHT(DataFromForm[[#This Row],[HeureBoisson]],2)*1 &gt;57, AE46,AD46)</f>
        <v>10</v>
      </c>
      <c r="AG46">
        <f>IF(RIGHT(DataFromForm[[#This Row],[HeureBoisson]],2)*1 &gt;57,0,MROUND(RIGHT(DataFromForm[[#This Row],[Heure coucher]]*1,2),15))</f>
        <v>0</v>
      </c>
      <c r="AH46" cm="1">
        <f t="array" aca="1" ref="AH46" ca="1">RIGHT(CELL("address",INDEX(Agenda!A:A,MATCH(DataFromForm[[#This Row],[Date]],Agenda!A:A,0))),3)-1</f>
        <v>667</v>
      </c>
      <c r="AI46" s="4" t="str" cm="1">
        <f t="array" ref="AI46">INDEX(MatriceHeureHeure[], MATCH(AG46*1,TableHeuresMinutes[Colonne1],0),MATCH(AF46*1,(MatriceHeureHeure[#Headers])*1,0))</f>
        <v>BB</v>
      </c>
      <c r="AJ46" s="37">
        <v>0</v>
      </c>
      <c r="AK46" s="48" t="str">
        <f>LEFT(TEXT(DataFromForm[[#This Row],[Heure sieste]],"0000"),2)</f>
        <v>00</v>
      </c>
      <c r="AL46" s="31">
        <f>LEFT(TEXT(DataFromForm[[#This Row],[Heure sieste]],"0000"),2)+1</f>
        <v>1</v>
      </c>
      <c r="AM46" t="e">
        <f>IF(RIGHT(DataFromForm[[#This Row],[Heure sieste]],2)*1 &gt;57, AL46,AK46)</f>
        <v>#VALUE!</v>
      </c>
      <c r="AN46" t="e">
        <f>IF(RIGHT(DataFromForm[[#This Row],[Heure sieste]],2)*1 &gt;57,0,MROUND(RIGHT(DataFromForm[[#This Row],[Heure sieste]]*1,2),15))</f>
        <v>#VALUE!</v>
      </c>
      <c r="AO46">
        <f>MROUND(DataFromForm[[#This Row],[Durée sieste]],15)</f>
        <v>0</v>
      </c>
      <c r="AP46" t="str" cm="1">
        <f t="array" aca="1" ref="AP46" ca="1">RIGHT(CELL("address",INDEX(Agenda!A:A,MATCH(DataFromForm[[#This Row],[Date]],Agenda!A:A,0))),3)</f>
        <v>668</v>
      </c>
      <c r="AQ46" s="4" t="e" cm="1">
        <f t="array" ref="AQ46">INDEX(MatriceHeureHeure[], MATCH(AN46*1,TableHeuresMinutes[Colonne1],0),MATCH(AM46*1,(MatriceHeureHeure[#Headers])*1,0))</f>
        <v>#VALUE!</v>
      </c>
      <c r="AR46">
        <f t="shared" si="1"/>
        <v>-1</v>
      </c>
    </row>
    <row r="47" spans="1:44">
      <c r="A47" s="19">
        <v>44520</v>
      </c>
      <c r="B47" s="28">
        <v>2200</v>
      </c>
      <c r="C47" s="21" t="s">
        <v>204</v>
      </c>
      <c r="F47" t="s">
        <v>200</v>
      </c>
      <c r="G47" t="s">
        <v>200</v>
      </c>
      <c r="H47" t="s">
        <v>202</v>
      </c>
      <c r="I47">
        <v>1</v>
      </c>
      <c r="J47">
        <v>1</v>
      </c>
      <c r="M47">
        <v>1</v>
      </c>
      <c r="P47" s="30" t="str">
        <f>LEFT(TEXT(DataFromForm[[#This Row],[Heure coucher]],"0000"),2)</f>
        <v>22</v>
      </c>
      <c r="Q47" s="31">
        <f>LEFT(TEXT(DataFromForm[[#This Row],[Heure coucher]],"0000"),2)+1</f>
        <v>23</v>
      </c>
      <c r="R47" s="32" t="str">
        <f>IF(RIGHT(DataFromForm[[#This Row],[Heure coucher]],2)*1 &gt;57,Q47, P47)</f>
        <v>22</v>
      </c>
      <c r="S47" s="33">
        <f>IF(RIGHT(DataFromForm[[#This Row],[Heure coucher]],2)*1 &gt;57,0,MROUND(RIGHT(DataFromForm[[#This Row],[Heure coucher]]*1,2),15))</f>
        <v>0</v>
      </c>
      <c r="T47" s="20" t="str" cm="1">
        <f t="array" aca="1" ref="T47" ca="1">RIGHT(CELL("address",INDEX(Agenda!A:A,MATCH(DataFromForm[[#This Row],[Date]],Agenda!A:A,0))),3)</f>
        <v>669</v>
      </c>
      <c r="U47" s="34" t="str" cm="1">
        <f t="array" ref="U47">INDEX(MatriceHeureHeure[], MATCH(S47*1,TableHeuresMinutes[Colonne1],0),MATCH(R47*1,(MatriceHeureHeure[#Headers])*1,0))</f>
        <v>F</v>
      </c>
      <c r="W47" s="30" t="str">
        <f>LEFT(TEXT(DataFromForm[[#This Row],[Heure levé]],"0000"),2)</f>
        <v>08</v>
      </c>
      <c r="X47" s="31">
        <f>LEFT(TEXT(DataFromForm[[#This Row],[Heure levé]],"0000"),2)+1</f>
        <v>9</v>
      </c>
      <c r="Y47" t="str">
        <f>IF(RIGHT(DataFromForm[[#This Row],[Heure levé]],2)*1 &gt;57, X47,W47)</f>
        <v>08</v>
      </c>
      <c r="Z47">
        <f>IF(RIGHT(DataFromForm[[#This Row],[Heure levé]],2)*1 &gt;57,0,MROUND(RIGHT(DataFromForm[[#This Row],[Heure coucher]]*1,2),15))</f>
        <v>0</v>
      </c>
      <c r="AA47" t="str" cm="1">
        <f t="array" aca="1" ref="AA47" ca="1">RIGHT(CELL("address",INDEX(Agenda!A:A,MATCH(DataFromForm[[#This Row],[Date]],Agenda!A:A,0))),3)</f>
        <v>669</v>
      </c>
      <c r="AB47" s="4" t="str" cm="1">
        <f t="array" ref="AB47">INDEX(MatriceHeureHeure[], MATCH(Z47*1,TableHeuresMinutes[Colonne1],0),MATCH(Y47*1,(MatriceHeureHeure[#Headers])*1,0))</f>
        <v>AT</v>
      </c>
      <c r="AD47" s="48" t="str">
        <f>LEFT(TEXT(DataFromForm[[#This Row],[HeureBoisson]],"0000"),2)</f>
        <v>00</v>
      </c>
      <c r="AE47" s="31">
        <f>LEFT(TEXT(DataFromForm[[#This Row],[HeureBoisson]],"0000"),2)+1</f>
        <v>1</v>
      </c>
      <c r="AF47" t="e">
        <f>IF(RIGHT(DataFromForm[[#This Row],[HeureBoisson]],2)*1 &gt;57, AE47,AD47)</f>
        <v>#VALUE!</v>
      </c>
      <c r="AG47" t="e">
        <f>IF(RIGHT(DataFromForm[[#This Row],[HeureBoisson]],2)*1 &gt;57,0,MROUND(RIGHT(DataFromForm[[#This Row],[Heure coucher]]*1,2),15))</f>
        <v>#VALUE!</v>
      </c>
      <c r="AH47" cm="1">
        <f t="array" aca="1" ref="AH47" ca="1">RIGHT(CELL("address",INDEX(Agenda!A:A,MATCH(DataFromForm[[#This Row],[Date]],Agenda!A:A,0))),3)-1</f>
        <v>668</v>
      </c>
      <c r="AI47" s="4" t="e" cm="1">
        <f t="array" ref="AI47">INDEX(MatriceHeureHeure[], MATCH(AG47*1,TableHeuresMinutes[Colonne1],0),MATCH(AF47*1,(MatriceHeureHeure[#Headers])*1,0))</f>
        <v>#VALUE!</v>
      </c>
      <c r="AJ47" s="37">
        <v>0</v>
      </c>
      <c r="AK47" s="48" t="str">
        <f>LEFT(TEXT(DataFromForm[[#This Row],[Heure sieste]],"0000"),2)</f>
        <v>00</v>
      </c>
      <c r="AL47" s="31">
        <f>LEFT(TEXT(DataFromForm[[#This Row],[Heure sieste]],"0000"),2)+1</f>
        <v>1</v>
      </c>
      <c r="AM47" t="e">
        <f>IF(RIGHT(DataFromForm[[#This Row],[Heure sieste]],2)*1 &gt;57, AL47,AK47)</f>
        <v>#VALUE!</v>
      </c>
      <c r="AN47" t="e">
        <f>IF(RIGHT(DataFromForm[[#This Row],[Heure sieste]],2)*1 &gt;57,0,MROUND(RIGHT(DataFromForm[[#This Row],[Heure sieste]]*1,2),15))</f>
        <v>#VALUE!</v>
      </c>
      <c r="AO47">
        <f>MROUND(DataFromForm[[#This Row],[Durée sieste]],15)</f>
        <v>0</v>
      </c>
      <c r="AP47" t="str" cm="1">
        <f t="array" aca="1" ref="AP47" ca="1">RIGHT(CELL("address",INDEX(Agenda!A:A,MATCH(DataFromForm[[#This Row],[Date]],Agenda!A:A,0))),3)</f>
        <v>669</v>
      </c>
      <c r="AQ47" s="4" t="e" cm="1">
        <f t="array" ref="AQ47">INDEX(MatriceHeureHeure[], MATCH(AN47*1,TableHeuresMinutes[Colonne1],0),MATCH(AM47*1,(MatriceHeureHeure[#Headers])*1,0))</f>
        <v>#VALUE!</v>
      </c>
      <c r="AR47">
        <f t="shared" si="1"/>
        <v>-1</v>
      </c>
    </row>
    <row r="48" spans="1:44">
      <c r="A48" s="19">
        <v>44521</v>
      </c>
      <c r="B48" s="28">
        <v>2330</v>
      </c>
      <c r="C48" s="21" t="s">
        <v>227</v>
      </c>
      <c r="F48" t="s">
        <v>200</v>
      </c>
      <c r="G48" t="s">
        <v>200</v>
      </c>
      <c r="H48" t="s">
        <v>201</v>
      </c>
      <c r="I48">
        <v>2</v>
      </c>
      <c r="J48">
        <v>2</v>
      </c>
      <c r="K48" t="s">
        <v>203</v>
      </c>
      <c r="L48" s="21" t="s">
        <v>238</v>
      </c>
      <c r="M48">
        <v>1</v>
      </c>
      <c r="P48" s="30" t="str">
        <f>LEFT(TEXT(DataFromForm[[#This Row],[Heure coucher]],"0000"),2)</f>
        <v>23</v>
      </c>
      <c r="Q48" s="31">
        <f>LEFT(TEXT(DataFromForm[[#This Row],[Heure coucher]],"0000"),2)+1</f>
        <v>24</v>
      </c>
      <c r="R48" s="32" t="str">
        <f>IF(RIGHT(DataFromForm[[#This Row],[Heure coucher]],2)*1 &gt;57,Q48, P48)</f>
        <v>23</v>
      </c>
      <c r="S48" s="33">
        <f>IF(RIGHT(DataFromForm[[#This Row],[Heure coucher]],2)*1 &gt;57,0,MROUND(RIGHT(DataFromForm[[#This Row],[Heure coucher]]*1,2),15))</f>
        <v>30</v>
      </c>
      <c r="T48" s="20" t="str" cm="1">
        <f t="array" aca="1" ref="T48" ca="1">RIGHT(CELL("address",INDEX(Agenda!A:A,MATCH(DataFromForm[[#This Row],[Date]],Agenda!A:A,0))),3)</f>
        <v>670</v>
      </c>
      <c r="U48" s="34" t="str" cm="1">
        <f t="array" ref="U48">INDEX(MatriceHeureHeure[], MATCH(S48*1,TableHeuresMinutes[Colonne1],0),MATCH(R48*1,(MatriceHeureHeure[#Headers])*1,0))</f>
        <v>L</v>
      </c>
      <c r="W48" s="30" t="str">
        <f>LEFT(TEXT(DataFromForm[[#This Row],[Heure levé]],"0000"),2)</f>
        <v>07</v>
      </c>
      <c r="X48" s="31">
        <f>LEFT(TEXT(DataFromForm[[#This Row],[Heure levé]],"0000"),2)+1</f>
        <v>8</v>
      </c>
      <c r="Y48" t="str">
        <f>IF(RIGHT(DataFromForm[[#This Row],[Heure levé]],2)*1 &gt;57, X48,W48)</f>
        <v>07</v>
      </c>
      <c r="Z48">
        <f>IF(RIGHT(DataFromForm[[#This Row],[Heure levé]],2)*1 &gt;57,0,MROUND(RIGHT(DataFromForm[[#This Row],[Heure coucher]]*1,2),15))</f>
        <v>30</v>
      </c>
      <c r="AA48" t="str" cm="1">
        <f t="array" aca="1" ref="AA48" ca="1">RIGHT(CELL("address",INDEX(Agenda!A:A,MATCH(DataFromForm[[#This Row],[Date]],Agenda!A:A,0))),3)</f>
        <v>670</v>
      </c>
      <c r="AB48" s="4" t="str" cm="1">
        <f t="array" ref="AB48">INDEX(MatriceHeureHeure[], MATCH(Z48*1,TableHeuresMinutes[Colonne1],0),MATCH(Y48*1,(MatriceHeureHeure[#Headers])*1,0))</f>
        <v>AR</v>
      </c>
      <c r="AD48" s="48" t="str">
        <f>LEFT(TEXT(DataFromForm[[#This Row],[HeureBoisson]],"0000"),2)</f>
        <v>00</v>
      </c>
      <c r="AE48" s="31">
        <f>LEFT(TEXT(DataFromForm[[#This Row],[HeureBoisson]],"0000"),2)+1</f>
        <v>1</v>
      </c>
      <c r="AF48" t="str">
        <f>IF(RIGHT(DataFromForm[[#This Row],[HeureBoisson]],2)*1 &gt;57, AE48,AD48)</f>
        <v>00</v>
      </c>
      <c r="AG48">
        <f>IF(RIGHT(DataFromForm[[#This Row],[HeureBoisson]],2)*1 &gt;57,0,MROUND(RIGHT(DataFromForm[[#This Row],[Heure coucher]]*1,2),15))</f>
        <v>30</v>
      </c>
      <c r="AH48" cm="1">
        <f t="array" aca="1" ref="AH48" ca="1">RIGHT(CELL("address",INDEX(Agenda!A:A,MATCH(DataFromForm[[#This Row],[Date]],Agenda!A:A,0))),3)-1</f>
        <v>669</v>
      </c>
      <c r="AI48" s="4" t="str" cm="1">
        <f t="array" ref="AI48">INDEX(MatriceHeureHeure[], MATCH(AG48*1,TableHeuresMinutes[Colonne1],0),MATCH(AF48*1,(MatriceHeureHeure[#Headers])*1,0))</f>
        <v>P</v>
      </c>
      <c r="AJ48" s="37">
        <v>0</v>
      </c>
      <c r="AK48" s="48" t="str">
        <f>LEFT(TEXT(DataFromForm[[#This Row],[Heure sieste]],"0000"),2)</f>
        <v>00</v>
      </c>
      <c r="AL48" s="31">
        <f>LEFT(TEXT(DataFromForm[[#This Row],[Heure sieste]],"0000"),2)+1</f>
        <v>1</v>
      </c>
      <c r="AM48" t="e">
        <f>IF(RIGHT(DataFromForm[[#This Row],[Heure sieste]],2)*1 &gt;57, AL48,AK48)</f>
        <v>#VALUE!</v>
      </c>
      <c r="AN48" t="e">
        <f>IF(RIGHT(DataFromForm[[#This Row],[Heure sieste]],2)*1 &gt;57,0,MROUND(RIGHT(DataFromForm[[#This Row],[Heure sieste]]*1,2),15))</f>
        <v>#VALUE!</v>
      </c>
      <c r="AO48">
        <f>MROUND(DataFromForm[[#This Row],[Durée sieste]],15)</f>
        <v>0</v>
      </c>
      <c r="AP48" t="str" cm="1">
        <f t="array" aca="1" ref="AP48" ca="1">RIGHT(CELL("address",INDEX(Agenda!A:A,MATCH(DataFromForm[[#This Row],[Date]],Agenda!A:A,0))),3)</f>
        <v>670</v>
      </c>
      <c r="AQ48" s="4" t="e" cm="1">
        <f t="array" ref="AQ48">INDEX(MatriceHeureHeure[], MATCH(AN48*1,TableHeuresMinutes[Colonne1],0),MATCH(AM48*1,(MatriceHeureHeure[#Headers])*1,0))</f>
        <v>#VALUE!</v>
      </c>
      <c r="AR48">
        <f t="shared" si="1"/>
        <v>-1</v>
      </c>
    </row>
    <row r="49" spans="1:45">
      <c r="A49" s="19">
        <v>44521</v>
      </c>
      <c r="B49" s="28"/>
      <c r="K49" t="s">
        <v>203</v>
      </c>
      <c r="L49" s="21" t="s">
        <v>246</v>
      </c>
      <c r="M49">
        <v>1</v>
      </c>
      <c r="P49" s="30" t="str">
        <f>LEFT(TEXT(DataFromForm[[#This Row],[Heure coucher]],"0000"),2)</f>
        <v>00</v>
      </c>
      <c r="Q49" s="31">
        <f>LEFT(TEXT(DataFromForm[[#This Row],[Heure coucher]],"0000"),2)+1</f>
        <v>1</v>
      </c>
      <c r="R49" s="32" t="e">
        <f>IF(RIGHT(DataFromForm[[#This Row],[Heure coucher]],2)*1 &gt;57,Q49, P49)</f>
        <v>#VALUE!</v>
      </c>
      <c r="S49" s="33" t="e">
        <f>IF(RIGHT(DataFromForm[[#This Row],[Heure coucher]],2)*1 &gt;57,0,MROUND(RIGHT(DataFromForm[[#This Row],[Heure coucher]]*1,2),15))</f>
        <v>#VALUE!</v>
      </c>
      <c r="T49" s="20" t="str" cm="1">
        <f t="array" aca="1" ref="T49" ca="1">RIGHT(CELL("address",INDEX(Agenda!A:A,MATCH(DataFromForm[[#This Row],[Date]],Agenda!A:A,0))),3)</f>
        <v>670</v>
      </c>
      <c r="U49" s="34" t="e" cm="1">
        <f t="array" ref="U49">INDEX(MatriceHeureHeure[], MATCH(S49*1,TableHeuresMinutes[Colonne1],0),MATCH(R49*1,(MatriceHeureHeure[#Headers])*1,0))</f>
        <v>#VALUE!</v>
      </c>
      <c r="W49" s="30" t="str">
        <f>LEFT(TEXT(DataFromForm[[#This Row],[Heure levé]],"0000"),2)</f>
        <v>00</v>
      </c>
      <c r="X49" s="31">
        <f>LEFT(TEXT(DataFromForm[[#This Row],[Heure levé]],"0000"),2)+1</f>
        <v>1</v>
      </c>
      <c r="Y49" t="e">
        <f>IF(RIGHT(DataFromForm[[#This Row],[Heure levé]],2)*1 &gt;57, X49,W49)</f>
        <v>#VALUE!</v>
      </c>
      <c r="Z49" t="e">
        <f>IF(RIGHT(DataFromForm[[#This Row],[Heure levé]],2)*1 &gt;57,0,MROUND(RIGHT(DataFromForm[[#This Row],[Heure coucher]]*1,2),15))</f>
        <v>#VALUE!</v>
      </c>
      <c r="AA49" t="str" cm="1">
        <f t="array" aca="1" ref="AA49" ca="1">RIGHT(CELL("address",INDEX(Agenda!A:A,MATCH(DataFromForm[[#This Row],[Date]],Agenda!A:A,0))),3)</f>
        <v>670</v>
      </c>
      <c r="AB49" s="4" t="e" cm="1">
        <f t="array" ref="AB49">INDEX(MatriceHeureHeure[], MATCH(Z49*1,TableHeuresMinutes[Colonne1],0),MATCH(Y49*1,(MatriceHeureHeure[#Headers])*1,0))</f>
        <v>#VALUE!</v>
      </c>
      <c r="AD49" s="48" t="str">
        <f>LEFT(TEXT(DataFromForm[[#This Row],[HeureBoisson]],"0000"),2)</f>
        <v>15</v>
      </c>
      <c r="AE49" s="31">
        <f>LEFT(TEXT(DataFromForm[[#This Row],[HeureBoisson]],"0000"),2)+1</f>
        <v>16</v>
      </c>
      <c r="AF49" t="str">
        <f>IF(RIGHT(DataFromForm[[#This Row],[HeureBoisson]],2)*1 &gt;57, AE49,AD49)</f>
        <v>15</v>
      </c>
      <c r="AG49">
        <f>IF(RIGHT(DataFromForm[[#This Row],[HeureBoisson]],2)*1 &gt;57,0,MROUND(RIGHT(DataFromForm[[#This Row],[Heure coucher]]*1,2),15))</f>
        <v>0</v>
      </c>
      <c r="AH49" cm="1">
        <f t="array" aca="1" ref="AH49" ca="1">RIGHT(CELL("address",INDEX(Agenda!A:A,MATCH(DataFromForm[[#This Row],[Date]],Agenda!A:A,0))),3)-1</f>
        <v>669</v>
      </c>
      <c r="AI49" s="4" t="str" cm="1">
        <f t="array" ref="AI49">INDEX(MatriceHeureHeure[], MATCH(AG49*1,TableHeuresMinutes[Colonne1],0),MATCH(AF49*1,(MatriceHeureHeure[#Headers])*1,0))</f>
        <v>BV</v>
      </c>
      <c r="AJ49" s="37">
        <v>0</v>
      </c>
      <c r="AK49" s="48" t="str">
        <f>LEFT(TEXT(DataFromForm[[#This Row],[Heure sieste]],"0000"),2)</f>
        <v>00</v>
      </c>
      <c r="AL49" s="31">
        <f>LEFT(TEXT(DataFromForm[[#This Row],[Heure sieste]],"0000"),2)+1</f>
        <v>1</v>
      </c>
      <c r="AM49" t="e">
        <f>IF(RIGHT(DataFromForm[[#This Row],[Heure sieste]],2)*1 &gt;57, AL49,AK49)</f>
        <v>#VALUE!</v>
      </c>
      <c r="AN49" t="e">
        <f>IF(RIGHT(DataFromForm[[#This Row],[Heure sieste]],2)*1 &gt;57,0,MROUND(RIGHT(DataFromForm[[#This Row],[Heure sieste]]*1,2),15))</f>
        <v>#VALUE!</v>
      </c>
      <c r="AO49">
        <f>MROUND(DataFromForm[[#This Row],[Durée sieste]],15)</f>
        <v>0</v>
      </c>
      <c r="AP49" t="str" cm="1">
        <f t="array" aca="1" ref="AP49" ca="1">RIGHT(CELL("address",INDEX(Agenda!A:A,MATCH(DataFromForm[[#This Row],[Date]],Agenda!A:A,0))),3)</f>
        <v>670</v>
      </c>
      <c r="AQ49" s="4" t="e" cm="1">
        <f t="array" ref="AQ49">INDEX(MatriceHeureHeure[], MATCH(AN49*1,TableHeuresMinutes[Colonne1],0),MATCH(AM49*1,(MatriceHeureHeure[#Headers])*1,0))</f>
        <v>#VALUE!</v>
      </c>
      <c r="AR49">
        <f t="shared" si="1"/>
        <v>-1</v>
      </c>
    </row>
    <row r="50" spans="1:45">
      <c r="A50" s="19">
        <v>44524</v>
      </c>
      <c r="B50" s="28">
        <v>30</v>
      </c>
      <c r="C50" s="21" t="s">
        <v>245</v>
      </c>
      <c r="F50" t="s">
        <v>200</v>
      </c>
      <c r="G50" t="s">
        <v>200</v>
      </c>
      <c r="H50" t="s">
        <v>201</v>
      </c>
      <c r="I50">
        <v>2</v>
      </c>
      <c r="J50">
        <v>5</v>
      </c>
      <c r="K50" t="s">
        <v>203</v>
      </c>
      <c r="L50" s="21" t="s">
        <v>237</v>
      </c>
      <c r="M50">
        <v>1</v>
      </c>
      <c r="P50" s="30" t="str">
        <f>LEFT(TEXT(DataFromForm[[#This Row],[Heure coucher]],"0000"),2)</f>
        <v>00</v>
      </c>
      <c r="Q50" s="31">
        <f>LEFT(TEXT(DataFromForm[[#This Row],[Heure coucher]],"0000"),2)+1</f>
        <v>1</v>
      </c>
      <c r="R50" s="32" t="str">
        <f>IF(RIGHT(DataFromForm[[#This Row],[Heure coucher]],2)*1 &gt;57,Q50, P50)</f>
        <v>00</v>
      </c>
      <c r="S50" s="33">
        <f>IF(RIGHT(DataFromForm[[#This Row],[Heure coucher]],2)*1 &gt;57,0,MROUND(RIGHT(DataFromForm[[#This Row],[Heure coucher]]*1,2),15))</f>
        <v>30</v>
      </c>
      <c r="T50" s="20" t="str" cm="1">
        <f t="array" aca="1" ref="T50" ca="1">RIGHT(CELL("address",INDEX(Agenda!A:A,MATCH(DataFromForm[[#This Row],[Date]],Agenda!A:A,0))),3)</f>
        <v>673</v>
      </c>
      <c r="U50" s="34" t="str" cm="1">
        <f t="array" ref="U50">INDEX(MatriceHeureHeure[], MATCH(S50*1,TableHeuresMinutes[Colonne1],0),MATCH(R50*1,(MatriceHeureHeure[#Headers])*1,0))</f>
        <v>P</v>
      </c>
      <c r="W50" s="30" t="str">
        <f>LEFT(TEXT(DataFromForm[[#This Row],[Heure levé]],"0000"),2)</f>
        <v>06</v>
      </c>
      <c r="X50" s="31">
        <f>LEFT(TEXT(DataFromForm[[#This Row],[Heure levé]],"0000"),2)+1</f>
        <v>7</v>
      </c>
      <c r="Y50" t="str">
        <f>IF(RIGHT(DataFromForm[[#This Row],[Heure levé]],2)*1 &gt;57, X50,W50)</f>
        <v>06</v>
      </c>
      <c r="Z50">
        <f>IF(RIGHT(DataFromForm[[#This Row],[Heure levé]],2)*1 &gt;57,0,MROUND(RIGHT(DataFromForm[[#This Row],[Heure coucher]]*1,2),15))</f>
        <v>30</v>
      </c>
      <c r="AA50" t="str" cm="1">
        <f t="array" aca="1" ref="AA50" ca="1">RIGHT(CELL("address",INDEX(Agenda!A:A,MATCH(DataFromForm[[#This Row],[Date]],Agenda!A:A,0))),3)</f>
        <v>673</v>
      </c>
      <c r="AB50" s="4" t="str" cm="1">
        <f t="array" ref="AB50">INDEX(MatriceHeureHeure[], MATCH(Z50*1,TableHeuresMinutes[Colonne1],0),MATCH(Y50*1,(MatriceHeureHeure[#Headers])*1,0))</f>
        <v>AN</v>
      </c>
      <c r="AD50" s="48" t="str">
        <f>LEFT(TEXT(DataFromForm[[#This Row],[HeureBoisson]],"0000"),2)</f>
        <v>07</v>
      </c>
      <c r="AE50" s="31">
        <f>LEFT(TEXT(DataFromForm[[#This Row],[HeureBoisson]],"0000"),2)+1</f>
        <v>8</v>
      </c>
      <c r="AF50" t="str">
        <f>IF(RIGHT(DataFromForm[[#This Row],[HeureBoisson]],2)*1 &gt;57, AE50,AD50)</f>
        <v>07</v>
      </c>
      <c r="AG50">
        <f>IF(RIGHT(DataFromForm[[#This Row],[HeureBoisson]],2)*1 &gt;57,0,MROUND(RIGHT(DataFromForm[[#This Row],[Heure coucher]]*1,2),15))</f>
        <v>30</v>
      </c>
      <c r="AH50" cm="1">
        <f t="array" aca="1" ref="AH50" ca="1">RIGHT(CELL("address",INDEX(Agenda!A:A,MATCH(DataFromForm[[#This Row],[Date]],Agenda!A:A,0))),3)-1</f>
        <v>672</v>
      </c>
      <c r="AI50" s="4" t="str" cm="1">
        <f t="array" ref="AI50">INDEX(MatriceHeureHeure[], MATCH(AG50*1,TableHeuresMinutes[Colonne1],0),MATCH(AF50*1,(MatriceHeureHeure[#Headers])*1,0))</f>
        <v>AR</v>
      </c>
      <c r="AJ50" s="37">
        <v>0</v>
      </c>
      <c r="AK50" s="48" t="str">
        <f>LEFT(TEXT(DataFromForm[[#This Row],[Heure sieste]],"0000"),2)</f>
        <v>00</v>
      </c>
      <c r="AL50" s="31">
        <f>LEFT(TEXT(DataFromForm[[#This Row],[Heure sieste]],"0000"),2)+1</f>
        <v>1</v>
      </c>
      <c r="AM50" t="e">
        <f>IF(RIGHT(DataFromForm[[#This Row],[Heure sieste]],2)*1 &gt;57, AL50,AK50)</f>
        <v>#VALUE!</v>
      </c>
      <c r="AN50" t="e">
        <f>IF(RIGHT(DataFromForm[[#This Row],[Heure sieste]],2)*1 &gt;57,0,MROUND(RIGHT(DataFromForm[[#This Row],[Heure sieste]]*1,2),15))</f>
        <v>#VALUE!</v>
      </c>
      <c r="AO50">
        <f>MROUND(DataFromForm[[#This Row],[Durée sieste]],15)</f>
        <v>0</v>
      </c>
      <c r="AP50" t="str" cm="1">
        <f t="array" aca="1" ref="AP50" ca="1">RIGHT(CELL("address",INDEX(Agenda!A:A,MATCH(DataFromForm[[#This Row],[Date]],Agenda!A:A,0))),3)</f>
        <v>673</v>
      </c>
      <c r="AQ50" s="4" t="e" cm="1">
        <f t="array" ref="AQ50">INDEX(MatriceHeureHeure[], MATCH(AN50*1,TableHeuresMinutes[Colonne1],0),MATCH(AM50*1,(MatriceHeureHeure[#Headers])*1,0))</f>
        <v>#VALUE!</v>
      </c>
      <c r="AR50">
        <f t="shared" si="1"/>
        <v>-1</v>
      </c>
    </row>
    <row r="51" spans="1:45">
      <c r="A51" s="19">
        <v>44525</v>
      </c>
      <c r="B51" s="28">
        <v>2330</v>
      </c>
      <c r="C51" s="21" t="s">
        <v>237</v>
      </c>
      <c r="F51" t="s">
        <v>200</v>
      </c>
      <c r="G51" t="s">
        <v>208</v>
      </c>
      <c r="H51" t="s">
        <v>200</v>
      </c>
      <c r="I51">
        <v>2</v>
      </c>
      <c r="J51">
        <v>2</v>
      </c>
      <c r="K51" t="s">
        <v>210</v>
      </c>
      <c r="L51" s="21" t="s">
        <v>246</v>
      </c>
      <c r="M51">
        <v>1</v>
      </c>
      <c r="P51" s="30" t="str">
        <f>LEFT(TEXT(DataFromForm[[#This Row],[Heure coucher]],"0000"),2)</f>
        <v>23</v>
      </c>
      <c r="Q51" s="31">
        <f>LEFT(TEXT(DataFromForm[[#This Row],[Heure coucher]],"0000"),2)+1</f>
        <v>24</v>
      </c>
      <c r="R51" s="32" t="str">
        <f>IF(RIGHT(DataFromForm[[#This Row],[Heure coucher]],2)*1 &gt;57,Q51, P51)</f>
        <v>23</v>
      </c>
      <c r="S51" s="33">
        <f>IF(RIGHT(DataFromForm[[#This Row],[Heure coucher]],2)*1 &gt;57,0,MROUND(RIGHT(DataFromForm[[#This Row],[Heure coucher]]*1,2),15))</f>
        <v>30</v>
      </c>
      <c r="T51" s="20" t="str" cm="1">
        <f t="array" aca="1" ref="T51" ca="1">RIGHT(CELL("address",INDEX(Agenda!A:A,MATCH(DataFromForm[[#This Row],[Date]],Agenda!A:A,0))),3)</f>
        <v>674</v>
      </c>
      <c r="U51" s="34" t="str" cm="1">
        <f t="array" ref="U51">INDEX(MatriceHeureHeure[], MATCH(S51*1,TableHeuresMinutes[Colonne1],0),MATCH(R51*1,(MatriceHeureHeure[#Headers])*1,0))</f>
        <v>L</v>
      </c>
      <c r="W51" s="30" t="str">
        <f>LEFT(TEXT(DataFromForm[[#This Row],[Heure levé]],"0000"),2)</f>
        <v>07</v>
      </c>
      <c r="X51" s="31">
        <f>LEFT(TEXT(DataFromForm[[#This Row],[Heure levé]],"0000"),2)+1</f>
        <v>8</v>
      </c>
      <c r="Y51" t="str">
        <f>IF(RIGHT(DataFromForm[[#This Row],[Heure levé]],2)*1 &gt;57, X51,W51)</f>
        <v>07</v>
      </c>
      <c r="Z51">
        <f>IF(RIGHT(DataFromForm[[#This Row],[Heure levé]],2)*1 &gt;57,0,MROUND(RIGHT(DataFromForm[[#This Row],[Heure coucher]]*1,2),15))</f>
        <v>30</v>
      </c>
      <c r="AA51" t="str" cm="1">
        <f t="array" aca="1" ref="AA51" ca="1">RIGHT(CELL("address",INDEX(Agenda!A:A,MATCH(DataFromForm[[#This Row],[Date]],Agenda!A:A,0))),3)</f>
        <v>674</v>
      </c>
      <c r="AB51" s="4" t="str" cm="1">
        <f t="array" ref="AB51">INDEX(MatriceHeureHeure[], MATCH(Z51*1,TableHeuresMinutes[Colonne1],0),MATCH(Y51*1,(MatriceHeureHeure[#Headers])*1,0))</f>
        <v>AR</v>
      </c>
      <c r="AD51" s="48" t="str">
        <f>LEFT(TEXT(DataFromForm[[#This Row],[HeureBoisson]],"0000"),2)</f>
        <v>15</v>
      </c>
      <c r="AE51" s="31">
        <f>LEFT(TEXT(DataFromForm[[#This Row],[HeureBoisson]],"0000"),2)+1</f>
        <v>16</v>
      </c>
      <c r="AF51" t="str">
        <f>IF(RIGHT(DataFromForm[[#This Row],[HeureBoisson]],2)*1 &gt;57, AE51,AD51)</f>
        <v>15</v>
      </c>
      <c r="AG51">
        <f>IF(RIGHT(DataFromForm[[#This Row],[HeureBoisson]],2)*1 &gt;57,0,MROUND(RIGHT(DataFromForm[[#This Row],[Heure coucher]]*1,2),15))</f>
        <v>30</v>
      </c>
      <c r="AH51" cm="1">
        <f t="array" aca="1" ref="AH51" ca="1">RIGHT(CELL("address",INDEX(Agenda!A:A,MATCH(DataFromForm[[#This Row],[Date]],Agenda!A:A,0))),3)-1</f>
        <v>673</v>
      </c>
      <c r="AI51" s="4" t="str" cm="1">
        <f t="array" ref="AI51">INDEX(MatriceHeureHeure[], MATCH(AG51*1,TableHeuresMinutes[Colonne1],0),MATCH(AF51*1,(MatriceHeureHeure[#Headers])*1,0))</f>
        <v>BX</v>
      </c>
      <c r="AJ51" s="37">
        <v>0</v>
      </c>
      <c r="AK51" s="48" t="str">
        <f>LEFT(TEXT(DataFromForm[[#This Row],[Heure sieste]],"0000"),2)</f>
        <v>00</v>
      </c>
      <c r="AL51" s="31">
        <f>LEFT(TEXT(DataFromForm[[#This Row],[Heure sieste]],"0000"),2)+1</f>
        <v>1</v>
      </c>
      <c r="AM51" t="e">
        <f>IF(RIGHT(DataFromForm[[#This Row],[Heure sieste]],2)*1 &gt;57, AL51,AK51)</f>
        <v>#VALUE!</v>
      </c>
      <c r="AN51" t="e">
        <f>IF(RIGHT(DataFromForm[[#This Row],[Heure sieste]],2)*1 &gt;57,0,MROUND(RIGHT(DataFromForm[[#This Row],[Heure sieste]]*1,2),15))</f>
        <v>#VALUE!</v>
      </c>
      <c r="AO51">
        <f>MROUND(DataFromForm[[#This Row],[Durée sieste]],15)</f>
        <v>0</v>
      </c>
      <c r="AP51" t="str" cm="1">
        <f t="array" aca="1" ref="AP51" ca="1">RIGHT(CELL("address",INDEX(Agenda!A:A,MATCH(DataFromForm[[#This Row],[Date]],Agenda!A:A,0))),3)</f>
        <v>674</v>
      </c>
      <c r="AQ51" s="4" t="e" cm="1">
        <f t="array" ref="AQ51">INDEX(MatriceHeureHeure[], MATCH(AN51*1,TableHeuresMinutes[Colonne1],0),MATCH(AM51*1,(MatriceHeureHeure[#Headers])*1,0))</f>
        <v>#VALUE!</v>
      </c>
      <c r="AR51">
        <f t="shared" si="1"/>
        <v>-1</v>
      </c>
    </row>
    <row r="52" spans="1:45">
      <c r="A52" s="19">
        <v>44530</v>
      </c>
      <c r="B52" s="28">
        <v>2300</v>
      </c>
      <c r="C52" s="21" t="s">
        <v>237</v>
      </c>
      <c r="D52" s="21" t="s">
        <v>246</v>
      </c>
      <c r="E52">
        <v>15</v>
      </c>
      <c r="M52">
        <v>1</v>
      </c>
      <c r="N52" t="s">
        <v>20</v>
      </c>
      <c r="P52" s="30" t="str">
        <f>LEFT(TEXT(DataFromForm[[#This Row],[Heure coucher]],"0000"),2)</f>
        <v>23</v>
      </c>
      <c r="Q52" s="31">
        <f>LEFT(TEXT(DataFromForm[[#This Row],[Heure coucher]],"0000"),2)+1</f>
        <v>24</v>
      </c>
      <c r="R52" s="32" t="str">
        <f>IF(RIGHT(DataFromForm[[#This Row],[Heure coucher]],2)*1 &gt;57,Q52, P52)</f>
        <v>23</v>
      </c>
      <c r="S52" s="33">
        <f>IF(RIGHT(DataFromForm[[#This Row],[Heure coucher]],2)*1 &gt;57,0,MROUND(RIGHT(DataFromForm[[#This Row],[Heure coucher]]*1,2),15))</f>
        <v>0</v>
      </c>
      <c r="T52" s="20" t="str" cm="1">
        <f t="array" aca="1" ref="T52" ca="1">RIGHT(CELL("address",INDEX(Agenda!A:A,MATCH(DataFromForm[[#This Row],[Date]],Agenda!A:A,0))),3)</f>
        <v>679</v>
      </c>
      <c r="U52" s="34" t="str" cm="1">
        <f t="array" ref="U52">INDEX(MatriceHeureHeure[], MATCH(S52*1,TableHeuresMinutes[Colonne1],0),MATCH(R52*1,(MatriceHeureHeure[#Headers])*1,0))</f>
        <v>J</v>
      </c>
      <c r="W52" s="30" t="str">
        <f>LEFT(TEXT(DataFromForm[[#This Row],[Heure levé]],"0000"),2)</f>
        <v>07</v>
      </c>
      <c r="X52" s="31">
        <f>LEFT(TEXT(DataFromForm[[#This Row],[Heure levé]],"0000"),2)+1</f>
        <v>8</v>
      </c>
      <c r="Y52" t="str">
        <f>IF(RIGHT(DataFromForm[[#This Row],[Heure levé]],2)*1 &gt;57, X52,W52)</f>
        <v>07</v>
      </c>
      <c r="Z52">
        <f>IF(RIGHT(DataFromForm[[#This Row],[Heure levé]],2)*1 &gt;57,0,MROUND(RIGHT(DataFromForm[[#This Row],[Heure coucher]]*1,2),15))</f>
        <v>0</v>
      </c>
      <c r="AA52" t="str" cm="1">
        <f t="array" aca="1" ref="AA52" ca="1">RIGHT(CELL("address",INDEX(Agenda!A:A,MATCH(DataFromForm[[#This Row],[Date]],Agenda!A:A,0))),3)</f>
        <v>679</v>
      </c>
      <c r="AB52" s="4" t="str" cm="1">
        <f t="array" ref="AB52">INDEX(MatriceHeureHeure[], MATCH(Z52*1,TableHeuresMinutes[Colonne1],0),MATCH(Y52*1,(MatriceHeureHeure[#Headers])*1,0))</f>
        <v>AP</v>
      </c>
      <c r="AD52" s="48" t="str">
        <f>LEFT(TEXT(DataFromForm[[#This Row],[HeureBoisson]],"0000"),2)</f>
        <v>00</v>
      </c>
      <c r="AE52" s="31">
        <f>LEFT(TEXT(DataFromForm[[#This Row],[HeureBoisson]],"0000"),2)+1</f>
        <v>1</v>
      </c>
      <c r="AF52" t="e">
        <f>IF(RIGHT(DataFromForm[[#This Row],[HeureBoisson]],2)*1 &gt;57, AE52,AD52)</f>
        <v>#VALUE!</v>
      </c>
      <c r="AG52" t="e">
        <f>IF(RIGHT(DataFromForm[[#This Row],[HeureBoisson]],2)*1 &gt;57,0,MROUND(RIGHT(DataFromForm[[#This Row],[Heure coucher]]*1,2),15))</f>
        <v>#VALUE!</v>
      </c>
      <c r="AH52" cm="1">
        <f t="array" aca="1" ref="AH52" ca="1">RIGHT(CELL("address",INDEX(Agenda!A:A,MATCH(DataFromForm[[#This Row],[Date]],Agenda!A:A,0))),3)-1</f>
        <v>678</v>
      </c>
      <c r="AI52" s="4" t="e" cm="1">
        <f t="array" ref="AI52">INDEX(MatriceHeureHeure[], MATCH(AG52*1,TableHeuresMinutes[Colonne1],0),MATCH(AF52*1,(MatriceHeureHeure[#Headers])*1,0))</f>
        <v>#VALUE!</v>
      </c>
      <c r="AJ52" s="37">
        <v>0</v>
      </c>
      <c r="AK52" s="48" t="str">
        <f>LEFT(TEXT(DataFromForm[[#This Row],[Heure sieste]],"0000"),2)</f>
        <v>15</v>
      </c>
      <c r="AL52" s="31">
        <f>LEFT(TEXT(DataFromForm[[#This Row],[Heure sieste]],"0000"),2)+1</f>
        <v>16</v>
      </c>
      <c r="AM52" t="str">
        <f>IF(RIGHT(DataFromForm[[#This Row],[Heure sieste]],2)*1 &gt;57, AL52,AK52)</f>
        <v>15</v>
      </c>
      <c r="AN52">
        <f>IF(RIGHT(DataFromForm[[#This Row],[Heure sieste]],2)*1 &gt;57,0,MROUND(RIGHT(DataFromForm[[#This Row],[Heure sieste]]*1,2),15))</f>
        <v>0</v>
      </c>
      <c r="AO52">
        <f>MROUND(DataFromForm[[#This Row],[Durée sieste]],15)</f>
        <v>15</v>
      </c>
      <c r="AP52" t="str" cm="1">
        <f t="array" aca="1" ref="AP52" ca="1">RIGHT(CELL("address",INDEX(Agenda!A:A,MATCH(DataFromForm[[#This Row],[Date]],Agenda!A:A,0))),3)</f>
        <v>679</v>
      </c>
      <c r="AQ52" s="4" t="str" cm="1">
        <f t="array" ref="AQ52">INDEX(MatriceHeureHeure[], MATCH(AN52*1,TableHeuresMinutes[Colonne1],0),MATCH(AM52*1,(MatriceHeureHeure[#Headers])*1,0))</f>
        <v>BV</v>
      </c>
      <c r="AR52">
        <f t="shared" si="1"/>
        <v>0</v>
      </c>
      <c r="AS52">
        <v>1</v>
      </c>
    </row>
    <row r="53" spans="1:45">
      <c r="A53" s="19">
        <v>44526</v>
      </c>
      <c r="B53" s="28">
        <v>100</v>
      </c>
      <c r="C53" s="21" t="s">
        <v>250</v>
      </c>
      <c r="F53" t="s">
        <v>200</v>
      </c>
      <c r="G53" t="s">
        <v>208</v>
      </c>
      <c r="M53">
        <v>1</v>
      </c>
      <c r="P53" s="30" t="str">
        <f>LEFT(TEXT(DataFromForm[[#This Row],[Heure coucher]],"0000"),2)</f>
        <v>01</v>
      </c>
      <c r="Q53" s="31">
        <f>LEFT(TEXT(DataFromForm[[#This Row],[Heure coucher]],"0000"),2)+1</f>
        <v>2</v>
      </c>
      <c r="R53" s="32" t="str">
        <f>IF(RIGHT(DataFromForm[[#This Row],[Heure coucher]],2)*1 &gt;57,Q53, P53)</f>
        <v>01</v>
      </c>
      <c r="S53" s="33">
        <f>IF(RIGHT(DataFromForm[[#This Row],[Heure coucher]],2)*1 &gt;57,0,MROUND(RIGHT(DataFromForm[[#This Row],[Heure coucher]]*1,2),15))</f>
        <v>0</v>
      </c>
      <c r="T53" s="20" t="str" cm="1">
        <f t="array" aca="1" ref="T53" ca="1">RIGHT(CELL("address",INDEX(Agenda!A:A,MATCH(DataFromForm[[#This Row],[Date]],Agenda!A:A,0))),3)</f>
        <v>675</v>
      </c>
      <c r="U53" s="34" t="str" cm="1">
        <f t="array" ref="U53">INDEX(MatriceHeureHeure[], MATCH(S53*1,TableHeuresMinutes[Colonne1],0),MATCH(R53*1,(MatriceHeureHeure[#Headers])*1,0))</f>
        <v>R</v>
      </c>
      <c r="W53" s="30" t="str">
        <f>LEFT(TEXT(DataFromForm[[#This Row],[Heure levé]],"0000"),2)</f>
        <v>09</v>
      </c>
      <c r="X53" s="31">
        <f>LEFT(TEXT(DataFromForm[[#This Row],[Heure levé]],"0000"),2)+1</f>
        <v>10</v>
      </c>
      <c r="Y53" t="str">
        <f>IF(RIGHT(DataFromForm[[#This Row],[Heure levé]],2)*1 &gt;57, X53,W53)</f>
        <v>09</v>
      </c>
      <c r="Z53">
        <f>IF(RIGHT(DataFromForm[[#This Row],[Heure levé]],2)*1 &gt;57,0,MROUND(RIGHT(DataFromForm[[#This Row],[Heure coucher]]*1,2),15))</f>
        <v>0</v>
      </c>
      <c r="AA53" t="str" cm="1">
        <f t="array" aca="1" ref="AA53" ca="1">RIGHT(CELL("address",INDEX(Agenda!A:A,MATCH(DataFromForm[[#This Row],[Date]],Agenda!A:A,0))),3)</f>
        <v>675</v>
      </c>
      <c r="AB53" s="4" t="str" cm="1">
        <f t="array" ref="AB53">INDEX(MatriceHeureHeure[], MATCH(Z53*1,TableHeuresMinutes[Colonne1],0),MATCH(Y53*1,(MatriceHeureHeure[#Headers])*1,0))</f>
        <v>AX</v>
      </c>
      <c r="AD53" s="48" t="str">
        <f>LEFT(TEXT(DataFromForm[[#This Row],[HeureBoisson]],"0000"),2)</f>
        <v>00</v>
      </c>
      <c r="AE53" s="31">
        <f>LEFT(TEXT(DataFromForm[[#This Row],[HeureBoisson]],"0000"),2)+1</f>
        <v>1</v>
      </c>
      <c r="AF53" t="e">
        <f>IF(RIGHT(DataFromForm[[#This Row],[HeureBoisson]],2)*1 &gt;57, AE53,AD53)</f>
        <v>#VALUE!</v>
      </c>
      <c r="AG53" t="e">
        <f>IF(RIGHT(DataFromForm[[#This Row],[HeureBoisson]],2)*1 &gt;57,0,MROUND(RIGHT(DataFromForm[[#This Row],[Heure coucher]]*1,2),15))</f>
        <v>#VALUE!</v>
      </c>
      <c r="AH53" cm="1">
        <f t="array" aca="1" ref="AH53" ca="1">RIGHT(CELL("address",INDEX(Agenda!A:A,MATCH(DataFromForm[[#This Row],[Date]],Agenda!A:A,0))),3)-1</f>
        <v>674</v>
      </c>
      <c r="AI53" s="4" t="e" cm="1">
        <f t="array" ref="AI53">INDEX(MatriceHeureHeure[], MATCH(AG53*1,TableHeuresMinutes[Colonne1],0),MATCH(AF53*1,(MatriceHeureHeure[#Headers])*1,0))</f>
        <v>#VALUE!</v>
      </c>
      <c r="AJ53" s="37">
        <v>0</v>
      </c>
      <c r="AK53" s="48" t="str">
        <f>LEFT(TEXT(DataFromForm[[#This Row],[Heure sieste]],"0000"),2)</f>
        <v>00</v>
      </c>
      <c r="AL53" s="31">
        <f>LEFT(TEXT(DataFromForm[[#This Row],[Heure sieste]],"0000"),2)+1</f>
        <v>1</v>
      </c>
      <c r="AM53" t="e">
        <f>IF(RIGHT(DataFromForm[[#This Row],[Heure sieste]],2)*1 &gt;57, AL53,AK53)</f>
        <v>#VALUE!</v>
      </c>
      <c r="AN53" t="e">
        <f>IF(RIGHT(DataFromForm[[#This Row],[Heure sieste]],2)*1 &gt;57,0,MROUND(RIGHT(DataFromForm[[#This Row],[Heure sieste]]*1,2),15))</f>
        <v>#VALUE!</v>
      </c>
      <c r="AO53">
        <f>MROUND(DataFromForm[[#This Row],[Durée sieste]],15)</f>
        <v>0</v>
      </c>
      <c r="AP53" t="str" cm="1">
        <f t="array" aca="1" ref="AP53" ca="1">RIGHT(CELL("address",INDEX(Agenda!A:A,MATCH(DataFromForm[[#This Row],[Date]],Agenda!A:A,0))),3)</f>
        <v>675</v>
      </c>
      <c r="AQ53" s="4" t="e" cm="1">
        <f t="array" ref="AQ53">INDEX(MatriceHeureHeure[], MATCH(AN53*1,TableHeuresMinutes[Colonne1],0),MATCH(AM53*1,(MatriceHeureHeure[#Headers])*1,0))</f>
        <v>#VALUE!</v>
      </c>
      <c r="AR53">
        <f t="shared" si="1"/>
        <v>-1</v>
      </c>
    </row>
    <row r="54" spans="1:45">
      <c r="A54" s="19">
        <v>44527</v>
      </c>
      <c r="B54" s="28">
        <v>2345</v>
      </c>
      <c r="C54" s="21" t="s">
        <v>251</v>
      </c>
      <c r="D54" s="21" t="s">
        <v>252</v>
      </c>
      <c r="E54">
        <v>10</v>
      </c>
      <c r="F54" t="s">
        <v>200</v>
      </c>
      <c r="G54" t="s">
        <v>208</v>
      </c>
      <c r="H54" t="s">
        <v>208</v>
      </c>
      <c r="I54">
        <v>2</v>
      </c>
      <c r="J54">
        <v>2</v>
      </c>
      <c r="M54">
        <v>1</v>
      </c>
      <c r="P54" s="30" t="str">
        <f>LEFT(TEXT(DataFromForm[[#This Row],[Heure coucher]],"0000"),2)</f>
        <v>23</v>
      </c>
      <c r="Q54" s="31">
        <f>LEFT(TEXT(DataFromForm[[#This Row],[Heure coucher]],"0000"),2)+1</f>
        <v>24</v>
      </c>
      <c r="R54" s="32" t="str">
        <f>IF(RIGHT(DataFromForm[[#This Row],[Heure coucher]],2)*1 &gt;57,Q54, P54)</f>
        <v>23</v>
      </c>
      <c r="S54" s="33">
        <f>IF(RIGHT(DataFromForm[[#This Row],[Heure coucher]],2)*1 &gt;57,0,MROUND(RIGHT(DataFromForm[[#This Row],[Heure coucher]]*1,2),15))</f>
        <v>45</v>
      </c>
      <c r="T54" s="20" t="str" cm="1">
        <f t="array" aca="1" ref="T54" ca="1">RIGHT(CELL("address",INDEX(Agenda!A:A,MATCH(DataFromForm[[#This Row],[Date]],Agenda!A:A,0))),3)</f>
        <v>676</v>
      </c>
      <c r="U54" s="34" t="str" cm="1">
        <f t="array" ref="U54">INDEX(MatriceHeureHeure[], MATCH(S54*1,TableHeuresMinutes[Colonne1],0),MATCH(R54*1,(MatriceHeureHeure[#Headers])*1,0))</f>
        <v>M</v>
      </c>
      <c r="W54" s="30" t="str">
        <f>LEFT(TEXT(DataFromForm[[#This Row],[Heure levé]],"0000"),2)</f>
        <v>08</v>
      </c>
      <c r="X54" s="31">
        <f>LEFT(TEXT(DataFromForm[[#This Row],[Heure levé]],"0000"),2)+1</f>
        <v>9</v>
      </c>
      <c r="Y54" t="str">
        <f>IF(RIGHT(DataFromForm[[#This Row],[Heure levé]],2)*1 &gt;57, X54,W54)</f>
        <v>08</v>
      </c>
      <c r="Z54">
        <f>IF(RIGHT(DataFromForm[[#This Row],[Heure levé]],2)*1 &gt;57,0,MROUND(RIGHT(DataFromForm[[#This Row],[Heure coucher]]*1,2),15))</f>
        <v>45</v>
      </c>
      <c r="AA54" t="str" cm="1">
        <f t="array" aca="1" ref="AA54" ca="1">RIGHT(CELL("address",INDEX(Agenda!A:A,MATCH(DataFromForm[[#This Row],[Date]],Agenda!A:A,0))),3)</f>
        <v>676</v>
      </c>
      <c r="AB54" s="4" t="str" cm="1">
        <f t="array" ref="AB54">INDEX(MatriceHeureHeure[], MATCH(Z54*1,TableHeuresMinutes[Colonne1],0),MATCH(Y54*1,(MatriceHeureHeure[#Headers])*1,0))</f>
        <v>AW</v>
      </c>
      <c r="AD54" s="48" t="str">
        <f>LEFT(TEXT(DataFromForm[[#This Row],[HeureBoisson]],"0000"),2)</f>
        <v>00</v>
      </c>
      <c r="AE54" s="31">
        <f>LEFT(TEXT(DataFromForm[[#This Row],[HeureBoisson]],"0000"),2)+1</f>
        <v>1</v>
      </c>
      <c r="AF54" t="e">
        <f>IF(RIGHT(DataFromForm[[#This Row],[HeureBoisson]],2)*1 &gt;57, AE54,AD54)</f>
        <v>#VALUE!</v>
      </c>
      <c r="AG54" t="e">
        <f>IF(RIGHT(DataFromForm[[#This Row],[HeureBoisson]],2)*1 &gt;57,0,MROUND(RIGHT(DataFromForm[[#This Row],[Heure coucher]]*1,2),15))</f>
        <v>#VALUE!</v>
      </c>
      <c r="AH54" cm="1">
        <f t="array" aca="1" ref="AH54" ca="1">RIGHT(CELL("address",INDEX(Agenda!A:A,MATCH(DataFromForm[[#This Row],[Date]],Agenda!A:A,0))),3)-1</f>
        <v>675</v>
      </c>
      <c r="AI54" s="4" t="e" cm="1">
        <f t="array" ref="AI54">INDEX(MatriceHeureHeure[], MATCH(AG54*1,TableHeuresMinutes[Colonne1],0),MATCH(AF54*1,(MatriceHeureHeure[#Headers])*1,0))</f>
        <v>#VALUE!</v>
      </c>
      <c r="AJ54" s="37">
        <v>0</v>
      </c>
      <c r="AK54" s="48" t="str">
        <f>LEFT(TEXT(DataFromForm[[#This Row],[Heure sieste]],"0000"),2)</f>
        <v>14</v>
      </c>
      <c r="AL54" s="31">
        <f>LEFT(TEXT(DataFromForm[[#This Row],[Heure sieste]],"0000"),2)+1</f>
        <v>15</v>
      </c>
      <c r="AM54" t="str">
        <f>IF(RIGHT(DataFromForm[[#This Row],[Heure sieste]],2)*1 &gt;57, AL54,AK54)</f>
        <v>14</v>
      </c>
      <c r="AN54">
        <f>IF(RIGHT(DataFromForm[[#This Row],[Heure sieste]],2)*1 &gt;57,0,MROUND(RIGHT(DataFromForm[[#This Row],[Heure sieste]]*1,2),15))</f>
        <v>45</v>
      </c>
      <c r="AO54">
        <f>MROUND(DataFromForm[[#This Row],[Durée sieste]],15)</f>
        <v>15</v>
      </c>
      <c r="AP54" t="str" cm="1">
        <f t="array" aca="1" ref="AP54" ca="1">RIGHT(CELL("address",INDEX(Agenda!A:A,MATCH(DataFromForm[[#This Row],[Date]],Agenda!A:A,0))),3)</f>
        <v>676</v>
      </c>
      <c r="AQ54" s="4" t="str" cm="1">
        <f t="array" ref="AQ54">INDEX(MatriceHeureHeure[], MATCH(AN54*1,TableHeuresMinutes[Colonne1],0),MATCH(AM54*1,(MatriceHeureHeure[#Headers])*1,0))</f>
        <v>BU</v>
      </c>
      <c r="AR54">
        <f t="shared" si="1"/>
        <v>0</v>
      </c>
    </row>
    <row r="55" spans="1:45">
      <c r="A55" s="19">
        <v>44528</v>
      </c>
      <c r="B55" s="28">
        <v>210</v>
      </c>
      <c r="C55" s="21" t="s">
        <v>224</v>
      </c>
      <c r="F55" t="s">
        <v>208</v>
      </c>
      <c r="G55" t="s">
        <v>208</v>
      </c>
      <c r="H55" t="s">
        <v>208</v>
      </c>
      <c r="I55">
        <v>2</v>
      </c>
      <c r="J55">
        <v>2</v>
      </c>
      <c r="K55" t="s">
        <v>203</v>
      </c>
      <c r="L55" s="21" t="s">
        <v>253</v>
      </c>
      <c r="M55">
        <v>1</v>
      </c>
      <c r="P55" s="30" t="str">
        <f>LEFT(TEXT(DataFromForm[[#This Row],[Heure coucher]],"0000"),2)</f>
        <v>02</v>
      </c>
      <c r="Q55" s="31">
        <f>LEFT(TEXT(DataFromForm[[#This Row],[Heure coucher]],"0000"),2)+1</f>
        <v>3</v>
      </c>
      <c r="R55" s="32" t="str">
        <f>IF(RIGHT(DataFromForm[[#This Row],[Heure coucher]],2)*1 &gt;57,Q55, P55)</f>
        <v>02</v>
      </c>
      <c r="S55" s="33">
        <f>IF(RIGHT(DataFromForm[[#This Row],[Heure coucher]],2)*1 &gt;57,0,MROUND(RIGHT(DataFromForm[[#This Row],[Heure coucher]]*1,2),15))</f>
        <v>15</v>
      </c>
      <c r="T55" s="20" t="str" cm="1">
        <f t="array" aca="1" ref="T55" ca="1">RIGHT(CELL("address",INDEX(Agenda!A:A,MATCH(DataFromForm[[#This Row],[Date]],Agenda!A:A,0))),3)</f>
        <v>677</v>
      </c>
      <c r="U55" s="34" t="str" cm="1">
        <f t="array" ref="U55">INDEX(MatriceHeureHeure[], MATCH(S55*1,TableHeuresMinutes[Colonne1],0),MATCH(R55*1,(MatriceHeureHeure[#Headers])*1,0))</f>
        <v>W</v>
      </c>
      <c r="W55" s="30" t="str">
        <f>LEFT(TEXT(DataFromForm[[#This Row],[Heure levé]],"0000"),2)</f>
        <v>08</v>
      </c>
      <c r="X55" s="31">
        <f>LEFT(TEXT(DataFromForm[[#This Row],[Heure levé]],"0000"),2)+1</f>
        <v>9</v>
      </c>
      <c r="Y55" t="str">
        <f>IF(RIGHT(DataFromForm[[#This Row],[Heure levé]],2)*1 &gt;57, X55,W55)</f>
        <v>08</v>
      </c>
      <c r="Z55">
        <f>IF(RIGHT(DataFromForm[[#This Row],[Heure levé]],2)*1 &gt;57,0,MROUND(RIGHT(DataFromForm[[#This Row],[Heure coucher]]*1,2),15))</f>
        <v>15</v>
      </c>
      <c r="AA55" t="str" cm="1">
        <f t="array" aca="1" ref="AA55" ca="1">RIGHT(CELL("address",INDEX(Agenda!A:A,MATCH(DataFromForm[[#This Row],[Date]],Agenda!A:A,0))),3)</f>
        <v>677</v>
      </c>
      <c r="AB55" s="4" t="str" cm="1">
        <f t="array" ref="AB55">INDEX(MatriceHeureHeure[], MATCH(Z55*1,TableHeuresMinutes[Colonne1],0),MATCH(Y55*1,(MatriceHeureHeure[#Headers])*1,0))</f>
        <v>AU</v>
      </c>
      <c r="AD55" s="48" t="str">
        <f>LEFT(TEXT(DataFromForm[[#This Row],[HeureBoisson]],"0000"),2)</f>
        <v>20</v>
      </c>
      <c r="AE55" s="31">
        <f>LEFT(TEXT(DataFromForm[[#This Row],[HeureBoisson]],"0000"),2)+1</f>
        <v>21</v>
      </c>
      <c r="AF55" t="str">
        <f>IF(RIGHT(DataFromForm[[#This Row],[HeureBoisson]],2)*1 &gt;57, AE55,AD55)</f>
        <v>20</v>
      </c>
      <c r="AG55">
        <f>IF(RIGHT(DataFromForm[[#This Row],[HeureBoisson]],2)*1 &gt;57,0,MROUND(RIGHT(DataFromForm[[#This Row],[Heure coucher]]*1,2),15))</f>
        <v>15</v>
      </c>
      <c r="AH55" cm="1">
        <f t="array" aca="1" ref="AH55" ca="1">RIGHT(CELL("address",INDEX(Agenda!A:A,MATCH(DataFromForm[[#This Row],[Date]],Agenda!A:A,0))),3)-1</f>
        <v>676</v>
      </c>
      <c r="AI55" s="4" t="str" cm="1">
        <f t="array" ref="AI55">INDEX(MatriceHeureHeure[], MATCH(AG55*1,TableHeuresMinutes[Colonne1],0),MATCH(AF55*1,(MatriceHeureHeure[#Headers])*1,0))</f>
        <v>CQ</v>
      </c>
      <c r="AJ55" s="37">
        <v>0</v>
      </c>
      <c r="AK55" s="48" t="str">
        <f>LEFT(TEXT(DataFromForm[[#This Row],[Heure sieste]],"0000"),2)</f>
        <v>00</v>
      </c>
      <c r="AL55" s="31">
        <f>LEFT(TEXT(DataFromForm[[#This Row],[Heure sieste]],"0000"),2)+1</f>
        <v>1</v>
      </c>
      <c r="AM55" t="e">
        <f>IF(RIGHT(DataFromForm[[#This Row],[Heure sieste]],2)*1 &gt;57, AL55,AK55)</f>
        <v>#VALUE!</v>
      </c>
      <c r="AN55" t="e">
        <f>IF(RIGHT(DataFromForm[[#This Row],[Heure sieste]],2)*1 &gt;57,0,MROUND(RIGHT(DataFromForm[[#This Row],[Heure sieste]]*1,2),15))</f>
        <v>#VALUE!</v>
      </c>
      <c r="AO55">
        <f>MROUND(DataFromForm[[#This Row],[Durée sieste]],15)</f>
        <v>0</v>
      </c>
      <c r="AP55" t="str" cm="1">
        <f t="array" aca="1" ref="AP55" ca="1">RIGHT(CELL("address",INDEX(Agenda!A:A,MATCH(DataFromForm[[#This Row],[Date]],Agenda!A:A,0))),3)</f>
        <v>677</v>
      </c>
      <c r="AQ55" s="4" t="e" cm="1">
        <f t="array" ref="AQ55">INDEX(MatriceHeureHeure[], MATCH(AN55*1,TableHeuresMinutes[Colonne1],0),MATCH(AM55*1,(MatriceHeureHeure[#Headers])*1,0))</f>
        <v>#VALUE!</v>
      </c>
      <c r="AR55">
        <f t="shared" si="1"/>
        <v>-1</v>
      </c>
    </row>
    <row r="56" spans="1:45">
      <c r="A56" s="19">
        <v>44530</v>
      </c>
      <c r="B56" s="28">
        <v>145</v>
      </c>
      <c r="C56" s="21" t="s">
        <v>237</v>
      </c>
      <c r="F56" t="s">
        <v>208</v>
      </c>
      <c r="G56" t="s">
        <v>201</v>
      </c>
      <c r="H56" t="s">
        <v>200</v>
      </c>
      <c r="I56">
        <v>2</v>
      </c>
      <c r="J56">
        <v>2</v>
      </c>
      <c r="K56" t="s">
        <v>210</v>
      </c>
      <c r="L56" s="21" t="s">
        <v>248</v>
      </c>
      <c r="M56">
        <v>1</v>
      </c>
      <c r="P56" s="30" t="str">
        <f>LEFT(TEXT(DataFromForm[[#This Row],[Heure coucher]],"0000"),2)</f>
        <v>01</v>
      </c>
      <c r="Q56" s="31">
        <f>LEFT(TEXT(DataFromForm[[#This Row],[Heure coucher]],"0000"),2)+1</f>
        <v>2</v>
      </c>
      <c r="R56" s="32" t="str">
        <f>IF(RIGHT(DataFromForm[[#This Row],[Heure coucher]],2)*1 &gt;57,Q56, P56)</f>
        <v>01</v>
      </c>
      <c r="S56" s="33">
        <f>IF(RIGHT(DataFromForm[[#This Row],[Heure coucher]],2)*1 &gt;57,0,MROUND(RIGHT(DataFromForm[[#This Row],[Heure coucher]]*1,2),15))</f>
        <v>45</v>
      </c>
      <c r="T56" s="20" t="str" cm="1">
        <f t="array" aca="1" ref="T56" ca="1">RIGHT(CELL("address",INDEX(Agenda!A:A,MATCH(DataFromForm[[#This Row],[Date]],Agenda!A:A,0))),3)</f>
        <v>679</v>
      </c>
      <c r="U56" s="34" t="str" cm="1">
        <f t="array" ref="U56">INDEX(MatriceHeureHeure[], MATCH(S56*1,TableHeuresMinutes[Colonne1],0),MATCH(R56*1,(MatriceHeureHeure[#Headers])*1,0))</f>
        <v>U</v>
      </c>
      <c r="W56" s="30" t="str">
        <f>LEFT(TEXT(DataFromForm[[#This Row],[Heure levé]],"0000"),2)</f>
        <v>07</v>
      </c>
      <c r="X56" s="31">
        <f>LEFT(TEXT(DataFromForm[[#This Row],[Heure levé]],"0000"),2)+1</f>
        <v>8</v>
      </c>
      <c r="Y56" t="str">
        <f>IF(RIGHT(DataFromForm[[#This Row],[Heure levé]],2)*1 &gt;57, X56,W56)</f>
        <v>07</v>
      </c>
      <c r="Z56">
        <f>IF(RIGHT(DataFromForm[[#This Row],[Heure levé]],2)*1 &gt;57,0,MROUND(RIGHT(DataFromForm[[#This Row],[Heure coucher]]*1,2),15))</f>
        <v>45</v>
      </c>
      <c r="AA56" t="str" cm="1">
        <f t="array" aca="1" ref="AA56" ca="1">RIGHT(CELL("address",INDEX(Agenda!A:A,MATCH(DataFromForm[[#This Row],[Date]],Agenda!A:A,0))),3)</f>
        <v>679</v>
      </c>
      <c r="AB56" s="4" t="str" cm="1">
        <f t="array" ref="AB56">INDEX(MatriceHeureHeure[], MATCH(Z56*1,TableHeuresMinutes[Colonne1],0),MATCH(Y56*1,(MatriceHeureHeure[#Headers])*1,0))</f>
        <v>AS</v>
      </c>
      <c r="AD56" s="48" t="str">
        <f>LEFT(TEXT(DataFromForm[[#This Row],[HeureBoisson]],"0000"),2)</f>
        <v>09</v>
      </c>
      <c r="AE56" s="31">
        <f>LEFT(TEXT(DataFromForm[[#This Row],[HeureBoisson]],"0000"),2)+1</f>
        <v>10</v>
      </c>
      <c r="AF56" t="str">
        <f>IF(RIGHT(DataFromForm[[#This Row],[HeureBoisson]],2)*1 &gt;57, AE56,AD56)</f>
        <v>09</v>
      </c>
      <c r="AG56">
        <f>IF(RIGHT(DataFromForm[[#This Row],[HeureBoisson]],2)*1 &gt;57,0,MROUND(RIGHT(DataFromForm[[#This Row],[Heure coucher]]*1,2),15))</f>
        <v>45</v>
      </c>
      <c r="AH56" cm="1">
        <f t="array" aca="1" ref="AH56" ca="1">RIGHT(CELL("address",INDEX(Agenda!A:A,MATCH(DataFromForm[[#This Row],[Date]],Agenda!A:A,0))),3)-1</f>
        <v>678</v>
      </c>
      <c r="AI56" s="4" t="str" cm="1">
        <f t="array" ref="AI56">INDEX(MatriceHeureHeure[], MATCH(AG56*1,TableHeuresMinutes[Colonne1],0),MATCH(AF56*1,(MatriceHeureHeure[#Headers])*1,0))</f>
        <v>BA</v>
      </c>
      <c r="AJ56" s="37">
        <v>0</v>
      </c>
      <c r="AK56" s="48" t="str">
        <f>LEFT(TEXT(DataFromForm[[#This Row],[Heure sieste]],"0000"),2)</f>
        <v>00</v>
      </c>
      <c r="AL56" s="31">
        <f>LEFT(TEXT(DataFromForm[[#This Row],[Heure sieste]],"0000"),2)+1</f>
        <v>1</v>
      </c>
      <c r="AM56" t="e">
        <f>IF(RIGHT(DataFromForm[[#This Row],[Heure sieste]],2)*1 &gt;57, AL56,AK56)</f>
        <v>#VALUE!</v>
      </c>
      <c r="AN56" t="e">
        <f>IF(RIGHT(DataFromForm[[#This Row],[Heure sieste]],2)*1 &gt;57,0,MROUND(RIGHT(DataFromForm[[#This Row],[Heure sieste]]*1,2),15))</f>
        <v>#VALUE!</v>
      </c>
      <c r="AO56">
        <f>MROUND(DataFromForm[[#This Row],[Durée sieste]],15)</f>
        <v>0</v>
      </c>
      <c r="AP56" t="str" cm="1">
        <f t="array" aca="1" ref="AP56" ca="1">RIGHT(CELL("address",INDEX(Agenda!A:A,MATCH(DataFromForm[[#This Row],[Date]],Agenda!A:A,0))),3)</f>
        <v>679</v>
      </c>
      <c r="AQ56" s="4" t="e" cm="1">
        <f t="array" ref="AQ56">INDEX(MatriceHeureHeure[], MATCH(AN56*1,TableHeuresMinutes[Colonne1],0),MATCH(AM56*1,(MatriceHeureHeure[#Headers])*1,0))</f>
        <v>#VALUE!</v>
      </c>
      <c r="AR56">
        <f t="shared" si="1"/>
        <v>-1</v>
      </c>
    </row>
    <row r="57" spans="1:45">
      <c r="A57" s="19">
        <v>44530</v>
      </c>
      <c r="B57" s="28"/>
      <c r="K57" t="s">
        <v>210</v>
      </c>
      <c r="L57" s="21" t="s">
        <v>228</v>
      </c>
      <c r="M57">
        <v>1</v>
      </c>
      <c r="P57" s="30" t="str">
        <f>LEFT(TEXT(DataFromForm[[#This Row],[Heure coucher]],"0000"),2)</f>
        <v>00</v>
      </c>
      <c r="Q57" s="31">
        <f>LEFT(TEXT(DataFromForm[[#This Row],[Heure coucher]],"0000"),2)+1</f>
        <v>1</v>
      </c>
      <c r="R57" s="32" t="e">
        <f>IF(RIGHT(DataFromForm[[#This Row],[Heure coucher]],2)*1 &gt;57,Q57, P57)</f>
        <v>#VALUE!</v>
      </c>
      <c r="S57" s="33" t="e">
        <f>IF(RIGHT(DataFromForm[[#This Row],[Heure coucher]],2)*1 &gt;57,0,MROUND(RIGHT(DataFromForm[[#This Row],[Heure coucher]]*1,2),15))</f>
        <v>#VALUE!</v>
      </c>
      <c r="T57" s="20" t="str" cm="1">
        <f t="array" aca="1" ref="T57" ca="1">RIGHT(CELL("address",INDEX(Agenda!A:A,MATCH(DataFromForm[[#This Row],[Date]],Agenda!A:A,0))),3)</f>
        <v>679</v>
      </c>
      <c r="U57" s="34" t="e" cm="1">
        <f t="array" ref="U57">INDEX(MatriceHeureHeure[], MATCH(S57*1,TableHeuresMinutes[Colonne1],0),MATCH(R57*1,(MatriceHeureHeure[#Headers])*1,0))</f>
        <v>#VALUE!</v>
      </c>
      <c r="W57" s="30" t="str">
        <f>LEFT(TEXT(DataFromForm[[#This Row],[Heure levé]],"0000"),2)</f>
        <v>00</v>
      </c>
      <c r="X57" s="31">
        <f>LEFT(TEXT(DataFromForm[[#This Row],[Heure levé]],"0000"),2)+1</f>
        <v>1</v>
      </c>
      <c r="Y57" t="e">
        <f>IF(RIGHT(DataFromForm[[#This Row],[Heure levé]],2)*1 &gt;57, X57,W57)</f>
        <v>#VALUE!</v>
      </c>
      <c r="Z57" t="e">
        <f>IF(RIGHT(DataFromForm[[#This Row],[Heure levé]],2)*1 &gt;57,0,MROUND(RIGHT(DataFromForm[[#This Row],[Heure coucher]]*1,2),15))</f>
        <v>#VALUE!</v>
      </c>
      <c r="AA57" t="str" cm="1">
        <f t="array" aca="1" ref="AA57" ca="1">RIGHT(CELL("address",INDEX(Agenda!A:A,MATCH(DataFromForm[[#This Row],[Date]],Agenda!A:A,0))),3)</f>
        <v>679</v>
      </c>
      <c r="AB57" s="4" t="e" cm="1">
        <f t="array" ref="AB57">INDEX(MatriceHeureHeure[], MATCH(Z57*1,TableHeuresMinutes[Colonne1],0),MATCH(Y57*1,(MatriceHeureHeure[#Headers])*1,0))</f>
        <v>#VALUE!</v>
      </c>
      <c r="AD57" s="48" t="str">
        <f>LEFT(TEXT(DataFromForm[[#This Row],[HeureBoisson]],"0000"),2)</f>
        <v>14</v>
      </c>
      <c r="AE57" s="31">
        <f>LEFT(TEXT(DataFromForm[[#This Row],[HeureBoisson]],"0000"),2)+1</f>
        <v>15</v>
      </c>
      <c r="AF57" t="str">
        <f>IF(RIGHT(DataFromForm[[#This Row],[HeureBoisson]],2)*1 &gt;57, AE57,AD57)</f>
        <v>14</v>
      </c>
      <c r="AG57">
        <f>IF(RIGHT(DataFromForm[[#This Row],[HeureBoisson]],2)*1 &gt;57,0,MROUND(RIGHT(DataFromForm[[#This Row],[Heure coucher]]*1,2),15))</f>
        <v>0</v>
      </c>
      <c r="AH57" cm="1">
        <f t="array" aca="1" ref="AH57" ca="1">RIGHT(CELL("address",INDEX(Agenda!A:A,MATCH(DataFromForm[[#This Row],[Date]],Agenda!A:A,0))),3)-1</f>
        <v>678</v>
      </c>
      <c r="AI57" s="4" t="str" cm="1">
        <f t="array" ref="AI57">INDEX(MatriceHeureHeure[], MATCH(AG57*1,TableHeuresMinutes[Colonne1],0),MATCH(AF57*1,(MatriceHeureHeure[#Headers])*1,0))</f>
        <v>BR</v>
      </c>
      <c r="AJ57" s="37">
        <v>0</v>
      </c>
      <c r="AK57" s="48" t="str">
        <f>LEFT(TEXT(DataFromForm[[#This Row],[Heure sieste]],"0000"),2)</f>
        <v>00</v>
      </c>
      <c r="AL57" s="31">
        <f>LEFT(TEXT(DataFromForm[[#This Row],[Heure sieste]],"0000"),2)+1</f>
        <v>1</v>
      </c>
      <c r="AM57" t="e">
        <f>IF(RIGHT(DataFromForm[[#This Row],[Heure sieste]],2)*1 &gt;57, AL57,AK57)</f>
        <v>#VALUE!</v>
      </c>
      <c r="AN57" t="e">
        <f>IF(RIGHT(DataFromForm[[#This Row],[Heure sieste]],2)*1 &gt;57,0,MROUND(RIGHT(DataFromForm[[#This Row],[Heure sieste]]*1,2),15))</f>
        <v>#VALUE!</v>
      </c>
      <c r="AO57">
        <f>MROUND(DataFromForm[[#This Row],[Durée sieste]],15)</f>
        <v>0</v>
      </c>
      <c r="AP57" t="str" cm="1">
        <f t="array" aca="1" ref="AP57" ca="1">RIGHT(CELL("address",INDEX(Agenda!A:A,MATCH(DataFromForm[[#This Row],[Date]],Agenda!A:A,0))),3)</f>
        <v>679</v>
      </c>
      <c r="AQ57" s="4" t="e" cm="1">
        <f t="array" ref="AQ57">INDEX(MatriceHeureHeure[], MATCH(AN57*1,TableHeuresMinutes[Colonne1],0),MATCH(AM57*1,(MatriceHeureHeure[#Headers])*1,0))</f>
        <v>#VALUE!</v>
      </c>
      <c r="AR57">
        <f t="shared" si="1"/>
        <v>-1</v>
      </c>
    </row>
    <row r="58" spans="1:45">
      <c r="A58" s="19">
        <v>44535</v>
      </c>
      <c r="B58" s="28"/>
      <c r="K58" t="s">
        <v>203</v>
      </c>
      <c r="L58" s="21" t="s">
        <v>251</v>
      </c>
      <c r="M58">
        <v>1</v>
      </c>
      <c r="P58" s="30" t="str">
        <f>LEFT(TEXT(DataFromForm[[#This Row],[Heure coucher]],"0000"),2)</f>
        <v>00</v>
      </c>
      <c r="Q58" s="31">
        <f>LEFT(TEXT(DataFromForm[[#This Row],[Heure coucher]],"0000"),2)+1</f>
        <v>1</v>
      </c>
      <c r="R58" s="32" t="e">
        <f>IF(RIGHT(DataFromForm[[#This Row],[Heure coucher]],2)*1 &gt;57,Q58, P58)</f>
        <v>#VALUE!</v>
      </c>
      <c r="S58" s="33" t="e">
        <f>IF(RIGHT(DataFromForm[[#This Row],[Heure coucher]],2)*1 &gt;57,0,MROUND(RIGHT(DataFromForm[[#This Row],[Heure coucher]]*1,2),15))</f>
        <v>#VALUE!</v>
      </c>
      <c r="T58" s="20" t="str" cm="1">
        <f t="array" aca="1" ref="T58" ca="1">RIGHT(CELL("address",INDEX(Agenda!A:A,MATCH(DataFromForm[[#This Row],[Date]],Agenda!A:A,0))),3)</f>
        <v>684</v>
      </c>
      <c r="U58" s="34" t="e" cm="1">
        <f t="array" ref="U58">INDEX(MatriceHeureHeure[], MATCH(S58*1,TableHeuresMinutes[Colonne1],0),MATCH(R58*1,(MatriceHeureHeure[#Headers])*1,0))</f>
        <v>#VALUE!</v>
      </c>
      <c r="W58" s="30" t="str">
        <f>LEFT(TEXT(DataFromForm[[#This Row],[Heure levé]],"0000"),2)</f>
        <v>00</v>
      </c>
      <c r="X58" s="31">
        <f>LEFT(TEXT(DataFromForm[[#This Row],[Heure levé]],"0000"),2)+1</f>
        <v>1</v>
      </c>
      <c r="Y58" t="e">
        <f>IF(RIGHT(DataFromForm[[#This Row],[Heure levé]],2)*1 &gt;57, X58,W58)</f>
        <v>#VALUE!</v>
      </c>
      <c r="Z58" t="e">
        <f>IF(RIGHT(DataFromForm[[#This Row],[Heure levé]],2)*1 &gt;57,0,MROUND(RIGHT(DataFromForm[[#This Row],[Heure coucher]]*1,2),15))</f>
        <v>#VALUE!</v>
      </c>
      <c r="AA58" t="str" cm="1">
        <f t="array" aca="1" ref="AA58" ca="1">RIGHT(CELL("address",INDEX(Agenda!A:A,MATCH(DataFromForm[[#This Row],[Date]],Agenda!A:A,0))),3)</f>
        <v>684</v>
      </c>
      <c r="AB58" s="4" t="e" cm="1">
        <f t="array" ref="AB58">INDEX(MatriceHeureHeure[], MATCH(Z58*1,TableHeuresMinutes[Colonne1],0),MATCH(Y58*1,(MatriceHeureHeure[#Headers])*1,0))</f>
        <v>#VALUE!</v>
      </c>
      <c r="AD58" s="48" t="str">
        <f>LEFT(TEXT(DataFromForm[[#This Row],[HeureBoisson]],"0000"),2)</f>
        <v>08</v>
      </c>
      <c r="AE58" s="31">
        <f>LEFT(TEXT(DataFromForm[[#This Row],[HeureBoisson]],"0000"),2)+1</f>
        <v>9</v>
      </c>
      <c r="AF58" t="str">
        <f>IF(RIGHT(DataFromForm[[#This Row],[HeureBoisson]],2)*1 &gt;57, AE58,AD58)</f>
        <v>08</v>
      </c>
      <c r="AG58">
        <f>IF(RIGHT(DataFromForm[[#This Row],[HeureBoisson]],2)*1 &gt;57,0,MROUND(RIGHT(DataFromForm[[#This Row],[Heure coucher]]*1,2),15))</f>
        <v>0</v>
      </c>
      <c r="AH58" cm="1">
        <f t="array" aca="1" ref="AH58" ca="1">RIGHT(CELL("address",INDEX(Agenda!A:A,MATCH(DataFromForm[[#This Row],[Date]],Agenda!A:A,0))),3)-1</f>
        <v>683</v>
      </c>
      <c r="AI58" s="4" t="str" cm="1">
        <f t="array" ref="AI58">INDEX(MatriceHeureHeure[], MATCH(AG58*1,TableHeuresMinutes[Colonne1],0),MATCH(AF58*1,(MatriceHeureHeure[#Headers])*1,0))</f>
        <v>AT</v>
      </c>
      <c r="AJ58" s="37">
        <v>0</v>
      </c>
      <c r="AK58" s="48" t="str">
        <f>LEFT(TEXT(DataFromForm[[#This Row],[Heure sieste]],"0000"),2)</f>
        <v>00</v>
      </c>
      <c r="AL58" s="31">
        <f>LEFT(TEXT(DataFromForm[[#This Row],[Heure sieste]],"0000"),2)+1</f>
        <v>1</v>
      </c>
      <c r="AM58" t="e">
        <f>IF(RIGHT(DataFromForm[[#This Row],[Heure sieste]],2)*1 &gt;57, AL58,AK58)</f>
        <v>#VALUE!</v>
      </c>
      <c r="AN58" t="e">
        <f>IF(RIGHT(DataFromForm[[#This Row],[Heure sieste]],2)*1 &gt;57,0,MROUND(RIGHT(DataFromForm[[#This Row],[Heure sieste]]*1,2),15))</f>
        <v>#VALUE!</v>
      </c>
      <c r="AO58">
        <f>MROUND(DataFromForm[[#This Row],[Durée sieste]],15)</f>
        <v>0</v>
      </c>
      <c r="AP58" t="str" cm="1">
        <f t="array" aca="1" ref="AP58" ca="1">RIGHT(CELL("address",INDEX(Agenda!A:A,MATCH(DataFromForm[[#This Row],[Date]],Agenda!A:A,0))),3)</f>
        <v>684</v>
      </c>
      <c r="AQ58" s="4" t="e" cm="1">
        <f t="array" ref="AQ58">INDEX(MatriceHeureHeure[], MATCH(AN58*1,TableHeuresMinutes[Colonne1],0),MATCH(AM58*1,(MatriceHeureHeure[#Headers])*1,0))</f>
        <v>#VALUE!</v>
      </c>
      <c r="AR58">
        <f t="shared" si="1"/>
        <v>-1</v>
      </c>
    </row>
    <row r="59" spans="1:45">
      <c r="A59" s="19">
        <v>44535</v>
      </c>
      <c r="B59" s="28"/>
      <c r="F59" t="s">
        <v>200</v>
      </c>
      <c r="G59" t="s">
        <v>200</v>
      </c>
      <c r="H59" t="s">
        <v>208</v>
      </c>
      <c r="I59">
        <v>1</v>
      </c>
      <c r="J59">
        <v>1</v>
      </c>
      <c r="M59">
        <v>1</v>
      </c>
      <c r="P59" s="30" t="str">
        <f>LEFT(TEXT(DataFromForm[[#This Row],[Heure coucher]],"0000"),2)</f>
        <v>00</v>
      </c>
      <c r="Q59" s="31">
        <f>LEFT(TEXT(DataFromForm[[#This Row],[Heure coucher]],"0000"),2)+1</f>
        <v>1</v>
      </c>
      <c r="R59" s="32" t="e">
        <f>IF(RIGHT(DataFromForm[[#This Row],[Heure coucher]],2)*1 &gt;57,Q59, P59)</f>
        <v>#VALUE!</v>
      </c>
      <c r="S59" s="33" t="e">
        <f>IF(RIGHT(DataFromForm[[#This Row],[Heure coucher]],2)*1 &gt;57,0,MROUND(RIGHT(DataFromForm[[#This Row],[Heure coucher]]*1,2),15))</f>
        <v>#VALUE!</v>
      </c>
      <c r="T59" s="20" t="str" cm="1">
        <f t="array" aca="1" ref="T59" ca="1">RIGHT(CELL("address",INDEX(Agenda!A:A,MATCH(DataFromForm[[#This Row],[Date]],Agenda!A:A,0))),3)</f>
        <v>684</v>
      </c>
      <c r="U59" s="34" t="e" cm="1">
        <f t="array" ref="U59">INDEX(MatriceHeureHeure[], MATCH(S59*1,TableHeuresMinutes[Colonne1],0),MATCH(R59*1,(MatriceHeureHeure[#Headers])*1,0))</f>
        <v>#VALUE!</v>
      </c>
      <c r="W59" s="30" t="str">
        <f>LEFT(TEXT(DataFromForm[[#This Row],[Heure levé]],"0000"),2)</f>
        <v>00</v>
      </c>
      <c r="X59" s="31">
        <f>LEFT(TEXT(DataFromForm[[#This Row],[Heure levé]],"0000"),2)+1</f>
        <v>1</v>
      </c>
      <c r="Y59" t="e">
        <f>IF(RIGHT(DataFromForm[[#This Row],[Heure levé]],2)*1 &gt;57, X59,W59)</f>
        <v>#VALUE!</v>
      </c>
      <c r="Z59" t="e">
        <f>IF(RIGHT(DataFromForm[[#This Row],[Heure levé]],2)*1 &gt;57,0,MROUND(RIGHT(DataFromForm[[#This Row],[Heure coucher]]*1,2),15))</f>
        <v>#VALUE!</v>
      </c>
      <c r="AA59" t="str" cm="1">
        <f t="array" aca="1" ref="AA59" ca="1">RIGHT(CELL("address",INDEX(Agenda!A:A,MATCH(DataFromForm[[#This Row],[Date]],Agenda!A:A,0))),3)</f>
        <v>684</v>
      </c>
      <c r="AB59" s="4" t="e" cm="1">
        <f t="array" ref="AB59">INDEX(MatriceHeureHeure[], MATCH(Z59*1,TableHeuresMinutes[Colonne1],0),MATCH(Y59*1,(MatriceHeureHeure[#Headers])*1,0))</f>
        <v>#VALUE!</v>
      </c>
      <c r="AD59" s="48" t="str">
        <f>LEFT(TEXT(DataFromForm[[#This Row],[HeureBoisson]],"0000"),2)</f>
        <v>00</v>
      </c>
      <c r="AE59" s="31">
        <f>LEFT(TEXT(DataFromForm[[#This Row],[HeureBoisson]],"0000"),2)+1</f>
        <v>1</v>
      </c>
      <c r="AF59" t="e">
        <f>IF(RIGHT(DataFromForm[[#This Row],[HeureBoisson]],2)*1 &gt;57, AE59,AD59)</f>
        <v>#VALUE!</v>
      </c>
      <c r="AG59" t="e">
        <f>IF(RIGHT(DataFromForm[[#This Row],[HeureBoisson]],2)*1 &gt;57,0,MROUND(RIGHT(DataFromForm[[#This Row],[Heure coucher]]*1,2),15))</f>
        <v>#VALUE!</v>
      </c>
      <c r="AH59" cm="1">
        <f t="array" aca="1" ref="AH59" ca="1">RIGHT(CELL("address",INDEX(Agenda!A:A,MATCH(DataFromForm[[#This Row],[Date]],Agenda!A:A,0))),3)-1</f>
        <v>683</v>
      </c>
      <c r="AI59" s="4" t="e" cm="1">
        <f t="array" ref="AI59">INDEX(MatriceHeureHeure[], MATCH(AG59*1,TableHeuresMinutes[Colonne1],0),MATCH(AF59*1,(MatriceHeureHeure[#Headers])*1,0))</f>
        <v>#VALUE!</v>
      </c>
      <c r="AJ59" s="37">
        <v>0</v>
      </c>
      <c r="AK59" s="48" t="str">
        <f>LEFT(TEXT(DataFromForm[[#This Row],[Heure sieste]],"0000"),2)</f>
        <v>00</v>
      </c>
      <c r="AL59" s="31">
        <f>LEFT(TEXT(DataFromForm[[#This Row],[Heure sieste]],"0000"),2)+1</f>
        <v>1</v>
      </c>
      <c r="AM59" t="e">
        <f>IF(RIGHT(DataFromForm[[#This Row],[Heure sieste]],2)*1 &gt;57, AL59,AK59)</f>
        <v>#VALUE!</v>
      </c>
      <c r="AN59" t="e">
        <f>IF(RIGHT(DataFromForm[[#This Row],[Heure sieste]],2)*1 &gt;57,0,MROUND(RIGHT(DataFromForm[[#This Row],[Heure sieste]]*1,2),15))</f>
        <v>#VALUE!</v>
      </c>
      <c r="AO59">
        <f>MROUND(DataFromForm[[#This Row],[Durée sieste]],15)</f>
        <v>0</v>
      </c>
      <c r="AP59" t="str" cm="1">
        <f t="array" aca="1" ref="AP59" ca="1">RIGHT(CELL("address",INDEX(Agenda!A:A,MATCH(DataFromForm[[#This Row],[Date]],Agenda!A:A,0))),3)</f>
        <v>684</v>
      </c>
      <c r="AQ59" s="4" t="e" cm="1">
        <f t="array" ref="AQ59">INDEX(MatriceHeureHeure[], MATCH(AN59*1,TableHeuresMinutes[Colonne1],0),MATCH(AM59*1,(MatriceHeureHeure[#Headers])*1,0))</f>
        <v>#VALUE!</v>
      </c>
      <c r="AR59">
        <f t="shared" si="1"/>
        <v>-1</v>
      </c>
    </row>
    <row r="60" spans="1:45">
      <c r="A60" s="19">
        <v>44536</v>
      </c>
      <c r="B60" s="28"/>
      <c r="D60" s="21" t="s">
        <v>248</v>
      </c>
      <c r="E60">
        <v>1000</v>
      </c>
      <c r="K60" t="s">
        <v>203</v>
      </c>
      <c r="L60" s="21" t="s">
        <v>251</v>
      </c>
      <c r="M60">
        <v>1</v>
      </c>
      <c r="P60" s="30" t="str">
        <f>LEFT(TEXT(DataFromForm[[#This Row],[Heure coucher]],"0000"),2)</f>
        <v>00</v>
      </c>
      <c r="Q60" s="31">
        <f>LEFT(TEXT(DataFromForm[[#This Row],[Heure coucher]],"0000"),2)+1</f>
        <v>1</v>
      </c>
      <c r="R60" s="32" t="e">
        <f>IF(RIGHT(DataFromForm[[#This Row],[Heure coucher]],2)*1 &gt;57,Q60, P60)</f>
        <v>#VALUE!</v>
      </c>
      <c r="S60" s="33" t="e">
        <f>IF(RIGHT(DataFromForm[[#This Row],[Heure coucher]],2)*1 &gt;57,0,MROUND(RIGHT(DataFromForm[[#This Row],[Heure coucher]]*1,2),15))</f>
        <v>#VALUE!</v>
      </c>
      <c r="T60" s="20" t="str" cm="1">
        <f t="array" aca="1" ref="T60" ca="1">RIGHT(CELL("address",INDEX(Agenda!A:A,MATCH(DataFromForm[[#This Row],[Date]],Agenda!A:A,0))),3)</f>
        <v>685</v>
      </c>
      <c r="U60" s="34" t="e" cm="1">
        <f t="array" ref="U60">INDEX(MatriceHeureHeure[], MATCH(S60*1,TableHeuresMinutes[Colonne1],0),MATCH(R60*1,(MatriceHeureHeure[#Headers])*1,0))</f>
        <v>#VALUE!</v>
      </c>
      <c r="W60" s="30" t="str">
        <f>LEFT(TEXT(DataFromForm[[#This Row],[Heure levé]],"0000"),2)</f>
        <v>00</v>
      </c>
      <c r="X60" s="31">
        <f>LEFT(TEXT(DataFromForm[[#This Row],[Heure levé]],"0000"),2)+1</f>
        <v>1</v>
      </c>
      <c r="Y60" t="e">
        <f>IF(RIGHT(DataFromForm[[#This Row],[Heure levé]],2)*1 &gt;57, X60,W60)</f>
        <v>#VALUE!</v>
      </c>
      <c r="Z60" t="e">
        <f>IF(RIGHT(DataFromForm[[#This Row],[Heure levé]],2)*1 &gt;57,0,MROUND(RIGHT(DataFromForm[[#This Row],[Heure coucher]]*1,2),15))</f>
        <v>#VALUE!</v>
      </c>
      <c r="AA60" t="str" cm="1">
        <f t="array" aca="1" ref="AA60" ca="1">RIGHT(CELL("address",INDEX(Agenda!A:A,MATCH(DataFromForm[[#This Row],[Date]],Agenda!A:A,0))),3)</f>
        <v>685</v>
      </c>
      <c r="AB60" s="4" t="e" cm="1">
        <f t="array" ref="AB60">INDEX(MatriceHeureHeure[], MATCH(Z60*1,TableHeuresMinutes[Colonne1],0),MATCH(Y60*1,(MatriceHeureHeure[#Headers])*1,0))</f>
        <v>#VALUE!</v>
      </c>
      <c r="AD60" s="48" t="str">
        <f>LEFT(TEXT(DataFromForm[[#This Row],[HeureBoisson]],"0000"),2)</f>
        <v>08</v>
      </c>
      <c r="AE60" s="31">
        <f>LEFT(TEXT(DataFromForm[[#This Row],[HeureBoisson]],"0000"),2)+1</f>
        <v>9</v>
      </c>
      <c r="AF60" t="str">
        <f>IF(RIGHT(DataFromForm[[#This Row],[HeureBoisson]],2)*1 &gt;57, AE60,AD60)</f>
        <v>08</v>
      </c>
      <c r="AG60">
        <f>IF(RIGHT(DataFromForm[[#This Row],[HeureBoisson]],2)*1 &gt;57,0,MROUND(RIGHT(DataFromForm[[#This Row],[Heure coucher]]*1,2),15))</f>
        <v>0</v>
      </c>
      <c r="AH60" cm="1">
        <f t="array" aca="1" ref="AH60" ca="1">RIGHT(CELL("address",INDEX(Agenda!A:A,MATCH(DataFromForm[[#This Row],[Date]],Agenda!A:A,0))),3)-1</f>
        <v>684</v>
      </c>
      <c r="AI60" s="4" t="str" cm="1">
        <f t="array" ref="AI60">INDEX(MatriceHeureHeure[], MATCH(AG60*1,TableHeuresMinutes[Colonne1],0),MATCH(AF60*1,(MatriceHeureHeure[#Headers])*1,0))</f>
        <v>AT</v>
      </c>
      <c r="AJ60" s="37">
        <v>0</v>
      </c>
      <c r="AK60" s="48" t="str">
        <f>LEFT(TEXT(DataFromForm[[#This Row],[Heure sieste]],"0000"),2)</f>
        <v>09</v>
      </c>
      <c r="AL60" s="31">
        <f>LEFT(TEXT(DataFromForm[[#This Row],[Heure sieste]],"0000"),2)+1</f>
        <v>10</v>
      </c>
      <c r="AM60" t="str">
        <f>IF(RIGHT(DataFromForm[[#This Row],[Heure sieste]],2)*1 &gt;57, AL60,AK60)</f>
        <v>09</v>
      </c>
      <c r="AN60">
        <f>IF(RIGHT(DataFromForm[[#This Row],[Heure sieste]],2)*1 &gt;57,0,MROUND(RIGHT(DataFromForm[[#This Row],[Heure sieste]]*1,2),15))</f>
        <v>0</v>
      </c>
      <c r="AO60">
        <f>MROUND(DataFromForm[[#This Row],[Durée sieste]],15)</f>
        <v>1005</v>
      </c>
      <c r="AP60" t="str" cm="1">
        <f t="array" aca="1" ref="AP60" ca="1">RIGHT(CELL("address",INDEX(Agenda!A:A,MATCH(DataFromForm[[#This Row],[Date]],Agenda!A:A,0))),3)</f>
        <v>685</v>
      </c>
      <c r="AQ60" s="4" t="str" cm="1">
        <f t="array" ref="AQ60">INDEX(MatriceHeureHeure[], MATCH(AN60*1,TableHeuresMinutes[Colonne1],0),MATCH(AM60*1,(MatriceHeureHeure[#Headers])*1,0))</f>
        <v>AX</v>
      </c>
      <c r="AR60">
        <f t="shared" si="1"/>
        <v>66</v>
      </c>
    </row>
    <row r="61" spans="1:45">
      <c r="A61" s="19">
        <v>44536</v>
      </c>
      <c r="B61" s="28">
        <v>100</v>
      </c>
      <c r="C61" s="21" t="s">
        <v>214</v>
      </c>
      <c r="F61" t="s">
        <v>200</v>
      </c>
      <c r="G61" t="s">
        <v>200</v>
      </c>
      <c r="H61" t="s">
        <v>200</v>
      </c>
      <c r="I61">
        <v>0</v>
      </c>
      <c r="J61">
        <v>0</v>
      </c>
      <c r="K61" t="s">
        <v>203</v>
      </c>
      <c r="L61" s="21" t="s">
        <v>251</v>
      </c>
      <c r="M61">
        <v>1</v>
      </c>
      <c r="P61" s="30" t="str">
        <f>LEFT(TEXT(DataFromForm[[#This Row],[Heure coucher]],"0000"),2)</f>
        <v>01</v>
      </c>
      <c r="Q61" s="31">
        <f>LEFT(TEXT(DataFromForm[[#This Row],[Heure coucher]],"0000"),2)+1</f>
        <v>2</v>
      </c>
      <c r="R61" s="32" t="str">
        <f>IF(RIGHT(DataFromForm[[#This Row],[Heure coucher]],2)*1 &gt;57,Q61, P61)</f>
        <v>01</v>
      </c>
      <c r="S61" s="33">
        <f>IF(RIGHT(DataFromForm[[#This Row],[Heure coucher]],2)*1 &gt;57,0,MROUND(RIGHT(DataFromForm[[#This Row],[Heure coucher]]*1,2),15))</f>
        <v>0</v>
      </c>
      <c r="T61" s="20" t="str" cm="1">
        <f t="array" aca="1" ref="T61" ca="1">RIGHT(CELL("address",INDEX(Agenda!A:A,MATCH(DataFromForm[[#This Row],[Date]],Agenda!A:A,0))),3)</f>
        <v>685</v>
      </c>
      <c r="U61" s="34" t="str" cm="1">
        <f t="array" ref="U61">INDEX(MatriceHeureHeure[], MATCH(S61*1,TableHeuresMinutes[Colonne1],0),MATCH(R61*1,(MatriceHeureHeure[#Headers])*1,0))</f>
        <v>R</v>
      </c>
      <c r="W61" s="30" t="str">
        <f>LEFT(TEXT(DataFromForm[[#This Row],[Heure levé]],"0000"),2)</f>
        <v>07</v>
      </c>
      <c r="X61" s="31">
        <f>LEFT(TEXT(DataFromForm[[#This Row],[Heure levé]],"0000"),2)+1</f>
        <v>8</v>
      </c>
      <c r="Y61" t="str">
        <f>IF(RIGHT(DataFromForm[[#This Row],[Heure levé]],2)*1 &gt;57, X61,W61)</f>
        <v>07</v>
      </c>
      <c r="Z61">
        <f>IF(RIGHT(DataFromForm[[#This Row],[Heure levé]],2)*1 &gt;57,0,MROUND(RIGHT(DataFromForm[[#This Row],[Heure coucher]]*1,2),15))</f>
        <v>0</v>
      </c>
      <c r="AA61" t="str" cm="1">
        <f t="array" aca="1" ref="AA61" ca="1">RIGHT(CELL("address",INDEX(Agenda!A:A,MATCH(DataFromForm[[#This Row],[Date]],Agenda!A:A,0))),3)</f>
        <v>685</v>
      </c>
      <c r="AB61" s="4" t="str" cm="1">
        <f t="array" ref="AB61">INDEX(MatriceHeureHeure[], MATCH(Z61*1,TableHeuresMinutes[Colonne1],0),MATCH(Y61*1,(MatriceHeureHeure[#Headers])*1,0))</f>
        <v>AP</v>
      </c>
      <c r="AD61" s="48" t="str">
        <f>LEFT(TEXT(DataFromForm[[#This Row],[HeureBoisson]],"0000"),2)</f>
        <v>08</v>
      </c>
      <c r="AE61" s="31">
        <f>LEFT(TEXT(DataFromForm[[#This Row],[HeureBoisson]],"0000"),2)+1</f>
        <v>9</v>
      </c>
      <c r="AF61" t="str">
        <f>IF(RIGHT(DataFromForm[[#This Row],[HeureBoisson]],2)*1 &gt;57, AE61,AD61)</f>
        <v>08</v>
      </c>
      <c r="AG61">
        <f>IF(RIGHT(DataFromForm[[#This Row],[HeureBoisson]],2)*1 &gt;57,0,MROUND(RIGHT(DataFromForm[[#This Row],[Heure coucher]]*1,2),15))</f>
        <v>0</v>
      </c>
      <c r="AH61" cm="1">
        <f t="array" aca="1" ref="AH61" ca="1">RIGHT(CELL("address",INDEX(Agenda!A:A,MATCH(DataFromForm[[#This Row],[Date]],Agenda!A:A,0))),3)-1</f>
        <v>684</v>
      </c>
      <c r="AI61" s="4" t="str" cm="1">
        <f t="array" ref="AI61">INDEX(MatriceHeureHeure[], MATCH(AG61*1,TableHeuresMinutes[Colonne1],0),MATCH(AF61*1,(MatriceHeureHeure[#Headers])*1,0))</f>
        <v>AT</v>
      </c>
      <c r="AJ61" s="37">
        <v>0</v>
      </c>
      <c r="AK61" s="48" t="str">
        <f>LEFT(TEXT(DataFromForm[[#This Row],[Heure sieste]],"0000"),2)</f>
        <v>00</v>
      </c>
      <c r="AL61" s="31">
        <f>LEFT(TEXT(DataFromForm[[#This Row],[Heure sieste]],"0000"),2)+1</f>
        <v>1</v>
      </c>
      <c r="AM61" t="e">
        <f>IF(RIGHT(DataFromForm[[#This Row],[Heure sieste]],2)*1 &gt;57, AL61,AK61)</f>
        <v>#VALUE!</v>
      </c>
      <c r="AN61" t="e">
        <f>IF(RIGHT(DataFromForm[[#This Row],[Heure sieste]],2)*1 &gt;57,0,MROUND(RIGHT(DataFromForm[[#This Row],[Heure sieste]]*1,2),15))</f>
        <v>#VALUE!</v>
      </c>
      <c r="AO61">
        <f>MROUND(DataFromForm[[#This Row],[Durée sieste]],15)</f>
        <v>0</v>
      </c>
      <c r="AP61" t="str" cm="1">
        <f t="array" aca="1" ref="AP61" ca="1">RIGHT(CELL("address",INDEX(Agenda!A:A,MATCH(DataFromForm[[#This Row],[Date]],Agenda!A:A,0))),3)</f>
        <v>685</v>
      </c>
      <c r="AQ61" s="4" t="e" cm="1">
        <f t="array" ref="AQ61">INDEX(MatriceHeureHeure[], MATCH(AN61*1,TableHeuresMinutes[Colonne1],0),MATCH(AM61*1,(MatriceHeureHeure[#Headers])*1,0))</f>
        <v>#VALUE!</v>
      </c>
      <c r="AR61">
        <f t="shared" si="1"/>
        <v>-1</v>
      </c>
    </row>
    <row r="62" spans="1:45">
      <c r="A62" s="19">
        <v>44541</v>
      </c>
      <c r="B62" s="28">
        <v>115</v>
      </c>
      <c r="C62" s="21" t="s">
        <v>254</v>
      </c>
      <c r="D62" s="21" t="s">
        <v>255</v>
      </c>
      <c r="E62">
        <v>60</v>
      </c>
      <c r="F62" t="s">
        <v>201</v>
      </c>
      <c r="G62" t="s">
        <v>202</v>
      </c>
      <c r="H62" t="s">
        <v>208</v>
      </c>
      <c r="I62">
        <v>1</v>
      </c>
      <c r="J62">
        <v>1</v>
      </c>
      <c r="K62" t="s">
        <v>210</v>
      </c>
      <c r="L62" s="21" t="s">
        <v>228</v>
      </c>
      <c r="M62">
        <v>1</v>
      </c>
      <c r="P62" s="30" t="str">
        <f>LEFT(TEXT(DataFromForm[[#This Row],[Heure coucher]],"0000"),2)</f>
        <v>01</v>
      </c>
      <c r="Q62" s="31">
        <f>LEFT(TEXT(DataFromForm[[#This Row],[Heure coucher]],"0000"),2)+1</f>
        <v>2</v>
      </c>
      <c r="R62" s="32" t="str">
        <f>IF(RIGHT(DataFromForm[[#This Row],[Heure coucher]],2)*1 &gt;57,Q62, P62)</f>
        <v>01</v>
      </c>
      <c r="S62" s="33">
        <f>IF(RIGHT(DataFromForm[[#This Row],[Heure coucher]],2)*1 &gt;57,0,MROUND(RIGHT(DataFromForm[[#This Row],[Heure coucher]]*1,2),15))</f>
        <v>15</v>
      </c>
      <c r="T62" s="20" t="str" cm="1">
        <f t="array" aca="1" ref="T62" ca="1">RIGHT(CELL("address",INDEX(Agenda!A:A,MATCH(DataFromForm[[#This Row],[Date]],Agenda!A:A,0))),3)</f>
        <v>690</v>
      </c>
      <c r="U62" s="34" t="str" cm="1">
        <f t="array" ref="U62">INDEX(MatriceHeureHeure[], MATCH(S62*1,TableHeuresMinutes[Colonne1],0),MATCH(R62*1,(MatriceHeureHeure[#Headers])*1,0))</f>
        <v>S</v>
      </c>
      <c r="W62" s="30" t="str">
        <f>LEFT(TEXT(DataFromForm[[#This Row],[Heure levé]],"0000"),2)</f>
        <v>06</v>
      </c>
      <c r="X62" s="31">
        <f>LEFT(TEXT(DataFromForm[[#This Row],[Heure levé]],"0000"),2)+1</f>
        <v>7</v>
      </c>
      <c r="Y62" t="str">
        <f>IF(RIGHT(DataFromForm[[#This Row],[Heure levé]],2)*1 &gt;57, X62,W62)</f>
        <v>06</v>
      </c>
      <c r="Z62">
        <f>IF(RIGHT(DataFromForm[[#This Row],[Heure levé]],2)*1 &gt;57,0,MROUND(RIGHT(DataFromForm[[#This Row],[Heure coucher]]*1,2),15))</f>
        <v>15</v>
      </c>
      <c r="AA62" t="str" cm="1">
        <f t="array" aca="1" ref="AA62" ca="1">RIGHT(CELL("address",INDEX(Agenda!A:A,MATCH(DataFromForm[[#This Row],[Date]],Agenda!A:A,0))),3)</f>
        <v>690</v>
      </c>
      <c r="AB62" s="4" t="str" cm="1">
        <f t="array" ref="AB62">INDEX(MatriceHeureHeure[], MATCH(Z62*1,TableHeuresMinutes[Colonne1],0),MATCH(Y62*1,(MatriceHeureHeure[#Headers])*1,0))</f>
        <v>AM</v>
      </c>
      <c r="AD62" s="48" t="str">
        <f>LEFT(TEXT(DataFromForm[[#This Row],[HeureBoisson]],"0000"),2)</f>
        <v>14</v>
      </c>
      <c r="AE62" s="31">
        <f>LEFT(TEXT(DataFromForm[[#This Row],[HeureBoisson]],"0000"),2)+1</f>
        <v>15</v>
      </c>
      <c r="AF62" t="str">
        <f>IF(RIGHT(DataFromForm[[#This Row],[HeureBoisson]],2)*1 &gt;57, AE62,AD62)</f>
        <v>14</v>
      </c>
      <c r="AG62">
        <f>IF(RIGHT(DataFromForm[[#This Row],[HeureBoisson]],2)*1 &gt;57,0,MROUND(RIGHT(DataFromForm[[#This Row],[Heure coucher]]*1,2),15))</f>
        <v>15</v>
      </c>
      <c r="AH62" cm="1">
        <f t="array" aca="1" ref="AH62" ca="1">RIGHT(CELL("address",INDEX(Agenda!A:A,MATCH(DataFromForm[[#This Row],[Date]],Agenda!A:A,0))),3)-1</f>
        <v>689</v>
      </c>
      <c r="AI62" s="4" t="str" cm="1">
        <f t="array" ref="AI62">INDEX(MatriceHeureHeure[], MATCH(AG62*1,TableHeuresMinutes[Colonne1],0),MATCH(AF62*1,(MatriceHeureHeure[#Headers])*1,0))</f>
        <v>BS</v>
      </c>
      <c r="AJ62" s="37">
        <v>0</v>
      </c>
      <c r="AK62" s="48" t="str">
        <f>LEFT(TEXT(DataFromForm[[#This Row],[Heure sieste]],"0000"),2)</f>
        <v>08</v>
      </c>
      <c r="AL62" s="31">
        <f>LEFT(TEXT(DataFromForm[[#This Row],[Heure sieste]],"0000"),2)+1</f>
        <v>9</v>
      </c>
      <c r="AM62" t="str">
        <f>IF(RIGHT(DataFromForm[[#This Row],[Heure sieste]],2)*1 &gt;57, AL62,AK62)</f>
        <v>08</v>
      </c>
      <c r="AN62">
        <f>IF(RIGHT(DataFromForm[[#This Row],[Heure sieste]],2)*1 &gt;57,0,MROUND(RIGHT(DataFromForm[[#This Row],[Heure sieste]]*1,2),15))</f>
        <v>30</v>
      </c>
      <c r="AO62">
        <f>MROUND(DataFromForm[[#This Row],[Durée sieste]],15)</f>
        <v>60</v>
      </c>
      <c r="AP62" t="str" cm="1">
        <f t="array" aca="1" ref="AP62" ca="1">RIGHT(CELL("address",INDEX(Agenda!A:A,MATCH(DataFromForm[[#This Row],[Date]],Agenda!A:A,0))),3)</f>
        <v>690</v>
      </c>
      <c r="AQ62" s="4" t="str" cm="1">
        <f t="array" ref="AQ62">INDEX(MatriceHeureHeure[], MATCH(AN62*1,TableHeuresMinutes[Colonne1],0),MATCH(AM62*1,(MatriceHeureHeure[#Headers])*1,0))</f>
        <v>AV</v>
      </c>
      <c r="AR62">
        <f t="shared" si="1"/>
        <v>3</v>
      </c>
    </row>
    <row r="63" spans="1:45">
      <c r="A63" s="19">
        <v>44541</v>
      </c>
      <c r="B63" s="28"/>
      <c r="K63" t="s">
        <v>203</v>
      </c>
      <c r="L63" s="21" t="s">
        <v>231</v>
      </c>
      <c r="M63">
        <v>1</v>
      </c>
      <c r="P63" s="30" t="str">
        <f>LEFT(TEXT(DataFromForm[[#This Row],[Heure coucher]],"0000"),2)</f>
        <v>00</v>
      </c>
      <c r="Q63" s="31">
        <f>LEFT(TEXT(DataFromForm[[#This Row],[Heure coucher]],"0000"),2)+1</f>
        <v>1</v>
      </c>
      <c r="R63" s="32" t="e">
        <f>IF(RIGHT(DataFromForm[[#This Row],[Heure coucher]],2)*1 &gt;57,Q63, P63)</f>
        <v>#VALUE!</v>
      </c>
      <c r="S63" s="33" t="e">
        <f>IF(RIGHT(DataFromForm[[#This Row],[Heure coucher]],2)*1 &gt;57,0,MROUND(RIGHT(DataFromForm[[#This Row],[Heure coucher]]*1,2),15))</f>
        <v>#VALUE!</v>
      </c>
      <c r="T63" s="20" t="str" cm="1">
        <f t="array" aca="1" ref="T63" ca="1">RIGHT(CELL("address",INDEX(Agenda!A:A,MATCH(DataFromForm[[#This Row],[Date]],Agenda!A:A,0))),3)</f>
        <v>690</v>
      </c>
      <c r="U63" s="34" t="e" cm="1">
        <f t="array" ref="U63">INDEX(MatriceHeureHeure[], MATCH(S63*1,TableHeuresMinutes[Colonne1],0),MATCH(R63*1,(MatriceHeureHeure[#Headers])*1,0))</f>
        <v>#VALUE!</v>
      </c>
      <c r="W63" s="30" t="str">
        <f>LEFT(TEXT(DataFromForm[[#This Row],[Heure levé]],"0000"),2)</f>
        <v>00</v>
      </c>
      <c r="X63" s="31">
        <f>LEFT(TEXT(DataFromForm[[#This Row],[Heure levé]],"0000"),2)+1</f>
        <v>1</v>
      </c>
      <c r="Y63" t="e">
        <f>IF(RIGHT(DataFromForm[[#This Row],[Heure levé]],2)*1 &gt;57, X63,W63)</f>
        <v>#VALUE!</v>
      </c>
      <c r="Z63" t="e">
        <f>IF(RIGHT(DataFromForm[[#This Row],[Heure levé]],2)*1 &gt;57,0,MROUND(RIGHT(DataFromForm[[#This Row],[Heure coucher]]*1,2),15))</f>
        <v>#VALUE!</v>
      </c>
      <c r="AA63" t="str" cm="1">
        <f t="array" aca="1" ref="AA63" ca="1">RIGHT(CELL("address",INDEX(Agenda!A:A,MATCH(DataFromForm[[#This Row],[Date]],Agenda!A:A,0))),3)</f>
        <v>690</v>
      </c>
      <c r="AB63" s="4" t="e" cm="1">
        <f t="array" ref="AB63">INDEX(MatriceHeureHeure[], MATCH(Z63*1,TableHeuresMinutes[Colonne1],0),MATCH(Y63*1,(MatriceHeureHeure[#Headers])*1,0))</f>
        <v>#VALUE!</v>
      </c>
      <c r="AD63" s="48" t="str">
        <f>LEFT(TEXT(DataFromForm[[#This Row],[HeureBoisson]],"0000"),2)</f>
        <v>17</v>
      </c>
      <c r="AE63" s="31">
        <f>LEFT(TEXT(DataFromForm[[#This Row],[HeureBoisson]],"0000"),2)+1</f>
        <v>18</v>
      </c>
      <c r="AF63" t="str">
        <f>IF(RIGHT(DataFromForm[[#This Row],[HeureBoisson]],2)*1 &gt;57, AE63,AD63)</f>
        <v>17</v>
      </c>
      <c r="AG63">
        <f>IF(RIGHT(DataFromForm[[#This Row],[HeureBoisson]],2)*1 &gt;57,0,MROUND(RIGHT(DataFromForm[[#This Row],[Heure coucher]]*1,2),15))</f>
        <v>0</v>
      </c>
      <c r="AH63" cm="1">
        <f t="array" aca="1" ref="AH63" ca="1">RIGHT(CELL("address",INDEX(Agenda!A:A,MATCH(DataFromForm[[#This Row],[Date]],Agenda!A:A,0))),3)-1</f>
        <v>689</v>
      </c>
      <c r="AI63" s="4" t="str" cm="1">
        <f t="array" ref="AI63">INDEX(MatriceHeureHeure[], MATCH(AG63*1,TableHeuresMinutes[Colonne1],0),MATCH(AF63*1,(MatriceHeureHeure[#Headers])*1,0))</f>
        <v>CD</v>
      </c>
      <c r="AJ63" s="37">
        <v>0</v>
      </c>
      <c r="AK63" s="48" t="str">
        <f>LEFT(TEXT(DataFromForm[[#This Row],[Heure sieste]],"0000"),2)</f>
        <v>00</v>
      </c>
      <c r="AL63" s="31">
        <f>LEFT(TEXT(DataFromForm[[#This Row],[Heure sieste]],"0000"),2)+1</f>
        <v>1</v>
      </c>
      <c r="AM63" t="e">
        <f>IF(RIGHT(DataFromForm[[#This Row],[Heure sieste]],2)*1 &gt;57, AL63,AK63)</f>
        <v>#VALUE!</v>
      </c>
      <c r="AN63" t="e">
        <f>IF(RIGHT(DataFromForm[[#This Row],[Heure sieste]],2)*1 &gt;57,0,MROUND(RIGHT(DataFromForm[[#This Row],[Heure sieste]]*1,2),15))</f>
        <v>#VALUE!</v>
      </c>
      <c r="AO63">
        <f>MROUND(DataFromForm[[#This Row],[Durée sieste]],15)</f>
        <v>0</v>
      </c>
      <c r="AP63" t="str" cm="1">
        <f t="array" aca="1" ref="AP63" ca="1">RIGHT(CELL("address",INDEX(Agenda!A:A,MATCH(DataFromForm[[#This Row],[Date]],Agenda!A:A,0))),3)</f>
        <v>690</v>
      </c>
      <c r="AQ63" s="4" t="e" cm="1">
        <f t="array" ref="AQ63">INDEX(MatriceHeureHeure[], MATCH(AN63*1,TableHeuresMinutes[Colonne1],0),MATCH(AM63*1,(MatriceHeureHeure[#Headers])*1,0))</f>
        <v>#VALUE!</v>
      </c>
      <c r="AR63">
        <f t="shared" si="1"/>
        <v>-1</v>
      </c>
    </row>
    <row r="64" spans="1:45">
      <c r="A64" s="19">
        <v>44542</v>
      </c>
      <c r="B64" s="28"/>
      <c r="D64" s="21" t="s">
        <v>246</v>
      </c>
      <c r="E64">
        <v>30</v>
      </c>
      <c r="K64" t="s">
        <v>203</v>
      </c>
      <c r="L64" s="21" t="s">
        <v>231</v>
      </c>
      <c r="M64">
        <v>1</v>
      </c>
      <c r="P64" s="30" t="str">
        <f>LEFT(TEXT(DataFromForm[[#This Row],[Heure coucher]],"0000"),2)</f>
        <v>00</v>
      </c>
      <c r="Q64" s="31">
        <f>LEFT(TEXT(DataFromForm[[#This Row],[Heure coucher]],"0000"),2)+1</f>
        <v>1</v>
      </c>
      <c r="R64" s="32" t="e">
        <f>IF(RIGHT(DataFromForm[[#This Row],[Heure coucher]],2)*1 &gt;57,Q64, P64)</f>
        <v>#VALUE!</v>
      </c>
      <c r="S64" s="33" t="e">
        <f>IF(RIGHT(DataFromForm[[#This Row],[Heure coucher]],2)*1 &gt;57,0,MROUND(RIGHT(DataFromForm[[#This Row],[Heure coucher]]*1,2),15))</f>
        <v>#VALUE!</v>
      </c>
      <c r="T64" s="20" t="str" cm="1">
        <f t="array" aca="1" ref="T64" ca="1">RIGHT(CELL("address",INDEX(Agenda!A:A,MATCH(DataFromForm[[#This Row],[Date]],Agenda!A:A,0))),3)</f>
        <v>691</v>
      </c>
      <c r="U64" s="34" t="e" cm="1">
        <f t="array" ref="U64">INDEX(MatriceHeureHeure[], MATCH(S64*1,TableHeuresMinutes[Colonne1],0),MATCH(R64*1,(MatriceHeureHeure[#Headers])*1,0))</f>
        <v>#VALUE!</v>
      </c>
      <c r="W64" s="30" t="str">
        <f>LEFT(TEXT(DataFromForm[[#This Row],[Heure levé]],"0000"),2)</f>
        <v>00</v>
      </c>
      <c r="X64" s="31">
        <f>LEFT(TEXT(DataFromForm[[#This Row],[Heure levé]],"0000"),2)+1</f>
        <v>1</v>
      </c>
      <c r="Y64" t="e">
        <f>IF(RIGHT(DataFromForm[[#This Row],[Heure levé]],2)*1 &gt;57, X64,W64)</f>
        <v>#VALUE!</v>
      </c>
      <c r="Z64" t="e">
        <f>IF(RIGHT(DataFromForm[[#This Row],[Heure levé]],2)*1 &gt;57,0,MROUND(RIGHT(DataFromForm[[#This Row],[Heure coucher]]*1,2),15))</f>
        <v>#VALUE!</v>
      </c>
      <c r="AA64" t="str" cm="1">
        <f t="array" aca="1" ref="AA64" ca="1">RIGHT(CELL("address",INDEX(Agenda!A:A,MATCH(DataFromForm[[#This Row],[Date]],Agenda!A:A,0))),3)</f>
        <v>691</v>
      </c>
      <c r="AB64" s="4" t="e" cm="1">
        <f t="array" ref="AB64">INDEX(MatriceHeureHeure[], MATCH(Z64*1,TableHeuresMinutes[Colonne1],0),MATCH(Y64*1,(MatriceHeureHeure[#Headers])*1,0))</f>
        <v>#VALUE!</v>
      </c>
      <c r="AD64" s="48" t="str">
        <f>LEFT(TEXT(DataFromForm[[#This Row],[HeureBoisson]],"0000"),2)</f>
        <v>17</v>
      </c>
      <c r="AE64" s="31">
        <f>LEFT(TEXT(DataFromForm[[#This Row],[HeureBoisson]],"0000"),2)+1</f>
        <v>18</v>
      </c>
      <c r="AF64" t="str">
        <f>IF(RIGHT(DataFromForm[[#This Row],[HeureBoisson]],2)*1 &gt;57, AE64,AD64)</f>
        <v>17</v>
      </c>
      <c r="AG64">
        <f>IF(RIGHT(DataFromForm[[#This Row],[HeureBoisson]],2)*1 &gt;57,0,MROUND(RIGHT(DataFromForm[[#This Row],[Heure coucher]]*1,2),15))</f>
        <v>0</v>
      </c>
      <c r="AH64" cm="1">
        <f t="array" aca="1" ref="AH64" ca="1">RIGHT(CELL("address",INDEX(Agenda!A:A,MATCH(DataFromForm[[#This Row],[Date]],Agenda!A:A,0))),3)-1</f>
        <v>690</v>
      </c>
      <c r="AI64" s="4" t="str" cm="1">
        <f t="array" ref="AI64">INDEX(MatriceHeureHeure[], MATCH(AG64*1,TableHeuresMinutes[Colonne1],0),MATCH(AF64*1,(MatriceHeureHeure[#Headers])*1,0))</f>
        <v>CD</v>
      </c>
      <c r="AJ64" s="37">
        <v>0</v>
      </c>
      <c r="AK64" s="48" t="str">
        <f>LEFT(TEXT(DataFromForm[[#This Row],[Heure sieste]],"0000"),2)</f>
        <v>15</v>
      </c>
      <c r="AL64" s="31">
        <f>LEFT(TEXT(DataFromForm[[#This Row],[Heure sieste]],"0000"),2)+1</f>
        <v>16</v>
      </c>
      <c r="AM64" t="str">
        <f>IF(RIGHT(DataFromForm[[#This Row],[Heure sieste]],2)*1 &gt;57, AL64,AK64)</f>
        <v>15</v>
      </c>
      <c r="AN64">
        <f>IF(RIGHT(DataFromForm[[#This Row],[Heure sieste]],2)*1 &gt;57,0,MROUND(RIGHT(DataFromForm[[#This Row],[Heure sieste]]*1,2),15))</f>
        <v>0</v>
      </c>
      <c r="AO64">
        <f>MROUND(DataFromForm[[#This Row],[Durée sieste]],15)</f>
        <v>30</v>
      </c>
      <c r="AP64" t="str" cm="1">
        <f t="array" aca="1" ref="AP64" ca="1">RIGHT(CELL("address",INDEX(Agenda!A:A,MATCH(DataFromForm[[#This Row],[Date]],Agenda!A:A,0))),3)</f>
        <v>691</v>
      </c>
      <c r="AQ64" s="4" t="str" cm="1">
        <f t="array" ref="AQ64">INDEX(MatriceHeureHeure[], MATCH(AN64*1,TableHeuresMinutes[Colonne1],0),MATCH(AM64*1,(MatriceHeureHeure[#Headers])*1,0))</f>
        <v>BV</v>
      </c>
      <c r="AR64">
        <f t="shared" si="1"/>
        <v>1</v>
      </c>
    </row>
    <row r="65" spans="1:44">
      <c r="A65" s="19">
        <v>44542</v>
      </c>
      <c r="B65" s="28"/>
      <c r="K65" t="s">
        <v>210</v>
      </c>
      <c r="L65" s="21" t="s">
        <v>231</v>
      </c>
      <c r="M65">
        <v>1</v>
      </c>
      <c r="P65" s="30" t="str">
        <f>LEFT(TEXT(DataFromForm[[#This Row],[Heure coucher]],"0000"),2)</f>
        <v>00</v>
      </c>
      <c r="Q65" s="31">
        <f>LEFT(TEXT(DataFromForm[[#This Row],[Heure coucher]],"0000"),2)+1</f>
        <v>1</v>
      </c>
      <c r="R65" s="32" t="e">
        <f>IF(RIGHT(DataFromForm[[#This Row],[Heure coucher]],2)*1 &gt;57,Q65, P65)</f>
        <v>#VALUE!</v>
      </c>
      <c r="S65" s="33" t="e">
        <f>IF(RIGHT(DataFromForm[[#This Row],[Heure coucher]],2)*1 &gt;57,0,MROUND(RIGHT(DataFromForm[[#This Row],[Heure coucher]]*1,2),15))</f>
        <v>#VALUE!</v>
      </c>
      <c r="T65" s="20" t="str" cm="1">
        <f t="array" aca="1" ref="T65" ca="1">RIGHT(CELL("address",INDEX(Agenda!A:A,MATCH(DataFromForm[[#This Row],[Date]],Agenda!A:A,0))),3)</f>
        <v>691</v>
      </c>
      <c r="U65" s="34" t="e" cm="1">
        <f t="array" ref="U65">INDEX(MatriceHeureHeure[], MATCH(S65*1,TableHeuresMinutes[Colonne1],0),MATCH(R65*1,(MatriceHeureHeure[#Headers])*1,0))</f>
        <v>#VALUE!</v>
      </c>
      <c r="W65" s="30" t="str">
        <f>LEFT(TEXT(DataFromForm[[#This Row],[Heure levé]],"0000"),2)</f>
        <v>00</v>
      </c>
      <c r="X65" s="31">
        <f>LEFT(TEXT(DataFromForm[[#This Row],[Heure levé]],"0000"),2)+1</f>
        <v>1</v>
      </c>
      <c r="Y65" t="e">
        <f>IF(RIGHT(DataFromForm[[#This Row],[Heure levé]],2)*1 &gt;57, X65,W65)</f>
        <v>#VALUE!</v>
      </c>
      <c r="Z65" t="e">
        <f>IF(RIGHT(DataFromForm[[#This Row],[Heure levé]],2)*1 &gt;57,0,MROUND(RIGHT(DataFromForm[[#This Row],[Heure coucher]]*1,2),15))</f>
        <v>#VALUE!</v>
      </c>
      <c r="AA65" t="str" cm="1">
        <f t="array" aca="1" ref="AA65" ca="1">RIGHT(CELL("address",INDEX(Agenda!A:A,MATCH(DataFromForm[[#This Row],[Date]],Agenda!A:A,0))),3)</f>
        <v>691</v>
      </c>
      <c r="AB65" s="4" t="e" cm="1">
        <f t="array" ref="AB65">INDEX(MatriceHeureHeure[], MATCH(Z65*1,TableHeuresMinutes[Colonne1],0),MATCH(Y65*1,(MatriceHeureHeure[#Headers])*1,0))</f>
        <v>#VALUE!</v>
      </c>
      <c r="AD65" s="48" t="str">
        <f>LEFT(TEXT(DataFromForm[[#This Row],[HeureBoisson]],"0000"),2)</f>
        <v>17</v>
      </c>
      <c r="AE65" s="31">
        <f>LEFT(TEXT(DataFromForm[[#This Row],[HeureBoisson]],"0000"),2)+1</f>
        <v>18</v>
      </c>
      <c r="AF65" t="str">
        <f>IF(RIGHT(DataFromForm[[#This Row],[HeureBoisson]],2)*1 &gt;57, AE65,AD65)</f>
        <v>17</v>
      </c>
      <c r="AG65">
        <f>IF(RIGHT(DataFromForm[[#This Row],[HeureBoisson]],2)*1 &gt;57,0,MROUND(RIGHT(DataFromForm[[#This Row],[Heure coucher]]*1,2),15))</f>
        <v>0</v>
      </c>
      <c r="AH65" cm="1">
        <f t="array" aca="1" ref="AH65" ca="1">RIGHT(CELL("address",INDEX(Agenda!A:A,MATCH(DataFromForm[[#This Row],[Date]],Agenda!A:A,0))),3)-1</f>
        <v>690</v>
      </c>
      <c r="AI65" s="4" t="str" cm="1">
        <f t="array" ref="AI65">INDEX(MatriceHeureHeure[], MATCH(AG65*1,TableHeuresMinutes[Colonne1],0),MATCH(AF65*1,(MatriceHeureHeure[#Headers])*1,0))</f>
        <v>CD</v>
      </c>
      <c r="AJ65" s="37">
        <v>0</v>
      </c>
      <c r="AK65" s="48" t="str">
        <f>LEFT(TEXT(DataFromForm[[#This Row],[Heure sieste]],"0000"),2)</f>
        <v>00</v>
      </c>
      <c r="AL65" s="31">
        <f>LEFT(TEXT(DataFromForm[[#This Row],[Heure sieste]],"0000"),2)+1</f>
        <v>1</v>
      </c>
      <c r="AM65" t="e">
        <f>IF(RIGHT(DataFromForm[[#This Row],[Heure sieste]],2)*1 &gt;57, AL65,AK65)</f>
        <v>#VALUE!</v>
      </c>
      <c r="AN65" t="e">
        <f>IF(RIGHT(DataFromForm[[#This Row],[Heure sieste]],2)*1 &gt;57,0,MROUND(RIGHT(DataFromForm[[#This Row],[Heure sieste]]*1,2),15))</f>
        <v>#VALUE!</v>
      </c>
      <c r="AO65">
        <f>MROUND(DataFromForm[[#This Row],[Durée sieste]],15)</f>
        <v>0</v>
      </c>
      <c r="AP65" t="str" cm="1">
        <f t="array" aca="1" ref="AP65" ca="1">RIGHT(CELL("address",INDEX(Agenda!A:A,MATCH(DataFromForm[[#This Row],[Date]],Agenda!A:A,0))),3)</f>
        <v>691</v>
      </c>
      <c r="AQ65" s="4" t="e" cm="1">
        <f t="array" ref="AQ65">INDEX(MatriceHeureHeure[], MATCH(AN65*1,TableHeuresMinutes[Colonne1],0),MATCH(AM65*1,(MatriceHeureHeure[#Headers])*1,0))</f>
        <v>#VALUE!</v>
      </c>
      <c r="AR65">
        <f t="shared" si="1"/>
        <v>-1</v>
      </c>
    </row>
    <row r="66" spans="1:44">
      <c r="A66" s="19">
        <v>44542</v>
      </c>
      <c r="B66" s="28"/>
      <c r="K66" t="s">
        <v>210</v>
      </c>
      <c r="L66" s="21" t="s">
        <v>256</v>
      </c>
      <c r="M66">
        <v>1</v>
      </c>
      <c r="P66" s="30" t="str">
        <f>LEFT(TEXT(DataFromForm[[#This Row],[Heure coucher]],"0000"),2)</f>
        <v>00</v>
      </c>
      <c r="Q66" s="31">
        <f>LEFT(TEXT(DataFromForm[[#This Row],[Heure coucher]],"0000"),2)+1</f>
        <v>1</v>
      </c>
      <c r="R66" s="32" t="e">
        <f>IF(RIGHT(DataFromForm[[#This Row],[Heure coucher]],2)*1 &gt;57,Q66, P66)</f>
        <v>#VALUE!</v>
      </c>
      <c r="S66" s="33" t="e">
        <f>IF(RIGHT(DataFromForm[[#This Row],[Heure coucher]],2)*1 &gt;57,0,MROUND(RIGHT(DataFromForm[[#This Row],[Heure coucher]]*1,2),15))</f>
        <v>#VALUE!</v>
      </c>
      <c r="T66" s="20" t="str" cm="1">
        <f t="array" aca="1" ref="T66" ca="1">RIGHT(CELL("address",INDEX(Agenda!A:A,MATCH(DataFromForm[[#This Row],[Date]],Agenda!A:A,0))),3)</f>
        <v>691</v>
      </c>
      <c r="U66" s="34" t="e" cm="1">
        <f t="array" ref="U66">INDEX(MatriceHeureHeure[], MATCH(S66*1,TableHeuresMinutes[Colonne1],0),MATCH(R66*1,(MatriceHeureHeure[#Headers])*1,0))</f>
        <v>#VALUE!</v>
      </c>
      <c r="W66" s="30" t="str">
        <f>LEFT(TEXT(DataFromForm[[#This Row],[Heure levé]],"0000"),2)</f>
        <v>00</v>
      </c>
      <c r="X66" s="31">
        <f>LEFT(TEXT(DataFromForm[[#This Row],[Heure levé]],"0000"),2)+1</f>
        <v>1</v>
      </c>
      <c r="Y66" t="e">
        <f>IF(RIGHT(DataFromForm[[#This Row],[Heure levé]],2)*1 &gt;57, X66,W66)</f>
        <v>#VALUE!</v>
      </c>
      <c r="Z66" t="e">
        <f>IF(RIGHT(DataFromForm[[#This Row],[Heure levé]],2)*1 &gt;57,0,MROUND(RIGHT(DataFromForm[[#This Row],[Heure coucher]]*1,2),15))</f>
        <v>#VALUE!</v>
      </c>
      <c r="AA66" t="str" cm="1">
        <f t="array" aca="1" ref="AA66" ca="1">RIGHT(CELL("address",INDEX(Agenda!A:A,MATCH(DataFromForm[[#This Row],[Date]],Agenda!A:A,0))),3)</f>
        <v>691</v>
      </c>
      <c r="AB66" s="4" t="e" cm="1">
        <f t="array" ref="AB66">INDEX(MatriceHeureHeure[], MATCH(Z66*1,TableHeuresMinutes[Colonne1],0),MATCH(Y66*1,(MatriceHeureHeure[#Headers])*1,0))</f>
        <v>#VALUE!</v>
      </c>
      <c r="AD66" s="48" t="str">
        <f>LEFT(TEXT(DataFromForm[[#This Row],[HeureBoisson]],"0000"),2)</f>
        <v>17</v>
      </c>
      <c r="AE66" s="31">
        <f>LEFT(TEXT(DataFromForm[[#This Row],[HeureBoisson]],"0000"),2)+1</f>
        <v>18</v>
      </c>
      <c r="AF66" t="str">
        <f>IF(RIGHT(DataFromForm[[#This Row],[HeureBoisson]],2)*1 &gt;57, AE66,AD66)</f>
        <v>17</v>
      </c>
      <c r="AG66">
        <f>IF(RIGHT(DataFromForm[[#This Row],[HeureBoisson]],2)*1 &gt;57,0,MROUND(RIGHT(DataFromForm[[#This Row],[Heure coucher]]*1,2),15))</f>
        <v>0</v>
      </c>
      <c r="AH66" cm="1">
        <f t="array" aca="1" ref="AH66" ca="1">RIGHT(CELL("address",INDEX(Agenda!A:A,MATCH(DataFromForm[[#This Row],[Date]],Agenda!A:A,0))),3)-1</f>
        <v>690</v>
      </c>
      <c r="AI66" s="4" t="str" cm="1">
        <f t="array" ref="AI66">INDEX(MatriceHeureHeure[], MATCH(AG66*1,TableHeuresMinutes[Colonne1],0),MATCH(AF66*1,(MatriceHeureHeure[#Headers])*1,0))</f>
        <v>CD</v>
      </c>
      <c r="AJ66" s="37">
        <v>0</v>
      </c>
      <c r="AK66" s="48" t="str">
        <f>LEFT(TEXT(DataFromForm[[#This Row],[Heure sieste]],"0000"),2)</f>
        <v>00</v>
      </c>
      <c r="AL66" s="31">
        <f>LEFT(TEXT(DataFromForm[[#This Row],[Heure sieste]],"0000"),2)+1</f>
        <v>1</v>
      </c>
      <c r="AM66" t="e">
        <f>IF(RIGHT(DataFromForm[[#This Row],[Heure sieste]],2)*1 &gt;57, AL66,AK66)</f>
        <v>#VALUE!</v>
      </c>
      <c r="AN66" t="e">
        <f>IF(RIGHT(DataFromForm[[#This Row],[Heure sieste]],2)*1 &gt;57,0,MROUND(RIGHT(DataFromForm[[#This Row],[Heure sieste]]*1,2),15))</f>
        <v>#VALUE!</v>
      </c>
      <c r="AO66">
        <f>MROUND(DataFromForm[[#This Row],[Durée sieste]],15)</f>
        <v>0</v>
      </c>
      <c r="AP66" t="str" cm="1">
        <f t="array" aca="1" ref="AP66" ca="1">RIGHT(CELL("address",INDEX(Agenda!A:A,MATCH(DataFromForm[[#This Row],[Date]],Agenda!A:A,0))),3)</f>
        <v>691</v>
      </c>
      <c r="AQ66" s="4" t="e" cm="1">
        <f t="array" ref="AQ66">INDEX(MatriceHeureHeure[], MATCH(AN66*1,TableHeuresMinutes[Colonne1],0),MATCH(AM66*1,(MatriceHeureHeure[#Headers])*1,0))</f>
        <v>#VALUE!</v>
      </c>
      <c r="AR66">
        <f t="shared" si="1"/>
        <v>-1</v>
      </c>
    </row>
    <row r="67" spans="1:44">
      <c r="A67" s="19">
        <v>44542</v>
      </c>
      <c r="B67" s="28">
        <v>30</v>
      </c>
      <c r="C67" s="21" t="s">
        <v>218</v>
      </c>
      <c r="D67" s="21" t="s">
        <v>257</v>
      </c>
      <c r="E67">
        <v>25</v>
      </c>
      <c r="F67" t="s">
        <v>202</v>
      </c>
      <c r="G67" t="s">
        <v>202</v>
      </c>
      <c r="H67" t="s">
        <v>201</v>
      </c>
      <c r="I67">
        <v>2</v>
      </c>
      <c r="J67">
        <v>2</v>
      </c>
      <c r="M67">
        <v>1</v>
      </c>
      <c r="P67" s="30" t="str">
        <f>LEFT(TEXT(DataFromForm[[#This Row],[Heure coucher]],"0000"),2)</f>
        <v>00</v>
      </c>
      <c r="Q67" s="31">
        <f>LEFT(TEXT(DataFromForm[[#This Row],[Heure coucher]],"0000"),2)+1</f>
        <v>1</v>
      </c>
      <c r="R67" s="32" t="str">
        <f>IF(RIGHT(DataFromForm[[#This Row],[Heure coucher]],2)*1 &gt;57,Q67, P67)</f>
        <v>00</v>
      </c>
      <c r="S67" s="33">
        <f>IF(RIGHT(DataFromForm[[#This Row],[Heure coucher]],2)*1 &gt;57,0,MROUND(RIGHT(DataFromForm[[#This Row],[Heure coucher]]*1,2),15))</f>
        <v>30</v>
      </c>
      <c r="T67" s="20" t="str" cm="1">
        <f t="array" aca="1" ref="T67" ca="1">RIGHT(CELL("address",INDEX(Agenda!A:A,MATCH(DataFromForm[[#This Row],[Date]],Agenda!A:A,0))),3)</f>
        <v>691</v>
      </c>
      <c r="U67" s="34" t="str" cm="1">
        <f t="array" ref="U67">INDEX(MatriceHeureHeure[], MATCH(S67*1,TableHeuresMinutes[Colonne1],0),MATCH(R67*1,(MatriceHeureHeure[#Headers])*1,0))</f>
        <v>P</v>
      </c>
      <c r="W67" s="30" t="str">
        <f>LEFT(TEXT(DataFromForm[[#This Row],[Heure levé]],"0000"),2)</f>
        <v>06</v>
      </c>
      <c r="X67" s="31">
        <f>LEFT(TEXT(DataFromForm[[#This Row],[Heure levé]],"0000"),2)+1</f>
        <v>7</v>
      </c>
      <c r="Y67" t="str">
        <f>IF(RIGHT(DataFromForm[[#This Row],[Heure levé]],2)*1 &gt;57, X67,W67)</f>
        <v>06</v>
      </c>
      <c r="Z67">
        <f>IF(RIGHT(DataFromForm[[#This Row],[Heure levé]],2)*1 &gt;57,0,MROUND(RIGHT(DataFromForm[[#This Row],[Heure coucher]]*1,2),15))</f>
        <v>30</v>
      </c>
      <c r="AA67" t="str" cm="1">
        <f t="array" aca="1" ref="AA67" ca="1">RIGHT(CELL("address",INDEX(Agenda!A:A,MATCH(DataFromForm[[#This Row],[Date]],Agenda!A:A,0))),3)</f>
        <v>691</v>
      </c>
      <c r="AB67" s="4" t="str" cm="1">
        <f t="array" ref="AB67">INDEX(MatriceHeureHeure[], MATCH(Z67*1,TableHeuresMinutes[Colonne1],0),MATCH(Y67*1,(MatriceHeureHeure[#Headers])*1,0))</f>
        <v>AN</v>
      </c>
      <c r="AD67" s="48" t="str">
        <f>LEFT(TEXT(DataFromForm[[#This Row],[HeureBoisson]],"0000"),2)</f>
        <v>00</v>
      </c>
      <c r="AE67" s="31">
        <f>LEFT(TEXT(DataFromForm[[#This Row],[HeureBoisson]],"0000"),2)+1</f>
        <v>1</v>
      </c>
      <c r="AF67" t="e">
        <f>IF(RIGHT(DataFromForm[[#This Row],[HeureBoisson]],2)*1 &gt;57, AE67,AD67)</f>
        <v>#VALUE!</v>
      </c>
      <c r="AG67" t="e">
        <f>IF(RIGHT(DataFromForm[[#This Row],[HeureBoisson]],2)*1 &gt;57,0,MROUND(RIGHT(DataFromForm[[#This Row],[Heure coucher]]*1,2),15))</f>
        <v>#VALUE!</v>
      </c>
      <c r="AH67" cm="1">
        <f t="array" aca="1" ref="AH67" ca="1">RIGHT(CELL("address",INDEX(Agenda!A:A,MATCH(DataFromForm[[#This Row],[Date]],Agenda!A:A,0))),3)-1</f>
        <v>690</v>
      </c>
      <c r="AI67" s="4" t="e" cm="1">
        <f t="array" ref="AI67">INDEX(MatriceHeureHeure[], MATCH(AG67*1,TableHeuresMinutes[Colonne1],0),MATCH(AF67*1,(MatriceHeureHeure[#Headers])*1,0))</f>
        <v>#VALUE!</v>
      </c>
      <c r="AJ67" s="37">
        <v>0</v>
      </c>
      <c r="AK67" s="48" t="str">
        <f>LEFT(TEXT(DataFromForm[[#This Row],[Heure sieste]],"0000"),2)</f>
        <v>23</v>
      </c>
      <c r="AL67" s="31">
        <f>LEFT(TEXT(DataFromForm[[#This Row],[Heure sieste]],"0000"),2)+1</f>
        <v>24</v>
      </c>
      <c r="AM67" t="str">
        <f>IF(RIGHT(DataFromForm[[#This Row],[Heure sieste]],2)*1 &gt;57, AL67,AK67)</f>
        <v>23</v>
      </c>
      <c r="AN67">
        <f>IF(RIGHT(DataFromForm[[#This Row],[Heure sieste]],2)*1 &gt;57,0,MROUND(RIGHT(DataFromForm[[#This Row],[Heure sieste]]*1,2),15))</f>
        <v>45</v>
      </c>
      <c r="AO67">
        <f>MROUND(DataFromForm[[#This Row],[Durée sieste]],15)</f>
        <v>30</v>
      </c>
      <c r="AP67" t="str" cm="1">
        <f t="array" aca="1" ref="AP67" ca="1">RIGHT(CELL("address",INDEX(Agenda!A:A,MATCH(DataFromForm[[#This Row],[Date]],Agenda!A:A,0))),3)</f>
        <v>691</v>
      </c>
      <c r="AQ67" s="4" t="str" cm="1">
        <f t="array" ref="AQ67">INDEX(MatriceHeureHeure[], MATCH(AN67*1,TableHeuresMinutes[Colonne1],0),MATCH(AM67*1,(MatriceHeureHeure[#Headers])*1,0))</f>
        <v>M</v>
      </c>
      <c r="AR67">
        <f t="shared" si="1"/>
        <v>1</v>
      </c>
    </row>
    <row r="68" spans="1:44">
      <c r="A68" s="19">
        <v>44543</v>
      </c>
      <c r="B68" s="28"/>
      <c r="D68" s="21" t="s">
        <v>249</v>
      </c>
      <c r="E68">
        <v>15</v>
      </c>
      <c r="K68" t="s">
        <v>210</v>
      </c>
      <c r="L68" s="21" t="s">
        <v>258</v>
      </c>
      <c r="M68">
        <v>1</v>
      </c>
      <c r="P68" s="30" t="str">
        <f>LEFT(TEXT(DataFromForm[[#This Row],[Heure coucher]],"0000"),2)</f>
        <v>00</v>
      </c>
      <c r="Q68" s="31">
        <f>LEFT(TEXT(DataFromForm[[#This Row],[Heure coucher]],"0000"),2)+1</f>
        <v>1</v>
      </c>
      <c r="R68" s="32" t="e">
        <f>IF(RIGHT(DataFromForm[[#This Row],[Heure coucher]],2)*1 &gt;57,Q68, P68)</f>
        <v>#VALUE!</v>
      </c>
      <c r="S68" s="33" t="e">
        <f>IF(RIGHT(DataFromForm[[#This Row],[Heure coucher]],2)*1 &gt;57,0,MROUND(RIGHT(DataFromForm[[#This Row],[Heure coucher]]*1,2),15))</f>
        <v>#VALUE!</v>
      </c>
      <c r="T68" s="20" t="str" cm="1">
        <f t="array" aca="1" ref="T68" ca="1">RIGHT(CELL("address",INDEX(Agenda!A:A,MATCH(DataFromForm[[#This Row],[Date]],Agenda!A:A,0))),3)</f>
        <v>692</v>
      </c>
      <c r="U68" s="34" t="e" cm="1">
        <f t="array" ref="U68">INDEX(MatriceHeureHeure[], MATCH(S68*1,TableHeuresMinutes[Colonne1],0),MATCH(R68*1,(MatriceHeureHeure[#Headers])*1,0))</f>
        <v>#VALUE!</v>
      </c>
      <c r="W68" s="30" t="str">
        <f>LEFT(TEXT(DataFromForm[[#This Row],[Heure levé]],"0000"),2)</f>
        <v>00</v>
      </c>
      <c r="X68" s="31">
        <f>LEFT(TEXT(DataFromForm[[#This Row],[Heure levé]],"0000"),2)+1</f>
        <v>1</v>
      </c>
      <c r="Y68" t="e">
        <f>IF(RIGHT(DataFromForm[[#This Row],[Heure levé]],2)*1 &gt;57, X68,W68)</f>
        <v>#VALUE!</v>
      </c>
      <c r="Z68" t="e">
        <f>IF(RIGHT(DataFromForm[[#This Row],[Heure levé]],2)*1 &gt;57,0,MROUND(RIGHT(DataFromForm[[#This Row],[Heure coucher]]*1,2),15))</f>
        <v>#VALUE!</v>
      </c>
      <c r="AA68" t="str" cm="1">
        <f t="array" aca="1" ref="AA68" ca="1">RIGHT(CELL("address",INDEX(Agenda!A:A,MATCH(DataFromForm[[#This Row],[Date]],Agenda!A:A,0))),3)</f>
        <v>692</v>
      </c>
      <c r="AB68" s="4" t="e" cm="1">
        <f t="array" ref="AB68">INDEX(MatriceHeureHeure[], MATCH(Z68*1,TableHeuresMinutes[Colonne1],0),MATCH(Y68*1,(MatriceHeureHeure[#Headers])*1,0))</f>
        <v>#VALUE!</v>
      </c>
      <c r="AD68" s="48" t="str">
        <f>LEFT(TEXT(DataFromForm[[#This Row],[HeureBoisson]],"0000"),2)</f>
        <v>13</v>
      </c>
      <c r="AE68" s="31">
        <f>LEFT(TEXT(DataFromForm[[#This Row],[HeureBoisson]],"0000"),2)+1</f>
        <v>14</v>
      </c>
      <c r="AF68" t="str">
        <f>IF(RIGHT(DataFromForm[[#This Row],[HeureBoisson]],2)*1 &gt;57, AE68,AD68)</f>
        <v>13</v>
      </c>
      <c r="AG68">
        <f>IF(RIGHT(DataFromForm[[#This Row],[HeureBoisson]],2)*1 &gt;57,0,MROUND(RIGHT(DataFromForm[[#This Row],[Heure coucher]]*1,2),15))</f>
        <v>0</v>
      </c>
      <c r="AH68" cm="1">
        <f t="array" aca="1" ref="AH68" ca="1">RIGHT(CELL("address",INDEX(Agenda!A:A,MATCH(DataFromForm[[#This Row],[Date]],Agenda!A:A,0))),3)-1</f>
        <v>691</v>
      </c>
      <c r="AI68" s="4" t="str" cm="1">
        <f t="array" ref="AI68">INDEX(MatriceHeureHeure[], MATCH(AG68*1,TableHeuresMinutes[Colonne1],0),MATCH(AF68*1,(MatriceHeureHeure[#Headers])*1,0))</f>
        <v>BN</v>
      </c>
      <c r="AJ68" s="37">
        <v>0</v>
      </c>
      <c r="AK68" s="48" t="str">
        <f>LEFT(TEXT(DataFromForm[[#This Row],[Heure sieste]],"0000"),2)</f>
        <v>13</v>
      </c>
      <c r="AL68" s="31">
        <f>LEFT(TEXT(DataFromForm[[#This Row],[Heure sieste]],"0000"),2)+1</f>
        <v>14</v>
      </c>
      <c r="AM68" t="str">
        <f>IF(RIGHT(DataFromForm[[#This Row],[Heure sieste]],2)*1 &gt;57, AL68,AK68)</f>
        <v>13</v>
      </c>
      <c r="AN68">
        <f>IF(RIGHT(DataFromForm[[#This Row],[Heure sieste]],2)*1 &gt;57,0,MROUND(RIGHT(DataFromForm[[#This Row],[Heure sieste]]*1,2),15))</f>
        <v>30</v>
      </c>
      <c r="AO68">
        <f>MROUND(DataFromForm[[#This Row],[Durée sieste]],15)</f>
        <v>15</v>
      </c>
      <c r="AP68" t="str" cm="1">
        <f t="array" aca="1" ref="AP68" ca="1">RIGHT(CELL("address",INDEX(Agenda!A:A,MATCH(DataFromForm[[#This Row],[Date]],Agenda!A:A,0))),3)</f>
        <v>692</v>
      </c>
      <c r="AQ68" s="4" t="str" cm="1">
        <f t="array" ref="AQ68">INDEX(MatriceHeureHeure[], MATCH(AN68*1,TableHeuresMinutes[Colonne1],0),MATCH(AM68*1,(MatriceHeureHeure[#Headers])*1,0))</f>
        <v>BP</v>
      </c>
      <c r="AR68">
        <f t="shared" si="1"/>
        <v>0</v>
      </c>
    </row>
    <row r="69" spans="1:44">
      <c r="A69" s="19">
        <v>44543</v>
      </c>
      <c r="B69" s="28"/>
      <c r="K69" t="s">
        <v>203</v>
      </c>
      <c r="L69" s="21" t="s">
        <v>259</v>
      </c>
      <c r="M69">
        <v>1</v>
      </c>
      <c r="P69" s="30" t="str">
        <f>LEFT(TEXT(DataFromForm[[#This Row],[Heure coucher]],"0000"),2)</f>
        <v>00</v>
      </c>
      <c r="Q69" s="31">
        <f>LEFT(TEXT(DataFromForm[[#This Row],[Heure coucher]],"0000"),2)+1</f>
        <v>1</v>
      </c>
      <c r="R69" s="32" t="e">
        <f>IF(RIGHT(DataFromForm[[#This Row],[Heure coucher]],2)*1 &gt;57,Q69, P69)</f>
        <v>#VALUE!</v>
      </c>
      <c r="S69" s="33" t="e">
        <f>IF(RIGHT(DataFromForm[[#This Row],[Heure coucher]],2)*1 &gt;57,0,MROUND(RIGHT(DataFromForm[[#This Row],[Heure coucher]]*1,2),15))</f>
        <v>#VALUE!</v>
      </c>
      <c r="T69" s="20" t="str" cm="1">
        <f t="array" aca="1" ref="T69" ca="1">RIGHT(CELL("address",INDEX(Agenda!A:A,MATCH(DataFromForm[[#This Row],[Date]],Agenda!A:A,0))),3)</f>
        <v>692</v>
      </c>
      <c r="U69" s="34" t="e" cm="1">
        <f t="array" ref="U69">INDEX(MatriceHeureHeure[], MATCH(S69*1,TableHeuresMinutes[Colonne1],0),MATCH(R69*1,(MatriceHeureHeure[#Headers])*1,0))</f>
        <v>#VALUE!</v>
      </c>
      <c r="W69" s="30" t="str">
        <f>LEFT(TEXT(DataFromForm[[#This Row],[Heure levé]],"0000"),2)</f>
        <v>00</v>
      </c>
      <c r="X69" s="31">
        <f>LEFT(TEXT(DataFromForm[[#This Row],[Heure levé]],"0000"),2)+1</f>
        <v>1</v>
      </c>
      <c r="Y69" t="e">
        <f>IF(RIGHT(DataFromForm[[#This Row],[Heure levé]],2)*1 &gt;57, X69,W69)</f>
        <v>#VALUE!</v>
      </c>
      <c r="Z69" t="e">
        <f>IF(RIGHT(DataFromForm[[#This Row],[Heure levé]],2)*1 &gt;57,0,MROUND(RIGHT(DataFromForm[[#This Row],[Heure coucher]]*1,2),15))</f>
        <v>#VALUE!</v>
      </c>
      <c r="AA69" t="str" cm="1">
        <f t="array" aca="1" ref="AA69" ca="1">RIGHT(CELL("address",INDEX(Agenda!A:A,MATCH(DataFromForm[[#This Row],[Date]],Agenda!A:A,0))),3)</f>
        <v>692</v>
      </c>
      <c r="AB69" s="4" t="e" cm="1">
        <f t="array" ref="AB69">INDEX(MatriceHeureHeure[], MATCH(Z69*1,TableHeuresMinutes[Colonne1],0),MATCH(Y69*1,(MatriceHeureHeure[#Headers])*1,0))</f>
        <v>#VALUE!</v>
      </c>
      <c r="AD69" s="48" t="str">
        <f>LEFT(TEXT(DataFromForm[[#This Row],[HeureBoisson]],"0000"),2)</f>
        <v>21</v>
      </c>
      <c r="AE69" s="31">
        <f>LEFT(TEXT(DataFromForm[[#This Row],[HeureBoisson]],"0000"),2)+1</f>
        <v>22</v>
      </c>
      <c r="AF69" t="str">
        <f>IF(RIGHT(DataFromForm[[#This Row],[HeureBoisson]],2)*1 &gt;57, AE69,AD69)</f>
        <v>21</v>
      </c>
      <c r="AG69">
        <f>IF(RIGHT(DataFromForm[[#This Row],[HeureBoisson]],2)*1 &gt;57,0,MROUND(RIGHT(DataFromForm[[#This Row],[Heure coucher]]*1,2),15))</f>
        <v>0</v>
      </c>
      <c r="AH69" cm="1">
        <f t="array" aca="1" ref="AH69" ca="1">RIGHT(CELL("address",INDEX(Agenda!A:A,MATCH(DataFromForm[[#This Row],[Date]],Agenda!A:A,0))),3)-1</f>
        <v>691</v>
      </c>
      <c r="AI69" s="4" t="str" cm="1">
        <f t="array" ref="AI69">INDEX(MatriceHeureHeure[], MATCH(AG69*1,TableHeuresMinutes[Colonne1],0),MATCH(AF69*1,(MatriceHeureHeure[#Headers])*1,0))</f>
        <v>B</v>
      </c>
      <c r="AJ69" s="37">
        <v>0</v>
      </c>
      <c r="AK69" s="48" t="str">
        <f>LEFT(TEXT(DataFromForm[[#This Row],[Heure sieste]],"0000"),2)</f>
        <v>00</v>
      </c>
      <c r="AL69" s="31">
        <f>LEFT(TEXT(DataFromForm[[#This Row],[Heure sieste]],"0000"),2)+1</f>
        <v>1</v>
      </c>
      <c r="AM69" t="e">
        <f>IF(RIGHT(DataFromForm[[#This Row],[Heure sieste]],2)*1 &gt;57, AL69,AK69)</f>
        <v>#VALUE!</v>
      </c>
      <c r="AN69" t="e">
        <f>IF(RIGHT(DataFromForm[[#This Row],[Heure sieste]],2)*1 &gt;57,0,MROUND(RIGHT(DataFromForm[[#This Row],[Heure sieste]]*1,2),15))</f>
        <v>#VALUE!</v>
      </c>
      <c r="AO69">
        <f>MROUND(DataFromForm[[#This Row],[Durée sieste]],15)</f>
        <v>0</v>
      </c>
      <c r="AP69" t="str" cm="1">
        <f t="array" aca="1" ref="AP69" ca="1">RIGHT(CELL("address",INDEX(Agenda!A:A,MATCH(DataFromForm[[#This Row],[Date]],Agenda!A:A,0))),3)</f>
        <v>692</v>
      </c>
      <c r="AQ69" s="4" t="e" cm="1">
        <f t="array" ref="AQ69">INDEX(MatriceHeureHeure[], MATCH(AN69*1,TableHeuresMinutes[Colonne1],0),MATCH(AM69*1,(MatriceHeureHeure[#Headers])*1,0))</f>
        <v>#VALUE!</v>
      </c>
      <c r="AR69">
        <f t="shared" si="1"/>
        <v>-1</v>
      </c>
    </row>
    <row r="70" spans="1:44">
      <c r="A70" s="19">
        <v>44550</v>
      </c>
      <c r="B70" s="28">
        <v>2100</v>
      </c>
      <c r="C70" s="21" t="s">
        <v>248</v>
      </c>
      <c r="D70" s="21" t="s">
        <v>260</v>
      </c>
      <c r="E70">
        <v>30</v>
      </c>
      <c r="I70">
        <v>1</v>
      </c>
      <c r="J70">
        <v>1</v>
      </c>
      <c r="M70">
        <v>1</v>
      </c>
      <c r="P70" s="30" t="str">
        <f>LEFT(TEXT(DataFromForm[[#This Row],[Heure coucher]],"0000"),2)</f>
        <v>21</v>
      </c>
      <c r="Q70" s="31">
        <f>LEFT(TEXT(DataFromForm[[#This Row],[Heure coucher]],"0000"),2)+1</f>
        <v>22</v>
      </c>
      <c r="R70" s="32" t="str">
        <f>IF(RIGHT(DataFromForm[[#This Row],[Heure coucher]],2)*1 &gt;57,Q70, P70)</f>
        <v>21</v>
      </c>
      <c r="S70" s="33">
        <f>IF(RIGHT(DataFromForm[[#This Row],[Heure coucher]],2)*1 &gt;57,0,MROUND(RIGHT(DataFromForm[[#This Row],[Heure coucher]]*1,2),15))</f>
        <v>0</v>
      </c>
      <c r="T70" s="20" t="str" cm="1">
        <f t="array" aca="1" ref="T70" ca="1">RIGHT(CELL("address",INDEX(Agenda!A:A,MATCH(DataFromForm[[#This Row],[Date]],Agenda!A:A,0))),3)</f>
        <v>699</v>
      </c>
      <c r="U70" s="34" t="str" cm="1">
        <f t="array" ref="U70">INDEX(MatriceHeureHeure[], MATCH(S70*1,TableHeuresMinutes[Colonne1],0),MATCH(R70*1,(MatriceHeureHeure[#Headers])*1,0))</f>
        <v>B</v>
      </c>
      <c r="W70" s="30" t="str">
        <f>LEFT(TEXT(DataFromForm[[#This Row],[Heure levé]],"0000"),2)</f>
        <v>09</v>
      </c>
      <c r="X70" s="31">
        <f>LEFT(TEXT(DataFromForm[[#This Row],[Heure levé]],"0000"),2)+1</f>
        <v>10</v>
      </c>
      <c r="Y70" t="str">
        <f>IF(RIGHT(DataFromForm[[#This Row],[Heure levé]],2)*1 &gt;57, X70,W70)</f>
        <v>09</v>
      </c>
      <c r="Z70">
        <f>IF(RIGHT(DataFromForm[[#This Row],[Heure levé]],2)*1 &gt;57,0,MROUND(RIGHT(DataFromForm[[#This Row],[Heure coucher]]*1,2),15))</f>
        <v>0</v>
      </c>
      <c r="AA70" t="str" cm="1">
        <f t="array" aca="1" ref="AA70" ca="1">RIGHT(CELL("address",INDEX(Agenda!A:A,MATCH(DataFromForm[[#This Row],[Date]],Agenda!A:A,0))),3)</f>
        <v>699</v>
      </c>
      <c r="AB70" s="4" t="str" cm="1">
        <f t="array" ref="AB70">INDEX(MatriceHeureHeure[], MATCH(Z70*1,TableHeuresMinutes[Colonne1],0),MATCH(Y70*1,(MatriceHeureHeure[#Headers])*1,0))</f>
        <v>AX</v>
      </c>
      <c r="AD70" s="48" t="str">
        <f>LEFT(TEXT(DataFromForm[[#This Row],[HeureBoisson]],"0000"),2)</f>
        <v>00</v>
      </c>
      <c r="AE70" s="31">
        <f>LEFT(TEXT(DataFromForm[[#This Row],[HeureBoisson]],"0000"),2)+1</f>
        <v>1</v>
      </c>
      <c r="AF70" t="e">
        <f>IF(RIGHT(DataFromForm[[#This Row],[HeureBoisson]],2)*1 &gt;57, AE70,AD70)</f>
        <v>#VALUE!</v>
      </c>
      <c r="AG70" t="e">
        <f>IF(RIGHT(DataFromForm[[#This Row],[HeureBoisson]],2)*1 &gt;57,0,MROUND(RIGHT(DataFromForm[[#This Row],[Heure coucher]]*1,2),15))</f>
        <v>#VALUE!</v>
      </c>
      <c r="AH70" cm="1">
        <f t="array" aca="1" ref="AH70" ca="1">RIGHT(CELL("address",INDEX(Agenda!A:A,MATCH(DataFromForm[[#This Row],[Date]],Agenda!A:A,0))),3)-1</f>
        <v>698</v>
      </c>
      <c r="AI70" s="4" t="e" cm="1">
        <f t="array" ref="AI70">INDEX(MatriceHeureHeure[], MATCH(AG70*1,TableHeuresMinutes[Colonne1],0),MATCH(AF70*1,(MatriceHeureHeure[#Headers])*1,0))</f>
        <v>#VALUE!</v>
      </c>
      <c r="AJ70" s="37">
        <v>0</v>
      </c>
      <c r="AK70" s="48" t="str">
        <f>LEFT(TEXT(DataFromForm[[#This Row],[Heure sieste]],"0000"),2)</f>
        <v>15</v>
      </c>
      <c r="AL70" s="31">
        <f>LEFT(TEXT(DataFromForm[[#This Row],[Heure sieste]],"0000"),2)+1</f>
        <v>16</v>
      </c>
      <c r="AM70" t="str">
        <f>IF(RIGHT(DataFromForm[[#This Row],[Heure sieste]],2)*1 &gt;57, AL70,AK70)</f>
        <v>15</v>
      </c>
      <c r="AN70">
        <f>IF(RIGHT(DataFromForm[[#This Row],[Heure sieste]],2)*1 &gt;57,0,MROUND(RIGHT(DataFromForm[[#This Row],[Heure sieste]]*1,2),15))</f>
        <v>45</v>
      </c>
      <c r="AO70">
        <f>MROUND(DataFromForm[[#This Row],[Durée sieste]],15)</f>
        <v>30</v>
      </c>
      <c r="AP70" t="str" cm="1">
        <f t="array" aca="1" ref="AP70" ca="1">RIGHT(CELL("address",INDEX(Agenda!A:A,MATCH(DataFromForm[[#This Row],[Date]],Agenda!A:A,0))),3)</f>
        <v>699</v>
      </c>
      <c r="AQ70" s="4" t="str" cm="1">
        <f t="array" ref="AQ70">INDEX(MatriceHeureHeure[], MATCH(AN70*1,TableHeuresMinutes[Colonne1],0),MATCH(AM70*1,(MatriceHeureHeure[#Headers])*1,0))</f>
        <v>BY</v>
      </c>
      <c r="AR70">
        <f t="shared" si="1"/>
        <v>1</v>
      </c>
    </row>
    <row r="71" spans="1:44">
      <c r="A71" s="19">
        <v>44544</v>
      </c>
      <c r="B71" s="28">
        <v>2145</v>
      </c>
      <c r="C71" s="21" t="s">
        <v>245</v>
      </c>
      <c r="F71" t="s">
        <v>200</v>
      </c>
      <c r="G71" t="s">
        <v>202</v>
      </c>
      <c r="H71" t="s">
        <v>208</v>
      </c>
      <c r="I71">
        <v>2</v>
      </c>
      <c r="J71">
        <v>2</v>
      </c>
      <c r="K71" t="s">
        <v>203</v>
      </c>
      <c r="L71" s="21" t="s">
        <v>214</v>
      </c>
      <c r="M71">
        <v>1</v>
      </c>
      <c r="P71" s="30" t="str">
        <f>LEFT(TEXT(DataFromForm[[#This Row],[Heure coucher]],"0000"),2)</f>
        <v>21</v>
      </c>
      <c r="Q71" s="31">
        <f>LEFT(TEXT(DataFromForm[[#This Row],[Heure coucher]],"0000"),2)+1</f>
        <v>22</v>
      </c>
      <c r="R71" s="32" t="str">
        <f>IF(RIGHT(DataFromForm[[#This Row],[Heure coucher]],2)*1 &gt;57,Q71, P71)</f>
        <v>21</v>
      </c>
      <c r="S71" s="33">
        <f>IF(RIGHT(DataFromForm[[#This Row],[Heure coucher]],2)*1 &gt;57,0,MROUND(RIGHT(DataFromForm[[#This Row],[Heure coucher]]*1,2),15))</f>
        <v>45</v>
      </c>
      <c r="T71" s="20" t="str" cm="1">
        <f t="array" aca="1" ref="T71" ca="1">RIGHT(CELL("address",INDEX(Agenda!A:A,MATCH(DataFromForm[[#This Row],[Date]],Agenda!A:A,0))),3)</f>
        <v>693</v>
      </c>
      <c r="U71" s="34" t="str" cm="1">
        <f t="array" ref="U71">INDEX(MatriceHeureHeure[], MATCH(S71*1,TableHeuresMinutes[Colonne1],0),MATCH(R71*1,(MatriceHeureHeure[#Headers])*1,0))</f>
        <v>E</v>
      </c>
      <c r="W71" s="30" t="str">
        <f>LEFT(TEXT(DataFromForm[[#This Row],[Heure levé]],"0000"),2)</f>
        <v>06</v>
      </c>
      <c r="X71" s="31">
        <f>LEFT(TEXT(DataFromForm[[#This Row],[Heure levé]],"0000"),2)+1</f>
        <v>7</v>
      </c>
      <c r="Y71" t="str">
        <f>IF(RIGHT(DataFromForm[[#This Row],[Heure levé]],2)*1 &gt;57, X71,W71)</f>
        <v>06</v>
      </c>
      <c r="Z71">
        <f>IF(RIGHT(DataFromForm[[#This Row],[Heure levé]],2)*1 &gt;57,0,MROUND(RIGHT(DataFromForm[[#This Row],[Heure coucher]]*1,2),15))</f>
        <v>45</v>
      </c>
      <c r="AA71" t="str" cm="1">
        <f t="array" aca="1" ref="AA71" ca="1">RIGHT(CELL("address",INDEX(Agenda!A:A,MATCH(DataFromForm[[#This Row],[Date]],Agenda!A:A,0))),3)</f>
        <v>693</v>
      </c>
      <c r="AB71" s="4" t="str" cm="1">
        <f t="array" ref="AB71">INDEX(MatriceHeureHeure[], MATCH(Z71*1,TableHeuresMinutes[Colonne1],0),MATCH(Y71*1,(MatriceHeureHeure[#Headers])*1,0))</f>
        <v>AO</v>
      </c>
      <c r="AD71" s="48" t="str">
        <f>LEFT(TEXT(DataFromForm[[#This Row],[HeureBoisson]],"0000"),2)</f>
        <v>07</v>
      </c>
      <c r="AE71" s="31">
        <f>LEFT(TEXT(DataFromForm[[#This Row],[HeureBoisson]],"0000"),2)+1</f>
        <v>8</v>
      </c>
      <c r="AF71" t="str">
        <f>IF(RIGHT(DataFromForm[[#This Row],[HeureBoisson]],2)*1 &gt;57, AE71,AD71)</f>
        <v>07</v>
      </c>
      <c r="AG71">
        <f>IF(RIGHT(DataFromForm[[#This Row],[HeureBoisson]],2)*1 &gt;57,0,MROUND(RIGHT(DataFromForm[[#This Row],[Heure coucher]]*1,2),15))</f>
        <v>45</v>
      </c>
      <c r="AH71" cm="1">
        <f t="array" aca="1" ref="AH71" ca="1">RIGHT(CELL("address",INDEX(Agenda!A:A,MATCH(DataFromForm[[#This Row],[Date]],Agenda!A:A,0))),3)-1</f>
        <v>692</v>
      </c>
      <c r="AI71" s="4" t="str" cm="1">
        <f t="array" ref="AI71">INDEX(MatriceHeureHeure[], MATCH(AG71*1,TableHeuresMinutes[Colonne1],0),MATCH(AF71*1,(MatriceHeureHeure[#Headers])*1,0))</f>
        <v>AS</v>
      </c>
      <c r="AJ71" s="37">
        <v>0</v>
      </c>
      <c r="AK71" s="48" t="str">
        <f>LEFT(TEXT(DataFromForm[[#This Row],[Heure sieste]],"0000"),2)</f>
        <v>00</v>
      </c>
      <c r="AL71" s="31">
        <f>LEFT(TEXT(DataFromForm[[#This Row],[Heure sieste]],"0000"),2)+1</f>
        <v>1</v>
      </c>
      <c r="AM71" t="e">
        <f>IF(RIGHT(DataFromForm[[#This Row],[Heure sieste]],2)*1 &gt;57, AL71,AK71)</f>
        <v>#VALUE!</v>
      </c>
      <c r="AN71" t="e">
        <f>IF(RIGHT(DataFromForm[[#This Row],[Heure sieste]],2)*1 &gt;57,0,MROUND(RIGHT(DataFromForm[[#This Row],[Heure sieste]]*1,2),15))</f>
        <v>#VALUE!</v>
      </c>
      <c r="AO71">
        <f>MROUND(DataFromForm[[#This Row],[Durée sieste]],15)</f>
        <v>0</v>
      </c>
      <c r="AP71" t="str" cm="1">
        <f t="array" aca="1" ref="AP71" ca="1">RIGHT(CELL("address",INDEX(Agenda!A:A,MATCH(DataFromForm[[#This Row],[Date]],Agenda!A:A,0))),3)</f>
        <v>693</v>
      </c>
      <c r="AQ71" s="4" t="e" cm="1">
        <f t="array" ref="AQ71">INDEX(MatriceHeureHeure[], MATCH(AN71*1,TableHeuresMinutes[Colonne1],0),MATCH(AM71*1,(MatriceHeureHeure[#Headers])*1,0))</f>
        <v>#VALUE!</v>
      </c>
      <c r="AR71">
        <f t="shared" si="1"/>
        <v>-1</v>
      </c>
    </row>
    <row r="72" spans="1:44">
      <c r="A72" s="19">
        <v>44544</v>
      </c>
      <c r="B72" s="28"/>
      <c r="K72" t="s">
        <v>210</v>
      </c>
      <c r="L72" s="21" t="s">
        <v>240</v>
      </c>
      <c r="M72">
        <v>1</v>
      </c>
      <c r="P72" s="30" t="str">
        <f>LEFT(TEXT(DataFromForm[[#This Row],[Heure coucher]],"0000"),2)</f>
        <v>00</v>
      </c>
      <c r="Q72" s="31">
        <f>LEFT(TEXT(DataFromForm[[#This Row],[Heure coucher]],"0000"),2)+1</f>
        <v>1</v>
      </c>
      <c r="R72" s="32" t="e">
        <f>IF(RIGHT(DataFromForm[[#This Row],[Heure coucher]],2)*1 &gt;57,Q72, P72)</f>
        <v>#VALUE!</v>
      </c>
      <c r="S72" s="33" t="e">
        <f>IF(RIGHT(DataFromForm[[#This Row],[Heure coucher]],2)*1 &gt;57,0,MROUND(RIGHT(DataFromForm[[#This Row],[Heure coucher]]*1,2),15))</f>
        <v>#VALUE!</v>
      </c>
      <c r="T72" s="20" t="str" cm="1">
        <f t="array" aca="1" ref="T72" ca="1">RIGHT(CELL("address",INDEX(Agenda!A:A,MATCH(DataFromForm[[#This Row],[Date]],Agenda!A:A,0))),3)</f>
        <v>693</v>
      </c>
      <c r="U72" s="34" t="e" cm="1">
        <f t="array" ref="U72">INDEX(MatriceHeureHeure[], MATCH(S72*1,TableHeuresMinutes[Colonne1],0),MATCH(R72*1,(MatriceHeureHeure[#Headers])*1,0))</f>
        <v>#VALUE!</v>
      </c>
      <c r="W72" s="30" t="str">
        <f>LEFT(TEXT(DataFromForm[[#This Row],[Heure levé]],"0000"),2)</f>
        <v>00</v>
      </c>
      <c r="X72" s="31">
        <f>LEFT(TEXT(DataFromForm[[#This Row],[Heure levé]],"0000"),2)+1</f>
        <v>1</v>
      </c>
      <c r="Y72" t="e">
        <f>IF(RIGHT(DataFromForm[[#This Row],[Heure levé]],2)*1 &gt;57, X72,W72)</f>
        <v>#VALUE!</v>
      </c>
      <c r="Z72" t="e">
        <f>IF(RIGHT(DataFromForm[[#This Row],[Heure levé]],2)*1 &gt;57,0,MROUND(RIGHT(DataFromForm[[#This Row],[Heure coucher]]*1,2),15))</f>
        <v>#VALUE!</v>
      </c>
      <c r="AA72" t="str" cm="1">
        <f t="array" aca="1" ref="AA72" ca="1">RIGHT(CELL("address",INDEX(Agenda!A:A,MATCH(DataFromForm[[#This Row],[Date]],Agenda!A:A,0))),3)</f>
        <v>693</v>
      </c>
      <c r="AB72" s="4" t="e" cm="1">
        <f t="array" ref="AB72">INDEX(MatriceHeureHeure[], MATCH(Z72*1,TableHeuresMinutes[Colonne1],0),MATCH(Y72*1,(MatriceHeureHeure[#Headers])*1,0))</f>
        <v>#VALUE!</v>
      </c>
      <c r="AD72" s="48" t="str">
        <f>LEFT(TEXT(DataFromForm[[#This Row],[HeureBoisson]],"0000"),2)</f>
        <v>10</v>
      </c>
      <c r="AE72" s="31">
        <f>LEFT(TEXT(DataFromForm[[#This Row],[HeureBoisson]],"0000"),2)+1</f>
        <v>11</v>
      </c>
      <c r="AF72" t="str">
        <f>IF(RIGHT(DataFromForm[[#This Row],[HeureBoisson]],2)*1 &gt;57, AE72,AD72)</f>
        <v>10</v>
      </c>
      <c r="AG72">
        <f>IF(RIGHT(DataFromForm[[#This Row],[HeureBoisson]],2)*1 &gt;57,0,MROUND(RIGHT(DataFromForm[[#This Row],[Heure coucher]]*1,2),15))</f>
        <v>0</v>
      </c>
      <c r="AH72" cm="1">
        <f t="array" aca="1" ref="AH72" ca="1">RIGHT(CELL("address",INDEX(Agenda!A:A,MATCH(DataFromForm[[#This Row],[Date]],Agenda!A:A,0))),3)-1</f>
        <v>692</v>
      </c>
      <c r="AI72" s="4" t="str" cm="1">
        <f t="array" ref="AI72">INDEX(MatriceHeureHeure[], MATCH(AG72*1,TableHeuresMinutes[Colonne1],0),MATCH(AF72*1,(MatriceHeureHeure[#Headers])*1,0))</f>
        <v>BB</v>
      </c>
      <c r="AJ72" s="37">
        <v>0</v>
      </c>
      <c r="AK72" s="48" t="str">
        <f>LEFT(TEXT(DataFromForm[[#This Row],[Heure sieste]],"0000"),2)</f>
        <v>00</v>
      </c>
      <c r="AL72" s="31">
        <f>LEFT(TEXT(DataFromForm[[#This Row],[Heure sieste]],"0000"),2)+1</f>
        <v>1</v>
      </c>
      <c r="AM72" t="e">
        <f>IF(RIGHT(DataFromForm[[#This Row],[Heure sieste]],2)*1 &gt;57, AL72,AK72)</f>
        <v>#VALUE!</v>
      </c>
      <c r="AN72" t="e">
        <f>IF(RIGHT(DataFromForm[[#This Row],[Heure sieste]],2)*1 &gt;57,0,MROUND(RIGHT(DataFromForm[[#This Row],[Heure sieste]]*1,2),15))</f>
        <v>#VALUE!</v>
      </c>
      <c r="AO72">
        <f>MROUND(DataFromForm[[#This Row],[Durée sieste]],15)</f>
        <v>0</v>
      </c>
      <c r="AP72" t="str" cm="1">
        <f t="array" aca="1" ref="AP72" ca="1">RIGHT(CELL("address",INDEX(Agenda!A:A,MATCH(DataFromForm[[#This Row],[Date]],Agenda!A:A,0))),3)</f>
        <v>693</v>
      </c>
      <c r="AQ72" s="4" t="e" cm="1">
        <f t="array" ref="AQ72">INDEX(MatriceHeureHeure[], MATCH(AN72*1,TableHeuresMinutes[Colonne1],0),MATCH(AM72*1,(MatriceHeureHeure[#Headers])*1,0))</f>
        <v>#VALUE!</v>
      </c>
      <c r="AR72">
        <f t="shared" si="1"/>
        <v>-1</v>
      </c>
    </row>
    <row r="73" spans="1:44">
      <c r="A73" s="19">
        <v>44547</v>
      </c>
      <c r="B73" s="28">
        <v>2215</v>
      </c>
      <c r="C73" s="21" t="s">
        <v>237</v>
      </c>
      <c r="F73" t="s">
        <v>202</v>
      </c>
      <c r="G73" t="s">
        <v>202</v>
      </c>
      <c r="H73" t="s">
        <v>200</v>
      </c>
      <c r="I73">
        <v>2</v>
      </c>
      <c r="J73">
        <v>2</v>
      </c>
      <c r="K73" t="s">
        <v>203</v>
      </c>
      <c r="L73" s="21" t="s">
        <v>204</v>
      </c>
      <c r="M73">
        <v>1</v>
      </c>
      <c r="P73" s="30" t="str">
        <f>LEFT(TEXT(DataFromForm[[#This Row],[Heure coucher]],"0000"),2)</f>
        <v>22</v>
      </c>
      <c r="Q73" s="31">
        <f>LEFT(TEXT(DataFromForm[[#This Row],[Heure coucher]],"0000"),2)+1</f>
        <v>23</v>
      </c>
      <c r="R73" s="32" t="str">
        <f>IF(RIGHT(DataFromForm[[#This Row],[Heure coucher]],2)*1 &gt;57,Q73, P73)</f>
        <v>22</v>
      </c>
      <c r="S73" s="33">
        <f>IF(RIGHT(DataFromForm[[#This Row],[Heure coucher]],2)*1 &gt;57,0,MROUND(RIGHT(DataFromForm[[#This Row],[Heure coucher]]*1,2),15))</f>
        <v>15</v>
      </c>
      <c r="T73" s="20" t="str" cm="1">
        <f t="array" aca="1" ref="T73" ca="1">RIGHT(CELL("address",INDEX(Agenda!A:A,MATCH(DataFromForm[[#This Row],[Date]],Agenda!A:A,0))),3)</f>
        <v>696</v>
      </c>
      <c r="U73" s="34" t="str" cm="1">
        <f t="array" ref="U73">INDEX(MatriceHeureHeure[], MATCH(S73*1,TableHeuresMinutes[Colonne1],0),MATCH(R73*1,(MatriceHeureHeure[#Headers])*1,0))</f>
        <v>G</v>
      </c>
      <c r="W73" s="30" t="str">
        <f>LEFT(TEXT(DataFromForm[[#This Row],[Heure levé]],"0000"),2)</f>
        <v>07</v>
      </c>
      <c r="X73" s="31">
        <f>LEFT(TEXT(DataFromForm[[#This Row],[Heure levé]],"0000"),2)+1</f>
        <v>8</v>
      </c>
      <c r="Y73" t="str">
        <f>IF(RIGHT(DataFromForm[[#This Row],[Heure levé]],2)*1 &gt;57, X73,W73)</f>
        <v>07</v>
      </c>
      <c r="Z73">
        <f>IF(RIGHT(DataFromForm[[#This Row],[Heure levé]],2)*1 &gt;57,0,MROUND(RIGHT(DataFromForm[[#This Row],[Heure coucher]]*1,2),15))</f>
        <v>15</v>
      </c>
      <c r="AA73" t="str" cm="1">
        <f t="array" aca="1" ref="AA73" ca="1">RIGHT(CELL("address",INDEX(Agenda!A:A,MATCH(DataFromForm[[#This Row],[Date]],Agenda!A:A,0))),3)</f>
        <v>696</v>
      </c>
      <c r="AB73" s="4" t="str" cm="1">
        <f t="array" ref="AB73">INDEX(MatriceHeureHeure[], MATCH(Z73*1,TableHeuresMinutes[Colonne1],0),MATCH(Y73*1,(MatriceHeureHeure[#Headers])*1,0))</f>
        <v>AQ</v>
      </c>
      <c r="AD73" s="48" t="str">
        <f>LEFT(TEXT(DataFromForm[[#This Row],[HeureBoisson]],"0000"),2)</f>
        <v>08</v>
      </c>
      <c r="AE73" s="31">
        <f>LEFT(TEXT(DataFromForm[[#This Row],[HeureBoisson]],"0000"),2)+1</f>
        <v>9</v>
      </c>
      <c r="AF73" t="str">
        <f>IF(RIGHT(DataFromForm[[#This Row],[HeureBoisson]],2)*1 &gt;57, AE73,AD73)</f>
        <v>08</v>
      </c>
      <c r="AG73">
        <f>IF(RIGHT(DataFromForm[[#This Row],[HeureBoisson]],2)*1 &gt;57,0,MROUND(RIGHT(DataFromForm[[#This Row],[Heure coucher]]*1,2),15))</f>
        <v>15</v>
      </c>
      <c r="AH73" cm="1">
        <f t="array" aca="1" ref="AH73" ca="1">RIGHT(CELL("address",INDEX(Agenda!A:A,MATCH(DataFromForm[[#This Row],[Date]],Agenda!A:A,0))),3)-1</f>
        <v>695</v>
      </c>
      <c r="AI73" s="4" t="str" cm="1">
        <f t="array" ref="AI73">INDEX(MatriceHeureHeure[], MATCH(AG73*1,TableHeuresMinutes[Colonne1],0),MATCH(AF73*1,(MatriceHeureHeure[#Headers])*1,0))</f>
        <v>AU</v>
      </c>
      <c r="AJ73" s="37">
        <v>0</v>
      </c>
      <c r="AK73" s="48" t="str">
        <f>LEFT(TEXT(DataFromForm[[#This Row],[Heure sieste]],"0000"),2)</f>
        <v>00</v>
      </c>
      <c r="AL73" s="31">
        <f>LEFT(TEXT(DataFromForm[[#This Row],[Heure sieste]],"0000"),2)+1</f>
        <v>1</v>
      </c>
      <c r="AM73" t="e">
        <f>IF(RIGHT(DataFromForm[[#This Row],[Heure sieste]],2)*1 &gt;57, AL73,AK73)</f>
        <v>#VALUE!</v>
      </c>
      <c r="AN73" t="e">
        <f>IF(RIGHT(DataFromForm[[#This Row],[Heure sieste]],2)*1 &gt;57,0,MROUND(RIGHT(DataFromForm[[#This Row],[Heure sieste]]*1,2),15))</f>
        <v>#VALUE!</v>
      </c>
      <c r="AO73">
        <f>MROUND(DataFromForm[[#This Row],[Durée sieste]],15)</f>
        <v>0</v>
      </c>
      <c r="AP73" t="str" cm="1">
        <f t="array" aca="1" ref="AP73" ca="1">RIGHT(CELL("address",INDEX(Agenda!A:A,MATCH(DataFromForm[[#This Row],[Date]],Agenda!A:A,0))),3)</f>
        <v>696</v>
      </c>
      <c r="AQ73" s="4" t="e" cm="1">
        <f t="array" ref="AQ73">INDEX(MatriceHeureHeure[], MATCH(AN73*1,TableHeuresMinutes[Colonne1],0),MATCH(AM73*1,(MatriceHeureHeure[#Headers])*1,0))</f>
        <v>#VALUE!</v>
      </c>
      <c r="AR73">
        <f t="shared" si="1"/>
        <v>-1</v>
      </c>
    </row>
    <row r="74" spans="1:44">
      <c r="A74" s="19">
        <v>44547</v>
      </c>
      <c r="B74" s="28"/>
      <c r="K74" t="s">
        <v>210</v>
      </c>
      <c r="L74" s="21" t="s">
        <v>228</v>
      </c>
      <c r="M74">
        <v>1</v>
      </c>
      <c r="P74" s="30" t="str">
        <f>LEFT(TEXT(DataFromForm[[#This Row],[Heure coucher]],"0000"),2)</f>
        <v>00</v>
      </c>
      <c r="Q74" s="31">
        <f>LEFT(TEXT(DataFromForm[[#This Row],[Heure coucher]],"0000"),2)+1</f>
        <v>1</v>
      </c>
      <c r="R74" s="32" t="e">
        <f>IF(RIGHT(DataFromForm[[#This Row],[Heure coucher]],2)*1 &gt;57,Q74, P74)</f>
        <v>#VALUE!</v>
      </c>
      <c r="S74" s="33" t="e">
        <f>IF(RIGHT(DataFromForm[[#This Row],[Heure coucher]],2)*1 &gt;57,0,MROUND(RIGHT(DataFromForm[[#This Row],[Heure coucher]]*1,2),15))</f>
        <v>#VALUE!</v>
      </c>
      <c r="T74" s="20" t="str" cm="1">
        <f t="array" aca="1" ref="T74" ca="1">RIGHT(CELL("address",INDEX(Agenda!A:A,MATCH(DataFromForm[[#This Row],[Date]],Agenda!A:A,0))),3)</f>
        <v>696</v>
      </c>
      <c r="U74" s="34" t="e" cm="1">
        <f t="array" ref="U74">INDEX(MatriceHeureHeure[], MATCH(S74*1,TableHeuresMinutes[Colonne1],0),MATCH(R74*1,(MatriceHeureHeure[#Headers])*1,0))</f>
        <v>#VALUE!</v>
      </c>
      <c r="W74" s="30" t="str">
        <f>LEFT(TEXT(DataFromForm[[#This Row],[Heure levé]],"0000"),2)</f>
        <v>00</v>
      </c>
      <c r="X74" s="31">
        <f>LEFT(TEXT(DataFromForm[[#This Row],[Heure levé]],"0000"),2)+1</f>
        <v>1</v>
      </c>
      <c r="Y74" t="e">
        <f>IF(RIGHT(DataFromForm[[#This Row],[Heure levé]],2)*1 &gt;57, X74,W74)</f>
        <v>#VALUE!</v>
      </c>
      <c r="Z74" t="e">
        <f>IF(RIGHT(DataFromForm[[#This Row],[Heure levé]],2)*1 &gt;57,0,MROUND(RIGHT(DataFromForm[[#This Row],[Heure coucher]]*1,2),15))</f>
        <v>#VALUE!</v>
      </c>
      <c r="AA74" t="str" cm="1">
        <f t="array" aca="1" ref="AA74" ca="1">RIGHT(CELL("address",INDEX(Agenda!A:A,MATCH(DataFromForm[[#This Row],[Date]],Agenda!A:A,0))),3)</f>
        <v>696</v>
      </c>
      <c r="AB74" s="4" t="e" cm="1">
        <f t="array" ref="AB74">INDEX(MatriceHeureHeure[], MATCH(Z74*1,TableHeuresMinutes[Colonne1],0),MATCH(Y74*1,(MatriceHeureHeure[#Headers])*1,0))</f>
        <v>#VALUE!</v>
      </c>
      <c r="AD74" s="48" t="str">
        <f>LEFT(TEXT(DataFromForm[[#This Row],[HeureBoisson]],"0000"),2)</f>
        <v>14</v>
      </c>
      <c r="AE74" s="31">
        <f>LEFT(TEXT(DataFromForm[[#This Row],[HeureBoisson]],"0000"),2)+1</f>
        <v>15</v>
      </c>
      <c r="AF74" t="str">
        <f>IF(RIGHT(DataFromForm[[#This Row],[HeureBoisson]],2)*1 &gt;57, AE74,AD74)</f>
        <v>14</v>
      </c>
      <c r="AG74">
        <f>IF(RIGHT(DataFromForm[[#This Row],[HeureBoisson]],2)*1 &gt;57,0,MROUND(RIGHT(DataFromForm[[#This Row],[Heure coucher]]*1,2),15))</f>
        <v>0</v>
      </c>
      <c r="AH74" cm="1">
        <f t="array" aca="1" ref="AH74" ca="1">RIGHT(CELL("address",INDEX(Agenda!A:A,MATCH(DataFromForm[[#This Row],[Date]],Agenda!A:A,0))),3)-1</f>
        <v>695</v>
      </c>
      <c r="AI74" s="4" t="str" cm="1">
        <f t="array" ref="AI74">INDEX(MatriceHeureHeure[], MATCH(AG74*1,TableHeuresMinutes[Colonne1],0),MATCH(AF74*1,(MatriceHeureHeure[#Headers])*1,0))</f>
        <v>BR</v>
      </c>
      <c r="AJ74" s="37">
        <v>0</v>
      </c>
      <c r="AK74" s="48" t="str">
        <f>LEFT(TEXT(DataFromForm[[#This Row],[Heure sieste]],"0000"),2)</f>
        <v>00</v>
      </c>
      <c r="AL74" s="31">
        <f>LEFT(TEXT(DataFromForm[[#This Row],[Heure sieste]],"0000"),2)+1</f>
        <v>1</v>
      </c>
      <c r="AM74" t="e">
        <f>IF(RIGHT(DataFromForm[[#This Row],[Heure sieste]],2)*1 &gt;57, AL74,AK74)</f>
        <v>#VALUE!</v>
      </c>
      <c r="AN74" t="e">
        <f>IF(RIGHT(DataFromForm[[#This Row],[Heure sieste]],2)*1 &gt;57,0,MROUND(RIGHT(DataFromForm[[#This Row],[Heure sieste]]*1,2),15))</f>
        <v>#VALUE!</v>
      </c>
      <c r="AO74">
        <f>MROUND(DataFromForm[[#This Row],[Durée sieste]],15)</f>
        <v>0</v>
      </c>
      <c r="AP74" t="str" cm="1">
        <f t="array" aca="1" ref="AP74" ca="1">RIGHT(CELL("address",INDEX(Agenda!A:A,MATCH(DataFromForm[[#This Row],[Date]],Agenda!A:A,0))),3)</f>
        <v>696</v>
      </c>
      <c r="AQ74" s="4" t="e" cm="1">
        <f t="array" ref="AQ74">INDEX(MatriceHeureHeure[], MATCH(AN74*1,TableHeuresMinutes[Colonne1],0),MATCH(AM74*1,(MatriceHeureHeure[#Headers])*1,0))</f>
        <v>#VALUE!</v>
      </c>
      <c r="AR74">
        <f t="shared" si="1"/>
        <v>-1</v>
      </c>
    </row>
    <row r="75" spans="1:44">
      <c r="A75" s="19">
        <v>44549</v>
      </c>
      <c r="B75" s="28">
        <v>30</v>
      </c>
      <c r="C75" s="21" t="s">
        <v>261</v>
      </c>
      <c r="D75" s="21" t="s">
        <v>228</v>
      </c>
      <c r="E75">
        <v>10</v>
      </c>
      <c r="F75" t="s">
        <v>208</v>
      </c>
      <c r="G75" t="s">
        <v>208</v>
      </c>
      <c r="H75" t="s">
        <v>200</v>
      </c>
      <c r="I75">
        <v>1</v>
      </c>
      <c r="J75">
        <v>1</v>
      </c>
      <c r="K75" t="s">
        <v>210</v>
      </c>
      <c r="L75" s="21" t="s">
        <v>258</v>
      </c>
      <c r="M75">
        <v>1</v>
      </c>
      <c r="P75" s="30" t="str">
        <f>LEFT(TEXT(DataFromForm[[#This Row],[Heure coucher]],"0000"),2)</f>
        <v>00</v>
      </c>
      <c r="Q75" s="31">
        <f>LEFT(TEXT(DataFromForm[[#This Row],[Heure coucher]],"0000"),2)+1</f>
        <v>1</v>
      </c>
      <c r="R75" s="32" t="str">
        <f>IF(RIGHT(DataFromForm[[#This Row],[Heure coucher]],2)*1 &gt;57,Q75, P75)</f>
        <v>00</v>
      </c>
      <c r="S75" s="33">
        <f>IF(RIGHT(DataFromForm[[#This Row],[Heure coucher]],2)*1 &gt;57,0,MROUND(RIGHT(DataFromForm[[#This Row],[Heure coucher]]*1,2),15))</f>
        <v>30</v>
      </c>
      <c r="T75" s="20" t="str" cm="1">
        <f t="array" aca="1" ref="T75" ca="1">RIGHT(CELL("address",INDEX(Agenda!A:A,MATCH(DataFromForm[[#This Row],[Date]],Agenda!A:A,0))),3)</f>
        <v>698</v>
      </c>
      <c r="U75" s="34" t="str" cm="1">
        <f t="array" ref="U75">INDEX(MatriceHeureHeure[], MATCH(S75*1,TableHeuresMinutes[Colonne1],0),MATCH(R75*1,(MatriceHeureHeure[#Headers])*1,0))</f>
        <v>P</v>
      </c>
      <c r="W75" s="30" t="str">
        <f>LEFT(TEXT(DataFromForm[[#This Row],[Heure levé]],"0000"),2)</f>
        <v>07</v>
      </c>
      <c r="X75" s="31">
        <f>LEFT(TEXT(DataFromForm[[#This Row],[Heure levé]],"0000"),2)+1</f>
        <v>8</v>
      </c>
      <c r="Y75" t="str">
        <f>IF(RIGHT(DataFromForm[[#This Row],[Heure levé]],2)*1 &gt;57, X75,W75)</f>
        <v>07</v>
      </c>
      <c r="Z75">
        <f>IF(RIGHT(DataFromForm[[#This Row],[Heure levé]],2)*1 &gt;57,0,MROUND(RIGHT(DataFromForm[[#This Row],[Heure coucher]]*1,2),15))</f>
        <v>30</v>
      </c>
      <c r="AA75" t="str" cm="1">
        <f t="array" aca="1" ref="AA75" ca="1">RIGHT(CELL("address",INDEX(Agenda!A:A,MATCH(DataFromForm[[#This Row],[Date]],Agenda!A:A,0))),3)</f>
        <v>698</v>
      </c>
      <c r="AB75" s="4" t="str" cm="1">
        <f t="array" ref="AB75">INDEX(MatriceHeureHeure[], MATCH(Z75*1,TableHeuresMinutes[Colonne1],0),MATCH(Y75*1,(MatriceHeureHeure[#Headers])*1,0))</f>
        <v>AR</v>
      </c>
      <c r="AD75" s="48" t="str">
        <f>LEFT(TEXT(DataFromForm[[#This Row],[HeureBoisson]],"0000"),2)</f>
        <v>13</v>
      </c>
      <c r="AE75" s="31">
        <f>LEFT(TEXT(DataFromForm[[#This Row],[HeureBoisson]],"0000"),2)+1</f>
        <v>14</v>
      </c>
      <c r="AF75" t="str">
        <f>IF(RIGHT(DataFromForm[[#This Row],[HeureBoisson]],2)*1 &gt;57, AE75,AD75)</f>
        <v>13</v>
      </c>
      <c r="AG75">
        <f>IF(RIGHT(DataFromForm[[#This Row],[HeureBoisson]],2)*1 &gt;57,0,MROUND(RIGHT(DataFromForm[[#This Row],[Heure coucher]]*1,2),15))</f>
        <v>30</v>
      </c>
      <c r="AH75" cm="1">
        <f t="array" aca="1" ref="AH75" ca="1">RIGHT(CELL("address",INDEX(Agenda!A:A,MATCH(DataFromForm[[#This Row],[Date]],Agenda!A:A,0))),3)-1</f>
        <v>697</v>
      </c>
      <c r="AI75" s="4" t="str" cm="1">
        <f t="array" ref="AI75">INDEX(MatriceHeureHeure[], MATCH(AG75*1,TableHeuresMinutes[Colonne1],0),MATCH(AF75*1,(MatriceHeureHeure[#Headers])*1,0))</f>
        <v>BP</v>
      </c>
      <c r="AJ75" s="37">
        <v>0</v>
      </c>
      <c r="AK75" s="48" t="str">
        <f>LEFT(TEXT(DataFromForm[[#This Row],[Heure sieste]],"0000"),2)</f>
        <v>14</v>
      </c>
      <c r="AL75" s="31">
        <f>LEFT(TEXT(DataFromForm[[#This Row],[Heure sieste]],"0000"),2)+1</f>
        <v>15</v>
      </c>
      <c r="AM75" t="str">
        <f>IF(RIGHT(DataFromForm[[#This Row],[Heure sieste]],2)*1 &gt;57, AL75,AK75)</f>
        <v>14</v>
      </c>
      <c r="AN75">
        <f>IF(RIGHT(DataFromForm[[#This Row],[Heure sieste]],2)*1 &gt;57,0,MROUND(RIGHT(DataFromForm[[#This Row],[Heure sieste]]*1,2),15))</f>
        <v>0</v>
      </c>
      <c r="AO75">
        <f>MROUND(DataFromForm[[#This Row],[Durée sieste]],15)</f>
        <v>15</v>
      </c>
      <c r="AP75" t="str" cm="1">
        <f t="array" aca="1" ref="AP75" ca="1">RIGHT(CELL("address",INDEX(Agenda!A:A,MATCH(DataFromForm[[#This Row],[Date]],Agenda!A:A,0))),3)</f>
        <v>698</v>
      </c>
      <c r="AQ75" s="4" t="str" cm="1">
        <f t="array" ref="AQ75">INDEX(MatriceHeureHeure[], MATCH(AN75*1,TableHeuresMinutes[Colonne1],0),MATCH(AM75*1,(MatriceHeureHeure[#Headers])*1,0))</f>
        <v>BR</v>
      </c>
      <c r="AR75">
        <f t="shared" si="1"/>
        <v>0</v>
      </c>
    </row>
    <row r="76" spans="1:44">
      <c r="A76" s="19">
        <v>44550</v>
      </c>
      <c r="B76" s="28">
        <v>15</v>
      </c>
      <c r="C76" s="21" t="s">
        <v>227</v>
      </c>
      <c r="F76" t="s">
        <v>200</v>
      </c>
      <c r="G76" t="s">
        <v>200</v>
      </c>
      <c r="H76" t="s">
        <v>208</v>
      </c>
      <c r="I76">
        <v>2</v>
      </c>
      <c r="J76">
        <v>2</v>
      </c>
      <c r="K76" t="s">
        <v>203</v>
      </c>
      <c r="L76" s="21" t="s">
        <v>261</v>
      </c>
      <c r="M76">
        <v>1</v>
      </c>
      <c r="P76" s="30" t="str">
        <f>LEFT(TEXT(DataFromForm[[#This Row],[Heure coucher]],"0000"),2)</f>
        <v>00</v>
      </c>
      <c r="Q76" s="31">
        <f>LEFT(TEXT(DataFromForm[[#This Row],[Heure coucher]],"0000"),2)+1</f>
        <v>1</v>
      </c>
      <c r="R76" s="32" t="str">
        <f>IF(RIGHT(DataFromForm[[#This Row],[Heure coucher]],2)*1 &gt;57,Q76, P76)</f>
        <v>00</v>
      </c>
      <c r="S76" s="33">
        <f>IF(RIGHT(DataFromForm[[#This Row],[Heure coucher]],2)*1 &gt;57,0,MROUND(RIGHT(DataFromForm[[#This Row],[Heure coucher]]*1,2),15))</f>
        <v>15</v>
      </c>
      <c r="T76" s="20" t="str" cm="1">
        <f t="array" aca="1" ref="T76" ca="1">RIGHT(CELL("address",INDEX(Agenda!A:A,MATCH(DataFromForm[[#This Row],[Date]],Agenda!A:A,0))),3)</f>
        <v>699</v>
      </c>
      <c r="U76" s="34" t="str" cm="1">
        <f t="array" ref="U76">INDEX(MatriceHeureHeure[], MATCH(S76*1,TableHeuresMinutes[Colonne1],0),MATCH(R76*1,(MatriceHeureHeure[#Headers])*1,0))</f>
        <v>O</v>
      </c>
      <c r="W76" s="30" t="str">
        <f>LEFT(TEXT(DataFromForm[[#This Row],[Heure levé]],"0000"),2)</f>
        <v>07</v>
      </c>
      <c r="X76" s="31">
        <f>LEFT(TEXT(DataFromForm[[#This Row],[Heure levé]],"0000"),2)+1</f>
        <v>8</v>
      </c>
      <c r="Y76" t="str">
        <f>IF(RIGHT(DataFromForm[[#This Row],[Heure levé]],2)*1 &gt;57, X76,W76)</f>
        <v>07</v>
      </c>
      <c r="Z76">
        <f>IF(RIGHT(DataFromForm[[#This Row],[Heure levé]],2)*1 &gt;57,0,MROUND(RIGHT(DataFromForm[[#This Row],[Heure coucher]]*1,2),15))</f>
        <v>15</v>
      </c>
      <c r="AA76" t="str" cm="1">
        <f t="array" aca="1" ref="AA76" ca="1">RIGHT(CELL("address",INDEX(Agenda!A:A,MATCH(DataFromForm[[#This Row],[Date]],Agenda!A:A,0))),3)</f>
        <v>699</v>
      </c>
      <c r="AB76" s="4" t="str" cm="1">
        <f t="array" ref="AB76">INDEX(MatriceHeureHeure[], MATCH(Z76*1,TableHeuresMinutes[Colonne1],0),MATCH(Y76*1,(MatriceHeureHeure[#Headers])*1,0))</f>
        <v>AQ</v>
      </c>
      <c r="AD76" s="48" t="str">
        <f>LEFT(TEXT(DataFromForm[[#This Row],[HeureBoisson]],"0000"),2)</f>
        <v>07</v>
      </c>
      <c r="AE76" s="31">
        <f>LEFT(TEXT(DataFromForm[[#This Row],[HeureBoisson]],"0000"),2)+1</f>
        <v>8</v>
      </c>
      <c r="AF76" t="str">
        <f>IF(RIGHT(DataFromForm[[#This Row],[HeureBoisson]],2)*1 &gt;57, AE76,AD76)</f>
        <v>07</v>
      </c>
      <c r="AG76">
        <f>IF(RIGHT(DataFromForm[[#This Row],[HeureBoisson]],2)*1 &gt;57,0,MROUND(RIGHT(DataFromForm[[#This Row],[Heure coucher]]*1,2),15))</f>
        <v>15</v>
      </c>
      <c r="AH76" cm="1">
        <f t="array" aca="1" ref="AH76" ca="1">RIGHT(CELL("address",INDEX(Agenda!A:A,MATCH(DataFromForm[[#This Row],[Date]],Agenda!A:A,0))),3)-1</f>
        <v>698</v>
      </c>
      <c r="AI76" s="4" t="str" cm="1">
        <f t="array" ref="AI76">INDEX(MatriceHeureHeure[], MATCH(AG76*1,TableHeuresMinutes[Colonne1],0),MATCH(AF76*1,(MatriceHeureHeure[#Headers])*1,0))</f>
        <v>AQ</v>
      </c>
      <c r="AJ76" s="37">
        <v>0</v>
      </c>
      <c r="AK76" s="48" t="str">
        <f>LEFT(TEXT(DataFromForm[[#This Row],[Heure sieste]],"0000"),2)</f>
        <v>00</v>
      </c>
      <c r="AL76" s="31">
        <f>LEFT(TEXT(DataFromForm[[#This Row],[Heure sieste]],"0000"),2)+1</f>
        <v>1</v>
      </c>
      <c r="AM76" t="e">
        <f>IF(RIGHT(DataFromForm[[#This Row],[Heure sieste]],2)*1 &gt;57, AL76,AK76)</f>
        <v>#VALUE!</v>
      </c>
      <c r="AN76" t="e">
        <f>IF(RIGHT(DataFromForm[[#This Row],[Heure sieste]],2)*1 &gt;57,0,MROUND(RIGHT(DataFromForm[[#This Row],[Heure sieste]]*1,2),15))</f>
        <v>#VALUE!</v>
      </c>
      <c r="AO76">
        <f>MROUND(DataFromForm[[#This Row],[Durée sieste]],15)</f>
        <v>0</v>
      </c>
      <c r="AP76" t="str" cm="1">
        <f t="array" aca="1" ref="AP76" ca="1">RIGHT(CELL("address",INDEX(Agenda!A:A,MATCH(DataFromForm[[#This Row],[Date]],Agenda!A:A,0))),3)</f>
        <v>699</v>
      </c>
      <c r="AQ76" s="4" t="e" cm="1">
        <f t="array" ref="AQ76">INDEX(MatriceHeureHeure[], MATCH(AN76*1,TableHeuresMinutes[Colonne1],0),MATCH(AM76*1,(MatriceHeureHeure[#Headers])*1,0))</f>
        <v>#VALUE!</v>
      </c>
      <c r="AR76">
        <f t="shared" si="1"/>
        <v>-1</v>
      </c>
    </row>
    <row r="77" spans="1:44">
      <c r="A77" s="19">
        <v>44553</v>
      </c>
      <c r="B77" s="28">
        <v>2300</v>
      </c>
      <c r="C77" s="21" t="s">
        <v>227</v>
      </c>
      <c r="F77" t="s">
        <v>200</v>
      </c>
      <c r="G77" t="s">
        <v>200</v>
      </c>
      <c r="H77" t="s">
        <v>200</v>
      </c>
      <c r="I77">
        <v>2</v>
      </c>
      <c r="J77">
        <v>2</v>
      </c>
      <c r="K77" t="s">
        <v>203</v>
      </c>
      <c r="L77" s="21" t="s">
        <v>214</v>
      </c>
      <c r="M77">
        <v>1</v>
      </c>
      <c r="P77" s="30" t="str">
        <f>LEFT(TEXT(DataFromForm[[#This Row],[Heure coucher]],"0000"),2)</f>
        <v>23</v>
      </c>
      <c r="Q77" s="31">
        <f>LEFT(TEXT(DataFromForm[[#This Row],[Heure coucher]],"0000"),2)+1</f>
        <v>24</v>
      </c>
      <c r="R77" s="32" t="str">
        <f>IF(RIGHT(DataFromForm[[#This Row],[Heure coucher]],2)*1 &gt;57,Q77, P77)</f>
        <v>23</v>
      </c>
      <c r="S77" s="33">
        <f>IF(RIGHT(DataFromForm[[#This Row],[Heure coucher]],2)*1 &gt;57,0,MROUND(RIGHT(DataFromForm[[#This Row],[Heure coucher]]*1,2),15))</f>
        <v>0</v>
      </c>
      <c r="T77" s="20" t="str" cm="1">
        <f t="array" aca="1" ref="T77" ca="1">RIGHT(CELL("address",INDEX(Agenda!A:A,MATCH(DataFromForm[[#This Row],[Date]],Agenda!A:A,0))),3)</f>
        <v>702</v>
      </c>
      <c r="U77" s="34" t="str" cm="1">
        <f t="array" ref="U77">INDEX(MatriceHeureHeure[], MATCH(S77*1,TableHeuresMinutes[Colonne1],0),MATCH(R77*1,(MatriceHeureHeure[#Headers])*1,0))</f>
        <v>J</v>
      </c>
      <c r="W77" s="30" t="str">
        <f>LEFT(TEXT(DataFromForm[[#This Row],[Heure levé]],"0000"),2)</f>
        <v>07</v>
      </c>
      <c r="X77" s="31">
        <f>LEFT(TEXT(DataFromForm[[#This Row],[Heure levé]],"0000"),2)+1</f>
        <v>8</v>
      </c>
      <c r="Y77" t="str">
        <f>IF(RIGHT(DataFromForm[[#This Row],[Heure levé]],2)*1 &gt;57, X77,W77)</f>
        <v>07</v>
      </c>
      <c r="Z77">
        <f>IF(RIGHT(DataFromForm[[#This Row],[Heure levé]],2)*1 &gt;57,0,MROUND(RIGHT(DataFromForm[[#This Row],[Heure coucher]]*1,2),15))</f>
        <v>0</v>
      </c>
      <c r="AA77" t="str" cm="1">
        <f t="array" aca="1" ref="AA77" ca="1">RIGHT(CELL("address",INDEX(Agenda!A:A,MATCH(DataFromForm[[#This Row],[Date]],Agenda!A:A,0))),3)</f>
        <v>702</v>
      </c>
      <c r="AB77" s="4" t="str" cm="1">
        <f t="array" ref="AB77">INDEX(MatriceHeureHeure[], MATCH(Z77*1,TableHeuresMinutes[Colonne1],0),MATCH(Y77*1,(MatriceHeureHeure[#Headers])*1,0))</f>
        <v>AP</v>
      </c>
      <c r="AD77" s="48" t="str">
        <f>LEFT(TEXT(DataFromForm[[#This Row],[HeureBoisson]],"0000"),2)</f>
        <v>07</v>
      </c>
      <c r="AE77" s="31">
        <f>LEFT(TEXT(DataFromForm[[#This Row],[HeureBoisson]],"0000"),2)+1</f>
        <v>8</v>
      </c>
      <c r="AF77" t="str">
        <f>IF(RIGHT(DataFromForm[[#This Row],[HeureBoisson]],2)*1 &gt;57, AE77,AD77)</f>
        <v>07</v>
      </c>
      <c r="AG77">
        <f>IF(RIGHT(DataFromForm[[#This Row],[HeureBoisson]],2)*1 &gt;57,0,MROUND(RIGHT(DataFromForm[[#This Row],[Heure coucher]]*1,2),15))</f>
        <v>0</v>
      </c>
      <c r="AH77" cm="1">
        <f t="array" aca="1" ref="AH77" ca="1">RIGHT(CELL("address",INDEX(Agenda!A:A,MATCH(DataFromForm[[#This Row],[Date]],Agenda!A:A,0))),3)-1</f>
        <v>701</v>
      </c>
      <c r="AI77" s="4" t="str" cm="1">
        <f t="array" ref="AI77">INDEX(MatriceHeureHeure[], MATCH(AG77*1,TableHeuresMinutes[Colonne1],0),MATCH(AF77*1,(MatriceHeureHeure[#Headers])*1,0))</f>
        <v>AP</v>
      </c>
      <c r="AJ77" s="37">
        <v>0</v>
      </c>
      <c r="AK77" s="48" t="str">
        <f>LEFT(TEXT(DataFromForm[[#This Row],[Heure sieste]],"0000"),2)</f>
        <v>00</v>
      </c>
      <c r="AL77" s="31">
        <f>LEFT(TEXT(DataFromForm[[#This Row],[Heure sieste]],"0000"),2)+1</f>
        <v>1</v>
      </c>
      <c r="AM77" t="e">
        <f>IF(RIGHT(DataFromForm[[#This Row],[Heure sieste]],2)*1 &gt;57, AL77,AK77)</f>
        <v>#VALUE!</v>
      </c>
      <c r="AN77" t="e">
        <f>IF(RIGHT(DataFromForm[[#This Row],[Heure sieste]],2)*1 &gt;57,0,MROUND(RIGHT(DataFromForm[[#This Row],[Heure sieste]]*1,2),15))</f>
        <v>#VALUE!</v>
      </c>
      <c r="AO77">
        <f>MROUND(DataFromForm[[#This Row],[Durée sieste]],15)</f>
        <v>0</v>
      </c>
      <c r="AP77" t="str" cm="1">
        <f t="array" aca="1" ref="AP77" ca="1">RIGHT(CELL("address",INDEX(Agenda!A:A,MATCH(DataFromForm[[#This Row],[Date]],Agenda!A:A,0))),3)</f>
        <v>702</v>
      </c>
      <c r="AQ77" s="4" t="e" cm="1">
        <f t="array" ref="AQ77">INDEX(MatriceHeureHeure[], MATCH(AN77*1,TableHeuresMinutes[Colonne1],0),MATCH(AM77*1,(MatriceHeureHeure[#Headers])*1,0))</f>
        <v>#VALUE!</v>
      </c>
      <c r="AR77">
        <f t="shared" si="1"/>
        <v>-1</v>
      </c>
    </row>
    <row r="78" spans="1:44">
      <c r="A78" s="19">
        <v>44554</v>
      </c>
      <c r="B78" s="28"/>
      <c r="K78" t="s">
        <v>203</v>
      </c>
      <c r="L78" s="21" t="s">
        <v>214</v>
      </c>
      <c r="M78">
        <v>1</v>
      </c>
      <c r="P78" s="30" t="str">
        <f>LEFT(TEXT(DataFromForm[[#This Row],[Heure coucher]],"0000"),2)</f>
        <v>00</v>
      </c>
      <c r="Q78" s="31">
        <f>LEFT(TEXT(DataFromForm[[#This Row],[Heure coucher]],"0000"),2)+1</f>
        <v>1</v>
      </c>
      <c r="R78" s="32" t="e">
        <f>IF(RIGHT(DataFromForm[[#This Row],[Heure coucher]],2)*1 &gt;57,Q78, P78)</f>
        <v>#VALUE!</v>
      </c>
      <c r="S78" s="33" t="e">
        <f>IF(RIGHT(DataFromForm[[#This Row],[Heure coucher]],2)*1 &gt;57,0,MROUND(RIGHT(DataFromForm[[#This Row],[Heure coucher]]*1,2),15))</f>
        <v>#VALUE!</v>
      </c>
      <c r="T78" s="20" t="str" cm="1">
        <f t="array" aca="1" ref="T78" ca="1">RIGHT(CELL("address",INDEX(Agenda!A:A,MATCH(DataFromForm[[#This Row],[Date]],Agenda!A:A,0))),3)</f>
        <v>703</v>
      </c>
      <c r="U78" s="34" t="e" cm="1">
        <f t="array" ref="U78">INDEX(MatriceHeureHeure[], MATCH(S78*1,TableHeuresMinutes[Colonne1],0),MATCH(R78*1,(MatriceHeureHeure[#Headers])*1,0))</f>
        <v>#VALUE!</v>
      </c>
      <c r="W78" s="30" t="str">
        <f>LEFT(TEXT(DataFromForm[[#This Row],[Heure levé]],"0000"),2)</f>
        <v>00</v>
      </c>
      <c r="X78" s="31">
        <f>LEFT(TEXT(DataFromForm[[#This Row],[Heure levé]],"0000"),2)+1</f>
        <v>1</v>
      </c>
      <c r="Y78" t="e">
        <f>IF(RIGHT(DataFromForm[[#This Row],[Heure levé]],2)*1 &gt;57, X78,W78)</f>
        <v>#VALUE!</v>
      </c>
      <c r="Z78" t="e">
        <f>IF(RIGHT(DataFromForm[[#This Row],[Heure levé]],2)*1 &gt;57,0,MROUND(RIGHT(DataFromForm[[#This Row],[Heure coucher]]*1,2),15))</f>
        <v>#VALUE!</v>
      </c>
      <c r="AA78" t="str" cm="1">
        <f t="array" aca="1" ref="AA78" ca="1">RIGHT(CELL("address",INDEX(Agenda!A:A,MATCH(DataFromForm[[#This Row],[Date]],Agenda!A:A,0))),3)</f>
        <v>703</v>
      </c>
      <c r="AB78" s="4" t="e" cm="1">
        <f t="array" ref="AB78">INDEX(MatriceHeureHeure[], MATCH(Z78*1,TableHeuresMinutes[Colonne1],0),MATCH(Y78*1,(MatriceHeureHeure[#Headers])*1,0))</f>
        <v>#VALUE!</v>
      </c>
      <c r="AD78" s="48" t="str">
        <f>LEFT(TEXT(DataFromForm[[#This Row],[HeureBoisson]],"0000"),2)</f>
        <v>07</v>
      </c>
      <c r="AE78" s="31">
        <f>LEFT(TEXT(DataFromForm[[#This Row],[HeureBoisson]],"0000"),2)+1</f>
        <v>8</v>
      </c>
      <c r="AF78" t="str">
        <f>IF(RIGHT(DataFromForm[[#This Row],[HeureBoisson]],2)*1 &gt;57, AE78,AD78)</f>
        <v>07</v>
      </c>
      <c r="AG78">
        <f>IF(RIGHT(DataFromForm[[#This Row],[HeureBoisson]],2)*1 &gt;57,0,MROUND(RIGHT(DataFromForm[[#This Row],[Heure coucher]]*1,2),15))</f>
        <v>0</v>
      </c>
      <c r="AH78" cm="1">
        <f t="array" aca="1" ref="AH78" ca="1">RIGHT(CELL("address",INDEX(Agenda!A:A,MATCH(DataFromForm[[#This Row],[Date]],Agenda!A:A,0))),3)-1</f>
        <v>702</v>
      </c>
      <c r="AI78" s="4" t="str" cm="1">
        <f t="array" ref="AI78">INDEX(MatriceHeureHeure[], MATCH(AG78*1,TableHeuresMinutes[Colonne1],0),MATCH(AF78*1,(MatriceHeureHeure[#Headers])*1,0))</f>
        <v>AP</v>
      </c>
      <c r="AJ78" s="37">
        <v>0</v>
      </c>
      <c r="AK78" s="48" t="str">
        <f>LEFT(TEXT(DataFromForm[[#This Row],[Heure sieste]],"0000"),2)</f>
        <v>00</v>
      </c>
      <c r="AL78" s="31">
        <f>LEFT(TEXT(DataFromForm[[#This Row],[Heure sieste]],"0000"),2)+1</f>
        <v>1</v>
      </c>
      <c r="AM78" t="e">
        <f>IF(RIGHT(DataFromForm[[#This Row],[Heure sieste]],2)*1 &gt;57, AL78,AK78)</f>
        <v>#VALUE!</v>
      </c>
      <c r="AN78" t="e">
        <f>IF(RIGHT(DataFromForm[[#This Row],[Heure sieste]],2)*1 &gt;57,0,MROUND(RIGHT(DataFromForm[[#This Row],[Heure sieste]]*1,2),15))</f>
        <v>#VALUE!</v>
      </c>
      <c r="AO78">
        <f>MROUND(DataFromForm[[#This Row],[Durée sieste]],15)</f>
        <v>0</v>
      </c>
      <c r="AP78" t="str" cm="1">
        <f t="array" aca="1" ref="AP78" ca="1">RIGHT(CELL("address",INDEX(Agenda!A:A,MATCH(DataFromForm[[#This Row],[Date]],Agenda!A:A,0))),3)</f>
        <v>703</v>
      </c>
      <c r="AQ78" s="4" t="e" cm="1">
        <f t="array" ref="AQ78">INDEX(MatriceHeureHeure[], MATCH(AN78*1,TableHeuresMinutes[Colonne1],0),MATCH(AM78*1,(MatriceHeureHeure[#Headers])*1,0))</f>
        <v>#VALUE!</v>
      </c>
      <c r="AR78">
        <f t="shared" si="1"/>
        <v>-1</v>
      </c>
    </row>
    <row r="79" spans="1:44">
      <c r="A79" s="19">
        <v>44554</v>
      </c>
      <c r="B79" s="28"/>
      <c r="K79" t="s">
        <v>203</v>
      </c>
      <c r="L79" s="21" t="s">
        <v>251</v>
      </c>
      <c r="M79">
        <v>1</v>
      </c>
      <c r="P79" s="30" t="str">
        <f>LEFT(TEXT(DataFromForm[[#This Row],[Heure coucher]],"0000"),2)</f>
        <v>00</v>
      </c>
      <c r="Q79" s="31">
        <f>LEFT(TEXT(DataFromForm[[#This Row],[Heure coucher]],"0000"),2)+1</f>
        <v>1</v>
      </c>
      <c r="R79" s="32" t="e">
        <f>IF(RIGHT(DataFromForm[[#This Row],[Heure coucher]],2)*1 &gt;57,Q79, P79)</f>
        <v>#VALUE!</v>
      </c>
      <c r="S79" s="33" t="e">
        <f>IF(RIGHT(DataFromForm[[#This Row],[Heure coucher]],2)*1 &gt;57,0,MROUND(RIGHT(DataFromForm[[#This Row],[Heure coucher]]*1,2),15))</f>
        <v>#VALUE!</v>
      </c>
      <c r="T79" s="20" t="str" cm="1">
        <f t="array" aca="1" ref="T79" ca="1">RIGHT(CELL("address",INDEX(Agenda!A:A,MATCH(DataFromForm[[#This Row],[Date]],Agenda!A:A,0))),3)</f>
        <v>703</v>
      </c>
      <c r="U79" s="34" t="e" cm="1">
        <f t="array" ref="U79">INDEX(MatriceHeureHeure[], MATCH(S79*1,TableHeuresMinutes[Colonne1],0),MATCH(R79*1,(MatriceHeureHeure[#Headers])*1,0))</f>
        <v>#VALUE!</v>
      </c>
      <c r="W79" s="30" t="str">
        <f>LEFT(TEXT(DataFromForm[[#This Row],[Heure levé]],"0000"),2)</f>
        <v>00</v>
      </c>
      <c r="X79" s="31">
        <f>LEFT(TEXT(DataFromForm[[#This Row],[Heure levé]],"0000"),2)+1</f>
        <v>1</v>
      </c>
      <c r="Y79" t="e">
        <f>IF(RIGHT(DataFromForm[[#This Row],[Heure levé]],2)*1 &gt;57, X79,W79)</f>
        <v>#VALUE!</v>
      </c>
      <c r="Z79" t="e">
        <f>IF(RIGHT(DataFromForm[[#This Row],[Heure levé]],2)*1 &gt;57,0,MROUND(RIGHT(DataFromForm[[#This Row],[Heure coucher]]*1,2),15))</f>
        <v>#VALUE!</v>
      </c>
      <c r="AA79" t="str" cm="1">
        <f t="array" aca="1" ref="AA79" ca="1">RIGHT(CELL("address",INDEX(Agenda!A:A,MATCH(DataFromForm[[#This Row],[Date]],Agenda!A:A,0))),3)</f>
        <v>703</v>
      </c>
      <c r="AB79" s="4" t="e" cm="1">
        <f t="array" ref="AB79">INDEX(MatriceHeureHeure[], MATCH(Z79*1,TableHeuresMinutes[Colonne1],0),MATCH(Y79*1,(MatriceHeureHeure[#Headers])*1,0))</f>
        <v>#VALUE!</v>
      </c>
      <c r="AD79" s="48" t="str">
        <f>LEFT(TEXT(DataFromForm[[#This Row],[HeureBoisson]],"0000"),2)</f>
        <v>08</v>
      </c>
      <c r="AE79" s="31">
        <f>LEFT(TEXT(DataFromForm[[#This Row],[HeureBoisson]],"0000"),2)+1</f>
        <v>9</v>
      </c>
      <c r="AF79" t="str">
        <f>IF(RIGHT(DataFromForm[[#This Row],[HeureBoisson]],2)*1 &gt;57, AE79,AD79)</f>
        <v>08</v>
      </c>
      <c r="AG79">
        <f>IF(RIGHT(DataFromForm[[#This Row],[HeureBoisson]],2)*1 &gt;57,0,MROUND(RIGHT(DataFromForm[[#This Row],[Heure coucher]]*1,2),15))</f>
        <v>0</v>
      </c>
      <c r="AH79" cm="1">
        <f t="array" aca="1" ref="AH79" ca="1">RIGHT(CELL("address",INDEX(Agenda!A:A,MATCH(DataFromForm[[#This Row],[Date]],Agenda!A:A,0))),3)-1</f>
        <v>702</v>
      </c>
      <c r="AI79" s="4" t="str" cm="1">
        <f t="array" ref="AI79">INDEX(MatriceHeureHeure[], MATCH(AG79*1,TableHeuresMinutes[Colonne1],0),MATCH(AF79*1,(MatriceHeureHeure[#Headers])*1,0))</f>
        <v>AT</v>
      </c>
      <c r="AJ79" s="37">
        <v>0</v>
      </c>
      <c r="AK79" s="48" t="str">
        <f>LEFT(TEXT(DataFromForm[[#This Row],[Heure sieste]],"0000"),2)</f>
        <v>00</v>
      </c>
      <c r="AL79" s="31">
        <f>LEFT(TEXT(DataFromForm[[#This Row],[Heure sieste]],"0000"),2)+1</f>
        <v>1</v>
      </c>
      <c r="AM79" t="e">
        <f>IF(RIGHT(DataFromForm[[#This Row],[Heure sieste]],2)*1 &gt;57, AL79,AK79)</f>
        <v>#VALUE!</v>
      </c>
      <c r="AN79" t="e">
        <f>IF(RIGHT(DataFromForm[[#This Row],[Heure sieste]],2)*1 &gt;57,0,MROUND(RIGHT(DataFromForm[[#This Row],[Heure sieste]]*1,2),15))</f>
        <v>#VALUE!</v>
      </c>
      <c r="AO79">
        <f>MROUND(DataFromForm[[#This Row],[Durée sieste]],15)</f>
        <v>0</v>
      </c>
      <c r="AP79" t="str" cm="1">
        <f t="array" aca="1" ref="AP79" ca="1">RIGHT(CELL("address",INDEX(Agenda!A:A,MATCH(DataFromForm[[#This Row],[Date]],Agenda!A:A,0))),3)</f>
        <v>703</v>
      </c>
      <c r="AQ79" s="4" t="e" cm="1">
        <f t="array" ref="AQ79">INDEX(MatriceHeureHeure[], MATCH(AN79*1,TableHeuresMinutes[Colonne1],0),MATCH(AM79*1,(MatriceHeureHeure[#Headers])*1,0))</f>
        <v>#VALUE!</v>
      </c>
      <c r="AR79">
        <f t="shared" si="1"/>
        <v>-1</v>
      </c>
    </row>
    <row r="80" spans="1:44">
      <c r="A80" s="19">
        <v>44554</v>
      </c>
      <c r="B80" s="28">
        <v>0</v>
      </c>
      <c r="C80" s="21" t="s">
        <v>224</v>
      </c>
      <c r="F80" t="s">
        <v>200</v>
      </c>
      <c r="G80" t="s">
        <v>200</v>
      </c>
      <c r="H80" t="s">
        <v>202</v>
      </c>
      <c r="I80">
        <v>1</v>
      </c>
      <c r="J80">
        <v>1</v>
      </c>
      <c r="K80" t="s">
        <v>203</v>
      </c>
      <c r="L80" s="21" t="s">
        <v>227</v>
      </c>
      <c r="M80">
        <v>1</v>
      </c>
      <c r="P80" s="30" t="str">
        <f>LEFT(TEXT(DataFromForm[[#This Row],[Heure coucher]],"0000"),2)</f>
        <v>00</v>
      </c>
      <c r="Q80" s="31">
        <f>LEFT(TEXT(DataFromForm[[#This Row],[Heure coucher]],"0000"),2)+1</f>
        <v>1</v>
      </c>
      <c r="R80" s="32" t="str">
        <f>IF(RIGHT(DataFromForm[[#This Row],[Heure coucher]],2)*1 &gt;57,Q80, P80)</f>
        <v>00</v>
      </c>
      <c r="S80" s="33">
        <f>IF(RIGHT(DataFromForm[[#This Row],[Heure coucher]],2)*1 &gt;57,0,MROUND(RIGHT(DataFromForm[[#This Row],[Heure coucher]]*1,2),15))</f>
        <v>0</v>
      </c>
      <c r="T80" s="20" t="str" cm="1">
        <f t="array" aca="1" ref="T80" ca="1">RIGHT(CELL("address",INDEX(Agenda!A:A,MATCH(DataFromForm[[#This Row],[Date]],Agenda!A:A,0))),3)</f>
        <v>703</v>
      </c>
      <c r="U80" s="34" t="str" cm="1">
        <f t="array" ref="U80">INDEX(MatriceHeureHeure[], MATCH(S80*1,TableHeuresMinutes[Colonne1],0),MATCH(R80*1,(MatriceHeureHeure[#Headers])*1,0))</f>
        <v>N</v>
      </c>
      <c r="W80" s="30" t="str">
        <f>LEFT(TEXT(DataFromForm[[#This Row],[Heure levé]],"0000"),2)</f>
        <v>08</v>
      </c>
      <c r="X80" s="31">
        <f>LEFT(TEXT(DataFromForm[[#This Row],[Heure levé]],"0000"),2)+1</f>
        <v>9</v>
      </c>
      <c r="Y80" t="str">
        <f>IF(RIGHT(DataFromForm[[#This Row],[Heure levé]],2)*1 &gt;57, X80,W80)</f>
        <v>08</v>
      </c>
      <c r="Z80">
        <f>IF(RIGHT(DataFromForm[[#This Row],[Heure levé]],2)*1 &gt;57,0,MROUND(RIGHT(DataFromForm[[#This Row],[Heure coucher]]*1,2),15))</f>
        <v>0</v>
      </c>
      <c r="AA80" t="str" cm="1">
        <f t="array" aca="1" ref="AA80" ca="1">RIGHT(CELL("address",INDEX(Agenda!A:A,MATCH(DataFromForm[[#This Row],[Date]],Agenda!A:A,0))),3)</f>
        <v>703</v>
      </c>
      <c r="AB80" s="4" t="str" cm="1">
        <f t="array" ref="AB80">INDEX(MatriceHeureHeure[], MATCH(Z80*1,TableHeuresMinutes[Colonne1],0),MATCH(Y80*1,(MatriceHeureHeure[#Headers])*1,0))</f>
        <v>AT</v>
      </c>
      <c r="AD80" s="48" t="str">
        <f>LEFT(TEXT(DataFromForm[[#This Row],[HeureBoisson]],"0000"),2)</f>
        <v>07</v>
      </c>
      <c r="AE80" s="31">
        <f>LEFT(TEXT(DataFromForm[[#This Row],[HeureBoisson]],"0000"),2)+1</f>
        <v>8</v>
      </c>
      <c r="AF80" t="str">
        <f>IF(RIGHT(DataFromForm[[#This Row],[HeureBoisson]],2)*1 &gt;57, AE80,AD80)</f>
        <v>07</v>
      </c>
      <c r="AG80">
        <f>IF(RIGHT(DataFromForm[[#This Row],[HeureBoisson]],2)*1 &gt;57,0,MROUND(RIGHT(DataFromForm[[#This Row],[Heure coucher]]*1,2),15))</f>
        <v>0</v>
      </c>
      <c r="AH80" cm="1">
        <f t="array" aca="1" ref="AH80" ca="1">RIGHT(CELL("address",INDEX(Agenda!A:A,MATCH(DataFromForm[[#This Row],[Date]],Agenda!A:A,0))),3)-1</f>
        <v>702</v>
      </c>
      <c r="AI80" s="4" t="str" cm="1">
        <f t="array" ref="AI80">INDEX(MatriceHeureHeure[], MATCH(AG80*1,TableHeuresMinutes[Colonne1],0),MATCH(AF80*1,(MatriceHeureHeure[#Headers])*1,0))</f>
        <v>AP</v>
      </c>
      <c r="AJ80" s="37">
        <v>0</v>
      </c>
      <c r="AK80" s="48" t="str">
        <f>LEFT(TEXT(DataFromForm[[#This Row],[Heure sieste]],"0000"),2)</f>
        <v>00</v>
      </c>
      <c r="AL80" s="31">
        <f>LEFT(TEXT(DataFromForm[[#This Row],[Heure sieste]],"0000"),2)+1</f>
        <v>1</v>
      </c>
      <c r="AM80" t="e">
        <f>IF(RIGHT(DataFromForm[[#This Row],[Heure sieste]],2)*1 &gt;57, AL80,AK80)</f>
        <v>#VALUE!</v>
      </c>
      <c r="AN80" t="e">
        <f>IF(RIGHT(DataFromForm[[#This Row],[Heure sieste]],2)*1 &gt;57,0,MROUND(RIGHT(DataFromForm[[#This Row],[Heure sieste]]*1,2),15))</f>
        <v>#VALUE!</v>
      </c>
      <c r="AO80">
        <f>MROUND(DataFromForm[[#This Row],[Durée sieste]],15)</f>
        <v>0</v>
      </c>
      <c r="AP80" t="str" cm="1">
        <f t="array" aca="1" ref="AP80" ca="1">RIGHT(CELL("address",INDEX(Agenda!A:A,MATCH(DataFromForm[[#This Row],[Date]],Agenda!A:A,0))),3)</f>
        <v>703</v>
      </c>
      <c r="AQ80" s="4" t="e" cm="1">
        <f t="array" ref="AQ80">INDEX(MatriceHeureHeure[], MATCH(AN80*1,TableHeuresMinutes[Colonne1],0),MATCH(AM80*1,(MatriceHeureHeure[#Headers])*1,0))</f>
        <v>#VALUE!</v>
      </c>
      <c r="AR80">
        <f t="shared" si="1"/>
        <v>-1</v>
      </c>
    </row>
    <row r="81" spans="1:44">
      <c r="A81" s="19">
        <v>44555</v>
      </c>
      <c r="B81" s="28">
        <v>2330</v>
      </c>
      <c r="C81" s="21" t="s">
        <v>251</v>
      </c>
      <c r="D81" s="21" t="s">
        <v>262</v>
      </c>
      <c r="E81">
        <v>1900</v>
      </c>
      <c r="F81" t="s">
        <v>208</v>
      </c>
      <c r="G81" t="s">
        <v>201</v>
      </c>
      <c r="H81" t="s">
        <v>200</v>
      </c>
      <c r="I81">
        <v>1</v>
      </c>
      <c r="J81">
        <v>1</v>
      </c>
      <c r="K81" t="s">
        <v>203</v>
      </c>
      <c r="L81" s="21" t="s">
        <v>248</v>
      </c>
      <c r="M81">
        <v>1</v>
      </c>
      <c r="P81" s="30" t="str">
        <f>LEFT(TEXT(DataFromForm[[#This Row],[Heure coucher]],"0000"),2)</f>
        <v>23</v>
      </c>
      <c r="Q81" s="31">
        <f>LEFT(TEXT(DataFromForm[[#This Row],[Heure coucher]],"0000"),2)+1</f>
        <v>24</v>
      </c>
      <c r="R81" s="32" t="str">
        <f>IF(RIGHT(DataFromForm[[#This Row],[Heure coucher]],2)*1 &gt;57,Q81, P81)</f>
        <v>23</v>
      </c>
      <c r="S81" s="33">
        <f>IF(RIGHT(DataFromForm[[#This Row],[Heure coucher]],2)*1 &gt;57,0,MROUND(RIGHT(DataFromForm[[#This Row],[Heure coucher]]*1,2),15))</f>
        <v>30</v>
      </c>
      <c r="T81" s="20" t="str" cm="1">
        <f t="array" aca="1" ref="T81" ca="1">RIGHT(CELL("address",INDEX(Agenda!A:A,MATCH(DataFromForm[[#This Row],[Date]],Agenda!A:A,0))),3)</f>
        <v>704</v>
      </c>
      <c r="U81" s="34" t="str" cm="1">
        <f t="array" ref="U81">INDEX(MatriceHeureHeure[], MATCH(S81*1,TableHeuresMinutes[Colonne1],0),MATCH(R81*1,(MatriceHeureHeure[#Headers])*1,0))</f>
        <v>L</v>
      </c>
      <c r="W81" s="30" t="str">
        <f>LEFT(TEXT(DataFromForm[[#This Row],[Heure levé]],"0000"),2)</f>
        <v>08</v>
      </c>
      <c r="X81" s="31">
        <f>LEFT(TEXT(DataFromForm[[#This Row],[Heure levé]],"0000"),2)+1</f>
        <v>9</v>
      </c>
      <c r="Y81" t="str">
        <f>IF(RIGHT(DataFromForm[[#This Row],[Heure levé]],2)*1 &gt;57, X81,W81)</f>
        <v>08</v>
      </c>
      <c r="Z81">
        <f>IF(RIGHT(DataFromForm[[#This Row],[Heure levé]],2)*1 &gt;57,0,MROUND(RIGHT(DataFromForm[[#This Row],[Heure coucher]]*1,2),15))</f>
        <v>30</v>
      </c>
      <c r="AA81" t="str" cm="1">
        <f t="array" aca="1" ref="AA81" ca="1">RIGHT(CELL("address",INDEX(Agenda!A:A,MATCH(DataFromForm[[#This Row],[Date]],Agenda!A:A,0))),3)</f>
        <v>704</v>
      </c>
      <c r="AB81" s="4" t="str" cm="1">
        <f t="array" ref="AB81">INDEX(MatriceHeureHeure[], MATCH(Z81*1,TableHeuresMinutes[Colonne1],0),MATCH(Y81*1,(MatriceHeureHeure[#Headers])*1,0))</f>
        <v>AV</v>
      </c>
      <c r="AD81" s="48" t="str">
        <f>LEFT(TEXT(DataFromForm[[#This Row],[HeureBoisson]],"0000"),2)</f>
        <v>09</v>
      </c>
      <c r="AE81" s="31">
        <f>LEFT(TEXT(DataFromForm[[#This Row],[HeureBoisson]],"0000"),2)+1</f>
        <v>10</v>
      </c>
      <c r="AF81" t="str">
        <f>IF(RIGHT(DataFromForm[[#This Row],[HeureBoisson]],2)*1 &gt;57, AE81,AD81)</f>
        <v>09</v>
      </c>
      <c r="AG81">
        <f>IF(RIGHT(DataFromForm[[#This Row],[HeureBoisson]],2)*1 &gt;57,0,MROUND(RIGHT(DataFromForm[[#This Row],[Heure coucher]]*1,2),15))</f>
        <v>30</v>
      </c>
      <c r="AH81" cm="1">
        <f t="array" aca="1" ref="AH81" ca="1">RIGHT(CELL("address",INDEX(Agenda!A:A,MATCH(DataFromForm[[#This Row],[Date]],Agenda!A:A,0))),3)-1</f>
        <v>703</v>
      </c>
      <c r="AI81" s="4" t="str" cm="1">
        <f t="array" ref="AI81">INDEX(MatriceHeureHeure[], MATCH(AG81*1,TableHeuresMinutes[Colonne1],0),MATCH(AF81*1,(MatriceHeureHeure[#Headers])*1,0))</f>
        <v>AZ</v>
      </c>
      <c r="AJ81" s="37">
        <v>0</v>
      </c>
      <c r="AK81" s="48" t="str">
        <f>LEFT(TEXT(DataFromForm[[#This Row],[Heure sieste]],"0000"),2)</f>
        <v>18</v>
      </c>
      <c r="AL81" s="31">
        <f>LEFT(TEXT(DataFromForm[[#This Row],[Heure sieste]],"0000"),2)+1</f>
        <v>19</v>
      </c>
      <c r="AM81" t="str">
        <f>IF(RIGHT(DataFromForm[[#This Row],[Heure sieste]],2)*1 &gt;57, AL81,AK81)</f>
        <v>18</v>
      </c>
      <c r="AN81">
        <f>IF(RIGHT(DataFromForm[[#This Row],[Heure sieste]],2)*1 &gt;57,0,MROUND(RIGHT(DataFromForm[[#This Row],[Heure sieste]]*1,2),15))</f>
        <v>0</v>
      </c>
      <c r="AO81">
        <f>MROUND(DataFromForm[[#This Row],[Durée sieste]],15)</f>
        <v>1905</v>
      </c>
      <c r="AP81" t="str" cm="1">
        <f t="array" aca="1" ref="AP81" ca="1">RIGHT(CELL("address",INDEX(Agenda!A:A,MATCH(DataFromForm[[#This Row],[Date]],Agenda!A:A,0))),3)</f>
        <v>704</v>
      </c>
      <c r="AQ81" s="4" t="str" cm="1">
        <f t="array" ref="AQ81">INDEX(MatriceHeureHeure[], MATCH(AN81*1,TableHeuresMinutes[Colonne1],0),MATCH(AM81*1,(MatriceHeureHeure[#Headers])*1,0))</f>
        <v>CH</v>
      </c>
      <c r="AR81">
        <f t="shared" si="1"/>
        <v>126</v>
      </c>
    </row>
    <row r="82" spans="1:44">
      <c r="A82" s="19">
        <v>44556</v>
      </c>
      <c r="B82" s="28">
        <v>2315</v>
      </c>
      <c r="C82" s="21" t="s">
        <v>214</v>
      </c>
      <c r="F82" t="s">
        <v>200</v>
      </c>
      <c r="G82" t="s">
        <v>208</v>
      </c>
      <c r="H82" t="s">
        <v>200</v>
      </c>
      <c r="I82">
        <v>1</v>
      </c>
      <c r="J82">
        <v>1</v>
      </c>
      <c r="K82" t="s">
        <v>203</v>
      </c>
      <c r="L82" s="21" t="s">
        <v>248</v>
      </c>
      <c r="M82">
        <v>1</v>
      </c>
      <c r="P82" s="30" t="str">
        <f>LEFT(TEXT(DataFromForm[[#This Row],[Heure coucher]],"0000"),2)</f>
        <v>23</v>
      </c>
      <c r="Q82" s="31">
        <f>LEFT(TEXT(DataFromForm[[#This Row],[Heure coucher]],"0000"),2)+1</f>
        <v>24</v>
      </c>
      <c r="R82" s="32" t="str">
        <f>IF(RIGHT(DataFromForm[[#This Row],[Heure coucher]],2)*1 &gt;57,Q82, P82)</f>
        <v>23</v>
      </c>
      <c r="S82" s="33">
        <f>IF(RIGHT(DataFromForm[[#This Row],[Heure coucher]],2)*1 &gt;57,0,MROUND(RIGHT(DataFromForm[[#This Row],[Heure coucher]]*1,2),15))</f>
        <v>15</v>
      </c>
      <c r="T82" s="20" t="str" cm="1">
        <f t="array" aca="1" ref="T82" ca="1">RIGHT(CELL("address",INDEX(Agenda!A:A,MATCH(DataFromForm[[#This Row],[Date]],Agenda!A:A,0))),3)</f>
        <v>705</v>
      </c>
      <c r="U82" s="34" t="str" cm="1">
        <f t="array" ref="U82">INDEX(MatriceHeureHeure[], MATCH(S82*1,TableHeuresMinutes[Colonne1],0),MATCH(R82*1,(MatriceHeureHeure[#Headers])*1,0))</f>
        <v>K</v>
      </c>
      <c r="W82" s="30" t="str">
        <f>LEFT(TEXT(DataFromForm[[#This Row],[Heure levé]],"0000"),2)</f>
        <v>07</v>
      </c>
      <c r="X82" s="31">
        <f>LEFT(TEXT(DataFromForm[[#This Row],[Heure levé]],"0000"),2)+1</f>
        <v>8</v>
      </c>
      <c r="Y82" t="str">
        <f>IF(RIGHT(DataFromForm[[#This Row],[Heure levé]],2)*1 &gt;57, X82,W82)</f>
        <v>07</v>
      </c>
      <c r="Z82">
        <f>IF(RIGHT(DataFromForm[[#This Row],[Heure levé]],2)*1 &gt;57,0,MROUND(RIGHT(DataFromForm[[#This Row],[Heure coucher]]*1,2),15))</f>
        <v>15</v>
      </c>
      <c r="AA82" t="str" cm="1">
        <f t="array" aca="1" ref="AA82" ca="1">RIGHT(CELL("address",INDEX(Agenda!A:A,MATCH(DataFromForm[[#This Row],[Date]],Agenda!A:A,0))),3)</f>
        <v>705</v>
      </c>
      <c r="AB82" s="4" t="str" cm="1">
        <f t="array" ref="AB82">INDEX(MatriceHeureHeure[], MATCH(Z82*1,TableHeuresMinutes[Colonne1],0),MATCH(Y82*1,(MatriceHeureHeure[#Headers])*1,0))</f>
        <v>AQ</v>
      </c>
      <c r="AD82" s="48" t="str">
        <f>LEFT(TEXT(DataFromForm[[#This Row],[HeureBoisson]],"0000"),2)</f>
        <v>09</v>
      </c>
      <c r="AE82" s="31">
        <f>LEFT(TEXT(DataFromForm[[#This Row],[HeureBoisson]],"0000"),2)+1</f>
        <v>10</v>
      </c>
      <c r="AF82" t="str">
        <f>IF(RIGHT(DataFromForm[[#This Row],[HeureBoisson]],2)*1 &gt;57, AE82,AD82)</f>
        <v>09</v>
      </c>
      <c r="AG82">
        <f>IF(RIGHT(DataFromForm[[#This Row],[HeureBoisson]],2)*1 &gt;57,0,MROUND(RIGHT(DataFromForm[[#This Row],[Heure coucher]]*1,2),15))</f>
        <v>15</v>
      </c>
      <c r="AH82" cm="1">
        <f t="array" aca="1" ref="AH82" ca="1">RIGHT(CELL("address",INDEX(Agenda!A:A,MATCH(DataFromForm[[#This Row],[Date]],Agenda!A:A,0))),3)-1</f>
        <v>704</v>
      </c>
      <c r="AI82" s="4" t="str" cm="1">
        <f t="array" ref="AI82">INDEX(MatriceHeureHeure[], MATCH(AG82*1,TableHeuresMinutes[Colonne1],0),MATCH(AF82*1,(MatriceHeureHeure[#Headers])*1,0))</f>
        <v>AY</v>
      </c>
      <c r="AJ82" s="37">
        <v>0</v>
      </c>
      <c r="AK82" s="48" t="str">
        <f>LEFT(TEXT(DataFromForm[[#This Row],[Heure sieste]],"0000"),2)</f>
        <v>00</v>
      </c>
      <c r="AL82" s="31">
        <f>LEFT(TEXT(DataFromForm[[#This Row],[Heure sieste]],"0000"),2)+1</f>
        <v>1</v>
      </c>
      <c r="AM82" t="e">
        <f>IF(RIGHT(DataFromForm[[#This Row],[Heure sieste]],2)*1 &gt;57, AL82,AK82)</f>
        <v>#VALUE!</v>
      </c>
      <c r="AN82" t="e">
        <f>IF(RIGHT(DataFromForm[[#This Row],[Heure sieste]],2)*1 &gt;57,0,MROUND(RIGHT(DataFromForm[[#This Row],[Heure sieste]]*1,2),15))</f>
        <v>#VALUE!</v>
      </c>
      <c r="AO82">
        <f>MROUND(DataFromForm[[#This Row],[Durée sieste]],15)</f>
        <v>0</v>
      </c>
      <c r="AP82" t="str" cm="1">
        <f t="array" aca="1" ref="AP82" ca="1">RIGHT(CELL("address",INDEX(Agenda!A:A,MATCH(DataFromForm[[#This Row],[Date]],Agenda!A:A,0))),3)</f>
        <v>705</v>
      </c>
      <c r="AQ82" s="4" t="e" cm="1">
        <f t="array" ref="AQ82">INDEX(MatriceHeureHeure[], MATCH(AN82*1,TableHeuresMinutes[Colonne1],0),MATCH(AM82*1,(MatriceHeureHeure[#Headers])*1,0))</f>
        <v>#VALUE!</v>
      </c>
      <c r="AR82">
        <f t="shared" si="1"/>
        <v>-1</v>
      </c>
    </row>
    <row r="83" spans="1:44">
      <c r="A83" s="19">
        <v>44564</v>
      </c>
      <c r="B83" s="28">
        <v>15</v>
      </c>
      <c r="C83" s="21" t="s">
        <v>263</v>
      </c>
      <c r="F83" t="s">
        <v>200</v>
      </c>
      <c r="G83" t="s">
        <v>200</v>
      </c>
      <c r="H83" t="s">
        <v>200</v>
      </c>
      <c r="I83">
        <v>1</v>
      </c>
      <c r="J83">
        <v>1</v>
      </c>
      <c r="K83" t="s">
        <v>210</v>
      </c>
      <c r="L83" s="21" t="s">
        <v>246</v>
      </c>
      <c r="M83">
        <v>1</v>
      </c>
      <c r="P83" s="30" t="str">
        <f>LEFT(TEXT(DataFromForm[[#This Row],[Heure coucher]],"0000"),2)</f>
        <v>00</v>
      </c>
      <c r="Q83" s="31">
        <f>LEFT(TEXT(DataFromForm[[#This Row],[Heure coucher]],"0000"),2)+1</f>
        <v>1</v>
      </c>
      <c r="R83" s="32" t="str">
        <f>IF(RIGHT(DataFromForm[[#This Row],[Heure coucher]],2)*1 &gt;57,Q83, P83)</f>
        <v>00</v>
      </c>
      <c r="S83" s="33">
        <f>IF(RIGHT(DataFromForm[[#This Row],[Heure coucher]],2)*1 &gt;57,0,MROUND(RIGHT(DataFromForm[[#This Row],[Heure coucher]]*1,2),15))</f>
        <v>15</v>
      </c>
      <c r="T83" s="20" t="str" cm="1">
        <f t="array" aca="1" ref="T83" ca="1">RIGHT(CELL("address",INDEX(Agenda!A:A,MATCH(DataFromForm[[#This Row],[Date]],Agenda!A:A,0))),3)</f>
        <v>713</v>
      </c>
      <c r="U83" s="34" t="str" cm="1">
        <f t="array" ref="U83">INDEX(MatriceHeureHeure[], MATCH(S83*1,TableHeuresMinutes[Colonne1],0),MATCH(R83*1,(MatriceHeureHeure[#Headers])*1,0))</f>
        <v>O</v>
      </c>
      <c r="W83" s="30" t="str">
        <f>LEFT(TEXT(DataFromForm[[#This Row],[Heure levé]],"0000"),2)</f>
        <v>06</v>
      </c>
      <c r="X83" s="31">
        <f>LEFT(TEXT(DataFromForm[[#This Row],[Heure levé]],"0000"),2)+1</f>
        <v>7</v>
      </c>
      <c r="Y83" t="str">
        <f>IF(RIGHT(DataFromForm[[#This Row],[Heure levé]],2)*1 &gt;57, X83,W83)</f>
        <v>06</v>
      </c>
      <c r="Z83">
        <f>IF(RIGHT(DataFromForm[[#This Row],[Heure levé]],2)*1 &gt;57,0,MROUND(RIGHT(DataFromForm[[#This Row],[Heure coucher]]*1,2),15))</f>
        <v>15</v>
      </c>
      <c r="AA83" t="str" cm="1">
        <f t="array" aca="1" ref="AA83" ca="1">RIGHT(CELL("address",INDEX(Agenda!A:A,MATCH(DataFromForm[[#This Row],[Date]],Agenda!A:A,0))),3)</f>
        <v>713</v>
      </c>
      <c r="AB83" s="4" t="str" cm="1">
        <f t="array" ref="AB83">INDEX(MatriceHeureHeure[], MATCH(Z83*1,TableHeuresMinutes[Colonne1],0),MATCH(Y83*1,(MatriceHeureHeure[#Headers])*1,0))</f>
        <v>AM</v>
      </c>
      <c r="AD83" s="48" t="str">
        <f>LEFT(TEXT(DataFromForm[[#This Row],[HeureBoisson]],"0000"),2)</f>
        <v>15</v>
      </c>
      <c r="AE83" s="31">
        <f>LEFT(TEXT(DataFromForm[[#This Row],[HeureBoisson]],"0000"),2)+1</f>
        <v>16</v>
      </c>
      <c r="AF83" t="str">
        <f>IF(RIGHT(DataFromForm[[#This Row],[HeureBoisson]],2)*1 &gt;57, AE83,AD83)</f>
        <v>15</v>
      </c>
      <c r="AG83">
        <f>IF(RIGHT(DataFromForm[[#This Row],[HeureBoisson]],2)*1 &gt;57,0,MROUND(RIGHT(DataFromForm[[#This Row],[Heure coucher]]*1,2),15))</f>
        <v>15</v>
      </c>
      <c r="AH83" cm="1">
        <f t="array" aca="1" ref="AH83" ca="1">RIGHT(CELL("address",INDEX(Agenda!A:A,MATCH(DataFromForm[[#This Row],[Date]],Agenda!A:A,0))),3)-1</f>
        <v>712</v>
      </c>
      <c r="AI83" s="4" t="str" cm="1">
        <f t="array" ref="AI83">INDEX(MatriceHeureHeure[], MATCH(AG83*1,TableHeuresMinutes[Colonne1],0),MATCH(AF83*1,(MatriceHeureHeure[#Headers])*1,0))</f>
        <v>BW</v>
      </c>
      <c r="AJ83" s="37">
        <v>0</v>
      </c>
      <c r="AK83" s="48" t="str">
        <f>LEFT(TEXT(DataFromForm[[#This Row],[Heure sieste]],"0000"),2)</f>
        <v>00</v>
      </c>
      <c r="AL83" s="31">
        <f>LEFT(TEXT(DataFromForm[[#This Row],[Heure sieste]],"0000"),2)+1</f>
        <v>1</v>
      </c>
      <c r="AM83" t="e">
        <f>IF(RIGHT(DataFromForm[[#This Row],[Heure sieste]],2)*1 &gt;57, AL83,AK83)</f>
        <v>#VALUE!</v>
      </c>
      <c r="AN83" t="e">
        <f>IF(RIGHT(DataFromForm[[#This Row],[Heure sieste]],2)*1 &gt;57,0,MROUND(RIGHT(DataFromForm[[#This Row],[Heure sieste]]*1,2),15))</f>
        <v>#VALUE!</v>
      </c>
      <c r="AO83">
        <f>MROUND(DataFromForm[[#This Row],[Durée sieste]],15)</f>
        <v>0</v>
      </c>
      <c r="AP83" t="str" cm="1">
        <f t="array" aca="1" ref="AP83" ca="1">RIGHT(CELL("address",INDEX(Agenda!A:A,MATCH(DataFromForm[[#This Row],[Date]],Agenda!A:A,0))),3)</f>
        <v>713</v>
      </c>
      <c r="AQ83" s="4" t="e" cm="1">
        <f t="array" ref="AQ83">INDEX(MatriceHeureHeure[], MATCH(AN83*1,TableHeuresMinutes[Colonne1],0),MATCH(AM83*1,(MatriceHeureHeure[#Headers])*1,0))</f>
        <v>#VALUE!</v>
      </c>
      <c r="AR83">
        <f t="shared" si="1"/>
        <v>-1</v>
      </c>
    </row>
    <row r="84" spans="1:44">
      <c r="A84" s="19">
        <v>44564</v>
      </c>
      <c r="B84" s="28"/>
      <c r="K84" t="s">
        <v>203</v>
      </c>
      <c r="L84" s="21" t="s">
        <v>240</v>
      </c>
      <c r="M84">
        <v>1</v>
      </c>
      <c r="P84" s="30" t="str">
        <f>LEFT(TEXT(DataFromForm[[#This Row],[Heure coucher]],"0000"),2)</f>
        <v>00</v>
      </c>
      <c r="Q84" s="31">
        <f>LEFT(TEXT(DataFromForm[[#This Row],[Heure coucher]],"0000"),2)+1</f>
        <v>1</v>
      </c>
      <c r="R84" s="32" t="e">
        <f>IF(RIGHT(DataFromForm[[#This Row],[Heure coucher]],2)*1 &gt;57,Q84, P84)</f>
        <v>#VALUE!</v>
      </c>
      <c r="S84" s="33" t="e">
        <f>IF(RIGHT(DataFromForm[[#This Row],[Heure coucher]],2)*1 &gt;57,0,MROUND(RIGHT(DataFromForm[[#This Row],[Heure coucher]]*1,2),15))</f>
        <v>#VALUE!</v>
      </c>
      <c r="T84" s="20" t="str" cm="1">
        <f t="array" aca="1" ref="T84" ca="1">RIGHT(CELL("address",INDEX(Agenda!A:A,MATCH(DataFromForm[[#This Row],[Date]],Agenda!A:A,0))),3)</f>
        <v>713</v>
      </c>
      <c r="U84" s="34" t="e" cm="1">
        <f t="array" ref="U84">INDEX(MatriceHeureHeure[], MATCH(S84*1,TableHeuresMinutes[Colonne1],0),MATCH(R84*1,(MatriceHeureHeure[#Headers])*1,0))</f>
        <v>#VALUE!</v>
      </c>
      <c r="W84" s="30" t="str">
        <f>LEFT(TEXT(DataFromForm[[#This Row],[Heure levé]],"0000"),2)</f>
        <v>00</v>
      </c>
      <c r="X84" s="31">
        <f>LEFT(TEXT(DataFromForm[[#This Row],[Heure levé]],"0000"),2)+1</f>
        <v>1</v>
      </c>
      <c r="Y84" t="e">
        <f>IF(RIGHT(DataFromForm[[#This Row],[Heure levé]],2)*1 &gt;57, X84,W84)</f>
        <v>#VALUE!</v>
      </c>
      <c r="Z84" t="e">
        <f>IF(RIGHT(DataFromForm[[#This Row],[Heure levé]],2)*1 &gt;57,0,MROUND(RIGHT(DataFromForm[[#This Row],[Heure coucher]]*1,2),15))</f>
        <v>#VALUE!</v>
      </c>
      <c r="AA84" t="str" cm="1">
        <f t="array" aca="1" ref="AA84" ca="1">RIGHT(CELL("address",INDEX(Agenda!A:A,MATCH(DataFromForm[[#This Row],[Date]],Agenda!A:A,0))),3)</f>
        <v>713</v>
      </c>
      <c r="AB84" s="4" t="e" cm="1">
        <f t="array" ref="AB84">INDEX(MatriceHeureHeure[], MATCH(Z84*1,TableHeuresMinutes[Colonne1],0),MATCH(Y84*1,(MatriceHeureHeure[#Headers])*1,0))</f>
        <v>#VALUE!</v>
      </c>
      <c r="AD84" s="48" t="str">
        <f>LEFT(TEXT(DataFromForm[[#This Row],[HeureBoisson]],"0000"),2)</f>
        <v>10</v>
      </c>
      <c r="AE84" s="31">
        <f>LEFT(TEXT(DataFromForm[[#This Row],[HeureBoisson]],"0000"),2)+1</f>
        <v>11</v>
      </c>
      <c r="AF84" t="str">
        <f>IF(RIGHT(DataFromForm[[#This Row],[HeureBoisson]],2)*1 &gt;57, AE84,AD84)</f>
        <v>10</v>
      </c>
      <c r="AG84">
        <f>IF(RIGHT(DataFromForm[[#This Row],[HeureBoisson]],2)*1 &gt;57,0,MROUND(RIGHT(DataFromForm[[#This Row],[Heure coucher]]*1,2),15))</f>
        <v>0</v>
      </c>
      <c r="AH84" cm="1">
        <f t="array" aca="1" ref="AH84" ca="1">RIGHT(CELL("address",INDEX(Agenda!A:A,MATCH(DataFromForm[[#This Row],[Date]],Agenda!A:A,0))),3)-1</f>
        <v>712</v>
      </c>
      <c r="AI84" s="4" t="str" cm="1">
        <f t="array" ref="AI84">INDEX(MatriceHeureHeure[], MATCH(AG84*1,TableHeuresMinutes[Colonne1],0),MATCH(AF84*1,(MatriceHeureHeure[#Headers])*1,0))</f>
        <v>BB</v>
      </c>
      <c r="AJ84" s="37">
        <v>0</v>
      </c>
      <c r="AK84" s="48" t="str">
        <f>LEFT(TEXT(DataFromForm[[#This Row],[Heure sieste]],"0000"),2)</f>
        <v>00</v>
      </c>
      <c r="AL84" s="31">
        <f>LEFT(TEXT(DataFromForm[[#This Row],[Heure sieste]],"0000"),2)+1</f>
        <v>1</v>
      </c>
      <c r="AM84" t="e">
        <f>IF(RIGHT(DataFromForm[[#This Row],[Heure sieste]],2)*1 &gt;57, AL84,AK84)</f>
        <v>#VALUE!</v>
      </c>
      <c r="AN84" t="e">
        <f>IF(RIGHT(DataFromForm[[#This Row],[Heure sieste]],2)*1 &gt;57,0,MROUND(RIGHT(DataFromForm[[#This Row],[Heure sieste]]*1,2),15))</f>
        <v>#VALUE!</v>
      </c>
      <c r="AO84">
        <f>MROUND(DataFromForm[[#This Row],[Durée sieste]],15)</f>
        <v>0</v>
      </c>
      <c r="AP84" t="str" cm="1">
        <f t="array" aca="1" ref="AP84" ca="1">RIGHT(CELL("address",INDEX(Agenda!A:A,MATCH(DataFromForm[[#This Row],[Date]],Agenda!A:A,0))),3)</f>
        <v>713</v>
      </c>
      <c r="AQ84" s="4" t="e" cm="1">
        <f t="array" ref="AQ84">INDEX(MatriceHeureHeure[], MATCH(AN84*1,TableHeuresMinutes[Colonne1],0),MATCH(AM84*1,(MatriceHeureHeure[#Headers])*1,0))</f>
        <v>#VALUE!</v>
      </c>
      <c r="AR84">
        <f t="shared" si="1"/>
        <v>-1</v>
      </c>
    </row>
    <row r="85" spans="1:44">
      <c r="A85" s="19">
        <v>44565</v>
      </c>
      <c r="B85" s="28">
        <v>200</v>
      </c>
      <c r="C85" s="21" t="s">
        <v>264</v>
      </c>
      <c r="D85" s="21" t="s">
        <v>265</v>
      </c>
      <c r="E85">
        <v>1610</v>
      </c>
      <c r="F85" t="s">
        <v>208</v>
      </c>
      <c r="G85" t="s">
        <v>200</v>
      </c>
      <c r="H85" t="s">
        <v>200</v>
      </c>
      <c r="I85">
        <v>2</v>
      </c>
      <c r="J85">
        <v>2</v>
      </c>
      <c r="K85" t="s">
        <v>203</v>
      </c>
      <c r="L85" s="21" t="s">
        <v>266</v>
      </c>
      <c r="M85">
        <v>1</v>
      </c>
      <c r="P85" s="30" t="str">
        <f>LEFT(TEXT(DataFromForm[[#This Row],[Heure coucher]],"0000"),2)</f>
        <v>02</v>
      </c>
      <c r="Q85" s="31">
        <f>LEFT(TEXT(DataFromForm[[#This Row],[Heure coucher]],"0000"),2)+1</f>
        <v>3</v>
      </c>
      <c r="R85" s="32" t="str">
        <f>IF(RIGHT(DataFromForm[[#This Row],[Heure coucher]],2)*1 &gt;57,Q85, P85)</f>
        <v>02</v>
      </c>
      <c r="S85" s="33">
        <f>IF(RIGHT(DataFromForm[[#This Row],[Heure coucher]],2)*1 &gt;57,0,MROUND(RIGHT(DataFromForm[[#This Row],[Heure coucher]]*1,2),15))</f>
        <v>0</v>
      </c>
      <c r="T85" s="20" t="str" cm="1">
        <f t="array" aca="1" ref="T85" ca="1">RIGHT(CELL("address",INDEX(Agenda!A:A,MATCH(DataFromForm[[#This Row],[Date]],Agenda!A:A,0))),3)</f>
        <v>714</v>
      </c>
      <c r="U85" s="34" t="str" cm="1">
        <f t="array" ref="U85">INDEX(MatriceHeureHeure[], MATCH(S85*1,TableHeuresMinutes[Colonne1],0),MATCH(R85*1,(MatriceHeureHeure[#Headers])*1,0))</f>
        <v>V</v>
      </c>
      <c r="W85" s="30" t="str">
        <f>LEFT(TEXT(DataFromForm[[#This Row],[Heure levé]],"0000"),2)</f>
        <v>07</v>
      </c>
      <c r="X85" s="31">
        <f>LEFT(TEXT(DataFromForm[[#This Row],[Heure levé]],"0000"),2)+1</f>
        <v>8</v>
      </c>
      <c r="Y85" t="str">
        <f>IF(RIGHT(DataFromForm[[#This Row],[Heure levé]],2)*1 &gt;57, X85,W85)</f>
        <v>07</v>
      </c>
      <c r="Z85">
        <f>IF(RIGHT(DataFromForm[[#This Row],[Heure levé]],2)*1 &gt;57,0,MROUND(RIGHT(DataFromForm[[#This Row],[Heure coucher]]*1,2),15))</f>
        <v>0</v>
      </c>
      <c r="AA85" t="str" cm="1">
        <f t="array" aca="1" ref="AA85" ca="1">RIGHT(CELL("address",INDEX(Agenda!A:A,MATCH(DataFromForm[[#This Row],[Date]],Agenda!A:A,0))),3)</f>
        <v>714</v>
      </c>
      <c r="AB85" s="4" t="str" cm="1">
        <f t="array" ref="AB85">INDEX(MatriceHeureHeure[], MATCH(Z85*1,TableHeuresMinutes[Colonne1],0),MATCH(Y85*1,(MatriceHeureHeure[#Headers])*1,0))</f>
        <v>AP</v>
      </c>
      <c r="AD85" s="48" t="str">
        <f>LEFT(TEXT(DataFromForm[[#This Row],[HeureBoisson]],"0000"),2)</f>
        <v>14</v>
      </c>
      <c r="AE85" s="31">
        <f>LEFT(TEXT(DataFromForm[[#This Row],[HeureBoisson]],"0000"),2)+1</f>
        <v>15</v>
      </c>
      <c r="AF85" t="str">
        <f>IF(RIGHT(DataFromForm[[#This Row],[HeureBoisson]],2)*1 &gt;57, AE85,AD85)</f>
        <v>14</v>
      </c>
      <c r="AG85">
        <f>IF(RIGHT(DataFromForm[[#This Row],[HeureBoisson]],2)*1 &gt;57,0,MROUND(RIGHT(DataFromForm[[#This Row],[Heure coucher]]*1,2),15))</f>
        <v>0</v>
      </c>
      <c r="AH85" cm="1">
        <f t="array" aca="1" ref="AH85" ca="1">RIGHT(CELL("address",INDEX(Agenda!A:A,MATCH(DataFromForm[[#This Row],[Date]],Agenda!A:A,0))),3)-1</f>
        <v>713</v>
      </c>
      <c r="AI85" s="4" t="str" cm="1">
        <f t="array" ref="AI85">INDEX(MatriceHeureHeure[], MATCH(AG85*1,TableHeuresMinutes[Colonne1],0),MATCH(AF85*1,(MatriceHeureHeure[#Headers])*1,0))</f>
        <v>BR</v>
      </c>
      <c r="AJ85" s="37">
        <v>0</v>
      </c>
      <c r="AK85" s="48" t="str">
        <f>LEFT(TEXT(DataFromForm[[#This Row],[Heure sieste]],"0000"),2)</f>
        <v>15</v>
      </c>
      <c r="AL85" s="31">
        <f>LEFT(TEXT(DataFromForm[[#This Row],[Heure sieste]],"0000"),2)+1</f>
        <v>16</v>
      </c>
      <c r="AM85" t="str">
        <f>IF(RIGHT(DataFromForm[[#This Row],[Heure sieste]],2)*1 &gt;57, AL85,AK85)</f>
        <v>15</v>
      </c>
      <c r="AN85">
        <f>IF(RIGHT(DataFromForm[[#This Row],[Heure sieste]],2)*1 &gt;57,0,MROUND(RIGHT(DataFromForm[[#This Row],[Heure sieste]]*1,2),15))</f>
        <v>45</v>
      </c>
      <c r="AO85">
        <f>MROUND(DataFromForm[[#This Row],[Durée sieste]],15)</f>
        <v>1605</v>
      </c>
      <c r="AP85" t="str" cm="1">
        <f t="array" aca="1" ref="AP85" ca="1">RIGHT(CELL("address",INDEX(Agenda!A:A,MATCH(DataFromForm[[#This Row],[Date]],Agenda!A:A,0))),3)</f>
        <v>714</v>
      </c>
      <c r="AQ85" s="4" t="str" cm="1">
        <f t="array" ref="AQ85">INDEX(MatriceHeureHeure[], MATCH(AN85*1,TableHeuresMinutes[Colonne1],0),MATCH(AM85*1,(MatriceHeureHeure[#Headers])*1,0))</f>
        <v>BY</v>
      </c>
      <c r="AR85">
        <f t="shared" si="1"/>
        <v>106</v>
      </c>
    </row>
    <row r="86" spans="1:44">
      <c r="A86" s="19">
        <v>44568</v>
      </c>
      <c r="B86" s="28">
        <v>100</v>
      </c>
      <c r="C86" s="21" t="s">
        <v>248</v>
      </c>
      <c r="F86" t="s">
        <v>215</v>
      </c>
      <c r="G86" t="s">
        <v>201</v>
      </c>
      <c r="H86" t="s">
        <v>200</v>
      </c>
      <c r="I86">
        <v>1</v>
      </c>
      <c r="J86">
        <v>1</v>
      </c>
      <c r="K86" t="s">
        <v>203</v>
      </c>
      <c r="L86" s="21" t="s">
        <v>250</v>
      </c>
      <c r="M86">
        <v>1</v>
      </c>
      <c r="P86" s="30" t="str">
        <f>LEFT(TEXT(DataFromForm[[#This Row],[Heure coucher]],"0000"),2)</f>
        <v>01</v>
      </c>
      <c r="Q86" s="31">
        <f>LEFT(TEXT(DataFromForm[[#This Row],[Heure coucher]],"0000"),2)+1</f>
        <v>2</v>
      </c>
      <c r="R86" s="32" t="str">
        <f>IF(RIGHT(DataFromForm[[#This Row],[Heure coucher]],2)*1 &gt;57,Q86, P86)</f>
        <v>01</v>
      </c>
      <c r="S86" s="33">
        <f>IF(RIGHT(DataFromForm[[#This Row],[Heure coucher]],2)*1 &gt;57,0,MROUND(RIGHT(DataFromForm[[#This Row],[Heure coucher]]*1,2),15))</f>
        <v>0</v>
      </c>
      <c r="T86" s="20" t="str" cm="1">
        <f t="array" aca="1" ref="T86" ca="1">RIGHT(CELL("address",INDEX(Agenda!A:A,MATCH(DataFromForm[[#This Row],[Date]],Agenda!A:A,0))),3)</f>
        <v>717</v>
      </c>
      <c r="U86" s="34" t="str" cm="1">
        <f t="array" ref="U86">INDEX(MatriceHeureHeure[], MATCH(S86*1,TableHeuresMinutes[Colonne1],0),MATCH(R86*1,(MatriceHeureHeure[#Headers])*1,0))</f>
        <v>R</v>
      </c>
      <c r="W86" s="30" t="str">
        <f>LEFT(TEXT(DataFromForm[[#This Row],[Heure levé]],"0000"),2)</f>
        <v>09</v>
      </c>
      <c r="X86" s="31">
        <f>LEFT(TEXT(DataFromForm[[#This Row],[Heure levé]],"0000"),2)+1</f>
        <v>10</v>
      </c>
      <c r="Y86" t="str">
        <f>IF(RIGHT(DataFromForm[[#This Row],[Heure levé]],2)*1 &gt;57, X86,W86)</f>
        <v>09</v>
      </c>
      <c r="Z86">
        <f>IF(RIGHT(DataFromForm[[#This Row],[Heure levé]],2)*1 &gt;57,0,MROUND(RIGHT(DataFromForm[[#This Row],[Heure coucher]]*1,2),15))</f>
        <v>0</v>
      </c>
      <c r="AA86" t="str" cm="1">
        <f t="array" aca="1" ref="AA86" ca="1">RIGHT(CELL("address",INDEX(Agenda!A:A,MATCH(DataFromForm[[#This Row],[Date]],Agenda!A:A,0))),3)</f>
        <v>717</v>
      </c>
      <c r="AB86" s="4" t="str" cm="1">
        <f t="array" ref="AB86">INDEX(MatriceHeureHeure[], MATCH(Z86*1,TableHeuresMinutes[Colonne1],0),MATCH(Y86*1,(MatriceHeureHeure[#Headers])*1,0))</f>
        <v>AX</v>
      </c>
      <c r="AD86" s="48" t="str">
        <f>LEFT(TEXT(DataFromForm[[#This Row],[HeureBoisson]],"0000"),2)</f>
        <v>09</v>
      </c>
      <c r="AE86" s="31">
        <f>LEFT(TEXT(DataFromForm[[#This Row],[HeureBoisson]],"0000"),2)+1</f>
        <v>10</v>
      </c>
      <c r="AF86" t="str">
        <f>IF(RIGHT(DataFromForm[[#This Row],[HeureBoisson]],2)*1 &gt;57, AE86,AD86)</f>
        <v>09</v>
      </c>
      <c r="AG86">
        <f>IF(RIGHT(DataFromForm[[#This Row],[HeureBoisson]],2)*1 &gt;57,0,MROUND(RIGHT(DataFromForm[[#This Row],[Heure coucher]]*1,2),15))</f>
        <v>0</v>
      </c>
      <c r="AH86" cm="1">
        <f t="array" aca="1" ref="AH86" ca="1">RIGHT(CELL("address",INDEX(Agenda!A:A,MATCH(DataFromForm[[#This Row],[Date]],Agenda!A:A,0))),3)-1</f>
        <v>716</v>
      </c>
      <c r="AI86" s="4" t="str" cm="1">
        <f t="array" ref="AI86">INDEX(MatriceHeureHeure[], MATCH(AG86*1,TableHeuresMinutes[Colonne1],0),MATCH(AF86*1,(MatriceHeureHeure[#Headers])*1,0))</f>
        <v>AX</v>
      </c>
      <c r="AJ86" s="37">
        <v>0</v>
      </c>
      <c r="AK86" s="48" t="str">
        <f>LEFT(TEXT(DataFromForm[[#This Row],[Heure sieste]],"0000"),2)</f>
        <v>00</v>
      </c>
      <c r="AL86" s="31">
        <f>LEFT(TEXT(DataFromForm[[#This Row],[Heure sieste]],"0000"),2)+1</f>
        <v>1</v>
      </c>
      <c r="AM86" t="e">
        <f>IF(RIGHT(DataFromForm[[#This Row],[Heure sieste]],2)*1 &gt;57, AL86,AK86)</f>
        <v>#VALUE!</v>
      </c>
      <c r="AN86" t="e">
        <f>IF(RIGHT(DataFromForm[[#This Row],[Heure sieste]],2)*1 &gt;57,0,MROUND(RIGHT(DataFromForm[[#This Row],[Heure sieste]]*1,2),15))</f>
        <v>#VALUE!</v>
      </c>
      <c r="AO86">
        <f>MROUND(DataFromForm[[#This Row],[Durée sieste]],15)</f>
        <v>0</v>
      </c>
      <c r="AP86" t="str" cm="1">
        <f t="array" aca="1" ref="AP86" ca="1">RIGHT(CELL("address",INDEX(Agenda!A:A,MATCH(DataFromForm[[#This Row],[Date]],Agenda!A:A,0))),3)</f>
        <v>717</v>
      </c>
      <c r="AQ86" s="4" t="e" cm="1">
        <f t="array" ref="AQ86">INDEX(MatriceHeureHeure[], MATCH(AN86*1,TableHeuresMinutes[Colonne1],0),MATCH(AM86*1,(MatriceHeureHeure[#Headers])*1,0))</f>
        <v>#VALUE!</v>
      </c>
      <c r="AR86">
        <f t="shared" si="1"/>
        <v>-1</v>
      </c>
    </row>
    <row r="87" spans="1:44">
      <c r="A87" s="19">
        <v>44569</v>
      </c>
      <c r="B87" s="28"/>
      <c r="K87" t="s">
        <v>203</v>
      </c>
      <c r="L87" s="21" t="s">
        <v>231</v>
      </c>
      <c r="M87">
        <v>1</v>
      </c>
      <c r="P87" s="30" t="str">
        <f>LEFT(TEXT(DataFromForm[[#This Row],[Heure coucher]],"0000"),2)</f>
        <v>00</v>
      </c>
      <c r="Q87" s="31">
        <f>LEFT(TEXT(DataFromForm[[#This Row],[Heure coucher]],"0000"),2)+1</f>
        <v>1</v>
      </c>
      <c r="R87" s="32" t="e">
        <f>IF(RIGHT(DataFromForm[[#This Row],[Heure coucher]],2)*1 &gt;57,Q87, P87)</f>
        <v>#VALUE!</v>
      </c>
      <c r="S87" s="33" t="e">
        <f>IF(RIGHT(DataFromForm[[#This Row],[Heure coucher]],2)*1 &gt;57,0,MROUND(RIGHT(DataFromForm[[#This Row],[Heure coucher]]*1,2),15))</f>
        <v>#VALUE!</v>
      </c>
      <c r="T87" s="20" t="str" cm="1">
        <f t="array" aca="1" ref="T87" ca="1">RIGHT(CELL("address",INDEX(Agenda!A:A,MATCH(DataFromForm[[#This Row],[Date]],Agenda!A:A,0))),3)</f>
        <v>718</v>
      </c>
      <c r="U87" s="34" t="e" cm="1">
        <f t="array" ref="U87">INDEX(MatriceHeureHeure[], MATCH(S87*1,TableHeuresMinutes[Colonne1],0),MATCH(R87*1,(MatriceHeureHeure[#Headers])*1,0))</f>
        <v>#VALUE!</v>
      </c>
      <c r="W87" s="30" t="str">
        <f>LEFT(TEXT(DataFromForm[[#This Row],[Heure levé]],"0000"),2)</f>
        <v>00</v>
      </c>
      <c r="X87" s="31">
        <f>LEFT(TEXT(DataFromForm[[#This Row],[Heure levé]],"0000"),2)+1</f>
        <v>1</v>
      </c>
      <c r="Y87" t="e">
        <f>IF(RIGHT(DataFromForm[[#This Row],[Heure levé]],2)*1 &gt;57, X87,W87)</f>
        <v>#VALUE!</v>
      </c>
      <c r="Z87" t="e">
        <f>IF(RIGHT(DataFromForm[[#This Row],[Heure levé]],2)*1 &gt;57,0,MROUND(RIGHT(DataFromForm[[#This Row],[Heure coucher]]*1,2),15))</f>
        <v>#VALUE!</v>
      </c>
      <c r="AA87" t="str" cm="1">
        <f t="array" aca="1" ref="AA87" ca="1">RIGHT(CELL("address",INDEX(Agenda!A:A,MATCH(DataFromForm[[#This Row],[Date]],Agenda!A:A,0))),3)</f>
        <v>718</v>
      </c>
      <c r="AB87" s="4" t="e" cm="1">
        <f t="array" ref="AB87">INDEX(MatriceHeureHeure[], MATCH(Z87*1,TableHeuresMinutes[Colonne1],0),MATCH(Y87*1,(MatriceHeureHeure[#Headers])*1,0))</f>
        <v>#VALUE!</v>
      </c>
      <c r="AD87" s="48" t="str">
        <f>LEFT(TEXT(DataFromForm[[#This Row],[HeureBoisson]],"0000"),2)</f>
        <v>17</v>
      </c>
      <c r="AE87" s="31">
        <f>LEFT(TEXT(DataFromForm[[#This Row],[HeureBoisson]],"0000"),2)+1</f>
        <v>18</v>
      </c>
      <c r="AF87" t="str">
        <f>IF(RIGHT(DataFromForm[[#This Row],[HeureBoisson]],2)*1 &gt;57, AE87,AD87)</f>
        <v>17</v>
      </c>
      <c r="AG87">
        <f>IF(RIGHT(DataFromForm[[#This Row],[HeureBoisson]],2)*1 &gt;57,0,MROUND(RIGHT(DataFromForm[[#This Row],[Heure coucher]]*1,2),15))</f>
        <v>0</v>
      </c>
      <c r="AH87" cm="1">
        <f t="array" aca="1" ref="AH87" ca="1">RIGHT(CELL("address",INDEX(Agenda!A:A,MATCH(DataFromForm[[#This Row],[Date]],Agenda!A:A,0))),3)-1</f>
        <v>717</v>
      </c>
      <c r="AI87" s="4" t="str" cm="1">
        <f t="array" ref="AI87">INDEX(MatriceHeureHeure[], MATCH(AG87*1,TableHeuresMinutes[Colonne1],0),MATCH(AF87*1,(MatriceHeureHeure[#Headers])*1,0))</f>
        <v>CD</v>
      </c>
      <c r="AJ87" s="37">
        <v>0</v>
      </c>
      <c r="AK87" s="48" t="str">
        <f>LEFT(TEXT(DataFromForm[[#This Row],[Heure sieste]],"0000"),2)</f>
        <v>00</v>
      </c>
      <c r="AL87" s="31">
        <f>LEFT(TEXT(DataFromForm[[#This Row],[Heure sieste]],"0000"),2)+1</f>
        <v>1</v>
      </c>
      <c r="AM87" t="e">
        <f>IF(RIGHT(DataFromForm[[#This Row],[Heure sieste]],2)*1 &gt;57, AL87,AK87)</f>
        <v>#VALUE!</v>
      </c>
      <c r="AN87" t="e">
        <f>IF(RIGHT(DataFromForm[[#This Row],[Heure sieste]],2)*1 &gt;57,0,MROUND(RIGHT(DataFromForm[[#This Row],[Heure sieste]]*1,2),15))</f>
        <v>#VALUE!</v>
      </c>
      <c r="AO87">
        <f>MROUND(DataFromForm[[#This Row],[Durée sieste]],15)</f>
        <v>0</v>
      </c>
      <c r="AP87" t="str" cm="1">
        <f t="array" aca="1" ref="AP87" ca="1">RIGHT(CELL("address",INDEX(Agenda!A:A,MATCH(DataFromForm[[#This Row],[Date]],Agenda!A:A,0))),3)</f>
        <v>718</v>
      </c>
      <c r="AQ87" s="4" t="e" cm="1">
        <f t="array" ref="AQ87">INDEX(MatriceHeureHeure[], MATCH(AN87*1,TableHeuresMinutes[Colonne1],0),MATCH(AM87*1,(MatriceHeureHeure[#Headers])*1,0))</f>
        <v>#VALUE!</v>
      </c>
      <c r="AR87">
        <f t="shared" ref="AR87:AR150" si="2">(AO87/15)-1</f>
        <v>-1</v>
      </c>
    </row>
    <row r="88" spans="1:44">
      <c r="A88" s="19">
        <v>44571</v>
      </c>
      <c r="B88" s="28">
        <v>30</v>
      </c>
      <c r="C88" s="21" t="s">
        <v>214</v>
      </c>
      <c r="F88" t="s">
        <v>200</v>
      </c>
      <c r="G88" t="s">
        <v>202</v>
      </c>
      <c r="H88" t="s">
        <v>208</v>
      </c>
      <c r="I88">
        <v>2</v>
      </c>
      <c r="J88">
        <v>3</v>
      </c>
      <c r="K88" t="s">
        <v>203</v>
      </c>
      <c r="L88" s="21" t="s">
        <v>204</v>
      </c>
      <c r="M88">
        <v>1</v>
      </c>
      <c r="P88" s="30" t="str">
        <f>LEFT(TEXT(DataFromForm[[#This Row],[Heure coucher]],"0000"),2)</f>
        <v>00</v>
      </c>
      <c r="Q88" s="31">
        <f>LEFT(TEXT(DataFromForm[[#This Row],[Heure coucher]],"0000"),2)+1</f>
        <v>1</v>
      </c>
      <c r="R88" s="32" t="str">
        <f>IF(RIGHT(DataFromForm[[#This Row],[Heure coucher]],2)*1 &gt;57,Q88, P88)</f>
        <v>00</v>
      </c>
      <c r="S88" s="33">
        <f>IF(RIGHT(DataFromForm[[#This Row],[Heure coucher]],2)*1 &gt;57,0,MROUND(RIGHT(DataFromForm[[#This Row],[Heure coucher]]*1,2),15))</f>
        <v>30</v>
      </c>
      <c r="T88" s="20" t="str" cm="1">
        <f t="array" aca="1" ref="T88" ca="1">RIGHT(CELL("address",INDEX(Agenda!A:A,MATCH(DataFromForm[[#This Row],[Date]],Agenda!A:A,0))),3)</f>
        <v>720</v>
      </c>
      <c r="U88" s="34" t="str" cm="1">
        <f t="array" ref="U88">INDEX(MatriceHeureHeure[], MATCH(S88*1,TableHeuresMinutes[Colonne1],0),MATCH(R88*1,(MatriceHeureHeure[#Headers])*1,0))</f>
        <v>P</v>
      </c>
      <c r="W88" s="30" t="str">
        <f>LEFT(TEXT(DataFromForm[[#This Row],[Heure levé]],"0000"),2)</f>
        <v>07</v>
      </c>
      <c r="X88" s="31">
        <f>LEFT(TEXT(DataFromForm[[#This Row],[Heure levé]],"0000"),2)+1</f>
        <v>8</v>
      </c>
      <c r="Y88" t="str">
        <f>IF(RIGHT(DataFromForm[[#This Row],[Heure levé]],2)*1 &gt;57, X88,W88)</f>
        <v>07</v>
      </c>
      <c r="Z88">
        <f>IF(RIGHT(DataFromForm[[#This Row],[Heure levé]],2)*1 &gt;57,0,MROUND(RIGHT(DataFromForm[[#This Row],[Heure coucher]]*1,2),15))</f>
        <v>30</v>
      </c>
      <c r="AA88" t="str" cm="1">
        <f t="array" aca="1" ref="AA88" ca="1">RIGHT(CELL("address",INDEX(Agenda!A:A,MATCH(DataFromForm[[#This Row],[Date]],Agenda!A:A,0))),3)</f>
        <v>720</v>
      </c>
      <c r="AB88" s="4" t="str" cm="1">
        <f t="array" ref="AB88">INDEX(MatriceHeureHeure[], MATCH(Z88*1,TableHeuresMinutes[Colonne1],0),MATCH(Y88*1,(MatriceHeureHeure[#Headers])*1,0))</f>
        <v>AR</v>
      </c>
      <c r="AD88" s="48" t="str">
        <f>LEFT(TEXT(DataFromForm[[#This Row],[HeureBoisson]],"0000"),2)</f>
        <v>08</v>
      </c>
      <c r="AE88" s="31">
        <f>LEFT(TEXT(DataFromForm[[#This Row],[HeureBoisson]],"0000"),2)+1</f>
        <v>9</v>
      </c>
      <c r="AF88" t="str">
        <f>IF(RIGHT(DataFromForm[[#This Row],[HeureBoisson]],2)*1 &gt;57, AE88,AD88)</f>
        <v>08</v>
      </c>
      <c r="AG88">
        <f>IF(RIGHT(DataFromForm[[#This Row],[HeureBoisson]],2)*1 &gt;57,0,MROUND(RIGHT(DataFromForm[[#This Row],[Heure coucher]]*1,2),15))</f>
        <v>30</v>
      </c>
      <c r="AH88" cm="1">
        <f t="array" aca="1" ref="AH88" ca="1">RIGHT(CELL("address",INDEX(Agenda!A:A,MATCH(DataFromForm[[#This Row],[Date]],Agenda!A:A,0))),3)-1</f>
        <v>719</v>
      </c>
      <c r="AI88" s="4" t="str" cm="1">
        <f t="array" ref="AI88">INDEX(MatriceHeureHeure[], MATCH(AG88*1,TableHeuresMinutes[Colonne1],0),MATCH(AF88*1,(MatriceHeureHeure[#Headers])*1,0))</f>
        <v>AV</v>
      </c>
      <c r="AJ88" s="37">
        <v>0</v>
      </c>
      <c r="AK88" s="48" t="str">
        <f>LEFT(TEXT(DataFromForm[[#This Row],[Heure sieste]],"0000"),2)</f>
        <v>00</v>
      </c>
      <c r="AL88" s="31">
        <f>LEFT(TEXT(DataFromForm[[#This Row],[Heure sieste]],"0000"),2)+1</f>
        <v>1</v>
      </c>
      <c r="AM88" t="e">
        <f>IF(RIGHT(DataFromForm[[#This Row],[Heure sieste]],2)*1 &gt;57, AL88,AK88)</f>
        <v>#VALUE!</v>
      </c>
      <c r="AN88" t="e">
        <f>IF(RIGHT(DataFromForm[[#This Row],[Heure sieste]],2)*1 &gt;57,0,MROUND(RIGHT(DataFromForm[[#This Row],[Heure sieste]]*1,2),15))</f>
        <v>#VALUE!</v>
      </c>
      <c r="AO88">
        <f>MROUND(DataFromForm[[#This Row],[Durée sieste]],15)</f>
        <v>0</v>
      </c>
      <c r="AP88" t="str" cm="1">
        <f t="array" aca="1" ref="AP88" ca="1">RIGHT(CELL("address",INDEX(Agenda!A:A,MATCH(DataFromForm[[#This Row],[Date]],Agenda!A:A,0))),3)</f>
        <v>720</v>
      </c>
      <c r="AQ88" s="4" t="e" cm="1">
        <f t="array" ref="AQ88">INDEX(MatriceHeureHeure[], MATCH(AN88*1,TableHeuresMinutes[Colonne1],0),MATCH(AM88*1,(MatriceHeureHeure[#Headers])*1,0))</f>
        <v>#VALUE!</v>
      </c>
      <c r="AR88">
        <f t="shared" si="2"/>
        <v>-1</v>
      </c>
    </row>
    <row r="89" spans="1:44">
      <c r="A89" s="19">
        <v>44572</v>
      </c>
      <c r="B89" s="28">
        <v>2200</v>
      </c>
      <c r="C89" s="21" t="s">
        <v>227</v>
      </c>
      <c r="F89" t="s">
        <v>200</v>
      </c>
      <c r="G89" t="s">
        <v>201</v>
      </c>
      <c r="H89" t="s">
        <v>208</v>
      </c>
      <c r="I89">
        <v>1</v>
      </c>
      <c r="J89">
        <v>2</v>
      </c>
      <c r="K89" t="s">
        <v>203</v>
      </c>
      <c r="L89" s="21" t="s">
        <v>204</v>
      </c>
      <c r="M89">
        <v>1</v>
      </c>
      <c r="P89" s="30" t="str">
        <f>LEFT(TEXT(DataFromForm[[#This Row],[Heure coucher]],"0000"),2)</f>
        <v>22</v>
      </c>
      <c r="Q89" s="31">
        <f>LEFT(TEXT(DataFromForm[[#This Row],[Heure coucher]],"0000"),2)+1</f>
        <v>23</v>
      </c>
      <c r="R89" s="32" t="str">
        <f>IF(RIGHT(DataFromForm[[#This Row],[Heure coucher]],2)*1 &gt;57,Q89, P89)</f>
        <v>22</v>
      </c>
      <c r="S89" s="33">
        <f>IF(RIGHT(DataFromForm[[#This Row],[Heure coucher]],2)*1 &gt;57,0,MROUND(RIGHT(DataFromForm[[#This Row],[Heure coucher]]*1,2),15))</f>
        <v>0</v>
      </c>
      <c r="T89" s="20" t="str" cm="1">
        <f t="array" aca="1" ref="T89" ca="1">RIGHT(CELL("address",INDEX(Agenda!A:A,MATCH(DataFromForm[[#This Row],[Date]],Agenda!A:A,0))),3)</f>
        <v>721</v>
      </c>
      <c r="U89" s="34" t="str" cm="1">
        <f t="array" ref="U89">INDEX(MatriceHeureHeure[], MATCH(S89*1,TableHeuresMinutes[Colonne1],0),MATCH(R89*1,(MatriceHeureHeure[#Headers])*1,0))</f>
        <v>F</v>
      </c>
      <c r="W89" s="30" t="str">
        <f>LEFT(TEXT(DataFromForm[[#This Row],[Heure levé]],"0000"),2)</f>
        <v>07</v>
      </c>
      <c r="X89" s="31">
        <f>LEFT(TEXT(DataFromForm[[#This Row],[Heure levé]],"0000"),2)+1</f>
        <v>8</v>
      </c>
      <c r="Y89" t="str">
        <f>IF(RIGHT(DataFromForm[[#This Row],[Heure levé]],2)*1 &gt;57, X89,W89)</f>
        <v>07</v>
      </c>
      <c r="Z89">
        <f>IF(RIGHT(DataFromForm[[#This Row],[Heure levé]],2)*1 &gt;57,0,MROUND(RIGHT(DataFromForm[[#This Row],[Heure coucher]]*1,2),15))</f>
        <v>0</v>
      </c>
      <c r="AA89" t="str" cm="1">
        <f t="array" aca="1" ref="AA89" ca="1">RIGHT(CELL("address",INDEX(Agenda!A:A,MATCH(DataFromForm[[#This Row],[Date]],Agenda!A:A,0))),3)</f>
        <v>721</v>
      </c>
      <c r="AB89" s="4" t="str" cm="1">
        <f t="array" ref="AB89">INDEX(MatriceHeureHeure[], MATCH(Z89*1,TableHeuresMinutes[Colonne1],0),MATCH(Y89*1,(MatriceHeureHeure[#Headers])*1,0))</f>
        <v>AP</v>
      </c>
      <c r="AD89" s="48" t="str">
        <f>LEFT(TEXT(DataFromForm[[#This Row],[HeureBoisson]],"0000"),2)</f>
        <v>08</v>
      </c>
      <c r="AE89" s="31">
        <f>LEFT(TEXT(DataFromForm[[#This Row],[HeureBoisson]],"0000"),2)+1</f>
        <v>9</v>
      </c>
      <c r="AF89" t="str">
        <f>IF(RIGHT(DataFromForm[[#This Row],[HeureBoisson]],2)*1 &gt;57, AE89,AD89)</f>
        <v>08</v>
      </c>
      <c r="AG89">
        <f>IF(RIGHT(DataFromForm[[#This Row],[HeureBoisson]],2)*1 &gt;57,0,MROUND(RIGHT(DataFromForm[[#This Row],[Heure coucher]]*1,2),15))</f>
        <v>0</v>
      </c>
      <c r="AH89" cm="1">
        <f t="array" aca="1" ref="AH89" ca="1">RIGHT(CELL("address",INDEX(Agenda!A:A,MATCH(DataFromForm[[#This Row],[Date]],Agenda!A:A,0))),3)-1</f>
        <v>720</v>
      </c>
      <c r="AI89" s="4" t="str" cm="1">
        <f t="array" ref="AI89">INDEX(MatriceHeureHeure[], MATCH(AG89*1,TableHeuresMinutes[Colonne1],0),MATCH(AF89*1,(MatriceHeureHeure[#Headers])*1,0))</f>
        <v>AT</v>
      </c>
      <c r="AJ89" s="37">
        <v>0</v>
      </c>
      <c r="AK89" s="48" t="str">
        <f>LEFT(TEXT(DataFromForm[[#This Row],[Heure sieste]],"0000"),2)</f>
        <v>00</v>
      </c>
      <c r="AL89" s="31">
        <f>LEFT(TEXT(DataFromForm[[#This Row],[Heure sieste]],"0000"),2)+1</f>
        <v>1</v>
      </c>
      <c r="AM89" t="e">
        <f>IF(RIGHT(DataFromForm[[#This Row],[Heure sieste]],2)*1 &gt;57, AL89,AK89)</f>
        <v>#VALUE!</v>
      </c>
      <c r="AN89" t="e">
        <f>IF(RIGHT(DataFromForm[[#This Row],[Heure sieste]],2)*1 &gt;57,0,MROUND(RIGHT(DataFromForm[[#This Row],[Heure sieste]]*1,2),15))</f>
        <v>#VALUE!</v>
      </c>
      <c r="AO89">
        <f>MROUND(DataFromForm[[#This Row],[Durée sieste]],15)</f>
        <v>0</v>
      </c>
      <c r="AP89" t="str" cm="1">
        <f t="array" aca="1" ref="AP89" ca="1">RIGHT(CELL("address",INDEX(Agenda!A:A,MATCH(DataFromForm[[#This Row],[Date]],Agenda!A:A,0))),3)</f>
        <v>721</v>
      </c>
      <c r="AQ89" s="4" t="e" cm="1">
        <f t="array" ref="AQ89">INDEX(MatriceHeureHeure[], MATCH(AN89*1,TableHeuresMinutes[Colonne1],0),MATCH(AM89*1,(MatriceHeureHeure[#Headers])*1,0))</f>
        <v>#VALUE!</v>
      </c>
      <c r="AR89">
        <f t="shared" si="2"/>
        <v>-1</v>
      </c>
    </row>
    <row r="90" spans="1:44">
      <c r="A90" s="19">
        <v>44573</v>
      </c>
      <c r="B90" s="28"/>
      <c r="D90" s="21" t="s">
        <v>267</v>
      </c>
      <c r="E90">
        <v>10</v>
      </c>
      <c r="K90" t="s">
        <v>210</v>
      </c>
      <c r="L90" s="21" t="s">
        <v>247</v>
      </c>
      <c r="M90">
        <v>1</v>
      </c>
      <c r="P90" s="30" t="str">
        <f>LEFT(TEXT(DataFromForm[[#This Row],[Heure coucher]],"0000"),2)</f>
        <v>00</v>
      </c>
      <c r="Q90" s="31">
        <f>LEFT(TEXT(DataFromForm[[#This Row],[Heure coucher]],"0000"),2)+1</f>
        <v>1</v>
      </c>
      <c r="R90" s="32" t="e">
        <f>IF(RIGHT(DataFromForm[[#This Row],[Heure coucher]],2)*1 &gt;57,Q90, P90)</f>
        <v>#VALUE!</v>
      </c>
      <c r="S90" s="33" t="e">
        <f>IF(RIGHT(DataFromForm[[#This Row],[Heure coucher]],2)*1 &gt;57,0,MROUND(RIGHT(DataFromForm[[#This Row],[Heure coucher]]*1,2),15))</f>
        <v>#VALUE!</v>
      </c>
      <c r="T90" s="20" t="str" cm="1">
        <f t="array" aca="1" ref="T90" ca="1">RIGHT(CELL("address",INDEX(Agenda!A:A,MATCH(DataFromForm[[#This Row],[Date]],Agenda!A:A,0))),3)</f>
        <v>722</v>
      </c>
      <c r="U90" s="34" t="e" cm="1">
        <f t="array" ref="U90">INDEX(MatriceHeureHeure[], MATCH(S90*1,TableHeuresMinutes[Colonne1],0),MATCH(R90*1,(MatriceHeureHeure[#Headers])*1,0))</f>
        <v>#VALUE!</v>
      </c>
      <c r="W90" s="30" t="str">
        <f>LEFT(TEXT(DataFromForm[[#This Row],[Heure levé]],"0000"),2)</f>
        <v>00</v>
      </c>
      <c r="X90" s="31">
        <f>LEFT(TEXT(DataFromForm[[#This Row],[Heure levé]],"0000"),2)+1</f>
        <v>1</v>
      </c>
      <c r="Y90" t="e">
        <f>IF(RIGHT(DataFromForm[[#This Row],[Heure levé]],2)*1 &gt;57, X90,W90)</f>
        <v>#VALUE!</v>
      </c>
      <c r="Z90" t="e">
        <f>IF(RIGHT(DataFromForm[[#This Row],[Heure levé]],2)*1 &gt;57,0,MROUND(RIGHT(DataFromForm[[#This Row],[Heure coucher]]*1,2),15))</f>
        <v>#VALUE!</v>
      </c>
      <c r="AA90" t="str" cm="1">
        <f t="array" aca="1" ref="AA90" ca="1">RIGHT(CELL("address",INDEX(Agenda!A:A,MATCH(DataFromForm[[#This Row],[Date]],Agenda!A:A,0))),3)</f>
        <v>722</v>
      </c>
      <c r="AB90" s="4" t="e" cm="1">
        <f t="array" ref="AB90">INDEX(MatriceHeureHeure[], MATCH(Z90*1,TableHeuresMinutes[Colonne1],0),MATCH(Y90*1,(MatriceHeureHeure[#Headers])*1,0))</f>
        <v>#VALUE!</v>
      </c>
      <c r="AD90" s="48" t="str">
        <f>LEFT(TEXT(DataFromForm[[#This Row],[HeureBoisson]],"0000"),2)</f>
        <v>13</v>
      </c>
      <c r="AE90" s="31">
        <f>LEFT(TEXT(DataFromForm[[#This Row],[HeureBoisson]],"0000"),2)+1</f>
        <v>14</v>
      </c>
      <c r="AF90" t="str">
        <f>IF(RIGHT(DataFromForm[[#This Row],[HeureBoisson]],2)*1 &gt;57, AE90,AD90)</f>
        <v>13</v>
      </c>
      <c r="AG90">
        <f>IF(RIGHT(DataFromForm[[#This Row],[HeureBoisson]],2)*1 &gt;57,0,MROUND(RIGHT(DataFromForm[[#This Row],[Heure coucher]]*1,2),15))</f>
        <v>0</v>
      </c>
      <c r="AH90" cm="1">
        <f t="array" aca="1" ref="AH90" ca="1">RIGHT(CELL("address",INDEX(Agenda!A:A,MATCH(DataFromForm[[#This Row],[Date]],Agenda!A:A,0))),3)-1</f>
        <v>721</v>
      </c>
      <c r="AI90" s="4" t="str" cm="1">
        <f t="array" ref="AI90">INDEX(MatriceHeureHeure[], MATCH(AG90*1,TableHeuresMinutes[Colonne1],0),MATCH(AF90*1,(MatriceHeureHeure[#Headers])*1,0))</f>
        <v>BN</v>
      </c>
      <c r="AJ90" s="37">
        <v>0</v>
      </c>
      <c r="AK90" s="48" t="str">
        <f>LEFT(TEXT(DataFromForm[[#This Row],[Heure sieste]],"0000"),2)</f>
        <v>12</v>
      </c>
      <c r="AL90" s="31">
        <f>LEFT(TEXT(DataFromForm[[#This Row],[Heure sieste]],"0000"),2)+1</f>
        <v>13</v>
      </c>
      <c r="AM90" t="str">
        <f>IF(RIGHT(DataFromForm[[#This Row],[Heure sieste]],2)*1 &gt;57, AL90,AK90)</f>
        <v>12</v>
      </c>
      <c r="AN90">
        <f>IF(RIGHT(DataFromForm[[#This Row],[Heure sieste]],2)*1 &gt;57,0,MROUND(RIGHT(DataFromForm[[#This Row],[Heure sieste]]*1,2),15))</f>
        <v>45</v>
      </c>
      <c r="AO90">
        <f>MROUND(DataFromForm[[#This Row],[Durée sieste]],15)</f>
        <v>15</v>
      </c>
      <c r="AP90" t="str" cm="1">
        <f t="array" aca="1" ref="AP90" ca="1">RIGHT(CELL("address",INDEX(Agenda!A:A,MATCH(DataFromForm[[#This Row],[Date]],Agenda!A:A,0))),3)</f>
        <v>722</v>
      </c>
      <c r="AQ90" s="4" t="str" cm="1">
        <f t="array" ref="AQ90">INDEX(MatriceHeureHeure[], MATCH(AN90*1,TableHeuresMinutes[Colonne1],0),MATCH(AM90*1,(MatriceHeureHeure[#Headers])*1,0))</f>
        <v>BM</v>
      </c>
      <c r="AR90">
        <f t="shared" si="2"/>
        <v>0</v>
      </c>
    </row>
    <row r="91" spans="1:44">
      <c r="A91" s="19">
        <v>44573</v>
      </c>
      <c r="B91" s="28">
        <v>15</v>
      </c>
      <c r="C91" s="21" t="s">
        <v>261</v>
      </c>
      <c r="F91" t="s">
        <v>200</v>
      </c>
      <c r="G91" t="s">
        <v>202</v>
      </c>
      <c r="H91" t="s">
        <v>200</v>
      </c>
      <c r="I91">
        <v>1</v>
      </c>
      <c r="J91">
        <v>1</v>
      </c>
      <c r="K91" t="s">
        <v>203</v>
      </c>
      <c r="L91" s="21" t="s">
        <v>231</v>
      </c>
      <c r="M91">
        <v>1</v>
      </c>
      <c r="P91" s="30" t="str">
        <f>LEFT(TEXT(DataFromForm[[#This Row],[Heure coucher]],"0000"),2)</f>
        <v>00</v>
      </c>
      <c r="Q91" s="31">
        <f>LEFT(TEXT(DataFromForm[[#This Row],[Heure coucher]],"0000"),2)+1</f>
        <v>1</v>
      </c>
      <c r="R91" s="32" t="str">
        <f>IF(RIGHT(DataFromForm[[#This Row],[Heure coucher]],2)*1 &gt;57,Q91, P91)</f>
        <v>00</v>
      </c>
      <c r="S91" s="33">
        <f>IF(RIGHT(DataFromForm[[#This Row],[Heure coucher]],2)*1 &gt;57,0,MROUND(RIGHT(DataFromForm[[#This Row],[Heure coucher]]*1,2),15))</f>
        <v>15</v>
      </c>
      <c r="T91" s="20" t="str" cm="1">
        <f t="array" aca="1" ref="T91" ca="1">RIGHT(CELL("address",INDEX(Agenda!A:A,MATCH(DataFromForm[[#This Row],[Date]],Agenda!A:A,0))),3)</f>
        <v>722</v>
      </c>
      <c r="U91" s="34" t="str" cm="1">
        <f t="array" ref="U91">INDEX(MatriceHeureHeure[], MATCH(S91*1,TableHeuresMinutes[Colonne1],0),MATCH(R91*1,(MatriceHeureHeure[#Headers])*1,0))</f>
        <v>O</v>
      </c>
      <c r="W91" s="30" t="str">
        <f>LEFT(TEXT(DataFromForm[[#This Row],[Heure levé]],"0000"),2)</f>
        <v>07</v>
      </c>
      <c r="X91" s="31">
        <f>LEFT(TEXT(DataFromForm[[#This Row],[Heure levé]],"0000"),2)+1</f>
        <v>8</v>
      </c>
      <c r="Y91" t="str">
        <f>IF(RIGHT(DataFromForm[[#This Row],[Heure levé]],2)*1 &gt;57, X91,W91)</f>
        <v>07</v>
      </c>
      <c r="Z91">
        <f>IF(RIGHT(DataFromForm[[#This Row],[Heure levé]],2)*1 &gt;57,0,MROUND(RIGHT(DataFromForm[[#This Row],[Heure coucher]]*1,2),15))</f>
        <v>15</v>
      </c>
      <c r="AA91" t="str" cm="1">
        <f t="array" aca="1" ref="AA91" ca="1">RIGHT(CELL("address",INDEX(Agenda!A:A,MATCH(DataFromForm[[#This Row],[Date]],Agenda!A:A,0))),3)</f>
        <v>722</v>
      </c>
      <c r="AB91" s="4" t="str" cm="1">
        <f t="array" ref="AB91">INDEX(MatriceHeureHeure[], MATCH(Z91*1,TableHeuresMinutes[Colonne1],0),MATCH(Y91*1,(MatriceHeureHeure[#Headers])*1,0))</f>
        <v>AQ</v>
      </c>
      <c r="AD91" s="48" t="str">
        <f>LEFT(TEXT(DataFromForm[[#This Row],[HeureBoisson]],"0000"),2)</f>
        <v>17</v>
      </c>
      <c r="AE91" s="31">
        <f>LEFT(TEXT(DataFromForm[[#This Row],[HeureBoisson]],"0000"),2)+1</f>
        <v>18</v>
      </c>
      <c r="AF91" t="str">
        <f>IF(RIGHT(DataFromForm[[#This Row],[HeureBoisson]],2)*1 &gt;57, AE91,AD91)</f>
        <v>17</v>
      </c>
      <c r="AG91">
        <f>IF(RIGHT(DataFromForm[[#This Row],[HeureBoisson]],2)*1 &gt;57,0,MROUND(RIGHT(DataFromForm[[#This Row],[Heure coucher]]*1,2),15))</f>
        <v>15</v>
      </c>
      <c r="AH91" cm="1">
        <f t="array" aca="1" ref="AH91" ca="1">RIGHT(CELL("address",INDEX(Agenda!A:A,MATCH(DataFromForm[[#This Row],[Date]],Agenda!A:A,0))),3)-1</f>
        <v>721</v>
      </c>
      <c r="AI91" s="4" t="str" cm="1">
        <f t="array" ref="AI91">INDEX(MatriceHeureHeure[], MATCH(AG91*1,TableHeuresMinutes[Colonne1],0),MATCH(AF91*1,(MatriceHeureHeure[#Headers])*1,0))</f>
        <v>CE</v>
      </c>
      <c r="AJ91" s="37">
        <v>0</v>
      </c>
      <c r="AK91" s="48" t="str">
        <f>LEFT(TEXT(DataFromForm[[#This Row],[Heure sieste]],"0000"),2)</f>
        <v>00</v>
      </c>
      <c r="AL91" s="31">
        <f>LEFT(TEXT(DataFromForm[[#This Row],[Heure sieste]],"0000"),2)+1</f>
        <v>1</v>
      </c>
      <c r="AM91" t="e">
        <f>IF(RIGHT(DataFromForm[[#This Row],[Heure sieste]],2)*1 &gt;57, AL91,AK91)</f>
        <v>#VALUE!</v>
      </c>
      <c r="AN91" t="e">
        <f>IF(RIGHT(DataFromForm[[#This Row],[Heure sieste]],2)*1 &gt;57,0,MROUND(RIGHT(DataFromForm[[#This Row],[Heure sieste]]*1,2),15))</f>
        <v>#VALUE!</v>
      </c>
      <c r="AO91">
        <f>MROUND(DataFromForm[[#This Row],[Durée sieste]],15)</f>
        <v>0</v>
      </c>
      <c r="AP91" t="str" cm="1">
        <f t="array" aca="1" ref="AP91" ca="1">RIGHT(CELL("address",INDEX(Agenda!A:A,MATCH(DataFromForm[[#This Row],[Date]],Agenda!A:A,0))),3)</f>
        <v>722</v>
      </c>
      <c r="AQ91" s="4" t="e" cm="1">
        <f t="array" ref="AQ91">INDEX(MatriceHeureHeure[], MATCH(AN91*1,TableHeuresMinutes[Colonne1],0),MATCH(AM91*1,(MatriceHeureHeure[#Headers])*1,0))</f>
        <v>#VALUE!</v>
      </c>
      <c r="AR91">
        <f t="shared" si="2"/>
        <v>-1</v>
      </c>
    </row>
    <row r="92" spans="1:44">
      <c r="A92" s="19">
        <v>44574</v>
      </c>
      <c r="B92" s="28">
        <v>2215</v>
      </c>
      <c r="C92" s="21" t="s">
        <v>245</v>
      </c>
      <c r="D92" s="21" t="s">
        <v>249</v>
      </c>
      <c r="E92">
        <v>14</v>
      </c>
      <c r="F92" t="s">
        <v>208</v>
      </c>
      <c r="G92" t="s">
        <v>200</v>
      </c>
      <c r="H92" t="s">
        <v>208</v>
      </c>
      <c r="I92">
        <v>-1</v>
      </c>
      <c r="J92">
        <v>-1</v>
      </c>
      <c r="K92" t="s">
        <v>210</v>
      </c>
      <c r="L92" s="21" t="s">
        <v>242</v>
      </c>
      <c r="M92">
        <v>1</v>
      </c>
      <c r="P92" s="30" t="str">
        <f>LEFT(TEXT(DataFromForm[[#This Row],[Heure coucher]],"0000"),2)</f>
        <v>22</v>
      </c>
      <c r="Q92" s="31">
        <f>LEFT(TEXT(DataFromForm[[#This Row],[Heure coucher]],"0000"),2)+1</f>
        <v>23</v>
      </c>
      <c r="R92" s="32" t="str">
        <f>IF(RIGHT(DataFromForm[[#This Row],[Heure coucher]],2)*1 &gt;57,Q92, P92)</f>
        <v>22</v>
      </c>
      <c r="S92" s="33">
        <f>IF(RIGHT(DataFromForm[[#This Row],[Heure coucher]],2)*1 &gt;57,0,MROUND(RIGHT(DataFromForm[[#This Row],[Heure coucher]]*1,2),15))</f>
        <v>15</v>
      </c>
      <c r="T92" s="20" t="str" cm="1">
        <f t="array" aca="1" ref="T92" ca="1">RIGHT(CELL("address",INDEX(Agenda!A:A,MATCH(DataFromForm[[#This Row],[Date]],Agenda!A:A,0))),3)</f>
        <v>723</v>
      </c>
      <c r="U92" s="34" t="str" cm="1">
        <f t="array" ref="U92">INDEX(MatriceHeureHeure[], MATCH(S92*1,TableHeuresMinutes[Colonne1],0),MATCH(R92*1,(MatriceHeureHeure[#Headers])*1,0))</f>
        <v>G</v>
      </c>
      <c r="W92" s="30" t="str">
        <f>LEFT(TEXT(DataFromForm[[#This Row],[Heure levé]],"0000"),2)</f>
        <v>06</v>
      </c>
      <c r="X92" s="31">
        <f>LEFT(TEXT(DataFromForm[[#This Row],[Heure levé]],"0000"),2)+1</f>
        <v>7</v>
      </c>
      <c r="Y92" t="str">
        <f>IF(RIGHT(DataFromForm[[#This Row],[Heure levé]],2)*1 &gt;57, X92,W92)</f>
        <v>06</v>
      </c>
      <c r="Z92">
        <f>IF(RIGHT(DataFromForm[[#This Row],[Heure levé]],2)*1 &gt;57,0,MROUND(RIGHT(DataFromForm[[#This Row],[Heure coucher]]*1,2),15))</f>
        <v>15</v>
      </c>
      <c r="AA92" t="str" cm="1">
        <f t="array" aca="1" ref="AA92" ca="1">RIGHT(CELL("address",INDEX(Agenda!A:A,MATCH(DataFromForm[[#This Row],[Date]],Agenda!A:A,0))),3)</f>
        <v>723</v>
      </c>
      <c r="AB92" s="4" t="str" cm="1">
        <f t="array" ref="AB92">INDEX(MatriceHeureHeure[], MATCH(Z92*1,TableHeuresMinutes[Colonne1],0),MATCH(Y92*1,(MatriceHeureHeure[#Headers])*1,0))</f>
        <v>AM</v>
      </c>
      <c r="AD92" s="48" t="str">
        <f>LEFT(TEXT(DataFromForm[[#This Row],[HeureBoisson]],"0000"),2)</f>
        <v>00</v>
      </c>
      <c r="AE92" s="31">
        <f>LEFT(TEXT(DataFromForm[[#This Row],[HeureBoisson]],"0000"),2)+1</f>
        <v>1</v>
      </c>
      <c r="AF92" t="str">
        <f>IF(RIGHT(DataFromForm[[#This Row],[HeureBoisson]],2)*1 &gt;57, AE92,AD92)</f>
        <v>00</v>
      </c>
      <c r="AG92">
        <f>IF(RIGHT(DataFromForm[[#This Row],[HeureBoisson]],2)*1 &gt;57,0,MROUND(RIGHT(DataFromForm[[#This Row],[Heure coucher]]*1,2),15))</f>
        <v>15</v>
      </c>
      <c r="AH92" cm="1">
        <f t="array" aca="1" ref="AH92" ca="1">RIGHT(CELL("address",INDEX(Agenda!A:A,MATCH(DataFromForm[[#This Row],[Date]],Agenda!A:A,0))),3)-1</f>
        <v>722</v>
      </c>
      <c r="AI92" s="4" t="str" cm="1">
        <f t="array" ref="AI92">INDEX(MatriceHeureHeure[], MATCH(AG92*1,TableHeuresMinutes[Colonne1],0),MATCH(AF92*1,(MatriceHeureHeure[#Headers])*1,0))</f>
        <v>O</v>
      </c>
      <c r="AJ92" s="37">
        <v>0</v>
      </c>
      <c r="AK92" s="48" t="str">
        <f>LEFT(TEXT(DataFromForm[[#This Row],[Heure sieste]],"0000"),2)</f>
        <v>13</v>
      </c>
      <c r="AL92" s="31">
        <f>LEFT(TEXT(DataFromForm[[#This Row],[Heure sieste]],"0000"),2)+1</f>
        <v>14</v>
      </c>
      <c r="AM92" t="str">
        <f>IF(RIGHT(DataFromForm[[#This Row],[Heure sieste]],2)*1 &gt;57, AL92,AK92)</f>
        <v>13</v>
      </c>
      <c r="AN92">
        <f>IF(RIGHT(DataFromForm[[#This Row],[Heure sieste]],2)*1 &gt;57,0,MROUND(RIGHT(DataFromForm[[#This Row],[Heure sieste]]*1,2),15))</f>
        <v>30</v>
      </c>
      <c r="AO92">
        <f>MROUND(DataFromForm[[#This Row],[Durée sieste]],15)</f>
        <v>15</v>
      </c>
      <c r="AP92" t="str" cm="1">
        <f t="array" aca="1" ref="AP92" ca="1">RIGHT(CELL("address",INDEX(Agenda!A:A,MATCH(DataFromForm[[#This Row],[Date]],Agenda!A:A,0))),3)</f>
        <v>723</v>
      </c>
      <c r="AQ92" s="4" t="str" cm="1">
        <f t="array" ref="AQ92">INDEX(MatriceHeureHeure[], MATCH(AN92*1,TableHeuresMinutes[Colonne1],0),MATCH(AM92*1,(MatriceHeureHeure[#Headers])*1,0))</f>
        <v>BP</v>
      </c>
      <c r="AR92">
        <f t="shared" si="2"/>
        <v>0</v>
      </c>
    </row>
    <row r="93" spans="1:44">
      <c r="A93" s="19">
        <v>44574</v>
      </c>
      <c r="B93" s="28"/>
      <c r="K93" t="s">
        <v>203</v>
      </c>
      <c r="L93" s="21" t="s">
        <v>204</v>
      </c>
      <c r="M93">
        <v>1</v>
      </c>
      <c r="P93" s="30" t="str">
        <f>LEFT(TEXT(DataFromForm[[#This Row],[Heure coucher]],"0000"),2)</f>
        <v>00</v>
      </c>
      <c r="Q93" s="31">
        <f>LEFT(TEXT(DataFromForm[[#This Row],[Heure coucher]],"0000"),2)+1</f>
        <v>1</v>
      </c>
      <c r="R93" s="32" t="e">
        <f>IF(RIGHT(DataFromForm[[#This Row],[Heure coucher]],2)*1 &gt;57,Q93, P93)</f>
        <v>#VALUE!</v>
      </c>
      <c r="S93" s="33" t="e">
        <f>IF(RIGHT(DataFromForm[[#This Row],[Heure coucher]],2)*1 &gt;57,0,MROUND(RIGHT(DataFromForm[[#This Row],[Heure coucher]]*1,2),15))</f>
        <v>#VALUE!</v>
      </c>
      <c r="T93" s="20" t="str" cm="1">
        <f t="array" aca="1" ref="T93" ca="1">RIGHT(CELL("address",INDEX(Agenda!A:A,MATCH(DataFromForm[[#This Row],[Date]],Agenda!A:A,0))),3)</f>
        <v>723</v>
      </c>
      <c r="U93" s="34" t="e" cm="1">
        <f t="array" ref="U93">INDEX(MatriceHeureHeure[], MATCH(S93*1,TableHeuresMinutes[Colonne1],0),MATCH(R93*1,(MatriceHeureHeure[#Headers])*1,0))</f>
        <v>#VALUE!</v>
      </c>
      <c r="W93" s="30" t="str">
        <f>LEFT(TEXT(DataFromForm[[#This Row],[Heure levé]],"0000"),2)</f>
        <v>00</v>
      </c>
      <c r="X93" s="31">
        <f>LEFT(TEXT(DataFromForm[[#This Row],[Heure levé]],"0000"),2)+1</f>
        <v>1</v>
      </c>
      <c r="Y93" t="e">
        <f>IF(RIGHT(DataFromForm[[#This Row],[Heure levé]],2)*1 &gt;57, X93,W93)</f>
        <v>#VALUE!</v>
      </c>
      <c r="Z93" t="e">
        <f>IF(RIGHT(DataFromForm[[#This Row],[Heure levé]],2)*1 &gt;57,0,MROUND(RIGHT(DataFromForm[[#This Row],[Heure coucher]]*1,2),15))</f>
        <v>#VALUE!</v>
      </c>
      <c r="AA93" t="str" cm="1">
        <f t="array" aca="1" ref="AA93" ca="1">RIGHT(CELL("address",INDEX(Agenda!A:A,MATCH(DataFromForm[[#This Row],[Date]],Agenda!A:A,0))),3)</f>
        <v>723</v>
      </c>
      <c r="AB93" s="4" t="e" cm="1">
        <f t="array" ref="AB93">INDEX(MatriceHeureHeure[], MATCH(Z93*1,TableHeuresMinutes[Colonne1],0),MATCH(Y93*1,(MatriceHeureHeure[#Headers])*1,0))</f>
        <v>#VALUE!</v>
      </c>
      <c r="AD93" s="48" t="str">
        <f>LEFT(TEXT(DataFromForm[[#This Row],[HeureBoisson]],"0000"),2)</f>
        <v>08</v>
      </c>
      <c r="AE93" s="31">
        <f>LEFT(TEXT(DataFromForm[[#This Row],[HeureBoisson]],"0000"),2)+1</f>
        <v>9</v>
      </c>
      <c r="AF93" t="str">
        <f>IF(RIGHT(DataFromForm[[#This Row],[HeureBoisson]],2)*1 &gt;57, AE93,AD93)</f>
        <v>08</v>
      </c>
      <c r="AG93">
        <f>IF(RIGHT(DataFromForm[[#This Row],[HeureBoisson]],2)*1 &gt;57,0,MROUND(RIGHT(DataFromForm[[#This Row],[Heure coucher]]*1,2),15))</f>
        <v>0</v>
      </c>
      <c r="AH93" cm="1">
        <f t="array" aca="1" ref="AH93" ca="1">RIGHT(CELL("address",INDEX(Agenda!A:A,MATCH(DataFromForm[[#This Row],[Date]],Agenda!A:A,0))),3)-1</f>
        <v>722</v>
      </c>
      <c r="AI93" s="4" t="str" cm="1">
        <f t="array" ref="AI93">INDEX(MatriceHeureHeure[], MATCH(AG93*1,TableHeuresMinutes[Colonne1],0),MATCH(AF93*1,(MatriceHeureHeure[#Headers])*1,0))</f>
        <v>AT</v>
      </c>
      <c r="AJ93" s="37">
        <v>0</v>
      </c>
      <c r="AK93" s="48" t="str">
        <f>LEFT(TEXT(DataFromForm[[#This Row],[Heure sieste]],"0000"),2)</f>
        <v>00</v>
      </c>
      <c r="AL93" s="31">
        <f>LEFT(TEXT(DataFromForm[[#This Row],[Heure sieste]],"0000"),2)+1</f>
        <v>1</v>
      </c>
      <c r="AM93" t="e">
        <f>IF(RIGHT(DataFromForm[[#This Row],[Heure sieste]],2)*1 &gt;57, AL93,AK93)</f>
        <v>#VALUE!</v>
      </c>
      <c r="AN93" t="e">
        <f>IF(RIGHT(DataFromForm[[#This Row],[Heure sieste]],2)*1 &gt;57,0,MROUND(RIGHT(DataFromForm[[#This Row],[Heure sieste]]*1,2),15))</f>
        <v>#VALUE!</v>
      </c>
      <c r="AO93">
        <f>MROUND(DataFromForm[[#This Row],[Durée sieste]],15)</f>
        <v>0</v>
      </c>
      <c r="AP93" t="str" cm="1">
        <f t="array" aca="1" ref="AP93" ca="1">RIGHT(CELL("address",INDEX(Agenda!A:A,MATCH(DataFromForm[[#This Row],[Date]],Agenda!A:A,0))),3)</f>
        <v>723</v>
      </c>
      <c r="AQ93" s="4" t="e" cm="1">
        <f t="array" ref="AQ93">INDEX(MatriceHeureHeure[], MATCH(AN93*1,TableHeuresMinutes[Colonne1],0),MATCH(AM93*1,(MatriceHeureHeure[#Headers])*1,0))</f>
        <v>#VALUE!</v>
      </c>
      <c r="AR93">
        <f t="shared" si="2"/>
        <v>-1</v>
      </c>
    </row>
    <row r="94" spans="1:44">
      <c r="A94" s="19">
        <v>44575</v>
      </c>
      <c r="B94" s="28">
        <v>2330</v>
      </c>
      <c r="C94" s="21" t="s">
        <v>214</v>
      </c>
      <c r="D94" s="21" t="s">
        <v>267</v>
      </c>
      <c r="E94">
        <v>10</v>
      </c>
      <c r="F94" t="s">
        <v>202</v>
      </c>
      <c r="G94" t="s">
        <v>202</v>
      </c>
      <c r="H94" t="s">
        <v>200</v>
      </c>
      <c r="I94">
        <v>1</v>
      </c>
      <c r="J94">
        <v>1</v>
      </c>
      <c r="K94" t="s">
        <v>210</v>
      </c>
      <c r="L94" s="21" t="s">
        <v>247</v>
      </c>
      <c r="M94">
        <v>1</v>
      </c>
      <c r="P94" s="30" t="str">
        <f>LEFT(TEXT(DataFromForm[[#This Row],[Heure coucher]],"0000"),2)</f>
        <v>23</v>
      </c>
      <c r="Q94" s="31">
        <f>LEFT(TEXT(DataFromForm[[#This Row],[Heure coucher]],"0000"),2)+1</f>
        <v>24</v>
      </c>
      <c r="R94" s="32" t="str">
        <f>IF(RIGHT(DataFromForm[[#This Row],[Heure coucher]],2)*1 &gt;57,Q94, P94)</f>
        <v>23</v>
      </c>
      <c r="S94" s="33">
        <f>IF(RIGHT(DataFromForm[[#This Row],[Heure coucher]],2)*1 &gt;57,0,MROUND(RIGHT(DataFromForm[[#This Row],[Heure coucher]]*1,2),15))</f>
        <v>30</v>
      </c>
      <c r="T94" s="20" t="str" cm="1">
        <f t="array" aca="1" ref="T94" ca="1">RIGHT(CELL("address",INDEX(Agenda!A:A,MATCH(DataFromForm[[#This Row],[Date]],Agenda!A:A,0))),3)</f>
        <v>724</v>
      </c>
      <c r="U94" s="34" t="str" cm="1">
        <f t="array" ref="U94">INDEX(MatriceHeureHeure[], MATCH(S94*1,TableHeuresMinutes[Colonne1],0),MATCH(R94*1,(MatriceHeureHeure[#Headers])*1,0))</f>
        <v>L</v>
      </c>
      <c r="W94" s="30" t="str">
        <f>LEFT(TEXT(DataFromForm[[#This Row],[Heure levé]],"0000"),2)</f>
        <v>07</v>
      </c>
      <c r="X94" s="31">
        <f>LEFT(TEXT(DataFromForm[[#This Row],[Heure levé]],"0000"),2)+1</f>
        <v>8</v>
      </c>
      <c r="Y94" t="str">
        <f>IF(RIGHT(DataFromForm[[#This Row],[Heure levé]],2)*1 &gt;57, X94,W94)</f>
        <v>07</v>
      </c>
      <c r="Z94">
        <f>IF(RIGHT(DataFromForm[[#This Row],[Heure levé]],2)*1 &gt;57,0,MROUND(RIGHT(DataFromForm[[#This Row],[Heure coucher]]*1,2),15))</f>
        <v>30</v>
      </c>
      <c r="AA94" t="str" cm="1">
        <f t="array" aca="1" ref="AA94" ca="1">RIGHT(CELL("address",INDEX(Agenda!A:A,MATCH(DataFromForm[[#This Row],[Date]],Agenda!A:A,0))),3)</f>
        <v>724</v>
      </c>
      <c r="AB94" s="4" t="str" cm="1">
        <f t="array" ref="AB94">INDEX(MatriceHeureHeure[], MATCH(Z94*1,TableHeuresMinutes[Colonne1],0),MATCH(Y94*1,(MatriceHeureHeure[#Headers])*1,0))</f>
        <v>AR</v>
      </c>
      <c r="AD94" s="48" t="str">
        <f>LEFT(TEXT(DataFromForm[[#This Row],[HeureBoisson]],"0000"),2)</f>
        <v>13</v>
      </c>
      <c r="AE94" s="31">
        <f>LEFT(TEXT(DataFromForm[[#This Row],[HeureBoisson]],"0000"),2)+1</f>
        <v>14</v>
      </c>
      <c r="AF94" t="str">
        <f>IF(RIGHT(DataFromForm[[#This Row],[HeureBoisson]],2)*1 &gt;57, AE94,AD94)</f>
        <v>13</v>
      </c>
      <c r="AG94">
        <f>IF(RIGHT(DataFromForm[[#This Row],[HeureBoisson]],2)*1 &gt;57,0,MROUND(RIGHT(DataFromForm[[#This Row],[Heure coucher]]*1,2),15))</f>
        <v>30</v>
      </c>
      <c r="AH94" cm="1">
        <f t="array" aca="1" ref="AH94" ca="1">RIGHT(CELL("address",INDEX(Agenda!A:A,MATCH(DataFromForm[[#This Row],[Date]],Agenda!A:A,0))),3)-1</f>
        <v>723</v>
      </c>
      <c r="AI94" s="4" t="str" cm="1">
        <f t="array" ref="AI94">INDEX(MatriceHeureHeure[], MATCH(AG94*1,TableHeuresMinutes[Colonne1],0),MATCH(AF94*1,(MatriceHeureHeure[#Headers])*1,0))</f>
        <v>BP</v>
      </c>
      <c r="AJ94" s="37">
        <v>0</v>
      </c>
      <c r="AK94" s="48" t="str">
        <f>LEFT(TEXT(DataFromForm[[#This Row],[Heure sieste]],"0000"),2)</f>
        <v>12</v>
      </c>
      <c r="AL94" s="31">
        <f>LEFT(TEXT(DataFromForm[[#This Row],[Heure sieste]],"0000"),2)+1</f>
        <v>13</v>
      </c>
      <c r="AM94" t="str">
        <f>IF(RIGHT(DataFromForm[[#This Row],[Heure sieste]],2)*1 &gt;57, AL94,AK94)</f>
        <v>12</v>
      </c>
      <c r="AN94">
        <f>IF(RIGHT(DataFromForm[[#This Row],[Heure sieste]],2)*1 &gt;57,0,MROUND(RIGHT(DataFromForm[[#This Row],[Heure sieste]]*1,2),15))</f>
        <v>45</v>
      </c>
      <c r="AO94">
        <f>MROUND(DataFromForm[[#This Row],[Durée sieste]],15)</f>
        <v>15</v>
      </c>
      <c r="AP94" t="str" cm="1">
        <f t="array" aca="1" ref="AP94" ca="1">RIGHT(CELL("address",INDEX(Agenda!A:A,MATCH(DataFromForm[[#This Row],[Date]],Agenda!A:A,0))),3)</f>
        <v>724</v>
      </c>
      <c r="AQ94" s="4" t="str" cm="1">
        <f t="array" ref="AQ94">INDEX(MatriceHeureHeure[], MATCH(AN94*1,TableHeuresMinutes[Colonne1],0),MATCH(AM94*1,(MatriceHeureHeure[#Headers])*1,0))</f>
        <v>BM</v>
      </c>
      <c r="AR94">
        <f t="shared" si="2"/>
        <v>0</v>
      </c>
    </row>
    <row r="95" spans="1:44">
      <c r="A95" s="19">
        <v>44575</v>
      </c>
      <c r="B95" s="28"/>
      <c r="K95" t="s">
        <v>203</v>
      </c>
      <c r="L95" s="21" t="s">
        <v>231</v>
      </c>
      <c r="M95">
        <v>1</v>
      </c>
      <c r="P95" s="30" t="str">
        <f>LEFT(TEXT(DataFromForm[[#This Row],[Heure coucher]],"0000"),2)</f>
        <v>00</v>
      </c>
      <c r="Q95" s="31">
        <f>LEFT(TEXT(DataFromForm[[#This Row],[Heure coucher]],"0000"),2)+1</f>
        <v>1</v>
      </c>
      <c r="R95" s="32" t="e">
        <f>IF(RIGHT(DataFromForm[[#This Row],[Heure coucher]],2)*1 &gt;57,Q95, P95)</f>
        <v>#VALUE!</v>
      </c>
      <c r="S95" s="33" t="e">
        <f>IF(RIGHT(DataFromForm[[#This Row],[Heure coucher]],2)*1 &gt;57,0,MROUND(RIGHT(DataFromForm[[#This Row],[Heure coucher]]*1,2),15))</f>
        <v>#VALUE!</v>
      </c>
      <c r="T95" s="20" t="str" cm="1">
        <f t="array" aca="1" ref="T95" ca="1">RIGHT(CELL("address",INDEX(Agenda!A:A,MATCH(DataFromForm[[#This Row],[Date]],Agenda!A:A,0))),3)</f>
        <v>724</v>
      </c>
      <c r="U95" s="34" t="e" cm="1">
        <f t="array" ref="U95">INDEX(MatriceHeureHeure[], MATCH(S95*1,TableHeuresMinutes[Colonne1],0),MATCH(R95*1,(MatriceHeureHeure[#Headers])*1,0))</f>
        <v>#VALUE!</v>
      </c>
      <c r="W95" s="30" t="str">
        <f>LEFT(TEXT(DataFromForm[[#This Row],[Heure levé]],"0000"),2)</f>
        <v>00</v>
      </c>
      <c r="X95" s="31">
        <f>LEFT(TEXT(DataFromForm[[#This Row],[Heure levé]],"0000"),2)+1</f>
        <v>1</v>
      </c>
      <c r="Y95" t="e">
        <f>IF(RIGHT(DataFromForm[[#This Row],[Heure levé]],2)*1 &gt;57, X95,W95)</f>
        <v>#VALUE!</v>
      </c>
      <c r="Z95" t="e">
        <f>IF(RIGHT(DataFromForm[[#This Row],[Heure levé]],2)*1 &gt;57,0,MROUND(RIGHT(DataFromForm[[#This Row],[Heure coucher]]*1,2),15))</f>
        <v>#VALUE!</v>
      </c>
      <c r="AA95" t="str" cm="1">
        <f t="array" aca="1" ref="AA95" ca="1">RIGHT(CELL("address",INDEX(Agenda!A:A,MATCH(DataFromForm[[#This Row],[Date]],Agenda!A:A,0))),3)</f>
        <v>724</v>
      </c>
      <c r="AB95" s="4" t="e" cm="1">
        <f t="array" ref="AB95">INDEX(MatriceHeureHeure[], MATCH(Z95*1,TableHeuresMinutes[Colonne1],0),MATCH(Y95*1,(MatriceHeureHeure[#Headers])*1,0))</f>
        <v>#VALUE!</v>
      </c>
      <c r="AD95" s="48" t="str">
        <f>LEFT(TEXT(DataFromForm[[#This Row],[HeureBoisson]],"0000"),2)</f>
        <v>17</v>
      </c>
      <c r="AE95" s="31">
        <f>LEFT(TEXT(DataFromForm[[#This Row],[HeureBoisson]],"0000"),2)+1</f>
        <v>18</v>
      </c>
      <c r="AF95" t="str">
        <f>IF(RIGHT(DataFromForm[[#This Row],[HeureBoisson]],2)*1 &gt;57, AE95,AD95)</f>
        <v>17</v>
      </c>
      <c r="AG95">
        <f>IF(RIGHT(DataFromForm[[#This Row],[HeureBoisson]],2)*1 &gt;57,0,MROUND(RIGHT(DataFromForm[[#This Row],[Heure coucher]]*1,2),15))</f>
        <v>0</v>
      </c>
      <c r="AH95" cm="1">
        <f t="array" aca="1" ref="AH95" ca="1">RIGHT(CELL("address",INDEX(Agenda!A:A,MATCH(DataFromForm[[#This Row],[Date]],Agenda!A:A,0))),3)-1</f>
        <v>723</v>
      </c>
      <c r="AI95" s="4" t="str" cm="1">
        <f t="array" ref="AI95">INDEX(MatriceHeureHeure[], MATCH(AG95*1,TableHeuresMinutes[Colonne1],0),MATCH(AF95*1,(MatriceHeureHeure[#Headers])*1,0))</f>
        <v>CD</v>
      </c>
      <c r="AJ95" s="37">
        <v>0</v>
      </c>
      <c r="AK95" s="48" t="str">
        <f>LEFT(TEXT(DataFromForm[[#This Row],[Heure sieste]],"0000"),2)</f>
        <v>00</v>
      </c>
      <c r="AL95" s="31">
        <f>LEFT(TEXT(DataFromForm[[#This Row],[Heure sieste]],"0000"),2)+1</f>
        <v>1</v>
      </c>
      <c r="AM95" t="e">
        <f>IF(RIGHT(DataFromForm[[#This Row],[Heure sieste]],2)*1 &gt;57, AL95,AK95)</f>
        <v>#VALUE!</v>
      </c>
      <c r="AN95" t="e">
        <f>IF(RIGHT(DataFromForm[[#This Row],[Heure sieste]],2)*1 &gt;57,0,MROUND(RIGHT(DataFromForm[[#This Row],[Heure sieste]]*1,2),15))</f>
        <v>#VALUE!</v>
      </c>
      <c r="AO95">
        <f>MROUND(DataFromForm[[#This Row],[Durée sieste]],15)</f>
        <v>0</v>
      </c>
      <c r="AP95" t="str" cm="1">
        <f t="array" aca="1" ref="AP95" ca="1">RIGHT(CELL("address",INDEX(Agenda!A:A,MATCH(DataFromForm[[#This Row],[Date]],Agenda!A:A,0))),3)</f>
        <v>724</v>
      </c>
      <c r="AQ95" s="4" t="e" cm="1">
        <f t="array" ref="AQ95">INDEX(MatriceHeureHeure[], MATCH(AN95*1,TableHeuresMinutes[Colonne1],0),MATCH(AM95*1,(MatriceHeureHeure[#Headers])*1,0))</f>
        <v>#VALUE!</v>
      </c>
      <c r="AR95">
        <f t="shared" si="2"/>
        <v>-1</v>
      </c>
    </row>
    <row r="96" spans="1:44">
      <c r="A96" s="19">
        <v>44575</v>
      </c>
      <c r="B96" s="28"/>
      <c r="K96" t="s">
        <v>203</v>
      </c>
      <c r="L96" s="21" t="s">
        <v>214</v>
      </c>
      <c r="M96">
        <v>1</v>
      </c>
      <c r="P96" s="30" t="str">
        <f>LEFT(TEXT(DataFromForm[[#This Row],[Heure coucher]],"0000"),2)</f>
        <v>00</v>
      </c>
      <c r="Q96" s="31">
        <f>LEFT(TEXT(DataFromForm[[#This Row],[Heure coucher]],"0000"),2)+1</f>
        <v>1</v>
      </c>
      <c r="R96" s="32" t="e">
        <f>IF(RIGHT(DataFromForm[[#This Row],[Heure coucher]],2)*1 &gt;57,Q96, P96)</f>
        <v>#VALUE!</v>
      </c>
      <c r="S96" s="33" t="e">
        <f>IF(RIGHT(DataFromForm[[#This Row],[Heure coucher]],2)*1 &gt;57,0,MROUND(RIGHT(DataFromForm[[#This Row],[Heure coucher]]*1,2),15))</f>
        <v>#VALUE!</v>
      </c>
      <c r="T96" s="20" t="str" cm="1">
        <f t="array" aca="1" ref="T96" ca="1">RIGHT(CELL("address",INDEX(Agenda!A:A,MATCH(DataFromForm[[#This Row],[Date]],Agenda!A:A,0))),3)</f>
        <v>724</v>
      </c>
      <c r="U96" s="34" t="e" cm="1">
        <f t="array" ref="U96">INDEX(MatriceHeureHeure[], MATCH(S96*1,TableHeuresMinutes[Colonne1],0),MATCH(R96*1,(MatriceHeureHeure[#Headers])*1,0))</f>
        <v>#VALUE!</v>
      </c>
      <c r="W96" s="30" t="str">
        <f>LEFT(TEXT(DataFromForm[[#This Row],[Heure levé]],"0000"),2)</f>
        <v>00</v>
      </c>
      <c r="X96" s="31">
        <f>LEFT(TEXT(DataFromForm[[#This Row],[Heure levé]],"0000"),2)+1</f>
        <v>1</v>
      </c>
      <c r="Y96" t="e">
        <f>IF(RIGHT(DataFromForm[[#This Row],[Heure levé]],2)*1 &gt;57, X96,W96)</f>
        <v>#VALUE!</v>
      </c>
      <c r="Z96" t="e">
        <f>IF(RIGHT(DataFromForm[[#This Row],[Heure levé]],2)*1 &gt;57,0,MROUND(RIGHT(DataFromForm[[#This Row],[Heure coucher]]*1,2),15))</f>
        <v>#VALUE!</v>
      </c>
      <c r="AA96" t="str" cm="1">
        <f t="array" aca="1" ref="AA96" ca="1">RIGHT(CELL("address",INDEX(Agenda!A:A,MATCH(DataFromForm[[#This Row],[Date]],Agenda!A:A,0))),3)</f>
        <v>724</v>
      </c>
      <c r="AB96" s="4" t="e" cm="1">
        <f t="array" ref="AB96">INDEX(MatriceHeureHeure[], MATCH(Z96*1,TableHeuresMinutes[Colonne1],0),MATCH(Y96*1,(MatriceHeureHeure[#Headers])*1,0))</f>
        <v>#VALUE!</v>
      </c>
      <c r="AD96" s="48" t="str">
        <f>LEFT(TEXT(DataFromForm[[#This Row],[HeureBoisson]],"0000"),2)</f>
        <v>07</v>
      </c>
      <c r="AE96" s="31">
        <f>LEFT(TEXT(DataFromForm[[#This Row],[HeureBoisson]],"0000"),2)+1</f>
        <v>8</v>
      </c>
      <c r="AF96" t="str">
        <f>IF(RIGHT(DataFromForm[[#This Row],[HeureBoisson]],2)*1 &gt;57, AE96,AD96)</f>
        <v>07</v>
      </c>
      <c r="AG96">
        <f>IF(RIGHT(DataFromForm[[#This Row],[HeureBoisson]],2)*1 &gt;57,0,MROUND(RIGHT(DataFromForm[[#This Row],[Heure coucher]]*1,2),15))</f>
        <v>0</v>
      </c>
      <c r="AH96" cm="1">
        <f t="array" aca="1" ref="AH96" ca="1">RIGHT(CELL("address",INDEX(Agenda!A:A,MATCH(DataFromForm[[#This Row],[Date]],Agenda!A:A,0))),3)-1</f>
        <v>723</v>
      </c>
      <c r="AI96" s="4" t="str" cm="1">
        <f t="array" ref="AI96">INDEX(MatriceHeureHeure[], MATCH(AG96*1,TableHeuresMinutes[Colonne1],0),MATCH(AF96*1,(MatriceHeureHeure[#Headers])*1,0))</f>
        <v>AP</v>
      </c>
      <c r="AJ96" s="37">
        <v>0</v>
      </c>
      <c r="AK96" s="48" t="str">
        <f>LEFT(TEXT(DataFromForm[[#This Row],[Heure sieste]],"0000"),2)</f>
        <v>00</v>
      </c>
      <c r="AL96" s="31">
        <f>LEFT(TEXT(DataFromForm[[#This Row],[Heure sieste]],"0000"),2)+1</f>
        <v>1</v>
      </c>
      <c r="AM96" t="e">
        <f>IF(RIGHT(DataFromForm[[#This Row],[Heure sieste]],2)*1 &gt;57, AL96,AK96)</f>
        <v>#VALUE!</v>
      </c>
      <c r="AN96" t="e">
        <f>IF(RIGHT(DataFromForm[[#This Row],[Heure sieste]],2)*1 &gt;57,0,MROUND(RIGHT(DataFromForm[[#This Row],[Heure sieste]]*1,2),15))</f>
        <v>#VALUE!</v>
      </c>
      <c r="AO96">
        <f>MROUND(DataFromForm[[#This Row],[Durée sieste]],15)</f>
        <v>0</v>
      </c>
      <c r="AP96" t="str" cm="1">
        <f t="array" aca="1" ref="AP96" ca="1">RIGHT(CELL("address",INDEX(Agenda!A:A,MATCH(DataFromForm[[#This Row],[Date]],Agenda!A:A,0))),3)</f>
        <v>724</v>
      </c>
      <c r="AQ96" s="4" t="e" cm="1">
        <f t="array" ref="AQ96">INDEX(MatriceHeureHeure[], MATCH(AN96*1,TableHeuresMinutes[Colonne1],0),MATCH(AM96*1,(MatriceHeureHeure[#Headers])*1,0))</f>
        <v>#VALUE!</v>
      </c>
      <c r="AR96">
        <f t="shared" si="2"/>
        <v>-1</v>
      </c>
    </row>
    <row r="97" spans="1:44">
      <c r="A97" s="19">
        <v>44576</v>
      </c>
      <c r="B97" s="28">
        <v>2315</v>
      </c>
      <c r="C97" s="21" t="s">
        <v>261</v>
      </c>
      <c r="F97" t="s">
        <v>202</v>
      </c>
      <c r="G97" t="s">
        <v>202</v>
      </c>
      <c r="H97" t="s">
        <v>200</v>
      </c>
      <c r="J97">
        <v>-1</v>
      </c>
      <c r="K97" t="s">
        <v>203</v>
      </c>
      <c r="L97" s="21" t="s">
        <v>248</v>
      </c>
      <c r="M97">
        <v>1</v>
      </c>
      <c r="P97" s="30" t="str">
        <f>LEFT(TEXT(DataFromForm[[#This Row],[Heure coucher]],"0000"),2)</f>
        <v>23</v>
      </c>
      <c r="Q97" s="31">
        <f>LEFT(TEXT(DataFromForm[[#This Row],[Heure coucher]],"0000"),2)+1</f>
        <v>24</v>
      </c>
      <c r="R97" s="32" t="str">
        <f>IF(RIGHT(DataFromForm[[#This Row],[Heure coucher]],2)*1 &gt;57,Q97, P97)</f>
        <v>23</v>
      </c>
      <c r="S97" s="33">
        <f>IF(RIGHT(DataFromForm[[#This Row],[Heure coucher]],2)*1 &gt;57,0,MROUND(RIGHT(DataFromForm[[#This Row],[Heure coucher]]*1,2),15))</f>
        <v>15</v>
      </c>
      <c r="T97" s="20" t="str" cm="1">
        <f t="array" aca="1" ref="T97" ca="1">RIGHT(CELL("address",INDEX(Agenda!A:A,MATCH(DataFromForm[[#This Row],[Date]],Agenda!A:A,0))),3)</f>
        <v>725</v>
      </c>
      <c r="U97" s="34" t="str" cm="1">
        <f t="array" ref="U97">INDEX(MatriceHeureHeure[], MATCH(S97*1,TableHeuresMinutes[Colonne1],0),MATCH(R97*1,(MatriceHeureHeure[#Headers])*1,0))</f>
        <v>K</v>
      </c>
      <c r="W97" s="30" t="str">
        <f>LEFT(TEXT(DataFromForm[[#This Row],[Heure levé]],"0000"),2)</f>
        <v>07</v>
      </c>
      <c r="X97" s="31">
        <f>LEFT(TEXT(DataFromForm[[#This Row],[Heure levé]],"0000"),2)+1</f>
        <v>8</v>
      </c>
      <c r="Y97" t="str">
        <f>IF(RIGHT(DataFromForm[[#This Row],[Heure levé]],2)*1 &gt;57, X97,W97)</f>
        <v>07</v>
      </c>
      <c r="Z97">
        <f>IF(RIGHT(DataFromForm[[#This Row],[Heure levé]],2)*1 &gt;57,0,MROUND(RIGHT(DataFromForm[[#This Row],[Heure coucher]]*1,2),15))</f>
        <v>15</v>
      </c>
      <c r="AA97" t="str" cm="1">
        <f t="array" aca="1" ref="AA97" ca="1">RIGHT(CELL("address",INDEX(Agenda!A:A,MATCH(DataFromForm[[#This Row],[Date]],Agenda!A:A,0))),3)</f>
        <v>725</v>
      </c>
      <c r="AB97" s="4" t="str" cm="1">
        <f t="array" ref="AB97">INDEX(MatriceHeureHeure[], MATCH(Z97*1,TableHeuresMinutes[Colonne1],0),MATCH(Y97*1,(MatriceHeureHeure[#Headers])*1,0))</f>
        <v>AQ</v>
      </c>
      <c r="AD97" s="48" t="str">
        <f>LEFT(TEXT(DataFromForm[[#This Row],[HeureBoisson]],"0000"),2)</f>
        <v>09</v>
      </c>
      <c r="AE97" s="31">
        <f>LEFT(TEXT(DataFromForm[[#This Row],[HeureBoisson]],"0000"),2)+1</f>
        <v>10</v>
      </c>
      <c r="AF97" t="str">
        <f>IF(RIGHT(DataFromForm[[#This Row],[HeureBoisson]],2)*1 &gt;57, AE97,AD97)</f>
        <v>09</v>
      </c>
      <c r="AG97">
        <f>IF(RIGHT(DataFromForm[[#This Row],[HeureBoisson]],2)*1 &gt;57,0,MROUND(RIGHT(DataFromForm[[#This Row],[Heure coucher]]*1,2),15))</f>
        <v>15</v>
      </c>
      <c r="AH97" cm="1">
        <f t="array" aca="1" ref="AH97" ca="1">RIGHT(CELL("address",INDEX(Agenda!A:A,MATCH(DataFromForm[[#This Row],[Date]],Agenda!A:A,0))),3)-1</f>
        <v>724</v>
      </c>
      <c r="AI97" s="4" t="str" cm="1">
        <f t="array" ref="AI97">INDEX(MatriceHeureHeure[], MATCH(AG97*1,TableHeuresMinutes[Colonne1],0),MATCH(AF97*1,(MatriceHeureHeure[#Headers])*1,0))</f>
        <v>AY</v>
      </c>
      <c r="AJ97" s="37">
        <v>0</v>
      </c>
      <c r="AK97" s="48" t="str">
        <f>LEFT(TEXT(DataFromForm[[#This Row],[Heure sieste]],"0000"),2)</f>
        <v>00</v>
      </c>
      <c r="AL97" s="31">
        <f>LEFT(TEXT(DataFromForm[[#This Row],[Heure sieste]],"0000"),2)+1</f>
        <v>1</v>
      </c>
      <c r="AM97" t="e">
        <f>IF(RIGHT(DataFromForm[[#This Row],[Heure sieste]],2)*1 &gt;57, AL97,AK97)</f>
        <v>#VALUE!</v>
      </c>
      <c r="AN97" t="e">
        <f>IF(RIGHT(DataFromForm[[#This Row],[Heure sieste]],2)*1 &gt;57,0,MROUND(RIGHT(DataFromForm[[#This Row],[Heure sieste]]*1,2),15))</f>
        <v>#VALUE!</v>
      </c>
      <c r="AO97">
        <f>MROUND(DataFromForm[[#This Row],[Durée sieste]],15)</f>
        <v>0</v>
      </c>
      <c r="AP97" t="str" cm="1">
        <f t="array" aca="1" ref="AP97" ca="1">RIGHT(CELL("address",INDEX(Agenda!A:A,MATCH(DataFromForm[[#This Row],[Date]],Agenda!A:A,0))),3)</f>
        <v>725</v>
      </c>
      <c r="AQ97" s="4" t="e" cm="1">
        <f t="array" ref="AQ97">INDEX(MatriceHeureHeure[], MATCH(AN97*1,TableHeuresMinutes[Colonne1],0),MATCH(AM97*1,(MatriceHeureHeure[#Headers])*1,0))</f>
        <v>#VALUE!</v>
      </c>
      <c r="AR97">
        <f t="shared" si="2"/>
        <v>-1</v>
      </c>
    </row>
    <row r="98" spans="1:44">
      <c r="A98" s="19">
        <v>44577</v>
      </c>
      <c r="B98" s="28">
        <v>2330</v>
      </c>
      <c r="C98" s="21" t="s">
        <v>214</v>
      </c>
      <c r="D98" s="21" t="s">
        <v>228</v>
      </c>
      <c r="E98">
        <v>30</v>
      </c>
      <c r="F98" t="s">
        <v>208</v>
      </c>
      <c r="G98" t="s">
        <v>208</v>
      </c>
      <c r="H98" t="s">
        <v>208</v>
      </c>
      <c r="J98">
        <v>-1</v>
      </c>
      <c r="K98" t="s">
        <v>210</v>
      </c>
      <c r="L98" s="21" t="s">
        <v>228</v>
      </c>
      <c r="M98">
        <v>1</v>
      </c>
      <c r="P98" s="30" t="str">
        <f>LEFT(TEXT(DataFromForm[[#This Row],[Heure coucher]],"0000"),2)</f>
        <v>23</v>
      </c>
      <c r="Q98" s="31">
        <f>LEFT(TEXT(DataFromForm[[#This Row],[Heure coucher]],"0000"),2)+1</f>
        <v>24</v>
      </c>
      <c r="R98" s="32" t="str">
        <f>IF(RIGHT(DataFromForm[[#This Row],[Heure coucher]],2)*1 &gt;57,Q98, P98)</f>
        <v>23</v>
      </c>
      <c r="S98" s="33">
        <f>IF(RIGHT(DataFromForm[[#This Row],[Heure coucher]],2)*1 &gt;57,0,MROUND(RIGHT(DataFromForm[[#This Row],[Heure coucher]]*1,2),15))</f>
        <v>30</v>
      </c>
      <c r="T98" s="20" t="str" cm="1">
        <f t="array" aca="1" ref="T98" ca="1">RIGHT(CELL("address",INDEX(Agenda!A:A,MATCH(DataFromForm[[#This Row],[Date]],Agenda!A:A,0))),3)</f>
        <v>726</v>
      </c>
      <c r="U98" s="34" t="str" cm="1">
        <f t="array" ref="U98">INDEX(MatriceHeureHeure[], MATCH(S98*1,TableHeuresMinutes[Colonne1],0),MATCH(R98*1,(MatriceHeureHeure[#Headers])*1,0))</f>
        <v>L</v>
      </c>
      <c r="W98" s="30" t="str">
        <f>LEFT(TEXT(DataFromForm[[#This Row],[Heure levé]],"0000"),2)</f>
        <v>07</v>
      </c>
      <c r="X98" s="31">
        <f>LEFT(TEXT(DataFromForm[[#This Row],[Heure levé]],"0000"),2)+1</f>
        <v>8</v>
      </c>
      <c r="Y98" t="str">
        <f>IF(RIGHT(DataFromForm[[#This Row],[Heure levé]],2)*1 &gt;57, X98,W98)</f>
        <v>07</v>
      </c>
      <c r="Z98">
        <f>IF(RIGHT(DataFromForm[[#This Row],[Heure levé]],2)*1 &gt;57,0,MROUND(RIGHT(DataFromForm[[#This Row],[Heure coucher]]*1,2),15))</f>
        <v>30</v>
      </c>
      <c r="AA98" t="str" cm="1">
        <f t="array" aca="1" ref="AA98" ca="1">RIGHT(CELL("address",INDEX(Agenda!A:A,MATCH(DataFromForm[[#This Row],[Date]],Agenda!A:A,0))),3)</f>
        <v>726</v>
      </c>
      <c r="AB98" s="4" t="str" cm="1">
        <f t="array" ref="AB98">INDEX(MatriceHeureHeure[], MATCH(Z98*1,TableHeuresMinutes[Colonne1],0),MATCH(Y98*1,(MatriceHeureHeure[#Headers])*1,0))</f>
        <v>AR</v>
      </c>
      <c r="AD98" s="48" t="str">
        <f>LEFT(TEXT(DataFromForm[[#This Row],[HeureBoisson]],"0000"),2)</f>
        <v>14</v>
      </c>
      <c r="AE98" s="31">
        <f>LEFT(TEXT(DataFromForm[[#This Row],[HeureBoisson]],"0000"),2)+1</f>
        <v>15</v>
      </c>
      <c r="AF98" t="str">
        <f>IF(RIGHT(DataFromForm[[#This Row],[HeureBoisson]],2)*1 &gt;57, AE98,AD98)</f>
        <v>14</v>
      </c>
      <c r="AG98">
        <f>IF(RIGHT(DataFromForm[[#This Row],[HeureBoisson]],2)*1 &gt;57,0,MROUND(RIGHT(DataFromForm[[#This Row],[Heure coucher]]*1,2),15))</f>
        <v>30</v>
      </c>
      <c r="AH98" cm="1">
        <f t="array" aca="1" ref="AH98" ca="1">RIGHT(CELL("address",INDEX(Agenda!A:A,MATCH(DataFromForm[[#This Row],[Date]],Agenda!A:A,0))),3)-1</f>
        <v>725</v>
      </c>
      <c r="AI98" s="4" t="str" cm="1">
        <f t="array" ref="AI98">INDEX(MatriceHeureHeure[], MATCH(AG98*1,TableHeuresMinutes[Colonne1],0),MATCH(AF98*1,(MatriceHeureHeure[#Headers])*1,0))</f>
        <v>BT</v>
      </c>
      <c r="AJ98" s="37">
        <v>0</v>
      </c>
      <c r="AK98" s="48" t="str">
        <f>LEFT(TEXT(DataFromForm[[#This Row],[Heure sieste]],"0000"),2)</f>
        <v>14</v>
      </c>
      <c r="AL98" s="31">
        <f>LEFT(TEXT(DataFromForm[[#This Row],[Heure sieste]],"0000"),2)+1</f>
        <v>15</v>
      </c>
      <c r="AM98" t="str">
        <f>IF(RIGHT(DataFromForm[[#This Row],[Heure sieste]],2)*1 &gt;57, AL98,AK98)</f>
        <v>14</v>
      </c>
      <c r="AN98">
        <f>IF(RIGHT(DataFromForm[[#This Row],[Heure sieste]],2)*1 &gt;57,0,MROUND(RIGHT(DataFromForm[[#This Row],[Heure sieste]]*1,2),15))</f>
        <v>0</v>
      </c>
      <c r="AO98">
        <f>MROUND(DataFromForm[[#This Row],[Durée sieste]],15)</f>
        <v>30</v>
      </c>
      <c r="AP98" t="str" cm="1">
        <f t="array" aca="1" ref="AP98" ca="1">RIGHT(CELL("address",INDEX(Agenda!A:A,MATCH(DataFromForm[[#This Row],[Date]],Agenda!A:A,0))),3)</f>
        <v>726</v>
      </c>
      <c r="AQ98" s="4" t="str" cm="1">
        <f t="array" ref="AQ98">INDEX(MatriceHeureHeure[], MATCH(AN98*1,TableHeuresMinutes[Colonne1],0),MATCH(AM98*1,(MatriceHeureHeure[#Headers])*1,0))</f>
        <v>BR</v>
      </c>
      <c r="AR98">
        <f t="shared" si="2"/>
        <v>1</v>
      </c>
    </row>
    <row r="99" spans="1:44">
      <c r="A99" s="19">
        <v>44579</v>
      </c>
      <c r="B99" s="28">
        <v>30</v>
      </c>
      <c r="C99" s="21" t="s">
        <v>204</v>
      </c>
      <c r="D99" s="21" t="s">
        <v>268</v>
      </c>
      <c r="E99">
        <v>10</v>
      </c>
      <c r="F99" t="s">
        <v>208</v>
      </c>
      <c r="G99" t="s">
        <v>215</v>
      </c>
      <c r="H99" t="s">
        <v>201</v>
      </c>
      <c r="I99">
        <v>-1</v>
      </c>
      <c r="J99">
        <v>-1</v>
      </c>
      <c r="K99" t="s">
        <v>210</v>
      </c>
      <c r="L99" s="21" t="s">
        <v>228</v>
      </c>
      <c r="M99">
        <v>1</v>
      </c>
      <c r="P99" s="30" t="str">
        <f>LEFT(TEXT(DataFromForm[[#This Row],[Heure coucher]],"0000"),2)</f>
        <v>00</v>
      </c>
      <c r="Q99" s="31">
        <f>LEFT(TEXT(DataFromForm[[#This Row],[Heure coucher]],"0000"),2)+1</f>
        <v>1</v>
      </c>
      <c r="R99" s="32" t="str">
        <f>IF(RIGHT(DataFromForm[[#This Row],[Heure coucher]],2)*1 &gt;57,Q99, P99)</f>
        <v>00</v>
      </c>
      <c r="S99" s="33">
        <f>IF(RIGHT(DataFromForm[[#This Row],[Heure coucher]],2)*1 &gt;57,0,MROUND(RIGHT(DataFromForm[[#This Row],[Heure coucher]]*1,2),15))</f>
        <v>30</v>
      </c>
      <c r="T99" s="20" t="str" cm="1">
        <f t="array" aca="1" ref="T99" ca="1">RIGHT(CELL("address",INDEX(Agenda!A:A,MATCH(DataFromForm[[#This Row],[Date]],Agenda!A:A,0))),3)</f>
        <v>728</v>
      </c>
      <c r="U99" s="34" t="str" cm="1">
        <f t="array" ref="U99">INDEX(MatriceHeureHeure[], MATCH(S99*1,TableHeuresMinutes[Colonne1],0),MATCH(R99*1,(MatriceHeureHeure[#Headers])*1,0))</f>
        <v>P</v>
      </c>
      <c r="W99" s="30" t="str">
        <f>LEFT(TEXT(DataFromForm[[#This Row],[Heure levé]],"0000"),2)</f>
        <v>08</v>
      </c>
      <c r="X99" s="31">
        <f>LEFT(TEXT(DataFromForm[[#This Row],[Heure levé]],"0000"),2)+1</f>
        <v>9</v>
      </c>
      <c r="Y99" t="str">
        <f>IF(RIGHT(DataFromForm[[#This Row],[Heure levé]],2)*1 &gt;57, X99,W99)</f>
        <v>08</v>
      </c>
      <c r="Z99">
        <f>IF(RIGHT(DataFromForm[[#This Row],[Heure levé]],2)*1 &gt;57,0,MROUND(RIGHT(DataFromForm[[#This Row],[Heure coucher]]*1,2),15))</f>
        <v>30</v>
      </c>
      <c r="AA99" t="str" cm="1">
        <f t="array" aca="1" ref="AA99" ca="1">RIGHT(CELL("address",INDEX(Agenda!A:A,MATCH(DataFromForm[[#This Row],[Date]],Agenda!A:A,0))),3)</f>
        <v>728</v>
      </c>
      <c r="AB99" s="4" t="str" cm="1">
        <f t="array" ref="AB99">INDEX(MatriceHeureHeure[], MATCH(Z99*1,TableHeuresMinutes[Colonne1],0),MATCH(Y99*1,(MatriceHeureHeure[#Headers])*1,0))</f>
        <v>AV</v>
      </c>
      <c r="AD99" s="48" t="str">
        <f>LEFT(TEXT(DataFromForm[[#This Row],[HeureBoisson]],"0000"),2)</f>
        <v>14</v>
      </c>
      <c r="AE99" s="31">
        <f>LEFT(TEXT(DataFromForm[[#This Row],[HeureBoisson]],"0000"),2)+1</f>
        <v>15</v>
      </c>
      <c r="AF99" t="str">
        <f>IF(RIGHT(DataFromForm[[#This Row],[HeureBoisson]],2)*1 &gt;57, AE99,AD99)</f>
        <v>14</v>
      </c>
      <c r="AG99">
        <f>IF(RIGHT(DataFromForm[[#This Row],[HeureBoisson]],2)*1 &gt;57,0,MROUND(RIGHT(DataFromForm[[#This Row],[Heure coucher]]*1,2),15))</f>
        <v>30</v>
      </c>
      <c r="AH99" cm="1">
        <f t="array" aca="1" ref="AH99" ca="1">RIGHT(CELL("address",INDEX(Agenda!A:A,MATCH(DataFromForm[[#This Row],[Date]],Agenda!A:A,0))),3)-1</f>
        <v>727</v>
      </c>
      <c r="AI99" s="4" t="str" cm="1">
        <f t="array" ref="AI99">INDEX(MatriceHeureHeure[], MATCH(AG99*1,TableHeuresMinutes[Colonne1],0),MATCH(AF99*1,(MatriceHeureHeure[#Headers])*1,0))</f>
        <v>BT</v>
      </c>
      <c r="AJ99" s="37">
        <v>0</v>
      </c>
      <c r="AK99" s="48" t="str">
        <f>LEFT(TEXT(DataFromForm[[#This Row],[Heure sieste]],"0000"),2)</f>
        <v>13</v>
      </c>
      <c r="AL99" s="31">
        <f>LEFT(TEXT(DataFromForm[[#This Row],[Heure sieste]],"0000"),2)+1</f>
        <v>14</v>
      </c>
      <c r="AM99" t="str">
        <f>IF(RIGHT(DataFromForm[[#This Row],[Heure sieste]],2)*1 &gt;57, AL99,AK99)</f>
        <v>13</v>
      </c>
      <c r="AN99">
        <f>IF(RIGHT(DataFromForm[[#This Row],[Heure sieste]],2)*1 &gt;57,0,MROUND(RIGHT(DataFromForm[[#This Row],[Heure sieste]]*1,2),15))</f>
        <v>15</v>
      </c>
      <c r="AO99">
        <f>MROUND(DataFromForm[[#This Row],[Durée sieste]],15)</f>
        <v>15</v>
      </c>
      <c r="AP99" t="str" cm="1">
        <f t="array" aca="1" ref="AP99" ca="1">RIGHT(CELL("address",INDEX(Agenda!A:A,MATCH(DataFromForm[[#This Row],[Date]],Agenda!A:A,0))),3)</f>
        <v>728</v>
      </c>
      <c r="AQ99" s="4" t="str" cm="1">
        <f t="array" ref="AQ99">INDEX(MatriceHeureHeure[], MATCH(AN99*1,TableHeuresMinutes[Colonne1],0),MATCH(AM99*1,(MatriceHeureHeure[#Headers])*1,0))</f>
        <v>BO</v>
      </c>
      <c r="AR99">
        <f t="shared" si="2"/>
        <v>0</v>
      </c>
    </row>
    <row r="100" spans="1:44">
      <c r="A100" s="19">
        <v>44580</v>
      </c>
      <c r="B100" s="28"/>
      <c r="D100" s="21" t="s">
        <v>260</v>
      </c>
      <c r="E100">
        <v>10</v>
      </c>
      <c r="K100" t="s">
        <v>210</v>
      </c>
      <c r="L100" s="21" t="s">
        <v>249</v>
      </c>
      <c r="M100">
        <v>1</v>
      </c>
      <c r="P100" s="30" t="str">
        <f>LEFT(TEXT(DataFromForm[[#This Row],[Heure coucher]],"0000"),2)</f>
        <v>00</v>
      </c>
      <c r="Q100" s="31">
        <f>LEFT(TEXT(DataFromForm[[#This Row],[Heure coucher]],"0000"),2)+1</f>
        <v>1</v>
      </c>
      <c r="R100" s="32" t="e">
        <f>IF(RIGHT(DataFromForm[[#This Row],[Heure coucher]],2)*1 &gt;57,Q100, P100)</f>
        <v>#VALUE!</v>
      </c>
      <c r="S100" s="33" t="e">
        <f>IF(RIGHT(DataFromForm[[#This Row],[Heure coucher]],2)*1 &gt;57,0,MROUND(RIGHT(DataFromForm[[#This Row],[Heure coucher]]*1,2),15))</f>
        <v>#VALUE!</v>
      </c>
      <c r="T100" s="20" t="str" cm="1">
        <f t="array" aca="1" ref="T100" ca="1">RIGHT(CELL("address",INDEX(Agenda!A:A,MATCH(DataFromForm[[#This Row],[Date]],Agenda!A:A,0))),3)</f>
        <v>729</v>
      </c>
      <c r="U100" s="34" t="e" cm="1">
        <f t="array" ref="U100">INDEX(MatriceHeureHeure[], MATCH(S100*1,TableHeuresMinutes[Colonne1],0),MATCH(R100*1,(MatriceHeureHeure[#Headers])*1,0))</f>
        <v>#VALUE!</v>
      </c>
      <c r="W100" s="30" t="str">
        <f>LEFT(TEXT(DataFromForm[[#This Row],[Heure levé]],"0000"),2)</f>
        <v>00</v>
      </c>
      <c r="X100" s="31">
        <f>LEFT(TEXT(DataFromForm[[#This Row],[Heure levé]],"0000"),2)+1</f>
        <v>1</v>
      </c>
      <c r="Y100" t="e">
        <f>IF(RIGHT(DataFromForm[[#This Row],[Heure levé]],2)*1 &gt;57, X100,W100)</f>
        <v>#VALUE!</v>
      </c>
      <c r="Z100" t="e">
        <f>IF(RIGHT(DataFromForm[[#This Row],[Heure levé]],2)*1 &gt;57,0,MROUND(RIGHT(DataFromForm[[#This Row],[Heure coucher]]*1,2),15))</f>
        <v>#VALUE!</v>
      </c>
      <c r="AA100" t="str" cm="1">
        <f t="array" aca="1" ref="AA100" ca="1">RIGHT(CELL("address",INDEX(Agenda!A:A,MATCH(DataFromForm[[#This Row],[Date]],Agenda!A:A,0))),3)</f>
        <v>729</v>
      </c>
      <c r="AB100" s="4" t="e" cm="1">
        <f t="array" ref="AB100">INDEX(MatriceHeureHeure[], MATCH(Z100*1,TableHeuresMinutes[Colonne1],0),MATCH(Y100*1,(MatriceHeureHeure[#Headers])*1,0))</f>
        <v>#VALUE!</v>
      </c>
      <c r="AD100" s="48" t="str">
        <f>LEFT(TEXT(DataFromForm[[#This Row],[HeureBoisson]],"0000"),2)</f>
        <v>13</v>
      </c>
      <c r="AE100" s="31">
        <f>LEFT(TEXT(DataFromForm[[#This Row],[HeureBoisson]],"0000"),2)+1</f>
        <v>14</v>
      </c>
      <c r="AF100" t="str">
        <f>IF(RIGHT(DataFromForm[[#This Row],[HeureBoisson]],2)*1 &gt;57, AE100,AD100)</f>
        <v>13</v>
      </c>
      <c r="AG100">
        <f>IF(RIGHT(DataFromForm[[#This Row],[HeureBoisson]],2)*1 &gt;57,0,MROUND(RIGHT(DataFromForm[[#This Row],[Heure coucher]]*1,2),15))</f>
        <v>0</v>
      </c>
      <c r="AH100" cm="1">
        <f t="array" aca="1" ref="AH100" ca="1">RIGHT(CELL("address",INDEX(Agenda!A:A,MATCH(DataFromForm[[#This Row],[Date]],Agenda!A:A,0))),3)-1</f>
        <v>728</v>
      </c>
      <c r="AI100" s="4" t="str" cm="1">
        <f t="array" ref="AI100">INDEX(MatriceHeureHeure[], MATCH(AG100*1,TableHeuresMinutes[Colonne1],0),MATCH(AF100*1,(MatriceHeureHeure[#Headers])*1,0))</f>
        <v>BN</v>
      </c>
      <c r="AJ100" s="37">
        <v>0</v>
      </c>
      <c r="AK100" s="48" t="str">
        <f>LEFT(TEXT(DataFromForm[[#This Row],[Heure sieste]],"0000"),2)</f>
        <v>15</v>
      </c>
      <c r="AL100" s="31">
        <f>LEFT(TEXT(DataFromForm[[#This Row],[Heure sieste]],"0000"),2)+1</f>
        <v>16</v>
      </c>
      <c r="AM100" t="str">
        <f>IF(RIGHT(DataFromForm[[#This Row],[Heure sieste]],2)*1 &gt;57, AL100,AK100)</f>
        <v>15</v>
      </c>
      <c r="AN100">
        <f>IF(RIGHT(DataFromForm[[#This Row],[Heure sieste]],2)*1 &gt;57,0,MROUND(RIGHT(DataFromForm[[#This Row],[Heure sieste]]*1,2),15))</f>
        <v>45</v>
      </c>
      <c r="AO100">
        <f>MROUND(DataFromForm[[#This Row],[Durée sieste]],15)</f>
        <v>15</v>
      </c>
      <c r="AP100" t="str" cm="1">
        <f t="array" aca="1" ref="AP100" ca="1">RIGHT(CELL("address",INDEX(Agenda!A:A,MATCH(DataFromForm[[#This Row],[Date]],Agenda!A:A,0))),3)</f>
        <v>729</v>
      </c>
      <c r="AQ100" s="4" t="str" cm="1">
        <f t="array" ref="AQ100">INDEX(MatriceHeureHeure[], MATCH(AN100*1,TableHeuresMinutes[Colonne1],0),MATCH(AM100*1,(MatriceHeureHeure[#Headers])*1,0))</f>
        <v>BY</v>
      </c>
      <c r="AR100">
        <f t="shared" si="2"/>
        <v>0</v>
      </c>
    </row>
    <row r="101" spans="1:44">
      <c r="A101" s="19">
        <v>44580</v>
      </c>
      <c r="B101" s="28"/>
      <c r="K101" t="s">
        <v>203</v>
      </c>
      <c r="L101" s="21" t="s">
        <v>251</v>
      </c>
      <c r="M101">
        <v>1</v>
      </c>
      <c r="P101" s="30" t="str">
        <f>LEFT(TEXT(DataFromForm[[#This Row],[Heure coucher]],"0000"),2)</f>
        <v>00</v>
      </c>
      <c r="Q101" s="31">
        <f>LEFT(TEXT(DataFromForm[[#This Row],[Heure coucher]],"0000"),2)+1</f>
        <v>1</v>
      </c>
      <c r="R101" s="32" t="e">
        <f>IF(RIGHT(DataFromForm[[#This Row],[Heure coucher]],2)*1 &gt;57,Q101, P101)</f>
        <v>#VALUE!</v>
      </c>
      <c r="S101" s="33" t="e">
        <f>IF(RIGHT(DataFromForm[[#This Row],[Heure coucher]],2)*1 &gt;57,0,MROUND(RIGHT(DataFromForm[[#This Row],[Heure coucher]]*1,2),15))</f>
        <v>#VALUE!</v>
      </c>
      <c r="T101" s="20" t="str" cm="1">
        <f t="array" aca="1" ref="T101" ca="1">RIGHT(CELL("address",INDEX(Agenda!A:A,MATCH(DataFromForm[[#This Row],[Date]],Agenda!A:A,0))),3)</f>
        <v>729</v>
      </c>
      <c r="U101" s="34" t="e" cm="1">
        <f t="array" ref="U101">INDEX(MatriceHeureHeure[], MATCH(S101*1,TableHeuresMinutes[Colonne1],0),MATCH(R101*1,(MatriceHeureHeure[#Headers])*1,0))</f>
        <v>#VALUE!</v>
      </c>
      <c r="W101" s="30" t="str">
        <f>LEFT(TEXT(DataFromForm[[#This Row],[Heure levé]],"0000"),2)</f>
        <v>00</v>
      </c>
      <c r="X101" s="31">
        <f>LEFT(TEXT(DataFromForm[[#This Row],[Heure levé]],"0000"),2)+1</f>
        <v>1</v>
      </c>
      <c r="Y101" t="e">
        <f>IF(RIGHT(DataFromForm[[#This Row],[Heure levé]],2)*1 &gt;57, X101,W101)</f>
        <v>#VALUE!</v>
      </c>
      <c r="Z101" t="e">
        <f>IF(RIGHT(DataFromForm[[#This Row],[Heure levé]],2)*1 &gt;57,0,MROUND(RIGHT(DataFromForm[[#This Row],[Heure coucher]]*1,2),15))</f>
        <v>#VALUE!</v>
      </c>
      <c r="AA101" t="str" cm="1">
        <f t="array" aca="1" ref="AA101" ca="1">RIGHT(CELL("address",INDEX(Agenda!A:A,MATCH(DataFromForm[[#This Row],[Date]],Agenda!A:A,0))),3)</f>
        <v>729</v>
      </c>
      <c r="AB101" s="4" t="e" cm="1">
        <f t="array" ref="AB101">INDEX(MatriceHeureHeure[], MATCH(Z101*1,TableHeuresMinutes[Colonne1],0),MATCH(Y101*1,(MatriceHeureHeure[#Headers])*1,0))</f>
        <v>#VALUE!</v>
      </c>
      <c r="AD101" s="48" t="str">
        <f>LEFT(TEXT(DataFromForm[[#This Row],[HeureBoisson]],"0000"),2)</f>
        <v>08</v>
      </c>
      <c r="AE101" s="31">
        <f>LEFT(TEXT(DataFromForm[[#This Row],[HeureBoisson]],"0000"),2)+1</f>
        <v>9</v>
      </c>
      <c r="AF101" t="str">
        <f>IF(RIGHT(DataFromForm[[#This Row],[HeureBoisson]],2)*1 &gt;57, AE101,AD101)</f>
        <v>08</v>
      </c>
      <c r="AG101">
        <f>IF(RIGHT(DataFromForm[[#This Row],[HeureBoisson]],2)*1 &gt;57,0,MROUND(RIGHT(DataFromForm[[#This Row],[Heure coucher]]*1,2),15))</f>
        <v>0</v>
      </c>
      <c r="AH101" cm="1">
        <f t="array" aca="1" ref="AH101" ca="1">RIGHT(CELL("address",INDEX(Agenda!A:A,MATCH(DataFromForm[[#This Row],[Date]],Agenda!A:A,0))),3)-1</f>
        <v>728</v>
      </c>
      <c r="AI101" s="4" t="str" cm="1">
        <f t="array" ref="AI101">INDEX(MatriceHeureHeure[], MATCH(AG101*1,TableHeuresMinutes[Colonne1],0),MATCH(AF101*1,(MatriceHeureHeure[#Headers])*1,0))</f>
        <v>AT</v>
      </c>
      <c r="AJ101" s="37">
        <v>0</v>
      </c>
      <c r="AK101" s="48" t="str">
        <f>LEFT(TEXT(DataFromForm[[#This Row],[Heure sieste]],"0000"),2)</f>
        <v>00</v>
      </c>
      <c r="AL101" s="31">
        <f>LEFT(TEXT(DataFromForm[[#This Row],[Heure sieste]],"0000"),2)+1</f>
        <v>1</v>
      </c>
      <c r="AM101" t="e">
        <f>IF(RIGHT(DataFromForm[[#This Row],[Heure sieste]],2)*1 &gt;57, AL101,AK101)</f>
        <v>#VALUE!</v>
      </c>
      <c r="AN101" t="e">
        <f>IF(RIGHT(DataFromForm[[#This Row],[Heure sieste]],2)*1 &gt;57,0,MROUND(RIGHT(DataFromForm[[#This Row],[Heure sieste]]*1,2),15))</f>
        <v>#VALUE!</v>
      </c>
      <c r="AO101">
        <f>MROUND(DataFromForm[[#This Row],[Durée sieste]],15)</f>
        <v>0</v>
      </c>
      <c r="AP101" t="str" cm="1">
        <f t="array" aca="1" ref="AP101" ca="1">RIGHT(CELL("address",INDEX(Agenda!A:A,MATCH(DataFromForm[[#This Row],[Date]],Agenda!A:A,0))),3)</f>
        <v>729</v>
      </c>
      <c r="AQ101" s="4" t="e" cm="1">
        <f t="array" ref="AQ101">INDEX(MatriceHeureHeure[], MATCH(AN101*1,TableHeuresMinutes[Colonne1],0),MATCH(AM101*1,(MatriceHeureHeure[#Headers])*1,0))</f>
        <v>#VALUE!</v>
      </c>
      <c r="AR101">
        <f t="shared" si="2"/>
        <v>-1</v>
      </c>
    </row>
    <row r="102" spans="1:44">
      <c r="A102" s="19">
        <v>44580</v>
      </c>
      <c r="B102" s="28"/>
      <c r="K102" t="s">
        <v>203</v>
      </c>
      <c r="L102" s="21" t="s">
        <v>269</v>
      </c>
      <c r="M102">
        <v>1</v>
      </c>
      <c r="P102" s="30" t="str">
        <f>LEFT(TEXT(DataFromForm[[#This Row],[Heure coucher]],"0000"),2)</f>
        <v>00</v>
      </c>
      <c r="Q102" s="31">
        <f>LEFT(TEXT(DataFromForm[[#This Row],[Heure coucher]],"0000"),2)+1</f>
        <v>1</v>
      </c>
      <c r="R102" s="32" t="e">
        <f>IF(RIGHT(DataFromForm[[#This Row],[Heure coucher]],2)*1 &gt;57,Q102, P102)</f>
        <v>#VALUE!</v>
      </c>
      <c r="S102" s="33" t="e">
        <f>IF(RIGHT(DataFromForm[[#This Row],[Heure coucher]],2)*1 &gt;57,0,MROUND(RIGHT(DataFromForm[[#This Row],[Heure coucher]]*1,2),15))</f>
        <v>#VALUE!</v>
      </c>
      <c r="T102" s="20" t="str" cm="1">
        <f t="array" aca="1" ref="T102" ca="1">RIGHT(CELL("address",INDEX(Agenda!A:A,MATCH(DataFromForm[[#This Row],[Date]],Agenda!A:A,0))),3)</f>
        <v>729</v>
      </c>
      <c r="U102" s="34" t="e" cm="1">
        <f t="array" ref="U102">INDEX(MatriceHeureHeure[], MATCH(S102*1,TableHeuresMinutes[Colonne1],0),MATCH(R102*1,(MatriceHeureHeure[#Headers])*1,0))</f>
        <v>#VALUE!</v>
      </c>
      <c r="W102" s="30" t="str">
        <f>LEFT(TEXT(DataFromForm[[#This Row],[Heure levé]],"0000"),2)</f>
        <v>00</v>
      </c>
      <c r="X102" s="31">
        <f>LEFT(TEXT(DataFromForm[[#This Row],[Heure levé]],"0000"),2)+1</f>
        <v>1</v>
      </c>
      <c r="Y102" t="e">
        <f>IF(RIGHT(DataFromForm[[#This Row],[Heure levé]],2)*1 &gt;57, X102,W102)</f>
        <v>#VALUE!</v>
      </c>
      <c r="Z102" t="e">
        <f>IF(RIGHT(DataFromForm[[#This Row],[Heure levé]],2)*1 &gt;57,0,MROUND(RIGHT(DataFromForm[[#This Row],[Heure coucher]]*1,2),15))</f>
        <v>#VALUE!</v>
      </c>
      <c r="AA102" t="str" cm="1">
        <f t="array" aca="1" ref="AA102" ca="1">RIGHT(CELL("address",INDEX(Agenda!A:A,MATCH(DataFromForm[[#This Row],[Date]],Agenda!A:A,0))),3)</f>
        <v>729</v>
      </c>
      <c r="AB102" s="4" t="e" cm="1">
        <f t="array" ref="AB102">INDEX(MatriceHeureHeure[], MATCH(Z102*1,TableHeuresMinutes[Colonne1],0),MATCH(Y102*1,(MatriceHeureHeure[#Headers])*1,0))</f>
        <v>#VALUE!</v>
      </c>
      <c r="AD102" s="48" t="str">
        <f>LEFT(TEXT(DataFromForm[[#This Row],[HeureBoisson]],"0000"),2)</f>
        <v>11</v>
      </c>
      <c r="AE102" s="31">
        <f>LEFT(TEXT(DataFromForm[[#This Row],[HeureBoisson]],"0000"),2)+1</f>
        <v>12</v>
      </c>
      <c r="AF102" t="str">
        <f>IF(RIGHT(DataFromForm[[#This Row],[HeureBoisson]],2)*1 &gt;57, AE102,AD102)</f>
        <v>11</v>
      </c>
      <c r="AG102">
        <f>IF(RIGHT(DataFromForm[[#This Row],[HeureBoisson]],2)*1 &gt;57,0,MROUND(RIGHT(DataFromForm[[#This Row],[Heure coucher]]*1,2),15))</f>
        <v>0</v>
      </c>
      <c r="AH102" cm="1">
        <f t="array" aca="1" ref="AH102" ca="1">RIGHT(CELL("address",INDEX(Agenda!A:A,MATCH(DataFromForm[[#This Row],[Date]],Agenda!A:A,0))),3)-1</f>
        <v>728</v>
      </c>
      <c r="AI102" s="4" t="str" cm="1">
        <f t="array" ref="AI102">INDEX(MatriceHeureHeure[], MATCH(AG102*1,TableHeuresMinutes[Colonne1],0),MATCH(AF102*1,(MatriceHeureHeure[#Headers])*1,0))</f>
        <v>BF</v>
      </c>
      <c r="AJ102" s="37">
        <v>0</v>
      </c>
      <c r="AK102" s="48" t="str">
        <f>LEFT(TEXT(DataFromForm[[#This Row],[Heure sieste]],"0000"),2)</f>
        <v>00</v>
      </c>
      <c r="AL102" s="31">
        <f>LEFT(TEXT(DataFromForm[[#This Row],[Heure sieste]],"0000"),2)+1</f>
        <v>1</v>
      </c>
      <c r="AM102" t="e">
        <f>IF(RIGHT(DataFromForm[[#This Row],[Heure sieste]],2)*1 &gt;57, AL102,AK102)</f>
        <v>#VALUE!</v>
      </c>
      <c r="AN102" t="e">
        <f>IF(RIGHT(DataFromForm[[#This Row],[Heure sieste]],2)*1 &gt;57,0,MROUND(RIGHT(DataFromForm[[#This Row],[Heure sieste]]*1,2),15))</f>
        <v>#VALUE!</v>
      </c>
      <c r="AO102">
        <f>MROUND(DataFromForm[[#This Row],[Durée sieste]],15)</f>
        <v>0</v>
      </c>
      <c r="AP102" t="str" cm="1">
        <f t="array" aca="1" ref="AP102" ca="1">RIGHT(CELL("address",INDEX(Agenda!A:A,MATCH(DataFromForm[[#This Row],[Date]],Agenda!A:A,0))),3)</f>
        <v>729</v>
      </c>
      <c r="AQ102" s="4" t="e" cm="1">
        <f t="array" ref="AQ102">INDEX(MatriceHeureHeure[], MATCH(AN102*1,TableHeuresMinutes[Colonne1],0),MATCH(AM102*1,(MatriceHeureHeure[#Headers])*1,0))</f>
        <v>#VALUE!</v>
      </c>
      <c r="AR102">
        <f t="shared" si="2"/>
        <v>-1</v>
      </c>
    </row>
    <row r="103" spans="1:44">
      <c r="A103" s="19">
        <v>44580</v>
      </c>
      <c r="B103" s="28"/>
      <c r="K103" t="s">
        <v>203</v>
      </c>
      <c r="L103" s="21" t="s">
        <v>228</v>
      </c>
      <c r="M103">
        <v>1</v>
      </c>
      <c r="P103" s="30" t="str">
        <f>LEFT(TEXT(DataFromForm[[#This Row],[Heure coucher]],"0000"),2)</f>
        <v>00</v>
      </c>
      <c r="Q103" s="31">
        <f>LEFT(TEXT(DataFromForm[[#This Row],[Heure coucher]],"0000"),2)+1</f>
        <v>1</v>
      </c>
      <c r="R103" s="32" t="e">
        <f>IF(RIGHT(DataFromForm[[#This Row],[Heure coucher]],2)*1 &gt;57,Q103, P103)</f>
        <v>#VALUE!</v>
      </c>
      <c r="S103" s="33" t="e">
        <f>IF(RIGHT(DataFromForm[[#This Row],[Heure coucher]],2)*1 &gt;57,0,MROUND(RIGHT(DataFromForm[[#This Row],[Heure coucher]]*1,2),15))</f>
        <v>#VALUE!</v>
      </c>
      <c r="T103" s="20" t="str" cm="1">
        <f t="array" aca="1" ref="T103" ca="1">RIGHT(CELL("address",INDEX(Agenda!A:A,MATCH(DataFromForm[[#This Row],[Date]],Agenda!A:A,0))),3)</f>
        <v>729</v>
      </c>
      <c r="U103" s="34" t="e" cm="1">
        <f t="array" ref="U103">INDEX(MatriceHeureHeure[], MATCH(S103*1,TableHeuresMinutes[Colonne1],0),MATCH(R103*1,(MatriceHeureHeure[#Headers])*1,0))</f>
        <v>#VALUE!</v>
      </c>
      <c r="W103" s="30" t="str">
        <f>LEFT(TEXT(DataFromForm[[#This Row],[Heure levé]],"0000"),2)</f>
        <v>00</v>
      </c>
      <c r="X103" s="31">
        <f>LEFT(TEXT(DataFromForm[[#This Row],[Heure levé]],"0000"),2)+1</f>
        <v>1</v>
      </c>
      <c r="Y103" t="e">
        <f>IF(RIGHT(DataFromForm[[#This Row],[Heure levé]],2)*1 &gt;57, X103,W103)</f>
        <v>#VALUE!</v>
      </c>
      <c r="Z103" t="e">
        <f>IF(RIGHT(DataFromForm[[#This Row],[Heure levé]],2)*1 &gt;57,0,MROUND(RIGHT(DataFromForm[[#This Row],[Heure coucher]]*1,2),15))</f>
        <v>#VALUE!</v>
      </c>
      <c r="AA103" t="str" cm="1">
        <f t="array" aca="1" ref="AA103" ca="1">RIGHT(CELL("address",INDEX(Agenda!A:A,MATCH(DataFromForm[[#This Row],[Date]],Agenda!A:A,0))),3)</f>
        <v>729</v>
      </c>
      <c r="AB103" s="4" t="e" cm="1">
        <f t="array" ref="AB103">INDEX(MatriceHeureHeure[], MATCH(Z103*1,TableHeuresMinutes[Colonne1],0),MATCH(Y103*1,(MatriceHeureHeure[#Headers])*1,0))</f>
        <v>#VALUE!</v>
      </c>
      <c r="AD103" s="48" t="str">
        <f>LEFT(TEXT(DataFromForm[[#This Row],[HeureBoisson]],"0000"),2)</f>
        <v>14</v>
      </c>
      <c r="AE103" s="31">
        <f>LEFT(TEXT(DataFromForm[[#This Row],[HeureBoisson]],"0000"),2)+1</f>
        <v>15</v>
      </c>
      <c r="AF103" t="str">
        <f>IF(RIGHT(DataFromForm[[#This Row],[HeureBoisson]],2)*1 &gt;57, AE103,AD103)</f>
        <v>14</v>
      </c>
      <c r="AG103">
        <f>IF(RIGHT(DataFromForm[[#This Row],[HeureBoisson]],2)*1 &gt;57,0,MROUND(RIGHT(DataFromForm[[#This Row],[Heure coucher]]*1,2),15))</f>
        <v>0</v>
      </c>
      <c r="AH103" cm="1">
        <f t="array" aca="1" ref="AH103" ca="1">RIGHT(CELL("address",INDEX(Agenda!A:A,MATCH(DataFromForm[[#This Row],[Date]],Agenda!A:A,0))),3)-1</f>
        <v>728</v>
      </c>
      <c r="AI103" s="4" t="str" cm="1">
        <f t="array" ref="AI103">INDEX(MatriceHeureHeure[], MATCH(AG103*1,TableHeuresMinutes[Colonne1],0),MATCH(AF103*1,(MatriceHeureHeure[#Headers])*1,0))</f>
        <v>BR</v>
      </c>
      <c r="AJ103" s="37">
        <v>0</v>
      </c>
      <c r="AK103" s="48" t="str">
        <f>LEFT(TEXT(DataFromForm[[#This Row],[Heure sieste]],"0000"),2)</f>
        <v>00</v>
      </c>
      <c r="AL103" s="31">
        <f>LEFT(TEXT(DataFromForm[[#This Row],[Heure sieste]],"0000"),2)+1</f>
        <v>1</v>
      </c>
      <c r="AM103" t="e">
        <f>IF(RIGHT(DataFromForm[[#This Row],[Heure sieste]],2)*1 &gt;57, AL103,AK103)</f>
        <v>#VALUE!</v>
      </c>
      <c r="AN103" t="e">
        <f>IF(RIGHT(DataFromForm[[#This Row],[Heure sieste]],2)*1 &gt;57,0,MROUND(RIGHT(DataFromForm[[#This Row],[Heure sieste]]*1,2),15))</f>
        <v>#VALUE!</v>
      </c>
      <c r="AO103">
        <f>MROUND(DataFromForm[[#This Row],[Durée sieste]],15)</f>
        <v>0</v>
      </c>
      <c r="AP103" t="str" cm="1">
        <f t="array" aca="1" ref="AP103" ca="1">RIGHT(CELL("address",INDEX(Agenda!A:A,MATCH(DataFromForm[[#This Row],[Date]],Agenda!A:A,0))),3)</f>
        <v>729</v>
      </c>
      <c r="AQ103" s="4" t="e" cm="1">
        <f t="array" ref="AQ103">INDEX(MatriceHeureHeure[], MATCH(AN103*1,TableHeuresMinutes[Colonne1],0),MATCH(AM103*1,(MatriceHeureHeure[#Headers])*1,0))</f>
        <v>#VALUE!</v>
      </c>
      <c r="AR103">
        <f t="shared" si="2"/>
        <v>-1</v>
      </c>
    </row>
    <row r="104" spans="1:44">
      <c r="A104" s="19">
        <v>44580</v>
      </c>
      <c r="B104" s="28">
        <v>15</v>
      </c>
      <c r="C104" s="21" t="s">
        <v>270</v>
      </c>
      <c r="D104" s="21" t="s">
        <v>271</v>
      </c>
      <c r="E104">
        <v>30</v>
      </c>
      <c r="F104" t="s">
        <v>202</v>
      </c>
      <c r="G104" t="s">
        <v>200</v>
      </c>
      <c r="H104" t="s">
        <v>208</v>
      </c>
      <c r="I104">
        <v>2</v>
      </c>
      <c r="J104">
        <v>2</v>
      </c>
      <c r="K104" t="s">
        <v>203</v>
      </c>
      <c r="L104" s="21" t="s">
        <v>204</v>
      </c>
      <c r="M104">
        <v>1</v>
      </c>
      <c r="P104" s="30" t="str">
        <f>LEFT(TEXT(DataFromForm[[#This Row],[Heure coucher]],"0000"),2)</f>
        <v>00</v>
      </c>
      <c r="Q104" s="31">
        <f>LEFT(TEXT(DataFromForm[[#This Row],[Heure coucher]],"0000"),2)+1</f>
        <v>1</v>
      </c>
      <c r="R104" s="32" t="str">
        <f>IF(RIGHT(DataFromForm[[#This Row],[Heure coucher]],2)*1 &gt;57,Q104, P104)</f>
        <v>00</v>
      </c>
      <c r="S104" s="33">
        <f>IF(RIGHT(DataFromForm[[#This Row],[Heure coucher]],2)*1 &gt;57,0,MROUND(RIGHT(DataFromForm[[#This Row],[Heure coucher]]*1,2),15))</f>
        <v>15</v>
      </c>
      <c r="T104" s="20" t="str" cm="1">
        <f t="array" aca="1" ref="T104" ca="1">RIGHT(CELL("address",INDEX(Agenda!A:A,MATCH(DataFromForm[[#This Row],[Date]],Agenda!A:A,0))),3)</f>
        <v>729</v>
      </c>
      <c r="U104" s="34" t="str" cm="1">
        <f t="array" ref="U104">INDEX(MatriceHeureHeure[], MATCH(S104*1,TableHeuresMinutes[Colonne1],0),MATCH(R104*1,(MatriceHeureHeure[#Headers])*1,0))</f>
        <v>O</v>
      </c>
      <c r="W104" s="30" t="str">
        <f>LEFT(TEXT(DataFromForm[[#This Row],[Heure levé]],"0000"),2)</f>
        <v>07</v>
      </c>
      <c r="X104" s="31">
        <f>LEFT(TEXT(DataFromForm[[#This Row],[Heure levé]],"0000"),2)+1</f>
        <v>8</v>
      </c>
      <c r="Y104" t="str">
        <f>IF(RIGHT(DataFromForm[[#This Row],[Heure levé]],2)*1 &gt;57, X104,W104)</f>
        <v>07</v>
      </c>
      <c r="Z104">
        <f>IF(RIGHT(DataFromForm[[#This Row],[Heure levé]],2)*1 &gt;57,0,MROUND(RIGHT(DataFromForm[[#This Row],[Heure coucher]]*1,2),15))</f>
        <v>15</v>
      </c>
      <c r="AA104" t="str" cm="1">
        <f t="array" aca="1" ref="AA104" ca="1">RIGHT(CELL("address",INDEX(Agenda!A:A,MATCH(DataFromForm[[#This Row],[Date]],Agenda!A:A,0))),3)</f>
        <v>729</v>
      </c>
      <c r="AB104" s="4" t="str" cm="1">
        <f t="array" ref="AB104">INDEX(MatriceHeureHeure[], MATCH(Z104*1,TableHeuresMinutes[Colonne1],0),MATCH(Y104*1,(MatriceHeureHeure[#Headers])*1,0))</f>
        <v>AQ</v>
      </c>
      <c r="AD104" s="48" t="str">
        <f>LEFT(TEXT(DataFromForm[[#This Row],[HeureBoisson]],"0000"),2)</f>
        <v>08</v>
      </c>
      <c r="AE104" s="31">
        <f>LEFT(TEXT(DataFromForm[[#This Row],[HeureBoisson]],"0000"),2)+1</f>
        <v>9</v>
      </c>
      <c r="AF104" t="str">
        <f>IF(RIGHT(DataFromForm[[#This Row],[HeureBoisson]],2)*1 &gt;57, AE104,AD104)</f>
        <v>08</v>
      </c>
      <c r="AG104">
        <f>IF(RIGHT(DataFromForm[[#This Row],[HeureBoisson]],2)*1 &gt;57,0,MROUND(RIGHT(DataFromForm[[#This Row],[Heure coucher]]*1,2),15))</f>
        <v>15</v>
      </c>
      <c r="AH104" cm="1">
        <f t="array" aca="1" ref="AH104" ca="1">RIGHT(CELL("address",INDEX(Agenda!A:A,MATCH(DataFromForm[[#This Row],[Date]],Agenda!A:A,0))),3)-1</f>
        <v>728</v>
      </c>
      <c r="AI104" s="4" t="str" cm="1">
        <f t="array" ref="AI104">INDEX(MatriceHeureHeure[], MATCH(AG104*1,TableHeuresMinutes[Colonne1],0),MATCH(AF104*1,(MatriceHeureHeure[#Headers])*1,0))</f>
        <v>AU</v>
      </c>
      <c r="AJ104" s="37">
        <v>0</v>
      </c>
      <c r="AK104" s="48" t="str">
        <f>LEFT(TEXT(DataFromForm[[#This Row],[Heure sieste]],"0000"),2)</f>
        <v>21</v>
      </c>
      <c r="AL104" s="31">
        <f>LEFT(TEXT(DataFromForm[[#This Row],[Heure sieste]],"0000"),2)+1</f>
        <v>22</v>
      </c>
      <c r="AM104" t="str">
        <f>IF(RIGHT(DataFromForm[[#This Row],[Heure sieste]],2)*1 &gt;57, AL104,AK104)</f>
        <v>21</v>
      </c>
      <c r="AN104">
        <f>IF(RIGHT(DataFromForm[[#This Row],[Heure sieste]],2)*1 &gt;57,0,MROUND(RIGHT(DataFromForm[[#This Row],[Heure sieste]]*1,2),15))</f>
        <v>30</v>
      </c>
      <c r="AO104">
        <f>MROUND(DataFromForm[[#This Row],[Durée sieste]],15)</f>
        <v>30</v>
      </c>
      <c r="AP104" t="str" cm="1">
        <f t="array" aca="1" ref="AP104" ca="1">RIGHT(CELL("address",INDEX(Agenda!A:A,MATCH(DataFromForm[[#This Row],[Date]],Agenda!A:A,0))),3)</f>
        <v>729</v>
      </c>
      <c r="AQ104" s="4" t="str" cm="1">
        <f t="array" ref="AQ104">INDEX(MatriceHeureHeure[], MATCH(AN104*1,TableHeuresMinutes[Colonne1],0),MATCH(AM104*1,(MatriceHeureHeure[#Headers])*1,0))</f>
        <v>D</v>
      </c>
      <c r="AR104">
        <f t="shared" si="2"/>
        <v>1</v>
      </c>
    </row>
    <row r="105" spans="1:44">
      <c r="A105" s="19">
        <v>44581</v>
      </c>
      <c r="B105" s="28"/>
      <c r="D105" s="21" t="s">
        <v>225</v>
      </c>
      <c r="E105">
        <v>15</v>
      </c>
      <c r="K105" t="s">
        <v>203</v>
      </c>
      <c r="L105" s="21" t="s">
        <v>261</v>
      </c>
      <c r="M105">
        <v>1</v>
      </c>
      <c r="P105" s="30" t="str">
        <f>LEFT(TEXT(DataFromForm[[#This Row],[Heure coucher]],"0000"),2)</f>
        <v>00</v>
      </c>
      <c r="Q105" s="31">
        <f>LEFT(TEXT(DataFromForm[[#This Row],[Heure coucher]],"0000"),2)+1</f>
        <v>1</v>
      </c>
      <c r="R105" s="32" t="e">
        <f>IF(RIGHT(DataFromForm[[#This Row],[Heure coucher]],2)*1 &gt;57,Q105, P105)</f>
        <v>#VALUE!</v>
      </c>
      <c r="S105" s="33" t="e">
        <f>IF(RIGHT(DataFromForm[[#This Row],[Heure coucher]],2)*1 &gt;57,0,MROUND(RIGHT(DataFromForm[[#This Row],[Heure coucher]]*1,2),15))</f>
        <v>#VALUE!</v>
      </c>
      <c r="T105" s="20" t="str" cm="1">
        <f t="array" aca="1" ref="T105" ca="1">RIGHT(CELL("address",INDEX(Agenda!A:A,MATCH(DataFromForm[[#This Row],[Date]],Agenda!A:A,0))),3)</f>
        <v>730</v>
      </c>
      <c r="U105" s="34" t="e" cm="1">
        <f t="array" ref="U105">INDEX(MatriceHeureHeure[], MATCH(S105*1,TableHeuresMinutes[Colonne1],0),MATCH(R105*1,(MatriceHeureHeure[#Headers])*1,0))</f>
        <v>#VALUE!</v>
      </c>
      <c r="W105" s="30" t="str">
        <f>LEFT(TEXT(DataFromForm[[#This Row],[Heure levé]],"0000"),2)</f>
        <v>00</v>
      </c>
      <c r="X105" s="31">
        <f>LEFT(TEXT(DataFromForm[[#This Row],[Heure levé]],"0000"),2)+1</f>
        <v>1</v>
      </c>
      <c r="Y105" t="e">
        <f>IF(RIGHT(DataFromForm[[#This Row],[Heure levé]],2)*1 &gt;57, X105,W105)</f>
        <v>#VALUE!</v>
      </c>
      <c r="Z105" t="e">
        <f>IF(RIGHT(DataFromForm[[#This Row],[Heure levé]],2)*1 &gt;57,0,MROUND(RIGHT(DataFromForm[[#This Row],[Heure coucher]]*1,2),15))</f>
        <v>#VALUE!</v>
      </c>
      <c r="AA105" t="str" cm="1">
        <f t="array" aca="1" ref="AA105" ca="1">RIGHT(CELL("address",INDEX(Agenda!A:A,MATCH(DataFromForm[[#This Row],[Date]],Agenda!A:A,0))),3)</f>
        <v>730</v>
      </c>
      <c r="AB105" s="4" t="e" cm="1">
        <f t="array" ref="AB105">INDEX(MatriceHeureHeure[], MATCH(Z105*1,TableHeuresMinutes[Colonne1],0),MATCH(Y105*1,(MatriceHeureHeure[#Headers])*1,0))</f>
        <v>#VALUE!</v>
      </c>
      <c r="AD105" s="48" t="str">
        <f>LEFT(TEXT(DataFromForm[[#This Row],[HeureBoisson]],"0000"),2)</f>
        <v>07</v>
      </c>
      <c r="AE105" s="31">
        <f>LEFT(TEXT(DataFromForm[[#This Row],[HeureBoisson]],"0000"),2)+1</f>
        <v>8</v>
      </c>
      <c r="AF105" t="str">
        <f>IF(RIGHT(DataFromForm[[#This Row],[HeureBoisson]],2)*1 &gt;57, AE105,AD105)</f>
        <v>07</v>
      </c>
      <c r="AG105">
        <f>IF(RIGHT(DataFromForm[[#This Row],[HeureBoisson]],2)*1 &gt;57,0,MROUND(RIGHT(DataFromForm[[#This Row],[Heure coucher]]*1,2),15))</f>
        <v>0</v>
      </c>
      <c r="AH105" cm="1">
        <f t="array" aca="1" ref="AH105" ca="1">RIGHT(CELL("address",INDEX(Agenda!A:A,MATCH(DataFromForm[[#This Row],[Date]],Agenda!A:A,0))),3)-1</f>
        <v>729</v>
      </c>
      <c r="AI105" s="4" t="str" cm="1">
        <f t="array" ref="AI105">INDEX(MatriceHeureHeure[], MATCH(AG105*1,TableHeuresMinutes[Colonne1],0),MATCH(AF105*1,(MatriceHeureHeure[#Headers])*1,0))</f>
        <v>AP</v>
      </c>
      <c r="AJ105" s="37">
        <v>0</v>
      </c>
      <c r="AK105" s="48" t="str">
        <f>LEFT(TEXT(DataFromForm[[#This Row],[Heure sieste]],"0000"),2)</f>
        <v>08</v>
      </c>
      <c r="AL105" s="31">
        <f>LEFT(TEXT(DataFromForm[[#This Row],[Heure sieste]],"0000"),2)+1</f>
        <v>9</v>
      </c>
      <c r="AM105" t="str">
        <f>IF(RIGHT(DataFromForm[[#This Row],[Heure sieste]],2)*1 &gt;57, AL105,AK105)</f>
        <v>08</v>
      </c>
      <c r="AN105">
        <f>IF(RIGHT(DataFromForm[[#This Row],[Heure sieste]],2)*1 &gt;57,0,MROUND(RIGHT(DataFromForm[[#This Row],[Heure sieste]]*1,2),15))</f>
        <v>15</v>
      </c>
      <c r="AO105">
        <f>MROUND(DataFromForm[[#This Row],[Durée sieste]],15)</f>
        <v>15</v>
      </c>
      <c r="AP105" t="str" cm="1">
        <f t="array" aca="1" ref="AP105" ca="1">RIGHT(CELL("address",INDEX(Agenda!A:A,MATCH(DataFromForm[[#This Row],[Date]],Agenda!A:A,0))),3)</f>
        <v>730</v>
      </c>
      <c r="AQ105" s="4" t="str" cm="1">
        <f t="array" ref="AQ105">INDEX(MatriceHeureHeure[], MATCH(AN105*1,TableHeuresMinutes[Colonne1],0),MATCH(AM105*1,(MatriceHeureHeure[#Headers])*1,0))</f>
        <v>AU</v>
      </c>
      <c r="AR105">
        <f t="shared" si="2"/>
        <v>0</v>
      </c>
    </row>
    <row r="106" spans="1:44">
      <c r="A106" s="19">
        <v>44582</v>
      </c>
      <c r="B106" s="28">
        <v>2230</v>
      </c>
      <c r="C106" s="21" t="s">
        <v>272</v>
      </c>
      <c r="D106" s="21" t="s">
        <v>252</v>
      </c>
      <c r="E106">
        <v>10</v>
      </c>
      <c r="F106" t="s">
        <v>200</v>
      </c>
      <c r="G106" t="s">
        <v>201</v>
      </c>
      <c r="H106" t="s">
        <v>208</v>
      </c>
      <c r="I106">
        <v>2</v>
      </c>
      <c r="J106">
        <v>2</v>
      </c>
      <c r="M106">
        <v>1</v>
      </c>
      <c r="P106" s="30" t="str">
        <f>LEFT(TEXT(DataFromForm[[#This Row],[Heure coucher]],"0000"),2)</f>
        <v>22</v>
      </c>
      <c r="Q106" s="31">
        <f>LEFT(TEXT(DataFromForm[[#This Row],[Heure coucher]],"0000"),2)+1</f>
        <v>23</v>
      </c>
      <c r="R106" s="32" t="str">
        <f>IF(RIGHT(DataFromForm[[#This Row],[Heure coucher]],2)*1 &gt;57,Q106, P106)</f>
        <v>22</v>
      </c>
      <c r="S106" s="33">
        <f>IF(RIGHT(DataFromForm[[#This Row],[Heure coucher]],2)*1 &gt;57,0,MROUND(RIGHT(DataFromForm[[#This Row],[Heure coucher]]*1,2),15))</f>
        <v>30</v>
      </c>
      <c r="T106" s="20" t="str" cm="1">
        <f t="array" aca="1" ref="T106" ca="1">RIGHT(CELL("address",INDEX(Agenda!A:A,MATCH(DataFromForm[[#This Row],[Date]],Agenda!A:A,0))),3)</f>
        <v>731</v>
      </c>
      <c r="U106" s="34" t="str" cm="1">
        <f t="array" ref="U106">INDEX(MatriceHeureHeure[], MATCH(S106*1,TableHeuresMinutes[Colonne1],0),MATCH(R106*1,(MatriceHeureHeure[#Headers])*1,0))</f>
        <v>H</v>
      </c>
      <c r="W106" s="30" t="str">
        <f>LEFT(TEXT(DataFromForm[[#This Row],[Heure levé]],"0000"),2)</f>
        <v>08</v>
      </c>
      <c r="X106" s="31">
        <f>LEFT(TEXT(DataFromForm[[#This Row],[Heure levé]],"0000"),2)+1</f>
        <v>9</v>
      </c>
      <c r="Y106" t="str">
        <f>IF(RIGHT(DataFromForm[[#This Row],[Heure levé]],2)*1 &gt;57, X106,W106)</f>
        <v>08</v>
      </c>
      <c r="Z106">
        <f>IF(RIGHT(DataFromForm[[#This Row],[Heure levé]],2)*1 &gt;57,0,MROUND(RIGHT(DataFromForm[[#This Row],[Heure coucher]]*1,2),15))</f>
        <v>30</v>
      </c>
      <c r="AA106" t="str" cm="1">
        <f t="array" aca="1" ref="AA106" ca="1">RIGHT(CELL("address",INDEX(Agenda!A:A,MATCH(DataFromForm[[#This Row],[Date]],Agenda!A:A,0))),3)</f>
        <v>731</v>
      </c>
      <c r="AB106" s="4" t="str" cm="1">
        <f t="array" ref="AB106">INDEX(MatriceHeureHeure[], MATCH(Z106*1,TableHeuresMinutes[Colonne1],0),MATCH(Y106*1,(MatriceHeureHeure[#Headers])*1,0))</f>
        <v>AV</v>
      </c>
      <c r="AD106" s="48" t="str">
        <f>LEFT(TEXT(DataFromForm[[#This Row],[HeureBoisson]],"0000"),2)</f>
        <v>00</v>
      </c>
      <c r="AE106" s="31">
        <f>LEFT(TEXT(DataFromForm[[#This Row],[HeureBoisson]],"0000"),2)+1</f>
        <v>1</v>
      </c>
      <c r="AF106" t="e">
        <f>IF(RIGHT(DataFromForm[[#This Row],[HeureBoisson]],2)*1 &gt;57, AE106,AD106)</f>
        <v>#VALUE!</v>
      </c>
      <c r="AG106" t="e">
        <f>IF(RIGHT(DataFromForm[[#This Row],[HeureBoisson]],2)*1 &gt;57,0,MROUND(RIGHT(DataFromForm[[#This Row],[Heure coucher]]*1,2),15))</f>
        <v>#VALUE!</v>
      </c>
      <c r="AH106" cm="1">
        <f t="array" aca="1" ref="AH106" ca="1">RIGHT(CELL("address",INDEX(Agenda!A:A,MATCH(DataFromForm[[#This Row],[Date]],Agenda!A:A,0))),3)-1</f>
        <v>730</v>
      </c>
      <c r="AI106" s="4" t="e" cm="1">
        <f t="array" ref="AI106">INDEX(MatriceHeureHeure[], MATCH(AG106*1,TableHeuresMinutes[Colonne1],0),MATCH(AF106*1,(MatriceHeureHeure[#Headers])*1,0))</f>
        <v>#VALUE!</v>
      </c>
      <c r="AJ106" s="37">
        <v>0</v>
      </c>
      <c r="AK106" s="48" t="str">
        <f>LEFT(TEXT(DataFromForm[[#This Row],[Heure sieste]],"0000"),2)</f>
        <v>14</v>
      </c>
      <c r="AL106" s="31">
        <f>LEFT(TEXT(DataFromForm[[#This Row],[Heure sieste]],"0000"),2)+1</f>
        <v>15</v>
      </c>
      <c r="AM106" t="str">
        <f>IF(RIGHT(DataFromForm[[#This Row],[Heure sieste]],2)*1 &gt;57, AL106,AK106)</f>
        <v>14</v>
      </c>
      <c r="AN106">
        <f>IF(RIGHT(DataFromForm[[#This Row],[Heure sieste]],2)*1 &gt;57,0,MROUND(RIGHT(DataFromForm[[#This Row],[Heure sieste]]*1,2),15))</f>
        <v>45</v>
      </c>
      <c r="AO106">
        <f>MROUND(DataFromForm[[#This Row],[Durée sieste]],15)</f>
        <v>15</v>
      </c>
      <c r="AP106" t="str" cm="1">
        <f t="array" aca="1" ref="AP106" ca="1">RIGHT(CELL("address",INDEX(Agenda!A:A,MATCH(DataFromForm[[#This Row],[Date]],Agenda!A:A,0))),3)</f>
        <v>731</v>
      </c>
      <c r="AQ106" s="4" t="str" cm="1">
        <f t="array" ref="AQ106">INDEX(MatriceHeureHeure[], MATCH(AN106*1,TableHeuresMinutes[Colonne1],0),MATCH(AM106*1,(MatriceHeureHeure[#Headers])*1,0))</f>
        <v>BU</v>
      </c>
      <c r="AR106">
        <f t="shared" si="2"/>
        <v>0</v>
      </c>
    </row>
    <row r="107" spans="1:44">
      <c r="A107" s="19">
        <v>44582</v>
      </c>
      <c r="B107" s="28"/>
      <c r="K107" t="s">
        <v>203</v>
      </c>
      <c r="L107" s="21" t="s">
        <v>251</v>
      </c>
      <c r="M107">
        <v>1</v>
      </c>
      <c r="P107" s="30" t="str">
        <f>LEFT(TEXT(DataFromForm[[#This Row],[Heure coucher]],"0000"),2)</f>
        <v>00</v>
      </c>
      <c r="Q107" s="31">
        <f>LEFT(TEXT(DataFromForm[[#This Row],[Heure coucher]],"0000"),2)+1</f>
        <v>1</v>
      </c>
      <c r="R107" s="32" t="e">
        <f>IF(RIGHT(DataFromForm[[#This Row],[Heure coucher]],2)*1 &gt;57,Q107, P107)</f>
        <v>#VALUE!</v>
      </c>
      <c r="S107" s="33" t="e">
        <f>IF(RIGHT(DataFromForm[[#This Row],[Heure coucher]],2)*1 &gt;57,0,MROUND(RIGHT(DataFromForm[[#This Row],[Heure coucher]]*1,2),15))</f>
        <v>#VALUE!</v>
      </c>
      <c r="T107" s="20" t="str" cm="1">
        <f t="array" aca="1" ref="T107" ca="1">RIGHT(CELL("address",INDEX(Agenda!A:A,MATCH(DataFromForm[[#This Row],[Date]],Agenda!A:A,0))),3)</f>
        <v>731</v>
      </c>
      <c r="U107" s="34" t="e" cm="1">
        <f t="array" ref="U107">INDEX(MatriceHeureHeure[], MATCH(S107*1,TableHeuresMinutes[Colonne1],0),MATCH(R107*1,(MatriceHeureHeure[#Headers])*1,0))</f>
        <v>#VALUE!</v>
      </c>
      <c r="W107" s="30" t="str">
        <f>LEFT(TEXT(DataFromForm[[#This Row],[Heure levé]],"0000"),2)</f>
        <v>00</v>
      </c>
      <c r="X107" s="31">
        <f>LEFT(TEXT(DataFromForm[[#This Row],[Heure levé]],"0000"),2)+1</f>
        <v>1</v>
      </c>
      <c r="Y107" t="e">
        <f>IF(RIGHT(DataFromForm[[#This Row],[Heure levé]],2)*1 &gt;57, X107,W107)</f>
        <v>#VALUE!</v>
      </c>
      <c r="Z107" t="e">
        <f>IF(RIGHT(DataFromForm[[#This Row],[Heure levé]],2)*1 &gt;57,0,MROUND(RIGHT(DataFromForm[[#This Row],[Heure coucher]]*1,2),15))</f>
        <v>#VALUE!</v>
      </c>
      <c r="AA107" t="str" cm="1">
        <f t="array" aca="1" ref="AA107" ca="1">RIGHT(CELL("address",INDEX(Agenda!A:A,MATCH(DataFromForm[[#This Row],[Date]],Agenda!A:A,0))),3)</f>
        <v>731</v>
      </c>
      <c r="AB107" s="4" t="e" cm="1">
        <f t="array" ref="AB107">INDEX(MatriceHeureHeure[], MATCH(Z107*1,TableHeuresMinutes[Colonne1],0),MATCH(Y107*1,(MatriceHeureHeure[#Headers])*1,0))</f>
        <v>#VALUE!</v>
      </c>
      <c r="AD107" s="48" t="str">
        <f>LEFT(TEXT(DataFromForm[[#This Row],[HeureBoisson]],"0000"),2)</f>
        <v>08</v>
      </c>
      <c r="AE107" s="31">
        <f>LEFT(TEXT(DataFromForm[[#This Row],[HeureBoisson]],"0000"),2)+1</f>
        <v>9</v>
      </c>
      <c r="AF107" t="str">
        <f>IF(RIGHT(DataFromForm[[#This Row],[HeureBoisson]],2)*1 &gt;57, AE107,AD107)</f>
        <v>08</v>
      </c>
      <c r="AG107">
        <f>IF(RIGHT(DataFromForm[[#This Row],[HeureBoisson]],2)*1 &gt;57,0,MROUND(RIGHT(DataFromForm[[#This Row],[Heure coucher]]*1,2),15))</f>
        <v>0</v>
      </c>
      <c r="AH107" cm="1">
        <f t="array" aca="1" ref="AH107" ca="1">RIGHT(CELL("address",INDEX(Agenda!A:A,MATCH(DataFromForm[[#This Row],[Date]],Agenda!A:A,0))),3)-1</f>
        <v>730</v>
      </c>
      <c r="AI107" s="4" t="str" cm="1">
        <f t="array" ref="AI107">INDEX(MatriceHeureHeure[], MATCH(AG107*1,TableHeuresMinutes[Colonne1],0),MATCH(AF107*1,(MatriceHeureHeure[#Headers])*1,0))</f>
        <v>AT</v>
      </c>
      <c r="AJ107" s="37">
        <v>0</v>
      </c>
      <c r="AK107" s="48" t="str">
        <f>LEFT(TEXT(DataFromForm[[#This Row],[Heure sieste]],"0000"),2)</f>
        <v>00</v>
      </c>
      <c r="AL107" s="31">
        <f>LEFT(TEXT(DataFromForm[[#This Row],[Heure sieste]],"0000"),2)+1</f>
        <v>1</v>
      </c>
      <c r="AM107" t="e">
        <f>IF(RIGHT(DataFromForm[[#This Row],[Heure sieste]],2)*1 &gt;57, AL107,AK107)</f>
        <v>#VALUE!</v>
      </c>
      <c r="AN107" t="e">
        <f>IF(RIGHT(DataFromForm[[#This Row],[Heure sieste]],2)*1 &gt;57,0,MROUND(RIGHT(DataFromForm[[#This Row],[Heure sieste]]*1,2),15))</f>
        <v>#VALUE!</v>
      </c>
      <c r="AO107">
        <f>MROUND(DataFromForm[[#This Row],[Durée sieste]],15)</f>
        <v>0</v>
      </c>
      <c r="AP107" t="str" cm="1">
        <f t="array" aca="1" ref="AP107" ca="1">RIGHT(CELL("address",INDEX(Agenda!A:A,MATCH(DataFromForm[[#This Row],[Date]],Agenda!A:A,0))),3)</f>
        <v>731</v>
      </c>
      <c r="AQ107" s="4" t="e" cm="1">
        <f t="array" ref="AQ107">INDEX(MatriceHeureHeure[], MATCH(AN107*1,TableHeuresMinutes[Colonne1],0),MATCH(AM107*1,(MatriceHeureHeure[#Headers])*1,0))</f>
        <v>#VALUE!</v>
      </c>
      <c r="AR107">
        <f t="shared" si="2"/>
        <v>-1</v>
      </c>
    </row>
    <row r="108" spans="1:44">
      <c r="A108" s="19">
        <v>44582</v>
      </c>
      <c r="B108" s="28"/>
      <c r="K108" t="s">
        <v>210</v>
      </c>
      <c r="L108" s="21" t="s">
        <v>228</v>
      </c>
      <c r="M108">
        <v>1</v>
      </c>
      <c r="P108" s="30" t="str">
        <f>LEFT(TEXT(DataFromForm[[#This Row],[Heure coucher]],"0000"),2)</f>
        <v>00</v>
      </c>
      <c r="Q108" s="31">
        <f>LEFT(TEXT(DataFromForm[[#This Row],[Heure coucher]],"0000"),2)+1</f>
        <v>1</v>
      </c>
      <c r="R108" s="32" t="e">
        <f>IF(RIGHT(DataFromForm[[#This Row],[Heure coucher]],2)*1 &gt;57,Q108, P108)</f>
        <v>#VALUE!</v>
      </c>
      <c r="S108" s="33" t="e">
        <f>IF(RIGHT(DataFromForm[[#This Row],[Heure coucher]],2)*1 &gt;57,0,MROUND(RIGHT(DataFromForm[[#This Row],[Heure coucher]]*1,2),15))</f>
        <v>#VALUE!</v>
      </c>
      <c r="T108" s="20" t="str" cm="1">
        <f t="array" aca="1" ref="T108" ca="1">RIGHT(CELL("address",INDEX(Agenda!A:A,MATCH(DataFromForm[[#This Row],[Date]],Agenda!A:A,0))),3)</f>
        <v>731</v>
      </c>
      <c r="U108" s="34" t="e" cm="1">
        <f t="array" ref="U108">INDEX(MatriceHeureHeure[], MATCH(S108*1,TableHeuresMinutes[Colonne1],0),MATCH(R108*1,(MatriceHeureHeure[#Headers])*1,0))</f>
        <v>#VALUE!</v>
      </c>
      <c r="W108" s="30" t="str">
        <f>LEFT(TEXT(DataFromForm[[#This Row],[Heure levé]],"0000"),2)</f>
        <v>00</v>
      </c>
      <c r="X108" s="31">
        <f>LEFT(TEXT(DataFromForm[[#This Row],[Heure levé]],"0000"),2)+1</f>
        <v>1</v>
      </c>
      <c r="Y108" t="e">
        <f>IF(RIGHT(DataFromForm[[#This Row],[Heure levé]],2)*1 &gt;57, X108,W108)</f>
        <v>#VALUE!</v>
      </c>
      <c r="Z108" t="e">
        <f>IF(RIGHT(DataFromForm[[#This Row],[Heure levé]],2)*1 &gt;57,0,MROUND(RIGHT(DataFromForm[[#This Row],[Heure coucher]]*1,2),15))</f>
        <v>#VALUE!</v>
      </c>
      <c r="AA108" t="str" cm="1">
        <f t="array" aca="1" ref="AA108" ca="1">RIGHT(CELL("address",INDEX(Agenda!A:A,MATCH(DataFromForm[[#This Row],[Date]],Agenda!A:A,0))),3)</f>
        <v>731</v>
      </c>
      <c r="AB108" s="4" t="e" cm="1">
        <f t="array" ref="AB108">INDEX(MatriceHeureHeure[], MATCH(Z108*1,TableHeuresMinutes[Colonne1],0),MATCH(Y108*1,(MatriceHeureHeure[#Headers])*1,0))</f>
        <v>#VALUE!</v>
      </c>
      <c r="AD108" s="48" t="str">
        <f>LEFT(TEXT(DataFromForm[[#This Row],[HeureBoisson]],"0000"),2)</f>
        <v>14</v>
      </c>
      <c r="AE108" s="31">
        <f>LEFT(TEXT(DataFromForm[[#This Row],[HeureBoisson]],"0000"),2)+1</f>
        <v>15</v>
      </c>
      <c r="AF108" t="str">
        <f>IF(RIGHT(DataFromForm[[#This Row],[HeureBoisson]],2)*1 &gt;57, AE108,AD108)</f>
        <v>14</v>
      </c>
      <c r="AG108">
        <f>IF(RIGHT(DataFromForm[[#This Row],[HeureBoisson]],2)*1 &gt;57,0,MROUND(RIGHT(DataFromForm[[#This Row],[Heure coucher]]*1,2),15))</f>
        <v>0</v>
      </c>
      <c r="AH108" cm="1">
        <f t="array" aca="1" ref="AH108" ca="1">RIGHT(CELL("address",INDEX(Agenda!A:A,MATCH(DataFromForm[[#This Row],[Date]],Agenda!A:A,0))),3)-1</f>
        <v>730</v>
      </c>
      <c r="AI108" s="4" t="str" cm="1">
        <f t="array" ref="AI108">INDEX(MatriceHeureHeure[], MATCH(AG108*1,TableHeuresMinutes[Colonne1],0),MATCH(AF108*1,(MatriceHeureHeure[#Headers])*1,0))</f>
        <v>BR</v>
      </c>
      <c r="AJ108" s="37">
        <v>0</v>
      </c>
      <c r="AK108" s="48" t="str">
        <f>LEFT(TEXT(DataFromForm[[#This Row],[Heure sieste]],"0000"),2)</f>
        <v>00</v>
      </c>
      <c r="AL108" s="31">
        <f>LEFT(TEXT(DataFromForm[[#This Row],[Heure sieste]],"0000"),2)+1</f>
        <v>1</v>
      </c>
      <c r="AM108" t="e">
        <f>IF(RIGHT(DataFromForm[[#This Row],[Heure sieste]],2)*1 &gt;57, AL108,AK108)</f>
        <v>#VALUE!</v>
      </c>
      <c r="AN108" t="e">
        <f>IF(RIGHT(DataFromForm[[#This Row],[Heure sieste]],2)*1 &gt;57,0,MROUND(RIGHT(DataFromForm[[#This Row],[Heure sieste]]*1,2),15))</f>
        <v>#VALUE!</v>
      </c>
      <c r="AO108">
        <f>MROUND(DataFromForm[[#This Row],[Durée sieste]],15)</f>
        <v>0</v>
      </c>
      <c r="AP108" t="str" cm="1">
        <f t="array" aca="1" ref="AP108" ca="1">RIGHT(CELL("address",INDEX(Agenda!A:A,MATCH(DataFromForm[[#This Row],[Date]],Agenda!A:A,0))),3)</f>
        <v>731</v>
      </c>
      <c r="AQ108" s="4" t="e" cm="1">
        <f t="array" ref="AQ108">INDEX(MatriceHeureHeure[], MATCH(AN108*1,TableHeuresMinutes[Colonne1],0),MATCH(AM108*1,(MatriceHeureHeure[#Headers])*1,0))</f>
        <v>#VALUE!</v>
      </c>
      <c r="AR108">
        <f t="shared" si="2"/>
        <v>-1</v>
      </c>
    </row>
    <row r="109" spans="1:44">
      <c r="A109" s="19">
        <v>44582</v>
      </c>
      <c r="B109" s="28"/>
      <c r="K109" t="s">
        <v>203</v>
      </c>
      <c r="L109" s="21" t="s">
        <v>269</v>
      </c>
      <c r="M109">
        <v>1</v>
      </c>
      <c r="P109" s="30" t="str">
        <f>LEFT(TEXT(DataFromForm[[#This Row],[Heure coucher]],"0000"),2)</f>
        <v>00</v>
      </c>
      <c r="Q109" s="31">
        <f>LEFT(TEXT(DataFromForm[[#This Row],[Heure coucher]],"0000"),2)+1</f>
        <v>1</v>
      </c>
      <c r="R109" s="32" t="e">
        <f>IF(RIGHT(DataFromForm[[#This Row],[Heure coucher]],2)*1 &gt;57,Q109, P109)</f>
        <v>#VALUE!</v>
      </c>
      <c r="S109" s="33" t="e">
        <f>IF(RIGHT(DataFromForm[[#This Row],[Heure coucher]],2)*1 &gt;57,0,MROUND(RIGHT(DataFromForm[[#This Row],[Heure coucher]]*1,2),15))</f>
        <v>#VALUE!</v>
      </c>
      <c r="T109" s="20" t="str" cm="1">
        <f t="array" aca="1" ref="T109" ca="1">RIGHT(CELL("address",INDEX(Agenda!A:A,MATCH(DataFromForm[[#This Row],[Date]],Agenda!A:A,0))),3)</f>
        <v>731</v>
      </c>
      <c r="U109" s="34" t="e" cm="1">
        <f t="array" ref="U109">INDEX(MatriceHeureHeure[], MATCH(S109*1,TableHeuresMinutes[Colonne1],0),MATCH(R109*1,(MatriceHeureHeure[#Headers])*1,0))</f>
        <v>#VALUE!</v>
      </c>
      <c r="W109" s="30" t="str">
        <f>LEFT(TEXT(DataFromForm[[#This Row],[Heure levé]],"0000"),2)</f>
        <v>00</v>
      </c>
      <c r="X109" s="31">
        <f>LEFT(TEXT(DataFromForm[[#This Row],[Heure levé]],"0000"),2)+1</f>
        <v>1</v>
      </c>
      <c r="Y109" t="e">
        <f>IF(RIGHT(DataFromForm[[#This Row],[Heure levé]],2)*1 &gt;57, X109,W109)</f>
        <v>#VALUE!</v>
      </c>
      <c r="Z109" t="e">
        <f>IF(RIGHT(DataFromForm[[#This Row],[Heure levé]],2)*1 &gt;57,0,MROUND(RIGHT(DataFromForm[[#This Row],[Heure coucher]]*1,2),15))</f>
        <v>#VALUE!</v>
      </c>
      <c r="AA109" t="str" cm="1">
        <f t="array" aca="1" ref="AA109" ca="1">RIGHT(CELL("address",INDEX(Agenda!A:A,MATCH(DataFromForm[[#This Row],[Date]],Agenda!A:A,0))),3)</f>
        <v>731</v>
      </c>
      <c r="AB109" s="4" t="e" cm="1">
        <f t="array" ref="AB109">INDEX(MatriceHeureHeure[], MATCH(Z109*1,TableHeuresMinutes[Colonne1],0),MATCH(Y109*1,(MatriceHeureHeure[#Headers])*1,0))</f>
        <v>#VALUE!</v>
      </c>
      <c r="AD109" s="48" t="str">
        <f>LEFT(TEXT(DataFromForm[[#This Row],[HeureBoisson]],"0000"),2)</f>
        <v>11</v>
      </c>
      <c r="AE109" s="31">
        <f>LEFT(TEXT(DataFromForm[[#This Row],[HeureBoisson]],"0000"),2)+1</f>
        <v>12</v>
      </c>
      <c r="AF109" t="str">
        <f>IF(RIGHT(DataFromForm[[#This Row],[HeureBoisson]],2)*1 &gt;57, AE109,AD109)</f>
        <v>11</v>
      </c>
      <c r="AG109">
        <f>IF(RIGHT(DataFromForm[[#This Row],[HeureBoisson]],2)*1 &gt;57,0,MROUND(RIGHT(DataFromForm[[#This Row],[Heure coucher]]*1,2),15))</f>
        <v>0</v>
      </c>
      <c r="AH109" cm="1">
        <f t="array" aca="1" ref="AH109" ca="1">RIGHT(CELL("address",INDEX(Agenda!A:A,MATCH(DataFromForm[[#This Row],[Date]],Agenda!A:A,0))),3)-1</f>
        <v>730</v>
      </c>
      <c r="AI109" s="4" t="str" cm="1">
        <f t="array" ref="AI109">INDEX(MatriceHeureHeure[], MATCH(AG109*1,TableHeuresMinutes[Colonne1],0),MATCH(AF109*1,(MatriceHeureHeure[#Headers])*1,0))</f>
        <v>BF</v>
      </c>
      <c r="AJ109" s="37">
        <v>0</v>
      </c>
      <c r="AK109" s="48" t="str">
        <f>LEFT(TEXT(DataFromForm[[#This Row],[Heure sieste]],"0000"),2)</f>
        <v>00</v>
      </c>
      <c r="AL109" s="31">
        <f>LEFT(TEXT(DataFromForm[[#This Row],[Heure sieste]],"0000"),2)+1</f>
        <v>1</v>
      </c>
      <c r="AM109" t="e">
        <f>IF(RIGHT(DataFromForm[[#This Row],[Heure sieste]],2)*1 &gt;57, AL109,AK109)</f>
        <v>#VALUE!</v>
      </c>
      <c r="AN109" t="e">
        <f>IF(RIGHT(DataFromForm[[#This Row],[Heure sieste]],2)*1 &gt;57,0,MROUND(RIGHT(DataFromForm[[#This Row],[Heure sieste]]*1,2),15))</f>
        <v>#VALUE!</v>
      </c>
      <c r="AO109">
        <f>MROUND(DataFromForm[[#This Row],[Durée sieste]],15)</f>
        <v>0</v>
      </c>
      <c r="AP109" t="str" cm="1">
        <f t="array" aca="1" ref="AP109" ca="1">RIGHT(CELL("address",INDEX(Agenda!A:A,MATCH(DataFromForm[[#This Row],[Date]],Agenda!A:A,0))),3)</f>
        <v>731</v>
      </c>
      <c r="AQ109" s="4" t="e" cm="1">
        <f t="array" ref="AQ109">INDEX(MatriceHeureHeure[], MATCH(AN109*1,TableHeuresMinutes[Colonne1],0),MATCH(AM109*1,(MatriceHeureHeure[#Headers])*1,0))</f>
        <v>#VALUE!</v>
      </c>
      <c r="AR109">
        <f t="shared" si="2"/>
        <v>-1</v>
      </c>
    </row>
    <row r="110" spans="1:44">
      <c r="A110" s="19">
        <v>44583</v>
      </c>
      <c r="B110" s="28"/>
      <c r="K110" t="s">
        <v>203</v>
      </c>
      <c r="L110" s="21" t="s">
        <v>235</v>
      </c>
      <c r="M110">
        <v>1</v>
      </c>
      <c r="P110" s="30" t="str">
        <f>LEFT(TEXT(DataFromForm[[#This Row],[Heure coucher]],"0000"),2)</f>
        <v>00</v>
      </c>
      <c r="Q110" s="31">
        <f>LEFT(TEXT(DataFromForm[[#This Row],[Heure coucher]],"0000"),2)+1</f>
        <v>1</v>
      </c>
      <c r="R110" s="32" t="e">
        <f>IF(RIGHT(DataFromForm[[#This Row],[Heure coucher]],2)*1 &gt;57,Q110, P110)</f>
        <v>#VALUE!</v>
      </c>
      <c r="S110" s="33" t="e">
        <f>IF(RIGHT(DataFromForm[[#This Row],[Heure coucher]],2)*1 &gt;57,0,MROUND(RIGHT(DataFromForm[[#This Row],[Heure coucher]]*1,2),15))</f>
        <v>#VALUE!</v>
      </c>
      <c r="T110" s="20" t="str" cm="1">
        <f t="array" aca="1" ref="T110" ca="1">RIGHT(CELL("address",INDEX(Agenda!A:A,MATCH(DataFromForm[[#This Row],[Date]],Agenda!A:A,0))),3)</f>
        <v>732</v>
      </c>
      <c r="U110" s="34" t="e" cm="1">
        <f t="array" ref="U110">INDEX(MatriceHeureHeure[], MATCH(S110*1,TableHeuresMinutes[Colonne1],0),MATCH(R110*1,(MatriceHeureHeure[#Headers])*1,0))</f>
        <v>#VALUE!</v>
      </c>
      <c r="W110" s="30" t="str">
        <f>LEFT(TEXT(DataFromForm[[#This Row],[Heure levé]],"0000"),2)</f>
        <v>00</v>
      </c>
      <c r="X110" s="31">
        <f>LEFT(TEXT(DataFromForm[[#This Row],[Heure levé]],"0000"),2)+1</f>
        <v>1</v>
      </c>
      <c r="Y110" t="e">
        <f>IF(RIGHT(DataFromForm[[#This Row],[Heure levé]],2)*1 &gt;57, X110,W110)</f>
        <v>#VALUE!</v>
      </c>
      <c r="Z110" t="e">
        <f>IF(RIGHT(DataFromForm[[#This Row],[Heure levé]],2)*1 &gt;57,0,MROUND(RIGHT(DataFromForm[[#This Row],[Heure coucher]]*1,2),15))</f>
        <v>#VALUE!</v>
      </c>
      <c r="AA110" t="str" cm="1">
        <f t="array" aca="1" ref="AA110" ca="1">RIGHT(CELL("address",INDEX(Agenda!A:A,MATCH(DataFromForm[[#This Row],[Date]],Agenda!A:A,0))),3)</f>
        <v>732</v>
      </c>
      <c r="AB110" s="4" t="e" cm="1">
        <f t="array" ref="AB110">INDEX(MatriceHeureHeure[], MATCH(Z110*1,TableHeuresMinutes[Colonne1],0),MATCH(Y110*1,(MatriceHeureHeure[#Headers])*1,0))</f>
        <v>#VALUE!</v>
      </c>
      <c r="AD110" s="48" t="str">
        <f>LEFT(TEXT(DataFromForm[[#This Row],[HeureBoisson]],"0000"),2)</f>
        <v>09</v>
      </c>
      <c r="AE110" s="31">
        <f>LEFT(TEXT(DataFromForm[[#This Row],[HeureBoisson]],"0000"),2)+1</f>
        <v>10</v>
      </c>
      <c r="AF110" t="str">
        <f>IF(RIGHT(DataFromForm[[#This Row],[HeureBoisson]],2)*1 &gt;57, AE110,AD110)</f>
        <v>09</v>
      </c>
      <c r="AG110">
        <f>IF(RIGHT(DataFromForm[[#This Row],[HeureBoisson]],2)*1 &gt;57,0,MROUND(RIGHT(DataFromForm[[#This Row],[Heure coucher]]*1,2),15))</f>
        <v>0</v>
      </c>
      <c r="AH110" cm="1">
        <f t="array" aca="1" ref="AH110" ca="1">RIGHT(CELL("address",INDEX(Agenda!A:A,MATCH(DataFromForm[[#This Row],[Date]],Agenda!A:A,0))),3)-1</f>
        <v>731</v>
      </c>
      <c r="AI110" s="4" t="str" cm="1">
        <f t="array" ref="AI110">INDEX(MatriceHeureHeure[], MATCH(AG110*1,TableHeuresMinutes[Colonne1],0),MATCH(AF110*1,(MatriceHeureHeure[#Headers])*1,0))</f>
        <v>AX</v>
      </c>
      <c r="AJ110" s="37">
        <v>0</v>
      </c>
      <c r="AK110" s="48" t="str">
        <f>LEFT(TEXT(DataFromForm[[#This Row],[Heure sieste]],"0000"),2)</f>
        <v>00</v>
      </c>
      <c r="AL110" s="31">
        <f>LEFT(TEXT(DataFromForm[[#This Row],[Heure sieste]],"0000"),2)+1</f>
        <v>1</v>
      </c>
      <c r="AM110" t="e">
        <f>IF(RIGHT(DataFromForm[[#This Row],[Heure sieste]],2)*1 &gt;57, AL110,AK110)</f>
        <v>#VALUE!</v>
      </c>
      <c r="AN110" t="e">
        <f>IF(RIGHT(DataFromForm[[#This Row],[Heure sieste]],2)*1 &gt;57,0,MROUND(RIGHT(DataFromForm[[#This Row],[Heure sieste]]*1,2),15))</f>
        <v>#VALUE!</v>
      </c>
      <c r="AO110">
        <f>MROUND(DataFromForm[[#This Row],[Durée sieste]],15)</f>
        <v>0</v>
      </c>
      <c r="AP110" t="str" cm="1">
        <f t="array" aca="1" ref="AP110" ca="1">RIGHT(CELL("address",INDEX(Agenda!A:A,MATCH(DataFromForm[[#This Row],[Date]],Agenda!A:A,0))),3)</f>
        <v>732</v>
      </c>
      <c r="AQ110" s="4" t="e" cm="1">
        <f t="array" ref="AQ110">INDEX(MatriceHeureHeure[], MATCH(AN110*1,TableHeuresMinutes[Colonne1],0),MATCH(AM110*1,(MatriceHeureHeure[#Headers])*1,0))</f>
        <v>#VALUE!</v>
      </c>
      <c r="AR110">
        <f t="shared" si="2"/>
        <v>-1</v>
      </c>
    </row>
    <row r="111" spans="1:44">
      <c r="A111" s="19">
        <v>44585</v>
      </c>
      <c r="B111" s="28">
        <v>2330</v>
      </c>
      <c r="C111" s="21" t="s">
        <v>261</v>
      </c>
      <c r="F111" t="s">
        <v>208</v>
      </c>
      <c r="G111" t="s">
        <v>201</v>
      </c>
      <c r="H111" t="s">
        <v>200</v>
      </c>
      <c r="I111">
        <v>2</v>
      </c>
      <c r="J111">
        <v>2</v>
      </c>
      <c r="M111">
        <v>1</v>
      </c>
      <c r="P111" s="30" t="str">
        <f>LEFT(TEXT(DataFromForm[[#This Row],[Heure coucher]],"0000"),2)</f>
        <v>23</v>
      </c>
      <c r="Q111" s="31">
        <f>LEFT(TEXT(DataFromForm[[#This Row],[Heure coucher]],"0000"),2)+1</f>
        <v>24</v>
      </c>
      <c r="R111" s="32" t="str">
        <f>IF(RIGHT(DataFromForm[[#This Row],[Heure coucher]],2)*1 &gt;57,Q111, P111)</f>
        <v>23</v>
      </c>
      <c r="S111" s="33">
        <f>IF(RIGHT(DataFromForm[[#This Row],[Heure coucher]],2)*1 &gt;57,0,MROUND(RIGHT(DataFromForm[[#This Row],[Heure coucher]]*1,2),15))</f>
        <v>30</v>
      </c>
      <c r="T111" s="20" t="str" cm="1">
        <f t="array" aca="1" ref="T111" ca="1">RIGHT(CELL("address",INDEX(Agenda!A:A,MATCH(DataFromForm[[#This Row],[Date]],Agenda!A:A,0))),3)</f>
        <v>734</v>
      </c>
      <c r="U111" s="34" t="str" cm="1">
        <f t="array" ref="U111">INDEX(MatriceHeureHeure[], MATCH(S111*1,TableHeuresMinutes[Colonne1],0),MATCH(R111*1,(MatriceHeureHeure[#Headers])*1,0))</f>
        <v>L</v>
      </c>
      <c r="W111" s="30" t="str">
        <f>LEFT(TEXT(DataFromForm[[#This Row],[Heure levé]],"0000"),2)</f>
        <v>07</v>
      </c>
      <c r="X111" s="31">
        <f>LEFT(TEXT(DataFromForm[[#This Row],[Heure levé]],"0000"),2)+1</f>
        <v>8</v>
      </c>
      <c r="Y111" t="str">
        <f>IF(RIGHT(DataFromForm[[#This Row],[Heure levé]],2)*1 &gt;57, X111,W111)</f>
        <v>07</v>
      </c>
      <c r="Z111">
        <f>IF(RIGHT(DataFromForm[[#This Row],[Heure levé]],2)*1 &gt;57,0,MROUND(RIGHT(DataFromForm[[#This Row],[Heure coucher]]*1,2),15))</f>
        <v>30</v>
      </c>
      <c r="AA111" t="str" cm="1">
        <f t="array" aca="1" ref="AA111" ca="1">RIGHT(CELL("address",INDEX(Agenda!A:A,MATCH(DataFromForm[[#This Row],[Date]],Agenda!A:A,0))),3)</f>
        <v>734</v>
      </c>
      <c r="AB111" s="4" t="str" cm="1">
        <f t="array" ref="AB111">INDEX(MatriceHeureHeure[], MATCH(Z111*1,TableHeuresMinutes[Colonne1],0),MATCH(Y111*1,(MatriceHeureHeure[#Headers])*1,0))</f>
        <v>AR</v>
      </c>
      <c r="AD111" s="48" t="str">
        <f>LEFT(TEXT(DataFromForm[[#This Row],[HeureBoisson]],"0000"),2)</f>
        <v>00</v>
      </c>
      <c r="AE111" s="31">
        <f>LEFT(TEXT(DataFromForm[[#This Row],[HeureBoisson]],"0000"),2)+1</f>
        <v>1</v>
      </c>
      <c r="AF111" t="e">
        <f>IF(RIGHT(DataFromForm[[#This Row],[HeureBoisson]],2)*1 &gt;57, AE111,AD111)</f>
        <v>#VALUE!</v>
      </c>
      <c r="AG111" t="e">
        <f>IF(RIGHT(DataFromForm[[#This Row],[HeureBoisson]],2)*1 &gt;57,0,MROUND(RIGHT(DataFromForm[[#This Row],[Heure coucher]]*1,2),15))</f>
        <v>#VALUE!</v>
      </c>
      <c r="AH111" cm="1">
        <f t="array" aca="1" ref="AH111" ca="1">RIGHT(CELL("address",INDEX(Agenda!A:A,MATCH(DataFromForm[[#This Row],[Date]],Agenda!A:A,0))),3)-1</f>
        <v>733</v>
      </c>
      <c r="AI111" s="4" t="e" cm="1">
        <f t="array" ref="AI111">INDEX(MatriceHeureHeure[], MATCH(AG111*1,TableHeuresMinutes[Colonne1],0),MATCH(AF111*1,(MatriceHeureHeure[#Headers])*1,0))</f>
        <v>#VALUE!</v>
      </c>
      <c r="AJ111" s="37">
        <v>0</v>
      </c>
      <c r="AK111" s="48" t="str">
        <f>LEFT(TEXT(DataFromForm[[#This Row],[Heure sieste]],"0000"),2)</f>
        <v>00</v>
      </c>
      <c r="AL111" s="31">
        <f>LEFT(TEXT(DataFromForm[[#This Row],[Heure sieste]],"0000"),2)+1</f>
        <v>1</v>
      </c>
      <c r="AM111" t="e">
        <f>IF(RIGHT(DataFromForm[[#This Row],[Heure sieste]],2)*1 &gt;57, AL111,AK111)</f>
        <v>#VALUE!</v>
      </c>
      <c r="AN111" t="e">
        <f>IF(RIGHT(DataFromForm[[#This Row],[Heure sieste]],2)*1 &gt;57,0,MROUND(RIGHT(DataFromForm[[#This Row],[Heure sieste]]*1,2),15))</f>
        <v>#VALUE!</v>
      </c>
      <c r="AO111">
        <f>MROUND(DataFromForm[[#This Row],[Durée sieste]],15)</f>
        <v>0</v>
      </c>
      <c r="AP111" t="str" cm="1">
        <f t="array" aca="1" ref="AP111" ca="1">RIGHT(CELL("address",INDEX(Agenda!A:A,MATCH(DataFromForm[[#This Row],[Date]],Agenda!A:A,0))),3)</f>
        <v>734</v>
      </c>
      <c r="AQ111" s="4" t="e" cm="1">
        <f t="array" ref="AQ111">INDEX(MatriceHeureHeure[], MATCH(AN111*1,TableHeuresMinutes[Colonne1],0),MATCH(AM111*1,(MatriceHeureHeure[#Headers])*1,0))</f>
        <v>#VALUE!</v>
      </c>
      <c r="AR111">
        <f t="shared" si="2"/>
        <v>-1</v>
      </c>
    </row>
    <row r="112" spans="1:44">
      <c r="A112" s="19">
        <v>44586</v>
      </c>
      <c r="B112" s="28">
        <v>2330</v>
      </c>
      <c r="C112" s="21" t="s">
        <v>214</v>
      </c>
      <c r="D112" s="21" t="s">
        <v>249</v>
      </c>
      <c r="E112">
        <v>15</v>
      </c>
      <c r="F112" t="s">
        <v>215</v>
      </c>
      <c r="G112" t="s">
        <v>201</v>
      </c>
      <c r="H112" t="s">
        <v>201</v>
      </c>
      <c r="I112">
        <v>2</v>
      </c>
      <c r="J112">
        <v>2</v>
      </c>
      <c r="K112" t="s">
        <v>210</v>
      </c>
      <c r="L112" s="21" t="s">
        <v>228</v>
      </c>
      <c r="M112">
        <v>1</v>
      </c>
      <c r="P112" s="30" t="str">
        <f>LEFT(TEXT(DataFromForm[[#This Row],[Heure coucher]],"0000"),2)</f>
        <v>23</v>
      </c>
      <c r="Q112" s="31">
        <f>LEFT(TEXT(DataFromForm[[#This Row],[Heure coucher]],"0000"),2)+1</f>
        <v>24</v>
      </c>
      <c r="R112" s="32" t="str">
        <f>IF(RIGHT(DataFromForm[[#This Row],[Heure coucher]],2)*1 &gt;57,Q112, P112)</f>
        <v>23</v>
      </c>
      <c r="S112" s="33">
        <f>IF(RIGHT(DataFromForm[[#This Row],[Heure coucher]],2)*1 &gt;57,0,MROUND(RIGHT(DataFromForm[[#This Row],[Heure coucher]]*1,2),15))</f>
        <v>30</v>
      </c>
      <c r="T112" s="20" t="str" cm="1">
        <f t="array" aca="1" ref="T112" ca="1">RIGHT(CELL("address",INDEX(Agenda!A:A,MATCH(DataFromForm[[#This Row],[Date]],Agenda!A:A,0))),3)</f>
        <v>735</v>
      </c>
      <c r="U112" s="34" t="str" cm="1">
        <f t="array" ref="U112">INDEX(MatriceHeureHeure[], MATCH(S112*1,TableHeuresMinutes[Colonne1],0),MATCH(R112*1,(MatriceHeureHeure[#Headers])*1,0))</f>
        <v>L</v>
      </c>
      <c r="W112" s="30" t="str">
        <f>LEFT(TEXT(DataFromForm[[#This Row],[Heure levé]],"0000"),2)</f>
        <v>07</v>
      </c>
      <c r="X112" s="31">
        <f>LEFT(TEXT(DataFromForm[[#This Row],[Heure levé]],"0000"),2)+1</f>
        <v>8</v>
      </c>
      <c r="Y112" t="str">
        <f>IF(RIGHT(DataFromForm[[#This Row],[Heure levé]],2)*1 &gt;57, X112,W112)</f>
        <v>07</v>
      </c>
      <c r="Z112">
        <f>IF(RIGHT(DataFromForm[[#This Row],[Heure levé]],2)*1 &gt;57,0,MROUND(RIGHT(DataFromForm[[#This Row],[Heure coucher]]*1,2),15))</f>
        <v>30</v>
      </c>
      <c r="AA112" t="str" cm="1">
        <f t="array" aca="1" ref="AA112" ca="1">RIGHT(CELL("address",INDEX(Agenda!A:A,MATCH(DataFromForm[[#This Row],[Date]],Agenda!A:A,0))),3)</f>
        <v>735</v>
      </c>
      <c r="AB112" s="4" t="str" cm="1">
        <f t="array" ref="AB112">INDEX(MatriceHeureHeure[], MATCH(Z112*1,TableHeuresMinutes[Colonne1],0),MATCH(Y112*1,(MatriceHeureHeure[#Headers])*1,0))</f>
        <v>AR</v>
      </c>
      <c r="AD112" s="48" t="str">
        <f>LEFT(TEXT(DataFromForm[[#This Row],[HeureBoisson]],"0000"),2)</f>
        <v>14</v>
      </c>
      <c r="AE112" s="31">
        <f>LEFT(TEXT(DataFromForm[[#This Row],[HeureBoisson]],"0000"),2)+1</f>
        <v>15</v>
      </c>
      <c r="AF112" t="str">
        <f>IF(RIGHT(DataFromForm[[#This Row],[HeureBoisson]],2)*1 &gt;57, AE112,AD112)</f>
        <v>14</v>
      </c>
      <c r="AG112">
        <f>IF(RIGHT(DataFromForm[[#This Row],[HeureBoisson]],2)*1 &gt;57,0,MROUND(RIGHT(DataFromForm[[#This Row],[Heure coucher]]*1,2),15))</f>
        <v>30</v>
      </c>
      <c r="AH112" cm="1">
        <f t="array" aca="1" ref="AH112" ca="1">RIGHT(CELL("address",INDEX(Agenda!A:A,MATCH(DataFromForm[[#This Row],[Date]],Agenda!A:A,0))),3)-1</f>
        <v>734</v>
      </c>
      <c r="AI112" s="4" t="str" cm="1">
        <f t="array" ref="AI112">INDEX(MatriceHeureHeure[], MATCH(AG112*1,TableHeuresMinutes[Colonne1],0),MATCH(AF112*1,(MatriceHeureHeure[#Headers])*1,0))</f>
        <v>BT</v>
      </c>
      <c r="AJ112" s="37">
        <v>0</v>
      </c>
      <c r="AK112" s="48" t="str">
        <f>LEFT(TEXT(DataFromForm[[#This Row],[Heure sieste]],"0000"),2)</f>
        <v>13</v>
      </c>
      <c r="AL112" s="31">
        <f>LEFT(TEXT(DataFromForm[[#This Row],[Heure sieste]],"0000"),2)+1</f>
        <v>14</v>
      </c>
      <c r="AM112" t="str">
        <f>IF(RIGHT(DataFromForm[[#This Row],[Heure sieste]],2)*1 &gt;57, AL112,AK112)</f>
        <v>13</v>
      </c>
      <c r="AN112">
        <f>IF(RIGHT(DataFromForm[[#This Row],[Heure sieste]],2)*1 &gt;57,0,MROUND(RIGHT(DataFromForm[[#This Row],[Heure sieste]]*1,2),15))</f>
        <v>30</v>
      </c>
      <c r="AO112">
        <f>MROUND(DataFromForm[[#This Row],[Durée sieste]],15)</f>
        <v>15</v>
      </c>
      <c r="AP112" t="str" cm="1">
        <f t="array" aca="1" ref="AP112" ca="1">RIGHT(CELL("address",INDEX(Agenda!A:A,MATCH(DataFromForm[[#This Row],[Date]],Agenda!A:A,0))),3)</f>
        <v>735</v>
      </c>
      <c r="AQ112" s="4" t="str" cm="1">
        <f t="array" ref="AQ112">INDEX(MatriceHeureHeure[], MATCH(AN112*1,TableHeuresMinutes[Colonne1],0),MATCH(AM112*1,(MatriceHeureHeure[#Headers])*1,0))</f>
        <v>BP</v>
      </c>
      <c r="AR112">
        <f t="shared" si="2"/>
        <v>0</v>
      </c>
    </row>
    <row r="113" spans="1:44">
      <c r="A113" s="19">
        <v>44587</v>
      </c>
      <c r="B113" s="28">
        <v>2330</v>
      </c>
      <c r="C113" s="21" t="s">
        <v>227</v>
      </c>
      <c r="F113" t="s">
        <v>208</v>
      </c>
      <c r="G113" t="s">
        <v>208</v>
      </c>
      <c r="H113" t="s">
        <v>201</v>
      </c>
      <c r="I113">
        <v>3</v>
      </c>
      <c r="J113">
        <v>3</v>
      </c>
      <c r="K113" t="s">
        <v>210</v>
      </c>
      <c r="L113" s="21" t="s">
        <v>249</v>
      </c>
      <c r="M113">
        <v>1</v>
      </c>
      <c r="P113" s="30" t="str">
        <f>LEFT(TEXT(DataFromForm[[#This Row],[Heure coucher]],"0000"),2)</f>
        <v>23</v>
      </c>
      <c r="Q113" s="31">
        <f>LEFT(TEXT(DataFromForm[[#This Row],[Heure coucher]],"0000"),2)+1</f>
        <v>24</v>
      </c>
      <c r="R113" s="32" t="str">
        <f>IF(RIGHT(DataFromForm[[#This Row],[Heure coucher]],2)*1 &gt;57,Q113, P113)</f>
        <v>23</v>
      </c>
      <c r="S113" s="33">
        <f>IF(RIGHT(DataFromForm[[#This Row],[Heure coucher]],2)*1 &gt;57,0,MROUND(RIGHT(DataFromForm[[#This Row],[Heure coucher]]*1,2),15))</f>
        <v>30</v>
      </c>
      <c r="T113" s="20" t="str" cm="1">
        <f t="array" aca="1" ref="T113" ca="1">RIGHT(CELL("address",INDEX(Agenda!A:A,MATCH(DataFromForm[[#This Row],[Date]],Agenda!A:A,0))),3)</f>
        <v>736</v>
      </c>
      <c r="U113" s="34" t="str" cm="1">
        <f t="array" ref="U113">INDEX(MatriceHeureHeure[], MATCH(S113*1,TableHeuresMinutes[Colonne1],0),MATCH(R113*1,(MatriceHeureHeure[#Headers])*1,0))</f>
        <v>L</v>
      </c>
      <c r="W113" s="30" t="str">
        <f>LEFT(TEXT(DataFromForm[[#This Row],[Heure levé]],"0000"),2)</f>
        <v>07</v>
      </c>
      <c r="X113" s="31">
        <f>LEFT(TEXT(DataFromForm[[#This Row],[Heure levé]],"0000"),2)+1</f>
        <v>8</v>
      </c>
      <c r="Y113" t="str">
        <f>IF(RIGHT(DataFromForm[[#This Row],[Heure levé]],2)*1 &gt;57, X113,W113)</f>
        <v>07</v>
      </c>
      <c r="Z113">
        <f>IF(RIGHT(DataFromForm[[#This Row],[Heure levé]],2)*1 &gt;57,0,MROUND(RIGHT(DataFromForm[[#This Row],[Heure coucher]]*1,2),15))</f>
        <v>30</v>
      </c>
      <c r="AA113" t="str" cm="1">
        <f t="array" aca="1" ref="AA113" ca="1">RIGHT(CELL("address",INDEX(Agenda!A:A,MATCH(DataFromForm[[#This Row],[Date]],Agenda!A:A,0))),3)</f>
        <v>736</v>
      </c>
      <c r="AB113" s="4" t="str" cm="1">
        <f t="array" ref="AB113">INDEX(MatriceHeureHeure[], MATCH(Z113*1,TableHeuresMinutes[Colonne1],0),MATCH(Y113*1,(MatriceHeureHeure[#Headers])*1,0))</f>
        <v>AR</v>
      </c>
      <c r="AD113" s="48" t="str">
        <f>LEFT(TEXT(DataFromForm[[#This Row],[HeureBoisson]],"0000"),2)</f>
        <v>13</v>
      </c>
      <c r="AE113" s="31">
        <f>LEFT(TEXT(DataFromForm[[#This Row],[HeureBoisson]],"0000"),2)+1</f>
        <v>14</v>
      </c>
      <c r="AF113" t="str">
        <f>IF(RIGHT(DataFromForm[[#This Row],[HeureBoisson]],2)*1 &gt;57, AE113,AD113)</f>
        <v>13</v>
      </c>
      <c r="AG113">
        <f>IF(RIGHT(DataFromForm[[#This Row],[HeureBoisson]],2)*1 &gt;57,0,MROUND(RIGHT(DataFromForm[[#This Row],[Heure coucher]]*1,2),15))</f>
        <v>30</v>
      </c>
      <c r="AH113" cm="1">
        <f t="array" aca="1" ref="AH113" ca="1">RIGHT(CELL("address",INDEX(Agenda!A:A,MATCH(DataFromForm[[#This Row],[Date]],Agenda!A:A,0))),3)-1</f>
        <v>735</v>
      </c>
      <c r="AI113" s="4" t="str" cm="1">
        <f t="array" ref="AI113">INDEX(MatriceHeureHeure[], MATCH(AG113*1,TableHeuresMinutes[Colonne1],0),MATCH(AF113*1,(MatriceHeureHeure[#Headers])*1,0))</f>
        <v>BP</v>
      </c>
      <c r="AJ113" s="37">
        <v>0</v>
      </c>
      <c r="AK113" s="48" t="str">
        <f>LEFT(TEXT(DataFromForm[[#This Row],[Heure sieste]],"0000"),2)</f>
        <v>00</v>
      </c>
      <c r="AL113" s="31">
        <f>LEFT(TEXT(DataFromForm[[#This Row],[Heure sieste]],"0000"),2)+1</f>
        <v>1</v>
      </c>
      <c r="AM113" t="e">
        <f>IF(RIGHT(DataFromForm[[#This Row],[Heure sieste]],2)*1 &gt;57, AL113,AK113)</f>
        <v>#VALUE!</v>
      </c>
      <c r="AN113" t="e">
        <f>IF(RIGHT(DataFromForm[[#This Row],[Heure sieste]],2)*1 &gt;57,0,MROUND(RIGHT(DataFromForm[[#This Row],[Heure sieste]]*1,2),15))</f>
        <v>#VALUE!</v>
      </c>
      <c r="AO113">
        <f>MROUND(DataFromForm[[#This Row],[Durée sieste]],15)</f>
        <v>0</v>
      </c>
      <c r="AP113" t="str" cm="1">
        <f t="array" aca="1" ref="AP113" ca="1">RIGHT(CELL("address",INDEX(Agenda!A:A,MATCH(DataFromForm[[#This Row],[Date]],Agenda!A:A,0))),3)</f>
        <v>736</v>
      </c>
      <c r="AQ113" s="4" t="e" cm="1">
        <f t="array" ref="AQ113">INDEX(MatriceHeureHeure[], MATCH(AN113*1,TableHeuresMinutes[Colonne1],0),MATCH(AM113*1,(MatriceHeureHeure[#Headers])*1,0))</f>
        <v>#VALUE!</v>
      </c>
      <c r="AR113">
        <f t="shared" si="2"/>
        <v>-1</v>
      </c>
    </row>
    <row r="114" spans="1:44">
      <c r="A114" s="19">
        <v>44588</v>
      </c>
      <c r="B114" s="28"/>
      <c r="D114" s="21" t="s">
        <v>247</v>
      </c>
      <c r="E114">
        <v>20</v>
      </c>
      <c r="K114" t="s">
        <v>210</v>
      </c>
      <c r="L114" s="21" t="s">
        <v>246</v>
      </c>
      <c r="M114">
        <v>1</v>
      </c>
      <c r="P114" s="30" t="str">
        <f>LEFT(TEXT(DataFromForm[[#This Row],[Heure coucher]],"0000"),2)</f>
        <v>00</v>
      </c>
      <c r="Q114" s="31">
        <f>LEFT(TEXT(DataFromForm[[#This Row],[Heure coucher]],"0000"),2)+1</f>
        <v>1</v>
      </c>
      <c r="R114" s="32" t="e">
        <f>IF(RIGHT(DataFromForm[[#This Row],[Heure coucher]],2)*1 &gt;57,Q114, P114)</f>
        <v>#VALUE!</v>
      </c>
      <c r="S114" s="33" t="e">
        <f>IF(RIGHT(DataFromForm[[#This Row],[Heure coucher]],2)*1 &gt;57,0,MROUND(RIGHT(DataFromForm[[#This Row],[Heure coucher]]*1,2),15))</f>
        <v>#VALUE!</v>
      </c>
      <c r="T114" s="20" t="str" cm="1">
        <f t="array" aca="1" ref="T114" ca="1">RIGHT(CELL("address",INDEX(Agenda!A:A,MATCH(DataFromForm[[#This Row],[Date]],Agenda!A:A,0))),3)</f>
        <v>737</v>
      </c>
      <c r="U114" s="34" t="e" cm="1">
        <f t="array" ref="U114">INDEX(MatriceHeureHeure[], MATCH(S114*1,TableHeuresMinutes[Colonne1],0),MATCH(R114*1,(MatriceHeureHeure[#Headers])*1,0))</f>
        <v>#VALUE!</v>
      </c>
      <c r="W114" s="30" t="str">
        <f>LEFT(TEXT(DataFromForm[[#This Row],[Heure levé]],"0000"),2)</f>
        <v>00</v>
      </c>
      <c r="X114" s="31">
        <f>LEFT(TEXT(DataFromForm[[#This Row],[Heure levé]],"0000"),2)+1</f>
        <v>1</v>
      </c>
      <c r="Y114" t="e">
        <f>IF(RIGHT(DataFromForm[[#This Row],[Heure levé]],2)*1 &gt;57, X114,W114)</f>
        <v>#VALUE!</v>
      </c>
      <c r="Z114" t="e">
        <f>IF(RIGHT(DataFromForm[[#This Row],[Heure levé]],2)*1 &gt;57,0,MROUND(RIGHT(DataFromForm[[#This Row],[Heure coucher]]*1,2),15))</f>
        <v>#VALUE!</v>
      </c>
      <c r="AA114" t="str" cm="1">
        <f t="array" aca="1" ref="AA114" ca="1">RIGHT(CELL("address",INDEX(Agenda!A:A,MATCH(DataFromForm[[#This Row],[Date]],Agenda!A:A,0))),3)</f>
        <v>737</v>
      </c>
      <c r="AB114" s="4" t="e" cm="1">
        <f t="array" ref="AB114">INDEX(MatriceHeureHeure[], MATCH(Z114*1,TableHeuresMinutes[Colonne1],0),MATCH(Y114*1,(MatriceHeureHeure[#Headers])*1,0))</f>
        <v>#VALUE!</v>
      </c>
      <c r="AD114" s="48" t="str">
        <f>LEFT(TEXT(DataFromForm[[#This Row],[HeureBoisson]],"0000"),2)</f>
        <v>15</v>
      </c>
      <c r="AE114" s="31">
        <f>LEFT(TEXT(DataFromForm[[#This Row],[HeureBoisson]],"0000"),2)+1</f>
        <v>16</v>
      </c>
      <c r="AF114" t="str">
        <f>IF(RIGHT(DataFromForm[[#This Row],[HeureBoisson]],2)*1 &gt;57, AE114,AD114)</f>
        <v>15</v>
      </c>
      <c r="AG114">
        <f>IF(RIGHT(DataFromForm[[#This Row],[HeureBoisson]],2)*1 &gt;57,0,MROUND(RIGHT(DataFromForm[[#This Row],[Heure coucher]]*1,2),15))</f>
        <v>0</v>
      </c>
      <c r="AH114" cm="1">
        <f t="array" aca="1" ref="AH114" ca="1">RIGHT(CELL("address",INDEX(Agenda!A:A,MATCH(DataFromForm[[#This Row],[Date]],Agenda!A:A,0))),3)-1</f>
        <v>736</v>
      </c>
      <c r="AI114" s="4" t="str" cm="1">
        <f t="array" ref="AI114">INDEX(MatriceHeureHeure[], MATCH(AG114*1,TableHeuresMinutes[Colonne1],0),MATCH(AF114*1,(MatriceHeureHeure[#Headers])*1,0))</f>
        <v>BV</v>
      </c>
      <c r="AJ114" s="37">
        <v>0</v>
      </c>
      <c r="AK114" s="48" t="str">
        <f>LEFT(TEXT(DataFromForm[[#This Row],[Heure sieste]],"0000"),2)</f>
        <v>13</v>
      </c>
      <c r="AL114" s="31">
        <f>LEFT(TEXT(DataFromForm[[#This Row],[Heure sieste]],"0000"),2)+1</f>
        <v>14</v>
      </c>
      <c r="AM114" t="str">
        <f>IF(RIGHT(DataFromForm[[#This Row],[Heure sieste]],2)*1 &gt;57, AL114,AK114)</f>
        <v>13</v>
      </c>
      <c r="AN114">
        <f>IF(RIGHT(DataFromForm[[#This Row],[Heure sieste]],2)*1 &gt;57,0,MROUND(RIGHT(DataFromForm[[#This Row],[Heure sieste]]*1,2),15))</f>
        <v>0</v>
      </c>
      <c r="AO114">
        <f>MROUND(DataFromForm[[#This Row],[Durée sieste]],15)</f>
        <v>15</v>
      </c>
      <c r="AP114" t="str" cm="1">
        <f t="array" aca="1" ref="AP114" ca="1">RIGHT(CELL("address",INDEX(Agenda!A:A,MATCH(DataFromForm[[#This Row],[Date]],Agenda!A:A,0))),3)</f>
        <v>737</v>
      </c>
      <c r="AQ114" s="4" t="str" cm="1">
        <f t="array" ref="AQ114">INDEX(MatriceHeureHeure[], MATCH(AN114*1,TableHeuresMinutes[Colonne1],0),MATCH(AM114*1,(MatriceHeureHeure[#Headers])*1,0))</f>
        <v>BN</v>
      </c>
      <c r="AR114">
        <f t="shared" si="2"/>
        <v>0</v>
      </c>
    </row>
    <row r="115" spans="1:44">
      <c r="A115" s="19">
        <v>44589</v>
      </c>
      <c r="B115" s="28">
        <v>15</v>
      </c>
      <c r="C115" s="21" t="s">
        <v>204</v>
      </c>
      <c r="F115" t="s">
        <v>200</v>
      </c>
      <c r="G115" t="s">
        <v>200</v>
      </c>
      <c r="H115" t="s">
        <v>200</v>
      </c>
      <c r="I115">
        <v>1</v>
      </c>
      <c r="J115">
        <v>1</v>
      </c>
      <c r="K115" t="s">
        <v>203</v>
      </c>
      <c r="L115" s="21" t="s">
        <v>204</v>
      </c>
      <c r="M115">
        <v>1</v>
      </c>
      <c r="P115" s="30" t="str">
        <f>LEFT(TEXT(DataFromForm[[#This Row],[Heure coucher]],"0000"),2)</f>
        <v>00</v>
      </c>
      <c r="Q115" s="31">
        <f>LEFT(TEXT(DataFromForm[[#This Row],[Heure coucher]],"0000"),2)+1</f>
        <v>1</v>
      </c>
      <c r="R115" s="32" t="str">
        <f>IF(RIGHT(DataFromForm[[#This Row],[Heure coucher]],2)*1 &gt;57,Q115, P115)</f>
        <v>00</v>
      </c>
      <c r="S115" s="33">
        <f>IF(RIGHT(DataFromForm[[#This Row],[Heure coucher]],2)*1 &gt;57,0,MROUND(RIGHT(DataFromForm[[#This Row],[Heure coucher]]*1,2),15))</f>
        <v>15</v>
      </c>
      <c r="T115" s="20" t="str" cm="1">
        <f t="array" aca="1" ref="T115" ca="1">RIGHT(CELL("address",INDEX(Agenda!A:A,MATCH(DataFromForm[[#This Row],[Date]],Agenda!A:A,0))),3)</f>
        <v>738</v>
      </c>
      <c r="U115" s="34" t="str" cm="1">
        <f t="array" ref="U115">INDEX(MatriceHeureHeure[], MATCH(S115*1,TableHeuresMinutes[Colonne1],0),MATCH(R115*1,(MatriceHeureHeure[#Headers])*1,0))</f>
        <v>O</v>
      </c>
      <c r="W115" s="30" t="str">
        <f>LEFT(TEXT(DataFromForm[[#This Row],[Heure levé]],"0000"),2)</f>
        <v>08</v>
      </c>
      <c r="X115" s="31">
        <f>LEFT(TEXT(DataFromForm[[#This Row],[Heure levé]],"0000"),2)+1</f>
        <v>9</v>
      </c>
      <c r="Y115" t="str">
        <f>IF(RIGHT(DataFromForm[[#This Row],[Heure levé]],2)*1 &gt;57, X115,W115)</f>
        <v>08</v>
      </c>
      <c r="Z115">
        <f>IF(RIGHT(DataFromForm[[#This Row],[Heure levé]],2)*1 &gt;57,0,MROUND(RIGHT(DataFromForm[[#This Row],[Heure coucher]]*1,2),15))</f>
        <v>15</v>
      </c>
      <c r="AA115" t="str" cm="1">
        <f t="array" aca="1" ref="AA115" ca="1">RIGHT(CELL("address",INDEX(Agenda!A:A,MATCH(DataFromForm[[#This Row],[Date]],Agenda!A:A,0))),3)</f>
        <v>738</v>
      </c>
      <c r="AB115" s="4" t="str" cm="1">
        <f t="array" ref="AB115">INDEX(MatriceHeureHeure[], MATCH(Z115*1,TableHeuresMinutes[Colonne1],0),MATCH(Y115*1,(MatriceHeureHeure[#Headers])*1,0))</f>
        <v>AU</v>
      </c>
      <c r="AD115" s="48" t="str">
        <f>LEFT(TEXT(DataFromForm[[#This Row],[HeureBoisson]],"0000"),2)</f>
        <v>08</v>
      </c>
      <c r="AE115" s="31">
        <f>LEFT(TEXT(DataFromForm[[#This Row],[HeureBoisson]],"0000"),2)+1</f>
        <v>9</v>
      </c>
      <c r="AF115" t="str">
        <f>IF(RIGHT(DataFromForm[[#This Row],[HeureBoisson]],2)*1 &gt;57, AE115,AD115)</f>
        <v>08</v>
      </c>
      <c r="AG115">
        <f>IF(RIGHT(DataFromForm[[#This Row],[HeureBoisson]],2)*1 &gt;57,0,MROUND(RIGHT(DataFromForm[[#This Row],[Heure coucher]]*1,2),15))</f>
        <v>15</v>
      </c>
      <c r="AH115" cm="1">
        <f t="array" aca="1" ref="AH115" ca="1">RIGHT(CELL("address",INDEX(Agenda!A:A,MATCH(DataFromForm[[#This Row],[Date]],Agenda!A:A,0))),3)-1</f>
        <v>737</v>
      </c>
      <c r="AI115" s="4" t="str" cm="1">
        <f t="array" ref="AI115">INDEX(MatriceHeureHeure[], MATCH(AG115*1,TableHeuresMinutes[Colonne1],0),MATCH(AF115*1,(MatriceHeureHeure[#Headers])*1,0))</f>
        <v>AU</v>
      </c>
      <c r="AJ115" s="37">
        <v>0</v>
      </c>
      <c r="AK115" s="48" t="str">
        <f>LEFT(TEXT(DataFromForm[[#This Row],[Heure sieste]],"0000"),2)</f>
        <v>00</v>
      </c>
      <c r="AL115" s="31">
        <f>LEFT(TEXT(DataFromForm[[#This Row],[Heure sieste]],"0000"),2)+1</f>
        <v>1</v>
      </c>
      <c r="AM115" t="e">
        <f>IF(RIGHT(DataFromForm[[#This Row],[Heure sieste]],2)*1 &gt;57, AL115,AK115)</f>
        <v>#VALUE!</v>
      </c>
      <c r="AN115" t="e">
        <f>IF(RIGHT(DataFromForm[[#This Row],[Heure sieste]],2)*1 &gt;57,0,MROUND(RIGHT(DataFromForm[[#This Row],[Heure sieste]]*1,2),15))</f>
        <v>#VALUE!</v>
      </c>
      <c r="AO115">
        <f>MROUND(DataFromForm[[#This Row],[Durée sieste]],15)</f>
        <v>0</v>
      </c>
      <c r="AP115" t="str" cm="1">
        <f t="array" aca="1" ref="AP115" ca="1">RIGHT(CELL("address",INDEX(Agenda!A:A,MATCH(DataFromForm[[#This Row],[Date]],Agenda!A:A,0))),3)</f>
        <v>738</v>
      </c>
      <c r="AQ115" s="4" t="e" cm="1">
        <f t="array" ref="AQ115">INDEX(MatriceHeureHeure[], MATCH(AN115*1,TableHeuresMinutes[Colonne1],0),MATCH(AM115*1,(MatriceHeureHeure[#Headers])*1,0))</f>
        <v>#VALUE!</v>
      </c>
      <c r="AR115">
        <f t="shared" si="2"/>
        <v>-1</v>
      </c>
    </row>
    <row r="116" spans="1:44">
      <c r="A116" s="19">
        <v>44589</v>
      </c>
      <c r="B116" s="28"/>
      <c r="K116" t="s">
        <v>203</v>
      </c>
      <c r="L116" s="21" t="s">
        <v>247</v>
      </c>
      <c r="M116">
        <v>1</v>
      </c>
      <c r="P116" s="30" t="str">
        <f>LEFT(TEXT(DataFromForm[[#This Row],[Heure coucher]],"0000"),2)</f>
        <v>00</v>
      </c>
      <c r="Q116" s="31">
        <f>LEFT(TEXT(DataFromForm[[#This Row],[Heure coucher]],"0000"),2)+1</f>
        <v>1</v>
      </c>
      <c r="R116" s="32" t="e">
        <f>IF(RIGHT(DataFromForm[[#This Row],[Heure coucher]],2)*1 &gt;57,Q116, P116)</f>
        <v>#VALUE!</v>
      </c>
      <c r="S116" s="33" t="e">
        <f>IF(RIGHT(DataFromForm[[#This Row],[Heure coucher]],2)*1 &gt;57,0,MROUND(RIGHT(DataFromForm[[#This Row],[Heure coucher]]*1,2),15))</f>
        <v>#VALUE!</v>
      </c>
      <c r="T116" s="20" t="str" cm="1">
        <f t="array" aca="1" ref="T116" ca="1">RIGHT(CELL("address",INDEX(Agenda!A:A,MATCH(DataFromForm[[#This Row],[Date]],Agenda!A:A,0))),3)</f>
        <v>738</v>
      </c>
      <c r="U116" s="34" t="e" cm="1">
        <f t="array" ref="U116">INDEX(MatriceHeureHeure[], MATCH(S116*1,TableHeuresMinutes[Colonne1],0),MATCH(R116*1,(MatriceHeureHeure[#Headers])*1,0))</f>
        <v>#VALUE!</v>
      </c>
      <c r="W116" s="30" t="str">
        <f>LEFT(TEXT(DataFromForm[[#This Row],[Heure levé]],"0000"),2)</f>
        <v>00</v>
      </c>
      <c r="X116" s="31">
        <f>LEFT(TEXT(DataFromForm[[#This Row],[Heure levé]],"0000"),2)+1</f>
        <v>1</v>
      </c>
      <c r="Y116" t="e">
        <f>IF(RIGHT(DataFromForm[[#This Row],[Heure levé]],2)*1 &gt;57, X116,W116)</f>
        <v>#VALUE!</v>
      </c>
      <c r="Z116" t="e">
        <f>IF(RIGHT(DataFromForm[[#This Row],[Heure levé]],2)*1 &gt;57,0,MROUND(RIGHT(DataFromForm[[#This Row],[Heure coucher]]*1,2),15))</f>
        <v>#VALUE!</v>
      </c>
      <c r="AA116" t="str" cm="1">
        <f t="array" aca="1" ref="AA116" ca="1">RIGHT(CELL("address",INDEX(Agenda!A:A,MATCH(DataFromForm[[#This Row],[Date]],Agenda!A:A,0))),3)</f>
        <v>738</v>
      </c>
      <c r="AB116" s="4" t="e" cm="1">
        <f t="array" ref="AB116">INDEX(MatriceHeureHeure[], MATCH(Z116*1,TableHeuresMinutes[Colonne1],0),MATCH(Y116*1,(MatriceHeureHeure[#Headers])*1,0))</f>
        <v>#VALUE!</v>
      </c>
      <c r="AD116" s="48" t="str">
        <f>LEFT(TEXT(DataFromForm[[#This Row],[HeureBoisson]],"0000"),2)</f>
        <v>13</v>
      </c>
      <c r="AE116" s="31">
        <f>LEFT(TEXT(DataFromForm[[#This Row],[HeureBoisson]],"0000"),2)+1</f>
        <v>14</v>
      </c>
      <c r="AF116" t="str">
        <f>IF(RIGHT(DataFromForm[[#This Row],[HeureBoisson]],2)*1 &gt;57, AE116,AD116)</f>
        <v>13</v>
      </c>
      <c r="AG116">
        <f>IF(RIGHT(DataFromForm[[#This Row],[HeureBoisson]],2)*1 &gt;57,0,MROUND(RIGHT(DataFromForm[[#This Row],[Heure coucher]]*1,2),15))</f>
        <v>0</v>
      </c>
      <c r="AH116" cm="1">
        <f t="array" aca="1" ref="AH116" ca="1">RIGHT(CELL("address",INDEX(Agenda!A:A,MATCH(DataFromForm[[#This Row],[Date]],Agenda!A:A,0))),3)-1</f>
        <v>737</v>
      </c>
      <c r="AI116" s="4" t="str" cm="1">
        <f t="array" ref="AI116">INDEX(MatriceHeureHeure[], MATCH(AG116*1,TableHeuresMinutes[Colonne1],0),MATCH(AF116*1,(MatriceHeureHeure[#Headers])*1,0))</f>
        <v>BN</v>
      </c>
      <c r="AJ116" s="37">
        <v>0</v>
      </c>
      <c r="AK116" s="48" t="str">
        <f>LEFT(TEXT(DataFromForm[[#This Row],[Heure sieste]],"0000"),2)</f>
        <v>00</v>
      </c>
      <c r="AL116" s="31">
        <f>LEFT(TEXT(DataFromForm[[#This Row],[Heure sieste]],"0000"),2)+1</f>
        <v>1</v>
      </c>
      <c r="AM116" t="e">
        <f>IF(RIGHT(DataFromForm[[#This Row],[Heure sieste]],2)*1 &gt;57, AL116,AK116)</f>
        <v>#VALUE!</v>
      </c>
      <c r="AN116" t="e">
        <f>IF(RIGHT(DataFromForm[[#This Row],[Heure sieste]],2)*1 &gt;57,0,MROUND(RIGHT(DataFromForm[[#This Row],[Heure sieste]]*1,2),15))</f>
        <v>#VALUE!</v>
      </c>
      <c r="AO116">
        <f>MROUND(DataFromForm[[#This Row],[Durée sieste]],15)</f>
        <v>0</v>
      </c>
      <c r="AP116" t="str" cm="1">
        <f t="array" aca="1" ref="AP116" ca="1">RIGHT(CELL("address",INDEX(Agenda!A:A,MATCH(DataFromForm[[#This Row],[Date]],Agenda!A:A,0))),3)</f>
        <v>738</v>
      </c>
      <c r="AQ116" s="4" t="e" cm="1">
        <f t="array" ref="AQ116">INDEX(MatriceHeureHeure[], MATCH(AN116*1,TableHeuresMinutes[Colonne1],0),MATCH(AM116*1,(MatriceHeureHeure[#Headers])*1,0))</f>
        <v>#VALUE!</v>
      </c>
      <c r="AR116">
        <f t="shared" si="2"/>
        <v>-1</v>
      </c>
    </row>
    <row r="117" spans="1:44">
      <c r="A117" s="19">
        <v>44590</v>
      </c>
      <c r="B117" s="28">
        <v>30</v>
      </c>
      <c r="C117" s="21" t="s">
        <v>248</v>
      </c>
      <c r="D117" s="21" t="s">
        <v>273</v>
      </c>
      <c r="E117">
        <v>11</v>
      </c>
      <c r="F117" t="s">
        <v>215</v>
      </c>
      <c r="G117" t="s">
        <v>215</v>
      </c>
      <c r="H117" t="s">
        <v>208</v>
      </c>
      <c r="I117">
        <v>1</v>
      </c>
      <c r="J117">
        <v>1</v>
      </c>
      <c r="K117" t="s">
        <v>210</v>
      </c>
      <c r="L117" s="21" t="s">
        <v>211</v>
      </c>
      <c r="M117">
        <v>1</v>
      </c>
      <c r="P117" s="30" t="str">
        <f>LEFT(TEXT(DataFromForm[[#This Row],[Heure coucher]],"0000"),2)</f>
        <v>00</v>
      </c>
      <c r="Q117" s="31">
        <f>LEFT(TEXT(DataFromForm[[#This Row],[Heure coucher]],"0000"),2)+1</f>
        <v>1</v>
      </c>
      <c r="R117" s="32" t="str">
        <f>IF(RIGHT(DataFromForm[[#This Row],[Heure coucher]],2)*1 &gt;57,Q117, P117)</f>
        <v>00</v>
      </c>
      <c r="S117" s="33">
        <f>IF(RIGHT(DataFromForm[[#This Row],[Heure coucher]],2)*1 &gt;57,0,MROUND(RIGHT(DataFromForm[[#This Row],[Heure coucher]]*1,2),15))</f>
        <v>30</v>
      </c>
      <c r="T117" s="20" t="str" cm="1">
        <f t="array" aca="1" ref="T117" ca="1">RIGHT(CELL("address",INDEX(Agenda!A:A,MATCH(DataFromForm[[#This Row],[Date]],Agenda!A:A,0))),3)</f>
        <v>739</v>
      </c>
      <c r="U117" s="34" t="str" cm="1">
        <f t="array" ref="U117">INDEX(MatriceHeureHeure[], MATCH(S117*1,TableHeuresMinutes[Colonne1],0),MATCH(R117*1,(MatriceHeureHeure[#Headers])*1,0))</f>
        <v>P</v>
      </c>
      <c r="W117" s="30" t="str">
        <f>LEFT(TEXT(DataFromForm[[#This Row],[Heure levé]],"0000"),2)</f>
        <v>09</v>
      </c>
      <c r="X117" s="31">
        <f>LEFT(TEXT(DataFromForm[[#This Row],[Heure levé]],"0000"),2)+1</f>
        <v>10</v>
      </c>
      <c r="Y117" t="str">
        <f>IF(RIGHT(DataFromForm[[#This Row],[Heure levé]],2)*1 &gt;57, X117,W117)</f>
        <v>09</v>
      </c>
      <c r="Z117">
        <f>IF(RIGHT(DataFromForm[[#This Row],[Heure levé]],2)*1 &gt;57,0,MROUND(RIGHT(DataFromForm[[#This Row],[Heure coucher]]*1,2),15))</f>
        <v>30</v>
      </c>
      <c r="AA117" t="str" cm="1">
        <f t="array" aca="1" ref="AA117" ca="1">RIGHT(CELL("address",INDEX(Agenda!A:A,MATCH(DataFromForm[[#This Row],[Date]],Agenda!A:A,0))),3)</f>
        <v>739</v>
      </c>
      <c r="AB117" s="4" t="str" cm="1">
        <f t="array" ref="AB117">INDEX(MatriceHeureHeure[], MATCH(Z117*1,TableHeuresMinutes[Colonne1],0),MATCH(Y117*1,(MatriceHeureHeure[#Headers])*1,0))</f>
        <v>AZ</v>
      </c>
      <c r="AD117" s="48" t="str">
        <f>LEFT(TEXT(DataFromForm[[#This Row],[HeureBoisson]],"0000"),2)</f>
        <v>12</v>
      </c>
      <c r="AE117" s="31">
        <f>LEFT(TEXT(DataFromForm[[#This Row],[HeureBoisson]],"0000"),2)+1</f>
        <v>13</v>
      </c>
      <c r="AF117" t="str">
        <f>IF(RIGHT(DataFromForm[[#This Row],[HeureBoisson]],2)*1 &gt;57, AE117,AD117)</f>
        <v>12</v>
      </c>
      <c r="AG117">
        <f>IF(RIGHT(DataFromForm[[#This Row],[HeureBoisson]],2)*1 &gt;57,0,MROUND(RIGHT(DataFromForm[[#This Row],[Heure coucher]]*1,2),15))</f>
        <v>30</v>
      </c>
      <c r="AH117" cm="1">
        <f t="array" aca="1" ref="AH117" ca="1">RIGHT(CELL("address",INDEX(Agenda!A:A,MATCH(DataFromForm[[#This Row],[Date]],Agenda!A:A,0))),3)-1</f>
        <v>738</v>
      </c>
      <c r="AI117" s="4" t="str" cm="1">
        <f t="array" ref="AI117">INDEX(MatriceHeureHeure[], MATCH(AG117*1,TableHeuresMinutes[Colonne1],0),MATCH(AF117*1,(MatriceHeureHeure[#Headers])*1,0))</f>
        <v>BL</v>
      </c>
      <c r="AJ117" s="37">
        <v>0</v>
      </c>
      <c r="AK117" s="48" t="str">
        <f>LEFT(TEXT(DataFromForm[[#This Row],[Heure sieste]],"0000"),2)</f>
        <v>13</v>
      </c>
      <c r="AL117" s="31">
        <f>LEFT(TEXT(DataFromForm[[#This Row],[Heure sieste]],"0000"),2)+1</f>
        <v>14</v>
      </c>
      <c r="AM117" t="str">
        <f>IF(RIGHT(DataFromForm[[#This Row],[Heure sieste]],2)*1 &gt;57, AL117,AK117)</f>
        <v>13</v>
      </c>
      <c r="AN117">
        <f>IF(RIGHT(DataFromForm[[#This Row],[Heure sieste]],2)*1 &gt;57,0,MROUND(RIGHT(DataFromForm[[#This Row],[Heure sieste]]*1,2),15))</f>
        <v>15</v>
      </c>
      <c r="AO117">
        <f>MROUND(DataFromForm[[#This Row],[Durée sieste]],15)</f>
        <v>15</v>
      </c>
      <c r="AP117" t="str" cm="1">
        <f t="array" aca="1" ref="AP117" ca="1">RIGHT(CELL("address",INDEX(Agenda!A:A,MATCH(DataFromForm[[#This Row],[Date]],Agenda!A:A,0))),3)</f>
        <v>739</v>
      </c>
      <c r="AQ117" s="4" t="str" cm="1">
        <f t="array" ref="AQ117">INDEX(MatriceHeureHeure[], MATCH(AN117*1,TableHeuresMinutes[Colonne1],0),MATCH(AM117*1,(MatriceHeureHeure[#Headers])*1,0))</f>
        <v>BO</v>
      </c>
      <c r="AR117">
        <f t="shared" si="2"/>
        <v>0</v>
      </c>
    </row>
    <row r="118" spans="1:44">
      <c r="A118" s="19">
        <v>44591</v>
      </c>
      <c r="B118" s="28">
        <v>30</v>
      </c>
      <c r="C118" s="21" t="s">
        <v>274</v>
      </c>
      <c r="D118" s="21" t="s">
        <v>275</v>
      </c>
      <c r="E118">
        <v>10</v>
      </c>
      <c r="F118" t="s">
        <v>200</v>
      </c>
      <c r="G118" t="s">
        <v>208</v>
      </c>
      <c r="H118" t="s">
        <v>208</v>
      </c>
      <c r="I118">
        <v>2</v>
      </c>
      <c r="J118">
        <v>4</v>
      </c>
      <c r="K118" t="s">
        <v>203</v>
      </c>
      <c r="L118" s="21" t="s">
        <v>240</v>
      </c>
      <c r="M118">
        <v>1</v>
      </c>
      <c r="P118" s="30" t="str">
        <f>LEFT(TEXT(DataFromForm[[#This Row],[Heure coucher]],"0000"),2)</f>
        <v>00</v>
      </c>
      <c r="Q118" s="31">
        <f>LEFT(TEXT(DataFromForm[[#This Row],[Heure coucher]],"0000"),2)+1</f>
        <v>1</v>
      </c>
      <c r="R118" s="32" t="str">
        <f>IF(RIGHT(DataFromForm[[#This Row],[Heure coucher]],2)*1 &gt;57,Q118, P118)</f>
        <v>00</v>
      </c>
      <c r="S118" s="33">
        <f>IF(RIGHT(DataFromForm[[#This Row],[Heure coucher]],2)*1 &gt;57,0,MROUND(RIGHT(DataFromForm[[#This Row],[Heure coucher]]*1,2),15))</f>
        <v>30</v>
      </c>
      <c r="T118" s="20" t="str" cm="1">
        <f t="array" aca="1" ref="T118" ca="1">RIGHT(CELL("address",INDEX(Agenda!A:A,MATCH(DataFromForm[[#This Row],[Date]],Agenda!A:A,0))),3)</f>
        <v>740</v>
      </c>
      <c r="U118" s="34" t="str" cm="1">
        <f t="array" ref="U118">INDEX(MatriceHeureHeure[], MATCH(S118*1,TableHeuresMinutes[Colonne1],0),MATCH(R118*1,(MatriceHeureHeure[#Headers])*1,0))</f>
        <v>P</v>
      </c>
      <c r="W118" s="30" t="str">
        <f>LEFT(TEXT(DataFromForm[[#This Row],[Heure levé]],"0000"),2)</f>
        <v>07</v>
      </c>
      <c r="X118" s="31">
        <f>LEFT(TEXT(DataFromForm[[#This Row],[Heure levé]],"0000"),2)+1</f>
        <v>8</v>
      </c>
      <c r="Y118" t="str">
        <f>IF(RIGHT(DataFromForm[[#This Row],[Heure levé]],2)*1 &gt;57, X118,W118)</f>
        <v>07</v>
      </c>
      <c r="Z118">
        <f>IF(RIGHT(DataFromForm[[#This Row],[Heure levé]],2)*1 &gt;57,0,MROUND(RIGHT(DataFromForm[[#This Row],[Heure coucher]]*1,2),15))</f>
        <v>30</v>
      </c>
      <c r="AA118" t="str" cm="1">
        <f t="array" aca="1" ref="AA118" ca="1">RIGHT(CELL("address",INDEX(Agenda!A:A,MATCH(DataFromForm[[#This Row],[Date]],Agenda!A:A,0))),3)</f>
        <v>740</v>
      </c>
      <c r="AB118" s="4" t="str" cm="1">
        <f t="array" ref="AB118">INDEX(MatriceHeureHeure[], MATCH(Z118*1,TableHeuresMinutes[Colonne1],0),MATCH(Y118*1,(MatriceHeureHeure[#Headers])*1,0))</f>
        <v>AR</v>
      </c>
      <c r="AD118" s="48" t="str">
        <f>LEFT(TEXT(DataFromForm[[#This Row],[HeureBoisson]],"0000"),2)</f>
        <v>10</v>
      </c>
      <c r="AE118" s="31">
        <f>LEFT(TEXT(DataFromForm[[#This Row],[HeureBoisson]],"0000"),2)+1</f>
        <v>11</v>
      </c>
      <c r="AF118" t="str">
        <f>IF(RIGHT(DataFromForm[[#This Row],[HeureBoisson]],2)*1 &gt;57, AE118,AD118)</f>
        <v>10</v>
      </c>
      <c r="AG118">
        <f>IF(RIGHT(DataFromForm[[#This Row],[HeureBoisson]],2)*1 &gt;57,0,MROUND(RIGHT(DataFromForm[[#This Row],[Heure coucher]]*1,2),15))</f>
        <v>30</v>
      </c>
      <c r="AH118" cm="1">
        <f t="array" aca="1" ref="AH118" ca="1">RIGHT(CELL("address",INDEX(Agenda!A:A,MATCH(DataFromForm[[#This Row],[Date]],Agenda!A:A,0))),3)-1</f>
        <v>739</v>
      </c>
      <c r="AI118" s="4" t="str" cm="1">
        <f t="array" ref="AI118">INDEX(MatriceHeureHeure[], MATCH(AG118*1,TableHeuresMinutes[Colonne1],0),MATCH(AF118*1,(MatriceHeureHeure[#Headers])*1,0))</f>
        <v>BD</v>
      </c>
      <c r="AJ118" s="37">
        <v>0</v>
      </c>
      <c r="AK118" s="48" t="str">
        <f>LEFT(TEXT(DataFromForm[[#This Row],[Heure sieste]],"0000"),2)</f>
        <v>22</v>
      </c>
      <c r="AL118" s="31">
        <f>LEFT(TEXT(DataFromForm[[#This Row],[Heure sieste]],"0000"),2)+1</f>
        <v>23</v>
      </c>
      <c r="AM118" t="str">
        <f>IF(RIGHT(DataFromForm[[#This Row],[Heure sieste]],2)*1 &gt;57, AL118,AK118)</f>
        <v>22</v>
      </c>
      <c r="AN118">
        <f>IF(RIGHT(DataFromForm[[#This Row],[Heure sieste]],2)*1 &gt;57,0,MROUND(RIGHT(DataFromForm[[#This Row],[Heure sieste]]*1,2),15))</f>
        <v>0</v>
      </c>
      <c r="AO118">
        <f>MROUND(DataFromForm[[#This Row],[Durée sieste]],15)</f>
        <v>15</v>
      </c>
      <c r="AP118" t="str" cm="1">
        <f t="array" aca="1" ref="AP118" ca="1">RIGHT(CELL("address",INDEX(Agenda!A:A,MATCH(DataFromForm[[#This Row],[Date]],Agenda!A:A,0))),3)</f>
        <v>740</v>
      </c>
      <c r="AQ118" s="4" t="str" cm="1">
        <f t="array" ref="AQ118">INDEX(MatriceHeureHeure[], MATCH(AN118*1,TableHeuresMinutes[Colonne1],0),MATCH(AM118*1,(MatriceHeureHeure[#Headers])*1,0))</f>
        <v>F</v>
      </c>
      <c r="AR118">
        <f t="shared" si="2"/>
        <v>0</v>
      </c>
    </row>
    <row r="119" spans="1:44">
      <c r="A119" s="19">
        <v>44592</v>
      </c>
      <c r="B119" s="28"/>
      <c r="K119" t="s">
        <v>203</v>
      </c>
      <c r="L119" s="21" t="s">
        <v>204</v>
      </c>
      <c r="M119">
        <v>1</v>
      </c>
      <c r="P119" s="30" t="str">
        <f>LEFT(TEXT(DataFromForm[[#This Row],[Heure coucher]],"0000"),2)</f>
        <v>00</v>
      </c>
      <c r="Q119" s="31">
        <f>LEFT(TEXT(DataFromForm[[#This Row],[Heure coucher]],"0000"),2)+1</f>
        <v>1</v>
      </c>
      <c r="R119" s="32" t="e">
        <f>IF(RIGHT(DataFromForm[[#This Row],[Heure coucher]],2)*1 &gt;57,Q119, P119)</f>
        <v>#VALUE!</v>
      </c>
      <c r="S119" s="33" t="e">
        <f>IF(RIGHT(DataFromForm[[#This Row],[Heure coucher]],2)*1 &gt;57,0,MROUND(RIGHT(DataFromForm[[#This Row],[Heure coucher]]*1,2),15))</f>
        <v>#VALUE!</v>
      </c>
      <c r="T119" s="20" t="str" cm="1">
        <f t="array" aca="1" ref="T119" ca="1">RIGHT(CELL("address",INDEX(Agenda!A:A,MATCH(DataFromForm[[#This Row],[Date]],Agenda!A:A,0))),3)</f>
        <v>741</v>
      </c>
      <c r="U119" s="34" t="e" cm="1">
        <f t="array" ref="U119">INDEX(MatriceHeureHeure[], MATCH(S119*1,TableHeuresMinutes[Colonne1],0),MATCH(R119*1,(MatriceHeureHeure[#Headers])*1,0))</f>
        <v>#VALUE!</v>
      </c>
      <c r="W119" s="30" t="str">
        <f>LEFT(TEXT(DataFromForm[[#This Row],[Heure levé]],"0000"),2)</f>
        <v>00</v>
      </c>
      <c r="X119" s="31">
        <f>LEFT(TEXT(DataFromForm[[#This Row],[Heure levé]],"0000"),2)+1</f>
        <v>1</v>
      </c>
      <c r="Y119" t="e">
        <f>IF(RIGHT(DataFromForm[[#This Row],[Heure levé]],2)*1 &gt;57, X119,W119)</f>
        <v>#VALUE!</v>
      </c>
      <c r="Z119" t="e">
        <f>IF(RIGHT(DataFromForm[[#This Row],[Heure levé]],2)*1 &gt;57,0,MROUND(RIGHT(DataFromForm[[#This Row],[Heure coucher]]*1,2),15))</f>
        <v>#VALUE!</v>
      </c>
      <c r="AA119" t="str" cm="1">
        <f t="array" aca="1" ref="AA119" ca="1">RIGHT(CELL("address",INDEX(Agenda!A:A,MATCH(DataFromForm[[#This Row],[Date]],Agenda!A:A,0))),3)</f>
        <v>741</v>
      </c>
      <c r="AB119" s="4" t="e" cm="1">
        <f t="array" ref="AB119">INDEX(MatriceHeureHeure[], MATCH(Z119*1,TableHeuresMinutes[Colonne1],0),MATCH(Y119*1,(MatriceHeureHeure[#Headers])*1,0))</f>
        <v>#VALUE!</v>
      </c>
      <c r="AD119" s="48" t="str">
        <f>LEFT(TEXT(DataFromForm[[#This Row],[HeureBoisson]],"0000"),2)</f>
        <v>08</v>
      </c>
      <c r="AE119" s="31">
        <f>LEFT(TEXT(DataFromForm[[#This Row],[HeureBoisson]],"0000"),2)+1</f>
        <v>9</v>
      </c>
      <c r="AF119" t="str">
        <f>IF(RIGHT(DataFromForm[[#This Row],[HeureBoisson]],2)*1 &gt;57, AE119,AD119)</f>
        <v>08</v>
      </c>
      <c r="AG119">
        <f>IF(RIGHT(DataFromForm[[#This Row],[HeureBoisson]],2)*1 &gt;57,0,MROUND(RIGHT(DataFromForm[[#This Row],[Heure coucher]]*1,2),15))</f>
        <v>0</v>
      </c>
      <c r="AH119" cm="1">
        <f t="array" aca="1" ref="AH119" ca="1">RIGHT(CELL("address",INDEX(Agenda!A:A,MATCH(DataFromForm[[#This Row],[Date]],Agenda!A:A,0))),3)-1</f>
        <v>740</v>
      </c>
      <c r="AI119" s="4" t="str" cm="1">
        <f t="array" ref="AI119">INDEX(MatriceHeureHeure[], MATCH(AG119*1,TableHeuresMinutes[Colonne1],0),MATCH(AF119*1,(MatriceHeureHeure[#Headers])*1,0))</f>
        <v>AT</v>
      </c>
      <c r="AJ119" s="37">
        <v>0</v>
      </c>
      <c r="AK119" s="48" t="str">
        <f>LEFT(TEXT(DataFromForm[[#This Row],[Heure sieste]],"0000"),2)</f>
        <v>00</v>
      </c>
      <c r="AL119" s="31">
        <f>LEFT(TEXT(DataFromForm[[#This Row],[Heure sieste]],"0000"),2)+1</f>
        <v>1</v>
      </c>
      <c r="AM119" t="e">
        <f>IF(RIGHT(DataFromForm[[#This Row],[Heure sieste]],2)*1 &gt;57, AL119,AK119)</f>
        <v>#VALUE!</v>
      </c>
      <c r="AN119" t="e">
        <f>IF(RIGHT(DataFromForm[[#This Row],[Heure sieste]],2)*1 &gt;57,0,MROUND(RIGHT(DataFromForm[[#This Row],[Heure sieste]]*1,2),15))</f>
        <v>#VALUE!</v>
      </c>
      <c r="AO119">
        <f>MROUND(DataFromForm[[#This Row],[Durée sieste]],15)</f>
        <v>0</v>
      </c>
      <c r="AP119" t="str" cm="1">
        <f t="array" aca="1" ref="AP119" ca="1">RIGHT(CELL("address",INDEX(Agenda!A:A,MATCH(DataFromForm[[#This Row],[Date]],Agenda!A:A,0))),3)</f>
        <v>741</v>
      </c>
      <c r="AQ119" s="4" t="e" cm="1">
        <f t="array" ref="AQ119">INDEX(MatriceHeureHeure[], MATCH(AN119*1,TableHeuresMinutes[Colonne1],0),MATCH(AM119*1,(MatriceHeureHeure[#Headers])*1,0))</f>
        <v>#VALUE!</v>
      </c>
      <c r="AR119">
        <f t="shared" si="2"/>
        <v>-1</v>
      </c>
    </row>
    <row r="120" spans="1:44">
      <c r="A120" s="19">
        <v>44597</v>
      </c>
      <c r="B120" s="28">
        <v>2300</v>
      </c>
      <c r="C120" s="21" t="s">
        <v>276</v>
      </c>
      <c r="F120" t="s">
        <v>208</v>
      </c>
      <c r="G120" t="s">
        <v>201</v>
      </c>
      <c r="H120" t="s">
        <v>208</v>
      </c>
      <c r="I120">
        <v>2</v>
      </c>
      <c r="J120">
        <v>2</v>
      </c>
      <c r="K120" t="s">
        <v>210</v>
      </c>
      <c r="L120" s="21" t="s">
        <v>236</v>
      </c>
      <c r="M120">
        <v>1</v>
      </c>
      <c r="P120" s="30" t="str">
        <f>LEFT(TEXT(DataFromForm[[#This Row],[Heure coucher]],"0000"),2)</f>
        <v>23</v>
      </c>
      <c r="Q120" s="31">
        <f>LEFT(TEXT(DataFromForm[[#This Row],[Heure coucher]],"0000"),2)+1</f>
        <v>24</v>
      </c>
      <c r="R120" s="32" t="str">
        <f>IF(RIGHT(DataFromForm[[#This Row],[Heure coucher]],2)*1 &gt;57,Q120, P120)</f>
        <v>23</v>
      </c>
      <c r="S120" s="33">
        <f>IF(RIGHT(DataFromForm[[#This Row],[Heure coucher]],2)*1 &gt;57,0,MROUND(RIGHT(DataFromForm[[#This Row],[Heure coucher]]*1,2),15))</f>
        <v>0</v>
      </c>
      <c r="T120" s="20" t="str" cm="1">
        <f t="array" aca="1" ref="T120" ca="1">RIGHT(CELL("address",INDEX(Agenda!A:A,MATCH(DataFromForm[[#This Row],[Date]],Agenda!A:A,0))),3)</f>
        <v>746</v>
      </c>
      <c r="U120" s="34" t="str" cm="1">
        <f t="array" ref="U120">INDEX(MatriceHeureHeure[], MATCH(S120*1,TableHeuresMinutes[Colonne1],0),MATCH(R120*1,(MatriceHeureHeure[#Headers])*1,0))</f>
        <v>J</v>
      </c>
      <c r="W120" s="30" t="str">
        <f>LEFT(TEXT(DataFromForm[[#This Row],[Heure levé]],"0000"),2)</f>
        <v>08</v>
      </c>
      <c r="X120" s="31">
        <f>LEFT(TEXT(DataFromForm[[#This Row],[Heure levé]],"0000"),2)+1</f>
        <v>9</v>
      </c>
      <c r="Y120" t="str">
        <f>IF(RIGHT(DataFromForm[[#This Row],[Heure levé]],2)*1 &gt;57, X120,W120)</f>
        <v>08</v>
      </c>
      <c r="Z120">
        <f>IF(RIGHT(DataFromForm[[#This Row],[Heure levé]],2)*1 &gt;57,0,MROUND(RIGHT(DataFromForm[[#This Row],[Heure coucher]]*1,2),15))</f>
        <v>0</v>
      </c>
      <c r="AA120" t="str" cm="1">
        <f t="array" aca="1" ref="AA120" ca="1">RIGHT(CELL("address",INDEX(Agenda!A:A,MATCH(DataFromForm[[#This Row],[Date]],Agenda!A:A,0))),3)</f>
        <v>746</v>
      </c>
      <c r="AB120" s="4" t="str" cm="1">
        <f t="array" ref="AB120">INDEX(MatriceHeureHeure[], MATCH(Z120*1,TableHeuresMinutes[Colonne1],0),MATCH(Y120*1,(MatriceHeureHeure[#Headers])*1,0))</f>
        <v>AT</v>
      </c>
      <c r="AD120" s="48" t="str">
        <f>LEFT(TEXT(DataFromForm[[#This Row],[HeureBoisson]],"0000"),2)</f>
        <v>16</v>
      </c>
      <c r="AE120" s="31">
        <f>LEFT(TEXT(DataFromForm[[#This Row],[HeureBoisson]],"0000"),2)+1</f>
        <v>17</v>
      </c>
      <c r="AF120" t="str">
        <f>IF(RIGHT(DataFromForm[[#This Row],[HeureBoisson]],2)*1 &gt;57, AE120,AD120)</f>
        <v>16</v>
      </c>
      <c r="AG120">
        <f>IF(RIGHT(DataFromForm[[#This Row],[HeureBoisson]],2)*1 &gt;57,0,MROUND(RIGHT(DataFromForm[[#This Row],[Heure coucher]]*1,2),15))</f>
        <v>0</v>
      </c>
      <c r="AH120" cm="1">
        <f t="array" aca="1" ref="AH120" ca="1">RIGHT(CELL("address",INDEX(Agenda!A:A,MATCH(DataFromForm[[#This Row],[Date]],Agenda!A:A,0))),3)-1</f>
        <v>745</v>
      </c>
      <c r="AI120" s="4" t="str" cm="1">
        <f t="array" ref="AI120">INDEX(MatriceHeureHeure[], MATCH(AG120*1,TableHeuresMinutes[Colonne1],0),MATCH(AF120*1,(MatriceHeureHeure[#Headers])*1,0))</f>
        <v>BZ</v>
      </c>
      <c r="AJ120" s="37">
        <v>0</v>
      </c>
      <c r="AK120" s="48" t="str">
        <f>LEFT(TEXT(DataFromForm[[#This Row],[Heure sieste]],"0000"),2)</f>
        <v>00</v>
      </c>
      <c r="AL120" s="31">
        <f>LEFT(TEXT(DataFromForm[[#This Row],[Heure sieste]],"0000"),2)+1</f>
        <v>1</v>
      </c>
      <c r="AM120" t="e">
        <f>IF(RIGHT(DataFromForm[[#This Row],[Heure sieste]],2)*1 &gt;57, AL120,AK120)</f>
        <v>#VALUE!</v>
      </c>
      <c r="AN120" t="e">
        <f>IF(RIGHT(DataFromForm[[#This Row],[Heure sieste]],2)*1 &gt;57,0,MROUND(RIGHT(DataFromForm[[#This Row],[Heure sieste]]*1,2),15))</f>
        <v>#VALUE!</v>
      </c>
      <c r="AO120">
        <f>MROUND(DataFromForm[[#This Row],[Durée sieste]],15)</f>
        <v>0</v>
      </c>
      <c r="AP120" t="str" cm="1">
        <f t="array" aca="1" ref="AP120" ca="1">RIGHT(CELL("address",INDEX(Agenda!A:A,MATCH(DataFromForm[[#This Row],[Date]],Agenda!A:A,0))),3)</f>
        <v>746</v>
      </c>
      <c r="AQ120" s="4" t="e" cm="1">
        <f t="array" ref="AQ120">INDEX(MatriceHeureHeure[], MATCH(AN120*1,TableHeuresMinutes[Colonne1],0),MATCH(AM120*1,(MatriceHeureHeure[#Headers])*1,0))</f>
        <v>#VALUE!</v>
      </c>
      <c r="AR120">
        <f t="shared" si="2"/>
        <v>-1</v>
      </c>
    </row>
    <row r="121" spans="1:44">
      <c r="A121" s="19">
        <v>44597</v>
      </c>
      <c r="B121" s="28"/>
      <c r="K121" t="s">
        <v>203</v>
      </c>
      <c r="L121" s="21" t="s">
        <v>204</v>
      </c>
      <c r="M121">
        <v>1</v>
      </c>
      <c r="P121" s="30" t="str">
        <f>LEFT(TEXT(DataFromForm[[#This Row],[Heure coucher]],"0000"),2)</f>
        <v>00</v>
      </c>
      <c r="Q121" s="31">
        <f>LEFT(TEXT(DataFromForm[[#This Row],[Heure coucher]],"0000"),2)+1</f>
        <v>1</v>
      </c>
      <c r="R121" s="32" t="e">
        <f>IF(RIGHT(DataFromForm[[#This Row],[Heure coucher]],2)*1 &gt;57,Q121, P121)</f>
        <v>#VALUE!</v>
      </c>
      <c r="S121" s="33" t="e">
        <f>IF(RIGHT(DataFromForm[[#This Row],[Heure coucher]],2)*1 &gt;57,0,MROUND(RIGHT(DataFromForm[[#This Row],[Heure coucher]]*1,2),15))</f>
        <v>#VALUE!</v>
      </c>
      <c r="T121" s="20" t="str" cm="1">
        <f t="array" aca="1" ref="T121" ca="1">RIGHT(CELL("address",INDEX(Agenda!A:A,MATCH(DataFromForm[[#This Row],[Date]],Agenda!A:A,0))),3)</f>
        <v>746</v>
      </c>
      <c r="U121" s="34" t="e" cm="1">
        <f t="array" ref="U121">INDEX(MatriceHeureHeure[], MATCH(S121*1,TableHeuresMinutes[Colonne1],0),MATCH(R121*1,(MatriceHeureHeure[#Headers])*1,0))</f>
        <v>#VALUE!</v>
      </c>
      <c r="W121" s="30" t="str">
        <f>LEFT(TEXT(DataFromForm[[#This Row],[Heure levé]],"0000"),2)</f>
        <v>00</v>
      </c>
      <c r="X121" s="31">
        <f>LEFT(TEXT(DataFromForm[[#This Row],[Heure levé]],"0000"),2)+1</f>
        <v>1</v>
      </c>
      <c r="Y121" t="e">
        <f>IF(RIGHT(DataFromForm[[#This Row],[Heure levé]],2)*1 &gt;57, X121,W121)</f>
        <v>#VALUE!</v>
      </c>
      <c r="Z121" t="e">
        <f>IF(RIGHT(DataFromForm[[#This Row],[Heure levé]],2)*1 &gt;57,0,MROUND(RIGHT(DataFromForm[[#This Row],[Heure coucher]]*1,2),15))</f>
        <v>#VALUE!</v>
      </c>
      <c r="AA121" t="str" cm="1">
        <f t="array" aca="1" ref="AA121" ca="1">RIGHT(CELL("address",INDEX(Agenda!A:A,MATCH(DataFromForm[[#This Row],[Date]],Agenda!A:A,0))),3)</f>
        <v>746</v>
      </c>
      <c r="AB121" s="4" t="e" cm="1">
        <f t="array" ref="AB121">INDEX(MatriceHeureHeure[], MATCH(Z121*1,TableHeuresMinutes[Colonne1],0),MATCH(Y121*1,(MatriceHeureHeure[#Headers])*1,0))</f>
        <v>#VALUE!</v>
      </c>
      <c r="AD121" s="48" t="str">
        <f>LEFT(TEXT(DataFromForm[[#This Row],[HeureBoisson]],"0000"),2)</f>
        <v>08</v>
      </c>
      <c r="AE121" s="31">
        <f>LEFT(TEXT(DataFromForm[[#This Row],[HeureBoisson]],"0000"),2)+1</f>
        <v>9</v>
      </c>
      <c r="AF121" t="str">
        <f>IF(RIGHT(DataFromForm[[#This Row],[HeureBoisson]],2)*1 &gt;57, AE121,AD121)</f>
        <v>08</v>
      </c>
      <c r="AG121">
        <f>IF(RIGHT(DataFromForm[[#This Row],[HeureBoisson]],2)*1 &gt;57,0,MROUND(RIGHT(DataFromForm[[#This Row],[Heure coucher]]*1,2),15))</f>
        <v>0</v>
      </c>
      <c r="AH121" cm="1">
        <f t="array" aca="1" ref="AH121" ca="1">RIGHT(CELL("address",INDEX(Agenda!A:A,MATCH(DataFromForm[[#This Row],[Date]],Agenda!A:A,0))),3)-1</f>
        <v>745</v>
      </c>
      <c r="AI121" s="4" t="str" cm="1">
        <f t="array" ref="AI121">INDEX(MatriceHeureHeure[], MATCH(AG121*1,TableHeuresMinutes[Colonne1],0),MATCH(AF121*1,(MatriceHeureHeure[#Headers])*1,0))</f>
        <v>AT</v>
      </c>
      <c r="AJ121" s="37">
        <v>0</v>
      </c>
      <c r="AK121" s="48" t="str">
        <f>LEFT(TEXT(DataFromForm[[#This Row],[Heure sieste]],"0000"),2)</f>
        <v>00</v>
      </c>
      <c r="AL121" s="31">
        <f>LEFT(TEXT(DataFromForm[[#This Row],[Heure sieste]],"0000"),2)+1</f>
        <v>1</v>
      </c>
      <c r="AM121" t="e">
        <f>IF(RIGHT(DataFromForm[[#This Row],[Heure sieste]],2)*1 &gt;57, AL121,AK121)</f>
        <v>#VALUE!</v>
      </c>
      <c r="AN121" t="e">
        <f>IF(RIGHT(DataFromForm[[#This Row],[Heure sieste]],2)*1 &gt;57,0,MROUND(RIGHT(DataFromForm[[#This Row],[Heure sieste]]*1,2),15))</f>
        <v>#VALUE!</v>
      </c>
      <c r="AO121">
        <f>MROUND(DataFromForm[[#This Row],[Durée sieste]],15)</f>
        <v>0</v>
      </c>
      <c r="AP121" t="str" cm="1">
        <f t="array" aca="1" ref="AP121" ca="1">RIGHT(CELL("address",INDEX(Agenda!A:A,MATCH(DataFromForm[[#This Row],[Date]],Agenda!A:A,0))),3)</f>
        <v>746</v>
      </c>
      <c r="AQ121" s="4" t="e" cm="1">
        <f t="array" ref="AQ121">INDEX(MatriceHeureHeure[], MATCH(AN121*1,TableHeuresMinutes[Colonne1],0),MATCH(AM121*1,(MatriceHeureHeure[#Headers])*1,0))</f>
        <v>#VALUE!</v>
      </c>
      <c r="AR121">
        <f t="shared" si="2"/>
        <v>-1</v>
      </c>
    </row>
    <row r="122" spans="1:44">
      <c r="A122" s="19">
        <v>44597</v>
      </c>
      <c r="B122" s="28"/>
      <c r="K122" t="s">
        <v>203</v>
      </c>
      <c r="L122" s="21" t="s">
        <v>249</v>
      </c>
      <c r="M122">
        <v>1</v>
      </c>
      <c r="P122" s="30" t="str">
        <f>LEFT(TEXT(DataFromForm[[#This Row],[Heure coucher]],"0000"),2)</f>
        <v>00</v>
      </c>
      <c r="Q122" s="31">
        <f>LEFT(TEXT(DataFromForm[[#This Row],[Heure coucher]],"0000"),2)+1</f>
        <v>1</v>
      </c>
      <c r="R122" s="32" t="e">
        <f>IF(RIGHT(DataFromForm[[#This Row],[Heure coucher]],2)*1 &gt;57,Q122, P122)</f>
        <v>#VALUE!</v>
      </c>
      <c r="S122" s="33" t="e">
        <f>IF(RIGHT(DataFromForm[[#This Row],[Heure coucher]],2)*1 &gt;57,0,MROUND(RIGHT(DataFromForm[[#This Row],[Heure coucher]]*1,2),15))</f>
        <v>#VALUE!</v>
      </c>
      <c r="T122" s="20" t="str" cm="1">
        <f t="array" aca="1" ref="T122" ca="1">RIGHT(CELL("address",INDEX(Agenda!A:A,MATCH(DataFromForm[[#This Row],[Date]],Agenda!A:A,0))),3)</f>
        <v>746</v>
      </c>
      <c r="U122" s="34" t="e" cm="1">
        <f t="array" ref="U122">INDEX(MatriceHeureHeure[], MATCH(S122*1,TableHeuresMinutes[Colonne1],0),MATCH(R122*1,(MatriceHeureHeure[#Headers])*1,0))</f>
        <v>#VALUE!</v>
      </c>
      <c r="W122" s="30" t="str">
        <f>LEFT(TEXT(DataFromForm[[#This Row],[Heure levé]],"0000"),2)</f>
        <v>00</v>
      </c>
      <c r="X122" s="31">
        <f>LEFT(TEXT(DataFromForm[[#This Row],[Heure levé]],"0000"),2)+1</f>
        <v>1</v>
      </c>
      <c r="Y122" t="e">
        <f>IF(RIGHT(DataFromForm[[#This Row],[Heure levé]],2)*1 &gt;57, X122,W122)</f>
        <v>#VALUE!</v>
      </c>
      <c r="Z122" t="e">
        <f>IF(RIGHT(DataFromForm[[#This Row],[Heure levé]],2)*1 &gt;57,0,MROUND(RIGHT(DataFromForm[[#This Row],[Heure coucher]]*1,2),15))</f>
        <v>#VALUE!</v>
      </c>
      <c r="AA122" t="str" cm="1">
        <f t="array" aca="1" ref="AA122" ca="1">RIGHT(CELL("address",INDEX(Agenda!A:A,MATCH(DataFromForm[[#This Row],[Date]],Agenda!A:A,0))),3)</f>
        <v>746</v>
      </c>
      <c r="AB122" s="4" t="e" cm="1">
        <f t="array" ref="AB122">INDEX(MatriceHeureHeure[], MATCH(Z122*1,TableHeuresMinutes[Colonne1],0),MATCH(Y122*1,(MatriceHeureHeure[#Headers])*1,0))</f>
        <v>#VALUE!</v>
      </c>
      <c r="AD122" s="48" t="str">
        <f>LEFT(TEXT(DataFromForm[[#This Row],[HeureBoisson]],"0000"),2)</f>
        <v>13</v>
      </c>
      <c r="AE122" s="31">
        <f>LEFT(TEXT(DataFromForm[[#This Row],[HeureBoisson]],"0000"),2)+1</f>
        <v>14</v>
      </c>
      <c r="AF122" t="str">
        <f>IF(RIGHT(DataFromForm[[#This Row],[HeureBoisson]],2)*1 &gt;57, AE122,AD122)</f>
        <v>13</v>
      </c>
      <c r="AG122">
        <f>IF(RIGHT(DataFromForm[[#This Row],[HeureBoisson]],2)*1 &gt;57,0,MROUND(RIGHT(DataFromForm[[#This Row],[Heure coucher]]*1,2),15))</f>
        <v>0</v>
      </c>
      <c r="AH122" cm="1">
        <f t="array" aca="1" ref="AH122" ca="1">RIGHT(CELL("address",INDEX(Agenda!A:A,MATCH(DataFromForm[[#This Row],[Date]],Agenda!A:A,0))),3)-1</f>
        <v>745</v>
      </c>
      <c r="AI122" s="4" t="str" cm="1">
        <f t="array" ref="AI122">INDEX(MatriceHeureHeure[], MATCH(AG122*1,TableHeuresMinutes[Colonne1],0),MATCH(AF122*1,(MatriceHeureHeure[#Headers])*1,0))</f>
        <v>BN</v>
      </c>
      <c r="AJ122" s="37">
        <v>0</v>
      </c>
      <c r="AK122" s="48" t="str">
        <f>LEFT(TEXT(DataFromForm[[#This Row],[Heure sieste]],"0000"),2)</f>
        <v>00</v>
      </c>
      <c r="AL122" s="31">
        <f>LEFT(TEXT(DataFromForm[[#This Row],[Heure sieste]],"0000"),2)+1</f>
        <v>1</v>
      </c>
      <c r="AM122" t="e">
        <f>IF(RIGHT(DataFromForm[[#This Row],[Heure sieste]],2)*1 &gt;57, AL122,AK122)</f>
        <v>#VALUE!</v>
      </c>
      <c r="AN122" t="e">
        <f>IF(RIGHT(DataFromForm[[#This Row],[Heure sieste]],2)*1 &gt;57,0,MROUND(RIGHT(DataFromForm[[#This Row],[Heure sieste]]*1,2),15))</f>
        <v>#VALUE!</v>
      </c>
      <c r="AO122">
        <f>MROUND(DataFromForm[[#This Row],[Durée sieste]],15)</f>
        <v>0</v>
      </c>
      <c r="AP122" t="str" cm="1">
        <f t="array" aca="1" ref="AP122" ca="1">RIGHT(CELL("address",INDEX(Agenda!A:A,MATCH(DataFromForm[[#This Row],[Date]],Agenda!A:A,0))),3)</f>
        <v>746</v>
      </c>
      <c r="AQ122" s="4" t="e" cm="1">
        <f t="array" ref="AQ122">INDEX(MatriceHeureHeure[], MATCH(AN122*1,TableHeuresMinutes[Colonne1],0),MATCH(AM122*1,(MatriceHeureHeure[#Headers])*1,0))</f>
        <v>#VALUE!</v>
      </c>
      <c r="AR122">
        <f t="shared" si="2"/>
        <v>-1</v>
      </c>
    </row>
    <row r="123" spans="1:44">
      <c r="A123" s="19">
        <v>44598</v>
      </c>
      <c r="B123" s="28">
        <v>2330</v>
      </c>
      <c r="C123" s="21" t="s">
        <v>227</v>
      </c>
      <c r="D123" s="21" t="s">
        <v>266</v>
      </c>
      <c r="E123">
        <v>30</v>
      </c>
      <c r="F123" t="s">
        <v>208</v>
      </c>
      <c r="G123" t="s">
        <v>201</v>
      </c>
      <c r="H123" t="s">
        <v>208</v>
      </c>
      <c r="I123">
        <v>2</v>
      </c>
      <c r="J123">
        <v>2</v>
      </c>
      <c r="K123" t="s">
        <v>203</v>
      </c>
      <c r="L123" s="21" t="s">
        <v>269</v>
      </c>
      <c r="M123">
        <v>1</v>
      </c>
      <c r="P123" s="30" t="str">
        <f>LEFT(TEXT(DataFromForm[[#This Row],[Heure coucher]],"0000"),2)</f>
        <v>23</v>
      </c>
      <c r="Q123" s="31">
        <f>LEFT(TEXT(DataFromForm[[#This Row],[Heure coucher]],"0000"),2)+1</f>
        <v>24</v>
      </c>
      <c r="R123" s="32" t="str">
        <f>IF(RIGHT(DataFromForm[[#This Row],[Heure coucher]],2)*1 &gt;57,Q123, P123)</f>
        <v>23</v>
      </c>
      <c r="S123" s="33">
        <f>IF(RIGHT(DataFromForm[[#This Row],[Heure coucher]],2)*1 &gt;57,0,MROUND(RIGHT(DataFromForm[[#This Row],[Heure coucher]]*1,2),15))</f>
        <v>30</v>
      </c>
      <c r="T123" s="20" t="str" cm="1">
        <f t="array" aca="1" ref="T123" ca="1">RIGHT(CELL("address",INDEX(Agenda!A:A,MATCH(DataFromForm[[#This Row],[Date]],Agenda!A:A,0))),3)</f>
        <v>747</v>
      </c>
      <c r="U123" s="34" t="str" cm="1">
        <f t="array" ref="U123">INDEX(MatriceHeureHeure[], MATCH(S123*1,TableHeuresMinutes[Colonne1],0),MATCH(R123*1,(MatriceHeureHeure[#Headers])*1,0))</f>
        <v>L</v>
      </c>
      <c r="W123" s="30" t="str">
        <f>LEFT(TEXT(DataFromForm[[#This Row],[Heure levé]],"0000"),2)</f>
        <v>07</v>
      </c>
      <c r="X123" s="31">
        <f>LEFT(TEXT(DataFromForm[[#This Row],[Heure levé]],"0000"),2)+1</f>
        <v>8</v>
      </c>
      <c r="Y123" t="str">
        <f>IF(RIGHT(DataFromForm[[#This Row],[Heure levé]],2)*1 &gt;57, X123,W123)</f>
        <v>07</v>
      </c>
      <c r="Z123">
        <f>IF(RIGHT(DataFromForm[[#This Row],[Heure levé]],2)*1 &gt;57,0,MROUND(RIGHT(DataFromForm[[#This Row],[Heure coucher]]*1,2),15))</f>
        <v>30</v>
      </c>
      <c r="AA123" t="str" cm="1">
        <f t="array" aca="1" ref="AA123" ca="1">RIGHT(CELL("address",INDEX(Agenda!A:A,MATCH(DataFromForm[[#This Row],[Date]],Agenda!A:A,0))),3)</f>
        <v>747</v>
      </c>
      <c r="AB123" s="4" t="str" cm="1">
        <f t="array" ref="AB123">INDEX(MatriceHeureHeure[], MATCH(Z123*1,TableHeuresMinutes[Colonne1],0),MATCH(Y123*1,(MatriceHeureHeure[#Headers])*1,0))</f>
        <v>AR</v>
      </c>
      <c r="AD123" s="48" t="str">
        <f>LEFT(TEXT(DataFromForm[[#This Row],[HeureBoisson]],"0000"),2)</f>
        <v>11</v>
      </c>
      <c r="AE123" s="31">
        <f>LEFT(TEXT(DataFromForm[[#This Row],[HeureBoisson]],"0000"),2)+1</f>
        <v>12</v>
      </c>
      <c r="AF123" t="str">
        <f>IF(RIGHT(DataFromForm[[#This Row],[HeureBoisson]],2)*1 &gt;57, AE123,AD123)</f>
        <v>11</v>
      </c>
      <c r="AG123">
        <f>IF(RIGHT(DataFromForm[[#This Row],[HeureBoisson]],2)*1 &gt;57,0,MROUND(RIGHT(DataFromForm[[#This Row],[Heure coucher]]*1,2),15))</f>
        <v>30</v>
      </c>
      <c r="AH123" cm="1">
        <f t="array" aca="1" ref="AH123" ca="1">RIGHT(CELL("address",INDEX(Agenda!A:A,MATCH(DataFromForm[[#This Row],[Date]],Agenda!A:A,0))),3)-1</f>
        <v>746</v>
      </c>
      <c r="AI123" s="4" t="str" cm="1">
        <f t="array" ref="AI123">INDEX(MatriceHeureHeure[], MATCH(AG123*1,TableHeuresMinutes[Colonne1],0),MATCH(AF123*1,(MatriceHeureHeure[#Headers])*1,0))</f>
        <v>BH</v>
      </c>
      <c r="AJ123" s="37">
        <v>0</v>
      </c>
      <c r="AK123" s="48" t="str">
        <f>LEFT(TEXT(DataFromForm[[#This Row],[Heure sieste]],"0000"),2)</f>
        <v>14</v>
      </c>
      <c r="AL123" s="31">
        <f>LEFT(TEXT(DataFromForm[[#This Row],[Heure sieste]],"0000"),2)+1</f>
        <v>15</v>
      </c>
      <c r="AM123" t="str">
        <f>IF(RIGHT(DataFromForm[[#This Row],[Heure sieste]],2)*1 &gt;57, AL123,AK123)</f>
        <v>14</v>
      </c>
      <c r="AN123">
        <f>IF(RIGHT(DataFromForm[[#This Row],[Heure sieste]],2)*1 &gt;57,0,MROUND(RIGHT(DataFromForm[[#This Row],[Heure sieste]]*1,2),15))</f>
        <v>30</v>
      </c>
      <c r="AO123">
        <f>MROUND(DataFromForm[[#This Row],[Durée sieste]],15)</f>
        <v>30</v>
      </c>
      <c r="AP123" t="str" cm="1">
        <f t="array" aca="1" ref="AP123" ca="1">RIGHT(CELL("address",INDEX(Agenda!A:A,MATCH(DataFromForm[[#This Row],[Date]],Agenda!A:A,0))),3)</f>
        <v>747</v>
      </c>
      <c r="AQ123" s="4" t="str" cm="1">
        <f t="array" ref="AQ123">INDEX(MatriceHeureHeure[], MATCH(AN123*1,TableHeuresMinutes[Colonne1],0),MATCH(AM123*1,(MatriceHeureHeure[#Headers])*1,0))</f>
        <v>BT</v>
      </c>
      <c r="AR123">
        <f t="shared" si="2"/>
        <v>1</v>
      </c>
    </row>
    <row r="124" spans="1:44">
      <c r="A124" s="19">
        <v>44592</v>
      </c>
      <c r="B124" s="28"/>
      <c r="K124" t="s">
        <v>203</v>
      </c>
      <c r="L124" s="21" t="s">
        <v>204</v>
      </c>
      <c r="M124">
        <v>1</v>
      </c>
      <c r="P124" s="30" t="str">
        <f>LEFT(TEXT(DataFromForm[[#This Row],[Heure coucher]],"0000"),2)</f>
        <v>00</v>
      </c>
      <c r="Q124" s="31">
        <f>LEFT(TEXT(DataFromForm[[#This Row],[Heure coucher]],"0000"),2)+1</f>
        <v>1</v>
      </c>
      <c r="R124" s="32" t="e">
        <f>IF(RIGHT(DataFromForm[[#This Row],[Heure coucher]],2)*1 &gt;57,Q124, P124)</f>
        <v>#VALUE!</v>
      </c>
      <c r="S124" s="33" t="e">
        <f>IF(RIGHT(DataFromForm[[#This Row],[Heure coucher]],2)*1 &gt;57,0,MROUND(RIGHT(DataFromForm[[#This Row],[Heure coucher]]*1,2),15))</f>
        <v>#VALUE!</v>
      </c>
      <c r="T124" s="20" t="str" cm="1">
        <f t="array" aca="1" ref="T124" ca="1">RIGHT(CELL("address",INDEX(Agenda!A:A,MATCH(DataFromForm[[#This Row],[Date]],Agenda!A:A,0))),3)</f>
        <v>741</v>
      </c>
      <c r="U124" s="34" t="e" cm="1">
        <f t="array" ref="U124">INDEX(MatriceHeureHeure[], MATCH(S124*1,TableHeuresMinutes[Colonne1],0),MATCH(R124*1,(MatriceHeureHeure[#Headers])*1,0))</f>
        <v>#VALUE!</v>
      </c>
      <c r="W124" s="30" t="str">
        <f>LEFT(TEXT(DataFromForm[[#This Row],[Heure levé]],"0000"),2)</f>
        <v>00</v>
      </c>
      <c r="X124" s="31">
        <f>LEFT(TEXT(DataFromForm[[#This Row],[Heure levé]],"0000"),2)+1</f>
        <v>1</v>
      </c>
      <c r="Y124" t="e">
        <f>IF(RIGHT(DataFromForm[[#This Row],[Heure levé]],2)*1 &gt;57, X124,W124)</f>
        <v>#VALUE!</v>
      </c>
      <c r="Z124" t="e">
        <f>IF(RIGHT(DataFromForm[[#This Row],[Heure levé]],2)*1 &gt;57,0,MROUND(RIGHT(DataFromForm[[#This Row],[Heure coucher]]*1,2),15))</f>
        <v>#VALUE!</v>
      </c>
      <c r="AA124" t="str" cm="1">
        <f t="array" aca="1" ref="AA124" ca="1">RIGHT(CELL("address",INDEX(Agenda!A:A,MATCH(DataFromForm[[#This Row],[Date]],Agenda!A:A,0))),3)</f>
        <v>741</v>
      </c>
      <c r="AB124" s="4" t="e" cm="1">
        <f t="array" ref="AB124">INDEX(MatriceHeureHeure[], MATCH(Z124*1,TableHeuresMinutes[Colonne1],0),MATCH(Y124*1,(MatriceHeureHeure[#Headers])*1,0))</f>
        <v>#VALUE!</v>
      </c>
      <c r="AD124" s="48" t="str">
        <f>LEFT(TEXT(DataFromForm[[#This Row],[HeureBoisson]],"0000"),2)</f>
        <v>08</v>
      </c>
      <c r="AE124" s="31">
        <f>LEFT(TEXT(DataFromForm[[#This Row],[HeureBoisson]],"0000"),2)+1</f>
        <v>9</v>
      </c>
      <c r="AF124" t="str">
        <f>IF(RIGHT(DataFromForm[[#This Row],[HeureBoisson]],2)*1 &gt;57, AE124,AD124)</f>
        <v>08</v>
      </c>
      <c r="AG124">
        <f>IF(RIGHT(DataFromForm[[#This Row],[HeureBoisson]],2)*1 &gt;57,0,MROUND(RIGHT(DataFromForm[[#This Row],[Heure coucher]]*1,2),15))</f>
        <v>0</v>
      </c>
      <c r="AH124" cm="1">
        <f t="array" aca="1" ref="AH124" ca="1">RIGHT(CELL("address",INDEX(Agenda!A:A,MATCH(DataFromForm[[#This Row],[Date]],Agenda!A:A,0))),3)-1</f>
        <v>740</v>
      </c>
      <c r="AI124" s="4" t="str" cm="1">
        <f t="array" ref="AI124">INDEX(MatriceHeureHeure[], MATCH(AG124*1,TableHeuresMinutes[Colonne1],0),MATCH(AF124*1,(MatriceHeureHeure[#Headers])*1,0))</f>
        <v>AT</v>
      </c>
      <c r="AJ124" s="37">
        <v>0</v>
      </c>
      <c r="AK124" s="48" t="str">
        <f>LEFT(TEXT(DataFromForm[[#This Row],[Heure sieste]],"0000"),2)</f>
        <v>00</v>
      </c>
      <c r="AL124" s="31">
        <f>LEFT(TEXT(DataFromForm[[#This Row],[Heure sieste]],"0000"),2)+1</f>
        <v>1</v>
      </c>
      <c r="AM124" t="e">
        <f>IF(RIGHT(DataFromForm[[#This Row],[Heure sieste]],2)*1 &gt;57, AL124,AK124)</f>
        <v>#VALUE!</v>
      </c>
      <c r="AN124" t="e">
        <f>IF(RIGHT(DataFromForm[[#This Row],[Heure sieste]],2)*1 &gt;57,0,MROUND(RIGHT(DataFromForm[[#This Row],[Heure sieste]]*1,2),15))</f>
        <v>#VALUE!</v>
      </c>
      <c r="AO124">
        <f>MROUND(DataFromForm[[#This Row],[Durée sieste]],15)</f>
        <v>0</v>
      </c>
      <c r="AP124" t="str" cm="1">
        <f t="array" aca="1" ref="AP124" ca="1">RIGHT(CELL("address",INDEX(Agenda!A:A,MATCH(DataFromForm[[#This Row],[Date]],Agenda!A:A,0))),3)</f>
        <v>741</v>
      </c>
      <c r="AQ124" s="4" t="e" cm="1">
        <f t="array" ref="AQ124">INDEX(MatriceHeureHeure[], MATCH(AN124*1,TableHeuresMinutes[Colonne1],0),MATCH(AM124*1,(MatriceHeureHeure[#Headers])*1,0))</f>
        <v>#VALUE!</v>
      </c>
      <c r="AR124">
        <f t="shared" si="2"/>
        <v>-1</v>
      </c>
    </row>
    <row r="125" spans="1:44">
      <c r="A125" s="19">
        <v>44599</v>
      </c>
      <c r="B125" s="28"/>
      <c r="K125" t="s">
        <v>210</v>
      </c>
      <c r="L125" s="21" t="s">
        <v>249</v>
      </c>
      <c r="M125">
        <v>1</v>
      </c>
      <c r="P125" s="30" t="str">
        <f>LEFT(TEXT(DataFromForm[[#This Row],[Heure coucher]],"0000"),2)</f>
        <v>00</v>
      </c>
      <c r="Q125" s="31">
        <f>LEFT(TEXT(DataFromForm[[#This Row],[Heure coucher]],"0000"),2)+1</f>
        <v>1</v>
      </c>
      <c r="R125" s="32" t="e">
        <f>IF(RIGHT(DataFromForm[[#This Row],[Heure coucher]],2)*1 &gt;57,Q125, P125)</f>
        <v>#VALUE!</v>
      </c>
      <c r="S125" s="33" t="e">
        <f>IF(RIGHT(DataFromForm[[#This Row],[Heure coucher]],2)*1 &gt;57,0,MROUND(RIGHT(DataFromForm[[#This Row],[Heure coucher]]*1,2),15))</f>
        <v>#VALUE!</v>
      </c>
      <c r="T125" s="20" t="str" cm="1">
        <f t="array" aca="1" ref="T125" ca="1">RIGHT(CELL("address",INDEX(Agenda!A:A,MATCH(DataFromForm[[#This Row],[Date]],Agenda!A:A,0))),3)</f>
        <v>748</v>
      </c>
      <c r="U125" s="34" t="e" cm="1">
        <f t="array" ref="U125">INDEX(MatriceHeureHeure[], MATCH(S125*1,TableHeuresMinutes[Colonne1],0),MATCH(R125*1,(MatriceHeureHeure[#Headers])*1,0))</f>
        <v>#VALUE!</v>
      </c>
      <c r="W125" s="30" t="str">
        <f>LEFT(TEXT(DataFromForm[[#This Row],[Heure levé]],"0000"),2)</f>
        <v>00</v>
      </c>
      <c r="X125" s="31">
        <f>LEFT(TEXT(DataFromForm[[#This Row],[Heure levé]],"0000"),2)+1</f>
        <v>1</v>
      </c>
      <c r="Y125" t="e">
        <f>IF(RIGHT(DataFromForm[[#This Row],[Heure levé]],2)*1 &gt;57, X125,W125)</f>
        <v>#VALUE!</v>
      </c>
      <c r="Z125" t="e">
        <f>IF(RIGHT(DataFromForm[[#This Row],[Heure levé]],2)*1 &gt;57,0,MROUND(RIGHT(DataFromForm[[#This Row],[Heure coucher]]*1,2),15))</f>
        <v>#VALUE!</v>
      </c>
      <c r="AA125" t="str" cm="1">
        <f t="array" aca="1" ref="AA125" ca="1">RIGHT(CELL("address",INDEX(Agenda!A:A,MATCH(DataFromForm[[#This Row],[Date]],Agenda!A:A,0))),3)</f>
        <v>748</v>
      </c>
      <c r="AB125" s="4" t="e" cm="1">
        <f t="array" ref="AB125">INDEX(MatriceHeureHeure[], MATCH(Z125*1,TableHeuresMinutes[Colonne1],0),MATCH(Y125*1,(MatriceHeureHeure[#Headers])*1,0))</f>
        <v>#VALUE!</v>
      </c>
      <c r="AD125" s="48" t="str">
        <f>LEFT(TEXT(DataFromForm[[#This Row],[HeureBoisson]],"0000"),2)</f>
        <v>13</v>
      </c>
      <c r="AE125" s="31">
        <f>LEFT(TEXT(DataFromForm[[#This Row],[HeureBoisson]],"0000"),2)+1</f>
        <v>14</v>
      </c>
      <c r="AF125" t="str">
        <f>IF(RIGHT(DataFromForm[[#This Row],[HeureBoisson]],2)*1 &gt;57, AE125,AD125)</f>
        <v>13</v>
      </c>
      <c r="AG125">
        <f>IF(RIGHT(DataFromForm[[#This Row],[HeureBoisson]],2)*1 &gt;57,0,MROUND(RIGHT(DataFromForm[[#This Row],[Heure coucher]]*1,2),15))</f>
        <v>0</v>
      </c>
      <c r="AH125" cm="1">
        <f t="array" aca="1" ref="AH125" ca="1">RIGHT(CELL("address",INDEX(Agenda!A:A,MATCH(DataFromForm[[#This Row],[Date]],Agenda!A:A,0))),3)-1</f>
        <v>747</v>
      </c>
      <c r="AI125" s="4" t="str" cm="1">
        <f t="array" ref="AI125">INDEX(MatriceHeureHeure[], MATCH(AG125*1,TableHeuresMinutes[Colonne1],0),MATCH(AF125*1,(MatriceHeureHeure[#Headers])*1,0))</f>
        <v>BN</v>
      </c>
      <c r="AJ125" s="37">
        <v>0</v>
      </c>
      <c r="AK125" s="48" t="str">
        <f>LEFT(TEXT(DataFromForm[[#This Row],[Heure sieste]],"0000"),2)</f>
        <v>00</v>
      </c>
      <c r="AL125" s="31">
        <f>LEFT(TEXT(DataFromForm[[#This Row],[Heure sieste]],"0000"),2)+1</f>
        <v>1</v>
      </c>
      <c r="AM125" t="e">
        <f>IF(RIGHT(DataFromForm[[#This Row],[Heure sieste]],2)*1 &gt;57, AL125,AK125)</f>
        <v>#VALUE!</v>
      </c>
      <c r="AN125" t="e">
        <f>IF(RIGHT(DataFromForm[[#This Row],[Heure sieste]],2)*1 &gt;57,0,MROUND(RIGHT(DataFromForm[[#This Row],[Heure sieste]]*1,2),15))</f>
        <v>#VALUE!</v>
      </c>
      <c r="AO125">
        <f>MROUND(DataFromForm[[#This Row],[Durée sieste]],15)</f>
        <v>0</v>
      </c>
      <c r="AP125" t="str" cm="1">
        <f t="array" aca="1" ref="AP125" ca="1">RIGHT(CELL("address",INDEX(Agenda!A:A,MATCH(DataFromForm[[#This Row],[Date]],Agenda!A:A,0))),3)</f>
        <v>748</v>
      </c>
      <c r="AQ125" s="4" t="e" cm="1">
        <f t="array" ref="AQ125">INDEX(MatriceHeureHeure[], MATCH(AN125*1,TableHeuresMinutes[Colonne1],0),MATCH(AM125*1,(MatriceHeureHeure[#Headers])*1,0))</f>
        <v>#VALUE!</v>
      </c>
      <c r="AR125">
        <f t="shared" si="2"/>
        <v>-1</v>
      </c>
    </row>
    <row r="126" spans="1:44">
      <c r="A126" s="19">
        <v>44599</v>
      </c>
      <c r="B126" s="28"/>
      <c r="K126" t="s">
        <v>203</v>
      </c>
      <c r="L126" s="21" t="s">
        <v>246</v>
      </c>
      <c r="M126">
        <v>1</v>
      </c>
      <c r="P126" s="30" t="str">
        <f>LEFT(TEXT(DataFromForm[[#This Row],[Heure coucher]],"0000"),2)</f>
        <v>00</v>
      </c>
      <c r="Q126" s="31">
        <f>LEFT(TEXT(DataFromForm[[#This Row],[Heure coucher]],"0000"),2)+1</f>
        <v>1</v>
      </c>
      <c r="R126" s="32" t="e">
        <f>IF(RIGHT(DataFromForm[[#This Row],[Heure coucher]],2)*1 &gt;57,Q126, P126)</f>
        <v>#VALUE!</v>
      </c>
      <c r="S126" s="33" t="e">
        <f>IF(RIGHT(DataFromForm[[#This Row],[Heure coucher]],2)*1 &gt;57,0,MROUND(RIGHT(DataFromForm[[#This Row],[Heure coucher]]*1,2),15))</f>
        <v>#VALUE!</v>
      </c>
      <c r="T126" s="20" t="str" cm="1">
        <f t="array" aca="1" ref="T126" ca="1">RIGHT(CELL("address",INDEX(Agenda!A:A,MATCH(DataFromForm[[#This Row],[Date]],Agenda!A:A,0))),3)</f>
        <v>748</v>
      </c>
      <c r="U126" s="34" t="e" cm="1">
        <f t="array" ref="U126">INDEX(MatriceHeureHeure[], MATCH(S126*1,TableHeuresMinutes[Colonne1],0),MATCH(R126*1,(MatriceHeureHeure[#Headers])*1,0))</f>
        <v>#VALUE!</v>
      </c>
      <c r="W126" s="30" t="str">
        <f>LEFT(TEXT(DataFromForm[[#This Row],[Heure levé]],"0000"),2)</f>
        <v>00</v>
      </c>
      <c r="X126" s="31">
        <f>LEFT(TEXT(DataFromForm[[#This Row],[Heure levé]],"0000"),2)+1</f>
        <v>1</v>
      </c>
      <c r="Y126" t="e">
        <f>IF(RIGHT(DataFromForm[[#This Row],[Heure levé]],2)*1 &gt;57, X126,W126)</f>
        <v>#VALUE!</v>
      </c>
      <c r="Z126" t="e">
        <f>IF(RIGHT(DataFromForm[[#This Row],[Heure levé]],2)*1 &gt;57,0,MROUND(RIGHT(DataFromForm[[#This Row],[Heure coucher]]*1,2),15))</f>
        <v>#VALUE!</v>
      </c>
      <c r="AA126" t="str" cm="1">
        <f t="array" aca="1" ref="AA126" ca="1">RIGHT(CELL("address",INDEX(Agenda!A:A,MATCH(DataFromForm[[#This Row],[Date]],Agenda!A:A,0))),3)</f>
        <v>748</v>
      </c>
      <c r="AB126" s="4" t="e" cm="1">
        <f t="array" ref="AB126">INDEX(MatriceHeureHeure[], MATCH(Z126*1,TableHeuresMinutes[Colonne1],0),MATCH(Y126*1,(MatriceHeureHeure[#Headers])*1,0))</f>
        <v>#VALUE!</v>
      </c>
      <c r="AD126" s="48" t="str">
        <f>LEFT(TEXT(DataFromForm[[#This Row],[HeureBoisson]],"0000"),2)</f>
        <v>15</v>
      </c>
      <c r="AE126" s="31">
        <f>LEFT(TEXT(DataFromForm[[#This Row],[HeureBoisson]],"0000"),2)+1</f>
        <v>16</v>
      </c>
      <c r="AF126" t="str">
        <f>IF(RIGHT(DataFromForm[[#This Row],[HeureBoisson]],2)*1 &gt;57, AE126,AD126)</f>
        <v>15</v>
      </c>
      <c r="AG126">
        <f>IF(RIGHT(DataFromForm[[#This Row],[HeureBoisson]],2)*1 &gt;57,0,MROUND(RIGHT(DataFromForm[[#This Row],[Heure coucher]]*1,2),15))</f>
        <v>0</v>
      </c>
      <c r="AH126" cm="1">
        <f t="array" aca="1" ref="AH126" ca="1">RIGHT(CELL("address",INDEX(Agenda!A:A,MATCH(DataFromForm[[#This Row],[Date]],Agenda!A:A,0))),3)-1</f>
        <v>747</v>
      </c>
      <c r="AI126" s="4" t="str" cm="1">
        <f t="array" ref="AI126">INDEX(MatriceHeureHeure[], MATCH(AG126*1,TableHeuresMinutes[Colonne1],0),MATCH(AF126*1,(MatriceHeureHeure[#Headers])*1,0))</f>
        <v>BV</v>
      </c>
      <c r="AJ126" s="37">
        <v>0</v>
      </c>
      <c r="AK126" s="48" t="str">
        <f>LEFT(TEXT(DataFromForm[[#This Row],[Heure sieste]],"0000"),2)</f>
        <v>00</v>
      </c>
      <c r="AL126" s="31">
        <f>LEFT(TEXT(DataFromForm[[#This Row],[Heure sieste]],"0000"),2)+1</f>
        <v>1</v>
      </c>
      <c r="AM126" t="e">
        <f>IF(RIGHT(DataFromForm[[#This Row],[Heure sieste]],2)*1 &gt;57, AL126,AK126)</f>
        <v>#VALUE!</v>
      </c>
      <c r="AN126" t="e">
        <f>IF(RIGHT(DataFromForm[[#This Row],[Heure sieste]],2)*1 &gt;57,0,MROUND(RIGHT(DataFromForm[[#This Row],[Heure sieste]]*1,2),15))</f>
        <v>#VALUE!</v>
      </c>
      <c r="AO126">
        <f>MROUND(DataFromForm[[#This Row],[Durée sieste]],15)</f>
        <v>0</v>
      </c>
      <c r="AP126" t="str" cm="1">
        <f t="array" aca="1" ref="AP126" ca="1">RIGHT(CELL("address",INDEX(Agenda!A:A,MATCH(DataFromForm[[#This Row],[Date]],Agenda!A:A,0))),3)</f>
        <v>748</v>
      </c>
      <c r="AQ126" s="4" t="e" cm="1">
        <f t="array" ref="AQ126">INDEX(MatriceHeureHeure[], MATCH(AN126*1,TableHeuresMinutes[Colonne1],0),MATCH(AM126*1,(MatriceHeureHeure[#Headers])*1,0))</f>
        <v>#VALUE!</v>
      </c>
      <c r="AR126">
        <f t="shared" si="2"/>
        <v>-1</v>
      </c>
    </row>
    <row r="127" spans="1:44">
      <c r="A127" s="19">
        <v>44600</v>
      </c>
      <c r="B127" s="28">
        <v>2345</v>
      </c>
      <c r="C127" s="21" t="s">
        <v>204</v>
      </c>
      <c r="F127" t="s">
        <v>215</v>
      </c>
      <c r="G127" t="s">
        <v>201</v>
      </c>
      <c r="H127" t="s">
        <v>208</v>
      </c>
      <c r="I127">
        <v>2</v>
      </c>
      <c r="J127">
        <v>2</v>
      </c>
      <c r="K127" t="s">
        <v>210</v>
      </c>
      <c r="L127" s="21" t="s">
        <v>228</v>
      </c>
      <c r="M127">
        <v>1</v>
      </c>
      <c r="P127" s="30" t="str">
        <f>LEFT(TEXT(DataFromForm[[#This Row],[Heure coucher]],"0000"),2)</f>
        <v>23</v>
      </c>
      <c r="Q127" s="31">
        <f>LEFT(TEXT(DataFromForm[[#This Row],[Heure coucher]],"0000"),2)+1</f>
        <v>24</v>
      </c>
      <c r="R127" s="32" t="str">
        <f>IF(RIGHT(DataFromForm[[#This Row],[Heure coucher]],2)*1 &gt;57,Q127, P127)</f>
        <v>23</v>
      </c>
      <c r="S127" s="33">
        <f>IF(RIGHT(DataFromForm[[#This Row],[Heure coucher]],2)*1 &gt;57,0,MROUND(RIGHT(DataFromForm[[#This Row],[Heure coucher]]*1,2),15))</f>
        <v>45</v>
      </c>
      <c r="T127" s="20" t="str" cm="1">
        <f t="array" aca="1" ref="T127" ca="1">RIGHT(CELL("address",INDEX(Agenda!A:A,MATCH(DataFromForm[[#This Row],[Date]],Agenda!A:A,0))),3)</f>
        <v>749</v>
      </c>
      <c r="U127" s="34" t="str" cm="1">
        <f t="array" ref="U127">INDEX(MatriceHeureHeure[], MATCH(S127*1,TableHeuresMinutes[Colonne1],0),MATCH(R127*1,(MatriceHeureHeure[#Headers])*1,0))</f>
        <v>M</v>
      </c>
      <c r="W127" s="30" t="str">
        <f>LEFT(TEXT(DataFromForm[[#This Row],[Heure levé]],"0000"),2)</f>
        <v>08</v>
      </c>
      <c r="X127" s="31">
        <f>LEFT(TEXT(DataFromForm[[#This Row],[Heure levé]],"0000"),2)+1</f>
        <v>9</v>
      </c>
      <c r="Y127" t="str">
        <f>IF(RIGHT(DataFromForm[[#This Row],[Heure levé]],2)*1 &gt;57, X127,W127)</f>
        <v>08</v>
      </c>
      <c r="Z127">
        <f>IF(RIGHT(DataFromForm[[#This Row],[Heure levé]],2)*1 &gt;57,0,MROUND(RIGHT(DataFromForm[[#This Row],[Heure coucher]]*1,2),15))</f>
        <v>45</v>
      </c>
      <c r="AA127" t="str" cm="1">
        <f t="array" aca="1" ref="AA127" ca="1">RIGHT(CELL("address",INDEX(Agenda!A:A,MATCH(DataFromForm[[#This Row],[Date]],Agenda!A:A,0))),3)</f>
        <v>749</v>
      </c>
      <c r="AB127" s="4" t="str" cm="1">
        <f t="array" ref="AB127">INDEX(MatriceHeureHeure[], MATCH(Z127*1,TableHeuresMinutes[Colonne1],0),MATCH(Y127*1,(MatriceHeureHeure[#Headers])*1,0))</f>
        <v>AW</v>
      </c>
      <c r="AD127" s="48" t="str">
        <f>LEFT(TEXT(DataFromForm[[#This Row],[HeureBoisson]],"0000"),2)</f>
        <v>14</v>
      </c>
      <c r="AE127" s="31">
        <f>LEFT(TEXT(DataFromForm[[#This Row],[HeureBoisson]],"0000"),2)+1</f>
        <v>15</v>
      </c>
      <c r="AF127" t="str">
        <f>IF(RIGHT(DataFromForm[[#This Row],[HeureBoisson]],2)*1 &gt;57, AE127,AD127)</f>
        <v>14</v>
      </c>
      <c r="AG127">
        <f>IF(RIGHT(DataFromForm[[#This Row],[HeureBoisson]],2)*1 &gt;57,0,MROUND(RIGHT(DataFromForm[[#This Row],[Heure coucher]]*1,2),15))</f>
        <v>45</v>
      </c>
      <c r="AH127" cm="1">
        <f t="array" aca="1" ref="AH127" ca="1">RIGHT(CELL("address",INDEX(Agenda!A:A,MATCH(DataFromForm[[#This Row],[Date]],Agenda!A:A,0))),3)-1</f>
        <v>748</v>
      </c>
      <c r="AI127" s="4" t="str" cm="1">
        <f t="array" ref="AI127">INDEX(MatriceHeureHeure[], MATCH(AG127*1,TableHeuresMinutes[Colonne1],0),MATCH(AF127*1,(MatriceHeureHeure[#Headers])*1,0))</f>
        <v>BU</v>
      </c>
      <c r="AJ127" s="37">
        <v>0</v>
      </c>
      <c r="AK127" s="48" t="str">
        <f>LEFT(TEXT(DataFromForm[[#This Row],[Heure sieste]],"0000"),2)</f>
        <v>00</v>
      </c>
      <c r="AL127" s="31">
        <f>LEFT(TEXT(DataFromForm[[#This Row],[Heure sieste]],"0000"),2)+1</f>
        <v>1</v>
      </c>
      <c r="AM127" t="e">
        <f>IF(RIGHT(DataFromForm[[#This Row],[Heure sieste]],2)*1 &gt;57, AL127,AK127)</f>
        <v>#VALUE!</v>
      </c>
      <c r="AN127" t="e">
        <f>IF(RIGHT(DataFromForm[[#This Row],[Heure sieste]],2)*1 &gt;57,0,MROUND(RIGHT(DataFromForm[[#This Row],[Heure sieste]]*1,2),15))</f>
        <v>#VALUE!</v>
      </c>
      <c r="AO127">
        <f>MROUND(DataFromForm[[#This Row],[Durée sieste]],15)</f>
        <v>0</v>
      </c>
      <c r="AP127" t="str" cm="1">
        <f t="array" aca="1" ref="AP127" ca="1">RIGHT(CELL("address",INDEX(Agenda!A:A,MATCH(DataFromForm[[#This Row],[Date]],Agenda!A:A,0))),3)</f>
        <v>749</v>
      </c>
      <c r="AQ127" s="4" t="e" cm="1">
        <f t="array" ref="AQ127">INDEX(MatriceHeureHeure[], MATCH(AN127*1,TableHeuresMinutes[Colonne1],0),MATCH(AM127*1,(MatriceHeureHeure[#Headers])*1,0))</f>
        <v>#VALUE!</v>
      </c>
      <c r="AR127">
        <f t="shared" si="2"/>
        <v>-1</v>
      </c>
    </row>
    <row r="128" spans="1:44">
      <c r="A128" s="19">
        <v>44600</v>
      </c>
      <c r="B128" s="28"/>
      <c r="K128" t="s">
        <v>203</v>
      </c>
      <c r="L128" s="21" t="s">
        <v>214</v>
      </c>
      <c r="M128">
        <v>1</v>
      </c>
      <c r="P128" s="30" t="str">
        <f>LEFT(TEXT(DataFromForm[[#This Row],[Heure coucher]],"0000"),2)</f>
        <v>00</v>
      </c>
      <c r="Q128" s="31">
        <f>LEFT(TEXT(DataFromForm[[#This Row],[Heure coucher]],"0000"),2)+1</f>
        <v>1</v>
      </c>
      <c r="R128" s="32" t="e">
        <f>IF(RIGHT(DataFromForm[[#This Row],[Heure coucher]],2)*1 &gt;57,Q128, P128)</f>
        <v>#VALUE!</v>
      </c>
      <c r="S128" s="33" t="e">
        <f>IF(RIGHT(DataFromForm[[#This Row],[Heure coucher]],2)*1 &gt;57,0,MROUND(RIGHT(DataFromForm[[#This Row],[Heure coucher]]*1,2),15))</f>
        <v>#VALUE!</v>
      </c>
      <c r="T128" s="20" t="str" cm="1">
        <f t="array" aca="1" ref="T128" ca="1">RIGHT(CELL("address",INDEX(Agenda!A:A,MATCH(DataFromForm[[#This Row],[Date]],Agenda!A:A,0))),3)</f>
        <v>749</v>
      </c>
      <c r="U128" s="34" t="e" cm="1">
        <f t="array" ref="U128">INDEX(MatriceHeureHeure[], MATCH(S128*1,TableHeuresMinutes[Colonne1],0),MATCH(R128*1,(MatriceHeureHeure[#Headers])*1,0))</f>
        <v>#VALUE!</v>
      </c>
      <c r="W128" s="30" t="str">
        <f>LEFT(TEXT(DataFromForm[[#This Row],[Heure levé]],"0000"),2)</f>
        <v>00</v>
      </c>
      <c r="X128" s="31">
        <f>LEFT(TEXT(DataFromForm[[#This Row],[Heure levé]],"0000"),2)+1</f>
        <v>1</v>
      </c>
      <c r="Y128" t="e">
        <f>IF(RIGHT(DataFromForm[[#This Row],[Heure levé]],2)*1 &gt;57, X128,W128)</f>
        <v>#VALUE!</v>
      </c>
      <c r="Z128" t="e">
        <f>IF(RIGHT(DataFromForm[[#This Row],[Heure levé]],2)*1 &gt;57,0,MROUND(RIGHT(DataFromForm[[#This Row],[Heure coucher]]*1,2),15))</f>
        <v>#VALUE!</v>
      </c>
      <c r="AA128" t="str" cm="1">
        <f t="array" aca="1" ref="AA128" ca="1">RIGHT(CELL("address",INDEX(Agenda!A:A,MATCH(DataFromForm[[#This Row],[Date]],Agenda!A:A,0))),3)</f>
        <v>749</v>
      </c>
      <c r="AB128" s="4" t="e" cm="1">
        <f t="array" ref="AB128">INDEX(MatriceHeureHeure[], MATCH(Z128*1,TableHeuresMinutes[Colonne1],0),MATCH(Y128*1,(MatriceHeureHeure[#Headers])*1,0))</f>
        <v>#VALUE!</v>
      </c>
      <c r="AD128" s="48" t="str">
        <f>LEFT(TEXT(DataFromForm[[#This Row],[HeureBoisson]],"0000"),2)</f>
        <v>07</v>
      </c>
      <c r="AE128" s="31">
        <f>LEFT(TEXT(DataFromForm[[#This Row],[HeureBoisson]],"0000"),2)+1</f>
        <v>8</v>
      </c>
      <c r="AF128" t="str">
        <f>IF(RIGHT(DataFromForm[[#This Row],[HeureBoisson]],2)*1 &gt;57, AE128,AD128)</f>
        <v>07</v>
      </c>
      <c r="AG128">
        <f>IF(RIGHT(DataFromForm[[#This Row],[HeureBoisson]],2)*1 &gt;57,0,MROUND(RIGHT(DataFromForm[[#This Row],[Heure coucher]]*1,2),15))</f>
        <v>0</v>
      </c>
      <c r="AH128" cm="1">
        <f t="array" aca="1" ref="AH128" ca="1">RIGHT(CELL("address",INDEX(Agenda!A:A,MATCH(DataFromForm[[#This Row],[Date]],Agenda!A:A,0))),3)-1</f>
        <v>748</v>
      </c>
      <c r="AI128" s="4" t="str" cm="1">
        <f t="array" ref="AI128">INDEX(MatriceHeureHeure[], MATCH(AG128*1,TableHeuresMinutes[Colonne1],0),MATCH(AF128*1,(MatriceHeureHeure[#Headers])*1,0))</f>
        <v>AP</v>
      </c>
      <c r="AJ128" s="37">
        <v>0</v>
      </c>
      <c r="AK128" s="48" t="str">
        <f>LEFT(TEXT(DataFromForm[[#This Row],[Heure sieste]],"0000"),2)</f>
        <v>00</v>
      </c>
      <c r="AL128" s="31">
        <f>LEFT(TEXT(DataFromForm[[#This Row],[Heure sieste]],"0000"),2)+1</f>
        <v>1</v>
      </c>
      <c r="AM128" t="e">
        <f>IF(RIGHT(DataFromForm[[#This Row],[Heure sieste]],2)*1 &gt;57, AL128,AK128)</f>
        <v>#VALUE!</v>
      </c>
      <c r="AN128" t="e">
        <f>IF(RIGHT(DataFromForm[[#This Row],[Heure sieste]],2)*1 &gt;57,0,MROUND(RIGHT(DataFromForm[[#This Row],[Heure sieste]]*1,2),15))</f>
        <v>#VALUE!</v>
      </c>
      <c r="AO128">
        <f>MROUND(DataFromForm[[#This Row],[Durée sieste]],15)</f>
        <v>0</v>
      </c>
      <c r="AP128" t="str" cm="1">
        <f t="array" aca="1" ref="AP128" ca="1">RIGHT(CELL("address",INDEX(Agenda!A:A,MATCH(DataFromForm[[#This Row],[Date]],Agenda!A:A,0))),3)</f>
        <v>749</v>
      </c>
      <c r="AQ128" s="4" t="e" cm="1">
        <f t="array" ref="AQ128">INDEX(MatriceHeureHeure[], MATCH(AN128*1,TableHeuresMinutes[Colonne1],0),MATCH(AM128*1,(MatriceHeureHeure[#Headers])*1,0))</f>
        <v>#VALUE!</v>
      </c>
      <c r="AR128">
        <f t="shared" si="2"/>
        <v>-1</v>
      </c>
    </row>
    <row r="129" spans="1:44">
      <c r="A129" s="19">
        <v>44601</v>
      </c>
      <c r="B129" s="28">
        <v>115</v>
      </c>
      <c r="C129" s="21" t="s">
        <v>224</v>
      </c>
      <c r="F129" t="s">
        <v>208</v>
      </c>
      <c r="G129" t="s">
        <v>208</v>
      </c>
      <c r="H129" t="s">
        <v>201</v>
      </c>
      <c r="I129">
        <v>2</v>
      </c>
      <c r="J129">
        <v>2</v>
      </c>
      <c r="K129" t="s">
        <v>210</v>
      </c>
      <c r="L129" s="21" t="s">
        <v>228</v>
      </c>
      <c r="M129">
        <v>1</v>
      </c>
      <c r="P129" s="30" t="str">
        <f>LEFT(TEXT(DataFromForm[[#This Row],[Heure coucher]],"0000"),2)</f>
        <v>01</v>
      </c>
      <c r="Q129" s="31">
        <f>LEFT(TEXT(DataFromForm[[#This Row],[Heure coucher]],"0000"),2)+1</f>
        <v>2</v>
      </c>
      <c r="R129" s="32" t="str">
        <f>IF(RIGHT(DataFromForm[[#This Row],[Heure coucher]],2)*1 &gt;57,Q129, P129)</f>
        <v>01</v>
      </c>
      <c r="S129" s="33">
        <f>IF(RIGHT(DataFromForm[[#This Row],[Heure coucher]],2)*1 &gt;57,0,MROUND(RIGHT(DataFromForm[[#This Row],[Heure coucher]]*1,2),15))</f>
        <v>15</v>
      </c>
      <c r="T129" s="20" t="str" cm="1">
        <f t="array" aca="1" ref="T129" ca="1">RIGHT(CELL("address",INDEX(Agenda!A:A,MATCH(DataFromForm[[#This Row],[Date]],Agenda!A:A,0))),3)</f>
        <v>750</v>
      </c>
      <c r="U129" s="34" t="str" cm="1">
        <f t="array" ref="U129">INDEX(MatriceHeureHeure[], MATCH(S129*1,TableHeuresMinutes[Colonne1],0),MATCH(R129*1,(MatriceHeureHeure[#Headers])*1,0))</f>
        <v>S</v>
      </c>
      <c r="W129" s="30" t="str">
        <f>LEFT(TEXT(DataFromForm[[#This Row],[Heure levé]],"0000"),2)</f>
        <v>08</v>
      </c>
      <c r="X129" s="31">
        <f>LEFT(TEXT(DataFromForm[[#This Row],[Heure levé]],"0000"),2)+1</f>
        <v>9</v>
      </c>
      <c r="Y129" t="str">
        <f>IF(RIGHT(DataFromForm[[#This Row],[Heure levé]],2)*1 &gt;57, X129,W129)</f>
        <v>08</v>
      </c>
      <c r="Z129">
        <f>IF(RIGHT(DataFromForm[[#This Row],[Heure levé]],2)*1 &gt;57,0,MROUND(RIGHT(DataFromForm[[#This Row],[Heure coucher]]*1,2),15))</f>
        <v>15</v>
      </c>
      <c r="AA129" t="str" cm="1">
        <f t="array" aca="1" ref="AA129" ca="1">RIGHT(CELL("address",INDEX(Agenda!A:A,MATCH(DataFromForm[[#This Row],[Date]],Agenda!A:A,0))),3)</f>
        <v>750</v>
      </c>
      <c r="AB129" s="4" t="str" cm="1">
        <f t="array" ref="AB129">INDEX(MatriceHeureHeure[], MATCH(Z129*1,TableHeuresMinutes[Colonne1],0),MATCH(Y129*1,(MatriceHeureHeure[#Headers])*1,0))</f>
        <v>AU</v>
      </c>
      <c r="AD129" s="48" t="str">
        <f>LEFT(TEXT(DataFromForm[[#This Row],[HeureBoisson]],"0000"),2)</f>
        <v>14</v>
      </c>
      <c r="AE129" s="31">
        <f>LEFT(TEXT(DataFromForm[[#This Row],[HeureBoisson]],"0000"),2)+1</f>
        <v>15</v>
      </c>
      <c r="AF129" t="str">
        <f>IF(RIGHT(DataFromForm[[#This Row],[HeureBoisson]],2)*1 &gt;57, AE129,AD129)</f>
        <v>14</v>
      </c>
      <c r="AG129">
        <f>IF(RIGHT(DataFromForm[[#This Row],[HeureBoisson]],2)*1 &gt;57,0,MROUND(RIGHT(DataFromForm[[#This Row],[Heure coucher]]*1,2),15))</f>
        <v>15</v>
      </c>
      <c r="AH129" cm="1">
        <f t="array" aca="1" ref="AH129" ca="1">RIGHT(CELL("address",INDEX(Agenda!A:A,MATCH(DataFromForm[[#This Row],[Date]],Agenda!A:A,0))),3)-1</f>
        <v>749</v>
      </c>
      <c r="AI129" s="4" t="str" cm="1">
        <f t="array" ref="AI129">INDEX(MatriceHeureHeure[], MATCH(AG129*1,TableHeuresMinutes[Colonne1],0),MATCH(AF129*1,(MatriceHeureHeure[#Headers])*1,0))</f>
        <v>BS</v>
      </c>
      <c r="AJ129" s="37">
        <v>0</v>
      </c>
      <c r="AK129" s="48" t="str">
        <f>LEFT(TEXT(DataFromForm[[#This Row],[Heure sieste]],"0000"),2)</f>
        <v>00</v>
      </c>
      <c r="AL129" s="31">
        <f>LEFT(TEXT(DataFromForm[[#This Row],[Heure sieste]],"0000"),2)+1</f>
        <v>1</v>
      </c>
      <c r="AM129" t="e">
        <f>IF(RIGHT(DataFromForm[[#This Row],[Heure sieste]],2)*1 &gt;57, AL129,AK129)</f>
        <v>#VALUE!</v>
      </c>
      <c r="AN129" t="e">
        <f>IF(RIGHT(DataFromForm[[#This Row],[Heure sieste]],2)*1 &gt;57,0,MROUND(RIGHT(DataFromForm[[#This Row],[Heure sieste]]*1,2),15))</f>
        <v>#VALUE!</v>
      </c>
      <c r="AO129">
        <f>MROUND(DataFromForm[[#This Row],[Durée sieste]],15)</f>
        <v>0</v>
      </c>
      <c r="AP129" t="str" cm="1">
        <f t="array" aca="1" ref="AP129" ca="1">RIGHT(CELL("address",INDEX(Agenda!A:A,MATCH(DataFromForm[[#This Row],[Date]],Agenda!A:A,0))),3)</f>
        <v>750</v>
      </c>
      <c r="AQ129" s="4" t="e" cm="1">
        <f t="array" ref="AQ129">INDEX(MatriceHeureHeure[], MATCH(AN129*1,TableHeuresMinutes[Colonne1],0),MATCH(AM129*1,(MatriceHeureHeure[#Headers])*1,0))</f>
        <v>#VALUE!</v>
      </c>
      <c r="AR129">
        <f t="shared" si="2"/>
        <v>-1</v>
      </c>
    </row>
    <row r="130" spans="1:44">
      <c r="A130" s="19">
        <v>44601</v>
      </c>
      <c r="B130" s="28"/>
      <c r="K130" t="s">
        <v>203</v>
      </c>
      <c r="L130" s="21" t="s">
        <v>204</v>
      </c>
      <c r="M130">
        <v>1</v>
      </c>
      <c r="P130" s="30" t="str">
        <f>LEFT(TEXT(DataFromForm[[#This Row],[Heure coucher]],"0000"),2)</f>
        <v>00</v>
      </c>
      <c r="Q130" s="31">
        <f>LEFT(TEXT(DataFromForm[[#This Row],[Heure coucher]],"0000"),2)+1</f>
        <v>1</v>
      </c>
      <c r="R130" s="32" t="e">
        <f>IF(RIGHT(DataFromForm[[#This Row],[Heure coucher]],2)*1 &gt;57,Q130, P130)</f>
        <v>#VALUE!</v>
      </c>
      <c r="S130" s="33" t="e">
        <f>IF(RIGHT(DataFromForm[[#This Row],[Heure coucher]],2)*1 &gt;57,0,MROUND(RIGHT(DataFromForm[[#This Row],[Heure coucher]]*1,2),15))</f>
        <v>#VALUE!</v>
      </c>
      <c r="T130" s="20" t="str" cm="1">
        <f t="array" aca="1" ref="T130" ca="1">RIGHT(CELL("address",INDEX(Agenda!A:A,MATCH(DataFromForm[[#This Row],[Date]],Agenda!A:A,0))),3)</f>
        <v>750</v>
      </c>
      <c r="U130" s="34" t="e" cm="1">
        <f t="array" ref="U130">INDEX(MatriceHeureHeure[], MATCH(S130*1,TableHeuresMinutes[Colonne1],0),MATCH(R130*1,(MatriceHeureHeure[#Headers])*1,0))</f>
        <v>#VALUE!</v>
      </c>
      <c r="W130" s="30" t="str">
        <f>LEFT(TEXT(DataFromForm[[#This Row],[Heure levé]],"0000"),2)</f>
        <v>00</v>
      </c>
      <c r="X130" s="31">
        <f>LEFT(TEXT(DataFromForm[[#This Row],[Heure levé]],"0000"),2)+1</f>
        <v>1</v>
      </c>
      <c r="Y130" t="e">
        <f>IF(RIGHT(DataFromForm[[#This Row],[Heure levé]],2)*1 &gt;57, X130,W130)</f>
        <v>#VALUE!</v>
      </c>
      <c r="Z130" t="e">
        <f>IF(RIGHT(DataFromForm[[#This Row],[Heure levé]],2)*1 &gt;57,0,MROUND(RIGHT(DataFromForm[[#This Row],[Heure coucher]]*1,2),15))</f>
        <v>#VALUE!</v>
      </c>
      <c r="AA130" t="str" cm="1">
        <f t="array" aca="1" ref="AA130" ca="1">RIGHT(CELL("address",INDEX(Agenda!A:A,MATCH(DataFromForm[[#This Row],[Date]],Agenda!A:A,0))),3)</f>
        <v>750</v>
      </c>
      <c r="AB130" s="4" t="e" cm="1">
        <f t="array" ref="AB130">INDEX(MatriceHeureHeure[], MATCH(Z130*1,TableHeuresMinutes[Colonne1],0),MATCH(Y130*1,(MatriceHeureHeure[#Headers])*1,0))</f>
        <v>#VALUE!</v>
      </c>
      <c r="AD130" s="48" t="str">
        <f>LEFT(TEXT(DataFromForm[[#This Row],[HeureBoisson]],"0000"),2)</f>
        <v>08</v>
      </c>
      <c r="AE130" s="31">
        <f>LEFT(TEXT(DataFromForm[[#This Row],[HeureBoisson]],"0000"),2)+1</f>
        <v>9</v>
      </c>
      <c r="AF130" t="str">
        <f>IF(RIGHT(DataFromForm[[#This Row],[HeureBoisson]],2)*1 &gt;57, AE130,AD130)</f>
        <v>08</v>
      </c>
      <c r="AG130">
        <f>IF(RIGHT(DataFromForm[[#This Row],[HeureBoisson]],2)*1 &gt;57,0,MROUND(RIGHT(DataFromForm[[#This Row],[Heure coucher]]*1,2),15))</f>
        <v>0</v>
      </c>
      <c r="AH130" cm="1">
        <f t="array" aca="1" ref="AH130" ca="1">RIGHT(CELL("address",INDEX(Agenda!A:A,MATCH(DataFromForm[[#This Row],[Date]],Agenda!A:A,0))),3)-1</f>
        <v>749</v>
      </c>
      <c r="AI130" s="4" t="str" cm="1">
        <f t="array" ref="AI130">INDEX(MatriceHeureHeure[], MATCH(AG130*1,TableHeuresMinutes[Colonne1],0),MATCH(AF130*1,(MatriceHeureHeure[#Headers])*1,0))</f>
        <v>AT</v>
      </c>
      <c r="AJ130" s="37">
        <v>0</v>
      </c>
      <c r="AK130" s="48" t="str">
        <f>LEFT(TEXT(DataFromForm[[#This Row],[Heure sieste]],"0000"),2)</f>
        <v>00</v>
      </c>
      <c r="AL130" s="31">
        <f>LEFT(TEXT(DataFromForm[[#This Row],[Heure sieste]],"0000"),2)+1</f>
        <v>1</v>
      </c>
      <c r="AM130" t="e">
        <f>IF(RIGHT(DataFromForm[[#This Row],[Heure sieste]],2)*1 &gt;57, AL130,AK130)</f>
        <v>#VALUE!</v>
      </c>
      <c r="AN130" t="e">
        <f>IF(RIGHT(DataFromForm[[#This Row],[Heure sieste]],2)*1 &gt;57,0,MROUND(RIGHT(DataFromForm[[#This Row],[Heure sieste]]*1,2),15))</f>
        <v>#VALUE!</v>
      </c>
      <c r="AO130">
        <f>MROUND(DataFromForm[[#This Row],[Durée sieste]],15)</f>
        <v>0</v>
      </c>
      <c r="AP130" t="str" cm="1">
        <f t="array" aca="1" ref="AP130" ca="1">RIGHT(CELL("address",INDEX(Agenda!A:A,MATCH(DataFromForm[[#This Row],[Date]],Agenda!A:A,0))),3)</f>
        <v>750</v>
      </c>
      <c r="AQ130" s="4" t="e" cm="1">
        <f t="array" ref="AQ130">INDEX(MatriceHeureHeure[], MATCH(AN130*1,TableHeuresMinutes[Colonne1],0),MATCH(AM130*1,(MatriceHeureHeure[#Headers])*1,0))</f>
        <v>#VALUE!</v>
      </c>
      <c r="AR130">
        <f t="shared" si="2"/>
        <v>-1</v>
      </c>
    </row>
    <row r="131" spans="1:44">
      <c r="A131" s="19">
        <v>44603</v>
      </c>
      <c r="B131" s="28">
        <v>0</v>
      </c>
      <c r="C131" s="21" t="s">
        <v>277</v>
      </c>
      <c r="D131" s="21" t="s">
        <v>247</v>
      </c>
      <c r="E131">
        <v>30</v>
      </c>
      <c r="F131" t="s">
        <v>201</v>
      </c>
      <c r="G131" t="s">
        <v>201</v>
      </c>
      <c r="H131" t="s">
        <v>208</v>
      </c>
      <c r="I131">
        <v>2</v>
      </c>
      <c r="J131">
        <v>2</v>
      </c>
      <c r="K131" t="s">
        <v>210</v>
      </c>
      <c r="L131" s="21" t="s">
        <v>228</v>
      </c>
      <c r="M131">
        <v>1</v>
      </c>
      <c r="P131" s="30" t="str">
        <f>LEFT(TEXT(DataFromForm[[#This Row],[Heure coucher]],"0000"),2)</f>
        <v>00</v>
      </c>
      <c r="Q131" s="31">
        <f>LEFT(TEXT(DataFromForm[[#This Row],[Heure coucher]],"0000"),2)+1</f>
        <v>1</v>
      </c>
      <c r="R131" s="32" t="str">
        <f>IF(RIGHT(DataFromForm[[#This Row],[Heure coucher]],2)*1 &gt;57,Q131, P131)</f>
        <v>00</v>
      </c>
      <c r="S131" s="33">
        <f>IF(RIGHT(DataFromForm[[#This Row],[Heure coucher]],2)*1 &gt;57,0,MROUND(RIGHT(DataFromForm[[#This Row],[Heure coucher]]*1,2),15))</f>
        <v>0</v>
      </c>
      <c r="T131" s="20" t="str" cm="1">
        <f t="array" aca="1" ref="T131" ca="1">RIGHT(CELL("address",INDEX(Agenda!A:A,MATCH(DataFromForm[[#This Row],[Date]],Agenda!A:A,0))),3)</f>
        <v>752</v>
      </c>
      <c r="U131" s="34" t="str" cm="1">
        <f t="array" ref="U131">INDEX(MatriceHeureHeure[], MATCH(S131*1,TableHeuresMinutes[Colonne1],0),MATCH(R131*1,(MatriceHeureHeure[#Headers])*1,0))</f>
        <v>N</v>
      </c>
      <c r="W131" s="30" t="str">
        <f>LEFT(TEXT(DataFromForm[[#This Row],[Heure levé]],"0000"),2)</f>
        <v>09</v>
      </c>
      <c r="X131" s="31">
        <f>LEFT(TEXT(DataFromForm[[#This Row],[Heure levé]],"0000"),2)+1</f>
        <v>10</v>
      </c>
      <c r="Y131" t="str">
        <f>IF(RIGHT(DataFromForm[[#This Row],[Heure levé]],2)*1 &gt;57, X131,W131)</f>
        <v>09</v>
      </c>
      <c r="Z131">
        <f>IF(RIGHT(DataFromForm[[#This Row],[Heure levé]],2)*1 &gt;57,0,MROUND(RIGHT(DataFromForm[[#This Row],[Heure coucher]]*1,2),15))</f>
        <v>0</v>
      </c>
      <c r="AA131" t="str" cm="1">
        <f t="array" aca="1" ref="AA131" ca="1">RIGHT(CELL("address",INDEX(Agenda!A:A,MATCH(DataFromForm[[#This Row],[Date]],Agenda!A:A,0))),3)</f>
        <v>752</v>
      </c>
      <c r="AB131" s="4" t="str" cm="1">
        <f t="array" ref="AB131">INDEX(MatriceHeureHeure[], MATCH(Z131*1,TableHeuresMinutes[Colonne1],0),MATCH(Y131*1,(MatriceHeureHeure[#Headers])*1,0))</f>
        <v>AX</v>
      </c>
      <c r="AD131" s="48" t="str">
        <f>LEFT(TEXT(DataFromForm[[#This Row],[HeureBoisson]],"0000"),2)</f>
        <v>14</v>
      </c>
      <c r="AE131" s="31">
        <f>LEFT(TEXT(DataFromForm[[#This Row],[HeureBoisson]],"0000"),2)+1</f>
        <v>15</v>
      </c>
      <c r="AF131" t="str">
        <f>IF(RIGHT(DataFromForm[[#This Row],[HeureBoisson]],2)*1 &gt;57, AE131,AD131)</f>
        <v>14</v>
      </c>
      <c r="AG131">
        <f>IF(RIGHT(DataFromForm[[#This Row],[HeureBoisson]],2)*1 &gt;57,0,MROUND(RIGHT(DataFromForm[[#This Row],[Heure coucher]]*1,2),15))</f>
        <v>0</v>
      </c>
      <c r="AH131" cm="1">
        <f t="array" aca="1" ref="AH131" ca="1">RIGHT(CELL("address",INDEX(Agenda!A:A,MATCH(DataFromForm[[#This Row],[Date]],Agenda!A:A,0))),3)-1</f>
        <v>751</v>
      </c>
      <c r="AI131" s="4" t="str" cm="1">
        <f t="array" ref="AI131">INDEX(MatriceHeureHeure[], MATCH(AG131*1,TableHeuresMinutes[Colonne1],0),MATCH(AF131*1,(MatriceHeureHeure[#Headers])*1,0))</f>
        <v>BR</v>
      </c>
      <c r="AJ131" s="37">
        <v>0</v>
      </c>
      <c r="AK131" s="48" t="str">
        <f>LEFT(TEXT(DataFromForm[[#This Row],[Heure sieste]],"0000"),2)</f>
        <v>13</v>
      </c>
      <c r="AL131" s="31">
        <f>LEFT(TEXT(DataFromForm[[#This Row],[Heure sieste]],"0000"),2)+1</f>
        <v>14</v>
      </c>
      <c r="AM131" t="str">
        <f>IF(RIGHT(DataFromForm[[#This Row],[Heure sieste]],2)*1 &gt;57, AL131,AK131)</f>
        <v>13</v>
      </c>
      <c r="AN131">
        <f>IF(RIGHT(DataFromForm[[#This Row],[Heure sieste]],2)*1 &gt;57,0,MROUND(RIGHT(DataFromForm[[#This Row],[Heure sieste]]*1,2),15))</f>
        <v>0</v>
      </c>
      <c r="AO131">
        <f>MROUND(DataFromForm[[#This Row],[Durée sieste]],15)</f>
        <v>30</v>
      </c>
      <c r="AP131" t="str" cm="1">
        <f t="array" aca="1" ref="AP131" ca="1">RIGHT(CELL("address",INDEX(Agenda!A:A,MATCH(DataFromForm[[#This Row],[Date]],Agenda!A:A,0))),3)</f>
        <v>752</v>
      </c>
      <c r="AQ131" s="4" t="str" cm="1">
        <f t="array" ref="AQ131">INDEX(MatriceHeureHeure[], MATCH(AN131*1,TableHeuresMinutes[Colonne1],0),MATCH(AM131*1,(MatriceHeureHeure[#Headers])*1,0))</f>
        <v>BN</v>
      </c>
      <c r="AR131">
        <f t="shared" si="2"/>
        <v>1</v>
      </c>
    </row>
    <row r="132" spans="1:44">
      <c r="A132" s="19">
        <v>44604</v>
      </c>
      <c r="B132" s="28">
        <v>2345</v>
      </c>
      <c r="C132" s="21" t="s">
        <v>225</v>
      </c>
      <c r="F132" t="s">
        <v>201</v>
      </c>
      <c r="G132" t="s">
        <v>215</v>
      </c>
      <c r="H132" t="s">
        <v>208</v>
      </c>
      <c r="I132">
        <v>2</v>
      </c>
      <c r="J132">
        <v>2</v>
      </c>
      <c r="K132" t="s">
        <v>203</v>
      </c>
      <c r="L132" s="21" t="s">
        <v>240</v>
      </c>
      <c r="M132">
        <v>1</v>
      </c>
      <c r="P132" s="30" t="str">
        <f>LEFT(TEXT(DataFromForm[[#This Row],[Heure coucher]],"0000"),2)</f>
        <v>23</v>
      </c>
      <c r="Q132" s="31">
        <f>LEFT(TEXT(DataFromForm[[#This Row],[Heure coucher]],"0000"),2)+1</f>
        <v>24</v>
      </c>
      <c r="R132" s="32" t="str">
        <f>IF(RIGHT(DataFromForm[[#This Row],[Heure coucher]],2)*1 &gt;57,Q132, P132)</f>
        <v>23</v>
      </c>
      <c r="S132" s="33">
        <f>IF(RIGHT(DataFromForm[[#This Row],[Heure coucher]],2)*1 &gt;57,0,MROUND(RIGHT(DataFromForm[[#This Row],[Heure coucher]]*1,2),15))</f>
        <v>45</v>
      </c>
      <c r="T132" s="20" t="str" cm="1">
        <f t="array" aca="1" ref="T132" ca="1">RIGHT(CELL("address",INDEX(Agenda!A:A,MATCH(DataFromForm[[#This Row],[Date]],Agenda!A:A,0))),3)</f>
        <v>753</v>
      </c>
      <c r="U132" s="34" t="str" cm="1">
        <f t="array" ref="U132">INDEX(MatriceHeureHeure[], MATCH(S132*1,TableHeuresMinutes[Colonne1],0),MATCH(R132*1,(MatriceHeureHeure[#Headers])*1,0))</f>
        <v>M</v>
      </c>
      <c r="W132" s="30" t="str">
        <f>LEFT(TEXT(DataFromForm[[#This Row],[Heure levé]],"0000"),2)</f>
        <v>08</v>
      </c>
      <c r="X132" s="31">
        <f>LEFT(TEXT(DataFromForm[[#This Row],[Heure levé]],"0000"),2)+1</f>
        <v>9</v>
      </c>
      <c r="Y132" t="str">
        <f>IF(RIGHT(DataFromForm[[#This Row],[Heure levé]],2)*1 &gt;57, X132,W132)</f>
        <v>08</v>
      </c>
      <c r="Z132">
        <f>IF(RIGHT(DataFromForm[[#This Row],[Heure levé]],2)*1 &gt;57,0,MROUND(RIGHT(DataFromForm[[#This Row],[Heure coucher]]*1,2),15))</f>
        <v>45</v>
      </c>
      <c r="AA132" t="str" cm="1">
        <f t="array" aca="1" ref="AA132" ca="1">RIGHT(CELL("address",INDEX(Agenda!A:A,MATCH(DataFromForm[[#This Row],[Date]],Agenda!A:A,0))),3)</f>
        <v>753</v>
      </c>
      <c r="AB132" s="4" t="str" cm="1">
        <f t="array" ref="AB132">INDEX(MatriceHeureHeure[], MATCH(Z132*1,TableHeuresMinutes[Colonne1],0),MATCH(Y132*1,(MatriceHeureHeure[#Headers])*1,0))</f>
        <v>AW</v>
      </c>
      <c r="AD132" s="48" t="str">
        <f>LEFT(TEXT(DataFromForm[[#This Row],[HeureBoisson]],"0000"),2)</f>
        <v>10</v>
      </c>
      <c r="AE132" s="31">
        <f>LEFT(TEXT(DataFromForm[[#This Row],[HeureBoisson]],"0000"),2)+1</f>
        <v>11</v>
      </c>
      <c r="AF132" t="str">
        <f>IF(RIGHT(DataFromForm[[#This Row],[HeureBoisson]],2)*1 &gt;57, AE132,AD132)</f>
        <v>10</v>
      </c>
      <c r="AG132">
        <f>IF(RIGHT(DataFromForm[[#This Row],[HeureBoisson]],2)*1 &gt;57,0,MROUND(RIGHT(DataFromForm[[#This Row],[Heure coucher]]*1,2),15))</f>
        <v>45</v>
      </c>
      <c r="AH132" cm="1">
        <f t="array" aca="1" ref="AH132" ca="1">RIGHT(CELL("address",INDEX(Agenda!A:A,MATCH(DataFromForm[[#This Row],[Date]],Agenda!A:A,0))),3)-1</f>
        <v>752</v>
      </c>
      <c r="AI132" s="4" t="str" cm="1">
        <f t="array" ref="AI132">INDEX(MatriceHeureHeure[], MATCH(AG132*1,TableHeuresMinutes[Colonne1],0),MATCH(AF132*1,(MatriceHeureHeure[#Headers])*1,0))</f>
        <v>BE</v>
      </c>
      <c r="AJ132" s="37">
        <v>0</v>
      </c>
      <c r="AK132" s="48" t="str">
        <f>LEFT(TEXT(DataFromForm[[#This Row],[Heure sieste]],"0000"),2)</f>
        <v>00</v>
      </c>
      <c r="AL132" s="31">
        <f>LEFT(TEXT(DataFromForm[[#This Row],[Heure sieste]],"0000"),2)+1</f>
        <v>1</v>
      </c>
      <c r="AM132" t="e">
        <f>IF(RIGHT(DataFromForm[[#This Row],[Heure sieste]],2)*1 &gt;57, AL132,AK132)</f>
        <v>#VALUE!</v>
      </c>
      <c r="AN132" t="e">
        <f>IF(RIGHT(DataFromForm[[#This Row],[Heure sieste]],2)*1 &gt;57,0,MROUND(RIGHT(DataFromForm[[#This Row],[Heure sieste]]*1,2),15))</f>
        <v>#VALUE!</v>
      </c>
      <c r="AO132">
        <f>MROUND(DataFromForm[[#This Row],[Durée sieste]],15)</f>
        <v>0</v>
      </c>
      <c r="AP132" t="str" cm="1">
        <f t="array" aca="1" ref="AP132" ca="1">RIGHT(CELL("address",INDEX(Agenda!A:A,MATCH(DataFromForm[[#This Row],[Date]],Agenda!A:A,0))),3)</f>
        <v>753</v>
      </c>
      <c r="AQ132" s="4" t="e" cm="1">
        <f t="array" ref="AQ132">INDEX(MatriceHeureHeure[], MATCH(AN132*1,TableHeuresMinutes[Colonne1],0),MATCH(AM132*1,(MatriceHeureHeure[#Headers])*1,0))</f>
        <v>#VALUE!</v>
      </c>
      <c r="AR132">
        <f t="shared" si="2"/>
        <v>-1</v>
      </c>
    </row>
    <row r="133" spans="1:44">
      <c r="A133" s="19">
        <v>44605</v>
      </c>
      <c r="B133" s="28">
        <v>30</v>
      </c>
      <c r="C133" s="21" t="s">
        <v>278</v>
      </c>
      <c r="D133" s="21" t="s">
        <v>279</v>
      </c>
      <c r="E133">
        <v>30</v>
      </c>
      <c r="F133" t="s">
        <v>200</v>
      </c>
      <c r="G133" t="s">
        <v>200</v>
      </c>
      <c r="H133" t="s">
        <v>208</v>
      </c>
      <c r="I133">
        <v>2</v>
      </c>
      <c r="J133">
        <v>2</v>
      </c>
      <c r="K133" t="s">
        <v>203</v>
      </c>
      <c r="L133" s="21" t="s">
        <v>280</v>
      </c>
      <c r="M133">
        <v>1</v>
      </c>
      <c r="P133" s="30" t="str">
        <f>LEFT(TEXT(DataFromForm[[#This Row],[Heure coucher]],"0000"),2)</f>
        <v>00</v>
      </c>
      <c r="Q133" s="31">
        <f>LEFT(TEXT(DataFromForm[[#This Row],[Heure coucher]],"0000"),2)+1</f>
        <v>1</v>
      </c>
      <c r="R133" s="32" t="str">
        <f>IF(RIGHT(DataFromForm[[#This Row],[Heure coucher]],2)*1 &gt;57,Q133, P133)</f>
        <v>00</v>
      </c>
      <c r="S133" s="33">
        <f>IF(RIGHT(DataFromForm[[#This Row],[Heure coucher]],2)*1 &gt;57,0,MROUND(RIGHT(DataFromForm[[#This Row],[Heure coucher]]*1,2),15))</f>
        <v>30</v>
      </c>
      <c r="T133" s="20" t="str" cm="1">
        <f t="array" aca="1" ref="T133" ca="1">RIGHT(CELL("address",INDEX(Agenda!A:A,MATCH(DataFromForm[[#This Row],[Date]],Agenda!A:A,0))),3)</f>
        <v>754</v>
      </c>
      <c r="U133" s="34" t="str" cm="1">
        <f t="array" ref="U133">INDEX(MatriceHeureHeure[], MATCH(S133*1,TableHeuresMinutes[Colonne1],0),MATCH(R133*1,(MatriceHeureHeure[#Headers])*1,0))</f>
        <v>P</v>
      </c>
      <c r="W133" s="30" t="str">
        <f>LEFT(TEXT(DataFromForm[[#This Row],[Heure levé]],"0000"),2)</f>
        <v>07</v>
      </c>
      <c r="X133" s="31">
        <f>LEFT(TEXT(DataFromForm[[#This Row],[Heure levé]],"0000"),2)+1</f>
        <v>8</v>
      </c>
      <c r="Y133" t="str">
        <f>IF(RIGHT(DataFromForm[[#This Row],[Heure levé]],2)*1 &gt;57, X133,W133)</f>
        <v>07</v>
      </c>
      <c r="Z133">
        <f>IF(RIGHT(DataFromForm[[#This Row],[Heure levé]],2)*1 &gt;57,0,MROUND(RIGHT(DataFromForm[[#This Row],[Heure coucher]]*1,2),15))</f>
        <v>30</v>
      </c>
      <c r="AA133" t="str" cm="1">
        <f t="array" aca="1" ref="AA133" ca="1">RIGHT(CELL("address",INDEX(Agenda!A:A,MATCH(DataFromForm[[#This Row],[Date]],Agenda!A:A,0))),3)</f>
        <v>754</v>
      </c>
      <c r="AB133" s="4" t="str" cm="1">
        <f t="array" ref="AB133">INDEX(MatriceHeureHeure[], MATCH(Z133*1,TableHeuresMinutes[Colonne1],0),MATCH(Y133*1,(MatriceHeureHeure[#Headers])*1,0))</f>
        <v>AR</v>
      </c>
      <c r="AD133" s="48" t="str">
        <f>LEFT(TEXT(DataFromForm[[#This Row],[HeureBoisson]],"0000"),2)</f>
        <v>10</v>
      </c>
      <c r="AE133" s="31">
        <f>LEFT(TEXT(DataFromForm[[#This Row],[HeureBoisson]],"0000"),2)+1</f>
        <v>11</v>
      </c>
      <c r="AF133" t="str">
        <f>IF(RIGHT(DataFromForm[[#This Row],[HeureBoisson]],2)*1 &gt;57, AE133,AD133)</f>
        <v>10</v>
      </c>
      <c r="AG133">
        <f>IF(RIGHT(DataFromForm[[#This Row],[HeureBoisson]],2)*1 &gt;57,0,MROUND(RIGHT(DataFromForm[[#This Row],[Heure coucher]]*1,2),15))</f>
        <v>30</v>
      </c>
      <c r="AH133" cm="1">
        <f t="array" aca="1" ref="AH133" ca="1">RIGHT(CELL("address",INDEX(Agenda!A:A,MATCH(DataFromForm[[#This Row],[Date]],Agenda!A:A,0))),3)-1</f>
        <v>753</v>
      </c>
      <c r="AI133" s="4" t="str" cm="1">
        <f t="array" ref="AI133">INDEX(MatriceHeureHeure[], MATCH(AG133*1,TableHeuresMinutes[Colonne1],0),MATCH(AF133*1,(MatriceHeureHeure[#Headers])*1,0))</f>
        <v>BD</v>
      </c>
      <c r="AJ133" s="37">
        <v>0</v>
      </c>
      <c r="AK133" s="48" t="str">
        <f>LEFT(TEXT(DataFromForm[[#This Row],[Heure sieste]],"0000"),2)</f>
        <v>15</v>
      </c>
      <c r="AL133" s="31">
        <f>LEFT(TEXT(DataFromForm[[#This Row],[Heure sieste]],"0000"),2)+1</f>
        <v>16</v>
      </c>
      <c r="AM133" t="str">
        <f>IF(RIGHT(DataFromForm[[#This Row],[Heure sieste]],2)*1 &gt;57, AL133,AK133)</f>
        <v>15</v>
      </c>
      <c r="AN133">
        <f>IF(RIGHT(DataFromForm[[#This Row],[Heure sieste]],2)*1 &gt;57,0,MROUND(RIGHT(DataFromForm[[#This Row],[Heure sieste]]*1,2),15))</f>
        <v>30</v>
      </c>
      <c r="AO133">
        <f>MROUND(DataFromForm[[#This Row],[Durée sieste]],15)</f>
        <v>30</v>
      </c>
      <c r="AP133" t="str" cm="1">
        <f t="array" aca="1" ref="AP133" ca="1">RIGHT(CELL("address",INDEX(Agenda!A:A,MATCH(DataFromForm[[#This Row],[Date]],Agenda!A:A,0))),3)</f>
        <v>754</v>
      </c>
      <c r="AQ133" s="4" t="str" cm="1">
        <f t="array" ref="AQ133">INDEX(MatriceHeureHeure[], MATCH(AN133*1,TableHeuresMinutes[Colonne1],0),MATCH(AM133*1,(MatriceHeureHeure[#Headers])*1,0))</f>
        <v>BX</v>
      </c>
      <c r="AR133">
        <f t="shared" si="2"/>
        <v>1</v>
      </c>
    </row>
    <row r="134" spans="1:44">
      <c r="A134" s="19">
        <v>44606</v>
      </c>
      <c r="B134" s="28">
        <v>15</v>
      </c>
      <c r="C134" s="21" t="s">
        <v>216</v>
      </c>
      <c r="D134" s="21" t="s">
        <v>281</v>
      </c>
      <c r="E134">
        <v>5</v>
      </c>
      <c r="F134" t="s">
        <v>208</v>
      </c>
      <c r="G134" t="s">
        <v>201</v>
      </c>
      <c r="H134" t="s">
        <v>201</v>
      </c>
      <c r="I134">
        <v>2</v>
      </c>
      <c r="J134">
        <v>2</v>
      </c>
      <c r="K134" t="s">
        <v>210</v>
      </c>
      <c r="L134" s="21" t="s">
        <v>228</v>
      </c>
      <c r="M134">
        <v>1</v>
      </c>
      <c r="P134" s="30" t="str">
        <f>LEFT(TEXT(DataFromForm[[#This Row],[Heure coucher]],"0000"),2)</f>
        <v>00</v>
      </c>
      <c r="Q134" s="31">
        <f>LEFT(TEXT(DataFromForm[[#This Row],[Heure coucher]],"0000"),2)+1</f>
        <v>1</v>
      </c>
      <c r="R134" s="32" t="str">
        <f>IF(RIGHT(DataFromForm[[#This Row],[Heure coucher]],2)*1 &gt;57,Q134, P134)</f>
        <v>00</v>
      </c>
      <c r="S134" s="33">
        <f>IF(RIGHT(DataFromForm[[#This Row],[Heure coucher]],2)*1 &gt;57,0,MROUND(RIGHT(DataFromForm[[#This Row],[Heure coucher]]*1,2),15))</f>
        <v>15</v>
      </c>
      <c r="T134" s="20" t="str" cm="1">
        <f t="array" aca="1" ref="T134" ca="1">RIGHT(CELL("address",INDEX(Agenda!A:A,MATCH(DataFromForm[[#This Row],[Date]],Agenda!A:A,0))),3)</f>
        <v>755</v>
      </c>
      <c r="U134" s="34" t="str" cm="1">
        <f t="array" ref="U134">INDEX(MatriceHeureHeure[], MATCH(S134*1,TableHeuresMinutes[Colonne1],0),MATCH(R134*1,(MatriceHeureHeure[#Headers])*1,0))</f>
        <v>O</v>
      </c>
      <c r="W134" s="30" t="str">
        <f>LEFT(TEXT(DataFromForm[[#This Row],[Heure levé]],"0000"),2)</f>
        <v>07</v>
      </c>
      <c r="X134" s="31">
        <f>LEFT(TEXT(DataFromForm[[#This Row],[Heure levé]],"0000"),2)+1</f>
        <v>8</v>
      </c>
      <c r="Y134" t="str">
        <f>IF(RIGHT(DataFromForm[[#This Row],[Heure levé]],2)*1 &gt;57, X134,W134)</f>
        <v>07</v>
      </c>
      <c r="Z134">
        <f>IF(RIGHT(DataFromForm[[#This Row],[Heure levé]],2)*1 &gt;57,0,MROUND(RIGHT(DataFromForm[[#This Row],[Heure coucher]]*1,2),15))</f>
        <v>15</v>
      </c>
      <c r="AA134" t="str" cm="1">
        <f t="array" aca="1" ref="AA134" ca="1">RIGHT(CELL("address",INDEX(Agenda!A:A,MATCH(DataFromForm[[#This Row],[Date]],Agenda!A:A,0))),3)</f>
        <v>755</v>
      </c>
      <c r="AB134" s="4" t="str" cm="1">
        <f t="array" ref="AB134">INDEX(MatriceHeureHeure[], MATCH(Z134*1,TableHeuresMinutes[Colonne1],0),MATCH(Y134*1,(MatriceHeureHeure[#Headers])*1,0))</f>
        <v>AQ</v>
      </c>
      <c r="AD134" s="48" t="str">
        <f>LEFT(TEXT(DataFromForm[[#This Row],[HeureBoisson]],"0000"),2)</f>
        <v>14</v>
      </c>
      <c r="AE134" s="31">
        <f>LEFT(TEXT(DataFromForm[[#This Row],[HeureBoisson]],"0000"),2)+1</f>
        <v>15</v>
      </c>
      <c r="AF134" t="str">
        <f>IF(RIGHT(DataFromForm[[#This Row],[HeureBoisson]],2)*1 &gt;57, AE134,AD134)</f>
        <v>14</v>
      </c>
      <c r="AG134">
        <f>IF(RIGHT(DataFromForm[[#This Row],[HeureBoisson]],2)*1 &gt;57,0,MROUND(RIGHT(DataFromForm[[#This Row],[Heure coucher]]*1,2),15))</f>
        <v>15</v>
      </c>
      <c r="AH134" cm="1">
        <f t="array" aca="1" ref="AH134" ca="1">RIGHT(CELL("address",INDEX(Agenda!A:A,MATCH(DataFromForm[[#This Row],[Date]],Agenda!A:A,0))),3)-1</f>
        <v>754</v>
      </c>
      <c r="AI134" s="4" t="str" cm="1">
        <f t="array" ref="AI134">INDEX(MatriceHeureHeure[], MATCH(AG134*1,TableHeuresMinutes[Colonne1],0),MATCH(AF134*1,(MatriceHeureHeure[#Headers])*1,0))</f>
        <v>BS</v>
      </c>
      <c r="AJ134" s="37">
        <v>0</v>
      </c>
      <c r="AK134" s="48" t="str">
        <f>LEFT(TEXT(DataFromForm[[#This Row],[Heure sieste]],"0000"),2)</f>
        <v>13</v>
      </c>
      <c r="AL134" s="31">
        <f>LEFT(TEXT(DataFromForm[[#This Row],[Heure sieste]],"0000"),2)+1</f>
        <v>14</v>
      </c>
      <c r="AM134" t="str">
        <f>IF(RIGHT(DataFromForm[[#This Row],[Heure sieste]],2)*1 &gt;57, AL134,AK134)</f>
        <v>13</v>
      </c>
      <c r="AN134">
        <f>IF(RIGHT(DataFromForm[[#This Row],[Heure sieste]],2)*1 &gt;57,0,MROUND(RIGHT(DataFromForm[[#This Row],[Heure sieste]]*1,2),15))</f>
        <v>45</v>
      </c>
      <c r="AO134">
        <f>MROUND(DataFromForm[[#This Row],[Durée sieste]],15)</f>
        <v>0</v>
      </c>
      <c r="AP134" t="str" cm="1">
        <f t="array" aca="1" ref="AP134" ca="1">RIGHT(CELL("address",INDEX(Agenda!A:A,MATCH(DataFromForm[[#This Row],[Date]],Agenda!A:A,0))),3)</f>
        <v>755</v>
      </c>
      <c r="AQ134" s="4" t="str" cm="1">
        <f t="array" ref="AQ134">INDEX(MatriceHeureHeure[], MATCH(AN134*1,TableHeuresMinutes[Colonne1],0),MATCH(AM134*1,(MatriceHeureHeure[#Headers])*1,0))</f>
        <v>BQ</v>
      </c>
      <c r="AR134">
        <f t="shared" si="2"/>
        <v>-1</v>
      </c>
    </row>
    <row r="135" spans="1:44">
      <c r="A135" s="19">
        <v>44606</v>
      </c>
      <c r="B135" s="28"/>
      <c r="K135" t="s">
        <v>203</v>
      </c>
      <c r="L135" s="21" t="s">
        <v>204</v>
      </c>
      <c r="M135">
        <v>1</v>
      </c>
      <c r="P135" s="30" t="str">
        <f>LEFT(TEXT(DataFromForm[[#This Row],[Heure coucher]],"0000"),2)</f>
        <v>00</v>
      </c>
      <c r="Q135" s="31">
        <f>LEFT(TEXT(DataFromForm[[#This Row],[Heure coucher]],"0000"),2)+1</f>
        <v>1</v>
      </c>
      <c r="R135" s="32" t="e">
        <f>IF(RIGHT(DataFromForm[[#This Row],[Heure coucher]],2)*1 &gt;57,Q135, P135)</f>
        <v>#VALUE!</v>
      </c>
      <c r="S135" s="33" t="e">
        <f>IF(RIGHT(DataFromForm[[#This Row],[Heure coucher]],2)*1 &gt;57,0,MROUND(RIGHT(DataFromForm[[#This Row],[Heure coucher]]*1,2),15))</f>
        <v>#VALUE!</v>
      </c>
      <c r="T135" s="20" t="str" cm="1">
        <f t="array" aca="1" ref="T135" ca="1">RIGHT(CELL("address",INDEX(Agenda!A:A,MATCH(DataFromForm[[#This Row],[Date]],Agenda!A:A,0))),3)</f>
        <v>755</v>
      </c>
      <c r="U135" s="34" t="e" cm="1">
        <f t="array" ref="U135">INDEX(MatriceHeureHeure[], MATCH(S135*1,TableHeuresMinutes[Colonne1],0),MATCH(R135*1,(MatriceHeureHeure[#Headers])*1,0))</f>
        <v>#VALUE!</v>
      </c>
      <c r="W135" s="30" t="str">
        <f>LEFT(TEXT(DataFromForm[[#This Row],[Heure levé]],"0000"),2)</f>
        <v>00</v>
      </c>
      <c r="X135" s="31">
        <f>LEFT(TEXT(DataFromForm[[#This Row],[Heure levé]],"0000"),2)+1</f>
        <v>1</v>
      </c>
      <c r="Y135" t="e">
        <f>IF(RIGHT(DataFromForm[[#This Row],[Heure levé]],2)*1 &gt;57, X135,W135)</f>
        <v>#VALUE!</v>
      </c>
      <c r="Z135" t="e">
        <f>IF(RIGHT(DataFromForm[[#This Row],[Heure levé]],2)*1 &gt;57,0,MROUND(RIGHT(DataFromForm[[#This Row],[Heure coucher]]*1,2),15))</f>
        <v>#VALUE!</v>
      </c>
      <c r="AA135" t="str" cm="1">
        <f t="array" aca="1" ref="AA135" ca="1">RIGHT(CELL("address",INDEX(Agenda!A:A,MATCH(DataFromForm[[#This Row],[Date]],Agenda!A:A,0))),3)</f>
        <v>755</v>
      </c>
      <c r="AB135" s="4" t="e" cm="1">
        <f t="array" ref="AB135">INDEX(MatriceHeureHeure[], MATCH(Z135*1,TableHeuresMinutes[Colonne1],0),MATCH(Y135*1,(MatriceHeureHeure[#Headers])*1,0))</f>
        <v>#VALUE!</v>
      </c>
      <c r="AD135" s="48" t="str">
        <f>LEFT(TEXT(DataFromForm[[#This Row],[HeureBoisson]],"0000"),2)</f>
        <v>08</v>
      </c>
      <c r="AE135" s="31">
        <f>LEFT(TEXT(DataFromForm[[#This Row],[HeureBoisson]],"0000"),2)+1</f>
        <v>9</v>
      </c>
      <c r="AF135" t="str">
        <f>IF(RIGHT(DataFromForm[[#This Row],[HeureBoisson]],2)*1 &gt;57, AE135,AD135)</f>
        <v>08</v>
      </c>
      <c r="AG135">
        <f>IF(RIGHT(DataFromForm[[#This Row],[HeureBoisson]],2)*1 &gt;57,0,MROUND(RIGHT(DataFromForm[[#This Row],[Heure coucher]]*1,2),15))</f>
        <v>0</v>
      </c>
      <c r="AH135" cm="1">
        <f t="array" aca="1" ref="AH135" ca="1">RIGHT(CELL("address",INDEX(Agenda!A:A,MATCH(DataFromForm[[#This Row],[Date]],Agenda!A:A,0))),3)-1</f>
        <v>754</v>
      </c>
      <c r="AI135" s="4" t="str" cm="1">
        <f t="array" ref="AI135">INDEX(MatriceHeureHeure[], MATCH(AG135*1,TableHeuresMinutes[Colonne1],0),MATCH(AF135*1,(MatriceHeureHeure[#Headers])*1,0))</f>
        <v>AT</v>
      </c>
      <c r="AJ135" s="37">
        <v>0</v>
      </c>
      <c r="AK135" s="48" t="str">
        <f>LEFT(TEXT(DataFromForm[[#This Row],[Heure sieste]],"0000"),2)</f>
        <v>00</v>
      </c>
      <c r="AL135" s="31">
        <f>LEFT(TEXT(DataFromForm[[#This Row],[Heure sieste]],"0000"),2)+1</f>
        <v>1</v>
      </c>
      <c r="AM135" t="e">
        <f>IF(RIGHT(DataFromForm[[#This Row],[Heure sieste]],2)*1 &gt;57, AL135,AK135)</f>
        <v>#VALUE!</v>
      </c>
      <c r="AN135" t="e">
        <f>IF(RIGHT(DataFromForm[[#This Row],[Heure sieste]],2)*1 &gt;57,0,MROUND(RIGHT(DataFromForm[[#This Row],[Heure sieste]]*1,2),15))</f>
        <v>#VALUE!</v>
      </c>
      <c r="AO135">
        <f>MROUND(DataFromForm[[#This Row],[Durée sieste]],15)</f>
        <v>0</v>
      </c>
      <c r="AP135" t="str" cm="1">
        <f t="array" aca="1" ref="AP135" ca="1">RIGHT(CELL("address",INDEX(Agenda!A:A,MATCH(DataFromForm[[#This Row],[Date]],Agenda!A:A,0))),3)</f>
        <v>755</v>
      </c>
      <c r="AQ135" s="4" t="e" cm="1">
        <f t="array" ref="AQ135">INDEX(MatriceHeureHeure[], MATCH(AN135*1,TableHeuresMinutes[Colonne1],0),MATCH(AM135*1,(MatriceHeureHeure[#Headers])*1,0))</f>
        <v>#VALUE!</v>
      </c>
      <c r="AR135">
        <f t="shared" si="2"/>
        <v>-1</v>
      </c>
    </row>
    <row r="136" spans="1:44">
      <c r="A136" s="19">
        <v>44608</v>
      </c>
      <c r="B136" s="28"/>
      <c r="D136" s="21" t="s">
        <v>228</v>
      </c>
      <c r="E136">
        <v>80</v>
      </c>
      <c r="K136" t="s">
        <v>210</v>
      </c>
      <c r="L136" s="21" t="s">
        <v>279</v>
      </c>
      <c r="M136">
        <v>1</v>
      </c>
      <c r="P136" s="30" t="str">
        <f>LEFT(TEXT(DataFromForm[[#This Row],[Heure coucher]],"0000"),2)</f>
        <v>00</v>
      </c>
      <c r="Q136" s="31">
        <f>LEFT(TEXT(DataFromForm[[#This Row],[Heure coucher]],"0000"),2)+1</f>
        <v>1</v>
      </c>
      <c r="R136" s="32" t="e">
        <f>IF(RIGHT(DataFromForm[[#This Row],[Heure coucher]],2)*1 &gt;57,Q136, P136)</f>
        <v>#VALUE!</v>
      </c>
      <c r="S136" s="33" t="e">
        <f>IF(RIGHT(DataFromForm[[#This Row],[Heure coucher]],2)*1 &gt;57,0,MROUND(RIGHT(DataFromForm[[#This Row],[Heure coucher]]*1,2),15))</f>
        <v>#VALUE!</v>
      </c>
      <c r="T136" s="20" t="str" cm="1">
        <f t="array" aca="1" ref="T136" ca="1">RIGHT(CELL("address",INDEX(Agenda!A:A,MATCH(DataFromForm[[#This Row],[Date]],Agenda!A:A,0))),3)</f>
        <v>757</v>
      </c>
      <c r="U136" s="34" t="e" cm="1">
        <f t="array" ref="U136">INDEX(MatriceHeureHeure[], MATCH(S136*1,TableHeuresMinutes[Colonne1],0),MATCH(R136*1,(MatriceHeureHeure[#Headers])*1,0))</f>
        <v>#VALUE!</v>
      </c>
      <c r="W136" s="30" t="str">
        <f>LEFT(TEXT(DataFromForm[[#This Row],[Heure levé]],"0000"),2)</f>
        <v>00</v>
      </c>
      <c r="X136" s="31">
        <f>LEFT(TEXT(DataFromForm[[#This Row],[Heure levé]],"0000"),2)+1</f>
        <v>1</v>
      </c>
      <c r="Y136" t="e">
        <f>IF(RIGHT(DataFromForm[[#This Row],[Heure levé]],2)*1 &gt;57, X136,W136)</f>
        <v>#VALUE!</v>
      </c>
      <c r="Z136" t="e">
        <f>IF(RIGHT(DataFromForm[[#This Row],[Heure levé]],2)*1 &gt;57,0,MROUND(RIGHT(DataFromForm[[#This Row],[Heure coucher]]*1,2),15))</f>
        <v>#VALUE!</v>
      </c>
      <c r="AA136" t="str" cm="1">
        <f t="array" aca="1" ref="AA136" ca="1">RIGHT(CELL("address",INDEX(Agenda!A:A,MATCH(DataFromForm[[#This Row],[Date]],Agenda!A:A,0))),3)</f>
        <v>757</v>
      </c>
      <c r="AB136" s="4" t="e" cm="1">
        <f t="array" ref="AB136">INDEX(MatriceHeureHeure[], MATCH(Z136*1,TableHeuresMinutes[Colonne1],0),MATCH(Y136*1,(MatriceHeureHeure[#Headers])*1,0))</f>
        <v>#VALUE!</v>
      </c>
      <c r="AD136" s="48" t="str">
        <f>LEFT(TEXT(DataFromForm[[#This Row],[HeureBoisson]],"0000"),2)</f>
        <v>15</v>
      </c>
      <c r="AE136" s="31">
        <f>LEFT(TEXT(DataFromForm[[#This Row],[HeureBoisson]],"0000"),2)+1</f>
        <v>16</v>
      </c>
      <c r="AF136" t="str">
        <f>IF(RIGHT(DataFromForm[[#This Row],[HeureBoisson]],2)*1 &gt;57, AE136,AD136)</f>
        <v>15</v>
      </c>
      <c r="AG136">
        <f>IF(RIGHT(DataFromForm[[#This Row],[HeureBoisson]],2)*1 &gt;57,0,MROUND(RIGHT(DataFromForm[[#This Row],[Heure coucher]]*1,2),15))</f>
        <v>0</v>
      </c>
      <c r="AH136" cm="1">
        <f t="array" aca="1" ref="AH136" ca="1">RIGHT(CELL("address",INDEX(Agenda!A:A,MATCH(DataFromForm[[#This Row],[Date]],Agenda!A:A,0))),3)-1</f>
        <v>756</v>
      </c>
      <c r="AI136" s="4" t="str" cm="1">
        <f t="array" ref="AI136">INDEX(MatriceHeureHeure[], MATCH(AG136*1,TableHeuresMinutes[Colonne1],0),MATCH(AF136*1,(MatriceHeureHeure[#Headers])*1,0))</f>
        <v>BV</v>
      </c>
      <c r="AJ136" s="37">
        <v>0</v>
      </c>
      <c r="AK136" s="48" t="str">
        <f>LEFT(TEXT(DataFromForm[[#This Row],[Heure sieste]],"0000"),2)</f>
        <v>14</v>
      </c>
      <c r="AL136" s="31">
        <f>LEFT(TEXT(DataFromForm[[#This Row],[Heure sieste]],"0000"),2)+1</f>
        <v>15</v>
      </c>
      <c r="AM136" t="str">
        <f>IF(RIGHT(DataFromForm[[#This Row],[Heure sieste]],2)*1 &gt;57, AL136,AK136)</f>
        <v>14</v>
      </c>
      <c r="AN136">
        <f>IF(RIGHT(DataFromForm[[#This Row],[Heure sieste]],2)*1 &gt;57,0,MROUND(RIGHT(DataFromForm[[#This Row],[Heure sieste]]*1,2),15))</f>
        <v>0</v>
      </c>
      <c r="AO136">
        <f>MROUND(DataFromForm[[#This Row],[Durée sieste]],15)</f>
        <v>75</v>
      </c>
      <c r="AP136" t="str" cm="1">
        <f t="array" aca="1" ref="AP136" ca="1">RIGHT(CELL("address",INDEX(Agenda!A:A,MATCH(DataFromForm[[#This Row],[Date]],Agenda!A:A,0))),3)</f>
        <v>757</v>
      </c>
      <c r="AQ136" s="4" t="str" cm="1">
        <f t="array" ref="AQ136">INDEX(MatriceHeureHeure[], MATCH(AN136*1,TableHeuresMinutes[Colonne1],0),MATCH(AM136*1,(MatriceHeureHeure[#Headers])*1,0))</f>
        <v>BR</v>
      </c>
      <c r="AR136">
        <f t="shared" si="2"/>
        <v>4</v>
      </c>
    </row>
    <row r="137" spans="1:44">
      <c r="A137" s="19">
        <v>44608</v>
      </c>
      <c r="B137" s="28">
        <v>30</v>
      </c>
      <c r="C137" s="21" t="s">
        <v>251</v>
      </c>
      <c r="F137" t="s">
        <v>201</v>
      </c>
      <c r="G137" t="s">
        <v>201</v>
      </c>
      <c r="H137" t="s">
        <v>201</v>
      </c>
      <c r="I137">
        <v>2</v>
      </c>
      <c r="J137">
        <v>2</v>
      </c>
      <c r="K137" t="s">
        <v>210</v>
      </c>
      <c r="L137" s="21" t="s">
        <v>249</v>
      </c>
      <c r="M137">
        <v>1</v>
      </c>
      <c r="P137" s="30" t="str">
        <f>LEFT(TEXT(DataFromForm[[#This Row],[Heure coucher]],"0000"),2)</f>
        <v>00</v>
      </c>
      <c r="Q137" s="31">
        <f>LEFT(TEXT(DataFromForm[[#This Row],[Heure coucher]],"0000"),2)+1</f>
        <v>1</v>
      </c>
      <c r="R137" s="32" t="str">
        <f>IF(RIGHT(DataFromForm[[#This Row],[Heure coucher]],2)*1 &gt;57,Q137, P137)</f>
        <v>00</v>
      </c>
      <c r="S137" s="33">
        <f>IF(RIGHT(DataFromForm[[#This Row],[Heure coucher]],2)*1 &gt;57,0,MROUND(RIGHT(DataFromForm[[#This Row],[Heure coucher]]*1,2),15))</f>
        <v>30</v>
      </c>
      <c r="T137" s="20" t="str" cm="1">
        <f t="array" aca="1" ref="T137" ca="1">RIGHT(CELL("address",INDEX(Agenda!A:A,MATCH(DataFromForm[[#This Row],[Date]],Agenda!A:A,0))),3)</f>
        <v>757</v>
      </c>
      <c r="U137" s="34" t="str" cm="1">
        <f t="array" ref="U137">INDEX(MatriceHeureHeure[], MATCH(S137*1,TableHeuresMinutes[Colonne1],0),MATCH(R137*1,(MatriceHeureHeure[#Headers])*1,0))</f>
        <v>P</v>
      </c>
      <c r="W137" s="30" t="str">
        <f>LEFT(TEXT(DataFromForm[[#This Row],[Heure levé]],"0000"),2)</f>
        <v>08</v>
      </c>
      <c r="X137" s="31">
        <f>LEFT(TEXT(DataFromForm[[#This Row],[Heure levé]],"0000"),2)+1</f>
        <v>9</v>
      </c>
      <c r="Y137" t="str">
        <f>IF(RIGHT(DataFromForm[[#This Row],[Heure levé]],2)*1 &gt;57, X137,W137)</f>
        <v>08</v>
      </c>
      <c r="Z137">
        <f>IF(RIGHT(DataFromForm[[#This Row],[Heure levé]],2)*1 &gt;57,0,MROUND(RIGHT(DataFromForm[[#This Row],[Heure coucher]]*1,2),15))</f>
        <v>30</v>
      </c>
      <c r="AA137" t="str" cm="1">
        <f t="array" aca="1" ref="AA137" ca="1">RIGHT(CELL("address",INDEX(Agenda!A:A,MATCH(DataFromForm[[#This Row],[Date]],Agenda!A:A,0))),3)</f>
        <v>757</v>
      </c>
      <c r="AB137" s="4" t="str" cm="1">
        <f t="array" ref="AB137">INDEX(MatriceHeureHeure[], MATCH(Z137*1,TableHeuresMinutes[Colonne1],0),MATCH(Y137*1,(MatriceHeureHeure[#Headers])*1,0))</f>
        <v>AV</v>
      </c>
      <c r="AD137" s="48" t="str">
        <f>LEFT(TEXT(DataFromForm[[#This Row],[HeureBoisson]],"0000"),2)</f>
        <v>13</v>
      </c>
      <c r="AE137" s="31">
        <f>LEFT(TEXT(DataFromForm[[#This Row],[HeureBoisson]],"0000"),2)+1</f>
        <v>14</v>
      </c>
      <c r="AF137" t="str">
        <f>IF(RIGHT(DataFromForm[[#This Row],[HeureBoisson]],2)*1 &gt;57, AE137,AD137)</f>
        <v>13</v>
      </c>
      <c r="AG137">
        <f>IF(RIGHT(DataFromForm[[#This Row],[HeureBoisson]],2)*1 &gt;57,0,MROUND(RIGHT(DataFromForm[[#This Row],[Heure coucher]]*1,2),15))</f>
        <v>30</v>
      </c>
      <c r="AH137" cm="1">
        <f t="array" aca="1" ref="AH137" ca="1">RIGHT(CELL("address",INDEX(Agenda!A:A,MATCH(DataFromForm[[#This Row],[Date]],Agenda!A:A,0))),3)-1</f>
        <v>756</v>
      </c>
      <c r="AI137" s="4" t="str" cm="1">
        <f t="array" ref="AI137">INDEX(MatriceHeureHeure[], MATCH(AG137*1,TableHeuresMinutes[Colonne1],0),MATCH(AF137*1,(MatriceHeureHeure[#Headers])*1,0))</f>
        <v>BP</v>
      </c>
      <c r="AJ137" s="37">
        <v>0</v>
      </c>
      <c r="AK137" s="48" t="str">
        <f>LEFT(TEXT(DataFromForm[[#This Row],[Heure sieste]],"0000"),2)</f>
        <v>00</v>
      </c>
      <c r="AL137" s="31">
        <f>LEFT(TEXT(DataFromForm[[#This Row],[Heure sieste]],"0000"),2)+1</f>
        <v>1</v>
      </c>
      <c r="AM137" t="e">
        <f>IF(RIGHT(DataFromForm[[#This Row],[Heure sieste]],2)*1 &gt;57, AL137,AK137)</f>
        <v>#VALUE!</v>
      </c>
      <c r="AN137" t="e">
        <f>IF(RIGHT(DataFromForm[[#This Row],[Heure sieste]],2)*1 &gt;57,0,MROUND(RIGHT(DataFromForm[[#This Row],[Heure sieste]]*1,2),15))</f>
        <v>#VALUE!</v>
      </c>
      <c r="AO137">
        <f>MROUND(DataFromForm[[#This Row],[Durée sieste]],15)</f>
        <v>0</v>
      </c>
      <c r="AP137" t="str" cm="1">
        <f t="array" aca="1" ref="AP137" ca="1">RIGHT(CELL("address",INDEX(Agenda!A:A,MATCH(DataFromForm[[#This Row],[Date]],Agenda!A:A,0))),3)</f>
        <v>757</v>
      </c>
      <c r="AQ137" s="4" t="e" cm="1">
        <f t="array" ref="AQ137">INDEX(MatriceHeureHeure[], MATCH(AN137*1,TableHeuresMinutes[Colonne1],0),MATCH(AM137*1,(MatriceHeureHeure[#Headers])*1,0))</f>
        <v>#VALUE!</v>
      </c>
      <c r="AR137">
        <f t="shared" si="2"/>
        <v>-1</v>
      </c>
    </row>
    <row r="138" spans="1:44">
      <c r="A138" s="19">
        <v>44603</v>
      </c>
      <c r="B138" s="28">
        <v>30</v>
      </c>
      <c r="C138" s="21" t="s">
        <v>224</v>
      </c>
      <c r="F138" t="s">
        <v>208</v>
      </c>
      <c r="G138" t="s">
        <v>208</v>
      </c>
      <c r="H138" t="s">
        <v>208</v>
      </c>
      <c r="I138">
        <v>2</v>
      </c>
      <c r="J138">
        <v>3</v>
      </c>
      <c r="K138" t="s">
        <v>210</v>
      </c>
      <c r="L138" s="21" t="s">
        <v>228</v>
      </c>
      <c r="M138">
        <v>1</v>
      </c>
      <c r="P138" s="30" t="str">
        <f>LEFT(TEXT(DataFromForm[[#This Row],[Heure coucher]],"0000"),2)</f>
        <v>00</v>
      </c>
      <c r="Q138" s="31">
        <f>LEFT(TEXT(DataFromForm[[#This Row],[Heure coucher]],"0000"),2)+1</f>
        <v>1</v>
      </c>
      <c r="R138" s="32" t="str">
        <f>IF(RIGHT(DataFromForm[[#This Row],[Heure coucher]],2)*1 &gt;57,Q138, P138)</f>
        <v>00</v>
      </c>
      <c r="S138" s="33">
        <f>IF(RIGHT(DataFromForm[[#This Row],[Heure coucher]],2)*1 &gt;57,0,MROUND(RIGHT(DataFromForm[[#This Row],[Heure coucher]]*1,2),15))</f>
        <v>30</v>
      </c>
      <c r="T138" s="20" t="str" cm="1">
        <f t="array" aca="1" ref="T138" ca="1">RIGHT(CELL("address",INDEX(Agenda!A:A,MATCH(DataFromForm[[#This Row],[Date]],Agenda!A:A,0))),3)</f>
        <v>752</v>
      </c>
      <c r="U138" s="34" t="str" cm="1">
        <f t="array" ref="U138">INDEX(MatriceHeureHeure[], MATCH(S138*1,TableHeuresMinutes[Colonne1],0),MATCH(R138*1,(MatriceHeureHeure[#Headers])*1,0))</f>
        <v>P</v>
      </c>
      <c r="W138" s="30" t="str">
        <f>LEFT(TEXT(DataFromForm[[#This Row],[Heure levé]],"0000"),2)</f>
        <v>08</v>
      </c>
      <c r="X138" s="31">
        <f>LEFT(TEXT(DataFromForm[[#This Row],[Heure levé]],"0000"),2)+1</f>
        <v>9</v>
      </c>
      <c r="Y138" t="str">
        <f>IF(RIGHT(DataFromForm[[#This Row],[Heure levé]],2)*1 &gt;57, X138,W138)</f>
        <v>08</v>
      </c>
      <c r="Z138">
        <f>IF(RIGHT(DataFromForm[[#This Row],[Heure levé]],2)*1 &gt;57,0,MROUND(RIGHT(DataFromForm[[#This Row],[Heure coucher]]*1,2),15))</f>
        <v>30</v>
      </c>
      <c r="AA138" t="str" cm="1">
        <f t="array" aca="1" ref="AA138" ca="1">RIGHT(CELL("address",INDEX(Agenda!A:A,MATCH(DataFromForm[[#This Row],[Date]],Agenda!A:A,0))),3)</f>
        <v>752</v>
      </c>
      <c r="AB138" s="4" t="str" cm="1">
        <f t="array" ref="AB138">INDEX(MatriceHeureHeure[], MATCH(Z138*1,TableHeuresMinutes[Colonne1],0),MATCH(Y138*1,(MatriceHeureHeure[#Headers])*1,0))</f>
        <v>AV</v>
      </c>
      <c r="AD138" s="48" t="str">
        <f>LEFT(TEXT(DataFromForm[[#This Row],[HeureBoisson]],"0000"),2)</f>
        <v>14</v>
      </c>
      <c r="AE138" s="31">
        <f>LEFT(TEXT(DataFromForm[[#This Row],[HeureBoisson]],"0000"),2)+1</f>
        <v>15</v>
      </c>
      <c r="AF138" t="str">
        <f>IF(RIGHT(DataFromForm[[#This Row],[HeureBoisson]],2)*1 &gt;57, AE138,AD138)</f>
        <v>14</v>
      </c>
      <c r="AG138">
        <f>IF(RIGHT(DataFromForm[[#This Row],[HeureBoisson]],2)*1 &gt;57,0,MROUND(RIGHT(DataFromForm[[#This Row],[Heure coucher]]*1,2),15))</f>
        <v>30</v>
      </c>
      <c r="AH138" cm="1">
        <f t="array" aca="1" ref="AH138" ca="1">RIGHT(CELL("address",INDEX(Agenda!A:A,MATCH(DataFromForm[[#This Row],[Date]],Agenda!A:A,0))),3)-1</f>
        <v>751</v>
      </c>
      <c r="AI138" s="4" t="str" cm="1">
        <f t="array" ref="AI138">INDEX(MatriceHeureHeure[], MATCH(AG138*1,TableHeuresMinutes[Colonne1],0),MATCH(AF138*1,(MatriceHeureHeure[#Headers])*1,0))</f>
        <v>BT</v>
      </c>
      <c r="AJ138" s="37">
        <v>0</v>
      </c>
      <c r="AK138" s="48" t="str">
        <f>LEFT(TEXT(DataFromForm[[#This Row],[Heure sieste]],"0000"),2)</f>
        <v>00</v>
      </c>
      <c r="AL138" s="31">
        <f>LEFT(TEXT(DataFromForm[[#This Row],[Heure sieste]],"0000"),2)+1</f>
        <v>1</v>
      </c>
      <c r="AM138" t="e">
        <f>IF(RIGHT(DataFromForm[[#This Row],[Heure sieste]],2)*1 &gt;57, AL138,AK138)</f>
        <v>#VALUE!</v>
      </c>
      <c r="AN138" t="e">
        <f>IF(RIGHT(DataFromForm[[#This Row],[Heure sieste]],2)*1 &gt;57,0,MROUND(RIGHT(DataFromForm[[#This Row],[Heure sieste]]*1,2),15))</f>
        <v>#VALUE!</v>
      </c>
      <c r="AO138">
        <f>MROUND(DataFromForm[[#This Row],[Durée sieste]],15)</f>
        <v>0</v>
      </c>
      <c r="AP138" t="str" cm="1">
        <f t="array" aca="1" ref="AP138" ca="1">RIGHT(CELL("address",INDEX(Agenda!A:A,MATCH(DataFromForm[[#This Row],[Date]],Agenda!A:A,0))),3)</f>
        <v>752</v>
      </c>
      <c r="AQ138" s="4" t="e" cm="1">
        <f t="array" ref="AQ138">INDEX(MatriceHeureHeure[], MATCH(AN138*1,TableHeuresMinutes[Colonne1],0),MATCH(AM138*1,(MatriceHeureHeure[#Headers])*1,0))</f>
        <v>#VALUE!</v>
      </c>
      <c r="AR138">
        <f t="shared" si="2"/>
        <v>-1</v>
      </c>
    </row>
    <row r="139" spans="1:44">
      <c r="A139" s="19">
        <v>44610</v>
      </c>
      <c r="B139" s="28"/>
      <c r="K139" t="s">
        <v>203</v>
      </c>
      <c r="L139" s="21" t="s">
        <v>204</v>
      </c>
      <c r="M139">
        <v>1</v>
      </c>
      <c r="P139" s="30" t="str">
        <f>LEFT(TEXT(DataFromForm[[#This Row],[Heure coucher]],"0000"),2)</f>
        <v>00</v>
      </c>
      <c r="Q139" s="31">
        <f>LEFT(TEXT(DataFromForm[[#This Row],[Heure coucher]],"0000"),2)+1</f>
        <v>1</v>
      </c>
      <c r="R139" s="32" t="e">
        <f>IF(RIGHT(DataFromForm[[#This Row],[Heure coucher]],2)*1 &gt;57,Q139, P139)</f>
        <v>#VALUE!</v>
      </c>
      <c r="S139" s="33" t="e">
        <f>IF(RIGHT(DataFromForm[[#This Row],[Heure coucher]],2)*1 &gt;57,0,MROUND(RIGHT(DataFromForm[[#This Row],[Heure coucher]]*1,2),15))</f>
        <v>#VALUE!</v>
      </c>
      <c r="T139" s="20" t="str" cm="1">
        <f t="array" aca="1" ref="T139" ca="1">RIGHT(CELL("address",INDEX(Agenda!A:A,MATCH(DataFromForm[[#This Row],[Date]],Agenda!A:A,0))),3)</f>
        <v>759</v>
      </c>
      <c r="U139" s="34" t="e" cm="1">
        <f t="array" ref="U139">INDEX(MatriceHeureHeure[], MATCH(S139*1,TableHeuresMinutes[Colonne1],0),MATCH(R139*1,(MatriceHeureHeure[#Headers])*1,0))</f>
        <v>#VALUE!</v>
      </c>
      <c r="W139" s="30" t="str">
        <f>LEFT(TEXT(DataFromForm[[#This Row],[Heure levé]],"0000"),2)</f>
        <v>00</v>
      </c>
      <c r="X139" s="31">
        <f>LEFT(TEXT(DataFromForm[[#This Row],[Heure levé]],"0000"),2)+1</f>
        <v>1</v>
      </c>
      <c r="Y139" t="e">
        <f>IF(RIGHT(DataFromForm[[#This Row],[Heure levé]],2)*1 &gt;57, X139,W139)</f>
        <v>#VALUE!</v>
      </c>
      <c r="Z139" t="e">
        <f>IF(RIGHT(DataFromForm[[#This Row],[Heure levé]],2)*1 &gt;57,0,MROUND(RIGHT(DataFromForm[[#This Row],[Heure coucher]]*1,2),15))</f>
        <v>#VALUE!</v>
      </c>
      <c r="AA139" t="str" cm="1">
        <f t="array" aca="1" ref="AA139" ca="1">RIGHT(CELL("address",INDEX(Agenda!A:A,MATCH(DataFromForm[[#This Row],[Date]],Agenda!A:A,0))),3)</f>
        <v>759</v>
      </c>
      <c r="AB139" s="4" t="e" cm="1">
        <f t="array" ref="AB139">INDEX(MatriceHeureHeure[], MATCH(Z139*1,TableHeuresMinutes[Colonne1],0),MATCH(Y139*1,(MatriceHeureHeure[#Headers])*1,0))</f>
        <v>#VALUE!</v>
      </c>
      <c r="AD139" s="48" t="str">
        <f>LEFT(TEXT(DataFromForm[[#This Row],[HeureBoisson]],"0000"),2)</f>
        <v>08</v>
      </c>
      <c r="AE139" s="31">
        <f>LEFT(TEXT(DataFromForm[[#This Row],[HeureBoisson]],"0000"),2)+1</f>
        <v>9</v>
      </c>
      <c r="AF139" t="str">
        <f>IF(RIGHT(DataFromForm[[#This Row],[HeureBoisson]],2)*1 &gt;57, AE139,AD139)</f>
        <v>08</v>
      </c>
      <c r="AG139">
        <f>IF(RIGHT(DataFromForm[[#This Row],[HeureBoisson]],2)*1 &gt;57,0,MROUND(RIGHT(DataFromForm[[#This Row],[Heure coucher]]*1,2),15))</f>
        <v>0</v>
      </c>
      <c r="AH139" cm="1">
        <f t="array" aca="1" ref="AH139" ca="1">RIGHT(CELL("address",INDEX(Agenda!A:A,MATCH(DataFromForm[[#This Row],[Date]],Agenda!A:A,0))),3)-1</f>
        <v>758</v>
      </c>
      <c r="AI139" s="4" t="str" cm="1">
        <f t="array" ref="AI139">INDEX(MatriceHeureHeure[], MATCH(AG139*1,TableHeuresMinutes[Colonne1],0),MATCH(AF139*1,(MatriceHeureHeure[#Headers])*1,0))</f>
        <v>AT</v>
      </c>
      <c r="AJ139" s="37">
        <v>0</v>
      </c>
      <c r="AK139" s="48" t="str">
        <f>LEFT(TEXT(DataFromForm[[#This Row],[Heure sieste]],"0000"),2)</f>
        <v>00</v>
      </c>
      <c r="AL139" s="31">
        <f>LEFT(TEXT(DataFromForm[[#This Row],[Heure sieste]],"0000"),2)+1</f>
        <v>1</v>
      </c>
      <c r="AM139" t="e">
        <f>IF(RIGHT(DataFromForm[[#This Row],[Heure sieste]],2)*1 &gt;57, AL139,AK139)</f>
        <v>#VALUE!</v>
      </c>
      <c r="AN139" t="e">
        <f>IF(RIGHT(DataFromForm[[#This Row],[Heure sieste]],2)*1 &gt;57,0,MROUND(RIGHT(DataFromForm[[#This Row],[Heure sieste]]*1,2),15))</f>
        <v>#VALUE!</v>
      </c>
      <c r="AO139">
        <f>MROUND(DataFromForm[[#This Row],[Durée sieste]],15)</f>
        <v>0</v>
      </c>
      <c r="AP139" t="str" cm="1">
        <f t="array" aca="1" ref="AP139" ca="1">RIGHT(CELL("address",INDEX(Agenda!A:A,MATCH(DataFromForm[[#This Row],[Date]],Agenda!A:A,0))),3)</f>
        <v>759</v>
      </c>
      <c r="AQ139" s="4" t="e" cm="1">
        <f t="array" ref="AQ139">INDEX(MatriceHeureHeure[], MATCH(AN139*1,TableHeuresMinutes[Colonne1],0),MATCH(AM139*1,(MatriceHeureHeure[#Headers])*1,0))</f>
        <v>#VALUE!</v>
      </c>
      <c r="AR139">
        <f t="shared" si="2"/>
        <v>-1</v>
      </c>
    </row>
    <row r="140" spans="1:44">
      <c r="A140" s="19">
        <v>44604</v>
      </c>
      <c r="B140" s="28">
        <v>2330</v>
      </c>
      <c r="C140" s="21" t="s">
        <v>204</v>
      </c>
      <c r="D140" s="21" t="s">
        <v>266</v>
      </c>
      <c r="E140">
        <v>30</v>
      </c>
      <c r="F140" t="s">
        <v>200</v>
      </c>
      <c r="G140" t="s">
        <v>208</v>
      </c>
      <c r="H140" t="s">
        <v>208</v>
      </c>
      <c r="I140">
        <v>2</v>
      </c>
      <c r="J140">
        <v>2</v>
      </c>
      <c r="K140" t="s">
        <v>210</v>
      </c>
      <c r="L140" s="21" t="s">
        <v>236</v>
      </c>
      <c r="M140">
        <v>1</v>
      </c>
      <c r="P140" s="30" t="str">
        <f>LEFT(TEXT(DataFromForm[[#This Row],[Heure coucher]],"0000"),2)</f>
        <v>23</v>
      </c>
      <c r="Q140" s="31">
        <f>LEFT(TEXT(DataFromForm[[#This Row],[Heure coucher]],"0000"),2)+1</f>
        <v>24</v>
      </c>
      <c r="R140" s="32" t="str">
        <f>IF(RIGHT(DataFromForm[[#This Row],[Heure coucher]],2)*1 &gt;57,Q140, P140)</f>
        <v>23</v>
      </c>
      <c r="S140" s="33">
        <f>IF(RIGHT(DataFromForm[[#This Row],[Heure coucher]],2)*1 &gt;57,0,MROUND(RIGHT(DataFromForm[[#This Row],[Heure coucher]]*1,2),15))</f>
        <v>30</v>
      </c>
      <c r="T140" s="20" t="str" cm="1">
        <f t="array" aca="1" ref="T140" ca="1">RIGHT(CELL("address",INDEX(Agenda!A:A,MATCH(DataFromForm[[#This Row],[Date]],Agenda!A:A,0))),3)</f>
        <v>753</v>
      </c>
      <c r="U140" s="34" t="str" cm="1">
        <f t="array" ref="U140">INDEX(MatriceHeureHeure[], MATCH(S140*1,TableHeuresMinutes[Colonne1],0),MATCH(R140*1,(MatriceHeureHeure[#Headers])*1,0))</f>
        <v>L</v>
      </c>
      <c r="W140" s="30" t="str">
        <f>LEFT(TEXT(DataFromForm[[#This Row],[Heure levé]],"0000"),2)</f>
        <v>08</v>
      </c>
      <c r="X140" s="31">
        <f>LEFT(TEXT(DataFromForm[[#This Row],[Heure levé]],"0000"),2)+1</f>
        <v>9</v>
      </c>
      <c r="Y140" t="str">
        <f>IF(RIGHT(DataFromForm[[#This Row],[Heure levé]],2)*1 &gt;57, X140,W140)</f>
        <v>08</v>
      </c>
      <c r="Z140">
        <f>IF(RIGHT(DataFromForm[[#This Row],[Heure levé]],2)*1 &gt;57,0,MROUND(RIGHT(DataFromForm[[#This Row],[Heure coucher]]*1,2),15))</f>
        <v>30</v>
      </c>
      <c r="AA140" t="str" cm="1">
        <f t="array" aca="1" ref="AA140" ca="1">RIGHT(CELL("address",INDEX(Agenda!A:A,MATCH(DataFromForm[[#This Row],[Date]],Agenda!A:A,0))),3)</f>
        <v>753</v>
      </c>
      <c r="AB140" s="4" t="str" cm="1">
        <f t="array" ref="AB140">INDEX(MatriceHeureHeure[], MATCH(Z140*1,TableHeuresMinutes[Colonne1],0),MATCH(Y140*1,(MatriceHeureHeure[#Headers])*1,0))</f>
        <v>AV</v>
      </c>
      <c r="AD140" s="48" t="str">
        <f>LEFT(TEXT(DataFromForm[[#This Row],[HeureBoisson]],"0000"),2)</f>
        <v>16</v>
      </c>
      <c r="AE140" s="31">
        <f>LEFT(TEXT(DataFromForm[[#This Row],[HeureBoisson]],"0000"),2)+1</f>
        <v>17</v>
      </c>
      <c r="AF140" t="str">
        <f>IF(RIGHT(DataFromForm[[#This Row],[HeureBoisson]],2)*1 &gt;57, AE140,AD140)</f>
        <v>16</v>
      </c>
      <c r="AG140">
        <f>IF(RIGHT(DataFromForm[[#This Row],[HeureBoisson]],2)*1 &gt;57,0,MROUND(RIGHT(DataFromForm[[#This Row],[Heure coucher]]*1,2),15))</f>
        <v>30</v>
      </c>
      <c r="AH140" cm="1">
        <f t="array" aca="1" ref="AH140" ca="1">RIGHT(CELL("address",INDEX(Agenda!A:A,MATCH(DataFromForm[[#This Row],[Date]],Agenda!A:A,0))),3)-1</f>
        <v>752</v>
      </c>
      <c r="AI140" s="4" t="str" cm="1">
        <f t="array" ref="AI140">INDEX(MatriceHeureHeure[], MATCH(AG140*1,TableHeuresMinutes[Colonne1],0),MATCH(AF140*1,(MatriceHeureHeure[#Headers])*1,0))</f>
        <v>CB</v>
      </c>
      <c r="AJ140" s="37">
        <v>0</v>
      </c>
      <c r="AK140" s="48" t="str">
        <f>LEFT(TEXT(DataFromForm[[#This Row],[Heure sieste]],"0000"),2)</f>
        <v>14</v>
      </c>
      <c r="AL140" s="31">
        <f>LEFT(TEXT(DataFromForm[[#This Row],[Heure sieste]],"0000"),2)+1</f>
        <v>15</v>
      </c>
      <c r="AM140" t="str">
        <f>IF(RIGHT(DataFromForm[[#This Row],[Heure sieste]],2)*1 &gt;57, AL140,AK140)</f>
        <v>14</v>
      </c>
      <c r="AN140">
        <f>IF(RIGHT(DataFromForm[[#This Row],[Heure sieste]],2)*1 &gt;57,0,MROUND(RIGHT(DataFromForm[[#This Row],[Heure sieste]]*1,2),15))</f>
        <v>30</v>
      </c>
      <c r="AO140">
        <f>MROUND(DataFromForm[[#This Row],[Durée sieste]],15)</f>
        <v>30</v>
      </c>
      <c r="AP140" t="str" cm="1">
        <f t="array" aca="1" ref="AP140" ca="1">RIGHT(CELL("address",INDEX(Agenda!A:A,MATCH(DataFromForm[[#This Row],[Date]],Agenda!A:A,0))),3)</f>
        <v>753</v>
      </c>
      <c r="AQ140" s="4" t="str" cm="1">
        <f t="array" ref="AQ140">INDEX(MatriceHeureHeure[], MATCH(AN140*1,TableHeuresMinutes[Colonne1],0),MATCH(AM140*1,(MatriceHeureHeure[#Headers])*1,0))</f>
        <v>BT</v>
      </c>
      <c r="AR140">
        <f t="shared" si="2"/>
        <v>1</v>
      </c>
    </row>
    <row r="141" spans="1:44">
      <c r="A141" s="19">
        <v>44611</v>
      </c>
      <c r="B141" s="28"/>
      <c r="K141" t="s">
        <v>203</v>
      </c>
      <c r="L141" s="21" t="s">
        <v>240</v>
      </c>
      <c r="M141">
        <v>1</v>
      </c>
      <c r="P141" s="30" t="str">
        <f>LEFT(TEXT(DataFromForm[[#This Row],[Heure coucher]],"0000"),2)</f>
        <v>00</v>
      </c>
      <c r="Q141" s="31">
        <f>LEFT(TEXT(DataFromForm[[#This Row],[Heure coucher]],"0000"),2)+1</f>
        <v>1</v>
      </c>
      <c r="R141" s="32" t="e">
        <f>IF(RIGHT(DataFromForm[[#This Row],[Heure coucher]],2)*1 &gt;57,Q141, P141)</f>
        <v>#VALUE!</v>
      </c>
      <c r="S141" s="33" t="e">
        <f>IF(RIGHT(DataFromForm[[#This Row],[Heure coucher]],2)*1 &gt;57,0,MROUND(RIGHT(DataFromForm[[#This Row],[Heure coucher]]*1,2),15))</f>
        <v>#VALUE!</v>
      </c>
      <c r="T141" s="20" t="str" cm="1">
        <f t="array" aca="1" ref="T141" ca="1">RIGHT(CELL("address",INDEX(Agenda!A:A,MATCH(DataFromForm[[#This Row],[Date]],Agenda!A:A,0))),3)</f>
        <v>760</v>
      </c>
      <c r="U141" s="34" t="e" cm="1">
        <f t="array" ref="U141">INDEX(MatriceHeureHeure[], MATCH(S141*1,TableHeuresMinutes[Colonne1],0),MATCH(R141*1,(MatriceHeureHeure[#Headers])*1,0))</f>
        <v>#VALUE!</v>
      </c>
      <c r="W141" s="30" t="str">
        <f>LEFT(TEXT(DataFromForm[[#This Row],[Heure levé]],"0000"),2)</f>
        <v>00</v>
      </c>
      <c r="X141" s="31">
        <f>LEFT(TEXT(DataFromForm[[#This Row],[Heure levé]],"0000"),2)+1</f>
        <v>1</v>
      </c>
      <c r="Y141" t="e">
        <f>IF(RIGHT(DataFromForm[[#This Row],[Heure levé]],2)*1 &gt;57, X141,W141)</f>
        <v>#VALUE!</v>
      </c>
      <c r="Z141" t="e">
        <f>IF(RIGHT(DataFromForm[[#This Row],[Heure levé]],2)*1 &gt;57,0,MROUND(RIGHT(DataFromForm[[#This Row],[Heure coucher]]*1,2),15))</f>
        <v>#VALUE!</v>
      </c>
      <c r="AA141" t="str" cm="1">
        <f t="array" aca="1" ref="AA141" ca="1">RIGHT(CELL("address",INDEX(Agenda!A:A,MATCH(DataFromForm[[#This Row],[Date]],Agenda!A:A,0))),3)</f>
        <v>760</v>
      </c>
      <c r="AB141" s="4" t="e" cm="1">
        <f t="array" ref="AB141">INDEX(MatriceHeureHeure[], MATCH(Z141*1,TableHeuresMinutes[Colonne1],0),MATCH(Y141*1,(MatriceHeureHeure[#Headers])*1,0))</f>
        <v>#VALUE!</v>
      </c>
      <c r="AD141" s="48" t="str">
        <f>LEFT(TEXT(DataFromForm[[#This Row],[HeureBoisson]],"0000"),2)</f>
        <v>10</v>
      </c>
      <c r="AE141" s="31">
        <f>LEFT(TEXT(DataFromForm[[#This Row],[HeureBoisson]],"0000"),2)+1</f>
        <v>11</v>
      </c>
      <c r="AF141" t="str">
        <f>IF(RIGHT(DataFromForm[[#This Row],[HeureBoisson]],2)*1 &gt;57, AE141,AD141)</f>
        <v>10</v>
      </c>
      <c r="AG141">
        <f>IF(RIGHT(DataFromForm[[#This Row],[HeureBoisson]],2)*1 &gt;57,0,MROUND(RIGHT(DataFromForm[[#This Row],[Heure coucher]]*1,2),15))</f>
        <v>0</v>
      </c>
      <c r="AH141" cm="1">
        <f t="array" aca="1" ref="AH141" ca="1">RIGHT(CELL("address",INDEX(Agenda!A:A,MATCH(DataFromForm[[#This Row],[Date]],Agenda!A:A,0))),3)-1</f>
        <v>759</v>
      </c>
      <c r="AI141" s="4" t="str" cm="1">
        <f t="array" ref="AI141">INDEX(MatriceHeureHeure[], MATCH(AG141*1,TableHeuresMinutes[Colonne1],0),MATCH(AF141*1,(MatriceHeureHeure[#Headers])*1,0))</f>
        <v>BB</v>
      </c>
      <c r="AJ141" s="37">
        <v>0</v>
      </c>
      <c r="AK141" s="48" t="str">
        <f>LEFT(TEXT(DataFromForm[[#This Row],[Heure sieste]],"0000"),2)</f>
        <v>00</v>
      </c>
      <c r="AL141" s="31">
        <f>LEFT(TEXT(DataFromForm[[#This Row],[Heure sieste]],"0000"),2)+1</f>
        <v>1</v>
      </c>
      <c r="AM141" t="e">
        <f>IF(RIGHT(DataFromForm[[#This Row],[Heure sieste]],2)*1 &gt;57, AL141,AK141)</f>
        <v>#VALUE!</v>
      </c>
      <c r="AN141" t="e">
        <f>IF(RIGHT(DataFromForm[[#This Row],[Heure sieste]],2)*1 &gt;57,0,MROUND(RIGHT(DataFromForm[[#This Row],[Heure sieste]]*1,2),15))</f>
        <v>#VALUE!</v>
      </c>
      <c r="AO141">
        <f>MROUND(DataFromForm[[#This Row],[Durée sieste]],15)</f>
        <v>0</v>
      </c>
      <c r="AP141" t="str" cm="1">
        <f t="array" aca="1" ref="AP141" ca="1">RIGHT(CELL("address",INDEX(Agenda!A:A,MATCH(DataFromForm[[#This Row],[Date]],Agenda!A:A,0))),3)</f>
        <v>760</v>
      </c>
      <c r="AQ141" s="4" t="e" cm="1">
        <f t="array" ref="AQ141">INDEX(MatriceHeureHeure[], MATCH(AN141*1,TableHeuresMinutes[Colonne1],0),MATCH(AM141*1,(MatriceHeureHeure[#Headers])*1,0))</f>
        <v>#VALUE!</v>
      </c>
      <c r="AR141">
        <f t="shared" si="2"/>
        <v>-1</v>
      </c>
    </row>
    <row r="142" spans="1:44">
      <c r="A142" s="19">
        <v>44604</v>
      </c>
      <c r="B142" s="28"/>
      <c r="K142" t="s">
        <v>203</v>
      </c>
      <c r="L142" s="21" t="s">
        <v>246</v>
      </c>
      <c r="M142">
        <v>1</v>
      </c>
      <c r="P142" s="30" t="str">
        <f>LEFT(TEXT(DataFromForm[[#This Row],[Heure coucher]],"0000"),2)</f>
        <v>00</v>
      </c>
      <c r="Q142" s="31">
        <f>LEFT(TEXT(DataFromForm[[#This Row],[Heure coucher]],"0000"),2)+1</f>
        <v>1</v>
      </c>
      <c r="R142" s="32" t="e">
        <f>IF(RIGHT(DataFromForm[[#This Row],[Heure coucher]],2)*1 &gt;57,Q142, P142)</f>
        <v>#VALUE!</v>
      </c>
      <c r="S142" s="33" t="e">
        <f>IF(RIGHT(DataFromForm[[#This Row],[Heure coucher]],2)*1 &gt;57,0,MROUND(RIGHT(DataFromForm[[#This Row],[Heure coucher]]*1,2),15))</f>
        <v>#VALUE!</v>
      </c>
      <c r="T142" s="20" t="str" cm="1">
        <f t="array" aca="1" ref="T142" ca="1">RIGHT(CELL("address",INDEX(Agenda!A:A,MATCH(DataFromForm[[#This Row],[Date]],Agenda!A:A,0))),3)</f>
        <v>753</v>
      </c>
      <c r="U142" s="34" t="e" cm="1">
        <f t="array" ref="U142">INDEX(MatriceHeureHeure[], MATCH(S142*1,TableHeuresMinutes[Colonne1],0),MATCH(R142*1,(MatriceHeureHeure[#Headers])*1,0))</f>
        <v>#VALUE!</v>
      </c>
      <c r="W142" s="30" t="str">
        <f>LEFT(TEXT(DataFromForm[[#This Row],[Heure levé]],"0000"),2)</f>
        <v>00</v>
      </c>
      <c r="X142" s="31">
        <f>LEFT(TEXT(DataFromForm[[#This Row],[Heure levé]],"0000"),2)+1</f>
        <v>1</v>
      </c>
      <c r="Y142" t="e">
        <f>IF(RIGHT(DataFromForm[[#This Row],[Heure levé]],2)*1 &gt;57, X142,W142)</f>
        <v>#VALUE!</v>
      </c>
      <c r="Z142" t="e">
        <f>IF(RIGHT(DataFromForm[[#This Row],[Heure levé]],2)*1 &gt;57,0,MROUND(RIGHT(DataFromForm[[#This Row],[Heure coucher]]*1,2),15))</f>
        <v>#VALUE!</v>
      </c>
      <c r="AA142" t="str" cm="1">
        <f t="array" aca="1" ref="AA142" ca="1">RIGHT(CELL("address",INDEX(Agenda!A:A,MATCH(DataFromForm[[#This Row],[Date]],Agenda!A:A,0))),3)</f>
        <v>753</v>
      </c>
      <c r="AB142" s="4" t="e" cm="1">
        <f t="array" ref="AB142">INDEX(MatriceHeureHeure[], MATCH(Z142*1,TableHeuresMinutes[Colonne1],0),MATCH(Y142*1,(MatriceHeureHeure[#Headers])*1,0))</f>
        <v>#VALUE!</v>
      </c>
      <c r="AD142" s="48" t="str">
        <f>LEFT(TEXT(DataFromForm[[#This Row],[HeureBoisson]],"0000"),2)</f>
        <v>15</v>
      </c>
      <c r="AE142" s="31">
        <f>LEFT(TEXT(DataFromForm[[#This Row],[HeureBoisson]],"0000"),2)+1</f>
        <v>16</v>
      </c>
      <c r="AF142" t="str">
        <f>IF(RIGHT(DataFromForm[[#This Row],[HeureBoisson]],2)*1 &gt;57, AE142,AD142)</f>
        <v>15</v>
      </c>
      <c r="AG142">
        <f>IF(RIGHT(DataFromForm[[#This Row],[HeureBoisson]],2)*1 &gt;57,0,MROUND(RIGHT(DataFromForm[[#This Row],[Heure coucher]]*1,2),15))</f>
        <v>0</v>
      </c>
      <c r="AH142" cm="1">
        <f t="array" aca="1" ref="AH142" ca="1">RIGHT(CELL("address",INDEX(Agenda!A:A,MATCH(DataFromForm[[#This Row],[Date]],Agenda!A:A,0))),3)-1</f>
        <v>752</v>
      </c>
      <c r="AI142" s="4" t="str" cm="1">
        <f t="array" ref="AI142">INDEX(MatriceHeureHeure[], MATCH(AG142*1,TableHeuresMinutes[Colonne1],0),MATCH(AF142*1,(MatriceHeureHeure[#Headers])*1,0))</f>
        <v>BV</v>
      </c>
      <c r="AJ142" s="37">
        <v>0</v>
      </c>
      <c r="AK142" s="48" t="str">
        <f>LEFT(TEXT(DataFromForm[[#This Row],[Heure sieste]],"0000"),2)</f>
        <v>00</v>
      </c>
      <c r="AL142" s="31">
        <f>LEFT(TEXT(DataFromForm[[#This Row],[Heure sieste]],"0000"),2)+1</f>
        <v>1</v>
      </c>
      <c r="AM142" t="e">
        <f>IF(RIGHT(DataFromForm[[#This Row],[Heure sieste]],2)*1 &gt;57, AL142,AK142)</f>
        <v>#VALUE!</v>
      </c>
      <c r="AN142" t="e">
        <f>IF(RIGHT(DataFromForm[[#This Row],[Heure sieste]],2)*1 &gt;57,0,MROUND(RIGHT(DataFromForm[[#This Row],[Heure sieste]]*1,2),15))</f>
        <v>#VALUE!</v>
      </c>
      <c r="AO142">
        <f>MROUND(DataFromForm[[#This Row],[Durée sieste]],15)</f>
        <v>0</v>
      </c>
      <c r="AP142" t="str" cm="1">
        <f t="array" aca="1" ref="AP142" ca="1">RIGHT(CELL("address",INDEX(Agenda!A:A,MATCH(DataFromForm[[#This Row],[Date]],Agenda!A:A,0))),3)</f>
        <v>753</v>
      </c>
      <c r="AQ142" s="4" t="e" cm="1">
        <f t="array" ref="AQ142">INDEX(MatriceHeureHeure[], MATCH(AN142*1,TableHeuresMinutes[Colonne1],0),MATCH(AM142*1,(MatriceHeureHeure[#Headers])*1,0))</f>
        <v>#VALUE!</v>
      </c>
      <c r="AR142">
        <f t="shared" si="2"/>
        <v>-1</v>
      </c>
    </row>
    <row r="143" spans="1:44">
      <c r="A143" s="19">
        <v>44613</v>
      </c>
      <c r="B143" s="28">
        <v>430</v>
      </c>
      <c r="C143" s="21" t="s">
        <v>245</v>
      </c>
      <c r="D143" s="21" t="s">
        <v>280</v>
      </c>
      <c r="E143">
        <v>60</v>
      </c>
      <c r="F143" t="s">
        <v>201</v>
      </c>
      <c r="G143" t="s">
        <v>201</v>
      </c>
      <c r="H143" t="s">
        <v>208</v>
      </c>
      <c r="I143">
        <v>3</v>
      </c>
      <c r="J143">
        <v>3</v>
      </c>
      <c r="K143" t="s">
        <v>210</v>
      </c>
      <c r="L143" s="21" t="s">
        <v>236</v>
      </c>
      <c r="M143">
        <v>1</v>
      </c>
      <c r="P143" s="30" t="str">
        <f>LEFT(TEXT(DataFromForm[[#This Row],[Heure coucher]],"0000"),2)</f>
        <v>04</v>
      </c>
      <c r="Q143" s="31">
        <f>LEFT(TEXT(DataFromForm[[#This Row],[Heure coucher]],"0000"),2)+1</f>
        <v>5</v>
      </c>
      <c r="R143" s="32" t="str">
        <f>IF(RIGHT(DataFromForm[[#This Row],[Heure coucher]],2)*1 &gt;57,Q143, P143)</f>
        <v>04</v>
      </c>
      <c r="S143" s="33">
        <f>IF(RIGHT(DataFromForm[[#This Row],[Heure coucher]],2)*1 &gt;57,0,MROUND(RIGHT(DataFromForm[[#This Row],[Heure coucher]]*1,2),15))</f>
        <v>30</v>
      </c>
      <c r="T143" s="20" t="str" cm="1">
        <f t="array" aca="1" ref="T143" ca="1">RIGHT(CELL("address",INDEX(Agenda!A:A,MATCH(DataFromForm[[#This Row],[Date]],Agenda!A:A,0))),3)</f>
        <v>762</v>
      </c>
      <c r="U143" s="34" t="str" cm="1">
        <f t="array" ref="U143">INDEX(MatriceHeureHeure[], MATCH(S143*1,TableHeuresMinutes[Colonne1],0),MATCH(R143*1,(MatriceHeureHeure[#Headers])*1,0))</f>
        <v>AF</v>
      </c>
      <c r="W143" s="30" t="str">
        <f>LEFT(TEXT(DataFromForm[[#This Row],[Heure levé]],"0000"),2)</f>
        <v>06</v>
      </c>
      <c r="X143" s="31">
        <f>LEFT(TEXT(DataFromForm[[#This Row],[Heure levé]],"0000"),2)+1</f>
        <v>7</v>
      </c>
      <c r="Y143" t="str">
        <f>IF(RIGHT(DataFromForm[[#This Row],[Heure levé]],2)*1 &gt;57, X143,W143)</f>
        <v>06</v>
      </c>
      <c r="Z143">
        <f>IF(RIGHT(DataFromForm[[#This Row],[Heure levé]],2)*1 &gt;57,0,MROUND(RIGHT(DataFromForm[[#This Row],[Heure coucher]]*1,2),15))</f>
        <v>30</v>
      </c>
      <c r="AA143" t="str" cm="1">
        <f t="array" aca="1" ref="AA143" ca="1">RIGHT(CELL("address",INDEX(Agenda!A:A,MATCH(DataFromForm[[#This Row],[Date]],Agenda!A:A,0))),3)</f>
        <v>762</v>
      </c>
      <c r="AB143" s="4" t="str" cm="1">
        <f t="array" ref="AB143">INDEX(MatriceHeureHeure[], MATCH(Z143*1,TableHeuresMinutes[Colonne1],0),MATCH(Y143*1,(MatriceHeureHeure[#Headers])*1,0))</f>
        <v>AN</v>
      </c>
      <c r="AD143" s="48" t="str">
        <f>LEFT(TEXT(DataFromForm[[#This Row],[HeureBoisson]],"0000"),2)</f>
        <v>16</v>
      </c>
      <c r="AE143" s="31">
        <f>LEFT(TEXT(DataFromForm[[#This Row],[HeureBoisson]],"0000"),2)+1</f>
        <v>17</v>
      </c>
      <c r="AF143" t="str">
        <f>IF(RIGHT(DataFromForm[[#This Row],[HeureBoisson]],2)*1 &gt;57, AE143,AD143)</f>
        <v>16</v>
      </c>
      <c r="AG143">
        <f>IF(RIGHT(DataFromForm[[#This Row],[HeureBoisson]],2)*1 &gt;57,0,MROUND(RIGHT(DataFromForm[[#This Row],[Heure coucher]]*1,2),15))</f>
        <v>30</v>
      </c>
      <c r="AH143" cm="1">
        <f t="array" aca="1" ref="AH143" ca="1">RIGHT(CELL("address",INDEX(Agenda!A:A,MATCH(DataFromForm[[#This Row],[Date]],Agenda!A:A,0))),3)-1</f>
        <v>761</v>
      </c>
      <c r="AI143" s="4" t="str" cm="1">
        <f t="array" ref="AI143">INDEX(MatriceHeureHeure[], MATCH(AG143*1,TableHeuresMinutes[Colonne1],0),MATCH(AF143*1,(MatriceHeureHeure[#Headers])*1,0))</f>
        <v>CB</v>
      </c>
      <c r="AJ143" s="37">
        <v>0</v>
      </c>
      <c r="AK143" s="48" t="str">
        <f>LEFT(TEXT(DataFromForm[[#This Row],[Heure sieste]],"0000"),2)</f>
        <v>10</v>
      </c>
      <c r="AL143" s="31">
        <f>LEFT(TEXT(DataFromForm[[#This Row],[Heure sieste]],"0000"),2)+1</f>
        <v>11</v>
      </c>
      <c r="AM143" t="str">
        <f>IF(RIGHT(DataFromForm[[#This Row],[Heure sieste]],2)*1 &gt;57, AL143,AK143)</f>
        <v>10</v>
      </c>
      <c r="AN143">
        <f>IF(RIGHT(DataFromForm[[#This Row],[Heure sieste]],2)*1 &gt;57,0,MROUND(RIGHT(DataFromForm[[#This Row],[Heure sieste]]*1,2),15))</f>
        <v>30</v>
      </c>
      <c r="AO143">
        <f>MROUND(DataFromForm[[#This Row],[Durée sieste]],15)</f>
        <v>60</v>
      </c>
      <c r="AP143" t="str" cm="1">
        <f t="array" aca="1" ref="AP143" ca="1">RIGHT(CELL("address",INDEX(Agenda!A:A,MATCH(DataFromForm[[#This Row],[Date]],Agenda!A:A,0))),3)</f>
        <v>762</v>
      </c>
      <c r="AQ143" s="4" t="str" cm="1">
        <f t="array" ref="AQ143">INDEX(MatriceHeureHeure[], MATCH(AN143*1,TableHeuresMinutes[Colonne1],0),MATCH(AM143*1,(MatriceHeureHeure[#Headers])*1,0))</f>
        <v>BD</v>
      </c>
      <c r="AR143">
        <f t="shared" si="2"/>
        <v>3</v>
      </c>
    </row>
    <row r="144" spans="1:44">
      <c r="A144" s="19">
        <v>44614</v>
      </c>
      <c r="B144" s="28"/>
      <c r="K144" t="s">
        <v>210</v>
      </c>
      <c r="L144" s="21" t="s">
        <v>236</v>
      </c>
      <c r="M144">
        <v>1</v>
      </c>
      <c r="P144" s="30" t="str">
        <f>LEFT(TEXT(DataFromForm[[#This Row],[Heure coucher]],"0000"),2)</f>
        <v>00</v>
      </c>
      <c r="Q144" s="31">
        <f>LEFT(TEXT(DataFromForm[[#This Row],[Heure coucher]],"0000"),2)+1</f>
        <v>1</v>
      </c>
      <c r="R144" s="32" t="e">
        <f>IF(RIGHT(DataFromForm[[#This Row],[Heure coucher]],2)*1 &gt;57,Q144, P144)</f>
        <v>#VALUE!</v>
      </c>
      <c r="S144" s="33" t="e">
        <f>IF(RIGHT(DataFromForm[[#This Row],[Heure coucher]],2)*1 &gt;57,0,MROUND(RIGHT(DataFromForm[[#This Row],[Heure coucher]]*1,2),15))</f>
        <v>#VALUE!</v>
      </c>
      <c r="T144" s="20" t="str" cm="1">
        <f t="array" aca="1" ref="T144" ca="1">RIGHT(CELL("address",INDEX(Agenda!A:A,MATCH(DataFromForm[[#This Row],[Date]],Agenda!A:A,0))),3)</f>
        <v>763</v>
      </c>
      <c r="U144" s="34" t="e" cm="1">
        <f t="array" ref="U144">INDEX(MatriceHeureHeure[], MATCH(S144*1,TableHeuresMinutes[Colonne1],0),MATCH(R144*1,(MatriceHeureHeure[#Headers])*1,0))</f>
        <v>#VALUE!</v>
      </c>
      <c r="W144" s="30" t="str">
        <f>LEFT(TEXT(DataFromForm[[#This Row],[Heure levé]],"0000"),2)</f>
        <v>00</v>
      </c>
      <c r="X144" s="31">
        <f>LEFT(TEXT(DataFromForm[[#This Row],[Heure levé]],"0000"),2)+1</f>
        <v>1</v>
      </c>
      <c r="Y144" t="e">
        <f>IF(RIGHT(DataFromForm[[#This Row],[Heure levé]],2)*1 &gt;57, X144,W144)</f>
        <v>#VALUE!</v>
      </c>
      <c r="Z144" t="e">
        <f>IF(RIGHT(DataFromForm[[#This Row],[Heure levé]],2)*1 &gt;57,0,MROUND(RIGHT(DataFromForm[[#This Row],[Heure coucher]]*1,2),15))</f>
        <v>#VALUE!</v>
      </c>
      <c r="AA144" t="str" cm="1">
        <f t="array" aca="1" ref="AA144" ca="1">RIGHT(CELL("address",INDEX(Agenda!A:A,MATCH(DataFromForm[[#This Row],[Date]],Agenda!A:A,0))),3)</f>
        <v>763</v>
      </c>
      <c r="AB144" s="4" t="e" cm="1">
        <f t="array" ref="AB144">INDEX(MatriceHeureHeure[], MATCH(Z144*1,TableHeuresMinutes[Colonne1],0),MATCH(Y144*1,(MatriceHeureHeure[#Headers])*1,0))</f>
        <v>#VALUE!</v>
      </c>
      <c r="AD144" s="48" t="str">
        <f>LEFT(TEXT(DataFromForm[[#This Row],[HeureBoisson]],"0000"),2)</f>
        <v>16</v>
      </c>
      <c r="AE144" s="31">
        <f>LEFT(TEXT(DataFromForm[[#This Row],[HeureBoisson]],"0000"),2)+1</f>
        <v>17</v>
      </c>
      <c r="AF144" t="str">
        <f>IF(RIGHT(DataFromForm[[#This Row],[HeureBoisson]],2)*1 &gt;57, AE144,AD144)</f>
        <v>16</v>
      </c>
      <c r="AG144">
        <f>IF(RIGHT(DataFromForm[[#This Row],[HeureBoisson]],2)*1 &gt;57,0,MROUND(RIGHT(DataFromForm[[#This Row],[Heure coucher]]*1,2),15))</f>
        <v>0</v>
      </c>
      <c r="AH144" cm="1">
        <f t="array" aca="1" ref="AH144" ca="1">RIGHT(CELL("address",INDEX(Agenda!A:A,MATCH(DataFromForm[[#This Row],[Date]],Agenda!A:A,0))),3)-1</f>
        <v>762</v>
      </c>
      <c r="AI144" s="4" t="str" cm="1">
        <f t="array" ref="AI144">INDEX(MatriceHeureHeure[], MATCH(AG144*1,TableHeuresMinutes[Colonne1],0),MATCH(AF144*1,(MatriceHeureHeure[#Headers])*1,0))</f>
        <v>BZ</v>
      </c>
      <c r="AJ144" s="37">
        <v>0</v>
      </c>
      <c r="AK144" s="48" t="str">
        <f>LEFT(TEXT(DataFromForm[[#This Row],[Heure sieste]],"0000"),2)</f>
        <v>00</v>
      </c>
      <c r="AL144" s="31">
        <f>LEFT(TEXT(DataFromForm[[#This Row],[Heure sieste]],"0000"),2)+1</f>
        <v>1</v>
      </c>
      <c r="AM144" t="e">
        <f>IF(RIGHT(DataFromForm[[#This Row],[Heure sieste]],2)*1 &gt;57, AL144,AK144)</f>
        <v>#VALUE!</v>
      </c>
      <c r="AN144" t="e">
        <f>IF(RIGHT(DataFromForm[[#This Row],[Heure sieste]],2)*1 &gt;57,0,MROUND(RIGHT(DataFromForm[[#This Row],[Heure sieste]]*1,2),15))</f>
        <v>#VALUE!</v>
      </c>
      <c r="AO144">
        <f>MROUND(DataFromForm[[#This Row],[Durée sieste]],15)</f>
        <v>0</v>
      </c>
      <c r="AP144" t="str" cm="1">
        <f t="array" aca="1" ref="AP144" ca="1">RIGHT(CELL("address",INDEX(Agenda!A:A,MATCH(DataFromForm[[#This Row],[Date]],Agenda!A:A,0))),3)</f>
        <v>763</v>
      </c>
      <c r="AQ144" s="4" t="e" cm="1">
        <f t="array" ref="AQ144">INDEX(MatriceHeureHeure[], MATCH(AN144*1,TableHeuresMinutes[Colonne1],0),MATCH(AM144*1,(MatriceHeureHeure[#Headers])*1,0))</f>
        <v>#VALUE!</v>
      </c>
      <c r="AR144">
        <f t="shared" si="2"/>
        <v>-1</v>
      </c>
    </row>
    <row r="145" spans="1:44">
      <c r="A145" s="19">
        <v>44614</v>
      </c>
      <c r="B145" s="28"/>
      <c r="K145" t="s">
        <v>203</v>
      </c>
      <c r="L145" s="21" t="s">
        <v>237</v>
      </c>
      <c r="M145">
        <v>1</v>
      </c>
      <c r="P145" s="30" t="str">
        <f>LEFT(TEXT(DataFromForm[[#This Row],[Heure coucher]],"0000"),2)</f>
        <v>00</v>
      </c>
      <c r="Q145" s="31">
        <f>LEFT(TEXT(DataFromForm[[#This Row],[Heure coucher]],"0000"),2)+1</f>
        <v>1</v>
      </c>
      <c r="R145" s="32" t="e">
        <f>IF(RIGHT(DataFromForm[[#This Row],[Heure coucher]],2)*1 &gt;57,Q145, P145)</f>
        <v>#VALUE!</v>
      </c>
      <c r="S145" s="33" t="e">
        <f>IF(RIGHT(DataFromForm[[#This Row],[Heure coucher]],2)*1 &gt;57,0,MROUND(RIGHT(DataFromForm[[#This Row],[Heure coucher]]*1,2),15))</f>
        <v>#VALUE!</v>
      </c>
      <c r="T145" s="20" t="str" cm="1">
        <f t="array" aca="1" ref="T145" ca="1">RIGHT(CELL("address",INDEX(Agenda!A:A,MATCH(DataFromForm[[#This Row],[Date]],Agenda!A:A,0))),3)</f>
        <v>763</v>
      </c>
      <c r="U145" s="34" t="e" cm="1">
        <f t="array" ref="U145">INDEX(MatriceHeureHeure[], MATCH(S145*1,TableHeuresMinutes[Colonne1],0),MATCH(R145*1,(MatriceHeureHeure[#Headers])*1,0))</f>
        <v>#VALUE!</v>
      </c>
      <c r="W145" s="30" t="str">
        <f>LEFT(TEXT(DataFromForm[[#This Row],[Heure levé]],"0000"),2)</f>
        <v>00</v>
      </c>
      <c r="X145" s="31">
        <f>LEFT(TEXT(DataFromForm[[#This Row],[Heure levé]],"0000"),2)+1</f>
        <v>1</v>
      </c>
      <c r="Y145" t="e">
        <f>IF(RIGHT(DataFromForm[[#This Row],[Heure levé]],2)*1 &gt;57, X145,W145)</f>
        <v>#VALUE!</v>
      </c>
      <c r="Z145" t="e">
        <f>IF(RIGHT(DataFromForm[[#This Row],[Heure levé]],2)*1 &gt;57,0,MROUND(RIGHT(DataFromForm[[#This Row],[Heure coucher]]*1,2),15))</f>
        <v>#VALUE!</v>
      </c>
      <c r="AA145" t="str" cm="1">
        <f t="array" aca="1" ref="AA145" ca="1">RIGHT(CELL("address",INDEX(Agenda!A:A,MATCH(DataFromForm[[#This Row],[Date]],Agenda!A:A,0))),3)</f>
        <v>763</v>
      </c>
      <c r="AB145" s="4" t="e" cm="1">
        <f t="array" ref="AB145">INDEX(MatriceHeureHeure[], MATCH(Z145*1,TableHeuresMinutes[Colonne1],0),MATCH(Y145*1,(MatriceHeureHeure[#Headers])*1,0))</f>
        <v>#VALUE!</v>
      </c>
      <c r="AD145" s="48" t="str">
        <f>LEFT(TEXT(DataFromForm[[#This Row],[HeureBoisson]],"0000"),2)</f>
        <v>07</v>
      </c>
      <c r="AE145" s="31">
        <f>LEFT(TEXT(DataFromForm[[#This Row],[HeureBoisson]],"0000"),2)+1</f>
        <v>8</v>
      </c>
      <c r="AF145" t="str">
        <f>IF(RIGHT(DataFromForm[[#This Row],[HeureBoisson]],2)*1 &gt;57, AE145,AD145)</f>
        <v>07</v>
      </c>
      <c r="AG145">
        <f>IF(RIGHT(DataFromForm[[#This Row],[HeureBoisson]],2)*1 &gt;57,0,MROUND(RIGHT(DataFromForm[[#This Row],[Heure coucher]]*1,2),15))</f>
        <v>0</v>
      </c>
      <c r="AH145" cm="1">
        <f t="array" aca="1" ref="AH145" ca="1">RIGHT(CELL("address",INDEX(Agenda!A:A,MATCH(DataFromForm[[#This Row],[Date]],Agenda!A:A,0))),3)-1</f>
        <v>762</v>
      </c>
      <c r="AI145" s="4" t="str" cm="1">
        <f t="array" ref="AI145">INDEX(MatriceHeureHeure[], MATCH(AG145*1,TableHeuresMinutes[Colonne1],0),MATCH(AF145*1,(MatriceHeureHeure[#Headers])*1,0))</f>
        <v>AP</v>
      </c>
      <c r="AJ145" s="37">
        <v>0</v>
      </c>
      <c r="AK145" s="48" t="str">
        <f>LEFT(TEXT(DataFromForm[[#This Row],[Heure sieste]],"0000"),2)</f>
        <v>00</v>
      </c>
      <c r="AL145" s="31">
        <f>LEFT(TEXT(DataFromForm[[#This Row],[Heure sieste]],"0000"),2)+1</f>
        <v>1</v>
      </c>
      <c r="AM145" t="e">
        <f>IF(RIGHT(DataFromForm[[#This Row],[Heure sieste]],2)*1 &gt;57, AL145,AK145)</f>
        <v>#VALUE!</v>
      </c>
      <c r="AN145" t="e">
        <f>IF(RIGHT(DataFromForm[[#This Row],[Heure sieste]],2)*1 &gt;57,0,MROUND(RIGHT(DataFromForm[[#This Row],[Heure sieste]]*1,2),15))</f>
        <v>#VALUE!</v>
      </c>
      <c r="AO145">
        <f>MROUND(DataFromForm[[#This Row],[Durée sieste]],15)</f>
        <v>0</v>
      </c>
      <c r="AP145" t="str" cm="1">
        <f t="array" aca="1" ref="AP145" ca="1">RIGHT(CELL("address",INDEX(Agenda!A:A,MATCH(DataFromForm[[#This Row],[Date]],Agenda!A:A,0))),3)</f>
        <v>763</v>
      </c>
      <c r="AQ145" s="4" t="e" cm="1">
        <f t="array" ref="AQ145">INDEX(MatriceHeureHeure[], MATCH(AN145*1,TableHeuresMinutes[Colonne1],0),MATCH(AM145*1,(MatriceHeureHeure[#Headers])*1,0))</f>
        <v>#VALUE!</v>
      </c>
      <c r="AR145">
        <f t="shared" si="2"/>
        <v>-1</v>
      </c>
    </row>
    <row r="146" spans="1:44">
      <c r="A146" s="19">
        <v>44614</v>
      </c>
      <c r="B146" s="28"/>
      <c r="K146" t="s">
        <v>203</v>
      </c>
      <c r="L146" s="21" t="s">
        <v>252</v>
      </c>
      <c r="M146">
        <v>1</v>
      </c>
      <c r="P146" s="30" t="str">
        <f>LEFT(TEXT(DataFromForm[[#This Row],[Heure coucher]],"0000"),2)</f>
        <v>00</v>
      </c>
      <c r="Q146" s="31">
        <f>LEFT(TEXT(DataFromForm[[#This Row],[Heure coucher]],"0000"),2)+1</f>
        <v>1</v>
      </c>
      <c r="R146" s="32" t="e">
        <f>IF(RIGHT(DataFromForm[[#This Row],[Heure coucher]],2)*1 &gt;57,Q146, P146)</f>
        <v>#VALUE!</v>
      </c>
      <c r="S146" s="33" t="e">
        <f>IF(RIGHT(DataFromForm[[#This Row],[Heure coucher]],2)*1 &gt;57,0,MROUND(RIGHT(DataFromForm[[#This Row],[Heure coucher]]*1,2),15))</f>
        <v>#VALUE!</v>
      </c>
      <c r="T146" s="20" t="str" cm="1">
        <f t="array" aca="1" ref="T146" ca="1">RIGHT(CELL("address",INDEX(Agenda!A:A,MATCH(DataFromForm[[#This Row],[Date]],Agenda!A:A,0))),3)</f>
        <v>763</v>
      </c>
      <c r="U146" s="34" t="e" cm="1">
        <f t="array" ref="U146">INDEX(MatriceHeureHeure[], MATCH(S146*1,TableHeuresMinutes[Colonne1],0),MATCH(R146*1,(MatriceHeureHeure[#Headers])*1,0))</f>
        <v>#VALUE!</v>
      </c>
      <c r="W146" s="30" t="str">
        <f>LEFT(TEXT(DataFromForm[[#This Row],[Heure levé]],"0000"),2)</f>
        <v>00</v>
      </c>
      <c r="X146" s="31">
        <f>LEFT(TEXT(DataFromForm[[#This Row],[Heure levé]],"0000"),2)+1</f>
        <v>1</v>
      </c>
      <c r="Y146" t="e">
        <f>IF(RIGHT(DataFromForm[[#This Row],[Heure levé]],2)*1 &gt;57, X146,W146)</f>
        <v>#VALUE!</v>
      </c>
      <c r="Z146" t="e">
        <f>IF(RIGHT(DataFromForm[[#This Row],[Heure levé]],2)*1 &gt;57,0,MROUND(RIGHT(DataFromForm[[#This Row],[Heure coucher]]*1,2),15))</f>
        <v>#VALUE!</v>
      </c>
      <c r="AA146" t="str" cm="1">
        <f t="array" aca="1" ref="AA146" ca="1">RIGHT(CELL("address",INDEX(Agenda!A:A,MATCH(DataFromForm[[#This Row],[Date]],Agenda!A:A,0))),3)</f>
        <v>763</v>
      </c>
      <c r="AB146" s="4" t="e" cm="1">
        <f t="array" ref="AB146">INDEX(MatriceHeureHeure[], MATCH(Z146*1,TableHeuresMinutes[Colonne1],0),MATCH(Y146*1,(MatriceHeureHeure[#Headers])*1,0))</f>
        <v>#VALUE!</v>
      </c>
      <c r="AD146" s="48" t="str">
        <f>LEFT(TEXT(DataFromForm[[#This Row],[HeureBoisson]],"0000"),2)</f>
        <v>14</v>
      </c>
      <c r="AE146" s="31">
        <f>LEFT(TEXT(DataFromForm[[#This Row],[HeureBoisson]],"0000"),2)+1</f>
        <v>15</v>
      </c>
      <c r="AF146" t="str">
        <f>IF(RIGHT(DataFromForm[[#This Row],[HeureBoisson]],2)*1 &gt;57, AE146,AD146)</f>
        <v>14</v>
      </c>
      <c r="AG146">
        <f>IF(RIGHT(DataFromForm[[#This Row],[HeureBoisson]],2)*1 &gt;57,0,MROUND(RIGHT(DataFromForm[[#This Row],[Heure coucher]]*1,2),15))</f>
        <v>0</v>
      </c>
      <c r="AH146" cm="1">
        <f t="array" aca="1" ref="AH146" ca="1">RIGHT(CELL("address",INDEX(Agenda!A:A,MATCH(DataFromForm[[#This Row],[Date]],Agenda!A:A,0))),3)-1</f>
        <v>762</v>
      </c>
      <c r="AI146" s="4" t="str" cm="1">
        <f t="array" ref="AI146">INDEX(MatriceHeureHeure[], MATCH(AG146*1,TableHeuresMinutes[Colonne1],0),MATCH(AF146*1,(MatriceHeureHeure[#Headers])*1,0))</f>
        <v>BR</v>
      </c>
      <c r="AJ146" s="37">
        <v>0</v>
      </c>
      <c r="AK146" s="48" t="str">
        <f>LEFT(TEXT(DataFromForm[[#This Row],[Heure sieste]],"0000"),2)</f>
        <v>00</v>
      </c>
      <c r="AL146" s="31">
        <f>LEFT(TEXT(DataFromForm[[#This Row],[Heure sieste]],"0000"),2)+1</f>
        <v>1</v>
      </c>
      <c r="AM146" t="e">
        <f>IF(RIGHT(DataFromForm[[#This Row],[Heure sieste]],2)*1 &gt;57, AL146,AK146)</f>
        <v>#VALUE!</v>
      </c>
      <c r="AN146" t="e">
        <f>IF(RIGHT(DataFromForm[[#This Row],[Heure sieste]],2)*1 &gt;57,0,MROUND(RIGHT(DataFromForm[[#This Row],[Heure sieste]]*1,2),15))</f>
        <v>#VALUE!</v>
      </c>
      <c r="AO146">
        <f>MROUND(DataFromForm[[#This Row],[Durée sieste]],15)</f>
        <v>0</v>
      </c>
      <c r="AP146" t="str" cm="1">
        <f t="array" aca="1" ref="AP146" ca="1">RIGHT(CELL("address",INDEX(Agenda!A:A,MATCH(DataFromForm[[#This Row],[Date]],Agenda!A:A,0))),3)</f>
        <v>763</v>
      </c>
      <c r="AQ146" s="4" t="e" cm="1">
        <f t="array" ref="AQ146">INDEX(MatriceHeureHeure[], MATCH(AN146*1,TableHeuresMinutes[Colonne1],0),MATCH(AM146*1,(MatriceHeureHeure[#Headers])*1,0))</f>
        <v>#VALUE!</v>
      </c>
      <c r="AR146">
        <f t="shared" si="2"/>
        <v>-1</v>
      </c>
    </row>
    <row r="147" spans="1:44">
      <c r="A147" s="19">
        <v>44612</v>
      </c>
      <c r="B147" s="28">
        <v>200</v>
      </c>
      <c r="C147" s="21" t="s">
        <v>282</v>
      </c>
      <c r="F147" t="s">
        <v>208</v>
      </c>
      <c r="G147" t="s">
        <v>208</v>
      </c>
      <c r="H147" t="s">
        <v>208</v>
      </c>
      <c r="I147">
        <v>3</v>
      </c>
      <c r="J147">
        <v>3</v>
      </c>
      <c r="K147" t="s">
        <v>210</v>
      </c>
      <c r="L147" s="21" t="s">
        <v>228</v>
      </c>
      <c r="M147">
        <v>1</v>
      </c>
      <c r="P147" s="30" t="str">
        <f>LEFT(TEXT(DataFromForm[[#This Row],[Heure coucher]],"0000"),2)</f>
        <v>02</v>
      </c>
      <c r="Q147" s="31">
        <f>LEFT(TEXT(DataFromForm[[#This Row],[Heure coucher]],"0000"),2)+1</f>
        <v>3</v>
      </c>
      <c r="R147" s="32" t="str">
        <f>IF(RIGHT(DataFromForm[[#This Row],[Heure coucher]],2)*1 &gt;57,Q147, P147)</f>
        <v>02</v>
      </c>
      <c r="S147" s="33">
        <f>IF(RIGHT(DataFromForm[[#This Row],[Heure coucher]],2)*1 &gt;57,0,MROUND(RIGHT(DataFromForm[[#This Row],[Heure coucher]]*1,2),15))</f>
        <v>0</v>
      </c>
      <c r="T147" s="20" t="str" cm="1">
        <f t="array" aca="1" ref="T147" ca="1">RIGHT(CELL("address",INDEX(Agenda!A:A,MATCH(DataFromForm[[#This Row],[Date]],Agenda!A:A,0))),3)</f>
        <v>761</v>
      </c>
      <c r="U147" s="34" t="str" cm="1">
        <f t="array" ref="U147">INDEX(MatriceHeureHeure[], MATCH(S147*1,TableHeuresMinutes[Colonne1],0),MATCH(R147*1,(MatriceHeureHeure[#Headers])*1,0))</f>
        <v>V</v>
      </c>
      <c r="W147" s="30" t="str">
        <f>LEFT(TEXT(DataFromForm[[#This Row],[Heure levé]],"0000"),2)</f>
        <v>07</v>
      </c>
      <c r="X147" s="31">
        <f>LEFT(TEXT(DataFromForm[[#This Row],[Heure levé]],"0000"),2)+1</f>
        <v>8</v>
      </c>
      <c r="Y147" t="str">
        <f>IF(RIGHT(DataFromForm[[#This Row],[Heure levé]],2)*1 &gt;57, X147,W147)</f>
        <v>07</v>
      </c>
      <c r="Z147">
        <f>IF(RIGHT(DataFromForm[[#This Row],[Heure levé]],2)*1 &gt;57,0,MROUND(RIGHT(DataFromForm[[#This Row],[Heure coucher]]*1,2),15))</f>
        <v>0</v>
      </c>
      <c r="AA147" t="str" cm="1">
        <f t="array" aca="1" ref="AA147" ca="1">RIGHT(CELL("address",INDEX(Agenda!A:A,MATCH(DataFromForm[[#This Row],[Date]],Agenda!A:A,0))),3)</f>
        <v>761</v>
      </c>
      <c r="AB147" s="4" t="str" cm="1">
        <f t="array" ref="AB147">INDEX(MatriceHeureHeure[], MATCH(Z147*1,TableHeuresMinutes[Colonne1],0),MATCH(Y147*1,(MatriceHeureHeure[#Headers])*1,0))</f>
        <v>AP</v>
      </c>
      <c r="AD147" s="48" t="str">
        <f>LEFT(TEXT(DataFromForm[[#This Row],[HeureBoisson]],"0000"),2)</f>
        <v>14</v>
      </c>
      <c r="AE147" s="31">
        <f>LEFT(TEXT(DataFromForm[[#This Row],[HeureBoisson]],"0000"),2)+1</f>
        <v>15</v>
      </c>
      <c r="AF147" t="str">
        <f>IF(RIGHT(DataFromForm[[#This Row],[HeureBoisson]],2)*1 &gt;57, AE147,AD147)</f>
        <v>14</v>
      </c>
      <c r="AG147">
        <f>IF(RIGHT(DataFromForm[[#This Row],[HeureBoisson]],2)*1 &gt;57,0,MROUND(RIGHT(DataFromForm[[#This Row],[Heure coucher]]*1,2),15))</f>
        <v>0</v>
      </c>
      <c r="AH147" cm="1">
        <f t="array" aca="1" ref="AH147" ca="1">RIGHT(CELL("address",INDEX(Agenda!A:A,MATCH(DataFromForm[[#This Row],[Date]],Agenda!A:A,0))),3)-1</f>
        <v>760</v>
      </c>
      <c r="AI147" s="4" t="str" cm="1">
        <f t="array" ref="AI147">INDEX(MatriceHeureHeure[], MATCH(AG147*1,TableHeuresMinutes[Colonne1],0),MATCH(AF147*1,(MatriceHeureHeure[#Headers])*1,0))</f>
        <v>BR</v>
      </c>
      <c r="AJ147" s="37">
        <v>0</v>
      </c>
      <c r="AK147" s="48" t="str">
        <f>LEFT(TEXT(DataFromForm[[#This Row],[Heure sieste]],"0000"),2)</f>
        <v>00</v>
      </c>
      <c r="AL147" s="31">
        <f>LEFT(TEXT(DataFromForm[[#This Row],[Heure sieste]],"0000"),2)+1</f>
        <v>1</v>
      </c>
      <c r="AM147" t="e">
        <f>IF(RIGHT(DataFromForm[[#This Row],[Heure sieste]],2)*1 &gt;57, AL147,AK147)</f>
        <v>#VALUE!</v>
      </c>
      <c r="AN147" t="e">
        <f>IF(RIGHT(DataFromForm[[#This Row],[Heure sieste]],2)*1 &gt;57,0,MROUND(RIGHT(DataFromForm[[#This Row],[Heure sieste]]*1,2),15))</f>
        <v>#VALUE!</v>
      </c>
      <c r="AO147">
        <f>MROUND(DataFromForm[[#This Row],[Durée sieste]],15)</f>
        <v>0</v>
      </c>
      <c r="AP147" t="str" cm="1">
        <f t="array" aca="1" ref="AP147" ca="1">RIGHT(CELL("address",INDEX(Agenda!A:A,MATCH(DataFromForm[[#This Row],[Date]],Agenda!A:A,0))),3)</f>
        <v>761</v>
      </c>
      <c r="AQ147" s="4" t="e" cm="1">
        <f t="array" ref="AQ147">INDEX(MatriceHeureHeure[], MATCH(AN147*1,TableHeuresMinutes[Colonne1],0),MATCH(AM147*1,(MatriceHeureHeure[#Headers])*1,0))</f>
        <v>#VALUE!</v>
      </c>
      <c r="AR147">
        <f t="shared" si="2"/>
        <v>-1</v>
      </c>
    </row>
    <row r="148" spans="1:44">
      <c r="A148" s="19">
        <v>44614</v>
      </c>
      <c r="B148" s="28">
        <v>0</v>
      </c>
      <c r="C148" s="21" t="s">
        <v>254</v>
      </c>
      <c r="D148" s="21" t="s">
        <v>283</v>
      </c>
      <c r="E148">
        <v>25</v>
      </c>
      <c r="F148" t="s">
        <v>200</v>
      </c>
      <c r="G148" t="s">
        <v>200</v>
      </c>
      <c r="H148" t="s">
        <v>200</v>
      </c>
      <c r="I148">
        <v>3</v>
      </c>
      <c r="J148">
        <v>3</v>
      </c>
      <c r="M148">
        <v>1</v>
      </c>
      <c r="P148" s="30" t="str">
        <f>LEFT(TEXT(DataFromForm[[#This Row],[Heure coucher]],"0000"),2)</f>
        <v>00</v>
      </c>
      <c r="Q148" s="31">
        <f>LEFT(TEXT(DataFromForm[[#This Row],[Heure coucher]],"0000"),2)+1</f>
        <v>1</v>
      </c>
      <c r="R148" s="32" t="str">
        <f>IF(RIGHT(DataFromForm[[#This Row],[Heure coucher]],2)*1 &gt;57,Q148, P148)</f>
        <v>00</v>
      </c>
      <c r="S148" s="33">
        <f>IF(RIGHT(DataFromForm[[#This Row],[Heure coucher]],2)*1 &gt;57,0,MROUND(RIGHT(DataFromForm[[#This Row],[Heure coucher]]*1,2),15))</f>
        <v>0</v>
      </c>
      <c r="T148" s="20" t="str" cm="1">
        <f t="array" aca="1" ref="T148" ca="1">RIGHT(CELL("address",INDEX(Agenda!A:A,MATCH(DataFromForm[[#This Row],[Date]],Agenda!A:A,0))),3)</f>
        <v>763</v>
      </c>
      <c r="U148" s="34" t="str" cm="1">
        <f t="array" ref="U148">INDEX(MatriceHeureHeure[], MATCH(S148*1,TableHeuresMinutes[Colonne1],0),MATCH(R148*1,(MatriceHeureHeure[#Headers])*1,0))</f>
        <v>N</v>
      </c>
      <c r="W148" s="30" t="str">
        <f>LEFT(TEXT(DataFromForm[[#This Row],[Heure levé]],"0000"),2)</f>
        <v>06</v>
      </c>
      <c r="X148" s="31">
        <f>LEFT(TEXT(DataFromForm[[#This Row],[Heure levé]],"0000"),2)+1</f>
        <v>7</v>
      </c>
      <c r="Y148" t="str">
        <f>IF(RIGHT(DataFromForm[[#This Row],[Heure levé]],2)*1 &gt;57, X148,W148)</f>
        <v>06</v>
      </c>
      <c r="Z148">
        <f>IF(RIGHT(DataFromForm[[#This Row],[Heure levé]],2)*1 &gt;57,0,MROUND(RIGHT(DataFromForm[[#This Row],[Heure coucher]]*1,2),15))</f>
        <v>0</v>
      </c>
      <c r="AA148" t="str" cm="1">
        <f t="array" aca="1" ref="AA148" ca="1">RIGHT(CELL("address",INDEX(Agenda!A:A,MATCH(DataFromForm[[#This Row],[Date]],Agenda!A:A,0))),3)</f>
        <v>763</v>
      </c>
      <c r="AB148" s="4" t="str" cm="1">
        <f t="array" ref="AB148">INDEX(MatriceHeureHeure[], MATCH(Z148*1,TableHeuresMinutes[Colonne1],0),MATCH(Y148*1,(MatriceHeureHeure[#Headers])*1,0))</f>
        <v>AL</v>
      </c>
      <c r="AD148" s="48" t="str">
        <f>LEFT(TEXT(DataFromForm[[#This Row],[HeureBoisson]],"0000"),2)</f>
        <v>00</v>
      </c>
      <c r="AE148" s="31">
        <f>LEFT(TEXT(DataFromForm[[#This Row],[HeureBoisson]],"0000"),2)+1</f>
        <v>1</v>
      </c>
      <c r="AF148" t="e">
        <f>IF(RIGHT(DataFromForm[[#This Row],[HeureBoisson]],2)*1 &gt;57, AE148,AD148)</f>
        <v>#VALUE!</v>
      </c>
      <c r="AG148" t="e">
        <f>IF(RIGHT(DataFromForm[[#This Row],[HeureBoisson]],2)*1 &gt;57,0,MROUND(RIGHT(DataFromForm[[#This Row],[Heure coucher]]*1,2),15))</f>
        <v>#VALUE!</v>
      </c>
      <c r="AH148" cm="1">
        <f t="array" aca="1" ref="AH148" ca="1">RIGHT(CELL("address",INDEX(Agenda!A:A,MATCH(DataFromForm[[#This Row],[Date]],Agenda!A:A,0))),3)-1</f>
        <v>762</v>
      </c>
      <c r="AI148" s="4" t="e" cm="1">
        <f t="array" ref="AI148">INDEX(MatriceHeureHeure[], MATCH(AG148*1,TableHeuresMinutes[Colonne1],0),MATCH(AF148*1,(MatriceHeureHeure[#Headers])*1,0))</f>
        <v>#VALUE!</v>
      </c>
      <c r="AJ148" s="37">
        <v>0</v>
      </c>
      <c r="AK148" s="48" t="str">
        <f>LEFT(TEXT(DataFromForm[[#This Row],[Heure sieste]],"0000"),2)</f>
        <v>10</v>
      </c>
      <c r="AL148" s="31">
        <f>LEFT(TEXT(DataFromForm[[#This Row],[Heure sieste]],"0000"),2)+1</f>
        <v>11</v>
      </c>
      <c r="AM148" t="str">
        <f>IF(RIGHT(DataFromForm[[#This Row],[Heure sieste]],2)*1 &gt;57, AL148,AK148)</f>
        <v>10</v>
      </c>
      <c r="AN148">
        <f>IF(RIGHT(DataFromForm[[#This Row],[Heure sieste]],2)*1 &gt;57,0,MROUND(RIGHT(DataFromForm[[#This Row],[Heure sieste]]*1,2),15))</f>
        <v>45</v>
      </c>
      <c r="AO148">
        <f>MROUND(DataFromForm[[#This Row],[Durée sieste]],15)</f>
        <v>30</v>
      </c>
      <c r="AP148" t="str" cm="1">
        <f t="array" aca="1" ref="AP148" ca="1">RIGHT(CELL("address",INDEX(Agenda!A:A,MATCH(DataFromForm[[#This Row],[Date]],Agenda!A:A,0))),3)</f>
        <v>763</v>
      </c>
      <c r="AQ148" s="4" t="str" cm="1">
        <f t="array" ref="AQ148">INDEX(MatriceHeureHeure[], MATCH(AN148*1,TableHeuresMinutes[Colonne1],0),MATCH(AM148*1,(MatriceHeureHeure[#Headers])*1,0))</f>
        <v>BE</v>
      </c>
      <c r="AR148">
        <f t="shared" si="2"/>
        <v>1</v>
      </c>
    </row>
    <row r="149" spans="1:44">
      <c r="A149" s="19">
        <v>44616</v>
      </c>
      <c r="B149" s="28">
        <v>100</v>
      </c>
      <c r="C149" s="21" t="s">
        <v>227</v>
      </c>
      <c r="F149" t="s">
        <v>202</v>
      </c>
      <c r="G149" t="s">
        <v>200</v>
      </c>
      <c r="H149" t="s">
        <v>208</v>
      </c>
      <c r="I149">
        <v>5</v>
      </c>
      <c r="J149">
        <v>5</v>
      </c>
      <c r="K149" t="s">
        <v>210</v>
      </c>
      <c r="L149" s="21" t="s">
        <v>228</v>
      </c>
      <c r="M149">
        <v>1</v>
      </c>
      <c r="P149" s="30" t="str">
        <f>LEFT(TEXT(DataFromForm[[#This Row],[Heure coucher]],"0000"),2)</f>
        <v>01</v>
      </c>
      <c r="Q149" s="31">
        <f>LEFT(TEXT(DataFromForm[[#This Row],[Heure coucher]],"0000"),2)+1</f>
        <v>2</v>
      </c>
      <c r="R149" s="32" t="str">
        <f>IF(RIGHT(DataFromForm[[#This Row],[Heure coucher]],2)*1 &gt;57,Q149, P149)</f>
        <v>01</v>
      </c>
      <c r="S149" s="33">
        <f>IF(RIGHT(DataFromForm[[#This Row],[Heure coucher]],2)*1 &gt;57,0,MROUND(RIGHT(DataFromForm[[#This Row],[Heure coucher]]*1,2),15))</f>
        <v>0</v>
      </c>
      <c r="T149" s="20" t="str" cm="1">
        <f t="array" aca="1" ref="T149" ca="1">RIGHT(CELL("address",INDEX(Agenda!A:A,MATCH(DataFromForm[[#This Row],[Date]],Agenda!A:A,0))),3)</f>
        <v>765</v>
      </c>
      <c r="U149" s="34" t="str" cm="1">
        <f t="array" ref="U149">INDEX(MatriceHeureHeure[], MATCH(S149*1,TableHeuresMinutes[Colonne1],0),MATCH(R149*1,(MatriceHeureHeure[#Headers])*1,0))</f>
        <v>R</v>
      </c>
      <c r="W149" s="30" t="str">
        <f>LEFT(TEXT(DataFromForm[[#This Row],[Heure levé]],"0000"),2)</f>
        <v>07</v>
      </c>
      <c r="X149" s="31">
        <f>LEFT(TEXT(DataFromForm[[#This Row],[Heure levé]],"0000"),2)+1</f>
        <v>8</v>
      </c>
      <c r="Y149" t="str">
        <f>IF(RIGHT(DataFromForm[[#This Row],[Heure levé]],2)*1 &gt;57, X149,W149)</f>
        <v>07</v>
      </c>
      <c r="Z149">
        <f>IF(RIGHT(DataFromForm[[#This Row],[Heure levé]],2)*1 &gt;57,0,MROUND(RIGHT(DataFromForm[[#This Row],[Heure coucher]]*1,2),15))</f>
        <v>0</v>
      </c>
      <c r="AA149" t="str" cm="1">
        <f t="array" aca="1" ref="AA149" ca="1">RIGHT(CELL("address",INDEX(Agenda!A:A,MATCH(DataFromForm[[#This Row],[Date]],Agenda!A:A,0))),3)</f>
        <v>765</v>
      </c>
      <c r="AB149" s="4" t="str" cm="1">
        <f t="array" ref="AB149">INDEX(MatriceHeureHeure[], MATCH(Z149*1,TableHeuresMinutes[Colonne1],0),MATCH(Y149*1,(MatriceHeureHeure[#Headers])*1,0))</f>
        <v>AP</v>
      </c>
      <c r="AD149" s="48" t="str">
        <f>LEFT(TEXT(DataFromForm[[#This Row],[HeureBoisson]],"0000"),2)</f>
        <v>14</v>
      </c>
      <c r="AE149" s="31">
        <f>LEFT(TEXT(DataFromForm[[#This Row],[HeureBoisson]],"0000"),2)+1</f>
        <v>15</v>
      </c>
      <c r="AF149" t="str">
        <f>IF(RIGHT(DataFromForm[[#This Row],[HeureBoisson]],2)*1 &gt;57, AE149,AD149)</f>
        <v>14</v>
      </c>
      <c r="AG149">
        <f>IF(RIGHT(DataFromForm[[#This Row],[HeureBoisson]],2)*1 &gt;57,0,MROUND(RIGHT(DataFromForm[[#This Row],[Heure coucher]]*1,2),15))</f>
        <v>0</v>
      </c>
      <c r="AH149" cm="1">
        <f t="array" aca="1" ref="AH149" ca="1">RIGHT(CELL("address",INDEX(Agenda!A:A,MATCH(DataFromForm[[#This Row],[Date]],Agenda!A:A,0))),3)-1</f>
        <v>764</v>
      </c>
      <c r="AI149" s="4" t="str" cm="1">
        <f t="array" ref="AI149">INDEX(MatriceHeureHeure[], MATCH(AG149*1,TableHeuresMinutes[Colonne1],0),MATCH(AF149*1,(MatriceHeureHeure[#Headers])*1,0))</f>
        <v>BR</v>
      </c>
      <c r="AJ149" s="37">
        <v>0</v>
      </c>
      <c r="AK149" s="48" t="str">
        <f>LEFT(TEXT(DataFromForm[[#This Row],[Heure sieste]],"0000"),2)</f>
        <v>00</v>
      </c>
      <c r="AL149" s="31">
        <f>LEFT(TEXT(DataFromForm[[#This Row],[Heure sieste]],"0000"),2)+1</f>
        <v>1</v>
      </c>
      <c r="AM149" t="e">
        <f>IF(RIGHT(DataFromForm[[#This Row],[Heure sieste]],2)*1 &gt;57, AL149,AK149)</f>
        <v>#VALUE!</v>
      </c>
      <c r="AN149" t="e">
        <f>IF(RIGHT(DataFromForm[[#This Row],[Heure sieste]],2)*1 &gt;57,0,MROUND(RIGHT(DataFromForm[[#This Row],[Heure sieste]]*1,2),15))</f>
        <v>#VALUE!</v>
      </c>
      <c r="AO149">
        <f>MROUND(DataFromForm[[#This Row],[Durée sieste]],15)</f>
        <v>0</v>
      </c>
      <c r="AP149" t="str" cm="1">
        <f t="array" aca="1" ref="AP149" ca="1">RIGHT(CELL("address",INDEX(Agenda!A:A,MATCH(DataFromForm[[#This Row],[Date]],Agenda!A:A,0))),3)</f>
        <v>765</v>
      </c>
      <c r="AQ149" s="4" t="e" cm="1">
        <f t="array" ref="AQ149">INDEX(MatriceHeureHeure[], MATCH(AN149*1,TableHeuresMinutes[Colonne1],0),MATCH(AM149*1,(MatriceHeureHeure[#Headers])*1,0))</f>
        <v>#VALUE!</v>
      </c>
      <c r="AR149">
        <f t="shared" si="2"/>
        <v>-1</v>
      </c>
    </row>
    <row r="150" spans="1:44">
      <c r="A150" s="19">
        <v>44615</v>
      </c>
      <c r="B150" s="28">
        <v>2345</v>
      </c>
      <c r="C150" s="21" t="s">
        <v>261</v>
      </c>
      <c r="F150" t="s">
        <v>208</v>
      </c>
      <c r="G150" t="s">
        <v>208</v>
      </c>
      <c r="H150" t="s">
        <v>200</v>
      </c>
      <c r="I150">
        <v>4</v>
      </c>
      <c r="J150">
        <v>3</v>
      </c>
      <c r="M150">
        <v>1</v>
      </c>
      <c r="P150" s="30" t="str">
        <f>LEFT(TEXT(DataFromForm[[#This Row],[Heure coucher]],"0000"),2)</f>
        <v>23</v>
      </c>
      <c r="Q150" s="31">
        <f>LEFT(TEXT(DataFromForm[[#This Row],[Heure coucher]],"0000"),2)+1</f>
        <v>24</v>
      </c>
      <c r="R150" s="32" t="str">
        <f>IF(RIGHT(DataFromForm[[#This Row],[Heure coucher]],2)*1 &gt;57,Q150, P150)</f>
        <v>23</v>
      </c>
      <c r="S150" s="33">
        <f>IF(RIGHT(DataFromForm[[#This Row],[Heure coucher]],2)*1 &gt;57,0,MROUND(RIGHT(DataFromForm[[#This Row],[Heure coucher]]*1,2),15))</f>
        <v>45</v>
      </c>
      <c r="T150" s="20" t="str" cm="1">
        <f t="array" aca="1" ref="T150" ca="1">RIGHT(CELL("address",INDEX(Agenda!A:A,MATCH(DataFromForm[[#This Row],[Date]],Agenda!A:A,0))),3)</f>
        <v>764</v>
      </c>
      <c r="U150" s="34" t="str" cm="1">
        <f t="array" ref="U150">INDEX(MatriceHeureHeure[], MATCH(S150*1,TableHeuresMinutes[Colonne1],0),MATCH(R150*1,(MatriceHeureHeure[#Headers])*1,0))</f>
        <v>M</v>
      </c>
      <c r="W150" s="30" t="str">
        <f>LEFT(TEXT(DataFromForm[[#This Row],[Heure levé]],"0000"),2)</f>
        <v>07</v>
      </c>
      <c r="X150" s="31">
        <f>LEFT(TEXT(DataFromForm[[#This Row],[Heure levé]],"0000"),2)+1</f>
        <v>8</v>
      </c>
      <c r="Y150" t="str">
        <f>IF(RIGHT(DataFromForm[[#This Row],[Heure levé]],2)*1 &gt;57, X150,W150)</f>
        <v>07</v>
      </c>
      <c r="Z150">
        <f>IF(RIGHT(DataFromForm[[#This Row],[Heure levé]],2)*1 &gt;57,0,MROUND(RIGHT(DataFromForm[[#This Row],[Heure coucher]]*1,2),15))</f>
        <v>45</v>
      </c>
      <c r="AA150" t="str" cm="1">
        <f t="array" aca="1" ref="AA150" ca="1">RIGHT(CELL("address",INDEX(Agenda!A:A,MATCH(DataFromForm[[#This Row],[Date]],Agenda!A:A,0))),3)</f>
        <v>764</v>
      </c>
      <c r="AB150" s="4" t="str" cm="1">
        <f t="array" ref="AB150">INDEX(MatriceHeureHeure[], MATCH(Z150*1,TableHeuresMinutes[Colonne1],0),MATCH(Y150*1,(MatriceHeureHeure[#Headers])*1,0))</f>
        <v>AS</v>
      </c>
      <c r="AD150" s="48" t="str">
        <f>LEFT(TEXT(DataFromForm[[#This Row],[HeureBoisson]],"0000"),2)</f>
        <v>00</v>
      </c>
      <c r="AE150" s="31">
        <f>LEFT(TEXT(DataFromForm[[#This Row],[HeureBoisson]],"0000"),2)+1</f>
        <v>1</v>
      </c>
      <c r="AF150" t="e">
        <f>IF(RIGHT(DataFromForm[[#This Row],[HeureBoisson]],2)*1 &gt;57, AE150,AD150)</f>
        <v>#VALUE!</v>
      </c>
      <c r="AG150" t="e">
        <f>IF(RIGHT(DataFromForm[[#This Row],[HeureBoisson]],2)*1 &gt;57,0,MROUND(RIGHT(DataFromForm[[#This Row],[Heure coucher]]*1,2),15))</f>
        <v>#VALUE!</v>
      </c>
      <c r="AH150" cm="1">
        <f t="array" aca="1" ref="AH150" ca="1">RIGHT(CELL("address",INDEX(Agenda!A:A,MATCH(DataFromForm[[#This Row],[Date]],Agenda!A:A,0))),3)-1</f>
        <v>763</v>
      </c>
      <c r="AI150" s="4" t="e" cm="1">
        <f t="array" ref="AI150">INDEX(MatriceHeureHeure[], MATCH(AG150*1,TableHeuresMinutes[Colonne1],0),MATCH(AF150*1,(MatriceHeureHeure[#Headers])*1,0))</f>
        <v>#VALUE!</v>
      </c>
      <c r="AJ150" s="37">
        <v>0</v>
      </c>
      <c r="AK150" s="48" t="str">
        <f>LEFT(TEXT(DataFromForm[[#This Row],[Heure sieste]],"0000"),2)</f>
        <v>00</v>
      </c>
      <c r="AL150" s="31">
        <f>LEFT(TEXT(DataFromForm[[#This Row],[Heure sieste]],"0000"),2)+1</f>
        <v>1</v>
      </c>
      <c r="AM150" t="e">
        <f>IF(RIGHT(DataFromForm[[#This Row],[Heure sieste]],2)*1 &gt;57, AL150,AK150)</f>
        <v>#VALUE!</v>
      </c>
      <c r="AN150" t="e">
        <f>IF(RIGHT(DataFromForm[[#This Row],[Heure sieste]],2)*1 &gt;57,0,MROUND(RIGHT(DataFromForm[[#This Row],[Heure sieste]]*1,2),15))</f>
        <v>#VALUE!</v>
      </c>
      <c r="AO150">
        <f>MROUND(DataFromForm[[#This Row],[Durée sieste]],15)</f>
        <v>0</v>
      </c>
      <c r="AP150" t="str" cm="1">
        <f t="array" aca="1" ref="AP150" ca="1">RIGHT(CELL("address",INDEX(Agenda!A:A,MATCH(DataFromForm[[#This Row],[Date]],Agenda!A:A,0))),3)</f>
        <v>764</v>
      </c>
      <c r="AQ150" s="4" t="e" cm="1">
        <f t="array" ref="AQ150">INDEX(MatriceHeureHeure[], MATCH(AN150*1,TableHeuresMinutes[Colonne1],0),MATCH(AM150*1,(MatriceHeureHeure[#Headers])*1,0))</f>
        <v>#VALUE!</v>
      </c>
      <c r="AR150">
        <f t="shared" si="2"/>
        <v>-1</v>
      </c>
    </row>
    <row r="151" spans="1:44">
      <c r="A151" s="19">
        <v>44620</v>
      </c>
      <c r="B151" s="28">
        <v>2300</v>
      </c>
      <c r="C151" s="21" t="s">
        <v>254</v>
      </c>
      <c r="F151" t="s">
        <v>208</v>
      </c>
      <c r="G151" t="s">
        <v>208</v>
      </c>
      <c r="H151" t="s">
        <v>208</v>
      </c>
      <c r="I151">
        <v>2</v>
      </c>
      <c r="J151">
        <v>2</v>
      </c>
      <c r="K151" t="s">
        <v>210</v>
      </c>
      <c r="L151" s="21" t="s">
        <v>249</v>
      </c>
      <c r="M151">
        <v>1</v>
      </c>
      <c r="P151" s="30" t="str">
        <f>LEFT(TEXT(DataFromForm[[#This Row],[Heure coucher]],"0000"),2)</f>
        <v>23</v>
      </c>
      <c r="Q151" s="31">
        <f>LEFT(TEXT(DataFromForm[[#This Row],[Heure coucher]],"0000"),2)+1</f>
        <v>24</v>
      </c>
      <c r="R151" s="32" t="str">
        <f>IF(RIGHT(DataFromForm[[#This Row],[Heure coucher]],2)*1 &gt;57,Q151, P151)</f>
        <v>23</v>
      </c>
      <c r="S151" s="33">
        <f>IF(RIGHT(DataFromForm[[#This Row],[Heure coucher]],2)*1 &gt;57,0,MROUND(RIGHT(DataFromForm[[#This Row],[Heure coucher]]*1,2),15))</f>
        <v>0</v>
      </c>
      <c r="T151" s="20" t="str" cm="1">
        <f t="array" aca="1" ref="T151" ca="1">RIGHT(CELL("address",INDEX(Agenda!A:A,MATCH(DataFromForm[[#This Row],[Date]],Agenda!A:A,0))),3)</f>
        <v>769</v>
      </c>
      <c r="U151" s="34" t="str" cm="1">
        <f t="array" ref="U151">INDEX(MatriceHeureHeure[], MATCH(S151*1,TableHeuresMinutes[Colonne1],0),MATCH(R151*1,(MatriceHeureHeure[#Headers])*1,0))</f>
        <v>J</v>
      </c>
      <c r="W151" s="30" t="str">
        <f>LEFT(TEXT(DataFromForm[[#This Row],[Heure levé]],"0000"),2)</f>
        <v>06</v>
      </c>
      <c r="X151" s="31">
        <f>LEFT(TEXT(DataFromForm[[#This Row],[Heure levé]],"0000"),2)+1</f>
        <v>7</v>
      </c>
      <c r="Y151" t="str">
        <f>IF(RIGHT(DataFromForm[[#This Row],[Heure levé]],2)*1 &gt;57, X151,W151)</f>
        <v>06</v>
      </c>
      <c r="Z151">
        <f>IF(RIGHT(DataFromForm[[#This Row],[Heure levé]],2)*1 &gt;57,0,MROUND(RIGHT(DataFromForm[[#This Row],[Heure coucher]]*1,2),15))</f>
        <v>0</v>
      </c>
      <c r="AA151" t="str" cm="1">
        <f t="array" aca="1" ref="AA151" ca="1">RIGHT(CELL("address",INDEX(Agenda!A:A,MATCH(DataFromForm[[#This Row],[Date]],Agenda!A:A,0))),3)</f>
        <v>769</v>
      </c>
      <c r="AB151" s="4" t="str" cm="1">
        <f t="array" ref="AB151">INDEX(MatriceHeureHeure[], MATCH(Z151*1,TableHeuresMinutes[Colonne1],0),MATCH(Y151*1,(MatriceHeureHeure[#Headers])*1,0))</f>
        <v>AL</v>
      </c>
      <c r="AD151" s="48" t="str">
        <f>LEFT(TEXT(DataFromForm[[#This Row],[HeureBoisson]],"0000"),2)</f>
        <v>13</v>
      </c>
      <c r="AE151" s="31">
        <f>LEFT(TEXT(DataFromForm[[#This Row],[HeureBoisson]],"0000"),2)+1</f>
        <v>14</v>
      </c>
      <c r="AF151" t="str">
        <f>IF(RIGHT(DataFromForm[[#This Row],[HeureBoisson]],2)*1 &gt;57, AE151,AD151)</f>
        <v>13</v>
      </c>
      <c r="AG151">
        <f>IF(RIGHT(DataFromForm[[#This Row],[HeureBoisson]],2)*1 &gt;57,0,MROUND(RIGHT(DataFromForm[[#This Row],[Heure coucher]]*1,2),15))</f>
        <v>0</v>
      </c>
      <c r="AH151" cm="1">
        <f t="array" aca="1" ref="AH151" ca="1">RIGHT(CELL("address",INDEX(Agenda!A:A,MATCH(DataFromForm[[#This Row],[Date]],Agenda!A:A,0))),3)-1</f>
        <v>768</v>
      </c>
      <c r="AI151" s="4" t="str" cm="1">
        <f t="array" ref="AI151">INDEX(MatriceHeureHeure[], MATCH(AG151*1,TableHeuresMinutes[Colonne1],0),MATCH(AF151*1,(MatriceHeureHeure[#Headers])*1,0))</f>
        <v>BN</v>
      </c>
      <c r="AJ151" s="37">
        <v>0</v>
      </c>
      <c r="AK151" s="48" t="str">
        <f>LEFT(TEXT(DataFromForm[[#This Row],[Heure sieste]],"0000"),2)</f>
        <v>00</v>
      </c>
      <c r="AL151" s="31">
        <f>LEFT(TEXT(DataFromForm[[#This Row],[Heure sieste]],"0000"),2)+1</f>
        <v>1</v>
      </c>
      <c r="AM151" t="e">
        <f>IF(RIGHT(DataFromForm[[#This Row],[Heure sieste]],2)*1 &gt;57, AL151,AK151)</f>
        <v>#VALUE!</v>
      </c>
      <c r="AN151" t="e">
        <f>IF(RIGHT(DataFromForm[[#This Row],[Heure sieste]],2)*1 &gt;57,0,MROUND(RIGHT(DataFromForm[[#This Row],[Heure sieste]]*1,2),15))</f>
        <v>#VALUE!</v>
      </c>
      <c r="AO151">
        <f>MROUND(DataFromForm[[#This Row],[Durée sieste]],15)</f>
        <v>0</v>
      </c>
      <c r="AP151" t="str" cm="1">
        <f t="array" aca="1" ref="AP151" ca="1">RIGHT(CELL("address",INDEX(Agenda!A:A,MATCH(DataFromForm[[#This Row],[Date]],Agenda!A:A,0))),3)</f>
        <v>769</v>
      </c>
      <c r="AQ151" s="4" t="e" cm="1">
        <f t="array" ref="AQ151">INDEX(MatriceHeureHeure[], MATCH(AN151*1,TableHeuresMinutes[Colonne1],0),MATCH(AM151*1,(MatriceHeureHeure[#Headers])*1,0))</f>
        <v>#VALUE!</v>
      </c>
      <c r="AR151">
        <f t="shared" ref="AR151:AR214" si="3">(AO151/15)-1</f>
        <v>-1</v>
      </c>
    </row>
    <row r="152" spans="1:44">
      <c r="A152" s="19">
        <v>44621</v>
      </c>
      <c r="B152" s="28">
        <v>2345</v>
      </c>
      <c r="C152" s="21" t="s">
        <v>264</v>
      </c>
      <c r="F152" t="s">
        <v>208</v>
      </c>
      <c r="G152" t="s">
        <v>200</v>
      </c>
      <c r="H152" t="s">
        <v>208</v>
      </c>
      <c r="I152">
        <v>2</v>
      </c>
      <c r="J152">
        <v>2</v>
      </c>
      <c r="K152" t="s">
        <v>210</v>
      </c>
      <c r="L152" s="21" t="s">
        <v>228</v>
      </c>
      <c r="M152">
        <v>1</v>
      </c>
      <c r="P152" s="30" t="str">
        <f>LEFT(TEXT(DataFromForm[[#This Row],[Heure coucher]],"0000"),2)</f>
        <v>23</v>
      </c>
      <c r="Q152" s="31">
        <f>LEFT(TEXT(DataFromForm[[#This Row],[Heure coucher]],"0000"),2)+1</f>
        <v>24</v>
      </c>
      <c r="R152" s="32" t="str">
        <f>IF(RIGHT(DataFromForm[[#This Row],[Heure coucher]],2)*1 &gt;57,Q152, P152)</f>
        <v>23</v>
      </c>
      <c r="S152" s="33">
        <f>IF(RIGHT(DataFromForm[[#This Row],[Heure coucher]],2)*1 &gt;57,0,MROUND(RIGHT(DataFromForm[[#This Row],[Heure coucher]]*1,2),15))</f>
        <v>45</v>
      </c>
      <c r="T152" s="20" t="str" cm="1">
        <f t="array" aca="1" ref="T152" ca="1">RIGHT(CELL("address",INDEX(Agenda!A:A,MATCH(DataFromForm[[#This Row],[Date]],Agenda!A:A,0))),3)</f>
        <v>770</v>
      </c>
      <c r="U152" s="34" t="str" cm="1">
        <f t="array" ref="U152">INDEX(MatriceHeureHeure[], MATCH(S152*1,TableHeuresMinutes[Colonne1],0),MATCH(R152*1,(MatriceHeureHeure[#Headers])*1,0))</f>
        <v>M</v>
      </c>
      <c r="W152" s="30" t="str">
        <f>LEFT(TEXT(DataFromForm[[#This Row],[Heure levé]],"0000"),2)</f>
        <v>07</v>
      </c>
      <c r="X152" s="31">
        <f>LEFT(TEXT(DataFromForm[[#This Row],[Heure levé]],"0000"),2)+1</f>
        <v>8</v>
      </c>
      <c r="Y152" t="str">
        <f>IF(RIGHT(DataFromForm[[#This Row],[Heure levé]],2)*1 &gt;57, X152,W152)</f>
        <v>07</v>
      </c>
      <c r="Z152">
        <f>IF(RIGHT(DataFromForm[[#This Row],[Heure levé]],2)*1 &gt;57,0,MROUND(RIGHT(DataFromForm[[#This Row],[Heure coucher]]*1,2),15))</f>
        <v>45</v>
      </c>
      <c r="AA152" t="str" cm="1">
        <f t="array" aca="1" ref="AA152" ca="1">RIGHT(CELL("address",INDEX(Agenda!A:A,MATCH(DataFromForm[[#This Row],[Date]],Agenda!A:A,0))),3)</f>
        <v>770</v>
      </c>
      <c r="AB152" s="4" t="str" cm="1">
        <f t="array" ref="AB152">INDEX(MatriceHeureHeure[], MATCH(Z152*1,TableHeuresMinutes[Colonne1],0),MATCH(Y152*1,(MatriceHeureHeure[#Headers])*1,0))</f>
        <v>AS</v>
      </c>
      <c r="AD152" s="48" t="str">
        <f>LEFT(TEXT(DataFromForm[[#This Row],[HeureBoisson]],"0000"),2)</f>
        <v>14</v>
      </c>
      <c r="AE152" s="31">
        <f>LEFT(TEXT(DataFromForm[[#This Row],[HeureBoisson]],"0000"),2)+1</f>
        <v>15</v>
      </c>
      <c r="AF152" t="str">
        <f>IF(RIGHT(DataFromForm[[#This Row],[HeureBoisson]],2)*1 &gt;57, AE152,AD152)</f>
        <v>14</v>
      </c>
      <c r="AG152">
        <f>IF(RIGHT(DataFromForm[[#This Row],[HeureBoisson]],2)*1 &gt;57,0,MROUND(RIGHT(DataFromForm[[#This Row],[Heure coucher]]*1,2),15))</f>
        <v>45</v>
      </c>
      <c r="AH152" cm="1">
        <f t="array" aca="1" ref="AH152" ca="1">RIGHT(CELL("address",INDEX(Agenda!A:A,MATCH(DataFromForm[[#This Row],[Date]],Agenda!A:A,0))),3)-1</f>
        <v>769</v>
      </c>
      <c r="AI152" s="4" t="str" cm="1">
        <f t="array" ref="AI152">INDEX(MatriceHeureHeure[], MATCH(AG152*1,TableHeuresMinutes[Colonne1],0),MATCH(AF152*1,(MatriceHeureHeure[#Headers])*1,0))</f>
        <v>BU</v>
      </c>
      <c r="AJ152" s="37">
        <v>0</v>
      </c>
      <c r="AK152" s="48" t="str">
        <f>LEFT(TEXT(DataFromForm[[#This Row],[Heure sieste]],"0000"),2)</f>
        <v>00</v>
      </c>
      <c r="AL152" s="31">
        <f>LEFT(TEXT(DataFromForm[[#This Row],[Heure sieste]],"0000"),2)+1</f>
        <v>1</v>
      </c>
      <c r="AM152" t="e">
        <f>IF(RIGHT(DataFromForm[[#This Row],[Heure sieste]],2)*1 &gt;57, AL152,AK152)</f>
        <v>#VALUE!</v>
      </c>
      <c r="AN152" t="e">
        <f>IF(RIGHT(DataFromForm[[#This Row],[Heure sieste]],2)*1 &gt;57,0,MROUND(RIGHT(DataFromForm[[#This Row],[Heure sieste]]*1,2),15))</f>
        <v>#VALUE!</v>
      </c>
      <c r="AO152">
        <f>MROUND(DataFromForm[[#This Row],[Durée sieste]],15)</f>
        <v>0</v>
      </c>
      <c r="AP152" t="str" cm="1">
        <f t="array" aca="1" ref="AP152" ca="1">RIGHT(CELL("address",INDEX(Agenda!A:A,MATCH(DataFromForm[[#This Row],[Date]],Agenda!A:A,0))),3)</f>
        <v>770</v>
      </c>
      <c r="AQ152" s="4" t="e" cm="1">
        <f t="array" ref="AQ152">INDEX(MatriceHeureHeure[], MATCH(AN152*1,TableHeuresMinutes[Colonne1],0),MATCH(AM152*1,(MatriceHeureHeure[#Headers])*1,0))</f>
        <v>#VALUE!</v>
      </c>
      <c r="AR152">
        <f t="shared" si="3"/>
        <v>-1</v>
      </c>
    </row>
    <row r="153" spans="1:44">
      <c r="A153" s="19">
        <v>44621</v>
      </c>
      <c r="B153" s="28"/>
      <c r="K153" t="s">
        <v>203</v>
      </c>
      <c r="L153" s="21" t="s">
        <v>214</v>
      </c>
      <c r="M153">
        <v>1</v>
      </c>
      <c r="P153" s="30" t="str">
        <f>LEFT(TEXT(DataFromForm[[#This Row],[Heure coucher]],"0000"),2)</f>
        <v>00</v>
      </c>
      <c r="Q153" s="31">
        <f>LEFT(TEXT(DataFromForm[[#This Row],[Heure coucher]],"0000"),2)+1</f>
        <v>1</v>
      </c>
      <c r="R153" s="32" t="e">
        <f>IF(RIGHT(DataFromForm[[#This Row],[Heure coucher]],2)*1 &gt;57,Q153, P153)</f>
        <v>#VALUE!</v>
      </c>
      <c r="S153" s="33" t="e">
        <f>IF(RIGHT(DataFromForm[[#This Row],[Heure coucher]],2)*1 &gt;57,0,MROUND(RIGHT(DataFromForm[[#This Row],[Heure coucher]]*1,2),15))</f>
        <v>#VALUE!</v>
      </c>
      <c r="T153" s="20" t="str" cm="1">
        <f t="array" aca="1" ref="T153" ca="1">RIGHT(CELL("address",INDEX(Agenda!A:A,MATCH(DataFromForm[[#This Row],[Date]],Agenda!A:A,0))),3)</f>
        <v>770</v>
      </c>
      <c r="U153" s="34" t="e" cm="1">
        <f t="array" ref="U153">INDEX(MatriceHeureHeure[], MATCH(S153*1,TableHeuresMinutes[Colonne1],0),MATCH(R153*1,(MatriceHeureHeure[#Headers])*1,0))</f>
        <v>#VALUE!</v>
      </c>
      <c r="W153" s="30" t="str">
        <f>LEFT(TEXT(DataFromForm[[#This Row],[Heure levé]],"0000"),2)</f>
        <v>00</v>
      </c>
      <c r="X153" s="31">
        <f>LEFT(TEXT(DataFromForm[[#This Row],[Heure levé]],"0000"),2)+1</f>
        <v>1</v>
      </c>
      <c r="Y153" t="e">
        <f>IF(RIGHT(DataFromForm[[#This Row],[Heure levé]],2)*1 &gt;57, X153,W153)</f>
        <v>#VALUE!</v>
      </c>
      <c r="Z153" t="e">
        <f>IF(RIGHT(DataFromForm[[#This Row],[Heure levé]],2)*1 &gt;57,0,MROUND(RIGHT(DataFromForm[[#This Row],[Heure coucher]]*1,2),15))</f>
        <v>#VALUE!</v>
      </c>
      <c r="AA153" t="str" cm="1">
        <f t="array" aca="1" ref="AA153" ca="1">RIGHT(CELL("address",INDEX(Agenda!A:A,MATCH(DataFromForm[[#This Row],[Date]],Agenda!A:A,0))),3)</f>
        <v>770</v>
      </c>
      <c r="AB153" s="4" t="e" cm="1">
        <f t="array" ref="AB153">INDEX(MatriceHeureHeure[], MATCH(Z153*1,TableHeuresMinutes[Colonne1],0),MATCH(Y153*1,(MatriceHeureHeure[#Headers])*1,0))</f>
        <v>#VALUE!</v>
      </c>
      <c r="AD153" s="48" t="str">
        <f>LEFT(TEXT(DataFromForm[[#This Row],[HeureBoisson]],"0000"),2)</f>
        <v>07</v>
      </c>
      <c r="AE153" s="31">
        <f>LEFT(TEXT(DataFromForm[[#This Row],[HeureBoisson]],"0000"),2)+1</f>
        <v>8</v>
      </c>
      <c r="AF153" t="str">
        <f>IF(RIGHT(DataFromForm[[#This Row],[HeureBoisson]],2)*1 &gt;57, AE153,AD153)</f>
        <v>07</v>
      </c>
      <c r="AG153">
        <f>IF(RIGHT(DataFromForm[[#This Row],[HeureBoisson]],2)*1 &gt;57,0,MROUND(RIGHT(DataFromForm[[#This Row],[Heure coucher]]*1,2),15))</f>
        <v>0</v>
      </c>
      <c r="AH153" cm="1">
        <f t="array" aca="1" ref="AH153" ca="1">RIGHT(CELL("address",INDEX(Agenda!A:A,MATCH(DataFromForm[[#This Row],[Date]],Agenda!A:A,0))),3)-1</f>
        <v>769</v>
      </c>
      <c r="AI153" s="4" t="str" cm="1">
        <f t="array" ref="AI153">INDEX(MatriceHeureHeure[], MATCH(AG153*1,TableHeuresMinutes[Colonne1],0),MATCH(AF153*1,(MatriceHeureHeure[#Headers])*1,0))</f>
        <v>AP</v>
      </c>
      <c r="AJ153" s="37">
        <v>0</v>
      </c>
      <c r="AK153" s="48" t="str">
        <f>LEFT(TEXT(DataFromForm[[#This Row],[Heure sieste]],"0000"),2)</f>
        <v>00</v>
      </c>
      <c r="AL153" s="31">
        <f>LEFT(TEXT(DataFromForm[[#This Row],[Heure sieste]],"0000"),2)+1</f>
        <v>1</v>
      </c>
      <c r="AM153" t="e">
        <f>IF(RIGHT(DataFromForm[[#This Row],[Heure sieste]],2)*1 &gt;57, AL153,AK153)</f>
        <v>#VALUE!</v>
      </c>
      <c r="AN153" t="e">
        <f>IF(RIGHT(DataFromForm[[#This Row],[Heure sieste]],2)*1 &gt;57,0,MROUND(RIGHT(DataFromForm[[#This Row],[Heure sieste]]*1,2),15))</f>
        <v>#VALUE!</v>
      </c>
      <c r="AO153">
        <f>MROUND(DataFromForm[[#This Row],[Durée sieste]],15)</f>
        <v>0</v>
      </c>
      <c r="AP153" t="str" cm="1">
        <f t="array" aca="1" ref="AP153" ca="1">RIGHT(CELL("address",INDEX(Agenda!A:A,MATCH(DataFromForm[[#This Row],[Date]],Agenda!A:A,0))),3)</f>
        <v>770</v>
      </c>
      <c r="AQ153" s="4" t="e" cm="1">
        <f t="array" ref="AQ153">INDEX(MatriceHeureHeure[], MATCH(AN153*1,TableHeuresMinutes[Colonne1],0),MATCH(AM153*1,(MatriceHeureHeure[#Headers])*1,0))</f>
        <v>#VALUE!</v>
      </c>
      <c r="AR153">
        <f t="shared" si="3"/>
        <v>-1</v>
      </c>
    </row>
    <row r="154" spans="1:44">
      <c r="A154" s="19">
        <v>44624</v>
      </c>
      <c r="B154" s="28">
        <v>115</v>
      </c>
      <c r="C154" s="21" t="s">
        <v>204</v>
      </c>
      <c r="D154" s="21" t="s">
        <v>284</v>
      </c>
      <c r="E154">
        <v>20</v>
      </c>
      <c r="F154" t="s">
        <v>202</v>
      </c>
      <c r="G154" t="s">
        <v>202</v>
      </c>
      <c r="H154" t="s">
        <v>208</v>
      </c>
      <c r="I154">
        <v>2</v>
      </c>
      <c r="J154">
        <v>2</v>
      </c>
      <c r="K154" t="s">
        <v>210</v>
      </c>
      <c r="L154" s="21" t="s">
        <v>285</v>
      </c>
      <c r="M154">
        <v>1</v>
      </c>
      <c r="P154" s="30" t="str">
        <f>LEFT(TEXT(DataFromForm[[#This Row],[Heure coucher]],"0000"),2)</f>
        <v>01</v>
      </c>
      <c r="Q154" s="31">
        <f>LEFT(TEXT(DataFromForm[[#This Row],[Heure coucher]],"0000"),2)+1</f>
        <v>2</v>
      </c>
      <c r="R154" s="32" t="str">
        <f>IF(RIGHT(DataFromForm[[#This Row],[Heure coucher]],2)*1 &gt;57,Q154, P154)</f>
        <v>01</v>
      </c>
      <c r="S154" s="33">
        <f>IF(RIGHT(DataFromForm[[#This Row],[Heure coucher]],2)*1 &gt;57,0,MROUND(RIGHT(DataFromForm[[#This Row],[Heure coucher]]*1,2),15))</f>
        <v>15</v>
      </c>
      <c r="T154" s="20" t="str" cm="1">
        <f t="array" aca="1" ref="T154" ca="1">RIGHT(CELL("address",INDEX(Agenda!A:A,MATCH(DataFromForm[[#This Row],[Date]],Agenda!A:A,0))),3)</f>
        <v>773</v>
      </c>
      <c r="U154" s="34" t="str" cm="1">
        <f t="array" ref="U154">INDEX(MatriceHeureHeure[], MATCH(S154*1,TableHeuresMinutes[Colonne1],0),MATCH(R154*1,(MatriceHeureHeure[#Headers])*1,0))</f>
        <v>S</v>
      </c>
      <c r="W154" s="30" t="str">
        <f>LEFT(TEXT(DataFromForm[[#This Row],[Heure levé]],"0000"),2)</f>
        <v>08</v>
      </c>
      <c r="X154" s="31">
        <f>LEFT(TEXT(DataFromForm[[#This Row],[Heure levé]],"0000"),2)+1</f>
        <v>9</v>
      </c>
      <c r="Y154" t="str">
        <f>IF(RIGHT(DataFromForm[[#This Row],[Heure levé]],2)*1 &gt;57, X154,W154)</f>
        <v>08</v>
      </c>
      <c r="Z154">
        <f>IF(RIGHT(DataFromForm[[#This Row],[Heure levé]],2)*1 &gt;57,0,MROUND(RIGHT(DataFromForm[[#This Row],[Heure coucher]]*1,2),15))</f>
        <v>15</v>
      </c>
      <c r="AA154" t="str" cm="1">
        <f t="array" aca="1" ref="AA154" ca="1">RIGHT(CELL("address",INDEX(Agenda!A:A,MATCH(DataFromForm[[#This Row],[Date]],Agenda!A:A,0))),3)</f>
        <v>773</v>
      </c>
      <c r="AB154" s="4" t="str" cm="1">
        <f t="array" ref="AB154">INDEX(MatriceHeureHeure[], MATCH(Z154*1,TableHeuresMinutes[Colonne1],0),MATCH(Y154*1,(MatriceHeureHeure[#Headers])*1,0))</f>
        <v>AU</v>
      </c>
      <c r="AD154" s="48" t="str">
        <f>LEFT(TEXT(DataFromForm[[#This Row],[HeureBoisson]],"0000"),2)</f>
        <v>14</v>
      </c>
      <c r="AE154" s="31">
        <f>LEFT(TEXT(DataFromForm[[#This Row],[HeureBoisson]],"0000"),2)+1</f>
        <v>15</v>
      </c>
      <c r="AF154" t="str">
        <f>IF(RIGHT(DataFromForm[[#This Row],[HeureBoisson]],2)*1 &gt;57, AE154,AD154)</f>
        <v>14</v>
      </c>
      <c r="AG154">
        <f>IF(RIGHT(DataFromForm[[#This Row],[HeureBoisson]],2)*1 &gt;57,0,MROUND(RIGHT(DataFromForm[[#This Row],[Heure coucher]]*1,2),15))</f>
        <v>15</v>
      </c>
      <c r="AH154" cm="1">
        <f t="array" aca="1" ref="AH154" ca="1">RIGHT(CELL("address",INDEX(Agenda!A:A,MATCH(DataFromForm[[#This Row],[Date]],Agenda!A:A,0))),3)-1</f>
        <v>772</v>
      </c>
      <c r="AI154" s="4" t="str" cm="1">
        <f t="array" ref="AI154">INDEX(MatriceHeureHeure[], MATCH(AG154*1,TableHeuresMinutes[Colonne1],0),MATCH(AF154*1,(MatriceHeureHeure[#Headers])*1,0))</f>
        <v>BS</v>
      </c>
      <c r="AJ154" s="37">
        <v>0</v>
      </c>
      <c r="AK154" s="48" t="str">
        <f>LEFT(TEXT(DataFromForm[[#This Row],[Heure sieste]],"0000"),2)</f>
        <v>13</v>
      </c>
      <c r="AL154" s="31">
        <f>LEFT(TEXT(DataFromForm[[#This Row],[Heure sieste]],"0000"),2)+1</f>
        <v>14</v>
      </c>
      <c r="AM154" t="str">
        <f>IF(RIGHT(DataFromForm[[#This Row],[Heure sieste]],2)*1 &gt;57, AL154,AK154)</f>
        <v>13</v>
      </c>
      <c r="AN154">
        <f>IF(RIGHT(DataFromForm[[#This Row],[Heure sieste]],2)*1 &gt;57,0,MROUND(RIGHT(DataFromForm[[#This Row],[Heure sieste]]*1,2),15))</f>
        <v>45</v>
      </c>
      <c r="AO154">
        <f>MROUND(DataFromForm[[#This Row],[Durée sieste]],15)</f>
        <v>15</v>
      </c>
      <c r="AP154" t="str" cm="1">
        <f t="array" aca="1" ref="AP154" ca="1">RIGHT(CELL("address",INDEX(Agenda!A:A,MATCH(DataFromForm[[#This Row],[Date]],Agenda!A:A,0))),3)</f>
        <v>773</v>
      </c>
      <c r="AQ154" s="4" t="str" cm="1">
        <f t="array" ref="AQ154">INDEX(MatriceHeureHeure[], MATCH(AN154*1,TableHeuresMinutes[Colonne1],0),MATCH(AM154*1,(MatriceHeureHeure[#Headers])*1,0))</f>
        <v>BQ</v>
      </c>
      <c r="AR154">
        <f t="shared" si="3"/>
        <v>0</v>
      </c>
    </row>
    <row r="155" spans="1:44">
      <c r="A155" s="19">
        <v>44624</v>
      </c>
      <c r="B155" s="28"/>
      <c r="K155" t="s">
        <v>203</v>
      </c>
      <c r="L155" s="21" t="s">
        <v>204</v>
      </c>
      <c r="M155">
        <v>1</v>
      </c>
      <c r="P155" s="30" t="str">
        <f>LEFT(TEXT(DataFromForm[[#This Row],[Heure coucher]],"0000"),2)</f>
        <v>00</v>
      </c>
      <c r="Q155" s="31">
        <f>LEFT(TEXT(DataFromForm[[#This Row],[Heure coucher]],"0000"),2)+1</f>
        <v>1</v>
      </c>
      <c r="R155" s="32" t="e">
        <f>IF(RIGHT(DataFromForm[[#This Row],[Heure coucher]],2)*1 &gt;57,Q155, P155)</f>
        <v>#VALUE!</v>
      </c>
      <c r="S155" s="33" t="e">
        <f>IF(RIGHT(DataFromForm[[#This Row],[Heure coucher]],2)*1 &gt;57,0,MROUND(RIGHT(DataFromForm[[#This Row],[Heure coucher]]*1,2),15))</f>
        <v>#VALUE!</v>
      </c>
      <c r="T155" s="20" t="str" cm="1">
        <f t="array" aca="1" ref="T155" ca="1">RIGHT(CELL("address",INDEX(Agenda!A:A,MATCH(DataFromForm[[#This Row],[Date]],Agenda!A:A,0))),3)</f>
        <v>773</v>
      </c>
      <c r="U155" s="34" t="e" cm="1">
        <f t="array" ref="U155">INDEX(MatriceHeureHeure[], MATCH(S155*1,TableHeuresMinutes[Colonne1],0),MATCH(R155*1,(MatriceHeureHeure[#Headers])*1,0))</f>
        <v>#VALUE!</v>
      </c>
      <c r="W155" s="30" t="str">
        <f>LEFT(TEXT(DataFromForm[[#This Row],[Heure levé]],"0000"),2)</f>
        <v>00</v>
      </c>
      <c r="X155" s="31">
        <f>LEFT(TEXT(DataFromForm[[#This Row],[Heure levé]],"0000"),2)+1</f>
        <v>1</v>
      </c>
      <c r="Y155" t="e">
        <f>IF(RIGHT(DataFromForm[[#This Row],[Heure levé]],2)*1 &gt;57, X155,W155)</f>
        <v>#VALUE!</v>
      </c>
      <c r="Z155" t="e">
        <f>IF(RIGHT(DataFromForm[[#This Row],[Heure levé]],2)*1 &gt;57,0,MROUND(RIGHT(DataFromForm[[#This Row],[Heure coucher]]*1,2),15))</f>
        <v>#VALUE!</v>
      </c>
      <c r="AA155" t="str" cm="1">
        <f t="array" aca="1" ref="AA155" ca="1">RIGHT(CELL("address",INDEX(Agenda!A:A,MATCH(DataFromForm[[#This Row],[Date]],Agenda!A:A,0))),3)</f>
        <v>773</v>
      </c>
      <c r="AB155" s="4" t="e" cm="1">
        <f t="array" ref="AB155">INDEX(MatriceHeureHeure[], MATCH(Z155*1,TableHeuresMinutes[Colonne1],0),MATCH(Y155*1,(MatriceHeureHeure[#Headers])*1,0))</f>
        <v>#VALUE!</v>
      </c>
      <c r="AD155" s="48" t="str">
        <f>LEFT(TEXT(DataFromForm[[#This Row],[HeureBoisson]],"0000"),2)</f>
        <v>08</v>
      </c>
      <c r="AE155" s="31">
        <f>LEFT(TEXT(DataFromForm[[#This Row],[HeureBoisson]],"0000"),2)+1</f>
        <v>9</v>
      </c>
      <c r="AF155" t="str">
        <f>IF(RIGHT(DataFromForm[[#This Row],[HeureBoisson]],2)*1 &gt;57, AE155,AD155)</f>
        <v>08</v>
      </c>
      <c r="AG155">
        <f>IF(RIGHT(DataFromForm[[#This Row],[HeureBoisson]],2)*1 &gt;57,0,MROUND(RIGHT(DataFromForm[[#This Row],[Heure coucher]]*1,2),15))</f>
        <v>0</v>
      </c>
      <c r="AH155" cm="1">
        <f t="array" aca="1" ref="AH155" ca="1">RIGHT(CELL("address",INDEX(Agenda!A:A,MATCH(DataFromForm[[#This Row],[Date]],Agenda!A:A,0))),3)-1</f>
        <v>772</v>
      </c>
      <c r="AI155" s="4" t="str" cm="1">
        <f t="array" ref="AI155">INDEX(MatriceHeureHeure[], MATCH(AG155*1,TableHeuresMinutes[Colonne1],0),MATCH(AF155*1,(MatriceHeureHeure[#Headers])*1,0))</f>
        <v>AT</v>
      </c>
      <c r="AJ155" s="37">
        <v>0</v>
      </c>
      <c r="AK155" s="48" t="str">
        <f>LEFT(TEXT(DataFromForm[[#This Row],[Heure sieste]],"0000"),2)</f>
        <v>00</v>
      </c>
      <c r="AL155" s="31">
        <f>LEFT(TEXT(DataFromForm[[#This Row],[Heure sieste]],"0000"),2)+1</f>
        <v>1</v>
      </c>
      <c r="AM155" t="e">
        <f>IF(RIGHT(DataFromForm[[#This Row],[Heure sieste]],2)*1 &gt;57, AL155,AK155)</f>
        <v>#VALUE!</v>
      </c>
      <c r="AN155" t="e">
        <f>IF(RIGHT(DataFromForm[[#This Row],[Heure sieste]],2)*1 &gt;57,0,MROUND(RIGHT(DataFromForm[[#This Row],[Heure sieste]]*1,2),15))</f>
        <v>#VALUE!</v>
      </c>
      <c r="AO155">
        <f>MROUND(DataFromForm[[#This Row],[Durée sieste]],15)</f>
        <v>0</v>
      </c>
      <c r="AP155" t="str" cm="1">
        <f t="array" aca="1" ref="AP155" ca="1">RIGHT(CELL("address",INDEX(Agenda!A:A,MATCH(DataFromForm[[#This Row],[Date]],Agenda!A:A,0))),3)</f>
        <v>773</v>
      </c>
      <c r="AQ155" s="4" t="e" cm="1">
        <f t="array" ref="AQ155">INDEX(MatriceHeureHeure[], MATCH(AN155*1,TableHeuresMinutes[Colonne1],0),MATCH(AM155*1,(MatriceHeureHeure[#Headers])*1,0))</f>
        <v>#VALUE!</v>
      </c>
      <c r="AR155">
        <f t="shared" si="3"/>
        <v>-1</v>
      </c>
    </row>
    <row r="156" spans="1:44">
      <c r="A156" s="19">
        <v>44625</v>
      </c>
      <c r="B156" s="28">
        <v>115</v>
      </c>
      <c r="C156" s="21" t="s">
        <v>204</v>
      </c>
      <c r="D156" s="21" t="s">
        <v>266</v>
      </c>
      <c r="E156">
        <v>120</v>
      </c>
      <c r="F156" t="s">
        <v>208</v>
      </c>
      <c r="G156" t="s">
        <v>208</v>
      </c>
      <c r="H156" t="s">
        <v>208</v>
      </c>
      <c r="I156">
        <v>2</v>
      </c>
      <c r="J156">
        <v>2</v>
      </c>
      <c r="K156" t="s">
        <v>203</v>
      </c>
      <c r="L156" s="21" t="s">
        <v>236</v>
      </c>
      <c r="M156">
        <v>1</v>
      </c>
      <c r="P156" s="30" t="str">
        <f>LEFT(TEXT(DataFromForm[[#This Row],[Heure coucher]],"0000"),2)</f>
        <v>01</v>
      </c>
      <c r="Q156" s="31">
        <f>LEFT(TEXT(DataFromForm[[#This Row],[Heure coucher]],"0000"),2)+1</f>
        <v>2</v>
      </c>
      <c r="R156" s="32" t="str">
        <f>IF(RIGHT(DataFromForm[[#This Row],[Heure coucher]],2)*1 &gt;57,Q156, P156)</f>
        <v>01</v>
      </c>
      <c r="S156" s="33">
        <f>IF(RIGHT(DataFromForm[[#This Row],[Heure coucher]],2)*1 &gt;57,0,MROUND(RIGHT(DataFromForm[[#This Row],[Heure coucher]]*1,2),15))</f>
        <v>15</v>
      </c>
      <c r="T156" s="20" t="str" cm="1">
        <f t="array" aca="1" ref="T156" ca="1">RIGHT(CELL("address",INDEX(Agenda!A:A,MATCH(DataFromForm[[#This Row],[Date]],Agenda!A:A,0))),3)</f>
        <v>774</v>
      </c>
      <c r="U156" s="34" t="str" cm="1">
        <f t="array" ref="U156">INDEX(MatriceHeureHeure[], MATCH(S156*1,TableHeuresMinutes[Colonne1],0),MATCH(R156*1,(MatriceHeureHeure[#Headers])*1,0))</f>
        <v>S</v>
      </c>
      <c r="W156" s="30" t="str">
        <f>LEFT(TEXT(DataFromForm[[#This Row],[Heure levé]],"0000"),2)</f>
        <v>08</v>
      </c>
      <c r="X156" s="31">
        <f>LEFT(TEXT(DataFromForm[[#This Row],[Heure levé]],"0000"),2)+1</f>
        <v>9</v>
      </c>
      <c r="Y156" t="str">
        <f>IF(RIGHT(DataFromForm[[#This Row],[Heure levé]],2)*1 &gt;57, X156,W156)</f>
        <v>08</v>
      </c>
      <c r="Z156">
        <f>IF(RIGHT(DataFromForm[[#This Row],[Heure levé]],2)*1 &gt;57,0,MROUND(RIGHT(DataFromForm[[#This Row],[Heure coucher]]*1,2),15))</f>
        <v>15</v>
      </c>
      <c r="AA156" t="str" cm="1">
        <f t="array" aca="1" ref="AA156" ca="1">RIGHT(CELL("address",INDEX(Agenda!A:A,MATCH(DataFromForm[[#This Row],[Date]],Agenda!A:A,0))),3)</f>
        <v>774</v>
      </c>
      <c r="AB156" s="4" t="str" cm="1">
        <f t="array" ref="AB156">INDEX(MatriceHeureHeure[], MATCH(Z156*1,TableHeuresMinutes[Colonne1],0),MATCH(Y156*1,(MatriceHeureHeure[#Headers])*1,0))</f>
        <v>AU</v>
      </c>
      <c r="AD156" s="48" t="str">
        <f>LEFT(TEXT(DataFromForm[[#This Row],[HeureBoisson]],"0000"),2)</f>
        <v>16</v>
      </c>
      <c r="AE156" s="31">
        <f>LEFT(TEXT(DataFromForm[[#This Row],[HeureBoisson]],"0000"),2)+1</f>
        <v>17</v>
      </c>
      <c r="AF156" t="str">
        <f>IF(RIGHT(DataFromForm[[#This Row],[HeureBoisson]],2)*1 &gt;57, AE156,AD156)</f>
        <v>16</v>
      </c>
      <c r="AG156">
        <f>IF(RIGHT(DataFromForm[[#This Row],[HeureBoisson]],2)*1 &gt;57,0,MROUND(RIGHT(DataFromForm[[#This Row],[Heure coucher]]*1,2),15))</f>
        <v>15</v>
      </c>
      <c r="AH156" cm="1">
        <f t="array" aca="1" ref="AH156" ca="1">RIGHT(CELL("address",INDEX(Agenda!A:A,MATCH(DataFromForm[[#This Row],[Date]],Agenda!A:A,0))),3)-1</f>
        <v>773</v>
      </c>
      <c r="AI156" s="4" t="str" cm="1">
        <f t="array" ref="AI156">INDEX(MatriceHeureHeure[], MATCH(AG156*1,TableHeuresMinutes[Colonne1],0),MATCH(AF156*1,(MatriceHeureHeure[#Headers])*1,0))</f>
        <v>CA</v>
      </c>
      <c r="AJ156" s="37">
        <v>0</v>
      </c>
      <c r="AK156" s="48" t="str">
        <f>LEFT(TEXT(DataFromForm[[#This Row],[Heure sieste]],"0000"),2)</f>
        <v>14</v>
      </c>
      <c r="AL156" s="31">
        <f>LEFT(TEXT(DataFromForm[[#This Row],[Heure sieste]],"0000"),2)+1</f>
        <v>15</v>
      </c>
      <c r="AM156" t="str">
        <f>IF(RIGHT(DataFromForm[[#This Row],[Heure sieste]],2)*1 &gt;57, AL156,AK156)</f>
        <v>14</v>
      </c>
      <c r="AN156">
        <f>IF(RIGHT(DataFromForm[[#This Row],[Heure sieste]],2)*1 &gt;57,0,MROUND(RIGHT(DataFromForm[[#This Row],[Heure sieste]]*1,2),15))</f>
        <v>30</v>
      </c>
      <c r="AO156">
        <f>MROUND(DataFromForm[[#This Row],[Durée sieste]],15)</f>
        <v>120</v>
      </c>
      <c r="AP156" t="str" cm="1">
        <f t="array" aca="1" ref="AP156" ca="1">RIGHT(CELL("address",INDEX(Agenda!A:A,MATCH(DataFromForm[[#This Row],[Date]],Agenda!A:A,0))),3)</f>
        <v>774</v>
      </c>
      <c r="AQ156" s="4" t="str" cm="1">
        <f t="array" ref="AQ156">INDEX(MatriceHeureHeure[], MATCH(AN156*1,TableHeuresMinutes[Colonne1],0),MATCH(AM156*1,(MatriceHeureHeure[#Headers])*1,0))</f>
        <v>BT</v>
      </c>
      <c r="AR156">
        <f t="shared" si="3"/>
        <v>7</v>
      </c>
    </row>
    <row r="157" spans="1:44">
      <c r="A157" s="19">
        <v>44628</v>
      </c>
      <c r="B157" s="28"/>
      <c r="K157" t="s">
        <v>210</v>
      </c>
      <c r="L157" s="21" t="s">
        <v>228</v>
      </c>
      <c r="M157">
        <v>1</v>
      </c>
      <c r="P157" s="30" t="str">
        <f>LEFT(TEXT(DataFromForm[[#This Row],[Heure coucher]],"0000"),2)</f>
        <v>00</v>
      </c>
      <c r="Q157" s="31">
        <f>LEFT(TEXT(DataFromForm[[#This Row],[Heure coucher]],"0000"),2)+1</f>
        <v>1</v>
      </c>
      <c r="R157" s="32" t="e">
        <f>IF(RIGHT(DataFromForm[[#This Row],[Heure coucher]],2)*1 &gt;57,Q157, P157)</f>
        <v>#VALUE!</v>
      </c>
      <c r="S157" s="33" t="e">
        <f>IF(RIGHT(DataFromForm[[#This Row],[Heure coucher]],2)*1 &gt;57,0,MROUND(RIGHT(DataFromForm[[#This Row],[Heure coucher]]*1,2),15))</f>
        <v>#VALUE!</v>
      </c>
      <c r="T157" s="20" t="str" cm="1">
        <f t="array" aca="1" ref="T157" ca="1">RIGHT(CELL("address",INDEX(Agenda!A:A,MATCH(DataFromForm[[#This Row],[Date]],Agenda!A:A,0))),3)</f>
        <v>777</v>
      </c>
      <c r="U157" s="34" t="e" cm="1">
        <f t="array" ref="U157">INDEX(MatriceHeureHeure[], MATCH(S157*1,TableHeuresMinutes[Colonne1],0),MATCH(R157*1,(MatriceHeureHeure[#Headers])*1,0))</f>
        <v>#VALUE!</v>
      </c>
      <c r="W157" s="30" t="str">
        <f>LEFT(TEXT(DataFromForm[[#This Row],[Heure levé]],"0000"),2)</f>
        <v>00</v>
      </c>
      <c r="X157" s="31">
        <f>LEFT(TEXT(DataFromForm[[#This Row],[Heure levé]],"0000"),2)+1</f>
        <v>1</v>
      </c>
      <c r="Y157" t="e">
        <f>IF(RIGHT(DataFromForm[[#This Row],[Heure levé]],2)*1 &gt;57, X157,W157)</f>
        <v>#VALUE!</v>
      </c>
      <c r="Z157" t="e">
        <f>IF(RIGHT(DataFromForm[[#This Row],[Heure levé]],2)*1 &gt;57,0,MROUND(RIGHT(DataFromForm[[#This Row],[Heure coucher]]*1,2),15))</f>
        <v>#VALUE!</v>
      </c>
      <c r="AA157" t="str" cm="1">
        <f t="array" aca="1" ref="AA157" ca="1">RIGHT(CELL("address",INDEX(Agenda!A:A,MATCH(DataFromForm[[#This Row],[Date]],Agenda!A:A,0))),3)</f>
        <v>777</v>
      </c>
      <c r="AB157" s="4" t="e" cm="1">
        <f t="array" ref="AB157">INDEX(MatriceHeureHeure[], MATCH(Z157*1,TableHeuresMinutes[Colonne1],0),MATCH(Y157*1,(MatriceHeureHeure[#Headers])*1,0))</f>
        <v>#VALUE!</v>
      </c>
      <c r="AD157" s="48" t="str">
        <f>LEFT(TEXT(DataFromForm[[#This Row],[HeureBoisson]],"0000"),2)</f>
        <v>14</v>
      </c>
      <c r="AE157" s="31">
        <f>LEFT(TEXT(DataFromForm[[#This Row],[HeureBoisson]],"0000"),2)+1</f>
        <v>15</v>
      </c>
      <c r="AF157" t="str">
        <f>IF(RIGHT(DataFromForm[[#This Row],[HeureBoisson]],2)*1 &gt;57, AE157,AD157)</f>
        <v>14</v>
      </c>
      <c r="AG157">
        <f>IF(RIGHT(DataFromForm[[#This Row],[HeureBoisson]],2)*1 &gt;57,0,MROUND(RIGHT(DataFromForm[[#This Row],[Heure coucher]]*1,2),15))</f>
        <v>0</v>
      </c>
      <c r="AH157" cm="1">
        <f t="array" aca="1" ref="AH157" ca="1">RIGHT(CELL("address",INDEX(Agenda!A:A,MATCH(DataFromForm[[#This Row],[Date]],Agenda!A:A,0))),3)-1</f>
        <v>776</v>
      </c>
      <c r="AI157" s="4" t="str" cm="1">
        <f t="array" ref="AI157">INDEX(MatriceHeureHeure[], MATCH(AG157*1,TableHeuresMinutes[Colonne1],0),MATCH(AF157*1,(MatriceHeureHeure[#Headers])*1,0))</f>
        <v>BR</v>
      </c>
      <c r="AJ157" s="37">
        <v>0</v>
      </c>
      <c r="AK157" s="48" t="str">
        <f>LEFT(TEXT(DataFromForm[[#This Row],[Heure sieste]],"0000"),2)</f>
        <v>00</v>
      </c>
      <c r="AL157" s="31">
        <f>LEFT(TEXT(DataFromForm[[#This Row],[Heure sieste]],"0000"),2)+1</f>
        <v>1</v>
      </c>
      <c r="AM157" t="e">
        <f>IF(RIGHT(DataFromForm[[#This Row],[Heure sieste]],2)*1 &gt;57, AL157,AK157)</f>
        <v>#VALUE!</v>
      </c>
      <c r="AN157" t="e">
        <f>IF(RIGHT(DataFromForm[[#This Row],[Heure sieste]],2)*1 &gt;57,0,MROUND(RIGHT(DataFromForm[[#This Row],[Heure sieste]]*1,2),15))</f>
        <v>#VALUE!</v>
      </c>
      <c r="AO157">
        <f>MROUND(DataFromForm[[#This Row],[Durée sieste]],15)</f>
        <v>0</v>
      </c>
      <c r="AP157" t="str" cm="1">
        <f t="array" aca="1" ref="AP157" ca="1">RIGHT(CELL("address",INDEX(Agenda!A:A,MATCH(DataFromForm[[#This Row],[Date]],Agenda!A:A,0))),3)</f>
        <v>777</v>
      </c>
      <c r="AQ157" s="4" t="e" cm="1">
        <f t="array" ref="AQ157">INDEX(MatriceHeureHeure[], MATCH(AN157*1,TableHeuresMinutes[Colonne1],0),MATCH(AM157*1,(MatriceHeureHeure[#Headers])*1,0))</f>
        <v>#VALUE!</v>
      </c>
      <c r="AR157">
        <f t="shared" si="3"/>
        <v>-1</v>
      </c>
    </row>
    <row r="158" spans="1:44">
      <c r="A158" s="19">
        <v>44627</v>
      </c>
      <c r="B158" s="28">
        <v>45</v>
      </c>
      <c r="C158" s="21" t="s">
        <v>261</v>
      </c>
      <c r="F158" t="s">
        <v>200</v>
      </c>
      <c r="G158" t="s">
        <v>208</v>
      </c>
      <c r="H158" t="s">
        <v>200</v>
      </c>
      <c r="I158">
        <v>2</v>
      </c>
      <c r="J158">
        <v>2</v>
      </c>
      <c r="K158" t="s">
        <v>203</v>
      </c>
      <c r="L158" s="21" t="s">
        <v>204</v>
      </c>
      <c r="M158">
        <v>1</v>
      </c>
      <c r="P158" s="30" t="str">
        <f>LEFT(TEXT(DataFromForm[[#This Row],[Heure coucher]],"0000"),2)</f>
        <v>00</v>
      </c>
      <c r="Q158" s="31">
        <f>LEFT(TEXT(DataFromForm[[#This Row],[Heure coucher]],"0000"),2)+1</f>
        <v>1</v>
      </c>
      <c r="R158" s="32" t="str">
        <f>IF(RIGHT(DataFromForm[[#This Row],[Heure coucher]],2)*1 &gt;57,Q158, P158)</f>
        <v>00</v>
      </c>
      <c r="S158" s="33">
        <f>IF(RIGHT(DataFromForm[[#This Row],[Heure coucher]],2)*1 &gt;57,0,MROUND(RIGHT(DataFromForm[[#This Row],[Heure coucher]]*1,2),15))</f>
        <v>45</v>
      </c>
      <c r="T158" s="20" t="str" cm="1">
        <f t="array" aca="1" ref="T158" ca="1">RIGHT(CELL("address",INDEX(Agenda!A:A,MATCH(DataFromForm[[#This Row],[Date]],Agenda!A:A,0))),3)</f>
        <v>776</v>
      </c>
      <c r="U158" s="34" t="str" cm="1">
        <f t="array" ref="U158">INDEX(MatriceHeureHeure[], MATCH(S158*1,TableHeuresMinutes[Colonne1],0),MATCH(R158*1,(MatriceHeureHeure[#Headers])*1,0))</f>
        <v>Q</v>
      </c>
      <c r="W158" s="30" t="str">
        <f>LEFT(TEXT(DataFromForm[[#This Row],[Heure levé]],"0000"),2)</f>
        <v>07</v>
      </c>
      <c r="X158" s="31">
        <f>LEFT(TEXT(DataFromForm[[#This Row],[Heure levé]],"0000"),2)+1</f>
        <v>8</v>
      </c>
      <c r="Y158" t="str">
        <f>IF(RIGHT(DataFromForm[[#This Row],[Heure levé]],2)*1 &gt;57, X158,W158)</f>
        <v>07</v>
      </c>
      <c r="Z158">
        <f>IF(RIGHT(DataFromForm[[#This Row],[Heure levé]],2)*1 &gt;57,0,MROUND(RIGHT(DataFromForm[[#This Row],[Heure coucher]]*1,2),15))</f>
        <v>45</v>
      </c>
      <c r="AA158" t="str" cm="1">
        <f t="array" aca="1" ref="AA158" ca="1">RIGHT(CELL("address",INDEX(Agenda!A:A,MATCH(DataFromForm[[#This Row],[Date]],Agenda!A:A,0))),3)</f>
        <v>776</v>
      </c>
      <c r="AB158" s="4" t="str" cm="1">
        <f t="array" ref="AB158">INDEX(MatriceHeureHeure[], MATCH(Z158*1,TableHeuresMinutes[Colonne1],0),MATCH(Y158*1,(MatriceHeureHeure[#Headers])*1,0))</f>
        <v>AS</v>
      </c>
      <c r="AD158" s="48" t="str">
        <f>LEFT(TEXT(DataFromForm[[#This Row],[HeureBoisson]],"0000"),2)</f>
        <v>08</v>
      </c>
      <c r="AE158" s="31">
        <f>LEFT(TEXT(DataFromForm[[#This Row],[HeureBoisson]],"0000"),2)+1</f>
        <v>9</v>
      </c>
      <c r="AF158" t="str">
        <f>IF(RIGHT(DataFromForm[[#This Row],[HeureBoisson]],2)*1 &gt;57, AE158,AD158)</f>
        <v>08</v>
      </c>
      <c r="AG158">
        <f>IF(RIGHT(DataFromForm[[#This Row],[HeureBoisson]],2)*1 &gt;57,0,MROUND(RIGHT(DataFromForm[[#This Row],[Heure coucher]]*1,2),15))</f>
        <v>45</v>
      </c>
      <c r="AH158" cm="1">
        <f t="array" aca="1" ref="AH158" ca="1">RIGHT(CELL("address",INDEX(Agenda!A:A,MATCH(DataFromForm[[#This Row],[Date]],Agenda!A:A,0))),3)-1</f>
        <v>775</v>
      </c>
      <c r="AI158" s="4" t="str" cm="1">
        <f t="array" ref="AI158">INDEX(MatriceHeureHeure[], MATCH(AG158*1,TableHeuresMinutes[Colonne1],0),MATCH(AF158*1,(MatriceHeureHeure[#Headers])*1,0))</f>
        <v>AW</v>
      </c>
      <c r="AJ158" s="37">
        <v>0</v>
      </c>
      <c r="AK158" s="48" t="str">
        <f>LEFT(TEXT(DataFromForm[[#This Row],[Heure sieste]],"0000"),2)</f>
        <v>00</v>
      </c>
      <c r="AL158" s="31">
        <f>LEFT(TEXT(DataFromForm[[#This Row],[Heure sieste]],"0000"),2)+1</f>
        <v>1</v>
      </c>
      <c r="AM158" t="e">
        <f>IF(RIGHT(DataFromForm[[#This Row],[Heure sieste]],2)*1 &gt;57, AL158,AK158)</f>
        <v>#VALUE!</v>
      </c>
      <c r="AN158" t="e">
        <f>IF(RIGHT(DataFromForm[[#This Row],[Heure sieste]],2)*1 &gt;57,0,MROUND(RIGHT(DataFromForm[[#This Row],[Heure sieste]]*1,2),15))</f>
        <v>#VALUE!</v>
      </c>
      <c r="AO158">
        <f>MROUND(DataFromForm[[#This Row],[Durée sieste]],15)</f>
        <v>0</v>
      </c>
      <c r="AP158" t="str" cm="1">
        <f t="array" aca="1" ref="AP158" ca="1">RIGHT(CELL("address",INDEX(Agenda!A:A,MATCH(DataFromForm[[#This Row],[Date]],Agenda!A:A,0))),3)</f>
        <v>776</v>
      </c>
      <c r="AQ158" s="4" t="e" cm="1">
        <f t="array" ref="AQ158">INDEX(MatriceHeureHeure[], MATCH(AN158*1,TableHeuresMinutes[Colonne1],0),MATCH(AM158*1,(MatriceHeureHeure[#Headers])*1,0))</f>
        <v>#VALUE!</v>
      </c>
      <c r="AR158">
        <f t="shared" si="3"/>
        <v>-1</v>
      </c>
    </row>
    <row r="159" spans="1:44">
      <c r="A159" s="19">
        <v>44635</v>
      </c>
      <c r="B159" s="28">
        <v>2330</v>
      </c>
      <c r="C159" s="21" t="s">
        <v>274</v>
      </c>
      <c r="D159" s="21" t="s">
        <v>286</v>
      </c>
      <c r="E159">
        <v>15</v>
      </c>
      <c r="F159" t="s">
        <v>208</v>
      </c>
      <c r="G159" t="s">
        <v>201</v>
      </c>
      <c r="H159" t="s">
        <v>208</v>
      </c>
      <c r="I159">
        <v>3</v>
      </c>
      <c r="J159">
        <v>2</v>
      </c>
      <c r="K159" t="s">
        <v>210</v>
      </c>
      <c r="L159" s="21" t="s">
        <v>228</v>
      </c>
      <c r="M159">
        <v>1</v>
      </c>
      <c r="P159" s="30" t="str">
        <f>LEFT(TEXT(DataFromForm[[#This Row],[Heure coucher]],"0000"),2)</f>
        <v>23</v>
      </c>
      <c r="Q159" s="31">
        <f>LEFT(TEXT(DataFromForm[[#This Row],[Heure coucher]],"0000"),2)+1</f>
        <v>24</v>
      </c>
      <c r="R159" s="32" t="str">
        <f>IF(RIGHT(DataFromForm[[#This Row],[Heure coucher]],2)*1 &gt;57,Q159, P159)</f>
        <v>23</v>
      </c>
      <c r="S159" s="33">
        <f>IF(RIGHT(DataFromForm[[#This Row],[Heure coucher]],2)*1 &gt;57,0,MROUND(RIGHT(DataFromForm[[#This Row],[Heure coucher]]*1,2),15))</f>
        <v>30</v>
      </c>
      <c r="T159" s="20" t="str" cm="1">
        <f t="array" aca="1" ref="T159" ca="1">RIGHT(CELL("address",INDEX(Agenda!A:A,MATCH(DataFromForm[[#This Row],[Date]],Agenda!A:A,0))),3)</f>
        <v>784</v>
      </c>
      <c r="U159" s="34" t="str" cm="1">
        <f t="array" ref="U159">INDEX(MatriceHeureHeure[], MATCH(S159*1,TableHeuresMinutes[Colonne1],0),MATCH(R159*1,(MatriceHeureHeure[#Headers])*1,0))</f>
        <v>L</v>
      </c>
      <c r="W159" s="30" t="str">
        <f>LEFT(TEXT(DataFromForm[[#This Row],[Heure levé]],"0000"),2)</f>
        <v>07</v>
      </c>
      <c r="X159" s="31">
        <f>LEFT(TEXT(DataFromForm[[#This Row],[Heure levé]],"0000"),2)+1</f>
        <v>8</v>
      </c>
      <c r="Y159" t="str">
        <f>IF(RIGHT(DataFromForm[[#This Row],[Heure levé]],2)*1 &gt;57, X159,W159)</f>
        <v>07</v>
      </c>
      <c r="Z159">
        <f>IF(RIGHT(DataFromForm[[#This Row],[Heure levé]],2)*1 &gt;57,0,MROUND(RIGHT(DataFromForm[[#This Row],[Heure coucher]]*1,2),15))</f>
        <v>30</v>
      </c>
      <c r="AA159" t="str" cm="1">
        <f t="array" aca="1" ref="AA159" ca="1">RIGHT(CELL("address",INDEX(Agenda!A:A,MATCH(DataFromForm[[#This Row],[Date]],Agenda!A:A,0))),3)</f>
        <v>784</v>
      </c>
      <c r="AB159" s="4" t="str" cm="1">
        <f t="array" ref="AB159">INDEX(MatriceHeureHeure[], MATCH(Z159*1,TableHeuresMinutes[Colonne1],0),MATCH(Y159*1,(MatriceHeureHeure[#Headers])*1,0))</f>
        <v>AR</v>
      </c>
      <c r="AD159" s="48" t="str">
        <f>LEFT(TEXT(DataFromForm[[#This Row],[HeureBoisson]],"0000"),2)</f>
        <v>14</v>
      </c>
      <c r="AE159" s="31">
        <f>LEFT(TEXT(DataFromForm[[#This Row],[HeureBoisson]],"0000"),2)+1</f>
        <v>15</v>
      </c>
      <c r="AF159" t="str">
        <f>IF(RIGHT(DataFromForm[[#This Row],[HeureBoisson]],2)*1 &gt;57, AE159,AD159)</f>
        <v>14</v>
      </c>
      <c r="AG159">
        <f>IF(RIGHT(DataFromForm[[#This Row],[HeureBoisson]],2)*1 &gt;57,0,MROUND(RIGHT(DataFromForm[[#This Row],[Heure coucher]]*1,2),15))</f>
        <v>30</v>
      </c>
      <c r="AH159" cm="1">
        <f t="array" aca="1" ref="AH159" ca="1">RIGHT(CELL("address",INDEX(Agenda!A:A,MATCH(DataFromForm[[#This Row],[Date]],Agenda!A:A,0))),3)-1</f>
        <v>783</v>
      </c>
      <c r="AI159" s="4" t="str" cm="1">
        <f t="array" ref="AI159">INDEX(MatriceHeureHeure[], MATCH(AG159*1,TableHeuresMinutes[Colonne1],0),MATCH(AF159*1,(MatriceHeureHeure[#Headers])*1,0))</f>
        <v>BT</v>
      </c>
      <c r="AJ159" s="37">
        <v>0</v>
      </c>
      <c r="AK159" s="48" t="str">
        <f>LEFT(TEXT(DataFromForm[[#This Row],[Heure sieste]],"0000"),2)</f>
        <v>13</v>
      </c>
      <c r="AL159" s="31">
        <f>LEFT(TEXT(DataFromForm[[#This Row],[Heure sieste]],"0000"),2)+1</f>
        <v>14</v>
      </c>
      <c r="AM159" t="str">
        <f>IF(RIGHT(DataFromForm[[#This Row],[Heure sieste]],2)*1 &gt;57, AL159,AK159)</f>
        <v>13</v>
      </c>
      <c r="AN159">
        <f>IF(RIGHT(DataFromForm[[#This Row],[Heure sieste]],2)*1 &gt;57,0,MROUND(RIGHT(DataFromForm[[#This Row],[Heure sieste]]*1,2),15))</f>
        <v>15</v>
      </c>
      <c r="AO159">
        <f>MROUND(DataFromForm[[#This Row],[Durée sieste]],15)</f>
        <v>15</v>
      </c>
      <c r="AP159" t="str" cm="1">
        <f t="array" aca="1" ref="AP159" ca="1">RIGHT(CELL("address",INDEX(Agenda!A:A,MATCH(DataFromForm[[#This Row],[Date]],Agenda!A:A,0))),3)</f>
        <v>784</v>
      </c>
      <c r="AQ159" s="4" t="str" cm="1">
        <f t="array" ref="AQ159">INDEX(MatriceHeureHeure[], MATCH(AN159*1,TableHeuresMinutes[Colonne1],0),MATCH(AM159*1,(MatriceHeureHeure[#Headers])*1,0))</f>
        <v>BO</v>
      </c>
      <c r="AR159">
        <f t="shared" si="3"/>
        <v>0</v>
      </c>
    </row>
    <row r="160" spans="1:44">
      <c r="A160" s="19">
        <v>44635</v>
      </c>
      <c r="B160" s="28"/>
      <c r="K160" t="s">
        <v>203</v>
      </c>
      <c r="L160" s="21" t="s">
        <v>204</v>
      </c>
      <c r="M160">
        <v>1</v>
      </c>
      <c r="P160" s="30" t="str">
        <f>LEFT(TEXT(DataFromForm[[#This Row],[Heure coucher]],"0000"),2)</f>
        <v>00</v>
      </c>
      <c r="Q160" s="31">
        <f>LEFT(TEXT(DataFromForm[[#This Row],[Heure coucher]],"0000"),2)+1</f>
        <v>1</v>
      </c>
      <c r="R160" s="32" t="e">
        <f>IF(RIGHT(DataFromForm[[#This Row],[Heure coucher]],2)*1 &gt;57,Q160, P160)</f>
        <v>#VALUE!</v>
      </c>
      <c r="S160" s="33" t="e">
        <f>IF(RIGHT(DataFromForm[[#This Row],[Heure coucher]],2)*1 &gt;57,0,MROUND(RIGHT(DataFromForm[[#This Row],[Heure coucher]]*1,2),15))</f>
        <v>#VALUE!</v>
      </c>
      <c r="T160" s="20" t="str" cm="1">
        <f t="array" aca="1" ref="T160" ca="1">RIGHT(CELL("address",INDEX(Agenda!A:A,MATCH(DataFromForm[[#This Row],[Date]],Agenda!A:A,0))),3)</f>
        <v>784</v>
      </c>
      <c r="U160" s="34" t="e" cm="1">
        <f t="array" ref="U160">INDEX(MatriceHeureHeure[], MATCH(S160*1,TableHeuresMinutes[Colonne1],0),MATCH(R160*1,(MatriceHeureHeure[#Headers])*1,0))</f>
        <v>#VALUE!</v>
      </c>
      <c r="W160" s="30" t="str">
        <f>LEFT(TEXT(DataFromForm[[#This Row],[Heure levé]],"0000"),2)</f>
        <v>00</v>
      </c>
      <c r="X160" s="31">
        <f>LEFT(TEXT(DataFromForm[[#This Row],[Heure levé]],"0000"),2)+1</f>
        <v>1</v>
      </c>
      <c r="Y160" t="e">
        <f>IF(RIGHT(DataFromForm[[#This Row],[Heure levé]],2)*1 &gt;57, X160,W160)</f>
        <v>#VALUE!</v>
      </c>
      <c r="Z160" t="e">
        <f>IF(RIGHT(DataFromForm[[#This Row],[Heure levé]],2)*1 &gt;57,0,MROUND(RIGHT(DataFromForm[[#This Row],[Heure coucher]]*1,2),15))</f>
        <v>#VALUE!</v>
      </c>
      <c r="AA160" t="str" cm="1">
        <f t="array" aca="1" ref="AA160" ca="1">RIGHT(CELL("address",INDEX(Agenda!A:A,MATCH(DataFromForm[[#This Row],[Date]],Agenda!A:A,0))),3)</f>
        <v>784</v>
      </c>
      <c r="AB160" s="4" t="e" cm="1">
        <f t="array" ref="AB160">INDEX(MatriceHeureHeure[], MATCH(Z160*1,TableHeuresMinutes[Colonne1],0),MATCH(Y160*1,(MatriceHeureHeure[#Headers])*1,0))</f>
        <v>#VALUE!</v>
      </c>
      <c r="AD160" s="48" t="str">
        <f>LEFT(TEXT(DataFromForm[[#This Row],[HeureBoisson]],"0000"),2)</f>
        <v>08</v>
      </c>
      <c r="AE160" s="31">
        <f>LEFT(TEXT(DataFromForm[[#This Row],[HeureBoisson]],"0000"),2)+1</f>
        <v>9</v>
      </c>
      <c r="AF160" t="str">
        <f>IF(RIGHT(DataFromForm[[#This Row],[HeureBoisson]],2)*1 &gt;57, AE160,AD160)</f>
        <v>08</v>
      </c>
      <c r="AG160">
        <f>IF(RIGHT(DataFromForm[[#This Row],[HeureBoisson]],2)*1 &gt;57,0,MROUND(RIGHT(DataFromForm[[#This Row],[Heure coucher]]*1,2),15))</f>
        <v>0</v>
      </c>
      <c r="AH160" cm="1">
        <f t="array" aca="1" ref="AH160" ca="1">RIGHT(CELL("address",INDEX(Agenda!A:A,MATCH(DataFromForm[[#This Row],[Date]],Agenda!A:A,0))),3)-1</f>
        <v>783</v>
      </c>
      <c r="AI160" s="4" t="str" cm="1">
        <f t="array" ref="AI160">INDEX(MatriceHeureHeure[], MATCH(AG160*1,TableHeuresMinutes[Colonne1],0),MATCH(AF160*1,(MatriceHeureHeure[#Headers])*1,0))</f>
        <v>AT</v>
      </c>
      <c r="AJ160" s="37">
        <v>0</v>
      </c>
      <c r="AK160" s="48" t="str">
        <f>LEFT(TEXT(DataFromForm[[#This Row],[Heure sieste]],"0000"),2)</f>
        <v>00</v>
      </c>
      <c r="AL160" s="31">
        <f>LEFT(TEXT(DataFromForm[[#This Row],[Heure sieste]],"0000"),2)+1</f>
        <v>1</v>
      </c>
      <c r="AM160" t="e">
        <f>IF(RIGHT(DataFromForm[[#This Row],[Heure sieste]],2)*1 &gt;57, AL160,AK160)</f>
        <v>#VALUE!</v>
      </c>
      <c r="AN160" t="e">
        <f>IF(RIGHT(DataFromForm[[#This Row],[Heure sieste]],2)*1 &gt;57,0,MROUND(RIGHT(DataFromForm[[#This Row],[Heure sieste]]*1,2),15))</f>
        <v>#VALUE!</v>
      </c>
      <c r="AO160">
        <f>MROUND(DataFromForm[[#This Row],[Durée sieste]],15)</f>
        <v>0</v>
      </c>
      <c r="AP160" t="str" cm="1">
        <f t="array" aca="1" ref="AP160" ca="1">RIGHT(CELL("address",INDEX(Agenda!A:A,MATCH(DataFromForm[[#This Row],[Date]],Agenda!A:A,0))),3)</f>
        <v>784</v>
      </c>
      <c r="AQ160" s="4" t="e" cm="1">
        <f t="array" ref="AQ160">INDEX(MatriceHeureHeure[], MATCH(AN160*1,TableHeuresMinutes[Colonne1],0),MATCH(AM160*1,(MatriceHeureHeure[#Headers])*1,0))</f>
        <v>#VALUE!</v>
      </c>
      <c r="AR160">
        <f t="shared" si="3"/>
        <v>-1</v>
      </c>
    </row>
    <row r="161" spans="1:44">
      <c r="A161" s="19">
        <v>44638</v>
      </c>
      <c r="B161" s="28">
        <v>100</v>
      </c>
      <c r="C161" s="21" t="s">
        <v>224</v>
      </c>
      <c r="F161" t="s">
        <v>200</v>
      </c>
      <c r="G161" t="s">
        <v>201</v>
      </c>
      <c r="H161" t="s">
        <v>208</v>
      </c>
      <c r="I161">
        <v>2</v>
      </c>
      <c r="J161">
        <v>2</v>
      </c>
      <c r="K161" t="s">
        <v>210</v>
      </c>
      <c r="L161" s="21" t="s">
        <v>266</v>
      </c>
      <c r="M161">
        <v>1</v>
      </c>
      <c r="P161" s="30" t="str">
        <f>LEFT(TEXT(DataFromForm[[#This Row],[Heure coucher]],"0000"),2)</f>
        <v>01</v>
      </c>
      <c r="Q161" s="31">
        <f>LEFT(TEXT(DataFromForm[[#This Row],[Heure coucher]],"0000"),2)+1</f>
        <v>2</v>
      </c>
      <c r="R161" s="32" t="str">
        <f>IF(RIGHT(DataFromForm[[#This Row],[Heure coucher]],2)*1 &gt;57,Q161, P161)</f>
        <v>01</v>
      </c>
      <c r="S161" s="33">
        <f>IF(RIGHT(DataFromForm[[#This Row],[Heure coucher]],2)*1 &gt;57,0,MROUND(RIGHT(DataFromForm[[#This Row],[Heure coucher]]*1,2),15))</f>
        <v>0</v>
      </c>
      <c r="T161" s="20" t="str" cm="1">
        <f t="array" aca="1" ref="T161" ca="1">RIGHT(CELL("address",INDEX(Agenda!A:A,MATCH(DataFromForm[[#This Row],[Date]],Agenda!A:A,0))),3)</f>
        <v>787</v>
      </c>
      <c r="U161" s="34" t="str" cm="1">
        <f t="array" ref="U161">INDEX(MatriceHeureHeure[], MATCH(S161*1,TableHeuresMinutes[Colonne1],0),MATCH(R161*1,(MatriceHeureHeure[#Headers])*1,0))</f>
        <v>R</v>
      </c>
      <c r="W161" s="30" t="str">
        <f>LEFT(TEXT(DataFromForm[[#This Row],[Heure levé]],"0000"),2)</f>
        <v>08</v>
      </c>
      <c r="X161" s="31">
        <f>LEFT(TEXT(DataFromForm[[#This Row],[Heure levé]],"0000"),2)+1</f>
        <v>9</v>
      </c>
      <c r="Y161" t="str">
        <f>IF(RIGHT(DataFromForm[[#This Row],[Heure levé]],2)*1 &gt;57, X161,W161)</f>
        <v>08</v>
      </c>
      <c r="Z161">
        <f>IF(RIGHT(DataFromForm[[#This Row],[Heure levé]],2)*1 &gt;57,0,MROUND(RIGHT(DataFromForm[[#This Row],[Heure coucher]]*1,2),15))</f>
        <v>0</v>
      </c>
      <c r="AA161" t="str" cm="1">
        <f t="array" aca="1" ref="AA161" ca="1">RIGHT(CELL("address",INDEX(Agenda!A:A,MATCH(DataFromForm[[#This Row],[Date]],Agenda!A:A,0))),3)</f>
        <v>787</v>
      </c>
      <c r="AB161" s="4" t="str" cm="1">
        <f t="array" ref="AB161">INDEX(MatriceHeureHeure[], MATCH(Z161*1,TableHeuresMinutes[Colonne1],0),MATCH(Y161*1,(MatriceHeureHeure[#Headers])*1,0))</f>
        <v>AT</v>
      </c>
      <c r="AD161" s="48" t="str">
        <f>LEFT(TEXT(DataFromForm[[#This Row],[HeureBoisson]],"0000"),2)</f>
        <v>14</v>
      </c>
      <c r="AE161" s="31">
        <f>LEFT(TEXT(DataFromForm[[#This Row],[HeureBoisson]],"0000"),2)+1</f>
        <v>15</v>
      </c>
      <c r="AF161" t="str">
        <f>IF(RIGHT(DataFromForm[[#This Row],[HeureBoisson]],2)*1 &gt;57, AE161,AD161)</f>
        <v>14</v>
      </c>
      <c r="AG161">
        <f>IF(RIGHT(DataFromForm[[#This Row],[HeureBoisson]],2)*1 &gt;57,0,MROUND(RIGHT(DataFromForm[[#This Row],[Heure coucher]]*1,2),15))</f>
        <v>0</v>
      </c>
      <c r="AH161" cm="1">
        <f t="array" aca="1" ref="AH161" ca="1">RIGHT(CELL("address",INDEX(Agenda!A:A,MATCH(DataFromForm[[#This Row],[Date]],Agenda!A:A,0))),3)-1</f>
        <v>786</v>
      </c>
      <c r="AI161" s="4" t="str" cm="1">
        <f t="array" ref="AI161">INDEX(MatriceHeureHeure[], MATCH(AG161*1,TableHeuresMinutes[Colonne1],0),MATCH(AF161*1,(MatriceHeureHeure[#Headers])*1,0))</f>
        <v>BR</v>
      </c>
      <c r="AJ161" s="37">
        <v>0</v>
      </c>
      <c r="AK161" s="48" t="str">
        <f>LEFT(TEXT(DataFromForm[[#This Row],[Heure sieste]],"0000"),2)</f>
        <v>00</v>
      </c>
      <c r="AL161" s="31">
        <f>LEFT(TEXT(DataFromForm[[#This Row],[Heure sieste]],"0000"),2)+1</f>
        <v>1</v>
      </c>
      <c r="AM161" t="e">
        <f>IF(RIGHT(DataFromForm[[#This Row],[Heure sieste]],2)*1 &gt;57, AL161,AK161)</f>
        <v>#VALUE!</v>
      </c>
      <c r="AN161" t="e">
        <f>IF(RIGHT(DataFromForm[[#This Row],[Heure sieste]],2)*1 &gt;57,0,MROUND(RIGHT(DataFromForm[[#This Row],[Heure sieste]]*1,2),15))</f>
        <v>#VALUE!</v>
      </c>
      <c r="AO161">
        <f>MROUND(DataFromForm[[#This Row],[Durée sieste]],15)</f>
        <v>0</v>
      </c>
      <c r="AP161" t="str" cm="1">
        <f t="array" aca="1" ref="AP161" ca="1">RIGHT(CELL("address",INDEX(Agenda!A:A,MATCH(DataFromForm[[#This Row],[Date]],Agenda!A:A,0))),3)</f>
        <v>787</v>
      </c>
      <c r="AQ161" s="4" t="e" cm="1">
        <f t="array" ref="AQ161">INDEX(MatriceHeureHeure[], MATCH(AN161*1,TableHeuresMinutes[Colonne1],0),MATCH(AM161*1,(MatriceHeureHeure[#Headers])*1,0))</f>
        <v>#VALUE!</v>
      </c>
      <c r="AR161">
        <f t="shared" si="3"/>
        <v>-1</v>
      </c>
    </row>
    <row r="162" spans="1:44">
      <c r="A162" s="19">
        <v>44639</v>
      </c>
      <c r="B162" s="28">
        <v>30</v>
      </c>
      <c r="C162" s="21" t="s">
        <v>287</v>
      </c>
      <c r="D162" s="21" t="s">
        <v>279</v>
      </c>
      <c r="E162">
        <v>1545</v>
      </c>
      <c r="F162" t="s">
        <v>208</v>
      </c>
      <c r="G162" t="s">
        <v>208</v>
      </c>
      <c r="H162" t="s">
        <v>208</v>
      </c>
      <c r="I162">
        <v>2</v>
      </c>
      <c r="J162">
        <v>2</v>
      </c>
      <c r="K162" t="s">
        <v>210</v>
      </c>
      <c r="L162" s="21" t="s">
        <v>232</v>
      </c>
      <c r="M162">
        <v>1</v>
      </c>
      <c r="P162" s="30" t="str">
        <f>LEFT(TEXT(DataFromForm[[#This Row],[Heure coucher]],"0000"),2)</f>
        <v>00</v>
      </c>
      <c r="Q162" s="31">
        <f>LEFT(TEXT(DataFromForm[[#This Row],[Heure coucher]],"0000"),2)+1</f>
        <v>1</v>
      </c>
      <c r="R162" s="32" t="str">
        <f>IF(RIGHT(DataFromForm[[#This Row],[Heure coucher]],2)*1 &gt;57,Q162, P162)</f>
        <v>00</v>
      </c>
      <c r="S162" s="33">
        <f>IF(RIGHT(DataFromForm[[#This Row],[Heure coucher]],2)*1 &gt;57,0,MROUND(RIGHT(DataFromForm[[#This Row],[Heure coucher]]*1,2),15))</f>
        <v>30</v>
      </c>
      <c r="T162" s="20" t="str" cm="1">
        <f t="array" aca="1" ref="T162" ca="1">RIGHT(CELL("address",INDEX(Agenda!A:A,MATCH(DataFromForm[[#This Row],[Date]],Agenda!A:A,0))),3)</f>
        <v>788</v>
      </c>
      <c r="U162" s="34" t="str" cm="1">
        <f t="array" ref="U162">INDEX(MatriceHeureHeure[], MATCH(S162*1,TableHeuresMinutes[Colonne1],0),MATCH(R162*1,(MatriceHeureHeure[#Headers])*1,0))</f>
        <v>P</v>
      </c>
      <c r="W162" s="30" t="str">
        <f>LEFT(TEXT(DataFromForm[[#This Row],[Heure levé]],"0000"),2)</f>
        <v>08</v>
      </c>
      <c r="X162" s="31">
        <f>LEFT(TEXT(DataFromForm[[#This Row],[Heure levé]],"0000"),2)+1</f>
        <v>9</v>
      </c>
      <c r="Y162" t="str">
        <f>IF(RIGHT(DataFromForm[[#This Row],[Heure levé]],2)*1 &gt;57, X162,W162)</f>
        <v>08</v>
      </c>
      <c r="Z162">
        <f>IF(RIGHT(DataFromForm[[#This Row],[Heure levé]],2)*1 &gt;57,0,MROUND(RIGHT(DataFromForm[[#This Row],[Heure coucher]]*1,2),15))</f>
        <v>30</v>
      </c>
      <c r="AA162" t="str" cm="1">
        <f t="array" aca="1" ref="AA162" ca="1">RIGHT(CELL("address",INDEX(Agenda!A:A,MATCH(DataFromForm[[#This Row],[Date]],Agenda!A:A,0))),3)</f>
        <v>788</v>
      </c>
      <c r="AB162" s="4" t="str" cm="1">
        <f t="array" ref="AB162">INDEX(MatriceHeureHeure[], MATCH(Z162*1,TableHeuresMinutes[Colonne1],0),MATCH(Y162*1,(MatriceHeureHeure[#Headers])*1,0))</f>
        <v>AV</v>
      </c>
      <c r="AD162" s="48" t="str">
        <f>LEFT(TEXT(DataFromForm[[#This Row],[HeureBoisson]],"0000"),2)</f>
        <v>16</v>
      </c>
      <c r="AE162" s="31">
        <f>LEFT(TEXT(DataFromForm[[#This Row],[HeureBoisson]],"0000"),2)+1</f>
        <v>17</v>
      </c>
      <c r="AF162" t="str">
        <f>IF(RIGHT(DataFromForm[[#This Row],[HeureBoisson]],2)*1 &gt;57, AE162,AD162)</f>
        <v>16</v>
      </c>
      <c r="AG162">
        <f>IF(RIGHT(DataFromForm[[#This Row],[HeureBoisson]],2)*1 &gt;57,0,MROUND(RIGHT(DataFromForm[[#This Row],[Heure coucher]]*1,2),15))</f>
        <v>30</v>
      </c>
      <c r="AH162" cm="1">
        <f t="array" aca="1" ref="AH162" ca="1">RIGHT(CELL("address",INDEX(Agenda!A:A,MATCH(DataFromForm[[#This Row],[Date]],Agenda!A:A,0))),3)-1</f>
        <v>787</v>
      </c>
      <c r="AI162" s="4" t="str" cm="1">
        <f t="array" ref="AI162">INDEX(MatriceHeureHeure[], MATCH(AG162*1,TableHeuresMinutes[Colonne1],0),MATCH(AF162*1,(MatriceHeureHeure[#Headers])*1,0))</f>
        <v>CB</v>
      </c>
      <c r="AJ162" s="37">
        <v>0</v>
      </c>
      <c r="AK162" s="48" t="str">
        <f>LEFT(TEXT(DataFromForm[[#This Row],[Heure sieste]],"0000"),2)</f>
        <v>15</v>
      </c>
      <c r="AL162" s="31">
        <f>LEFT(TEXT(DataFromForm[[#This Row],[Heure sieste]],"0000"),2)+1</f>
        <v>16</v>
      </c>
      <c r="AM162" t="str">
        <f>IF(RIGHT(DataFromForm[[#This Row],[Heure sieste]],2)*1 &gt;57, AL162,AK162)</f>
        <v>15</v>
      </c>
      <c r="AN162">
        <f>IF(RIGHT(DataFromForm[[#This Row],[Heure sieste]],2)*1 &gt;57,0,MROUND(RIGHT(DataFromForm[[#This Row],[Heure sieste]]*1,2),15))</f>
        <v>30</v>
      </c>
      <c r="AO162">
        <f>MROUND(DataFromForm[[#This Row],[Durée sieste]],15)</f>
        <v>1545</v>
      </c>
      <c r="AP162" t="str" cm="1">
        <f t="array" aca="1" ref="AP162" ca="1">RIGHT(CELL("address",INDEX(Agenda!A:A,MATCH(DataFromForm[[#This Row],[Date]],Agenda!A:A,0))),3)</f>
        <v>788</v>
      </c>
      <c r="AQ162" s="4" t="str" cm="1">
        <f t="array" ref="AQ162">INDEX(MatriceHeureHeure[], MATCH(AN162*1,TableHeuresMinutes[Colonne1],0),MATCH(AM162*1,(MatriceHeureHeure[#Headers])*1,0))</f>
        <v>BX</v>
      </c>
      <c r="AR162">
        <f t="shared" si="3"/>
        <v>102</v>
      </c>
    </row>
    <row r="163" spans="1:44">
      <c r="A163" s="19">
        <v>44639</v>
      </c>
      <c r="B163" s="28"/>
      <c r="K163" t="s">
        <v>203</v>
      </c>
      <c r="L163" s="21" t="s">
        <v>240</v>
      </c>
      <c r="M163">
        <v>1</v>
      </c>
      <c r="P163" s="30" t="str">
        <f>LEFT(TEXT(DataFromForm[[#This Row],[Heure coucher]],"0000"),2)</f>
        <v>00</v>
      </c>
      <c r="Q163" s="31">
        <f>LEFT(TEXT(DataFromForm[[#This Row],[Heure coucher]],"0000"),2)+1</f>
        <v>1</v>
      </c>
      <c r="R163" s="32" t="e">
        <f>IF(RIGHT(DataFromForm[[#This Row],[Heure coucher]],2)*1 &gt;57,Q163, P163)</f>
        <v>#VALUE!</v>
      </c>
      <c r="S163" s="33" t="e">
        <f>IF(RIGHT(DataFromForm[[#This Row],[Heure coucher]],2)*1 &gt;57,0,MROUND(RIGHT(DataFromForm[[#This Row],[Heure coucher]]*1,2),15))</f>
        <v>#VALUE!</v>
      </c>
      <c r="T163" s="20" t="str" cm="1">
        <f t="array" aca="1" ref="T163" ca="1">RIGHT(CELL("address",INDEX(Agenda!A:A,MATCH(DataFromForm[[#This Row],[Date]],Agenda!A:A,0))),3)</f>
        <v>788</v>
      </c>
      <c r="U163" s="34" t="e" cm="1">
        <f t="array" ref="U163">INDEX(MatriceHeureHeure[], MATCH(S163*1,TableHeuresMinutes[Colonne1],0),MATCH(R163*1,(MatriceHeureHeure[#Headers])*1,0))</f>
        <v>#VALUE!</v>
      </c>
      <c r="W163" s="30" t="str">
        <f>LEFT(TEXT(DataFromForm[[#This Row],[Heure levé]],"0000"),2)</f>
        <v>00</v>
      </c>
      <c r="X163" s="31">
        <f>LEFT(TEXT(DataFromForm[[#This Row],[Heure levé]],"0000"),2)+1</f>
        <v>1</v>
      </c>
      <c r="Y163" t="e">
        <f>IF(RIGHT(DataFromForm[[#This Row],[Heure levé]],2)*1 &gt;57, X163,W163)</f>
        <v>#VALUE!</v>
      </c>
      <c r="Z163" t="e">
        <f>IF(RIGHT(DataFromForm[[#This Row],[Heure levé]],2)*1 &gt;57,0,MROUND(RIGHT(DataFromForm[[#This Row],[Heure coucher]]*1,2),15))</f>
        <v>#VALUE!</v>
      </c>
      <c r="AA163" t="str" cm="1">
        <f t="array" aca="1" ref="AA163" ca="1">RIGHT(CELL("address",INDEX(Agenda!A:A,MATCH(DataFromForm[[#This Row],[Date]],Agenda!A:A,0))),3)</f>
        <v>788</v>
      </c>
      <c r="AB163" s="4" t="e" cm="1">
        <f t="array" ref="AB163">INDEX(MatriceHeureHeure[], MATCH(Z163*1,TableHeuresMinutes[Colonne1],0),MATCH(Y163*1,(MatriceHeureHeure[#Headers])*1,0))</f>
        <v>#VALUE!</v>
      </c>
      <c r="AD163" s="48" t="str">
        <f>LEFT(TEXT(DataFromForm[[#This Row],[HeureBoisson]],"0000"),2)</f>
        <v>10</v>
      </c>
      <c r="AE163" s="31">
        <f>LEFT(TEXT(DataFromForm[[#This Row],[HeureBoisson]],"0000"),2)+1</f>
        <v>11</v>
      </c>
      <c r="AF163" t="str">
        <f>IF(RIGHT(DataFromForm[[#This Row],[HeureBoisson]],2)*1 &gt;57, AE163,AD163)</f>
        <v>10</v>
      </c>
      <c r="AG163">
        <f>IF(RIGHT(DataFromForm[[#This Row],[HeureBoisson]],2)*1 &gt;57,0,MROUND(RIGHT(DataFromForm[[#This Row],[Heure coucher]]*1,2),15))</f>
        <v>0</v>
      </c>
      <c r="AH163" cm="1">
        <f t="array" aca="1" ref="AH163" ca="1">RIGHT(CELL("address",INDEX(Agenda!A:A,MATCH(DataFromForm[[#This Row],[Date]],Agenda!A:A,0))),3)-1</f>
        <v>787</v>
      </c>
      <c r="AI163" s="4" t="str" cm="1">
        <f t="array" ref="AI163">INDEX(MatriceHeureHeure[], MATCH(AG163*1,TableHeuresMinutes[Colonne1],0),MATCH(AF163*1,(MatriceHeureHeure[#Headers])*1,0))</f>
        <v>BB</v>
      </c>
      <c r="AJ163" s="37">
        <v>0</v>
      </c>
      <c r="AK163" s="48" t="str">
        <f>LEFT(TEXT(DataFromForm[[#This Row],[Heure sieste]],"0000"),2)</f>
        <v>00</v>
      </c>
      <c r="AL163" s="31">
        <f>LEFT(TEXT(DataFromForm[[#This Row],[Heure sieste]],"0000"),2)+1</f>
        <v>1</v>
      </c>
      <c r="AM163" t="e">
        <f>IF(RIGHT(DataFromForm[[#This Row],[Heure sieste]],2)*1 &gt;57, AL163,AK163)</f>
        <v>#VALUE!</v>
      </c>
      <c r="AN163" t="e">
        <f>IF(RIGHT(DataFromForm[[#This Row],[Heure sieste]],2)*1 &gt;57,0,MROUND(RIGHT(DataFromForm[[#This Row],[Heure sieste]]*1,2),15))</f>
        <v>#VALUE!</v>
      </c>
      <c r="AO163">
        <f>MROUND(DataFromForm[[#This Row],[Durée sieste]],15)</f>
        <v>0</v>
      </c>
      <c r="AP163" t="str" cm="1">
        <f t="array" aca="1" ref="AP163" ca="1">RIGHT(CELL("address",INDEX(Agenda!A:A,MATCH(DataFromForm[[#This Row],[Date]],Agenda!A:A,0))),3)</f>
        <v>788</v>
      </c>
      <c r="AQ163" s="4" t="e" cm="1">
        <f t="array" ref="AQ163">INDEX(MatriceHeureHeure[], MATCH(AN163*1,TableHeuresMinutes[Colonne1],0),MATCH(AM163*1,(MatriceHeureHeure[#Headers])*1,0))</f>
        <v>#VALUE!</v>
      </c>
      <c r="AR163">
        <f t="shared" si="3"/>
        <v>-1</v>
      </c>
    </row>
    <row r="164" spans="1:44">
      <c r="A164" s="19">
        <v>44643</v>
      </c>
      <c r="B164" s="28">
        <v>200</v>
      </c>
      <c r="C164" s="21" t="s">
        <v>245</v>
      </c>
      <c r="F164" t="s">
        <v>200</v>
      </c>
      <c r="G164" t="s">
        <v>208</v>
      </c>
      <c r="H164" t="s">
        <v>208</v>
      </c>
      <c r="I164">
        <v>2</v>
      </c>
      <c r="J164">
        <v>2</v>
      </c>
      <c r="K164" t="s">
        <v>210</v>
      </c>
      <c r="L164" s="21" t="s">
        <v>211</v>
      </c>
      <c r="M164">
        <v>1</v>
      </c>
      <c r="P164" s="30" t="str">
        <f>LEFT(TEXT(DataFromForm[[#This Row],[Heure coucher]],"0000"),2)</f>
        <v>02</v>
      </c>
      <c r="Q164" s="31">
        <f>LEFT(TEXT(DataFromForm[[#This Row],[Heure coucher]],"0000"),2)+1</f>
        <v>3</v>
      </c>
      <c r="R164" s="32" t="str">
        <f>IF(RIGHT(DataFromForm[[#This Row],[Heure coucher]],2)*1 &gt;57,Q164, P164)</f>
        <v>02</v>
      </c>
      <c r="S164" s="33">
        <f>IF(RIGHT(DataFromForm[[#This Row],[Heure coucher]],2)*1 &gt;57,0,MROUND(RIGHT(DataFromForm[[#This Row],[Heure coucher]]*1,2),15))</f>
        <v>0</v>
      </c>
      <c r="T164" s="20" t="str" cm="1">
        <f t="array" aca="1" ref="T164" ca="1">RIGHT(CELL("address",INDEX(Agenda!A:A,MATCH(DataFromForm[[#This Row],[Date]],Agenda!A:A,0))),3)</f>
        <v>792</v>
      </c>
      <c r="U164" s="34" t="str" cm="1">
        <f t="array" ref="U164">INDEX(MatriceHeureHeure[], MATCH(S164*1,TableHeuresMinutes[Colonne1],0),MATCH(R164*1,(MatriceHeureHeure[#Headers])*1,0))</f>
        <v>V</v>
      </c>
      <c r="W164" s="30" t="str">
        <f>LEFT(TEXT(DataFromForm[[#This Row],[Heure levé]],"0000"),2)</f>
        <v>06</v>
      </c>
      <c r="X164" s="31">
        <f>LEFT(TEXT(DataFromForm[[#This Row],[Heure levé]],"0000"),2)+1</f>
        <v>7</v>
      </c>
      <c r="Y164" t="str">
        <f>IF(RIGHT(DataFromForm[[#This Row],[Heure levé]],2)*1 &gt;57, X164,W164)</f>
        <v>06</v>
      </c>
      <c r="Z164">
        <f>IF(RIGHT(DataFromForm[[#This Row],[Heure levé]],2)*1 &gt;57,0,MROUND(RIGHT(DataFromForm[[#This Row],[Heure coucher]]*1,2),15))</f>
        <v>0</v>
      </c>
      <c r="AA164" t="str" cm="1">
        <f t="array" aca="1" ref="AA164" ca="1">RIGHT(CELL("address",INDEX(Agenda!A:A,MATCH(DataFromForm[[#This Row],[Date]],Agenda!A:A,0))),3)</f>
        <v>792</v>
      </c>
      <c r="AB164" s="4" t="str" cm="1">
        <f t="array" ref="AB164">INDEX(MatriceHeureHeure[], MATCH(Z164*1,TableHeuresMinutes[Colonne1],0),MATCH(Y164*1,(MatriceHeureHeure[#Headers])*1,0))</f>
        <v>AL</v>
      </c>
      <c r="AD164" s="48" t="str">
        <f>LEFT(TEXT(DataFromForm[[#This Row],[HeureBoisson]],"0000"),2)</f>
        <v>12</v>
      </c>
      <c r="AE164" s="31">
        <f>LEFT(TEXT(DataFromForm[[#This Row],[HeureBoisson]],"0000"),2)+1</f>
        <v>13</v>
      </c>
      <c r="AF164" t="str">
        <f>IF(RIGHT(DataFromForm[[#This Row],[HeureBoisson]],2)*1 &gt;57, AE164,AD164)</f>
        <v>12</v>
      </c>
      <c r="AG164">
        <f>IF(RIGHT(DataFromForm[[#This Row],[HeureBoisson]],2)*1 &gt;57,0,MROUND(RIGHT(DataFromForm[[#This Row],[Heure coucher]]*1,2),15))</f>
        <v>0</v>
      </c>
      <c r="AH164" cm="1">
        <f t="array" aca="1" ref="AH164" ca="1">RIGHT(CELL("address",INDEX(Agenda!A:A,MATCH(DataFromForm[[#This Row],[Date]],Agenda!A:A,0))),3)-1</f>
        <v>791</v>
      </c>
      <c r="AI164" s="4" t="str" cm="1">
        <f t="array" ref="AI164">INDEX(MatriceHeureHeure[], MATCH(AG164*1,TableHeuresMinutes[Colonne1],0),MATCH(AF164*1,(MatriceHeureHeure[#Headers])*1,0))</f>
        <v>BJ</v>
      </c>
      <c r="AJ164" s="37">
        <v>0</v>
      </c>
      <c r="AK164" s="48" t="str">
        <f>LEFT(TEXT(DataFromForm[[#This Row],[Heure sieste]],"0000"),2)</f>
        <v>00</v>
      </c>
      <c r="AL164" s="31">
        <f>LEFT(TEXT(DataFromForm[[#This Row],[Heure sieste]],"0000"),2)+1</f>
        <v>1</v>
      </c>
      <c r="AM164" t="e">
        <f>IF(RIGHT(DataFromForm[[#This Row],[Heure sieste]],2)*1 &gt;57, AL164,AK164)</f>
        <v>#VALUE!</v>
      </c>
      <c r="AN164" t="e">
        <f>IF(RIGHT(DataFromForm[[#This Row],[Heure sieste]],2)*1 &gt;57,0,MROUND(RIGHT(DataFromForm[[#This Row],[Heure sieste]]*1,2),15))</f>
        <v>#VALUE!</v>
      </c>
      <c r="AO164">
        <f>MROUND(DataFromForm[[#This Row],[Durée sieste]],15)</f>
        <v>0</v>
      </c>
      <c r="AP164" t="str" cm="1">
        <f t="array" aca="1" ref="AP164" ca="1">RIGHT(CELL("address",INDEX(Agenda!A:A,MATCH(DataFromForm[[#This Row],[Date]],Agenda!A:A,0))),3)</f>
        <v>792</v>
      </c>
      <c r="AQ164" s="4" t="e" cm="1">
        <f t="array" ref="AQ164">INDEX(MatriceHeureHeure[], MATCH(AN164*1,TableHeuresMinutes[Colonne1],0),MATCH(AM164*1,(MatriceHeureHeure[#Headers])*1,0))</f>
        <v>#VALUE!</v>
      </c>
      <c r="AR164">
        <f t="shared" si="3"/>
        <v>-1</v>
      </c>
    </row>
    <row r="165" spans="1:44">
      <c r="A165" s="19">
        <v>44644</v>
      </c>
      <c r="B165" s="28"/>
      <c r="K165" t="s">
        <v>203</v>
      </c>
      <c r="L165" s="21" t="s">
        <v>262</v>
      </c>
      <c r="M165">
        <v>1</v>
      </c>
      <c r="P165" s="30" t="str">
        <f>LEFT(TEXT(DataFromForm[[#This Row],[Heure coucher]],"0000"),2)</f>
        <v>00</v>
      </c>
      <c r="Q165" s="31">
        <f>LEFT(TEXT(DataFromForm[[#This Row],[Heure coucher]],"0000"),2)+1</f>
        <v>1</v>
      </c>
      <c r="R165" s="32" t="e">
        <f>IF(RIGHT(DataFromForm[[#This Row],[Heure coucher]],2)*1 &gt;57,Q165, P165)</f>
        <v>#VALUE!</v>
      </c>
      <c r="S165" s="33" t="e">
        <f>IF(RIGHT(DataFromForm[[#This Row],[Heure coucher]],2)*1 &gt;57,0,MROUND(RIGHT(DataFromForm[[#This Row],[Heure coucher]]*1,2),15))</f>
        <v>#VALUE!</v>
      </c>
      <c r="T165" s="20" t="str" cm="1">
        <f t="array" aca="1" ref="T165" ca="1">RIGHT(CELL("address",INDEX(Agenda!A:A,MATCH(DataFromForm[[#This Row],[Date]],Agenda!A:A,0))),3)</f>
        <v>793</v>
      </c>
      <c r="U165" s="34" t="e" cm="1">
        <f t="array" ref="U165">INDEX(MatriceHeureHeure[], MATCH(S165*1,TableHeuresMinutes[Colonne1],0),MATCH(R165*1,(MatriceHeureHeure[#Headers])*1,0))</f>
        <v>#VALUE!</v>
      </c>
      <c r="W165" s="30" t="str">
        <f>LEFT(TEXT(DataFromForm[[#This Row],[Heure levé]],"0000"),2)</f>
        <v>00</v>
      </c>
      <c r="X165" s="31">
        <f>LEFT(TEXT(DataFromForm[[#This Row],[Heure levé]],"0000"),2)+1</f>
        <v>1</v>
      </c>
      <c r="Y165" t="e">
        <f>IF(RIGHT(DataFromForm[[#This Row],[Heure levé]],2)*1 &gt;57, X165,W165)</f>
        <v>#VALUE!</v>
      </c>
      <c r="Z165" t="e">
        <f>IF(RIGHT(DataFromForm[[#This Row],[Heure levé]],2)*1 &gt;57,0,MROUND(RIGHT(DataFromForm[[#This Row],[Heure coucher]]*1,2),15))</f>
        <v>#VALUE!</v>
      </c>
      <c r="AA165" t="str" cm="1">
        <f t="array" aca="1" ref="AA165" ca="1">RIGHT(CELL("address",INDEX(Agenda!A:A,MATCH(DataFromForm[[#This Row],[Date]],Agenda!A:A,0))),3)</f>
        <v>793</v>
      </c>
      <c r="AB165" s="4" t="e" cm="1">
        <f t="array" ref="AB165">INDEX(MatriceHeureHeure[], MATCH(Z165*1,TableHeuresMinutes[Colonne1],0),MATCH(Y165*1,(MatriceHeureHeure[#Headers])*1,0))</f>
        <v>#VALUE!</v>
      </c>
      <c r="AD165" s="48" t="str">
        <f>LEFT(TEXT(DataFromForm[[#This Row],[HeureBoisson]],"0000"),2)</f>
        <v>18</v>
      </c>
      <c r="AE165" s="31">
        <f>LEFT(TEXT(DataFromForm[[#This Row],[HeureBoisson]],"0000"),2)+1</f>
        <v>19</v>
      </c>
      <c r="AF165" t="str">
        <f>IF(RIGHT(DataFromForm[[#This Row],[HeureBoisson]],2)*1 &gt;57, AE165,AD165)</f>
        <v>18</v>
      </c>
      <c r="AG165">
        <f>IF(RIGHT(DataFromForm[[#This Row],[HeureBoisson]],2)*1 &gt;57,0,MROUND(RIGHT(DataFromForm[[#This Row],[Heure coucher]]*1,2),15))</f>
        <v>0</v>
      </c>
      <c r="AH165" cm="1">
        <f t="array" aca="1" ref="AH165" ca="1">RIGHT(CELL("address",INDEX(Agenda!A:A,MATCH(DataFromForm[[#This Row],[Date]],Agenda!A:A,0))),3)-1</f>
        <v>792</v>
      </c>
      <c r="AI165" s="4" t="str" cm="1">
        <f t="array" ref="AI165">INDEX(MatriceHeureHeure[], MATCH(AG165*1,TableHeuresMinutes[Colonne1],0),MATCH(AF165*1,(MatriceHeureHeure[#Headers])*1,0))</f>
        <v>CH</v>
      </c>
      <c r="AJ165" s="37">
        <v>0</v>
      </c>
      <c r="AK165" s="48" t="str">
        <f>LEFT(TEXT(DataFromForm[[#This Row],[Heure sieste]],"0000"),2)</f>
        <v>00</v>
      </c>
      <c r="AL165" s="31">
        <f>LEFT(TEXT(DataFromForm[[#This Row],[Heure sieste]],"0000"),2)+1</f>
        <v>1</v>
      </c>
      <c r="AM165" t="e">
        <f>IF(RIGHT(DataFromForm[[#This Row],[Heure sieste]],2)*1 &gt;57, AL165,AK165)</f>
        <v>#VALUE!</v>
      </c>
      <c r="AN165" t="e">
        <f>IF(RIGHT(DataFromForm[[#This Row],[Heure sieste]],2)*1 &gt;57,0,MROUND(RIGHT(DataFromForm[[#This Row],[Heure sieste]]*1,2),15))</f>
        <v>#VALUE!</v>
      </c>
      <c r="AO165">
        <f>MROUND(DataFromForm[[#This Row],[Durée sieste]],15)</f>
        <v>0</v>
      </c>
      <c r="AP165" t="str" cm="1">
        <f t="array" aca="1" ref="AP165" ca="1">RIGHT(CELL("address",INDEX(Agenda!A:A,MATCH(DataFromForm[[#This Row],[Date]],Agenda!A:A,0))),3)</f>
        <v>793</v>
      </c>
      <c r="AQ165" s="4" t="e" cm="1">
        <f t="array" ref="AQ165">INDEX(MatriceHeureHeure[], MATCH(AN165*1,TableHeuresMinutes[Colonne1],0),MATCH(AM165*1,(MatriceHeureHeure[#Headers])*1,0))</f>
        <v>#VALUE!</v>
      </c>
      <c r="AR165">
        <f t="shared" si="3"/>
        <v>-1</v>
      </c>
    </row>
    <row r="166" spans="1:44">
      <c r="A166" s="19">
        <v>44643</v>
      </c>
      <c r="B166" s="28"/>
      <c r="K166" t="s">
        <v>203</v>
      </c>
      <c r="L166" s="21" t="s">
        <v>204</v>
      </c>
      <c r="M166">
        <v>1</v>
      </c>
      <c r="P166" s="30" t="str">
        <f>LEFT(TEXT(DataFromForm[[#This Row],[Heure coucher]],"0000"),2)</f>
        <v>00</v>
      </c>
      <c r="Q166" s="31">
        <f>LEFT(TEXT(DataFromForm[[#This Row],[Heure coucher]],"0000"),2)+1</f>
        <v>1</v>
      </c>
      <c r="R166" s="32" t="e">
        <f>IF(RIGHT(DataFromForm[[#This Row],[Heure coucher]],2)*1 &gt;57,Q166, P166)</f>
        <v>#VALUE!</v>
      </c>
      <c r="S166" s="33" t="e">
        <f>IF(RIGHT(DataFromForm[[#This Row],[Heure coucher]],2)*1 &gt;57,0,MROUND(RIGHT(DataFromForm[[#This Row],[Heure coucher]]*1,2),15))</f>
        <v>#VALUE!</v>
      </c>
      <c r="T166" s="20" t="str" cm="1">
        <f t="array" aca="1" ref="T166" ca="1">RIGHT(CELL("address",INDEX(Agenda!A:A,MATCH(DataFromForm[[#This Row],[Date]],Agenda!A:A,0))),3)</f>
        <v>792</v>
      </c>
      <c r="U166" s="34" t="e" cm="1">
        <f t="array" ref="U166">INDEX(MatriceHeureHeure[], MATCH(S166*1,TableHeuresMinutes[Colonne1],0),MATCH(R166*1,(MatriceHeureHeure[#Headers])*1,0))</f>
        <v>#VALUE!</v>
      </c>
      <c r="W166" s="30" t="str">
        <f>LEFT(TEXT(DataFromForm[[#This Row],[Heure levé]],"0000"),2)</f>
        <v>00</v>
      </c>
      <c r="X166" s="31">
        <f>LEFT(TEXT(DataFromForm[[#This Row],[Heure levé]],"0000"),2)+1</f>
        <v>1</v>
      </c>
      <c r="Y166" t="e">
        <f>IF(RIGHT(DataFromForm[[#This Row],[Heure levé]],2)*1 &gt;57, X166,W166)</f>
        <v>#VALUE!</v>
      </c>
      <c r="Z166" t="e">
        <f>IF(RIGHT(DataFromForm[[#This Row],[Heure levé]],2)*1 &gt;57,0,MROUND(RIGHT(DataFromForm[[#This Row],[Heure coucher]]*1,2),15))</f>
        <v>#VALUE!</v>
      </c>
      <c r="AA166" t="str" cm="1">
        <f t="array" aca="1" ref="AA166" ca="1">RIGHT(CELL("address",INDEX(Agenda!A:A,MATCH(DataFromForm[[#This Row],[Date]],Agenda!A:A,0))),3)</f>
        <v>792</v>
      </c>
      <c r="AB166" s="4" t="e" cm="1">
        <f t="array" ref="AB166">INDEX(MatriceHeureHeure[], MATCH(Z166*1,TableHeuresMinutes[Colonne1],0),MATCH(Y166*1,(MatriceHeureHeure[#Headers])*1,0))</f>
        <v>#VALUE!</v>
      </c>
      <c r="AD166" s="48" t="str">
        <f>LEFT(TEXT(DataFromForm[[#This Row],[HeureBoisson]],"0000"),2)</f>
        <v>08</v>
      </c>
      <c r="AE166" s="31">
        <f>LEFT(TEXT(DataFromForm[[#This Row],[HeureBoisson]],"0000"),2)+1</f>
        <v>9</v>
      </c>
      <c r="AF166" t="str">
        <f>IF(RIGHT(DataFromForm[[#This Row],[HeureBoisson]],2)*1 &gt;57, AE166,AD166)</f>
        <v>08</v>
      </c>
      <c r="AG166">
        <f>IF(RIGHT(DataFromForm[[#This Row],[HeureBoisson]],2)*1 &gt;57,0,MROUND(RIGHT(DataFromForm[[#This Row],[Heure coucher]]*1,2),15))</f>
        <v>0</v>
      </c>
      <c r="AH166" cm="1">
        <f t="array" aca="1" ref="AH166" ca="1">RIGHT(CELL("address",INDEX(Agenda!A:A,MATCH(DataFromForm[[#This Row],[Date]],Agenda!A:A,0))),3)-1</f>
        <v>791</v>
      </c>
      <c r="AI166" s="4" t="str" cm="1">
        <f t="array" ref="AI166">INDEX(MatriceHeureHeure[], MATCH(AG166*1,TableHeuresMinutes[Colonne1],0),MATCH(AF166*1,(MatriceHeureHeure[#Headers])*1,0))</f>
        <v>AT</v>
      </c>
      <c r="AJ166" s="37">
        <v>0</v>
      </c>
      <c r="AK166" s="48" t="str">
        <f>LEFT(TEXT(DataFromForm[[#This Row],[Heure sieste]],"0000"),2)</f>
        <v>00</v>
      </c>
      <c r="AL166" s="31">
        <f>LEFT(TEXT(DataFromForm[[#This Row],[Heure sieste]],"0000"),2)+1</f>
        <v>1</v>
      </c>
      <c r="AM166" t="e">
        <f>IF(RIGHT(DataFromForm[[#This Row],[Heure sieste]],2)*1 &gt;57, AL166,AK166)</f>
        <v>#VALUE!</v>
      </c>
      <c r="AN166" t="e">
        <f>IF(RIGHT(DataFromForm[[#This Row],[Heure sieste]],2)*1 &gt;57,0,MROUND(RIGHT(DataFromForm[[#This Row],[Heure sieste]]*1,2),15))</f>
        <v>#VALUE!</v>
      </c>
      <c r="AO166">
        <f>MROUND(DataFromForm[[#This Row],[Durée sieste]],15)</f>
        <v>0</v>
      </c>
      <c r="AP166" t="str" cm="1">
        <f t="array" aca="1" ref="AP166" ca="1">RIGHT(CELL("address",INDEX(Agenda!A:A,MATCH(DataFromForm[[#This Row],[Date]],Agenda!A:A,0))),3)</f>
        <v>792</v>
      </c>
      <c r="AQ166" s="4" t="e" cm="1">
        <f t="array" ref="AQ166">INDEX(MatriceHeureHeure[], MATCH(AN166*1,TableHeuresMinutes[Colonne1],0),MATCH(AM166*1,(MatriceHeureHeure[#Headers])*1,0))</f>
        <v>#VALUE!</v>
      </c>
      <c r="AR166">
        <f t="shared" si="3"/>
        <v>-1</v>
      </c>
    </row>
    <row r="167" spans="1:44">
      <c r="A167" s="19">
        <v>44646</v>
      </c>
      <c r="B167" s="28">
        <v>100</v>
      </c>
      <c r="C167" s="21" t="s">
        <v>288</v>
      </c>
      <c r="D167" s="21" t="s">
        <v>236</v>
      </c>
      <c r="E167">
        <v>35</v>
      </c>
      <c r="F167" t="s">
        <v>208</v>
      </c>
      <c r="G167" t="s">
        <v>201</v>
      </c>
      <c r="H167" t="s">
        <v>208</v>
      </c>
      <c r="I167">
        <v>2</v>
      </c>
      <c r="J167">
        <v>3</v>
      </c>
      <c r="K167" t="s">
        <v>203</v>
      </c>
      <c r="L167" s="21" t="s">
        <v>232</v>
      </c>
      <c r="M167">
        <v>1</v>
      </c>
      <c r="P167" s="30" t="str">
        <f>LEFT(TEXT(DataFromForm[[#This Row],[Heure coucher]],"0000"),2)</f>
        <v>01</v>
      </c>
      <c r="Q167" s="31">
        <f>LEFT(TEXT(DataFromForm[[#This Row],[Heure coucher]],"0000"),2)+1</f>
        <v>2</v>
      </c>
      <c r="R167" s="32" t="str">
        <f>IF(RIGHT(DataFromForm[[#This Row],[Heure coucher]],2)*1 &gt;57,Q167, P167)</f>
        <v>01</v>
      </c>
      <c r="S167" s="33">
        <f>IF(RIGHT(DataFromForm[[#This Row],[Heure coucher]],2)*1 &gt;57,0,MROUND(RIGHT(DataFromForm[[#This Row],[Heure coucher]]*1,2),15))</f>
        <v>0</v>
      </c>
      <c r="T167" s="20" t="str" cm="1">
        <f t="array" aca="1" ref="T167" ca="1">RIGHT(CELL("address",INDEX(Agenda!A:A,MATCH(DataFromForm[[#This Row],[Date]],Agenda!A:A,0))),3)</f>
        <v>795</v>
      </c>
      <c r="U167" s="34" t="str" cm="1">
        <f t="array" ref="U167">INDEX(MatriceHeureHeure[], MATCH(S167*1,TableHeuresMinutes[Colonne1],0),MATCH(R167*1,(MatriceHeureHeure[#Headers])*1,0))</f>
        <v>R</v>
      </c>
      <c r="W167" s="30" t="str">
        <f>LEFT(TEXT(DataFromForm[[#This Row],[Heure levé]],"0000"),2)</f>
        <v>04</v>
      </c>
      <c r="X167" s="31">
        <f>LEFT(TEXT(DataFromForm[[#This Row],[Heure levé]],"0000"),2)+1</f>
        <v>5</v>
      </c>
      <c r="Y167" t="str">
        <f>IF(RIGHT(DataFromForm[[#This Row],[Heure levé]],2)*1 &gt;57, X167,W167)</f>
        <v>04</v>
      </c>
      <c r="Z167">
        <f>IF(RIGHT(DataFromForm[[#This Row],[Heure levé]],2)*1 &gt;57,0,MROUND(RIGHT(DataFromForm[[#This Row],[Heure coucher]]*1,2),15))</f>
        <v>0</v>
      </c>
      <c r="AA167" t="str" cm="1">
        <f t="array" aca="1" ref="AA167" ca="1">RIGHT(CELL("address",INDEX(Agenda!A:A,MATCH(DataFromForm[[#This Row],[Date]],Agenda!A:A,0))),3)</f>
        <v>795</v>
      </c>
      <c r="AB167" s="4" t="str" cm="1">
        <f t="array" ref="AB167">INDEX(MatriceHeureHeure[], MATCH(Z167*1,TableHeuresMinutes[Colonne1],0),MATCH(Y167*1,(MatriceHeureHeure[#Headers])*1,0))</f>
        <v>AD</v>
      </c>
      <c r="AD167" s="48" t="str">
        <f>LEFT(TEXT(DataFromForm[[#This Row],[HeureBoisson]],"0000"),2)</f>
        <v>16</v>
      </c>
      <c r="AE167" s="31">
        <f>LEFT(TEXT(DataFromForm[[#This Row],[HeureBoisson]],"0000"),2)+1</f>
        <v>17</v>
      </c>
      <c r="AF167" t="str">
        <f>IF(RIGHT(DataFromForm[[#This Row],[HeureBoisson]],2)*1 &gt;57, AE167,AD167)</f>
        <v>16</v>
      </c>
      <c r="AG167">
        <f>IF(RIGHT(DataFromForm[[#This Row],[HeureBoisson]],2)*1 &gt;57,0,MROUND(RIGHT(DataFromForm[[#This Row],[Heure coucher]]*1,2),15))</f>
        <v>0</v>
      </c>
      <c r="AH167" cm="1">
        <f t="array" aca="1" ref="AH167" ca="1">RIGHT(CELL("address",INDEX(Agenda!A:A,MATCH(DataFromForm[[#This Row],[Date]],Agenda!A:A,0))),3)-1</f>
        <v>794</v>
      </c>
      <c r="AI167" s="4" t="str" cm="1">
        <f t="array" ref="AI167">INDEX(MatriceHeureHeure[], MATCH(AG167*1,TableHeuresMinutes[Colonne1],0),MATCH(AF167*1,(MatriceHeureHeure[#Headers])*1,0))</f>
        <v>BZ</v>
      </c>
      <c r="AJ167" s="37">
        <v>0</v>
      </c>
      <c r="AK167" s="48" t="str">
        <f>LEFT(TEXT(DataFromForm[[#This Row],[Heure sieste]],"0000"),2)</f>
        <v>16</v>
      </c>
      <c r="AL167" s="31">
        <f>LEFT(TEXT(DataFromForm[[#This Row],[Heure sieste]],"0000"),2)+1</f>
        <v>17</v>
      </c>
      <c r="AM167" t="str">
        <f>IF(RIGHT(DataFromForm[[#This Row],[Heure sieste]],2)*1 &gt;57, AL167,AK167)</f>
        <v>16</v>
      </c>
      <c r="AN167">
        <f>IF(RIGHT(DataFromForm[[#This Row],[Heure sieste]],2)*1 &gt;57,0,MROUND(RIGHT(DataFromForm[[#This Row],[Heure sieste]]*1,2),15))</f>
        <v>30</v>
      </c>
      <c r="AO167">
        <f>MROUND(DataFromForm[[#This Row],[Durée sieste]],15)</f>
        <v>30</v>
      </c>
      <c r="AP167" t="str" cm="1">
        <f t="array" aca="1" ref="AP167" ca="1">RIGHT(CELL("address",INDEX(Agenda!A:A,MATCH(DataFromForm[[#This Row],[Date]],Agenda!A:A,0))),3)</f>
        <v>795</v>
      </c>
      <c r="AQ167" s="4" t="str" cm="1">
        <f t="array" ref="AQ167">INDEX(MatriceHeureHeure[], MATCH(AN167*1,TableHeuresMinutes[Colonne1],0),MATCH(AM167*1,(MatriceHeureHeure[#Headers])*1,0))</f>
        <v>CB</v>
      </c>
      <c r="AR167">
        <f t="shared" si="3"/>
        <v>1</v>
      </c>
    </row>
    <row r="168" spans="1:44">
      <c r="A168" s="19">
        <v>44648</v>
      </c>
      <c r="B168" s="28">
        <v>2330</v>
      </c>
      <c r="C168" s="21" t="s">
        <v>227</v>
      </c>
      <c r="F168" t="s">
        <v>200</v>
      </c>
      <c r="G168" t="s">
        <v>215</v>
      </c>
      <c r="H168" t="s">
        <v>208</v>
      </c>
      <c r="I168">
        <v>2</v>
      </c>
      <c r="J168">
        <v>3</v>
      </c>
      <c r="K168" t="s">
        <v>210</v>
      </c>
      <c r="L168" s="21" t="s">
        <v>246</v>
      </c>
      <c r="M168">
        <v>1</v>
      </c>
      <c r="P168" s="30" t="str">
        <f>LEFT(TEXT(DataFromForm[[#This Row],[Heure coucher]],"0000"),2)</f>
        <v>23</v>
      </c>
      <c r="Q168" s="31">
        <f>LEFT(TEXT(DataFromForm[[#This Row],[Heure coucher]],"0000"),2)+1</f>
        <v>24</v>
      </c>
      <c r="R168" s="32" t="str">
        <f>IF(RIGHT(DataFromForm[[#This Row],[Heure coucher]],2)*1 &gt;57,Q168, P168)</f>
        <v>23</v>
      </c>
      <c r="S168" s="33">
        <f>IF(RIGHT(DataFromForm[[#This Row],[Heure coucher]],2)*1 &gt;57,0,MROUND(RIGHT(DataFromForm[[#This Row],[Heure coucher]]*1,2),15))</f>
        <v>30</v>
      </c>
      <c r="T168" s="20" t="str" cm="1">
        <f t="array" aca="1" ref="T168" ca="1">RIGHT(CELL("address",INDEX(Agenda!A:A,MATCH(DataFromForm[[#This Row],[Date]],Agenda!A:A,0))),3)</f>
        <v>797</v>
      </c>
      <c r="U168" s="34" t="str" cm="1">
        <f t="array" ref="U168">INDEX(MatriceHeureHeure[], MATCH(S168*1,TableHeuresMinutes[Colonne1],0),MATCH(R168*1,(MatriceHeureHeure[#Headers])*1,0))</f>
        <v>L</v>
      </c>
      <c r="W168" s="30" t="str">
        <f>LEFT(TEXT(DataFromForm[[#This Row],[Heure levé]],"0000"),2)</f>
        <v>07</v>
      </c>
      <c r="X168" s="31">
        <f>LEFT(TEXT(DataFromForm[[#This Row],[Heure levé]],"0000"),2)+1</f>
        <v>8</v>
      </c>
      <c r="Y168" t="str">
        <f>IF(RIGHT(DataFromForm[[#This Row],[Heure levé]],2)*1 &gt;57, X168,W168)</f>
        <v>07</v>
      </c>
      <c r="Z168">
        <f>IF(RIGHT(DataFromForm[[#This Row],[Heure levé]],2)*1 &gt;57,0,MROUND(RIGHT(DataFromForm[[#This Row],[Heure coucher]]*1,2),15))</f>
        <v>30</v>
      </c>
      <c r="AA168" t="str" cm="1">
        <f t="array" aca="1" ref="AA168" ca="1">RIGHT(CELL("address",INDEX(Agenda!A:A,MATCH(DataFromForm[[#This Row],[Date]],Agenda!A:A,0))),3)</f>
        <v>797</v>
      </c>
      <c r="AB168" s="4" t="str" cm="1">
        <f t="array" ref="AB168">INDEX(MatriceHeureHeure[], MATCH(Z168*1,TableHeuresMinutes[Colonne1],0),MATCH(Y168*1,(MatriceHeureHeure[#Headers])*1,0))</f>
        <v>AR</v>
      </c>
      <c r="AD168" s="48" t="str">
        <f>LEFT(TEXT(DataFromForm[[#This Row],[HeureBoisson]],"0000"),2)</f>
        <v>15</v>
      </c>
      <c r="AE168" s="31">
        <f>LEFT(TEXT(DataFromForm[[#This Row],[HeureBoisson]],"0000"),2)+1</f>
        <v>16</v>
      </c>
      <c r="AF168" t="str">
        <f>IF(RIGHT(DataFromForm[[#This Row],[HeureBoisson]],2)*1 &gt;57, AE168,AD168)</f>
        <v>15</v>
      </c>
      <c r="AG168">
        <f>IF(RIGHT(DataFromForm[[#This Row],[HeureBoisson]],2)*1 &gt;57,0,MROUND(RIGHT(DataFromForm[[#This Row],[Heure coucher]]*1,2),15))</f>
        <v>30</v>
      </c>
      <c r="AH168" cm="1">
        <f t="array" aca="1" ref="AH168" ca="1">RIGHT(CELL("address",INDEX(Agenda!A:A,MATCH(DataFromForm[[#This Row],[Date]],Agenda!A:A,0))),3)-1</f>
        <v>796</v>
      </c>
      <c r="AI168" s="4" t="str" cm="1">
        <f t="array" ref="AI168">INDEX(MatriceHeureHeure[], MATCH(AG168*1,TableHeuresMinutes[Colonne1],0),MATCH(AF168*1,(MatriceHeureHeure[#Headers])*1,0))</f>
        <v>BX</v>
      </c>
      <c r="AJ168" s="37">
        <v>0</v>
      </c>
      <c r="AK168" s="48" t="str">
        <f>LEFT(TEXT(DataFromForm[[#This Row],[Heure sieste]],"0000"),2)</f>
        <v>00</v>
      </c>
      <c r="AL168" s="31">
        <f>LEFT(TEXT(DataFromForm[[#This Row],[Heure sieste]],"0000"),2)+1</f>
        <v>1</v>
      </c>
      <c r="AM168" t="e">
        <f>IF(RIGHT(DataFromForm[[#This Row],[Heure sieste]],2)*1 &gt;57, AL168,AK168)</f>
        <v>#VALUE!</v>
      </c>
      <c r="AN168" t="e">
        <f>IF(RIGHT(DataFromForm[[#This Row],[Heure sieste]],2)*1 &gt;57,0,MROUND(RIGHT(DataFromForm[[#This Row],[Heure sieste]]*1,2),15))</f>
        <v>#VALUE!</v>
      </c>
      <c r="AO168">
        <f>MROUND(DataFromForm[[#This Row],[Durée sieste]],15)</f>
        <v>0</v>
      </c>
      <c r="AP168" t="str" cm="1">
        <f t="array" aca="1" ref="AP168" ca="1">RIGHT(CELL("address",INDEX(Agenda!A:A,MATCH(DataFromForm[[#This Row],[Date]],Agenda!A:A,0))),3)</f>
        <v>797</v>
      </c>
      <c r="AQ168" s="4" t="e" cm="1">
        <f t="array" ref="AQ168">INDEX(MatriceHeureHeure[], MATCH(AN168*1,TableHeuresMinutes[Colonne1],0),MATCH(AM168*1,(MatriceHeureHeure[#Headers])*1,0))</f>
        <v>#VALUE!</v>
      </c>
      <c r="AR168">
        <f t="shared" si="3"/>
        <v>-1</v>
      </c>
    </row>
    <row r="169" spans="1:44">
      <c r="A169" s="19">
        <v>44648</v>
      </c>
      <c r="B169" s="28"/>
      <c r="M169">
        <v>1</v>
      </c>
      <c r="P169" s="30" t="str">
        <f>LEFT(TEXT(DataFromForm[[#This Row],[Heure coucher]],"0000"),2)</f>
        <v>00</v>
      </c>
      <c r="Q169" s="31">
        <f>LEFT(TEXT(DataFromForm[[#This Row],[Heure coucher]],"0000"),2)+1</f>
        <v>1</v>
      </c>
      <c r="R169" s="32" t="e">
        <f>IF(RIGHT(DataFromForm[[#This Row],[Heure coucher]],2)*1 &gt;57,Q169, P169)</f>
        <v>#VALUE!</v>
      </c>
      <c r="S169" s="33" t="e">
        <f>IF(RIGHT(DataFromForm[[#This Row],[Heure coucher]],2)*1 &gt;57,0,MROUND(RIGHT(DataFromForm[[#This Row],[Heure coucher]]*1,2),15))</f>
        <v>#VALUE!</v>
      </c>
      <c r="T169" s="20" t="str" cm="1">
        <f t="array" aca="1" ref="T169" ca="1">RIGHT(CELL("address",INDEX(Agenda!A:A,MATCH(DataFromForm[[#This Row],[Date]],Agenda!A:A,0))),3)</f>
        <v>797</v>
      </c>
      <c r="U169" s="34" t="e" cm="1">
        <f t="array" ref="U169">INDEX(MatriceHeureHeure[], MATCH(S169*1,TableHeuresMinutes[Colonne1],0),MATCH(R169*1,(MatriceHeureHeure[#Headers])*1,0))</f>
        <v>#VALUE!</v>
      </c>
      <c r="W169" s="30" t="str">
        <f>LEFT(TEXT(DataFromForm[[#This Row],[Heure levé]],"0000"),2)</f>
        <v>00</v>
      </c>
      <c r="X169" s="31">
        <f>LEFT(TEXT(DataFromForm[[#This Row],[Heure levé]],"0000"),2)+1</f>
        <v>1</v>
      </c>
      <c r="Y169" t="e">
        <f>IF(RIGHT(DataFromForm[[#This Row],[Heure levé]],2)*1 &gt;57, X169,W169)</f>
        <v>#VALUE!</v>
      </c>
      <c r="Z169" t="e">
        <f>IF(RIGHT(DataFromForm[[#This Row],[Heure levé]],2)*1 &gt;57,0,MROUND(RIGHT(DataFromForm[[#This Row],[Heure coucher]]*1,2),15))</f>
        <v>#VALUE!</v>
      </c>
      <c r="AA169" t="str" cm="1">
        <f t="array" aca="1" ref="AA169" ca="1">RIGHT(CELL("address",INDEX(Agenda!A:A,MATCH(DataFromForm[[#This Row],[Date]],Agenda!A:A,0))),3)</f>
        <v>797</v>
      </c>
      <c r="AB169" s="4" t="e" cm="1">
        <f t="array" ref="AB169">INDEX(MatriceHeureHeure[], MATCH(Z169*1,TableHeuresMinutes[Colonne1],0),MATCH(Y169*1,(MatriceHeureHeure[#Headers])*1,0))</f>
        <v>#VALUE!</v>
      </c>
      <c r="AD169" s="48" t="str">
        <f>LEFT(TEXT(DataFromForm[[#This Row],[HeureBoisson]],"0000"),2)</f>
        <v>00</v>
      </c>
      <c r="AE169" s="31">
        <f>LEFT(TEXT(DataFromForm[[#This Row],[HeureBoisson]],"0000"),2)+1</f>
        <v>1</v>
      </c>
      <c r="AF169" t="e">
        <f>IF(RIGHT(DataFromForm[[#This Row],[HeureBoisson]],2)*1 &gt;57, AE169,AD169)</f>
        <v>#VALUE!</v>
      </c>
      <c r="AG169" t="e">
        <f>IF(RIGHT(DataFromForm[[#This Row],[HeureBoisson]],2)*1 &gt;57,0,MROUND(RIGHT(DataFromForm[[#This Row],[Heure coucher]]*1,2),15))</f>
        <v>#VALUE!</v>
      </c>
      <c r="AH169" cm="1">
        <f t="array" aca="1" ref="AH169" ca="1">RIGHT(CELL("address",INDEX(Agenda!A:A,MATCH(DataFromForm[[#This Row],[Date]],Agenda!A:A,0))),3)-1</f>
        <v>796</v>
      </c>
      <c r="AI169" s="4" t="e" cm="1">
        <f t="array" ref="AI169">INDEX(MatriceHeureHeure[], MATCH(AG169*1,TableHeuresMinutes[Colonne1],0),MATCH(AF169*1,(MatriceHeureHeure[#Headers])*1,0))</f>
        <v>#VALUE!</v>
      </c>
      <c r="AJ169" s="37">
        <v>0</v>
      </c>
      <c r="AK169" s="48" t="str">
        <f>LEFT(TEXT(DataFromForm[[#This Row],[Heure sieste]],"0000"),2)</f>
        <v>00</v>
      </c>
      <c r="AL169" s="31">
        <f>LEFT(TEXT(DataFromForm[[#This Row],[Heure sieste]],"0000"),2)+1</f>
        <v>1</v>
      </c>
      <c r="AM169" t="e">
        <f>IF(RIGHT(DataFromForm[[#This Row],[Heure sieste]],2)*1 &gt;57, AL169,AK169)</f>
        <v>#VALUE!</v>
      </c>
      <c r="AN169" t="e">
        <f>IF(RIGHT(DataFromForm[[#This Row],[Heure sieste]],2)*1 &gt;57,0,MROUND(RIGHT(DataFromForm[[#This Row],[Heure sieste]]*1,2),15))</f>
        <v>#VALUE!</v>
      </c>
      <c r="AO169">
        <f>MROUND(DataFromForm[[#This Row],[Durée sieste]],15)</f>
        <v>0</v>
      </c>
      <c r="AP169" t="str" cm="1">
        <f t="array" aca="1" ref="AP169" ca="1">RIGHT(CELL("address",INDEX(Agenda!A:A,MATCH(DataFromForm[[#This Row],[Date]],Agenda!A:A,0))),3)</f>
        <v>797</v>
      </c>
      <c r="AQ169" s="4" t="e" cm="1">
        <f t="array" ref="AQ169">INDEX(MatriceHeureHeure[], MATCH(AN169*1,TableHeuresMinutes[Colonne1],0),MATCH(AM169*1,(MatriceHeureHeure[#Headers])*1,0))</f>
        <v>#VALUE!</v>
      </c>
      <c r="AR169">
        <f t="shared" si="3"/>
        <v>-1</v>
      </c>
    </row>
    <row r="170" spans="1:44">
      <c r="A170" s="19">
        <v>44648</v>
      </c>
      <c r="B170" s="28"/>
      <c r="K170" t="s">
        <v>203</v>
      </c>
      <c r="L170" s="21" t="s">
        <v>204</v>
      </c>
      <c r="M170">
        <v>1</v>
      </c>
      <c r="P170" s="30" t="str">
        <f>LEFT(TEXT(DataFromForm[[#This Row],[Heure coucher]],"0000"),2)</f>
        <v>00</v>
      </c>
      <c r="Q170" s="31">
        <f>LEFT(TEXT(DataFromForm[[#This Row],[Heure coucher]],"0000"),2)+1</f>
        <v>1</v>
      </c>
      <c r="R170" s="32" t="e">
        <f>IF(RIGHT(DataFromForm[[#This Row],[Heure coucher]],2)*1 &gt;57,Q170, P170)</f>
        <v>#VALUE!</v>
      </c>
      <c r="S170" s="33" t="e">
        <f>IF(RIGHT(DataFromForm[[#This Row],[Heure coucher]],2)*1 &gt;57,0,MROUND(RIGHT(DataFromForm[[#This Row],[Heure coucher]]*1,2),15))</f>
        <v>#VALUE!</v>
      </c>
      <c r="T170" s="20" t="str" cm="1">
        <f t="array" aca="1" ref="T170" ca="1">RIGHT(CELL("address",INDEX(Agenda!A:A,MATCH(DataFromForm[[#This Row],[Date]],Agenda!A:A,0))),3)</f>
        <v>797</v>
      </c>
      <c r="U170" s="34" t="e" cm="1">
        <f t="array" ref="U170">INDEX(MatriceHeureHeure[], MATCH(S170*1,TableHeuresMinutes[Colonne1],0),MATCH(R170*1,(MatriceHeureHeure[#Headers])*1,0))</f>
        <v>#VALUE!</v>
      </c>
      <c r="W170" s="30" t="str">
        <f>LEFT(TEXT(DataFromForm[[#This Row],[Heure levé]],"0000"),2)</f>
        <v>00</v>
      </c>
      <c r="X170" s="31">
        <f>LEFT(TEXT(DataFromForm[[#This Row],[Heure levé]],"0000"),2)+1</f>
        <v>1</v>
      </c>
      <c r="Y170" t="e">
        <f>IF(RIGHT(DataFromForm[[#This Row],[Heure levé]],2)*1 &gt;57, X170,W170)</f>
        <v>#VALUE!</v>
      </c>
      <c r="Z170" t="e">
        <f>IF(RIGHT(DataFromForm[[#This Row],[Heure levé]],2)*1 &gt;57,0,MROUND(RIGHT(DataFromForm[[#This Row],[Heure coucher]]*1,2),15))</f>
        <v>#VALUE!</v>
      </c>
      <c r="AA170" t="str" cm="1">
        <f t="array" aca="1" ref="AA170" ca="1">RIGHT(CELL("address",INDEX(Agenda!A:A,MATCH(DataFromForm[[#This Row],[Date]],Agenda!A:A,0))),3)</f>
        <v>797</v>
      </c>
      <c r="AB170" s="4" t="e" cm="1">
        <f t="array" ref="AB170">INDEX(MatriceHeureHeure[], MATCH(Z170*1,TableHeuresMinutes[Colonne1],0),MATCH(Y170*1,(MatriceHeureHeure[#Headers])*1,0))</f>
        <v>#VALUE!</v>
      </c>
      <c r="AD170" s="48" t="str">
        <f>LEFT(TEXT(DataFromForm[[#This Row],[HeureBoisson]],"0000"),2)</f>
        <v>08</v>
      </c>
      <c r="AE170" s="31">
        <f>LEFT(TEXT(DataFromForm[[#This Row],[HeureBoisson]],"0000"),2)+1</f>
        <v>9</v>
      </c>
      <c r="AF170" t="str">
        <f>IF(RIGHT(DataFromForm[[#This Row],[HeureBoisson]],2)*1 &gt;57, AE170,AD170)</f>
        <v>08</v>
      </c>
      <c r="AG170">
        <f>IF(RIGHT(DataFromForm[[#This Row],[HeureBoisson]],2)*1 &gt;57,0,MROUND(RIGHT(DataFromForm[[#This Row],[Heure coucher]]*1,2),15))</f>
        <v>0</v>
      </c>
      <c r="AH170" cm="1">
        <f t="array" aca="1" ref="AH170" ca="1">RIGHT(CELL("address",INDEX(Agenda!A:A,MATCH(DataFromForm[[#This Row],[Date]],Agenda!A:A,0))),3)-1</f>
        <v>796</v>
      </c>
      <c r="AI170" s="4" t="str" cm="1">
        <f t="array" ref="AI170">INDEX(MatriceHeureHeure[], MATCH(AG170*1,TableHeuresMinutes[Colonne1],0),MATCH(AF170*1,(MatriceHeureHeure[#Headers])*1,0))</f>
        <v>AT</v>
      </c>
      <c r="AJ170" s="37">
        <v>0</v>
      </c>
      <c r="AK170" s="48" t="str">
        <f>LEFT(TEXT(DataFromForm[[#This Row],[Heure sieste]],"0000"),2)</f>
        <v>00</v>
      </c>
      <c r="AL170" s="31">
        <f>LEFT(TEXT(DataFromForm[[#This Row],[Heure sieste]],"0000"),2)+1</f>
        <v>1</v>
      </c>
      <c r="AM170" t="e">
        <f>IF(RIGHT(DataFromForm[[#This Row],[Heure sieste]],2)*1 &gt;57, AL170,AK170)</f>
        <v>#VALUE!</v>
      </c>
      <c r="AN170" t="e">
        <f>IF(RIGHT(DataFromForm[[#This Row],[Heure sieste]],2)*1 &gt;57,0,MROUND(RIGHT(DataFromForm[[#This Row],[Heure sieste]]*1,2),15))</f>
        <v>#VALUE!</v>
      </c>
      <c r="AO170">
        <f>MROUND(DataFromForm[[#This Row],[Durée sieste]],15)</f>
        <v>0</v>
      </c>
      <c r="AP170" t="str" cm="1">
        <f t="array" aca="1" ref="AP170" ca="1">RIGHT(CELL("address",INDEX(Agenda!A:A,MATCH(DataFromForm[[#This Row],[Date]],Agenda!A:A,0))),3)</f>
        <v>797</v>
      </c>
      <c r="AQ170" s="4" t="e" cm="1">
        <f t="array" ref="AQ170">INDEX(MatriceHeureHeure[], MATCH(AN170*1,TableHeuresMinutes[Colonne1],0),MATCH(AM170*1,(MatriceHeureHeure[#Headers])*1,0))</f>
        <v>#VALUE!</v>
      </c>
      <c r="AR170">
        <f t="shared" si="3"/>
        <v>-1</v>
      </c>
    </row>
    <row r="171" spans="1:44">
      <c r="A171" s="19">
        <v>44648</v>
      </c>
      <c r="B171" s="28"/>
      <c r="K171" t="s">
        <v>203</v>
      </c>
      <c r="L171" s="21" t="s">
        <v>289</v>
      </c>
      <c r="M171">
        <v>1</v>
      </c>
      <c r="P171" s="30" t="str">
        <f>LEFT(TEXT(DataFromForm[[#This Row],[Heure coucher]],"0000"),2)</f>
        <v>00</v>
      </c>
      <c r="Q171" s="31">
        <f>LEFT(TEXT(DataFromForm[[#This Row],[Heure coucher]],"0000"),2)+1</f>
        <v>1</v>
      </c>
      <c r="R171" s="32" t="e">
        <f>IF(RIGHT(DataFromForm[[#This Row],[Heure coucher]],2)*1 &gt;57,Q171, P171)</f>
        <v>#VALUE!</v>
      </c>
      <c r="S171" s="33" t="e">
        <f>IF(RIGHT(DataFromForm[[#This Row],[Heure coucher]],2)*1 &gt;57,0,MROUND(RIGHT(DataFromForm[[#This Row],[Heure coucher]]*1,2),15))</f>
        <v>#VALUE!</v>
      </c>
      <c r="T171" s="20" t="str" cm="1">
        <f t="array" aca="1" ref="T171" ca="1">RIGHT(CELL("address",INDEX(Agenda!A:A,MATCH(DataFromForm[[#This Row],[Date]],Agenda!A:A,0))),3)</f>
        <v>797</v>
      </c>
      <c r="U171" s="34" t="e" cm="1">
        <f t="array" ref="U171">INDEX(MatriceHeureHeure[], MATCH(S171*1,TableHeuresMinutes[Colonne1],0),MATCH(R171*1,(MatriceHeureHeure[#Headers])*1,0))</f>
        <v>#VALUE!</v>
      </c>
      <c r="W171" s="30" t="str">
        <f>LEFT(TEXT(DataFromForm[[#This Row],[Heure levé]],"0000"),2)</f>
        <v>00</v>
      </c>
      <c r="X171" s="31">
        <f>LEFT(TEXT(DataFromForm[[#This Row],[Heure levé]],"0000"),2)+1</f>
        <v>1</v>
      </c>
      <c r="Y171" t="e">
        <f>IF(RIGHT(DataFromForm[[#This Row],[Heure levé]],2)*1 &gt;57, X171,W171)</f>
        <v>#VALUE!</v>
      </c>
      <c r="Z171" t="e">
        <f>IF(RIGHT(DataFromForm[[#This Row],[Heure levé]],2)*1 &gt;57,0,MROUND(RIGHT(DataFromForm[[#This Row],[Heure coucher]]*1,2),15))</f>
        <v>#VALUE!</v>
      </c>
      <c r="AA171" t="str" cm="1">
        <f t="array" aca="1" ref="AA171" ca="1">RIGHT(CELL("address",INDEX(Agenda!A:A,MATCH(DataFromForm[[#This Row],[Date]],Agenda!A:A,0))),3)</f>
        <v>797</v>
      </c>
      <c r="AB171" s="4" t="e" cm="1">
        <f t="array" ref="AB171">INDEX(MatriceHeureHeure[], MATCH(Z171*1,TableHeuresMinutes[Colonne1],0),MATCH(Y171*1,(MatriceHeureHeure[#Headers])*1,0))</f>
        <v>#VALUE!</v>
      </c>
      <c r="AD171" s="48" t="str">
        <f>LEFT(TEXT(DataFromForm[[#This Row],[HeureBoisson]],"0000"),2)</f>
        <v>19</v>
      </c>
      <c r="AE171" s="31">
        <f>LEFT(TEXT(DataFromForm[[#This Row],[HeureBoisson]],"0000"),2)+1</f>
        <v>20</v>
      </c>
      <c r="AF171" t="str">
        <f>IF(RIGHT(DataFromForm[[#This Row],[HeureBoisson]],2)*1 &gt;57, AE171,AD171)</f>
        <v>19</v>
      </c>
      <c r="AG171">
        <f>IF(RIGHT(DataFromForm[[#This Row],[HeureBoisson]],2)*1 &gt;57,0,MROUND(RIGHT(DataFromForm[[#This Row],[Heure coucher]]*1,2),15))</f>
        <v>0</v>
      </c>
      <c r="AH171" cm="1">
        <f t="array" aca="1" ref="AH171" ca="1">RIGHT(CELL("address",INDEX(Agenda!A:A,MATCH(DataFromForm[[#This Row],[Date]],Agenda!A:A,0))),3)-1</f>
        <v>796</v>
      </c>
      <c r="AI171" s="4" t="str" cm="1">
        <f t="array" ref="AI171">INDEX(MatriceHeureHeure[], MATCH(AG171*1,TableHeuresMinutes[Colonne1],0),MATCH(AF171*1,(MatriceHeureHeure[#Headers])*1,0))</f>
        <v>CL</v>
      </c>
      <c r="AJ171" s="37">
        <v>0</v>
      </c>
      <c r="AK171" s="48" t="str">
        <f>LEFT(TEXT(DataFromForm[[#This Row],[Heure sieste]],"0000"),2)</f>
        <v>00</v>
      </c>
      <c r="AL171" s="31">
        <f>LEFT(TEXT(DataFromForm[[#This Row],[Heure sieste]],"0000"),2)+1</f>
        <v>1</v>
      </c>
      <c r="AM171" t="e">
        <f>IF(RIGHT(DataFromForm[[#This Row],[Heure sieste]],2)*1 &gt;57, AL171,AK171)</f>
        <v>#VALUE!</v>
      </c>
      <c r="AN171" t="e">
        <f>IF(RIGHT(DataFromForm[[#This Row],[Heure sieste]],2)*1 &gt;57,0,MROUND(RIGHT(DataFromForm[[#This Row],[Heure sieste]]*1,2),15))</f>
        <v>#VALUE!</v>
      </c>
      <c r="AO171">
        <f>MROUND(DataFromForm[[#This Row],[Durée sieste]],15)</f>
        <v>0</v>
      </c>
      <c r="AP171" t="str" cm="1">
        <f t="array" aca="1" ref="AP171" ca="1">RIGHT(CELL("address",INDEX(Agenda!A:A,MATCH(DataFromForm[[#This Row],[Date]],Agenda!A:A,0))),3)</f>
        <v>797</v>
      </c>
      <c r="AQ171" s="4" t="e" cm="1">
        <f t="array" ref="AQ171">INDEX(MatriceHeureHeure[], MATCH(AN171*1,TableHeuresMinutes[Colonne1],0),MATCH(AM171*1,(MatriceHeureHeure[#Headers])*1,0))</f>
        <v>#VALUE!</v>
      </c>
      <c r="AR171">
        <f t="shared" si="3"/>
        <v>-1</v>
      </c>
    </row>
    <row r="172" spans="1:44">
      <c r="A172" s="19">
        <v>44649</v>
      </c>
      <c r="B172" s="28">
        <v>2330</v>
      </c>
      <c r="C172" s="21" t="s">
        <v>290</v>
      </c>
      <c r="F172" t="s">
        <v>200</v>
      </c>
      <c r="G172" t="s">
        <v>208</v>
      </c>
      <c r="H172" t="s">
        <v>200</v>
      </c>
      <c r="I172">
        <v>2</v>
      </c>
      <c r="J172">
        <v>2</v>
      </c>
      <c r="K172" t="s">
        <v>210</v>
      </c>
      <c r="L172" s="21" t="s">
        <v>246</v>
      </c>
      <c r="M172">
        <v>1</v>
      </c>
      <c r="P172" s="30" t="str">
        <f>LEFT(TEXT(DataFromForm[[#This Row],[Heure coucher]],"0000"),2)</f>
        <v>23</v>
      </c>
      <c r="Q172" s="31">
        <f>LEFT(TEXT(DataFromForm[[#This Row],[Heure coucher]],"0000"),2)+1</f>
        <v>24</v>
      </c>
      <c r="R172" s="32" t="str">
        <f>IF(RIGHT(DataFromForm[[#This Row],[Heure coucher]],2)*1 &gt;57,Q172, P172)</f>
        <v>23</v>
      </c>
      <c r="S172" s="33">
        <f>IF(RIGHT(DataFromForm[[#This Row],[Heure coucher]],2)*1 &gt;57,0,MROUND(RIGHT(DataFromForm[[#This Row],[Heure coucher]]*1,2),15))</f>
        <v>30</v>
      </c>
      <c r="T172" s="20" t="str" cm="1">
        <f t="array" aca="1" ref="T172" ca="1">RIGHT(CELL("address",INDEX(Agenda!A:A,MATCH(DataFromForm[[#This Row],[Date]],Agenda!A:A,0))),3)</f>
        <v>798</v>
      </c>
      <c r="U172" s="34" t="str" cm="1">
        <f t="array" ref="U172">INDEX(MatriceHeureHeure[], MATCH(S172*1,TableHeuresMinutes[Colonne1],0),MATCH(R172*1,(MatriceHeureHeure[#Headers])*1,0))</f>
        <v>L</v>
      </c>
      <c r="W172" s="30" t="str">
        <f>LEFT(TEXT(DataFromForm[[#This Row],[Heure levé]],"0000"),2)</f>
        <v>06</v>
      </c>
      <c r="X172" s="31">
        <f>LEFT(TEXT(DataFromForm[[#This Row],[Heure levé]],"0000"),2)+1</f>
        <v>7</v>
      </c>
      <c r="Y172" t="str">
        <f>IF(RIGHT(DataFromForm[[#This Row],[Heure levé]],2)*1 &gt;57, X172,W172)</f>
        <v>06</v>
      </c>
      <c r="Z172">
        <f>IF(RIGHT(DataFromForm[[#This Row],[Heure levé]],2)*1 &gt;57,0,MROUND(RIGHT(DataFromForm[[#This Row],[Heure coucher]]*1,2),15))</f>
        <v>30</v>
      </c>
      <c r="AA172" t="str" cm="1">
        <f t="array" aca="1" ref="AA172" ca="1">RIGHT(CELL("address",INDEX(Agenda!A:A,MATCH(DataFromForm[[#This Row],[Date]],Agenda!A:A,0))),3)</f>
        <v>798</v>
      </c>
      <c r="AB172" s="4" t="str" cm="1">
        <f t="array" ref="AB172">INDEX(MatriceHeureHeure[], MATCH(Z172*1,TableHeuresMinutes[Colonne1],0),MATCH(Y172*1,(MatriceHeureHeure[#Headers])*1,0))</f>
        <v>AN</v>
      </c>
      <c r="AD172" s="48" t="str">
        <f>LEFT(TEXT(DataFromForm[[#This Row],[HeureBoisson]],"0000"),2)</f>
        <v>15</v>
      </c>
      <c r="AE172" s="31">
        <f>LEFT(TEXT(DataFromForm[[#This Row],[HeureBoisson]],"0000"),2)+1</f>
        <v>16</v>
      </c>
      <c r="AF172" t="str">
        <f>IF(RIGHT(DataFromForm[[#This Row],[HeureBoisson]],2)*1 &gt;57, AE172,AD172)</f>
        <v>15</v>
      </c>
      <c r="AG172">
        <f>IF(RIGHT(DataFromForm[[#This Row],[HeureBoisson]],2)*1 &gt;57,0,MROUND(RIGHT(DataFromForm[[#This Row],[Heure coucher]]*1,2),15))</f>
        <v>30</v>
      </c>
      <c r="AH172" cm="1">
        <f t="array" aca="1" ref="AH172" ca="1">RIGHT(CELL("address",INDEX(Agenda!A:A,MATCH(DataFromForm[[#This Row],[Date]],Agenda!A:A,0))),3)-1</f>
        <v>797</v>
      </c>
      <c r="AI172" s="4" t="str" cm="1">
        <f t="array" ref="AI172">INDEX(MatriceHeureHeure[], MATCH(AG172*1,TableHeuresMinutes[Colonne1],0),MATCH(AF172*1,(MatriceHeureHeure[#Headers])*1,0))</f>
        <v>BX</v>
      </c>
      <c r="AJ172" s="37">
        <v>0</v>
      </c>
      <c r="AK172" s="48" t="str">
        <f>LEFT(TEXT(DataFromForm[[#This Row],[Heure sieste]],"0000"),2)</f>
        <v>00</v>
      </c>
      <c r="AL172" s="31">
        <f>LEFT(TEXT(DataFromForm[[#This Row],[Heure sieste]],"0000"),2)+1</f>
        <v>1</v>
      </c>
      <c r="AM172" t="e">
        <f>IF(RIGHT(DataFromForm[[#This Row],[Heure sieste]],2)*1 &gt;57, AL172,AK172)</f>
        <v>#VALUE!</v>
      </c>
      <c r="AN172" t="e">
        <f>IF(RIGHT(DataFromForm[[#This Row],[Heure sieste]],2)*1 &gt;57,0,MROUND(RIGHT(DataFromForm[[#This Row],[Heure sieste]]*1,2),15))</f>
        <v>#VALUE!</v>
      </c>
      <c r="AO172">
        <f>MROUND(DataFromForm[[#This Row],[Durée sieste]],15)</f>
        <v>0</v>
      </c>
      <c r="AP172" t="str" cm="1">
        <f t="array" aca="1" ref="AP172" ca="1">RIGHT(CELL("address",INDEX(Agenda!A:A,MATCH(DataFromForm[[#This Row],[Date]],Agenda!A:A,0))),3)</f>
        <v>798</v>
      </c>
      <c r="AQ172" s="4" t="e" cm="1">
        <f t="array" ref="AQ172">INDEX(MatriceHeureHeure[], MATCH(AN172*1,TableHeuresMinutes[Colonne1],0),MATCH(AM172*1,(MatriceHeureHeure[#Headers])*1,0))</f>
        <v>#VALUE!</v>
      </c>
      <c r="AR172">
        <f t="shared" si="3"/>
        <v>-1</v>
      </c>
    </row>
    <row r="173" spans="1:44">
      <c r="A173" s="19">
        <v>44652</v>
      </c>
      <c r="B173" s="28">
        <v>20</v>
      </c>
      <c r="C173" s="21" t="s">
        <v>291</v>
      </c>
      <c r="F173" t="s">
        <v>200</v>
      </c>
      <c r="G173" t="s">
        <v>200</v>
      </c>
      <c r="H173" t="s">
        <v>200</v>
      </c>
      <c r="I173">
        <v>2</v>
      </c>
      <c r="J173">
        <v>2</v>
      </c>
      <c r="K173" t="s">
        <v>210</v>
      </c>
      <c r="L173" s="21" t="s">
        <v>246</v>
      </c>
      <c r="M173">
        <v>1</v>
      </c>
      <c r="P173" s="30" t="str">
        <f>LEFT(TEXT(DataFromForm[[#This Row],[Heure coucher]],"0000"),2)</f>
        <v>00</v>
      </c>
      <c r="Q173" s="31">
        <f>LEFT(TEXT(DataFromForm[[#This Row],[Heure coucher]],"0000"),2)+1</f>
        <v>1</v>
      </c>
      <c r="R173" s="32" t="str">
        <f>IF(RIGHT(DataFromForm[[#This Row],[Heure coucher]],2)*1 &gt;57,Q173, P173)</f>
        <v>00</v>
      </c>
      <c r="S173" s="33">
        <f>IF(RIGHT(DataFromForm[[#This Row],[Heure coucher]],2)*1 &gt;57,0,MROUND(RIGHT(DataFromForm[[#This Row],[Heure coucher]]*1,2),15))</f>
        <v>15</v>
      </c>
      <c r="T173" s="20" t="str" cm="1">
        <f t="array" aca="1" ref="T173" ca="1">RIGHT(CELL("address",INDEX(Agenda!A:A,MATCH(DataFromForm[[#This Row],[Date]],Agenda!A:A,0))),3)</f>
        <v>801</v>
      </c>
      <c r="U173" s="34" t="str" cm="1">
        <f t="array" ref="U173">INDEX(MatriceHeureHeure[], MATCH(S173*1,TableHeuresMinutes[Colonne1],0),MATCH(R173*1,(MatriceHeureHeure[#Headers])*1,0))</f>
        <v>O</v>
      </c>
      <c r="W173" s="30" t="str">
        <f>LEFT(TEXT(DataFromForm[[#This Row],[Heure levé]],"0000"),2)</f>
        <v>09</v>
      </c>
      <c r="X173" s="31">
        <f>LEFT(TEXT(DataFromForm[[#This Row],[Heure levé]],"0000"),2)+1</f>
        <v>10</v>
      </c>
      <c r="Y173" t="str">
        <f>IF(RIGHT(DataFromForm[[#This Row],[Heure levé]],2)*1 &gt;57, X173,W173)</f>
        <v>09</v>
      </c>
      <c r="Z173">
        <f>IF(RIGHT(DataFromForm[[#This Row],[Heure levé]],2)*1 &gt;57,0,MROUND(RIGHT(DataFromForm[[#This Row],[Heure coucher]]*1,2),15))</f>
        <v>15</v>
      </c>
      <c r="AA173" t="str" cm="1">
        <f t="array" aca="1" ref="AA173" ca="1">RIGHT(CELL("address",INDEX(Agenda!A:A,MATCH(DataFromForm[[#This Row],[Date]],Agenda!A:A,0))),3)</f>
        <v>801</v>
      </c>
      <c r="AB173" s="4" t="str" cm="1">
        <f t="array" ref="AB173">INDEX(MatriceHeureHeure[], MATCH(Z173*1,TableHeuresMinutes[Colonne1],0),MATCH(Y173*1,(MatriceHeureHeure[#Headers])*1,0))</f>
        <v>AY</v>
      </c>
      <c r="AD173" s="48" t="str">
        <f>LEFT(TEXT(DataFromForm[[#This Row],[HeureBoisson]],"0000"),2)</f>
        <v>15</v>
      </c>
      <c r="AE173" s="31">
        <f>LEFT(TEXT(DataFromForm[[#This Row],[HeureBoisson]],"0000"),2)+1</f>
        <v>16</v>
      </c>
      <c r="AF173" t="str">
        <f>IF(RIGHT(DataFromForm[[#This Row],[HeureBoisson]],2)*1 &gt;57, AE173,AD173)</f>
        <v>15</v>
      </c>
      <c r="AG173">
        <f>IF(RIGHT(DataFromForm[[#This Row],[HeureBoisson]],2)*1 &gt;57,0,MROUND(RIGHT(DataFromForm[[#This Row],[Heure coucher]]*1,2),15))</f>
        <v>15</v>
      </c>
      <c r="AH173" cm="1">
        <f t="array" aca="1" ref="AH173" ca="1">RIGHT(CELL("address",INDEX(Agenda!A:A,MATCH(DataFromForm[[#This Row],[Date]],Agenda!A:A,0))),3)-1</f>
        <v>800</v>
      </c>
      <c r="AI173" s="4" t="str" cm="1">
        <f t="array" ref="AI173">INDEX(MatriceHeureHeure[], MATCH(AG173*1,TableHeuresMinutes[Colonne1],0),MATCH(AF173*1,(MatriceHeureHeure[#Headers])*1,0))</f>
        <v>BW</v>
      </c>
      <c r="AJ173" s="37">
        <v>0</v>
      </c>
      <c r="AK173" s="48" t="str">
        <f>LEFT(TEXT(DataFromForm[[#This Row],[Heure sieste]],"0000"),2)</f>
        <v>00</v>
      </c>
      <c r="AL173" s="31">
        <f>LEFT(TEXT(DataFromForm[[#This Row],[Heure sieste]],"0000"),2)+1</f>
        <v>1</v>
      </c>
      <c r="AM173" t="e">
        <f>IF(RIGHT(DataFromForm[[#This Row],[Heure sieste]],2)*1 &gt;57, AL173,AK173)</f>
        <v>#VALUE!</v>
      </c>
      <c r="AN173" t="e">
        <f>IF(RIGHT(DataFromForm[[#This Row],[Heure sieste]],2)*1 &gt;57,0,MROUND(RIGHT(DataFromForm[[#This Row],[Heure sieste]]*1,2),15))</f>
        <v>#VALUE!</v>
      </c>
      <c r="AO173">
        <f>MROUND(DataFromForm[[#This Row],[Durée sieste]],15)</f>
        <v>0</v>
      </c>
      <c r="AP173" t="str" cm="1">
        <f t="array" aca="1" ref="AP173" ca="1">RIGHT(CELL("address",INDEX(Agenda!A:A,MATCH(DataFromForm[[#This Row],[Date]],Agenda!A:A,0))),3)</f>
        <v>801</v>
      </c>
      <c r="AQ173" s="4" t="e" cm="1">
        <f t="array" ref="AQ173">INDEX(MatriceHeureHeure[], MATCH(AN173*1,TableHeuresMinutes[Colonne1],0),MATCH(AM173*1,(MatriceHeureHeure[#Headers])*1,0))</f>
        <v>#VALUE!</v>
      </c>
      <c r="AR173">
        <f t="shared" si="3"/>
        <v>-1</v>
      </c>
    </row>
    <row r="174" spans="1:44">
      <c r="A174" s="19">
        <v>44653</v>
      </c>
      <c r="B174" s="28">
        <v>2345</v>
      </c>
      <c r="C174" s="21" t="s">
        <v>274</v>
      </c>
      <c r="F174" t="s">
        <v>200</v>
      </c>
      <c r="G174" t="s">
        <v>200</v>
      </c>
      <c r="H174" t="s">
        <v>200</v>
      </c>
      <c r="I174">
        <v>2</v>
      </c>
      <c r="J174">
        <v>3</v>
      </c>
      <c r="K174" t="s">
        <v>210</v>
      </c>
      <c r="L174" s="21" t="s">
        <v>228</v>
      </c>
      <c r="M174">
        <v>1</v>
      </c>
      <c r="P174" s="30" t="str">
        <f>LEFT(TEXT(DataFromForm[[#This Row],[Heure coucher]],"0000"),2)</f>
        <v>23</v>
      </c>
      <c r="Q174" s="31">
        <f>LEFT(TEXT(DataFromForm[[#This Row],[Heure coucher]],"0000"),2)+1</f>
        <v>24</v>
      </c>
      <c r="R174" s="32" t="str">
        <f>IF(RIGHT(DataFromForm[[#This Row],[Heure coucher]],2)*1 &gt;57,Q174, P174)</f>
        <v>23</v>
      </c>
      <c r="S174" s="33">
        <f>IF(RIGHT(DataFromForm[[#This Row],[Heure coucher]],2)*1 &gt;57,0,MROUND(RIGHT(DataFromForm[[#This Row],[Heure coucher]]*1,2),15))</f>
        <v>45</v>
      </c>
      <c r="T174" s="20" t="str" cm="1">
        <f t="array" aca="1" ref="T174" ca="1">RIGHT(CELL("address",INDEX(Agenda!A:A,MATCH(DataFromForm[[#This Row],[Date]],Agenda!A:A,0))),3)</f>
        <v>802</v>
      </c>
      <c r="U174" s="34" t="str" cm="1">
        <f t="array" ref="U174">INDEX(MatriceHeureHeure[], MATCH(S174*1,TableHeuresMinutes[Colonne1],0),MATCH(R174*1,(MatriceHeureHeure[#Headers])*1,0))</f>
        <v>M</v>
      </c>
      <c r="W174" s="30" t="str">
        <f>LEFT(TEXT(DataFromForm[[#This Row],[Heure levé]],"0000"),2)</f>
        <v>07</v>
      </c>
      <c r="X174" s="31">
        <f>LEFT(TEXT(DataFromForm[[#This Row],[Heure levé]],"0000"),2)+1</f>
        <v>8</v>
      </c>
      <c r="Y174" t="str">
        <f>IF(RIGHT(DataFromForm[[#This Row],[Heure levé]],2)*1 &gt;57, X174,W174)</f>
        <v>07</v>
      </c>
      <c r="Z174">
        <f>IF(RIGHT(DataFromForm[[#This Row],[Heure levé]],2)*1 &gt;57,0,MROUND(RIGHT(DataFromForm[[#This Row],[Heure coucher]]*1,2),15))</f>
        <v>45</v>
      </c>
      <c r="AA174" t="str" cm="1">
        <f t="array" aca="1" ref="AA174" ca="1">RIGHT(CELL("address",INDEX(Agenda!A:A,MATCH(DataFromForm[[#This Row],[Date]],Agenda!A:A,0))),3)</f>
        <v>802</v>
      </c>
      <c r="AB174" s="4" t="str" cm="1">
        <f t="array" ref="AB174">INDEX(MatriceHeureHeure[], MATCH(Z174*1,TableHeuresMinutes[Colonne1],0),MATCH(Y174*1,(MatriceHeureHeure[#Headers])*1,0))</f>
        <v>AS</v>
      </c>
      <c r="AD174" s="48" t="str">
        <f>LEFT(TEXT(DataFromForm[[#This Row],[HeureBoisson]],"0000"),2)</f>
        <v>14</v>
      </c>
      <c r="AE174" s="31">
        <f>LEFT(TEXT(DataFromForm[[#This Row],[HeureBoisson]],"0000"),2)+1</f>
        <v>15</v>
      </c>
      <c r="AF174" t="str">
        <f>IF(RIGHT(DataFromForm[[#This Row],[HeureBoisson]],2)*1 &gt;57, AE174,AD174)</f>
        <v>14</v>
      </c>
      <c r="AG174">
        <f>IF(RIGHT(DataFromForm[[#This Row],[HeureBoisson]],2)*1 &gt;57,0,MROUND(RIGHT(DataFromForm[[#This Row],[Heure coucher]]*1,2),15))</f>
        <v>45</v>
      </c>
      <c r="AH174" cm="1">
        <f t="array" aca="1" ref="AH174" ca="1">RIGHT(CELL("address",INDEX(Agenda!A:A,MATCH(DataFromForm[[#This Row],[Date]],Agenda!A:A,0))),3)-1</f>
        <v>801</v>
      </c>
      <c r="AI174" s="4" t="str" cm="1">
        <f t="array" ref="AI174">INDEX(MatriceHeureHeure[], MATCH(AG174*1,TableHeuresMinutes[Colonne1],0),MATCH(AF174*1,(MatriceHeureHeure[#Headers])*1,0))</f>
        <v>BU</v>
      </c>
      <c r="AJ174" s="37">
        <v>0</v>
      </c>
      <c r="AK174" s="48" t="str">
        <f>LEFT(TEXT(DataFromForm[[#This Row],[Heure sieste]],"0000"),2)</f>
        <v>00</v>
      </c>
      <c r="AL174" s="31">
        <f>LEFT(TEXT(DataFromForm[[#This Row],[Heure sieste]],"0000"),2)+1</f>
        <v>1</v>
      </c>
      <c r="AM174" t="e">
        <f>IF(RIGHT(DataFromForm[[#This Row],[Heure sieste]],2)*1 &gt;57, AL174,AK174)</f>
        <v>#VALUE!</v>
      </c>
      <c r="AN174" t="e">
        <f>IF(RIGHT(DataFromForm[[#This Row],[Heure sieste]],2)*1 &gt;57,0,MROUND(RIGHT(DataFromForm[[#This Row],[Heure sieste]]*1,2),15))</f>
        <v>#VALUE!</v>
      </c>
      <c r="AO174">
        <f>MROUND(DataFromForm[[#This Row],[Durée sieste]],15)</f>
        <v>0</v>
      </c>
      <c r="AP174" t="str" cm="1">
        <f t="array" aca="1" ref="AP174" ca="1">RIGHT(CELL("address",INDEX(Agenda!A:A,MATCH(DataFromForm[[#This Row],[Date]],Agenda!A:A,0))),3)</f>
        <v>802</v>
      </c>
      <c r="AQ174" s="4" t="e" cm="1">
        <f t="array" ref="AQ174">INDEX(MatriceHeureHeure[], MATCH(AN174*1,TableHeuresMinutes[Colonne1],0),MATCH(AM174*1,(MatriceHeureHeure[#Headers])*1,0))</f>
        <v>#VALUE!</v>
      </c>
      <c r="AR174">
        <f t="shared" si="3"/>
        <v>-1</v>
      </c>
    </row>
    <row r="175" spans="1:44">
      <c r="A175" s="19">
        <v>44655</v>
      </c>
      <c r="B175" s="28"/>
      <c r="D175" s="21" t="s">
        <v>268</v>
      </c>
      <c r="E175">
        <v>20</v>
      </c>
      <c r="K175" t="s">
        <v>210</v>
      </c>
      <c r="L175" s="21" t="s">
        <v>242</v>
      </c>
      <c r="M175">
        <v>1</v>
      </c>
      <c r="P175" s="30" t="str">
        <f>LEFT(TEXT(DataFromForm[[#This Row],[Heure coucher]],"0000"),2)</f>
        <v>00</v>
      </c>
      <c r="Q175" s="31">
        <f>LEFT(TEXT(DataFromForm[[#This Row],[Heure coucher]],"0000"),2)+1</f>
        <v>1</v>
      </c>
      <c r="R175" s="32" t="e">
        <f>IF(RIGHT(DataFromForm[[#This Row],[Heure coucher]],2)*1 &gt;57,Q175, P175)</f>
        <v>#VALUE!</v>
      </c>
      <c r="S175" s="33" t="e">
        <f>IF(RIGHT(DataFromForm[[#This Row],[Heure coucher]],2)*1 &gt;57,0,MROUND(RIGHT(DataFromForm[[#This Row],[Heure coucher]]*1,2),15))</f>
        <v>#VALUE!</v>
      </c>
      <c r="T175" s="20" t="str" cm="1">
        <f t="array" aca="1" ref="T175" ca="1">RIGHT(CELL("address",INDEX(Agenda!A:A,MATCH(DataFromForm[[#This Row],[Date]],Agenda!A:A,0))),3)</f>
        <v>804</v>
      </c>
      <c r="U175" s="34" t="e" cm="1">
        <f t="array" ref="U175">INDEX(MatriceHeureHeure[], MATCH(S175*1,TableHeuresMinutes[Colonne1],0),MATCH(R175*1,(MatriceHeureHeure[#Headers])*1,0))</f>
        <v>#VALUE!</v>
      </c>
      <c r="W175" s="30" t="str">
        <f>LEFT(TEXT(DataFromForm[[#This Row],[Heure levé]],"0000"),2)</f>
        <v>00</v>
      </c>
      <c r="X175" s="31">
        <f>LEFT(TEXT(DataFromForm[[#This Row],[Heure levé]],"0000"),2)+1</f>
        <v>1</v>
      </c>
      <c r="Y175" t="e">
        <f>IF(RIGHT(DataFromForm[[#This Row],[Heure levé]],2)*1 &gt;57, X175,W175)</f>
        <v>#VALUE!</v>
      </c>
      <c r="Z175" t="e">
        <f>IF(RIGHT(DataFromForm[[#This Row],[Heure levé]],2)*1 &gt;57,0,MROUND(RIGHT(DataFromForm[[#This Row],[Heure coucher]]*1,2),15))</f>
        <v>#VALUE!</v>
      </c>
      <c r="AA175" t="str" cm="1">
        <f t="array" aca="1" ref="AA175" ca="1">RIGHT(CELL("address",INDEX(Agenda!A:A,MATCH(DataFromForm[[#This Row],[Date]],Agenda!A:A,0))),3)</f>
        <v>804</v>
      </c>
      <c r="AB175" s="4" t="e" cm="1">
        <f t="array" ref="AB175">INDEX(MatriceHeureHeure[], MATCH(Z175*1,TableHeuresMinutes[Colonne1],0),MATCH(Y175*1,(MatriceHeureHeure[#Headers])*1,0))</f>
        <v>#VALUE!</v>
      </c>
      <c r="AD175" s="48" t="str">
        <f>LEFT(TEXT(DataFromForm[[#This Row],[HeureBoisson]],"0000"),2)</f>
        <v>00</v>
      </c>
      <c r="AE175" s="31">
        <f>LEFT(TEXT(DataFromForm[[#This Row],[HeureBoisson]],"0000"),2)+1</f>
        <v>1</v>
      </c>
      <c r="AF175" t="str">
        <f>IF(RIGHT(DataFromForm[[#This Row],[HeureBoisson]],2)*1 &gt;57, AE175,AD175)</f>
        <v>00</v>
      </c>
      <c r="AG175">
        <f>IF(RIGHT(DataFromForm[[#This Row],[HeureBoisson]],2)*1 &gt;57,0,MROUND(RIGHT(DataFromForm[[#This Row],[Heure coucher]]*1,2),15))</f>
        <v>0</v>
      </c>
      <c r="AH175" cm="1">
        <f t="array" aca="1" ref="AH175" ca="1">RIGHT(CELL("address",INDEX(Agenda!A:A,MATCH(DataFromForm[[#This Row],[Date]],Agenda!A:A,0))),3)-1</f>
        <v>803</v>
      </c>
      <c r="AI175" s="4" t="str" cm="1">
        <f t="array" ref="AI175">INDEX(MatriceHeureHeure[], MATCH(AG175*1,TableHeuresMinutes[Colonne1],0),MATCH(AF175*1,(MatriceHeureHeure[#Headers])*1,0))</f>
        <v>N</v>
      </c>
      <c r="AJ175" s="37">
        <v>0</v>
      </c>
      <c r="AK175" s="48" t="str">
        <f>LEFT(TEXT(DataFromForm[[#This Row],[Heure sieste]],"0000"),2)</f>
        <v>13</v>
      </c>
      <c r="AL175" s="31">
        <f>LEFT(TEXT(DataFromForm[[#This Row],[Heure sieste]],"0000"),2)+1</f>
        <v>14</v>
      </c>
      <c r="AM175" t="str">
        <f>IF(RIGHT(DataFromForm[[#This Row],[Heure sieste]],2)*1 &gt;57, AL175,AK175)</f>
        <v>13</v>
      </c>
      <c r="AN175">
        <f>IF(RIGHT(DataFromForm[[#This Row],[Heure sieste]],2)*1 &gt;57,0,MROUND(RIGHT(DataFromForm[[#This Row],[Heure sieste]]*1,2),15))</f>
        <v>15</v>
      </c>
      <c r="AO175">
        <f>MROUND(DataFromForm[[#This Row],[Durée sieste]],15)</f>
        <v>15</v>
      </c>
      <c r="AP175" t="str" cm="1">
        <f t="array" aca="1" ref="AP175" ca="1">RIGHT(CELL("address",INDEX(Agenda!A:A,MATCH(DataFromForm[[#This Row],[Date]],Agenda!A:A,0))),3)</f>
        <v>804</v>
      </c>
      <c r="AQ175" s="4" t="str" cm="1">
        <f t="array" ref="AQ175">INDEX(MatriceHeureHeure[], MATCH(AN175*1,TableHeuresMinutes[Colonne1],0),MATCH(AM175*1,(MatriceHeureHeure[#Headers])*1,0))</f>
        <v>BO</v>
      </c>
      <c r="AR175">
        <f t="shared" si="3"/>
        <v>0</v>
      </c>
    </row>
    <row r="176" spans="1:44">
      <c r="A176" s="19">
        <v>44656</v>
      </c>
      <c r="B176" s="28"/>
      <c r="D176" s="21" t="s">
        <v>292</v>
      </c>
      <c r="E176">
        <v>30</v>
      </c>
      <c r="M176">
        <v>1</v>
      </c>
      <c r="P176" s="30" t="str">
        <f>LEFT(TEXT(DataFromForm[[#This Row],[Heure coucher]],"0000"),2)</f>
        <v>00</v>
      </c>
      <c r="Q176" s="31">
        <f>LEFT(TEXT(DataFromForm[[#This Row],[Heure coucher]],"0000"),2)+1</f>
        <v>1</v>
      </c>
      <c r="R176" s="32" t="e">
        <f>IF(RIGHT(DataFromForm[[#This Row],[Heure coucher]],2)*1 &gt;57,Q176, P176)</f>
        <v>#VALUE!</v>
      </c>
      <c r="S176" s="33" t="e">
        <f>IF(RIGHT(DataFromForm[[#This Row],[Heure coucher]],2)*1 &gt;57,0,MROUND(RIGHT(DataFromForm[[#This Row],[Heure coucher]]*1,2),15))</f>
        <v>#VALUE!</v>
      </c>
      <c r="T176" s="20" t="str" cm="1">
        <f t="array" aca="1" ref="T176" ca="1">RIGHT(CELL("address",INDEX(Agenda!A:A,MATCH(DataFromForm[[#This Row],[Date]],Agenda!A:A,0))),3)</f>
        <v>805</v>
      </c>
      <c r="U176" s="34" t="e" cm="1">
        <f t="array" ref="U176">INDEX(MatriceHeureHeure[], MATCH(S176*1,TableHeuresMinutes[Colonne1],0),MATCH(R176*1,(MatriceHeureHeure[#Headers])*1,0))</f>
        <v>#VALUE!</v>
      </c>
      <c r="W176" s="30" t="str">
        <f>LEFT(TEXT(DataFromForm[[#This Row],[Heure levé]],"0000"),2)</f>
        <v>00</v>
      </c>
      <c r="X176" s="31">
        <f>LEFT(TEXT(DataFromForm[[#This Row],[Heure levé]],"0000"),2)+1</f>
        <v>1</v>
      </c>
      <c r="Y176" t="e">
        <f>IF(RIGHT(DataFromForm[[#This Row],[Heure levé]],2)*1 &gt;57, X176,W176)</f>
        <v>#VALUE!</v>
      </c>
      <c r="Z176" t="e">
        <f>IF(RIGHT(DataFromForm[[#This Row],[Heure levé]],2)*1 &gt;57,0,MROUND(RIGHT(DataFromForm[[#This Row],[Heure coucher]]*1,2),15))</f>
        <v>#VALUE!</v>
      </c>
      <c r="AA176" t="str" cm="1">
        <f t="array" aca="1" ref="AA176" ca="1">RIGHT(CELL("address",INDEX(Agenda!A:A,MATCH(DataFromForm[[#This Row],[Date]],Agenda!A:A,0))),3)</f>
        <v>805</v>
      </c>
      <c r="AB176" s="4" t="e" cm="1">
        <f t="array" ref="AB176">INDEX(MatriceHeureHeure[], MATCH(Z176*1,TableHeuresMinutes[Colonne1],0),MATCH(Y176*1,(MatriceHeureHeure[#Headers])*1,0))</f>
        <v>#VALUE!</v>
      </c>
      <c r="AD176" s="48" t="str">
        <f>LEFT(TEXT(DataFromForm[[#This Row],[HeureBoisson]],"0000"),2)</f>
        <v>00</v>
      </c>
      <c r="AE176" s="31">
        <f>LEFT(TEXT(DataFromForm[[#This Row],[HeureBoisson]],"0000"),2)+1</f>
        <v>1</v>
      </c>
      <c r="AF176" t="e">
        <f>IF(RIGHT(DataFromForm[[#This Row],[HeureBoisson]],2)*1 &gt;57, AE176,AD176)</f>
        <v>#VALUE!</v>
      </c>
      <c r="AG176" t="e">
        <f>IF(RIGHT(DataFromForm[[#This Row],[HeureBoisson]],2)*1 &gt;57,0,MROUND(RIGHT(DataFromForm[[#This Row],[Heure coucher]]*1,2),15))</f>
        <v>#VALUE!</v>
      </c>
      <c r="AH176" cm="1">
        <f t="array" aca="1" ref="AH176" ca="1">RIGHT(CELL("address",INDEX(Agenda!A:A,MATCH(DataFromForm[[#This Row],[Date]],Agenda!A:A,0))),3)-1</f>
        <v>804</v>
      </c>
      <c r="AI176" s="4" t="e" cm="1">
        <f t="array" ref="AI176">INDEX(MatriceHeureHeure[], MATCH(AG176*1,TableHeuresMinutes[Colonne1],0),MATCH(AF176*1,(MatriceHeureHeure[#Headers])*1,0))</f>
        <v>#VALUE!</v>
      </c>
      <c r="AJ176" s="37">
        <v>0</v>
      </c>
      <c r="AK176" s="48" t="str">
        <f>LEFT(TEXT(DataFromForm[[#This Row],[Heure sieste]],"0000"),2)</f>
        <v>13</v>
      </c>
      <c r="AL176" s="31">
        <f>LEFT(TEXT(DataFromForm[[#This Row],[Heure sieste]],"0000"),2)+1</f>
        <v>14</v>
      </c>
      <c r="AM176" t="str">
        <f>IF(RIGHT(DataFromForm[[#This Row],[Heure sieste]],2)*1 &gt;57, AL176,AK176)</f>
        <v>13</v>
      </c>
      <c r="AN176">
        <f>IF(RIGHT(DataFromForm[[#This Row],[Heure sieste]],2)*1 &gt;57,0,MROUND(RIGHT(DataFromForm[[#This Row],[Heure sieste]]*1,2),15))</f>
        <v>15</v>
      </c>
      <c r="AO176">
        <f>MROUND(DataFromForm[[#This Row],[Durée sieste]],15)</f>
        <v>30</v>
      </c>
      <c r="AP176" t="str" cm="1">
        <f t="array" aca="1" ref="AP176" ca="1">RIGHT(CELL("address",INDEX(Agenda!A:A,MATCH(DataFromForm[[#This Row],[Date]],Agenda!A:A,0))),3)</f>
        <v>805</v>
      </c>
      <c r="AQ176" s="4" t="str" cm="1">
        <f t="array" ref="AQ176">INDEX(MatriceHeureHeure[], MATCH(AN176*1,TableHeuresMinutes[Colonne1],0),MATCH(AM176*1,(MatriceHeureHeure[#Headers])*1,0))</f>
        <v>BO</v>
      </c>
      <c r="AR176">
        <f t="shared" si="3"/>
        <v>1</v>
      </c>
    </row>
    <row r="177" spans="1:44">
      <c r="A177" s="19">
        <v>44663</v>
      </c>
      <c r="B177" s="28">
        <v>2300</v>
      </c>
      <c r="C177" s="21" t="s">
        <v>214</v>
      </c>
      <c r="F177" t="s">
        <v>208</v>
      </c>
      <c r="G177" t="s">
        <v>208</v>
      </c>
      <c r="H177" t="s">
        <v>208</v>
      </c>
      <c r="I177">
        <v>3</v>
      </c>
      <c r="J177">
        <v>3</v>
      </c>
      <c r="M177">
        <v>1</v>
      </c>
      <c r="P177" s="30" t="str">
        <f>LEFT(TEXT(DataFromForm[[#This Row],[Heure coucher]],"0000"),2)</f>
        <v>23</v>
      </c>
      <c r="Q177" s="31">
        <f>LEFT(TEXT(DataFromForm[[#This Row],[Heure coucher]],"0000"),2)+1</f>
        <v>24</v>
      </c>
      <c r="R177" s="32" t="str">
        <f>IF(RIGHT(DataFromForm[[#This Row],[Heure coucher]],2)*1 &gt;57,Q177, P177)</f>
        <v>23</v>
      </c>
      <c r="S177" s="33">
        <f>IF(RIGHT(DataFromForm[[#This Row],[Heure coucher]],2)*1 &gt;57,0,MROUND(RIGHT(DataFromForm[[#This Row],[Heure coucher]]*1,2),15))</f>
        <v>0</v>
      </c>
      <c r="T177" s="20" t="str" cm="1">
        <f t="array" aca="1" ref="T177" ca="1">RIGHT(CELL("address",INDEX(Agenda!A:A,MATCH(DataFromForm[[#This Row],[Date]],Agenda!A:A,0))),3)</f>
        <v>812</v>
      </c>
      <c r="U177" s="34" t="str" cm="1">
        <f t="array" ref="U177">INDEX(MatriceHeureHeure[], MATCH(S177*1,TableHeuresMinutes[Colonne1],0),MATCH(R177*1,(MatriceHeureHeure[#Headers])*1,0))</f>
        <v>J</v>
      </c>
      <c r="W177" s="30" t="str">
        <f>LEFT(TEXT(DataFromForm[[#This Row],[Heure levé]],"0000"),2)</f>
        <v>07</v>
      </c>
      <c r="X177" s="31">
        <f>LEFT(TEXT(DataFromForm[[#This Row],[Heure levé]],"0000"),2)+1</f>
        <v>8</v>
      </c>
      <c r="Y177" t="str">
        <f>IF(RIGHT(DataFromForm[[#This Row],[Heure levé]],2)*1 &gt;57, X177,W177)</f>
        <v>07</v>
      </c>
      <c r="Z177">
        <f>IF(RIGHT(DataFromForm[[#This Row],[Heure levé]],2)*1 &gt;57,0,MROUND(RIGHT(DataFromForm[[#This Row],[Heure coucher]]*1,2),15))</f>
        <v>0</v>
      </c>
      <c r="AA177" t="str" cm="1">
        <f t="array" aca="1" ref="AA177" ca="1">RIGHT(CELL("address",INDEX(Agenda!A:A,MATCH(DataFromForm[[#This Row],[Date]],Agenda!A:A,0))),3)</f>
        <v>812</v>
      </c>
      <c r="AB177" s="4" t="str" cm="1">
        <f t="array" ref="AB177">INDEX(MatriceHeureHeure[], MATCH(Z177*1,TableHeuresMinutes[Colonne1],0),MATCH(Y177*1,(MatriceHeureHeure[#Headers])*1,0))</f>
        <v>AP</v>
      </c>
      <c r="AD177" s="48" t="str">
        <f>LEFT(TEXT(DataFromForm[[#This Row],[HeureBoisson]],"0000"),2)</f>
        <v>00</v>
      </c>
      <c r="AE177" s="31">
        <f>LEFT(TEXT(DataFromForm[[#This Row],[HeureBoisson]],"0000"),2)+1</f>
        <v>1</v>
      </c>
      <c r="AF177" t="e">
        <f>IF(RIGHT(DataFromForm[[#This Row],[HeureBoisson]],2)*1 &gt;57, AE177,AD177)</f>
        <v>#VALUE!</v>
      </c>
      <c r="AG177" t="e">
        <f>IF(RIGHT(DataFromForm[[#This Row],[HeureBoisson]],2)*1 &gt;57,0,MROUND(RIGHT(DataFromForm[[#This Row],[Heure coucher]]*1,2),15))</f>
        <v>#VALUE!</v>
      </c>
      <c r="AH177" cm="1">
        <f t="array" aca="1" ref="AH177" ca="1">RIGHT(CELL("address",INDEX(Agenda!A:A,MATCH(DataFromForm[[#This Row],[Date]],Agenda!A:A,0))),3)-1</f>
        <v>811</v>
      </c>
      <c r="AI177" s="4" t="e" cm="1">
        <f t="array" ref="AI177">INDEX(MatriceHeureHeure[], MATCH(AG177*1,TableHeuresMinutes[Colonne1],0),MATCH(AF177*1,(MatriceHeureHeure[#Headers])*1,0))</f>
        <v>#VALUE!</v>
      </c>
      <c r="AJ177" s="37">
        <v>0</v>
      </c>
      <c r="AK177" s="48" t="str">
        <f>LEFT(TEXT(DataFromForm[[#This Row],[Heure sieste]],"0000"),2)</f>
        <v>00</v>
      </c>
      <c r="AL177" s="31">
        <f>LEFT(TEXT(DataFromForm[[#This Row],[Heure sieste]],"0000"),2)+1</f>
        <v>1</v>
      </c>
      <c r="AM177" t="e">
        <f>IF(RIGHT(DataFromForm[[#This Row],[Heure sieste]],2)*1 &gt;57, AL177,AK177)</f>
        <v>#VALUE!</v>
      </c>
      <c r="AN177" t="e">
        <f>IF(RIGHT(DataFromForm[[#This Row],[Heure sieste]],2)*1 &gt;57,0,MROUND(RIGHT(DataFromForm[[#This Row],[Heure sieste]]*1,2),15))</f>
        <v>#VALUE!</v>
      </c>
      <c r="AO177">
        <f>MROUND(DataFromForm[[#This Row],[Durée sieste]],15)</f>
        <v>0</v>
      </c>
      <c r="AP177" t="str" cm="1">
        <f t="array" aca="1" ref="AP177" ca="1">RIGHT(CELL("address",INDEX(Agenda!A:A,MATCH(DataFromForm[[#This Row],[Date]],Agenda!A:A,0))),3)</f>
        <v>812</v>
      </c>
      <c r="AQ177" s="4" t="e" cm="1">
        <f t="array" ref="AQ177">INDEX(MatriceHeureHeure[], MATCH(AN177*1,TableHeuresMinutes[Colonne1],0),MATCH(AM177*1,(MatriceHeureHeure[#Headers])*1,0))</f>
        <v>#VALUE!</v>
      </c>
      <c r="AR177">
        <f t="shared" si="3"/>
        <v>-1</v>
      </c>
    </row>
    <row r="178" spans="1:44">
      <c r="A178" s="19">
        <v>44664</v>
      </c>
      <c r="B178" s="28">
        <v>30</v>
      </c>
      <c r="C178" s="21" t="s">
        <v>204</v>
      </c>
      <c r="F178" t="s">
        <v>208</v>
      </c>
      <c r="G178" t="s">
        <v>201</v>
      </c>
      <c r="H178" t="s">
        <v>208</v>
      </c>
      <c r="I178">
        <v>3</v>
      </c>
      <c r="J178">
        <v>3</v>
      </c>
      <c r="K178" t="s">
        <v>210</v>
      </c>
      <c r="L178" s="21" t="s">
        <v>247</v>
      </c>
      <c r="M178">
        <v>1</v>
      </c>
      <c r="P178" s="30" t="str">
        <f>LEFT(TEXT(DataFromForm[[#This Row],[Heure coucher]],"0000"),2)</f>
        <v>00</v>
      </c>
      <c r="Q178" s="31">
        <f>LEFT(TEXT(DataFromForm[[#This Row],[Heure coucher]],"0000"),2)+1</f>
        <v>1</v>
      </c>
      <c r="R178" s="32" t="str">
        <f>IF(RIGHT(DataFromForm[[#This Row],[Heure coucher]],2)*1 &gt;57,Q178, P178)</f>
        <v>00</v>
      </c>
      <c r="S178" s="33">
        <f>IF(RIGHT(DataFromForm[[#This Row],[Heure coucher]],2)*1 &gt;57,0,MROUND(RIGHT(DataFromForm[[#This Row],[Heure coucher]]*1,2),15))</f>
        <v>30</v>
      </c>
      <c r="T178" s="20" t="str" cm="1">
        <f t="array" aca="1" ref="T178" ca="1">RIGHT(CELL("address",INDEX(Agenda!A:A,MATCH(DataFromForm[[#This Row],[Date]],Agenda!A:A,0))),3)</f>
        <v>813</v>
      </c>
      <c r="U178" s="34" t="str" cm="1">
        <f t="array" ref="U178">INDEX(MatriceHeureHeure[], MATCH(S178*1,TableHeuresMinutes[Colonne1],0),MATCH(R178*1,(MatriceHeureHeure[#Headers])*1,0))</f>
        <v>P</v>
      </c>
      <c r="W178" s="30" t="str">
        <f>LEFT(TEXT(DataFromForm[[#This Row],[Heure levé]],"0000"),2)</f>
        <v>08</v>
      </c>
      <c r="X178" s="31">
        <f>LEFT(TEXT(DataFromForm[[#This Row],[Heure levé]],"0000"),2)+1</f>
        <v>9</v>
      </c>
      <c r="Y178" t="str">
        <f>IF(RIGHT(DataFromForm[[#This Row],[Heure levé]],2)*1 &gt;57, X178,W178)</f>
        <v>08</v>
      </c>
      <c r="Z178">
        <f>IF(RIGHT(DataFromForm[[#This Row],[Heure levé]],2)*1 &gt;57,0,MROUND(RIGHT(DataFromForm[[#This Row],[Heure coucher]]*1,2),15))</f>
        <v>30</v>
      </c>
      <c r="AA178" t="str" cm="1">
        <f t="array" aca="1" ref="AA178" ca="1">RIGHT(CELL("address",INDEX(Agenda!A:A,MATCH(DataFromForm[[#This Row],[Date]],Agenda!A:A,0))),3)</f>
        <v>813</v>
      </c>
      <c r="AB178" s="4" t="str" cm="1">
        <f t="array" ref="AB178">INDEX(MatriceHeureHeure[], MATCH(Z178*1,TableHeuresMinutes[Colonne1],0),MATCH(Y178*1,(MatriceHeureHeure[#Headers])*1,0))</f>
        <v>AV</v>
      </c>
      <c r="AD178" s="48" t="str">
        <f>LEFT(TEXT(DataFromForm[[#This Row],[HeureBoisson]],"0000"),2)</f>
        <v>13</v>
      </c>
      <c r="AE178" s="31">
        <f>LEFT(TEXT(DataFromForm[[#This Row],[HeureBoisson]],"0000"),2)+1</f>
        <v>14</v>
      </c>
      <c r="AF178" t="str">
        <f>IF(RIGHT(DataFromForm[[#This Row],[HeureBoisson]],2)*1 &gt;57, AE178,AD178)</f>
        <v>13</v>
      </c>
      <c r="AG178">
        <f>IF(RIGHT(DataFromForm[[#This Row],[HeureBoisson]],2)*1 &gt;57,0,MROUND(RIGHT(DataFromForm[[#This Row],[Heure coucher]]*1,2),15))</f>
        <v>30</v>
      </c>
      <c r="AH178" cm="1">
        <f t="array" aca="1" ref="AH178" ca="1">RIGHT(CELL("address",INDEX(Agenda!A:A,MATCH(DataFromForm[[#This Row],[Date]],Agenda!A:A,0))),3)-1</f>
        <v>812</v>
      </c>
      <c r="AI178" s="4" t="str" cm="1">
        <f t="array" ref="AI178">INDEX(MatriceHeureHeure[], MATCH(AG178*1,TableHeuresMinutes[Colonne1],0),MATCH(AF178*1,(MatriceHeureHeure[#Headers])*1,0))</f>
        <v>BP</v>
      </c>
      <c r="AJ178" s="37">
        <v>0</v>
      </c>
      <c r="AK178" s="48" t="str">
        <f>LEFT(TEXT(DataFromForm[[#This Row],[Heure sieste]],"0000"),2)</f>
        <v>00</v>
      </c>
      <c r="AL178" s="31">
        <f>LEFT(TEXT(DataFromForm[[#This Row],[Heure sieste]],"0000"),2)+1</f>
        <v>1</v>
      </c>
      <c r="AM178" t="e">
        <f>IF(RIGHT(DataFromForm[[#This Row],[Heure sieste]],2)*1 &gt;57, AL178,AK178)</f>
        <v>#VALUE!</v>
      </c>
      <c r="AN178" t="e">
        <f>IF(RIGHT(DataFromForm[[#This Row],[Heure sieste]],2)*1 &gt;57,0,MROUND(RIGHT(DataFromForm[[#This Row],[Heure sieste]]*1,2),15))</f>
        <v>#VALUE!</v>
      </c>
      <c r="AO178">
        <f>MROUND(DataFromForm[[#This Row],[Durée sieste]],15)</f>
        <v>0</v>
      </c>
      <c r="AP178" t="str" cm="1">
        <f t="array" aca="1" ref="AP178" ca="1">RIGHT(CELL("address",INDEX(Agenda!A:A,MATCH(DataFromForm[[#This Row],[Date]],Agenda!A:A,0))),3)</f>
        <v>813</v>
      </c>
      <c r="AQ178" s="4" t="e" cm="1">
        <f t="array" ref="AQ178">INDEX(MatriceHeureHeure[], MATCH(AN178*1,TableHeuresMinutes[Colonne1],0),MATCH(AM178*1,(MatriceHeureHeure[#Headers])*1,0))</f>
        <v>#VALUE!</v>
      </c>
      <c r="AR178">
        <f t="shared" si="3"/>
        <v>-1</v>
      </c>
    </row>
    <row r="179" spans="1:44">
      <c r="A179" s="19">
        <v>44667</v>
      </c>
      <c r="B179" s="28">
        <v>110</v>
      </c>
      <c r="C179" s="21" t="s">
        <v>204</v>
      </c>
      <c r="F179" t="s">
        <v>200</v>
      </c>
      <c r="G179" t="s">
        <v>200</v>
      </c>
      <c r="H179" t="s">
        <v>200</v>
      </c>
      <c r="I179">
        <v>2</v>
      </c>
      <c r="J179">
        <v>2</v>
      </c>
      <c r="M179">
        <v>1</v>
      </c>
      <c r="P179" s="30" t="str">
        <f>LEFT(TEXT(DataFromForm[[#This Row],[Heure coucher]],"0000"),2)</f>
        <v>01</v>
      </c>
      <c r="Q179" s="31">
        <f>LEFT(TEXT(DataFromForm[[#This Row],[Heure coucher]],"0000"),2)+1</f>
        <v>2</v>
      </c>
      <c r="R179" s="32" t="str">
        <f>IF(RIGHT(DataFromForm[[#This Row],[Heure coucher]],2)*1 &gt;57,Q179, P179)</f>
        <v>01</v>
      </c>
      <c r="S179" s="33">
        <f>IF(RIGHT(DataFromForm[[#This Row],[Heure coucher]],2)*1 &gt;57,0,MROUND(RIGHT(DataFromForm[[#This Row],[Heure coucher]]*1,2),15))</f>
        <v>15</v>
      </c>
      <c r="T179" s="20" t="str" cm="1">
        <f t="array" aca="1" ref="T179" ca="1">RIGHT(CELL("address",INDEX(Agenda!A:A,MATCH(DataFromForm[[#This Row],[Date]],Agenda!A:A,0))),3)</f>
        <v>816</v>
      </c>
      <c r="U179" s="34" t="str" cm="1">
        <f t="array" ref="U179">INDEX(MatriceHeureHeure[], MATCH(S179*1,TableHeuresMinutes[Colonne1],0),MATCH(R179*1,(MatriceHeureHeure[#Headers])*1,0))</f>
        <v>S</v>
      </c>
      <c r="W179" s="30" t="str">
        <f>LEFT(TEXT(DataFromForm[[#This Row],[Heure levé]],"0000"),2)</f>
        <v>08</v>
      </c>
      <c r="X179" s="31">
        <f>LEFT(TEXT(DataFromForm[[#This Row],[Heure levé]],"0000"),2)+1</f>
        <v>9</v>
      </c>
      <c r="Y179" t="str">
        <f>IF(RIGHT(DataFromForm[[#This Row],[Heure levé]],2)*1 &gt;57, X179,W179)</f>
        <v>08</v>
      </c>
      <c r="Z179">
        <f>IF(RIGHT(DataFromForm[[#This Row],[Heure levé]],2)*1 &gt;57,0,MROUND(RIGHT(DataFromForm[[#This Row],[Heure coucher]]*1,2),15))</f>
        <v>15</v>
      </c>
      <c r="AA179" t="str" cm="1">
        <f t="array" aca="1" ref="AA179" ca="1">RIGHT(CELL("address",INDEX(Agenda!A:A,MATCH(DataFromForm[[#This Row],[Date]],Agenda!A:A,0))),3)</f>
        <v>816</v>
      </c>
      <c r="AB179" s="4" t="str" cm="1">
        <f t="array" ref="AB179">INDEX(MatriceHeureHeure[], MATCH(Z179*1,TableHeuresMinutes[Colonne1],0),MATCH(Y179*1,(MatriceHeureHeure[#Headers])*1,0))</f>
        <v>AU</v>
      </c>
      <c r="AD179" s="48" t="str">
        <f>LEFT(TEXT(DataFromForm[[#This Row],[HeureBoisson]],"0000"),2)</f>
        <v>00</v>
      </c>
      <c r="AE179" s="31">
        <f>LEFT(TEXT(DataFromForm[[#This Row],[HeureBoisson]],"0000"),2)+1</f>
        <v>1</v>
      </c>
      <c r="AF179" t="e">
        <f>IF(RIGHT(DataFromForm[[#This Row],[HeureBoisson]],2)*1 &gt;57, AE179,AD179)</f>
        <v>#VALUE!</v>
      </c>
      <c r="AG179" t="e">
        <f>IF(RIGHT(DataFromForm[[#This Row],[HeureBoisson]],2)*1 &gt;57,0,MROUND(RIGHT(DataFromForm[[#This Row],[Heure coucher]]*1,2),15))</f>
        <v>#VALUE!</v>
      </c>
      <c r="AH179" cm="1">
        <f t="array" aca="1" ref="AH179" ca="1">RIGHT(CELL("address",INDEX(Agenda!A:A,MATCH(DataFromForm[[#This Row],[Date]],Agenda!A:A,0))),3)-1</f>
        <v>815</v>
      </c>
      <c r="AI179" s="4" t="e" cm="1">
        <f t="array" ref="AI179">INDEX(MatriceHeureHeure[], MATCH(AG179*1,TableHeuresMinutes[Colonne1],0),MATCH(AF179*1,(MatriceHeureHeure[#Headers])*1,0))</f>
        <v>#VALUE!</v>
      </c>
      <c r="AJ179" s="37">
        <v>0</v>
      </c>
      <c r="AK179" s="48" t="str">
        <f>LEFT(TEXT(DataFromForm[[#This Row],[Heure sieste]],"0000"),2)</f>
        <v>00</v>
      </c>
      <c r="AL179" s="31">
        <f>LEFT(TEXT(DataFromForm[[#This Row],[Heure sieste]],"0000"),2)+1</f>
        <v>1</v>
      </c>
      <c r="AM179" t="e">
        <f>IF(RIGHT(DataFromForm[[#This Row],[Heure sieste]],2)*1 &gt;57, AL179,AK179)</f>
        <v>#VALUE!</v>
      </c>
      <c r="AN179" t="e">
        <f>IF(RIGHT(DataFromForm[[#This Row],[Heure sieste]],2)*1 &gt;57,0,MROUND(RIGHT(DataFromForm[[#This Row],[Heure sieste]]*1,2),15))</f>
        <v>#VALUE!</v>
      </c>
      <c r="AO179">
        <f>MROUND(DataFromForm[[#This Row],[Durée sieste]],15)</f>
        <v>0</v>
      </c>
      <c r="AP179" t="str" cm="1">
        <f t="array" aca="1" ref="AP179" ca="1">RIGHT(CELL("address",INDEX(Agenda!A:A,MATCH(DataFromForm[[#This Row],[Date]],Agenda!A:A,0))),3)</f>
        <v>816</v>
      </c>
      <c r="AQ179" s="4" t="e" cm="1">
        <f t="array" ref="AQ179">INDEX(MatriceHeureHeure[], MATCH(AN179*1,TableHeuresMinutes[Colonne1],0),MATCH(AM179*1,(MatriceHeureHeure[#Headers])*1,0))</f>
        <v>#VALUE!</v>
      </c>
      <c r="AR179">
        <f t="shared" si="3"/>
        <v>-1</v>
      </c>
    </row>
    <row r="180" spans="1:44">
      <c r="A180" s="19">
        <v>44668</v>
      </c>
      <c r="B180" s="28">
        <v>2330</v>
      </c>
      <c r="C180" s="21" t="s">
        <v>237</v>
      </c>
      <c r="D180" s="21" t="s">
        <v>252</v>
      </c>
      <c r="E180">
        <v>15</v>
      </c>
      <c r="F180" t="s">
        <v>200</v>
      </c>
      <c r="G180" t="s">
        <v>202</v>
      </c>
      <c r="H180" t="s">
        <v>200</v>
      </c>
      <c r="I180">
        <v>1</v>
      </c>
      <c r="J180">
        <v>1</v>
      </c>
      <c r="K180" t="s">
        <v>210</v>
      </c>
      <c r="L180" s="21" t="s">
        <v>293</v>
      </c>
      <c r="M180">
        <v>1</v>
      </c>
      <c r="P180" s="30" t="str">
        <f>LEFT(TEXT(DataFromForm[[#This Row],[Heure coucher]],"0000"),2)</f>
        <v>23</v>
      </c>
      <c r="Q180" s="31">
        <f>LEFT(TEXT(DataFromForm[[#This Row],[Heure coucher]],"0000"),2)+1</f>
        <v>24</v>
      </c>
      <c r="R180" s="32" t="str">
        <f>IF(RIGHT(DataFromForm[[#This Row],[Heure coucher]],2)*1 &gt;57,Q180, P180)</f>
        <v>23</v>
      </c>
      <c r="S180" s="33">
        <f>IF(RIGHT(DataFromForm[[#This Row],[Heure coucher]],2)*1 &gt;57,0,MROUND(RIGHT(DataFromForm[[#This Row],[Heure coucher]]*1,2),15))</f>
        <v>30</v>
      </c>
      <c r="T180" s="20" t="str" cm="1">
        <f t="array" aca="1" ref="T180" ca="1">RIGHT(CELL("address",INDEX(Agenda!A:A,MATCH(DataFromForm[[#This Row],[Date]],Agenda!A:A,0))),3)</f>
        <v>817</v>
      </c>
      <c r="U180" s="34" t="str" cm="1">
        <f t="array" ref="U180">INDEX(MatriceHeureHeure[], MATCH(S180*1,TableHeuresMinutes[Colonne1],0),MATCH(R180*1,(MatriceHeureHeure[#Headers])*1,0))</f>
        <v>L</v>
      </c>
      <c r="W180" s="30" t="str">
        <f>LEFT(TEXT(DataFromForm[[#This Row],[Heure levé]],"0000"),2)</f>
        <v>07</v>
      </c>
      <c r="X180" s="31">
        <f>LEFT(TEXT(DataFromForm[[#This Row],[Heure levé]],"0000"),2)+1</f>
        <v>8</v>
      </c>
      <c r="Y180" t="str">
        <f>IF(RIGHT(DataFromForm[[#This Row],[Heure levé]],2)*1 &gt;57, X180,W180)</f>
        <v>07</v>
      </c>
      <c r="Z180">
        <f>IF(RIGHT(DataFromForm[[#This Row],[Heure levé]],2)*1 &gt;57,0,MROUND(RIGHT(DataFromForm[[#This Row],[Heure coucher]]*1,2),15))</f>
        <v>30</v>
      </c>
      <c r="AA180" t="str" cm="1">
        <f t="array" aca="1" ref="AA180" ca="1">RIGHT(CELL("address",INDEX(Agenda!A:A,MATCH(DataFromForm[[#This Row],[Date]],Agenda!A:A,0))),3)</f>
        <v>817</v>
      </c>
      <c r="AB180" s="4" t="str" cm="1">
        <f t="array" ref="AB180">INDEX(MatriceHeureHeure[], MATCH(Z180*1,TableHeuresMinutes[Colonne1],0),MATCH(Y180*1,(MatriceHeureHeure[#Headers])*1,0))</f>
        <v>AR</v>
      </c>
      <c r="AD180" s="48" t="str">
        <f>LEFT(TEXT(DataFromForm[[#This Row],[HeureBoisson]],"0000"),2)</f>
        <v>18</v>
      </c>
      <c r="AE180" s="31">
        <f>LEFT(TEXT(DataFromForm[[#This Row],[HeureBoisson]],"0000"),2)+1</f>
        <v>19</v>
      </c>
      <c r="AF180" t="str">
        <f>IF(RIGHT(DataFromForm[[#This Row],[HeureBoisson]],2)*1 &gt;57, AE180,AD180)</f>
        <v>18</v>
      </c>
      <c r="AG180">
        <f>IF(RIGHT(DataFromForm[[#This Row],[HeureBoisson]],2)*1 &gt;57,0,MROUND(RIGHT(DataFromForm[[#This Row],[Heure coucher]]*1,2),15))</f>
        <v>30</v>
      </c>
      <c r="AH180" cm="1">
        <f t="array" aca="1" ref="AH180" ca="1">RIGHT(CELL("address",INDEX(Agenda!A:A,MATCH(DataFromForm[[#This Row],[Date]],Agenda!A:A,0))),3)-1</f>
        <v>816</v>
      </c>
      <c r="AI180" s="4" t="str" cm="1">
        <f t="array" ref="AI180">INDEX(MatriceHeureHeure[], MATCH(AG180*1,TableHeuresMinutes[Colonne1],0),MATCH(AF180*1,(MatriceHeureHeure[#Headers])*1,0))</f>
        <v>CJ</v>
      </c>
      <c r="AJ180" s="37">
        <v>0</v>
      </c>
      <c r="AK180" s="48" t="str">
        <f>LEFT(TEXT(DataFromForm[[#This Row],[Heure sieste]],"0000"),2)</f>
        <v>14</v>
      </c>
      <c r="AL180" s="31">
        <f>LEFT(TEXT(DataFromForm[[#This Row],[Heure sieste]],"0000"),2)+1</f>
        <v>15</v>
      </c>
      <c r="AM180" t="str">
        <f>IF(RIGHT(DataFromForm[[#This Row],[Heure sieste]],2)*1 &gt;57, AL180,AK180)</f>
        <v>14</v>
      </c>
      <c r="AN180">
        <f>IF(RIGHT(DataFromForm[[#This Row],[Heure sieste]],2)*1 &gt;57,0,MROUND(RIGHT(DataFromForm[[#This Row],[Heure sieste]]*1,2),15))</f>
        <v>45</v>
      </c>
      <c r="AO180">
        <f>MROUND(DataFromForm[[#This Row],[Durée sieste]],15)</f>
        <v>15</v>
      </c>
      <c r="AP180" t="str" cm="1">
        <f t="array" aca="1" ref="AP180" ca="1">RIGHT(CELL("address",INDEX(Agenda!A:A,MATCH(DataFromForm[[#This Row],[Date]],Agenda!A:A,0))),3)</f>
        <v>817</v>
      </c>
      <c r="AQ180" s="4" t="str" cm="1">
        <f t="array" ref="AQ180">INDEX(MatriceHeureHeure[], MATCH(AN180*1,TableHeuresMinutes[Colonne1],0),MATCH(AM180*1,(MatriceHeureHeure[#Headers])*1,0))</f>
        <v>BU</v>
      </c>
      <c r="AR180">
        <f t="shared" si="3"/>
        <v>0</v>
      </c>
    </row>
    <row r="181" spans="1:44">
      <c r="A181" s="19">
        <v>44668</v>
      </c>
      <c r="B181" s="28"/>
      <c r="K181" t="s">
        <v>203</v>
      </c>
      <c r="L181" s="21" t="s">
        <v>248</v>
      </c>
      <c r="M181">
        <v>1</v>
      </c>
      <c r="P181" s="30" t="str">
        <f>LEFT(TEXT(DataFromForm[[#This Row],[Heure coucher]],"0000"),2)</f>
        <v>00</v>
      </c>
      <c r="Q181" s="31">
        <f>LEFT(TEXT(DataFromForm[[#This Row],[Heure coucher]],"0000"),2)+1</f>
        <v>1</v>
      </c>
      <c r="R181" s="32" t="e">
        <f>IF(RIGHT(DataFromForm[[#This Row],[Heure coucher]],2)*1 &gt;57,Q181, P181)</f>
        <v>#VALUE!</v>
      </c>
      <c r="S181" s="33" t="e">
        <f>IF(RIGHT(DataFromForm[[#This Row],[Heure coucher]],2)*1 &gt;57,0,MROUND(RIGHT(DataFromForm[[#This Row],[Heure coucher]]*1,2),15))</f>
        <v>#VALUE!</v>
      </c>
      <c r="T181" s="20" t="str" cm="1">
        <f t="array" aca="1" ref="T181" ca="1">RIGHT(CELL("address",INDEX(Agenda!A:A,MATCH(DataFromForm[[#This Row],[Date]],Agenda!A:A,0))),3)</f>
        <v>817</v>
      </c>
      <c r="U181" s="34" t="e" cm="1">
        <f t="array" ref="U181">INDEX(MatriceHeureHeure[], MATCH(S181*1,TableHeuresMinutes[Colonne1],0),MATCH(R181*1,(MatriceHeureHeure[#Headers])*1,0))</f>
        <v>#VALUE!</v>
      </c>
      <c r="W181" s="30" t="str">
        <f>LEFT(TEXT(DataFromForm[[#This Row],[Heure levé]],"0000"),2)</f>
        <v>00</v>
      </c>
      <c r="X181" s="31">
        <f>LEFT(TEXT(DataFromForm[[#This Row],[Heure levé]],"0000"),2)+1</f>
        <v>1</v>
      </c>
      <c r="Y181" t="e">
        <f>IF(RIGHT(DataFromForm[[#This Row],[Heure levé]],2)*1 &gt;57, X181,W181)</f>
        <v>#VALUE!</v>
      </c>
      <c r="Z181" t="e">
        <f>IF(RIGHT(DataFromForm[[#This Row],[Heure levé]],2)*1 &gt;57,0,MROUND(RIGHT(DataFromForm[[#This Row],[Heure coucher]]*1,2),15))</f>
        <v>#VALUE!</v>
      </c>
      <c r="AA181" t="str" cm="1">
        <f t="array" aca="1" ref="AA181" ca="1">RIGHT(CELL("address",INDEX(Agenda!A:A,MATCH(DataFromForm[[#This Row],[Date]],Agenda!A:A,0))),3)</f>
        <v>817</v>
      </c>
      <c r="AB181" s="4" t="e" cm="1">
        <f t="array" ref="AB181">INDEX(MatriceHeureHeure[], MATCH(Z181*1,TableHeuresMinutes[Colonne1],0),MATCH(Y181*1,(MatriceHeureHeure[#Headers])*1,0))</f>
        <v>#VALUE!</v>
      </c>
      <c r="AD181" s="48" t="str">
        <f>LEFT(TEXT(DataFromForm[[#This Row],[HeureBoisson]],"0000"),2)</f>
        <v>09</v>
      </c>
      <c r="AE181" s="31">
        <f>LEFT(TEXT(DataFromForm[[#This Row],[HeureBoisson]],"0000"),2)+1</f>
        <v>10</v>
      </c>
      <c r="AF181" t="str">
        <f>IF(RIGHT(DataFromForm[[#This Row],[HeureBoisson]],2)*1 &gt;57, AE181,AD181)</f>
        <v>09</v>
      </c>
      <c r="AG181">
        <f>IF(RIGHT(DataFromForm[[#This Row],[HeureBoisson]],2)*1 &gt;57,0,MROUND(RIGHT(DataFromForm[[#This Row],[Heure coucher]]*1,2),15))</f>
        <v>0</v>
      </c>
      <c r="AH181" cm="1">
        <f t="array" aca="1" ref="AH181" ca="1">RIGHT(CELL("address",INDEX(Agenda!A:A,MATCH(DataFromForm[[#This Row],[Date]],Agenda!A:A,0))),3)-1</f>
        <v>816</v>
      </c>
      <c r="AI181" s="4" t="str" cm="1">
        <f t="array" ref="AI181">INDEX(MatriceHeureHeure[], MATCH(AG181*1,TableHeuresMinutes[Colonne1],0),MATCH(AF181*1,(MatriceHeureHeure[#Headers])*1,0))</f>
        <v>AX</v>
      </c>
      <c r="AJ181" s="37">
        <v>0</v>
      </c>
      <c r="AK181" s="48" t="str">
        <f>LEFT(TEXT(DataFromForm[[#This Row],[Heure sieste]],"0000"),2)</f>
        <v>00</v>
      </c>
      <c r="AL181" s="31">
        <f>LEFT(TEXT(DataFromForm[[#This Row],[Heure sieste]],"0000"),2)+1</f>
        <v>1</v>
      </c>
      <c r="AM181" t="e">
        <f>IF(RIGHT(DataFromForm[[#This Row],[Heure sieste]],2)*1 &gt;57, AL181,AK181)</f>
        <v>#VALUE!</v>
      </c>
      <c r="AN181" t="e">
        <f>IF(RIGHT(DataFromForm[[#This Row],[Heure sieste]],2)*1 &gt;57,0,MROUND(RIGHT(DataFromForm[[#This Row],[Heure sieste]]*1,2),15))</f>
        <v>#VALUE!</v>
      </c>
      <c r="AO181">
        <f>MROUND(DataFromForm[[#This Row],[Durée sieste]],15)</f>
        <v>0</v>
      </c>
      <c r="AP181" t="str" cm="1">
        <f t="array" aca="1" ref="AP181" ca="1">RIGHT(CELL("address",INDEX(Agenda!A:A,MATCH(DataFromForm[[#This Row],[Date]],Agenda!A:A,0))),3)</f>
        <v>817</v>
      </c>
      <c r="AQ181" s="4" t="e" cm="1">
        <f t="array" ref="AQ181">INDEX(MatriceHeureHeure[], MATCH(AN181*1,TableHeuresMinutes[Colonne1],0),MATCH(AM181*1,(MatriceHeureHeure[#Headers])*1,0))</f>
        <v>#VALUE!</v>
      </c>
      <c r="AR181">
        <f t="shared" si="3"/>
        <v>-1</v>
      </c>
    </row>
    <row r="182" spans="1:44">
      <c r="A182" s="19">
        <v>44671</v>
      </c>
      <c r="B182" s="28"/>
      <c r="K182" t="s">
        <v>203</v>
      </c>
      <c r="L182" s="21" t="s">
        <v>293</v>
      </c>
      <c r="M182">
        <v>1</v>
      </c>
      <c r="P182" s="30" t="str">
        <f>LEFT(TEXT(DataFromForm[[#This Row],[Heure coucher]],"0000"),2)</f>
        <v>00</v>
      </c>
      <c r="Q182" s="31">
        <f>LEFT(TEXT(DataFromForm[[#This Row],[Heure coucher]],"0000"),2)+1</f>
        <v>1</v>
      </c>
      <c r="R182" s="32" t="e">
        <f>IF(RIGHT(DataFromForm[[#This Row],[Heure coucher]],2)*1 &gt;57,Q182, P182)</f>
        <v>#VALUE!</v>
      </c>
      <c r="S182" s="33" t="e">
        <f>IF(RIGHT(DataFromForm[[#This Row],[Heure coucher]],2)*1 &gt;57,0,MROUND(RIGHT(DataFromForm[[#This Row],[Heure coucher]]*1,2),15))</f>
        <v>#VALUE!</v>
      </c>
      <c r="T182" s="20" t="str" cm="1">
        <f t="array" aca="1" ref="T182" ca="1">RIGHT(CELL("address",INDEX(Agenda!A:A,MATCH(DataFromForm[[#This Row],[Date]],Agenda!A:A,0))),3)</f>
        <v>820</v>
      </c>
      <c r="U182" s="34" t="e" cm="1">
        <f t="array" ref="U182">INDEX(MatriceHeureHeure[], MATCH(S182*1,TableHeuresMinutes[Colonne1],0),MATCH(R182*1,(MatriceHeureHeure[#Headers])*1,0))</f>
        <v>#VALUE!</v>
      </c>
      <c r="W182" s="30" t="str">
        <f>LEFT(TEXT(DataFromForm[[#This Row],[Heure levé]],"0000"),2)</f>
        <v>00</v>
      </c>
      <c r="X182" s="31">
        <f>LEFT(TEXT(DataFromForm[[#This Row],[Heure levé]],"0000"),2)+1</f>
        <v>1</v>
      </c>
      <c r="Y182" t="e">
        <f>IF(RIGHT(DataFromForm[[#This Row],[Heure levé]],2)*1 &gt;57, X182,W182)</f>
        <v>#VALUE!</v>
      </c>
      <c r="Z182" t="e">
        <f>IF(RIGHT(DataFromForm[[#This Row],[Heure levé]],2)*1 &gt;57,0,MROUND(RIGHT(DataFromForm[[#This Row],[Heure coucher]]*1,2),15))</f>
        <v>#VALUE!</v>
      </c>
      <c r="AA182" t="str" cm="1">
        <f t="array" aca="1" ref="AA182" ca="1">RIGHT(CELL("address",INDEX(Agenda!A:A,MATCH(DataFromForm[[#This Row],[Date]],Agenda!A:A,0))),3)</f>
        <v>820</v>
      </c>
      <c r="AB182" s="4" t="e" cm="1">
        <f t="array" ref="AB182">INDEX(MatriceHeureHeure[], MATCH(Z182*1,TableHeuresMinutes[Colonne1],0),MATCH(Y182*1,(MatriceHeureHeure[#Headers])*1,0))</f>
        <v>#VALUE!</v>
      </c>
      <c r="AD182" s="48" t="str">
        <f>LEFT(TEXT(DataFromForm[[#This Row],[HeureBoisson]],"0000"),2)</f>
        <v>18</v>
      </c>
      <c r="AE182" s="31">
        <f>LEFT(TEXT(DataFromForm[[#This Row],[HeureBoisson]],"0000"),2)+1</f>
        <v>19</v>
      </c>
      <c r="AF182" t="str">
        <f>IF(RIGHT(DataFromForm[[#This Row],[HeureBoisson]],2)*1 &gt;57, AE182,AD182)</f>
        <v>18</v>
      </c>
      <c r="AG182">
        <f>IF(RIGHT(DataFromForm[[#This Row],[HeureBoisson]],2)*1 &gt;57,0,MROUND(RIGHT(DataFromForm[[#This Row],[Heure coucher]]*1,2),15))</f>
        <v>0</v>
      </c>
      <c r="AH182" cm="1">
        <f t="array" aca="1" ref="AH182" ca="1">RIGHT(CELL("address",INDEX(Agenda!A:A,MATCH(DataFromForm[[#This Row],[Date]],Agenda!A:A,0))),3)-1</f>
        <v>819</v>
      </c>
      <c r="AI182" s="4" t="str" cm="1">
        <f t="array" ref="AI182">INDEX(MatriceHeureHeure[], MATCH(AG182*1,TableHeuresMinutes[Colonne1],0),MATCH(AF182*1,(MatriceHeureHeure[#Headers])*1,0))</f>
        <v>CH</v>
      </c>
      <c r="AJ182" s="37">
        <v>0</v>
      </c>
      <c r="AK182" s="48" t="str">
        <f>LEFT(TEXT(DataFromForm[[#This Row],[Heure sieste]],"0000"),2)</f>
        <v>00</v>
      </c>
      <c r="AL182" s="31">
        <f>LEFT(TEXT(DataFromForm[[#This Row],[Heure sieste]],"0000"),2)+1</f>
        <v>1</v>
      </c>
      <c r="AM182" t="e">
        <f>IF(RIGHT(DataFromForm[[#This Row],[Heure sieste]],2)*1 &gt;57, AL182,AK182)</f>
        <v>#VALUE!</v>
      </c>
      <c r="AN182" t="e">
        <f>IF(RIGHT(DataFromForm[[#This Row],[Heure sieste]],2)*1 &gt;57,0,MROUND(RIGHT(DataFromForm[[#This Row],[Heure sieste]]*1,2),15))</f>
        <v>#VALUE!</v>
      </c>
      <c r="AO182">
        <f>MROUND(DataFromForm[[#This Row],[Durée sieste]],15)</f>
        <v>0</v>
      </c>
      <c r="AP182" t="str" cm="1">
        <f t="array" aca="1" ref="AP182" ca="1">RIGHT(CELL("address",INDEX(Agenda!A:A,MATCH(DataFromForm[[#This Row],[Date]],Agenda!A:A,0))),3)</f>
        <v>820</v>
      </c>
      <c r="AQ182" s="4" t="e" cm="1">
        <f t="array" ref="AQ182">INDEX(MatriceHeureHeure[], MATCH(AN182*1,TableHeuresMinutes[Colonne1],0),MATCH(AM182*1,(MatriceHeureHeure[#Headers])*1,0))</f>
        <v>#VALUE!</v>
      </c>
      <c r="AR182">
        <f t="shared" si="3"/>
        <v>-1</v>
      </c>
    </row>
    <row r="183" spans="1:44">
      <c r="A183" s="19">
        <v>44672</v>
      </c>
      <c r="B183" s="28">
        <v>0</v>
      </c>
      <c r="C183" s="21" t="s">
        <v>214</v>
      </c>
      <c r="D183" s="21" t="s">
        <v>294</v>
      </c>
      <c r="E183">
        <v>10</v>
      </c>
      <c r="F183" t="s">
        <v>202</v>
      </c>
      <c r="G183" t="s">
        <v>202</v>
      </c>
      <c r="H183" t="s">
        <v>208</v>
      </c>
      <c r="I183">
        <v>2</v>
      </c>
      <c r="J183">
        <v>2</v>
      </c>
      <c r="K183" t="s">
        <v>203</v>
      </c>
      <c r="L183" s="21" t="s">
        <v>248</v>
      </c>
      <c r="M183">
        <v>1</v>
      </c>
      <c r="P183" s="30" t="str">
        <f>LEFT(TEXT(DataFromForm[[#This Row],[Heure coucher]],"0000"),2)</f>
        <v>00</v>
      </c>
      <c r="Q183" s="31">
        <f>LEFT(TEXT(DataFromForm[[#This Row],[Heure coucher]],"0000"),2)+1</f>
        <v>1</v>
      </c>
      <c r="R183" s="32" t="str">
        <f>IF(RIGHT(DataFromForm[[#This Row],[Heure coucher]],2)*1 &gt;57,Q183, P183)</f>
        <v>00</v>
      </c>
      <c r="S183" s="33">
        <f>IF(RIGHT(DataFromForm[[#This Row],[Heure coucher]],2)*1 &gt;57,0,MROUND(RIGHT(DataFromForm[[#This Row],[Heure coucher]]*1,2),15))</f>
        <v>0</v>
      </c>
      <c r="T183" s="20" t="str" cm="1">
        <f t="array" aca="1" ref="T183" ca="1">RIGHT(CELL("address",INDEX(Agenda!A:A,MATCH(DataFromForm[[#This Row],[Date]],Agenda!A:A,0))),3)</f>
        <v>821</v>
      </c>
      <c r="U183" s="34" t="str" cm="1">
        <f t="array" ref="U183">INDEX(MatriceHeureHeure[], MATCH(S183*1,TableHeuresMinutes[Colonne1],0),MATCH(R183*1,(MatriceHeureHeure[#Headers])*1,0))</f>
        <v>N</v>
      </c>
      <c r="W183" s="30" t="str">
        <f>LEFT(TEXT(DataFromForm[[#This Row],[Heure levé]],"0000"),2)</f>
        <v>07</v>
      </c>
      <c r="X183" s="31">
        <f>LEFT(TEXT(DataFromForm[[#This Row],[Heure levé]],"0000"),2)+1</f>
        <v>8</v>
      </c>
      <c r="Y183" t="str">
        <f>IF(RIGHT(DataFromForm[[#This Row],[Heure levé]],2)*1 &gt;57, X183,W183)</f>
        <v>07</v>
      </c>
      <c r="Z183">
        <f>IF(RIGHT(DataFromForm[[#This Row],[Heure levé]],2)*1 &gt;57,0,MROUND(RIGHT(DataFromForm[[#This Row],[Heure coucher]]*1,2),15))</f>
        <v>0</v>
      </c>
      <c r="AA183" t="str" cm="1">
        <f t="array" aca="1" ref="AA183" ca="1">RIGHT(CELL("address",INDEX(Agenda!A:A,MATCH(DataFromForm[[#This Row],[Date]],Agenda!A:A,0))),3)</f>
        <v>821</v>
      </c>
      <c r="AB183" s="4" t="str" cm="1">
        <f t="array" ref="AB183">INDEX(MatriceHeureHeure[], MATCH(Z183*1,TableHeuresMinutes[Colonne1],0),MATCH(Y183*1,(MatriceHeureHeure[#Headers])*1,0))</f>
        <v>AP</v>
      </c>
      <c r="AD183" s="48" t="str">
        <f>LEFT(TEXT(DataFromForm[[#This Row],[HeureBoisson]],"0000"),2)</f>
        <v>09</v>
      </c>
      <c r="AE183" s="31">
        <f>LEFT(TEXT(DataFromForm[[#This Row],[HeureBoisson]],"0000"),2)+1</f>
        <v>10</v>
      </c>
      <c r="AF183" t="str">
        <f>IF(RIGHT(DataFromForm[[#This Row],[HeureBoisson]],2)*1 &gt;57, AE183,AD183)</f>
        <v>09</v>
      </c>
      <c r="AG183">
        <f>IF(RIGHT(DataFromForm[[#This Row],[HeureBoisson]],2)*1 &gt;57,0,MROUND(RIGHT(DataFromForm[[#This Row],[Heure coucher]]*1,2),15))</f>
        <v>0</v>
      </c>
      <c r="AH183" cm="1">
        <f t="array" aca="1" ref="AH183" ca="1">RIGHT(CELL("address",INDEX(Agenda!A:A,MATCH(DataFromForm[[#This Row],[Date]],Agenda!A:A,0))),3)-1</f>
        <v>820</v>
      </c>
      <c r="AI183" s="4" t="str" cm="1">
        <f t="array" ref="AI183">INDEX(MatriceHeureHeure[], MATCH(AG183*1,TableHeuresMinutes[Colonne1],0),MATCH(AF183*1,(MatriceHeureHeure[#Headers])*1,0))</f>
        <v>AX</v>
      </c>
      <c r="AJ183" s="37">
        <v>0</v>
      </c>
      <c r="AK183" s="48" t="str">
        <f>LEFT(TEXT(DataFromForm[[#This Row],[Heure sieste]],"0000"),2)</f>
        <v>19</v>
      </c>
      <c r="AL183" s="31">
        <f>LEFT(TEXT(DataFromForm[[#This Row],[Heure sieste]],"0000"),2)+1</f>
        <v>20</v>
      </c>
      <c r="AM183" t="str">
        <f>IF(RIGHT(DataFromForm[[#This Row],[Heure sieste]],2)*1 &gt;57, AL183,AK183)</f>
        <v>19</v>
      </c>
      <c r="AN183">
        <f>IF(RIGHT(DataFromForm[[#This Row],[Heure sieste]],2)*1 &gt;57,0,MROUND(RIGHT(DataFromForm[[#This Row],[Heure sieste]]*1,2),15))</f>
        <v>0</v>
      </c>
      <c r="AO183">
        <f>MROUND(DataFromForm[[#This Row],[Durée sieste]],15)</f>
        <v>15</v>
      </c>
      <c r="AP183" t="str" cm="1">
        <f t="array" aca="1" ref="AP183" ca="1">RIGHT(CELL("address",INDEX(Agenda!A:A,MATCH(DataFromForm[[#This Row],[Date]],Agenda!A:A,0))),3)</f>
        <v>821</v>
      </c>
      <c r="AQ183" s="4" t="str" cm="1">
        <f t="array" ref="AQ183">INDEX(MatriceHeureHeure[], MATCH(AN183*1,TableHeuresMinutes[Colonne1],0),MATCH(AM183*1,(MatriceHeureHeure[#Headers])*1,0))</f>
        <v>CL</v>
      </c>
      <c r="AR183">
        <f t="shared" si="3"/>
        <v>0</v>
      </c>
    </row>
    <row r="184" spans="1:44">
      <c r="A184" s="19">
        <v>44673</v>
      </c>
      <c r="B184" s="28">
        <v>2300</v>
      </c>
      <c r="C184" s="21" t="s">
        <v>212</v>
      </c>
      <c r="F184" t="s">
        <v>208</v>
      </c>
      <c r="G184" t="s">
        <v>200</v>
      </c>
      <c r="H184" t="s">
        <v>208</v>
      </c>
      <c r="I184">
        <v>2</v>
      </c>
      <c r="J184">
        <v>8</v>
      </c>
      <c r="K184" t="s">
        <v>210</v>
      </c>
      <c r="L184" s="21" t="s">
        <v>228</v>
      </c>
      <c r="M184">
        <v>1</v>
      </c>
      <c r="P184" s="30" t="str">
        <f>LEFT(TEXT(DataFromForm[[#This Row],[Heure coucher]],"0000"),2)</f>
        <v>23</v>
      </c>
      <c r="Q184" s="31">
        <f>LEFT(TEXT(DataFromForm[[#This Row],[Heure coucher]],"0000"),2)+1</f>
        <v>24</v>
      </c>
      <c r="R184" s="32" t="str">
        <f>IF(RIGHT(DataFromForm[[#This Row],[Heure coucher]],2)*1 &gt;57,Q184, P184)</f>
        <v>23</v>
      </c>
      <c r="S184" s="33">
        <f>IF(RIGHT(DataFromForm[[#This Row],[Heure coucher]],2)*1 &gt;57,0,MROUND(RIGHT(DataFromForm[[#This Row],[Heure coucher]]*1,2),15))</f>
        <v>0</v>
      </c>
      <c r="T184" s="20" t="str" cm="1">
        <f t="array" aca="1" ref="T184" ca="1">RIGHT(CELL("address",INDEX(Agenda!A:A,MATCH(DataFromForm[[#This Row],[Date]],Agenda!A:A,0))),3)</f>
        <v>822</v>
      </c>
      <c r="U184" s="34" t="str" cm="1">
        <f t="array" ref="U184">INDEX(MatriceHeureHeure[], MATCH(S184*1,TableHeuresMinutes[Colonne1],0),MATCH(R184*1,(MatriceHeureHeure[#Headers])*1,0))</f>
        <v>J</v>
      </c>
      <c r="W184" s="30" t="str">
        <f>LEFT(TEXT(DataFromForm[[#This Row],[Heure levé]],"0000"),2)</f>
        <v>05</v>
      </c>
      <c r="X184" s="31">
        <f>LEFT(TEXT(DataFromForm[[#This Row],[Heure levé]],"0000"),2)+1</f>
        <v>6</v>
      </c>
      <c r="Y184" t="str">
        <f>IF(RIGHT(DataFromForm[[#This Row],[Heure levé]],2)*1 &gt;57, X184,W184)</f>
        <v>05</v>
      </c>
      <c r="Z184">
        <f>IF(RIGHT(DataFromForm[[#This Row],[Heure levé]],2)*1 &gt;57,0,MROUND(RIGHT(DataFromForm[[#This Row],[Heure coucher]]*1,2),15))</f>
        <v>0</v>
      </c>
      <c r="AA184" t="str" cm="1">
        <f t="array" aca="1" ref="AA184" ca="1">RIGHT(CELL("address",INDEX(Agenda!A:A,MATCH(DataFromForm[[#This Row],[Date]],Agenda!A:A,0))),3)</f>
        <v>822</v>
      </c>
      <c r="AB184" s="4" t="str" cm="1">
        <f t="array" ref="AB184">INDEX(MatriceHeureHeure[], MATCH(Z184*1,TableHeuresMinutes[Colonne1],0),MATCH(Y184*1,(MatriceHeureHeure[#Headers])*1,0))</f>
        <v>AH</v>
      </c>
      <c r="AD184" s="48" t="str">
        <f>LEFT(TEXT(DataFromForm[[#This Row],[HeureBoisson]],"0000"),2)</f>
        <v>14</v>
      </c>
      <c r="AE184" s="31">
        <f>LEFT(TEXT(DataFromForm[[#This Row],[HeureBoisson]],"0000"),2)+1</f>
        <v>15</v>
      </c>
      <c r="AF184" t="str">
        <f>IF(RIGHT(DataFromForm[[#This Row],[HeureBoisson]],2)*1 &gt;57, AE184,AD184)</f>
        <v>14</v>
      </c>
      <c r="AG184">
        <f>IF(RIGHT(DataFromForm[[#This Row],[HeureBoisson]],2)*1 &gt;57,0,MROUND(RIGHT(DataFromForm[[#This Row],[Heure coucher]]*1,2),15))</f>
        <v>0</v>
      </c>
      <c r="AH184" cm="1">
        <f t="array" aca="1" ref="AH184" ca="1">RIGHT(CELL("address",INDEX(Agenda!A:A,MATCH(DataFromForm[[#This Row],[Date]],Agenda!A:A,0))),3)-1</f>
        <v>821</v>
      </c>
      <c r="AI184" s="4" t="str" cm="1">
        <f t="array" ref="AI184">INDEX(MatriceHeureHeure[], MATCH(AG184*1,TableHeuresMinutes[Colonne1],0),MATCH(AF184*1,(MatriceHeureHeure[#Headers])*1,0))</f>
        <v>BR</v>
      </c>
      <c r="AJ184" s="37">
        <v>0</v>
      </c>
      <c r="AK184" s="48" t="str">
        <f>LEFT(TEXT(DataFromForm[[#This Row],[Heure sieste]],"0000"),2)</f>
        <v>00</v>
      </c>
      <c r="AL184" s="31">
        <f>LEFT(TEXT(DataFromForm[[#This Row],[Heure sieste]],"0000"),2)+1</f>
        <v>1</v>
      </c>
      <c r="AM184" t="e">
        <f>IF(RIGHT(DataFromForm[[#This Row],[Heure sieste]],2)*1 &gt;57, AL184,AK184)</f>
        <v>#VALUE!</v>
      </c>
      <c r="AN184" t="e">
        <f>IF(RIGHT(DataFromForm[[#This Row],[Heure sieste]],2)*1 &gt;57,0,MROUND(RIGHT(DataFromForm[[#This Row],[Heure sieste]]*1,2),15))</f>
        <v>#VALUE!</v>
      </c>
      <c r="AO184">
        <f>MROUND(DataFromForm[[#This Row],[Durée sieste]],15)</f>
        <v>0</v>
      </c>
      <c r="AP184" t="str" cm="1">
        <f t="array" aca="1" ref="AP184" ca="1">RIGHT(CELL("address",INDEX(Agenda!A:A,MATCH(DataFromForm[[#This Row],[Date]],Agenda!A:A,0))),3)</f>
        <v>822</v>
      </c>
      <c r="AQ184" s="4" t="e" cm="1">
        <f t="array" ref="AQ184">INDEX(MatriceHeureHeure[], MATCH(AN184*1,TableHeuresMinutes[Colonne1],0),MATCH(AM184*1,(MatriceHeureHeure[#Headers])*1,0))</f>
        <v>#VALUE!</v>
      </c>
      <c r="AR184">
        <f t="shared" si="3"/>
        <v>-1</v>
      </c>
    </row>
    <row r="185" spans="1:44">
      <c r="A185" s="19">
        <v>44674</v>
      </c>
      <c r="B185" s="28">
        <v>0</v>
      </c>
      <c r="C185" s="21" t="s">
        <v>254</v>
      </c>
      <c r="F185" t="s">
        <v>200</v>
      </c>
      <c r="G185" t="s">
        <v>200</v>
      </c>
      <c r="H185" t="s">
        <v>208</v>
      </c>
      <c r="I185">
        <v>2</v>
      </c>
      <c r="J185">
        <v>3</v>
      </c>
      <c r="K185" t="s">
        <v>210</v>
      </c>
      <c r="L185" s="21" t="s">
        <v>247</v>
      </c>
      <c r="M185">
        <v>1</v>
      </c>
      <c r="P185" s="30" t="str">
        <f>LEFT(TEXT(DataFromForm[[#This Row],[Heure coucher]],"0000"),2)</f>
        <v>00</v>
      </c>
      <c r="Q185" s="31">
        <f>LEFT(TEXT(DataFromForm[[#This Row],[Heure coucher]],"0000"),2)+1</f>
        <v>1</v>
      </c>
      <c r="R185" s="32" t="str">
        <f>IF(RIGHT(DataFromForm[[#This Row],[Heure coucher]],2)*1 &gt;57,Q185, P185)</f>
        <v>00</v>
      </c>
      <c r="S185" s="33">
        <f>IF(RIGHT(DataFromForm[[#This Row],[Heure coucher]],2)*1 &gt;57,0,MROUND(RIGHT(DataFromForm[[#This Row],[Heure coucher]]*1,2),15))</f>
        <v>0</v>
      </c>
      <c r="T185" s="20" t="str" cm="1">
        <f t="array" aca="1" ref="T185" ca="1">RIGHT(CELL("address",INDEX(Agenda!A:A,MATCH(DataFromForm[[#This Row],[Date]],Agenda!A:A,0))),3)</f>
        <v>823</v>
      </c>
      <c r="U185" s="34" t="str" cm="1">
        <f t="array" ref="U185">INDEX(MatriceHeureHeure[], MATCH(S185*1,TableHeuresMinutes[Colonne1],0),MATCH(R185*1,(MatriceHeureHeure[#Headers])*1,0))</f>
        <v>N</v>
      </c>
      <c r="W185" s="30" t="str">
        <f>LEFT(TEXT(DataFromForm[[#This Row],[Heure levé]],"0000"),2)</f>
        <v>06</v>
      </c>
      <c r="X185" s="31">
        <f>LEFT(TEXT(DataFromForm[[#This Row],[Heure levé]],"0000"),2)+1</f>
        <v>7</v>
      </c>
      <c r="Y185" t="str">
        <f>IF(RIGHT(DataFromForm[[#This Row],[Heure levé]],2)*1 &gt;57, X185,W185)</f>
        <v>06</v>
      </c>
      <c r="Z185">
        <f>IF(RIGHT(DataFromForm[[#This Row],[Heure levé]],2)*1 &gt;57,0,MROUND(RIGHT(DataFromForm[[#This Row],[Heure coucher]]*1,2),15))</f>
        <v>0</v>
      </c>
      <c r="AA185" t="str" cm="1">
        <f t="array" aca="1" ref="AA185" ca="1">RIGHT(CELL("address",INDEX(Agenda!A:A,MATCH(DataFromForm[[#This Row],[Date]],Agenda!A:A,0))),3)</f>
        <v>823</v>
      </c>
      <c r="AB185" s="4" t="str" cm="1">
        <f t="array" ref="AB185">INDEX(MatriceHeureHeure[], MATCH(Z185*1,TableHeuresMinutes[Colonne1],0),MATCH(Y185*1,(MatriceHeureHeure[#Headers])*1,0))</f>
        <v>AL</v>
      </c>
      <c r="AD185" s="48" t="str">
        <f>LEFT(TEXT(DataFromForm[[#This Row],[HeureBoisson]],"0000"),2)</f>
        <v>13</v>
      </c>
      <c r="AE185" s="31">
        <f>LEFT(TEXT(DataFromForm[[#This Row],[HeureBoisson]],"0000"),2)+1</f>
        <v>14</v>
      </c>
      <c r="AF185" t="str">
        <f>IF(RIGHT(DataFromForm[[#This Row],[HeureBoisson]],2)*1 &gt;57, AE185,AD185)</f>
        <v>13</v>
      </c>
      <c r="AG185">
        <f>IF(RIGHT(DataFromForm[[#This Row],[HeureBoisson]],2)*1 &gt;57,0,MROUND(RIGHT(DataFromForm[[#This Row],[Heure coucher]]*1,2),15))</f>
        <v>0</v>
      </c>
      <c r="AH185" cm="1">
        <f t="array" aca="1" ref="AH185" ca="1">RIGHT(CELL("address",INDEX(Agenda!A:A,MATCH(DataFromForm[[#This Row],[Date]],Agenda!A:A,0))),3)-1</f>
        <v>822</v>
      </c>
      <c r="AI185" s="4" t="str" cm="1">
        <f t="array" ref="AI185">INDEX(MatriceHeureHeure[], MATCH(AG185*1,TableHeuresMinutes[Colonne1],0),MATCH(AF185*1,(MatriceHeureHeure[#Headers])*1,0))</f>
        <v>BN</v>
      </c>
      <c r="AJ185" s="37">
        <v>0</v>
      </c>
      <c r="AK185" s="48" t="str">
        <f>LEFT(TEXT(DataFromForm[[#This Row],[Heure sieste]],"0000"),2)</f>
        <v>00</v>
      </c>
      <c r="AL185" s="31">
        <f>LEFT(TEXT(DataFromForm[[#This Row],[Heure sieste]],"0000"),2)+1</f>
        <v>1</v>
      </c>
      <c r="AM185" t="e">
        <f>IF(RIGHT(DataFromForm[[#This Row],[Heure sieste]],2)*1 &gt;57, AL185,AK185)</f>
        <v>#VALUE!</v>
      </c>
      <c r="AN185" t="e">
        <f>IF(RIGHT(DataFromForm[[#This Row],[Heure sieste]],2)*1 &gt;57,0,MROUND(RIGHT(DataFromForm[[#This Row],[Heure sieste]]*1,2),15))</f>
        <v>#VALUE!</v>
      </c>
      <c r="AO185">
        <f>MROUND(DataFromForm[[#This Row],[Durée sieste]],15)</f>
        <v>0</v>
      </c>
      <c r="AP185" t="str" cm="1">
        <f t="array" aca="1" ref="AP185" ca="1">RIGHT(CELL("address",INDEX(Agenda!A:A,MATCH(DataFromForm[[#This Row],[Date]],Agenda!A:A,0))),3)</f>
        <v>823</v>
      </c>
      <c r="AQ185" s="4" t="e" cm="1">
        <f t="array" ref="AQ185">INDEX(MatriceHeureHeure[], MATCH(AN185*1,TableHeuresMinutes[Colonne1],0),MATCH(AM185*1,(MatriceHeureHeure[#Headers])*1,0))</f>
        <v>#VALUE!</v>
      </c>
      <c r="AR185">
        <f t="shared" si="3"/>
        <v>-1</v>
      </c>
    </row>
    <row r="186" spans="1:44">
      <c r="A186" s="19">
        <v>44675</v>
      </c>
      <c r="B186" s="28">
        <v>300</v>
      </c>
      <c r="C186" s="21" t="s">
        <v>248</v>
      </c>
      <c r="D186" s="21" t="s">
        <v>289</v>
      </c>
      <c r="E186">
        <v>10</v>
      </c>
      <c r="F186" t="s">
        <v>201</v>
      </c>
      <c r="G186" t="s">
        <v>215</v>
      </c>
      <c r="H186" t="s">
        <v>208</v>
      </c>
      <c r="I186">
        <v>5</v>
      </c>
      <c r="J186">
        <v>5</v>
      </c>
      <c r="K186" t="s">
        <v>210</v>
      </c>
      <c r="L186" s="21" t="s">
        <v>293</v>
      </c>
      <c r="M186">
        <v>1</v>
      </c>
      <c r="P186" s="30" t="str">
        <f>LEFT(TEXT(DataFromForm[[#This Row],[Heure coucher]],"0000"),2)</f>
        <v>03</v>
      </c>
      <c r="Q186" s="31">
        <f>LEFT(TEXT(DataFromForm[[#This Row],[Heure coucher]],"0000"),2)+1</f>
        <v>4</v>
      </c>
      <c r="R186" s="32" t="str">
        <f>IF(RIGHT(DataFromForm[[#This Row],[Heure coucher]],2)*1 &gt;57,Q186, P186)</f>
        <v>03</v>
      </c>
      <c r="S186" s="33">
        <f>IF(RIGHT(DataFromForm[[#This Row],[Heure coucher]],2)*1 &gt;57,0,MROUND(RIGHT(DataFromForm[[#This Row],[Heure coucher]]*1,2),15))</f>
        <v>0</v>
      </c>
      <c r="T186" s="20" t="str" cm="1">
        <f t="array" aca="1" ref="T186" ca="1">RIGHT(CELL("address",INDEX(Agenda!A:A,MATCH(DataFromForm[[#This Row],[Date]],Agenda!A:A,0))),3)</f>
        <v>824</v>
      </c>
      <c r="U186" s="34" t="str" cm="1">
        <f t="array" ref="U186">INDEX(MatriceHeureHeure[], MATCH(S186*1,TableHeuresMinutes[Colonne1],0),MATCH(R186*1,(MatriceHeureHeure[#Headers])*1,0))</f>
        <v>Z</v>
      </c>
      <c r="W186" s="30" t="str">
        <f>LEFT(TEXT(DataFromForm[[#This Row],[Heure levé]],"0000"),2)</f>
        <v>09</v>
      </c>
      <c r="X186" s="31">
        <f>LEFT(TEXT(DataFromForm[[#This Row],[Heure levé]],"0000"),2)+1</f>
        <v>10</v>
      </c>
      <c r="Y186" t="str">
        <f>IF(RIGHT(DataFromForm[[#This Row],[Heure levé]],2)*1 &gt;57, X186,W186)</f>
        <v>09</v>
      </c>
      <c r="Z186">
        <f>IF(RIGHT(DataFromForm[[#This Row],[Heure levé]],2)*1 &gt;57,0,MROUND(RIGHT(DataFromForm[[#This Row],[Heure coucher]]*1,2),15))</f>
        <v>0</v>
      </c>
      <c r="AA186" t="str" cm="1">
        <f t="array" aca="1" ref="AA186" ca="1">RIGHT(CELL("address",INDEX(Agenda!A:A,MATCH(DataFromForm[[#This Row],[Date]],Agenda!A:A,0))),3)</f>
        <v>824</v>
      </c>
      <c r="AB186" s="4" t="str" cm="1">
        <f t="array" ref="AB186">INDEX(MatriceHeureHeure[], MATCH(Z186*1,TableHeuresMinutes[Colonne1],0),MATCH(Y186*1,(MatriceHeureHeure[#Headers])*1,0))</f>
        <v>AX</v>
      </c>
      <c r="AD186" s="48" t="str">
        <f>LEFT(TEXT(DataFromForm[[#This Row],[HeureBoisson]],"0000"),2)</f>
        <v>18</v>
      </c>
      <c r="AE186" s="31">
        <f>LEFT(TEXT(DataFromForm[[#This Row],[HeureBoisson]],"0000"),2)+1</f>
        <v>19</v>
      </c>
      <c r="AF186" t="str">
        <f>IF(RIGHT(DataFromForm[[#This Row],[HeureBoisson]],2)*1 &gt;57, AE186,AD186)</f>
        <v>18</v>
      </c>
      <c r="AG186">
        <f>IF(RIGHT(DataFromForm[[#This Row],[HeureBoisson]],2)*1 &gt;57,0,MROUND(RIGHT(DataFromForm[[#This Row],[Heure coucher]]*1,2),15))</f>
        <v>0</v>
      </c>
      <c r="AH186" cm="1">
        <f t="array" aca="1" ref="AH186" ca="1">RIGHT(CELL("address",INDEX(Agenda!A:A,MATCH(DataFromForm[[#This Row],[Date]],Agenda!A:A,0))),3)-1</f>
        <v>823</v>
      </c>
      <c r="AI186" s="4" t="str" cm="1">
        <f t="array" ref="AI186">INDEX(MatriceHeureHeure[], MATCH(AG186*1,TableHeuresMinutes[Colonne1],0),MATCH(AF186*1,(MatriceHeureHeure[#Headers])*1,0))</f>
        <v>CH</v>
      </c>
      <c r="AJ186" s="37">
        <v>0</v>
      </c>
      <c r="AK186" s="48" t="str">
        <f>LEFT(TEXT(DataFromForm[[#This Row],[Heure sieste]],"0000"),2)</f>
        <v>19</v>
      </c>
      <c r="AL186" s="31">
        <f>LEFT(TEXT(DataFromForm[[#This Row],[Heure sieste]],"0000"),2)+1</f>
        <v>20</v>
      </c>
      <c r="AM186" t="str">
        <f>IF(RIGHT(DataFromForm[[#This Row],[Heure sieste]],2)*1 &gt;57, AL186,AK186)</f>
        <v>19</v>
      </c>
      <c r="AN186">
        <f>IF(RIGHT(DataFromForm[[#This Row],[Heure sieste]],2)*1 &gt;57,0,MROUND(RIGHT(DataFromForm[[#This Row],[Heure sieste]]*1,2),15))</f>
        <v>30</v>
      </c>
      <c r="AO186">
        <f>MROUND(DataFromForm[[#This Row],[Durée sieste]],15)</f>
        <v>15</v>
      </c>
      <c r="AP186" t="str" cm="1">
        <f t="array" aca="1" ref="AP186" ca="1">RIGHT(CELL("address",INDEX(Agenda!A:A,MATCH(DataFromForm[[#This Row],[Date]],Agenda!A:A,0))),3)</f>
        <v>824</v>
      </c>
      <c r="AQ186" s="4" t="str" cm="1">
        <f t="array" ref="AQ186">INDEX(MatriceHeureHeure[], MATCH(AN186*1,TableHeuresMinutes[Colonne1],0),MATCH(AM186*1,(MatriceHeureHeure[#Headers])*1,0))</f>
        <v>CN</v>
      </c>
      <c r="AR186">
        <f t="shared" si="3"/>
        <v>0</v>
      </c>
    </row>
    <row r="187" spans="1:44">
      <c r="A187" s="19">
        <v>44679</v>
      </c>
      <c r="B187" s="28">
        <v>130</v>
      </c>
      <c r="C187" s="21" t="s">
        <v>245</v>
      </c>
      <c r="F187" t="s">
        <v>208</v>
      </c>
      <c r="G187" t="s">
        <v>202</v>
      </c>
      <c r="H187" t="s">
        <v>208</v>
      </c>
      <c r="I187">
        <v>3</v>
      </c>
      <c r="J187">
        <v>5</v>
      </c>
      <c r="K187" t="s">
        <v>210</v>
      </c>
      <c r="L187" s="21" t="s">
        <v>228</v>
      </c>
      <c r="M187">
        <v>1</v>
      </c>
      <c r="P187" s="30" t="str">
        <f>LEFT(TEXT(DataFromForm[[#This Row],[Heure coucher]],"0000"),2)</f>
        <v>01</v>
      </c>
      <c r="Q187" s="31">
        <f>LEFT(TEXT(DataFromForm[[#This Row],[Heure coucher]],"0000"),2)+1</f>
        <v>2</v>
      </c>
      <c r="R187" s="32" t="str">
        <f>IF(RIGHT(DataFromForm[[#This Row],[Heure coucher]],2)*1 &gt;57,Q187, P187)</f>
        <v>01</v>
      </c>
      <c r="S187" s="33">
        <f>IF(RIGHT(DataFromForm[[#This Row],[Heure coucher]],2)*1 &gt;57,0,MROUND(RIGHT(DataFromForm[[#This Row],[Heure coucher]]*1,2),15))</f>
        <v>30</v>
      </c>
      <c r="T187" s="20" t="str" cm="1">
        <f t="array" aca="1" ref="T187" ca="1">RIGHT(CELL("address",INDEX(Agenda!A:A,MATCH(DataFromForm[[#This Row],[Date]],Agenda!A:A,0))),3)</f>
        <v>828</v>
      </c>
      <c r="U187" s="34" t="str" cm="1">
        <f t="array" ref="U187">INDEX(MatriceHeureHeure[], MATCH(S187*1,TableHeuresMinutes[Colonne1],0),MATCH(R187*1,(MatriceHeureHeure[#Headers])*1,0))</f>
        <v>T</v>
      </c>
      <c r="W187" s="30" t="str">
        <f>LEFT(TEXT(DataFromForm[[#This Row],[Heure levé]],"0000"),2)</f>
        <v>06</v>
      </c>
      <c r="X187" s="31">
        <f>LEFT(TEXT(DataFromForm[[#This Row],[Heure levé]],"0000"),2)+1</f>
        <v>7</v>
      </c>
      <c r="Y187" t="str">
        <f>IF(RIGHT(DataFromForm[[#This Row],[Heure levé]],2)*1 &gt;57, X187,W187)</f>
        <v>06</v>
      </c>
      <c r="Z187">
        <f>IF(RIGHT(DataFromForm[[#This Row],[Heure levé]],2)*1 &gt;57,0,MROUND(RIGHT(DataFromForm[[#This Row],[Heure coucher]]*1,2),15))</f>
        <v>30</v>
      </c>
      <c r="AA187" t="str" cm="1">
        <f t="array" aca="1" ref="AA187" ca="1">RIGHT(CELL("address",INDEX(Agenda!A:A,MATCH(DataFromForm[[#This Row],[Date]],Agenda!A:A,0))),3)</f>
        <v>828</v>
      </c>
      <c r="AB187" s="4" t="str" cm="1">
        <f t="array" ref="AB187">INDEX(MatriceHeureHeure[], MATCH(Z187*1,TableHeuresMinutes[Colonne1],0),MATCH(Y187*1,(MatriceHeureHeure[#Headers])*1,0))</f>
        <v>AN</v>
      </c>
      <c r="AD187" s="48" t="str">
        <f>LEFT(TEXT(DataFromForm[[#This Row],[HeureBoisson]],"0000"),2)</f>
        <v>14</v>
      </c>
      <c r="AE187" s="31">
        <f>LEFT(TEXT(DataFromForm[[#This Row],[HeureBoisson]],"0000"),2)+1</f>
        <v>15</v>
      </c>
      <c r="AF187" t="str">
        <f>IF(RIGHT(DataFromForm[[#This Row],[HeureBoisson]],2)*1 &gt;57, AE187,AD187)</f>
        <v>14</v>
      </c>
      <c r="AG187">
        <f>IF(RIGHT(DataFromForm[[#This Row],[HeureBoisson]],2)*1 &gt;57,0,MROUND(RIGHT(DataFromForm[[#This Row],[Heure coucher]]*1,2),15))</f>
        <v>30</v>
      </c>
      <c r="AH187" cm="1">
        <f t="array" aca="1" ref="AH187" ca="1">RIGHT(CELL("address",INDEX(Agenda!A:A,MATCH(DataFromForm[[#This Row],[Date]],Agenda!A:A,0))),3)-1</f>
        <v>827</v>
      </c>
      <c r="AI187" s="4" t="str" cm="1">
        <f t="array" ref="AI187">INDEX(MatriceHeureHeure[], MATCH(AG187*1,TableHeuresMinutes[Colonne1],0),MATCH(AF187*1,(MatriceHeureHeure[#Headers])*1,0))</f>
        <v>BT</v>
      </c>
      <c r="AJ187" s="37">
        <v>0</v>
      </c>
      <c r="AK187" s="48" t="str">
        <f>LEFT(TEXT(DataFromForm[[#This Row],[Heure sieste]],"0000"),2)</f>
        <v>00</v>
      </c>
      <c r="AL187" s="31">
        <f>LEFT(TEXT(DataFromForm[[#This Row],[Heure sieste]],"0000"),2)+1</f>
        <v>1</v>
      </c>
      <c r="AM187" t="e">
        <f>IF(RIGHT(DataFromForm[[#This Row],[Heure sieste]],2)*1 &gt;57, AL187,AK187)</f>
        <v>#VALUE!</v>
      </c>
      <c r="AN187" t="e">
        <f>IF(RIGHT(DataFromForm[[#This Row],[Heure sieste]],2)*1 &gt;57,0,MROUND(RIGHT(DataFromForm[[#This Row],[Heure sieste]]*1,2),15))</f>
        <v>#VALUE!</v>
      </c>
      <c r="AO187">
        <f>MROUND(DataFromForm[[#This Row],[Durée sieste]],15)</f>
        <v>0</v>
      </c>
      <c r="AP187" t="str" cm="1">
        <f t="array" aca="1" ref="AP187" ca="1">RIGHT(CELL("address",INDEX(Agenda!A:A,MATCH(DataFromForm[[#This Row],[Date]],Agenda!A:A,0))),3)</f>
        <v>828</v>
      </c>
      <c r="AQ187" s="4" t="e" cm="1">
        <f t="array" ref="AQ187">INDEX(MatriceHeureHeure[], MATCH(AN187*1,TableHeuresMinutes[Colonne1],0),MATCH(AM187*1,(MatriceHeureHeure[#Headers])*1,0))</f>
        <v>#VALUE!</v>
      </c>
      <c r="AR187">
        <f t="shared" si="3"/>
        <v>-1</v>
      </c>
    </row>
    <row r="188" spans="1:44">
      <c r="A188" s="19">
        <v>44678</v>
      </c>
      <c r="B188" s="28">
        <v>0</v>
      </c>
      <c r="C188" s="21" t="s">
        <v>295</v>
      </c>
      <c r="F188" t="s">
        <v>215</v>
      </c>
      <c r="G188" t="s">
        <v>215</v>
      </c>
      <c r="H188" t="s">
        <v>201</v>
      </c>
      <c r="I188">
        <v>8</v>
      </c>
      <c r="J188">
        <v>8</v>
      </c>
      <c r="M188">
        <v>1</v>
      </c>
      <c r="P188" s="30" t="str">
        <f>LEFT(TEXT(DataFromForm[[#This Row],[Heure coucher]],"0000"),2)</f>
        <v>00</v>
      </c>
      <c r="Q188" s="31">
        <f>LEFT(TEXT(DataFromForm[[#This Row],[Heure coucher]],"0000"),2)+1</f>
        <v>1</v>
      </c>
      <c r="R188" s="32" t="str">
        <f>IF(RIGHT(DataFromForm[[#This Row],[Heure coucher]],2)*1 &gt;57,Q188, P188)</f>
        <v>00</v>
      </c>
      <c r="S188" s="33">
        <f>IF(RIGHT(DataFromForm[[#This Row],[Heure coucher]],2)*1 &gt;57,0,MROUND(RIGHT(DataFromForm[[#This Row],[Heure coucher]]*1,2),15))</f>
        <v>0</v>
      </c>
      <c r="T188" s="20" t="str" cm="1">
        <f t="array" aca="1" ref="T188" ca="1">RIGHT(CELL("address",INDEX(Agenda!A:A,MATCH(DataFromForm[[#This Row],[Date]],Agenda!A:A,0))),3)</f>
        <v>827</v>
      </c>
      <c r="U188" s="34" t="str" cm="1">
        <f t="array" ref="U188">INDEX(MatriceHeureHeure[], MATCH(S188*1,TableHeuresMinutes[Colonne1],0),MATCH(R188*1,(MatriceHeureHeure[#Headers])*1,0))</f>
        <v>N</v>
      </c>
      <c r="W188" s="30" t="str">
        <f>LEFT(TEXT(DataFromForm[[#This Row],[Heure levé]],"0000"),2)</f>
        <v>03</v>
      </c>
      <c r="X188" s="31">
        <f>LEFT(TEXT(DataFromForm[[#This Row],[Heure levé]],"0000"),2)+1</f>
        <v>4</v>
      </c>
      <c r="Y188" t="str">
        <f>IF(RIGHT(DataFromForm[[#This Row],[Heure levé]],2)*1 &gt;57, X188,W188)</f>
        <v>03</v>
      </c>
      <c r="Z188">
        <f>IF(RIGHT(DataFromForm[[#This Row],[Heure levé]],2)*1 &gt;57,0,MROUND(RIGHT(DataFromForm[[#This Row],[Heure coucher]]*1,2),15))</f>
        <v>0</v>
      </c>
      <c r="AA188" t="str" cm="1">
        <f t="array" aca="1" ref="AA188" ca="1">RIGHT(CELL("address",INDEX(Agenda!A:A,MATCH(DataFromForm[[#This Row],[Date]],Agenda!A:A,0))),3)</f>
        <v>827</v>
      </c>
      <c r="AB188" s="4" t="str" cm="1">
        <f t="array" ref="AB188">INDEX(MatriceHeureHeure[], MATCH(Z188*1,TableHeuresMinutes[Colonne1],0),MATCH(Y188*1,(MatriceHeureHeure[#Headers])*1,0))</f>
        <v>Z</v>
      </c>
      <c r="AD188" s="48" t="str">
        <f>LEFT(TEXT(DataFromForm[[#This Row],[HeureBoisson]],"0000"),2)</f>
        <v>00</v>
      </c>
      <c r="AE188" s="31">
        <f>LEFT(TEXT(DataFromForm[[#This Row],[HeureBoisson]],"0000"),2)+1</f>
        <v>1</v>
      </c>
      <c r="AF188" t="e">
        <f>IF(RIGHT(DataFromForm[[#This Row],[HeureBoisson]],2)*1 &gt;57, AE188,AD188)</f>
        <v>#VALUE!</v>
      </c>
      <c r="AG188" t="e">
        <f>IF(RIGHT(DataFromForm[[#This Row],[HeureBoisson]],2)*1 &gt;57,0,MROUND(RIGHT(DataFromForm[[#This Row],[Heure coucher]]*1,2),15))</f>
        <v>#VALUE!</v>
      </c>
      <c r="AH188" cm="1">
        <f t="array" aca="1" ref="AH188" ca="1">RIGHT(CELL("address",INDEX(Agenda!A:A,MATCH(DataFromForm[[#This Row],[Date]],Agenda!A:A,0))),3)-1</f>
        <v>826</v>
      </c>
      <c r="AI188" s="4" t="e" cm="1">
        <f t="array" ref="AI188">INDEX(MatriceHeureHeure[], MATCH(AG188*1,TableHeuresMinutes[Colonne1],0),MATCH(AF188*1,(MatriceHeureHeure[#Headers])*1,0))</f>
        <v>#VALUE!</v>
      </c>
      <c r="AJ188" s="37">
        <v>0</v>
      </c>
      <c r="AK188" s="48" t="str">
        <f>LEFT(TEXT(DataFromForm[[#This Row],[Heure sieste]],"0000"),2)</f>
        <v>00</v>
      </c>
      <c r="AL188" s="31">
        <f>LEFT(TEXT(DataFromForm[[#This Row],[Heure sieste]],"0000"),2)+1</f>
        <v>1</v>
      </c>
      <c r="AM188" t="e">
        <f>IF(RIGHT(DataFromForm[[#This Row],[Heure sieste]],2)*1 &gt;57, AL188,AK188)</f>
        <v>#VALUE!</v>
      </c>
      <c r="AN188" t="e">
        <f>IF(RIGHT(DataFromForm[[#This Row],[Heure sieste]],2)*1 &gt;57,0,MROUND(RIGHT(DataFromForm[[#This Row],[Heure sieste]]*1,2),15))</f>
        <v>#VALUE!</v>
      </c>
      <c r="AO188">
        <f>MROUND(DataFromForm[[#This Row],[Durée sieste]],15)</f>
        <v>0</v>
      </c>
      <c r="AP188" t="str" cm="1">
        <f t="array" aca="1" ref="AP188" ca="1">RIGHT(CELL("address",INDEX(Agenda!A:A,MATCH(DataFromForm[[#This Row],[Date]],Agenda!A:A,0))),3)</f>
        <v>827</v>
      </c>
      <c r="AQ188" s="4" t="e" cm="1">
        <f t="array" ref="AQ188">INDEX(MatriceHeureHeure[], MATCH(AN188*1,TableHeuresMinutes[Colonne1],0),MATCH(AM188*1,(MatriceHeureHeure[#Headers])*1,0))</f>
        <v>#VALUE!</v>
      </c>
      <c r="AR188">
        <f t="shared" si="3"/>
        <v>-1</v>
      </c>
    </row>
    <row r="189" spans="1:44">
      <c r="A189" s="19">
        <v>44680</v>
      </c>
      <c r="B189" s="28">
        <v>30</v>
      </c>
      <c r="C189" s="21" t="s">
        <v>251</v>
      </c>
      <c r="D189" s="21" t="s">
        <v>258</v>
      </c>
      <c r="E189">
        <v>10</v>
      </c>
      <c r="F189" t="s">
        <v>202</v>
      </c>
      <c r="G189" t="s">
        <v>200</v>
      </c>
      <c r="H189" t="s">
        <v>208</v>
      </c>
      <c r="I189">
        <v>2</v>
      </c>
      <c r="J189">
        <v>2</v>
      </c>
      <c r="K189" t="s">
        <v>210</v>
      </c>
      <c r="L189" s="21" t="s">
        <v>266</v>
      </c>
      <c r="M189">
        <v>1</v>
      </c>
      <c r="P189" s="30" t="str">
        <f>LEFT(TEXT(DataFromForm[[#This Row],[Heure coucher]],"0000"),2)</f>
        <v>00</v>
      </c>
      <c r="Q189" s="31">
        <f>LEFT(TEXT(DataFromForm[[#This Row],[Heure coucher]],"0000"),2)+1</f>
        <v>1</v>
      </c>
      <c r="R189" s="32" t="str">
        <f>IF(RIGHT(DataFromForm[[#This Row],[Heure coucher]],2)*1 &gt;57,Q189, P189)</f>
        <v>00</v>
      </c>
      <c r="S189" s="33">
        <f>IF(RIGHT(DataFromForm[[#This Row],[Heure coucher]],2)*1 &gt;57,0,MROUND(RIGHT(DataFromForm[[#This Row],[Heure coucher]]*1,2),15))</f>
        <v>30</v>
      </c>
      <c r="T189" s="20" t="str" cm="1">
        <f t="array" aca="1" ref="T189" ca="1">RIGHT(CELL("address",INDEX(Agenda!A:A,MATCH(DataFromForm[[#This Row],[Date]],Agenda!A:A,0))),3)</f>
        <v>829</v>
      </c>
      <c r="U189" s="34" t="str" cm="1">
        <f t="array" ref="U189">INDEX(MatriceHeureHeure[], MATCH(S189*1,TableHeuresMinutes[Colonne1],0),MATCH(R189*1,(MatriceHeureHeure[#Headers])*1,0))</f>
        <v>P</v>
      </c>
      <c r="W189" s="30" t="str">
        <f>LEFT(TEXT(DataFromForm[[#This Row],[Heure levé]],"0000"),2)</f>
        <v>08</v>
      </c>
      <c r="X189" s="31">
        <f>LEFT(TEXT(DataFromForm[[#This Row],[Heure levé]],"0000"),2)+1</f>
        <v>9</v>
      </c>
      <c r="Y189" t="str">
        <f>IF(RIGHT(DataFromForm[[#This Row],[Heure levé]],2)*1 &gt;57, X189,W189)</f>
        <v>08</v>
      </c>
      <c r="Z189">
        <f>IF(RIGHT(DataFromForm[[#This Row],[Heure levé]],2)*1 &gt;57,0,MROUND(RIGHT(DataFromForm[[#This Row],[Heure coucher]]*1,2),15))</f>
        <v>30</v>
      </c>
      <c r="AA189" t="str" cm="1">
        <f t="array" aca="1" ref="AA189" ca="1">RIGHT(CELL("address",INDEX(Agenda!A:A,MATCH(DataFromForm[[#This Row],[Date]],Agenda!A:A,0))),3)</f>
        <v>829</v>
      </c>
      <c r="AB189" s="4" t="str" cm="1">
        <f t="array" ref="AB189">INDEX(MatriceHeureHeure[], MATCH(Z189*1,TableHeuresMinutes[Colonne1],0),MATCH(Y189*1,(MatriceHeureHeure[#Headers])*1,0))</f>
        <v>AV</v>
      </c>
      <c r="AD189" s="48" t="str">
        <f>LEFT(TEXT(DataFromForm[[#This Row],[HeureBoisson]],"0000"),2)</f>
        <v>14</v>
      </c>
      <c r="AE189" s="31">
        <f>LEFT(TEXT(DataFromForm[[#This Row],[HeureBoisson]],"0000"),2)+1</f>
        <v>15</v>
      </c>
      <c r="AF189" t="str">
        <f>IF(RIGHT(DataFromForm[[#This Row],[HeureBoisson]],2)*1 &gt;57, AE189,AD189)</f>
        <v>14</v>
      </c>
      <c r="AG189">
        <f>IF(RIGHT(DataFromForm[[#This Row],[HeureBoisson]],2)*1 &gt;57,0,MROUND(RIGHT(DataFromForm[[#This Row],[Heure coucher]]*1,2),15))</f>
        <v>30</v>
      </c>
      <c r="AH189" cm="1">
        <f t="array" aca="1" ref="AH189" ca="1">RIGHT(CELL("address",INDEX(Agenda!A:A,MATCH(DataFromForm[[#This Row],[Date]],Agenda!A:A,0))),3)-1</f>
        <v>828</v>
      </c>
      <c r="AI189" s="4" t="str" cm="1">
        <f t="array" ref="AI189">INDEX(MatriceHeureHeure[], MATCH(AG189*1,TableHeuresMinutes[Colonne1],0),MATCH(AF189*1,(MatriceHeureHeure[#Headers])*1,0))</f>
        <v>BT</v>
      </c>
      <c r="AJ189" s="37">
        <v>0</v>
      </c>
      <c r="AK189" s="48" t="str">
        <f>LEFT(TEXT(DataFromForm[[#This Row],[Heure sieste]],"0000"),2)</f>
        <v>13</v>
      </c>
      <c r="AL189" s="31">
        <f>LEFT(TEXT(DataFromForm[[#This Row],[Heure sieste]],"0000"),2)+1</f>
        <v>14</v>
      </c>
      <c r="AM189" t="str">
        <f>IF(RIGHT(DataFromForm[[#This Row],[Heure sieste]],2)*1 &gt;57, AL189,AK189)</f>
        <v>13</v>
      </c>
      <c r="AN189">
        <f>IF(RIGHT(DataFromForm[[#This Row],[Heure sieste]],2)*1 &gt;57,0,MROUND(RIGHT(DataFromForm[[#This Row],[Heure sieste]]*1,2),15))</f>
        <v>45</v>
      </c>
      <c r="AO189">
        <f>MROUND(DataFromForm[[#This Row],[Durée sieste]],15)</f>
        <v>15</v>
      </c>
      <c r="AP189" t="str" cm="1">
        <f t="array" aca="1" ref="AP189" ca="1">RIGHT(CELL("address",INDEX(Agenda!A:A,MATCH(DataFromForm[[#This Row],[Date]],Agenda!A:A,0))),3)</f>
        <v>829</v>
      </c>
      <c r="AQ189" s="4" t="str" cm="1">
        <f t="array" ref="AQ189">INDEX(MatriceHeureHeure[], MATCH(AN189*1,TableHeuresMinutes[Colonne1],0),MATCH(AM189*1,(MatriceHeureHeure[#Headers])*1,0))</f>
        <v>BQ</v>
      </c>
      <c r="AR189">
        <f t="shared" si="3"/>
        <v>0</v>
      </c>
    </row>
    <row r="190" spans="1:44">
      <c r="A190" s="19">
        <v>44680</v>
      </c>
      <c r="B190" s="28"/>
      <c r="L190" s="21" t="s">
        <v>237</v>
      </c>
      <c r="M190">
        <v>1</v>
      </c>
      <c r="P190" s="30" t="str">
        <f>LEFT(TEXT(DataFromForm[[#This Row],[Heure coucher]],"0000"),2)</f>
        <v>00</v>
      </c>
      <c r="Q190" s="31">
        <f>LEFT(TEXT(DataFromForm[[#This Row],[Heure coucher]],"0000"),2)+1</f>
        <v>1</v>
      </c>
      <c r="R190" s="32" t="e">
        <f>IF(RIGHT(DataFromForm[[#This Row],[Heure coucher]],2)*1 &gt;57,Q190, P190)</f>
        <v>#VALUE!</v>
      </c>
      <c r="S190" s="33" t="e">
        <f>IF(RIGHT(DataFromForm[[#This Row],[Heure coucher]],2)*1 &gt;57,0,MROUND(RIGHT(DataFromForm[[#This Row],[Heure coucher]]*1,2),15))</f>
        <v>#VALUE!</v>
      </c>
      <c r="T190" s="20" t="str" cm="1">
        <f t="array" aca="1" ref="T190" ca="1">RIGHT(CELL("address",INDEX(Agenda!A:A,MATCH(DataFromForm[[#This Row],[Date]],Agenda!A:A,0))),3)</f>
        <v>829</v>
      </c>
      <c r="U190" s="34" t="e" cm="1">
        <f t="array" ref="U190">INDEX(MatriceHeureHeure[], MATCH(S190*1,TableHeuresMinutes[Colonne1],0),MATCH(R190*1,(MatriceHeureHeure[#Headers])*1,0))</f>
        <v>#VALUE!</v>
      </c>
      <c r="W190" s="30" t="str">
        <f>LEFT(TEXT(DataFromForm[[#This Row],[Heure levé]],"0000"),2)</f>
        <v>00</v>
      </c>
      <c r="X190" s="31">
        <f>LEFT(TEXT(DataFromForm[[#This Row],[Heure levé]],"0000"),2)+1</f>
        <v>1</v>
      </c>
      <c r="Y190" t="e">
        <f>IF(RIGHT(DataFromForm[[#This Row],[Heure levé]],2)*1 &gt;57, X190,W190)</f>
        <v>#VALUE!</v>
      </c>
      <c r="Z190" t="e">
        <f>IF(RIGHT(DataFromForm[[#This Row],[Heure levé]],2)*1 &gt;57,0,MROUND(RIGHT(DataFromForm[[#This Row],[Heure coucher]]*1,2),15))</f>
        <v>#VALUE!</v>
      </c>
      <c r="AA190" t="str" cm="1">
        <f t="array" aca="1" ref="AA190" ca="1">RIGHT(CELL("address",INDEX(Agenda!A:A,MATCH(DataFromForm[[#This Row],[Date]],Agenda!A:A,0))),3)</f>
        <v>829</v>
      </c>
      <c r="AB190" s="4" t="e" cm="1">
        <f t="array" ref="AB190">INDEX(MatriceHeureHeure[], MATCH(Z190*1,TableHeuresMinutes[Colonne1],0),MATCH(Y190*1,(MatriceHeureHeure[#Headers])*1,0))</f>
        <v>#VALUE!</v>
      </c>
      <c r="AD190" s="48" t="str">
        <f>LEFT(TEXT(DataFromForm[[#This Row],[HeureBoisson]],"0000"),2)</f>
        <v>07</v>
      </c>
      <c r="AE190" s="31">
        <f>LEFT(TEXT(DataFromForm[[#This Row],[HeureBoisson]],"0000"),2)+1</f>
        <v>8</v>
      </c>
      <c r="AF190" t="str">
        <f>IF(RIGHT(DataFromForm[[#This Row],[HeureBoisson]],2)*1 &gt;57, AE190,AD190)</f>
        <v>07</v>
      </c>
      <c r="AG190">
        <f>IF(RIGHT(DataFromForm[[#This Row],[HeureBoisson]],2)*1 &gt;57,0,MROUND(RIGHT(DataFromForm[[#This Row],[Heure coucher]]*1,2),15))</f>
        <v>0</v>
      </c>
      <c r="AH190" cm="1">
        <f t="array" aca="1" ref="AH190" ca="1">RIGHT(CELL("address",INDEX(Agenda!A:A,MATCH(DataFromForm[[#This Row],[Date]],Agenda!A:A,0))),3)-1</f>
        <v>828</v>
      </c>
      <c r="AI190" s="4" t="str" cm="1">
        <f t="array" ref="AI190">INDEX(MatriceHeureHeure[], MATCH(AG190*1,TableHeuresMinutes[Colonne1],0),MATCH(AF190*1,(MatriceHeureHeure[#Headers])*1,0))</f>
        <v>AP</v>
      </c>
      <c r="AJ190" s="37">
        <v>0</v>
      </c>
      <c r="AK190" s="48" t="str">
        <f>LEFT(TEXT(DataFromForm[[#This Row],[Heure sieste]],"0000"),2)</f>
        <v>00</v>
      </c>
      <c r="AL190" s="31">
        <f>LEFT(TEXT(DataFromForm[[#This Row],[Heure sieste]],"0000"),2)+1</f>
        <v>1</v>
      </c>
      <c r="AM190" t="e">
        <f>IF(RIGHT(DataFromForm[[#This Row],[Heure sieste]],2)*1 &gt;57, AL190,AK190)</f>
        <v>#VALUE!</v>
      </c>
      <c r="AN190" t="e">
        <f>IF(RIGHT(DataFromForm[[#This Row],[Heure sieste]],2)*1 &gt;57,0,MROUND(RIGHT(DataFromForm[[#This Row],[Heure sieste]]*1,2),15))</f>
        <v>#VALUE!</v>
      </c>
      <c r="AO190">
        <f>MROUND(DataFromForm[[#This Row],[Durée sieste]],15)</f>
        <v>0</v>
      </c>
      <c r="AP190" t="str" cm="1">
        <f t="array" aca="1" ref="AP190" ca="1">RIGHT(CELL("address",INDEX(Agenda!A:A,MATCH(DataFromForm[[#This Row],[Date]],Agenda!A:A,0))),3)</f>
        <v>829</v>
      </c>
      <c r="AQ190" s="4" t="e" cm="1">
        <f t="array" ref="AQ190">INDEX(MatriceHeureHeure[], MATCH(AN190*1,TableHeuresMinutes[Colonne1],0),MATCH(AM190*1,(MatriceHeureHeure[#Headers])*1,0))</f>
        <v>#VALUE!</v>
      </c>
      <c r="AR190">
        <f t="shared" si="3"/>
        <v>-1</v>
      </c>
    </row>
    <row r="191" spans="1:44">
      <c r="A191" s="19">
        <v>44684</v>
      </c>
      <c r="B191" s="28">
        <v>30</v>
      </c>
      <c r="C191" s="21" t="s">
        <v>204</v>
      </c>
      <c r="F191" t="s">
        <v>208</v>
      </c>
      <c r="G191" t="s">
        <v>201</v>
      </c>
      <c r="H191" t="s">
        <v>201</v>
      </c>
      <c r="I191">
        <v>5</v>
      </c>
      <c r="J191">
        <v>5</v>
      </c>
      <c r="K191" t="s">
        <v>210</v>
      </c>
      <c r="L191" s="21" t="s">
        <v>246</v>
      </c>
      <c r="M191">
        <v>1</v>
      </c>
      <c r="P191" s="30" t="str">
        <f>LEFT(TEXT(DataFromForm[[#This Row],[Heure coucher]],"0000"),2)</f>
        <v>00</v>
      </c>
      <c r="Q191" s="31">
        <f>LEFT(TEXT(DataFromForm[[#This Row],[Heure coucher]],"0000"),2)+1</f>
        <v>1</v>
      </c>
      <c r="R191" s="32" t="str">
        <f>IF(RIGHT(DataFromForm[[#This Row],[Heure coucher]],2)*1 &gt;57,Q191, P191)</f>
        <v>00</v>
      </c>
      <c r="S191" s="33">
        <f>IF(RIGHT(DataFromForm[[#This Row],[Heure coucher]],2)*1 &gt;57,0,MROUND(RIGHT(DataFromForm[[#This Row],[Heure coucher]]*1,2),15))</f>
        <v>30</v>
      </c>
      <c r="T191" s="20" t="str" cm="1">
        <f t="array" aca="1" ref="T191" ca="1">RIGHT(CELL("address",INDEX(Agenda!A:A,MATCH(DataFromForm[[#This Row],[Date]],Agenda!A:A,0))),3)</f>
        <v>833</v>
      </c>
      <c r="U191" s="34" t="str" cm="1">
        <f t="array" ref="U191">INDEX(MatriceHeureHeure[], MATCH(S191*1,TableHeuresMinutes[Colonne1],0),MATCH(R191*1,(MatriceHeureHeure[#Headers])*1,0))</f>
        <v>P</v>
      </c>
      <c r="W191" s="30" t="str">
        <f>LEFT(TEXT(DataFromForm[[#This Row],[Heure levé]],"0000"),2)</f>
        <v>08</v>
      </c>
      <c r="X191" s="31">
        <f>LEFT(TEXT(DataFromForm[[#This Row],[Heure levé]],"0000"),2)+1</f>
        <v>9</v>
      </c>
      <c r="Y191" t="str">
        <f>IF(RIGHT(DataFromForm[[#This Row],[Heure levé]],2)*1 &gt;57, X191,W191)</f>
        <v>08</v>
      </c>
      <c r="Z191">
        <f>IF(RIGHT(DataFromForm[[#This Row],[Heure levé]],2)*1 &gt;57,0,MROUND(RIGHT(DataFromForm[[#This Row],[Heure coucher]]*1,2),15))</f>
        <v>30</v>
      </c>
      <c r="AA191" t="str" cm="1">
        <f t="array" aca="1" ref="AA191" ca="1">RIGHT(CELL("address",INDEX(Agenda!A:A,MATCH(DataFromForm[[#This Row],[Date]],Agenda!A:A,0))),3)</f>
        <v>833</v>
      </c>
      <c r="AB191" s="4" t="str" cm="1">
        <f t="array" ref="AB191">INDEX(MatriceHeureHeure[], MATCH(Z191*1,TableHeuresMinutes[Colonne1],0),MATCH(Y191*1,(MatriceHeureHeure[#Headers])*1,0))</f>
        <v>AV</v>
      </c>
      <c r="AD191" s="48" t="str">
        <f>LEFT(TEXT(DataFromForm[[#This Row],[HeureBoisson]],"0000"),2)</f>
        <v>15</v>
      </c>
      <c r="AE191" s="31">
        <f>LEFT(TEXT(DataFromForm[[#This Row],[HeureBoisson]],"0000"),2)+1</f>
        <v>16</v>
      </c>
      <c r="AF191" t="str">
        <f>IF(RIGHT(DataFromForm[[#This Row],[HeureBoisson]],2)*1 &gt;57, AE191,AD191)</f>
        <v>15</v>
      </c>
      <c r="AG191">
        <f>IF(RIGHT(DataFromForm[[#This Row],[HeureBoisson]],2)*1 &gt;57,0,MROUND(RIGHT(DataFromForm[[#This Row],[Heure coucher]]*1,2),15))</f>
        <v>30</v>
      </c>
      <c r="AH191" cm="1">
        <f t="array" aca="1" ref="AH191" ca="1">RIGHT(CELL("address",INDEX(Agenda!A:A,MATCH(DataFromForm[[#This Row],[Date]],Agenda!A:A,0))),3)-1</f>
        <v>832</v>
      </c>
      <c r="AI191" s="4" t="str" cm="1">
        <f t="array" ref="AI191">INDEX(MatriceHeureHeure[], MATCH(AG191*1,TableHeuresMinutes[Colonne1],0),MATCH(AF191*1,(MatriceHeureHeure[#Headers])*1,0))</f>
        <v>BX</v>
      </c>
      <c r="AJ191" s="37">
        <v>0</v>
      </c>
      <c r="AK191" s="48" t="str">
        <f>LEFT(TEXT(DataFromForm[[#This Row],[Heure sieste]],"0000"),2)</f>
        <v>00</v>
      </c>
      <c r="AL191" s="31">
        <f>LEFT(TEXT(DataFromForm[[#This Row],[Heure sieste]],"0000"),2)+1</f>
        <v>1</v>
      </c>
      <c r="AM191" t="e">
        <f>IF(RIGHT(DataFromForm[[#This Row],[Heure sieste]],2)*1 &gt;57, AL191,AK191)</f>
        <v>#VALUE!</v>
      </c>
      <c r="AN191" t="e">
        <f>IF(RIGHT(DataFromForm[[#This Row],[Heure sieste]],2)*1 &gt;57,0,MROUND(RIGHT(DataFromForm[[#This Row],[Heure sieste]]*1,2),15))</f>
        <v>#VALUE!</v>
      </c>
      <c r="AO191">
        <f>MROUND(DataFromForm[[#This Row],[Durée sieste]],15)</f>
        <v>0</v>
      </c>
      <c r="AP191" t="str" cm="1">
        <f t="array" aca="1" ref="AP191" ca="1">RIGHT(CELL("address",INDEX(Agenda!A:A,MATCH(DataFromForm[[#This Row],[Date]],Agenda!A:A,0))),3)</f>
        <v>833</v>
      </c>
      <c r="AQ191" s="4" t="e" cm="1">
        <f t="array" ref="AQ191">INDEX(MatriceHeureHeure[], MATCH(AN191*1,TableHeuresMinutes[Colonne1],0),MATCH(AM191*1,(MatriceHeureHeure[#Headers])*1,0))</f>
        <v>#VALUE!</v>
      </c>
      <c r="AR191">
        <f t="shared" si="3"/>
        <v>-1</v>
      </c>
    </row>
    <row r="192" spans="1:44">
      <c r="A192" s="19">
        <v>44685</v>
      </c>
      <c r="B192" s="28">
        <v>2240</v>
      </c>
      <c r="C192" s="21" t="s">
        <v>296</v>
      </c>
      <c r="F192" t="s">
        <v>200</v>
      </c>
      <c r="G192" t="s">
        <v>208</v>
      </c>
      <c r="H192" t="s">
        <v>208</v>
      </c>
      <c r="I192">
        <v>2</v>
      </c>
      <c r="J192">
        <v>2</v>
      </c>
      <c r="K192" t="s">
        <v>210</v>
      </c>
      <c r="L192" s="21" t="s">
        <v>249</v>
      </c>
      <c r="M192">
        <v>1</v>
      </c>
      <c r="P192" s="30" t="str">
        <f>LEFT(TEXT(DataFromForm[[#This Row],[Heure coucher]],"0000"),2)</f>
        <v>22</v>
      </c>
      <c r="Q192" s="31">
        <f>LEFT(TEXT(DataFromForm[[#This Row],[Heure coucher]],"0000"),2)+1</f>
        <v>23</v>
      </c>
      <c r="R192" s="32" t="str">
        <f>IF(RIGHT(DataFromForm[[#This Row],[Heure coucher]],2)*1 &gt;57,Q192, P192)</f>
        <v>22</v>
      </c>
      <c r="S192" s="33">
        <f>IF(RIGHT(DataFromForm[[#This Row],[Heure coucher]],2)*1 &gt;57,0,MROUND(RIGHT(DataFromForm[[#This Row],[Heure coucher]]*1,2),15))</f>
        <v>45</v>
      </c>
      <c r="T192" s="20" t="str" cm="1">
        <f t="array" aca="1" ref="T192" ca="1">RIGHT(CELL("address",INDEX(Agenda!A:A,MATCH(DataFromForm[[#This Row],[Date]],Agenda!A:A,0))),3)</f>
        <v>834</v>
      </c>
      <c r="U192" s="34" t="str" cm="1">
        <f t="array" ref="U192">INDEX(MatriceHeureHeure[], MATCH(S192*1,TableHeuresMinutes[Colonne1],0),MATCH(R192*1,(MatriceHeureHeure[#Headers])*1,0))</f>
        <v>I</v>
      </c>
      <c r="W192" s="30" t="str">
        <f>LEFT(TEXT(DataFromForm[[#This Row],[Heure levé]],"0000"),2)</f>
        <v>07</v>
      </c>
      <c r="X192" s="31">
        <f>LEFT(TEXT(DataFromForm[[#This Row],[Heure levé]],"0000"),2)+1</f>
        <v>8</v>
      </c>
      <c r="Y192" t="str">
        <f>IF(RIGHT(DataFromForm[[#This Row],[Heure levé]],2)*1 &gt;57, X192,W192)</f>
        <v>07</v>
      </c>
      <c r="Z192">
        <f>IF(RIGHT(DataFromForm[[#This Row],[Heure levé]],2)*1 &gt;57,0,MROUND(RIGHT(DataFromForm[[#This Row],[Heure coucher]]*1,2),15))</f>
        <v>45</v>
      </c>
      <c r="AA192" t="str" cm="1">
        <f t="array" aca="1" ref="AA192" ca="1">RIGHT(CELL("address",INDEX(Agenda!A:A,MATCH(DataFromForm[[#This Row],[Date]],Agenda!A:A,0))),3)</f>
        <v>834</v>
      </c>
      <c r="AB192" s="4" t="str" cm="1">
        <f t="array" ref="AB192">INDEX(MatriceHeureHeure[], MATCH(Z192*1,TableHeuresMinutes[Colonne1],0),MATCH(Y192*1,(MatriceHeureHeure[#Headers])*1,0))</f>
        <v>AS</v>
      </c>
      <c r="AD192" s="48" t="str">
        <f>LEFT(TEXT(DataFromForm[[#This Row],[HeureBoisson]],"0000"),2)</f>
        <v>13</v>
      </c>
      <c r="AE192" s="31">
        <f>LEFT(TEXT(DataFromForm[[#This Row],[HeureBoisson]],"0000"),2)+1</f>
        <v>14</v>
      </c>
      <c r="AF192" t="str">
        <f>IF(RIGHT(DataFromForm[[#This Row],[HeureBoisson]],2)*1 &gt;57, AE192,AD192)</f>
        <v>13</v>
      </c>
      <c r="AG192">
        <f>IF(RIGHT(DataFromForm[[#This Row],[HeureBoisson]],2)*1 &gt;57,0,MROUND(RIGHT(DataFromForm[[#This Row],[Heure coucher]]*1,2),15))</f>
        <v>45</v>
      </c>
      <c r="AH192" cm="1">
        <f t="array" aca="1" ref="AH192" ca="1">RIGHT(CELL("address",INDEX(Agenda!A:A,MATCH(DataFromForm[[#This Row],[Date]],Agenda!A:A,0))),3)-1</f>
        <v>833</v>
      </c>
      <c r="AI192" s="4" t="str" cm="1">
        <f t="array" ref="AI192">INDEX(MatriceHeureHeure[], MATCH(AG192*1,TableHeuresMinutes[Colonne1],0),MATCH(AF192*1,(MatriceHeureHeure[#Headers])*1,0))</f>
        <v>BQ</v>
      </c>
      <c r="AJ192" s="37">
        <v>0</v>
      </c>
      <c r="AK192" s="48" t="str">
        <f>LEFT(TEXT(DataFromForm[[#This Row],[Heure sieste]],"0000"),2)</f>
        <v>00</v>
      </c>
      <c r="AL192" s="31">
        <f>LEFT(TEXT(DataFromForm[[#This Row],[Heure sieste]],"0000"),2)+1</f>
        <v>1</v>
      </c>
      <c r="AM192" t="e">
        <f>IF(RIGHT(DataFromForm[[#This Row],[Heure sieste]],2)*1 &gt;57, AL192,AK192)</f>
        <v>#VALUE!</v>
      </c>
      <c r="AN192" t="e">
        <f>IF(RIGHT(DataFromForm[[#This Row],[Heure sieste]],2)*1 &gt;57,0,MROUND(RIGHT(DataFromForm[[#This Row],[Heure sieste]]*1,2),15))</f>
        <v>#VALUE!</v>
      </c>
      <c r="AO192">
        <f>MROUND(DataFromForm[[#This Row],[Durée sieste]],15)</f>
        <v>0</v>
      </c>
      <c r="AP192" t="str" cm="1">
        <f t="array" aca="1" ref="AP192" ca="1">RIGHT(CELL("address",INDEX(Agenda!A:A,MATCH(DataFromForm[[#This Row],[Date]],Agenda!A:A,0))),3)</f>
        <v>834</v>
      </c>
      <c r="AQ192" s="4" t="e" cm="1">
        <f t="array" ref="AQ192">INDEX(MatriceHeureHeure[], MATCH(AN192*1,TableHeuresMinutes[Colonne1],0),MATCH(AM192*1,(MatriceHeureHeure[#Headers])*1,0))</f>
        <v>#VALUE!</v>
      </c>
      <c r="AR192">
        <f t="shared" si="3"/>
        <v>-1</v>
      </c>
    </row>
    <row r="193" spans="1:44">
      <c r="A193" s="19">
        <v>44685</v>
      </c>
      <c r="B193" s="28"/>
      <c r="K193" t="s">
        <v>203</v>
      </c>
      <c r="L193" s="21" t="s">
        <v>204</v>
      </c>
      <c r="M193">
        <v>1</v>
      </c>
      <c r="P193" s="30" t="str">
        <f>LEFT(TEXT(DataFromForm[[#This Row],[Heure coucher]],"0000"),2)</f>
        <v>00</v>
      </c>
      <c r="Q193" s="31">
        <f>LEFT(TEXT(DataFromForm[[#This Row],[Heure coucher]],"0000"),2)+1</f>
        <v>1</v>
      </c>
      <c r="R193" s="32" t="e">
        <f>IF(RIGHT(DataFromForm[[#This Row],[Heure coucher]],2)*1 &gt;57,Q193, P193)</f>
        <v>#VALUE!</v>
      </c>
      <c r="S193" s="33" t="e">
        <f>IF(RIGHT(DataFromForm[[#This Row],[Heure coucher]],2)*1 &gt;57,0,MROUND(RIGHT(DataFromForm[[#This Row],[Heure coucher]]*1,2),15))</f>
        <v>#VALUE!</v>
      </c>
      <c r="T193" s="20" t="str" cm="1">
        <f t="array" aca="1" ref="T193" ca="1">RIGHT(CELL("address",INDEX(Agenda!A:A,MATCH(DataFromForm[[#This Row],[Date]],Agenda!A:A,0))),3)</f>
        <v>834</v>
      </c>
      <c r="U193" s="34" t="e" cm="1">
        <f t="array" ref="U193">INDEX(MatriceHeureHeure[], MATCH(S193*1,TableHeuresMinutes[Colonne1],0),MATCH(R193*1,(MatriceHeureHeure[#Headers])*1,0))</f>
        <v>#VALUE!</v>
      </c>
      <c r="W193" s="30" t="str">
        <f>LEFT(TEXT(DataFromForm[[#This Row],[Heure levé]],"0000"),2)</f>
        <v>00</v>
      </c>
      <c r="X193" s="31">
        <f>LEFT(TEXT(DataFromForm[[#This Row],[Heure levé]],"0000"),2)+1</f>
        <v>1</v>
      </c>
      <c r="Y193" t="e">
        <f>IF(RIGHT(DataFromForm[[#This Row],[Heure levé]],2)*1 &gt;57, X193,W193)</f>
        <v>#VALUE!</v>
      </c>
      <c r="Z193" t="e">
        <f>IF(RIGHT(DataFromForm[[#This Row],[Heure levé]],2)*1 &gt;57,0,MROUND(RIGHT(DataFromForm[[#This Row],[Heure coucher]]*1,2),15))</f>
        <v>#VALUE!</v>
      </c>
      <c r="AA193" t="str" cm="1">
        <f t="array" aca="1" ref="AA193" ca="1">RIGHT(CELL("address",INDEX(Agenda!A:A,MATCH(DataFromForm[[#This Row],[Date]],Agenda!A:A,0))),3)</f>
        <v>834</v>
      </c>
      <c r="AB193" s="4" t="e" cm="1">
        <f t="array" ref="AB193">INDEX(MatriceHeureHeure[], MATCH(Z193*1,TableHeuresMinutes[Colonne1],0),MATCH(Y193*1,(MatriceHeureHeure[#Headers])*1,0))</f>
        <v>#VALUE!</v>
      </c>
      <c r="AD193" s="48" t="str">
        <f>LEFT(TEXT(DataFromForm[[#This Row],[HeureBoisson]],"0000"),2)</f>
        <v>08</v>
      </c>
      <c r="AE193" s="31">
        <f>LEFT(TEXT(DataFromForm[[#This Row],[HeureBoisson]],"0000"),2)+1</f>
        <v>9</v>
      </c>
      <c r="AF193" t="str">
        <f>IF(RIGHT(DataFromForm[[#This Row],[HeureBoisson]],2)*1 &gt;57, AE193,AD193)</f>
        <v>08</v>
      </c>
      <c r="AG193">
        <f>IF(RIGHT(DataFromForm[[#This Row],[HeureBoisson]],2)*1 &gt;57,0,MROUND(RIGHT(DataFromForm[[#This Row],[Heure coucher]]*1,2),15))</f>
        <v>0</v>
      </c>
      <c r="AH193" cm="1">
        <f t="array" aca="1" ref="AH193" ca="1">RIGHT(CELL("address",INDEX(Agenda!A:A,MATCH(DataFromForm[[#This Row],[Date]],Agenda!A:A,0))),3)-1</f>
        <v>833</v>
      </c>
      <c r="AI193" s="4" t="str" cm="1">
        <f t="array" ref="AI193">INDEX(MatriceHeureHeure[], MATCH(AG193*1,TableHeuresMinutes[Colonne1],0),MATCH(AF193*1,(MatriceHeureHeure[#Headers])*1,0))</f>
        <v>AT</v>
      </c>
      <c r="AJ193" s="37">
        <v>0</v>
      </c>
      <c r="AK193" s="48" t="str">
        <f>LEFT(TEXT(DataFromForm[[#This Row],[Heure sieste]],"0000"),2)</f>
        <v>00</v>
      </c>
      <c r="AL193" s="31">
        <f>LEFT(TEXT(DataFromForm[[#This Row],[Heure sieste]],"0000"),2)+1</f>
        <v>1</v>
      </c>
      <c r="AM193" t="e">
        <f>IF(RIGHT(DataFromForm[[#This Row],[Heure sieste]],2)*1 &gt;57, AL193,AK193)</f>
        <v>#VALUE!</v>
      </c>
      <c r="AN193" t="e">
        <f>IF(RIGHT(DataFromForm[[#This Row],[Heure sieste]],2)*1 &gt;57,0,MROUND(RIGHT(DataFromForm[[#This Row],[Heure sieste]]*1,2),15))</f>
        <v>#VALUE!</v>
      </c>
      <c r="AO193">
        <f>MROUND(DataFromForm[[#This Row],[Durée sieste]],15)</f>
        <v>0</v>
      </c>
      <c r="AP193" t="str" cm="1">
        <f t="array" aca="1" ref="AP193" ca="1">RIGHT(CELL("address",INDEX(Agenda!A:A,MATCH(DataFromForm[[#This Row],[Date]],Agenda!A:A,0))),3)</f>
        <v>834</v>
      </c>
      <c r="AQ193" s="4" t="e" cm="1">
        <f t="array" ref="AQ193">INDEX(MatriceHeureHeure[], MATCH(AN193*1,TableHeuresMinutes[Colonne1],0),MATCH(AM193*1,(MatriceHeureHeure[#Headers])*1,0))</f>
        <v>#VALUE!</v>
      </c>
      <c r="AR193">
        <f t="shared" si="3"/>
        <v>-1</v>
      </c>
    </row>
    <row r="194" spans="1:44">
      <c r="A194" s="19">
        <v>44686</v>
      </c>
      <c r="B194" s="28">
        <v>2250</v>
      </c>
      <c r="C194" s="21" t="s">
        <v>237</v>
      </c>
      <c r="F194" t="s">
        <v>200</v>
      </c>
      <c r="G194" t="s">
        <v>201</v>
      </c>
      <c r="H194" t="s">
        <v>208</v>
      </c>
      <c r="I194">
        <v>3</v>
      </c>
      <c r="J194">
        <v>3</v>
      </c>
      <c r="K194" t="s">
        <v>210</v>
      </c>
      <c r="L194" s="21" t="s">
        <v>228</v>
      </c>
      <c r="M194">
        <v>1</v>
      </c>
      <c r="P194" s="30" t="str">
        <f>LEFT(TEXT(DataFromForm[[#This Row],[Heure coucher]],"0000"),2)</f>
        <v>22</v>
      </c>
      <c r="Q194" s="31">
        <f>LEFT(TEXT(DataFromForm[[#This Row],[Heure coucher]],"0000"),2)+1</f>
        <v>23</v>
      </c>
      <c r="R194" s="32" t="str">
        <f>IF(RIGHT(DataFromForm[[#This Row],[Heure coucher]],2)*1 &gt;57,Q194, P194)</f>
        <v>22</v>
      </c>
      <c r="S194" s="33">
        <f>IF(RIGHT(DataFromForm[[#This Row],[Heure coucher]],2)*1 &gt;57,0,MROUND(RIGHT(DataFromForm[[#This Row],[Heure coucher]]*1,2),15))</f>
        <v>45</v>
      </c>
      <c r="T194" s="20" t="str" cm="1">
        <f t="array" aca="1" ref="T194" ca="1">RIGHT(CELL("address",INDEX(Agenda!A:A,MATCH(DataFromForm[[#This Row],[Date]],Agenda!A:A,0))),3)</f>
        <v>835</v>
      </c>
      <c r="U194" s="34" t="str" cm="1">
        <f t="array" ref="U194">INDEX(MatriceHeureHeure[], MATCH(S194*1,TableHeuresMinutes[Colonne1],0),MATCH(R194*1,(MatriceHeureHeure[#Headers])*1,0))</f>
        <v>I</v>
      </c>
      <c r="W194" s="30" t="str">
        <f>LEFT(TEXT(DataFromForm[[#This Row],[Heure levé]],"0000"),2)</f>
        <v>07</v>
      </c>
      <c r="X194" s="31">
        <f>LEFT(TEXT(DataFromForm[[#This Row],[Heure levé]],"0000"),2)+1</f>
        <v>8</v>
      </c>
      <c r="Y194" t="str">
        <f>IF(RIGHT(DataFromForm[[#This Row],[Heure levé]],2)*1 &gt;57, X194,W194)</f>
        <v>07</v>
      </c>
      <c r="Z194">
        <f>IF(RIGHT(DataFromForm[[#This Row],[Heure levé]],2)*1 &gt;57,0,MROUND(RIGHT(DataFromForm[[#This Row],[Heure coucher]]*1,2),15))</f>
        <v>45</v>
      </c>
      <c r="AA194" t="str" cm="1">
        <f t="array" aca="1" ref="AA194" ca="1">RIGHT(CELL("address",INDEX(Agenda!A:A,MATCH(DataFromForm[[#This Row],[Date]],Agenda!A:A,0))),3)</f>
        <v>835</v>
      </c>
      <c r="AB194" s="4" t="str" cm="1">
        <f t="array" ref="AB194">INDEX(MatriceHeureHeure[], MATCH(Z194*1,TableHeuresMinutes[Colonne1],0),MATCH(Y194*1,(MatriceHeureHeure[#Headers])*1,0))</f>
        <v>AS</v>
      </c>
      <c r="AD194" s="48" t="str">
        <f>LEFT(TEXT(DataFromForm[[#This Row],[HeureBoisson]],"0000"),2)</f>
        <v>14</v>
      </c>
      <c r="AE194" s="31">
        <f>LEFT(TEXT(DataFromForm[[#This Row],[HeureBoisson]],"0000"),2)+1</f>
        <v>15</v>
      </c>
      <c r="AF194" t="str">
        <f>IF(RIGHT(DataFromForm[[#This Row],[HeureBoisson]],2)*1 &gt;57, AE194,AD194)</f>
        <v>14</v>
      </c>
      <c r="AG194">
        <f>IF(RIGHT(DataFromForm[[#This Row],[HeureBoisson]],2)*1 &gt;57,0,MROUND(RIGHT(DataFromForm[[#This Row],[Heure coucher]]*1,2),15))</f>
        <v>45</v>
      </c>
      <c r="AH194" cm="1">
        <f t="array" aca="1" ref="AH194" ca="1">RIGHT(CELL("address",INDEX(Agenda!A:A,MATCH(DataFromForm[[#This Row],[Date]],Agenda!A:A,0))),3)-1</f>
        <v>834</v>
      </c>
      <c r="AI194" s="4" t="str" cm="1">
        <f t="array" ref="AI194">INDEX(MatriceHeureHeure[], MATCH(AG194*1,TableHeuresMinutes[Colonne1],0),MATCH(AF194*1,(MatriceHeureHeure[#Headers])*1,0))</f>
        <v>BU</v>
      </c>
      <c r="AJ194" s="37">
        <v>0</v>
      </c>
      <c r="AK194" s="48" t="str">
        <f>LEFT(TEXT(DataFromForm[[#This Row],[Heure sieste]],"0000"),2)</f>
        <v>00</v>
      </c>
      <c r="AL194" s="31">
        <f>LEFT(TEXT(DataFromForm[[#This Row],[Heure sieste]],"0000"),2)+1</f>
        <v>1</v>
      </c>
      <c r="AM194" t="e">
        <f>IF(RIGHT(DataFromForm[[#This Row],[Heure sieste]],2)*1 &gt;57, AL194,AK194)</f>
        <v>#VALUE!</v>
      </c>
      <c r="AN194" t="e">
        <f>IF(RIGHT(DataFromForm[[#This Row],[Heure sieste]],2)*1 &gt;57,0,MROUND(RIGHT(DataFromForm[[#This Row],[Heure sieste]]*1,2),15))</f>
        <v>#VALUE!</v>
      </c>
      <c r="AO194">
        <f>MROUND(DataFromForm[[#This Row],[Durée sieste]],15)</f>
        <v>0</v>
      </c>
      <c r="AP194" t="str" cm="1">
        <f t="array" aca="1" ref="AP194" ca="1">RIGHT(CELL("address",INDEX(Agenda!A:A,MATCH(DataFromForm[[#This Row],[Date]],Agenda!A:A,0))),3)</f>
        <v>835</v>
      </c>
      <c r="AQ194" s="4" t="e" cm="1">
        <f t="array" ref="AQ194">INDEX(MatriceHeureHeure[], MATCH(AN194*1,TableHeuresMinutes[Colonne1],0),MATCH(AM194*1,(MatriceHeureHeure[#Headers])*1,0))</f>
        <v>#VALUE!</v>
      </c>
      <c r="AR194">
        <f t="shared" si="3"/>
        <v>-1</v>
      </c>
    </row>
    <row r="195" spans="1:44">
      <c r="A195" s="19">
        <v>44686</v>
      </c>
      <c r="B195" s="28"/>
      <c r="K195" t="s">
        <v>203</v>
      </c>
      <c r="L195" s="21" t="s">
        <v>204</v>
      </c>
      <c r="M195">
        <v>1</v>
      </c>
      <c r="P195" s="30" t="str">
        <f>LEFT(TEXT(DataFromForm[[#This Row],[Heure coucher]],"0000"),2)</f>
        <v>00</v>
      </c>
      <c r="Q195" s="31">
        <f>LEFT(TEXT(DataFromForm[[#This Row],[Heure coucher]],"0000"),2)+1</f>
        <v>1</v>
      </c>
      <c r="R195" s="32" t="e">
        <f>IF(RIGHT(DataFromForm[[#This Row],[Heure coucher]],2)*1 &gt;57,Q195, P195)</f>
        <v>#VALUE!</v>
      </c>
      <c r="S195" s="33" t="e">
        <f>IF(RIGHT(DataFromForm[[#This Row],[Heure coucher]],2)*1 &gt;57,0,MROUND(RIGHT(DataFromForm[[#This Row],[Heure coucher]]*1,2),15))</f>
        <v>#VALUE!</v>
      </c>
      <c r="T195" s="20" t="str" cm="1">
        <f t="array" aca="1" ref="T195" ca="1">RIGHT(CELL("address",INDEX(Agenda!A:A,MATCH(DataFromForm[[#This Row],[Date]],Agenda!A:A,0))),3)</f>
        <v>835</v>
      </c>
      <c r="U195" s="34" t="e" cm="1">
        <f t="array" ref="U195">INDEX(MatriceHeureHeure[], MATCH(S195*1,TableHeuresMinutes[Colonne1],0),MATCH(R195*1,(MatriceHeureHeure[#Headers])*1,0))</f>
        <v>#VALUE!</v>
      </c>
      <c r="W195" s="30" t="str">
        <f>LEFT(TEXT(DataFromForm[[#This Row],[Heure levé]],"0000"),2)</f>
        <v>00</v>
      </c>
      <c r="X195" s="31">
        <f>LEFT(TEXT(DataFromForm[[#This Row],[Heure levé]],"0000"),2)+1</f>
        <v>1</v>
      </c>
      <c r="Y195" t="e">
        <f>IF(RIGHT(DataFromForm[[#This Row],[Heure levé]],2)*1 &gt;57, X195,W195)</f>
        <v>#VALUE!</v>
      </c>
      <c r="Z195" t="e">
        <f>IF(RIGHT(DataFromForm[[#This Row],[Heure levé]],2)*1 &gt;57,0,MROUND(RIGHT(DataFromForm[[#This Row],[Heure coucher]]*1,2),15))</f>
        <v>#VALUE!</v>
      </c>
      <c r="AA195" t="str" cm="1">
        <f t="array" aca="1" ref="AA195" ca="1">RIGHT(CELL("address",INDEX(Agenda!A:A,MATCH(DataFromForm[[#This Row],[Date]],Agenda!A:A,0))),3)</f>
        <v>835</v>
      </c>
      <c r="AB195" s="4" t="e" cm="1">
        <f t="array" ref="AB195">INDEX(MatriceHeureHeure[], MATCH(Z195*1,TableHeuresMinutes[Colonne1],0),MATCH(Y195*1,(MatriceHeureHeure[#Headers])*1,0))</f>
        <v>#VALUE!</v>
      </c>
      <c r="AD195" s="48" t="str">
        <f>LEFT(TEXT(DataFromForm[[#This Row],[HeureBoisson]],"0000"),2)</f>
        <v>08</v>
      </c>
      <c r="AE195" s="31">
        <f>LEFT(TEXT(DataFromForm[[#This Row],[HeureBoisson]],"0000"),2)+1</f>
        <v>9</v>
      </c>
      <c r="AF195" t="str">
        <f>IF(RIGHT(DataFromForm[[#This Row],[HeureBoisson]],2)*1 &gt;57, AE195,AD195)</f>
        <v>08</v>
      </c>
      <c r="AG195">
        <f>IF(RIGHT(DataFromForm[[#This Row],[HeureBoisson]],2)*1 &gt;57,0,MROUND(RIGHT(DataFromForm[[#This Row],[Heure coucher]]*1,2),15))</f>
        <v>0</v>
      </c>
      <c r="AH195" cm="1">
        <f t="array" aca="1" ref="AH195" ca="1">RIGHT(CELL("address",INDEX(Agenda!A:A,MATCH(DataFromForm[[#This Row],[Date]],Agenda!A:A,0))),3)-1</f>
        <v>834</v>
      </c>
      <c r="AI195" s="4" t="str" cm="1">
        <f t="array" ref="AI195">INDEX(MatriceHeureHeure[], MATCH(AG195*1,TableHeuresMinutes[Colonne1],0),MATCH(AF195*1,(MatriceHeureHeure[#Headers])*1,0))</f>
        <v>AT</v>
      </c>
      <c r="AJ195" s="37">
        <v>0</v>
      </c>
      <c r="AK195" s="48" t="str">
        <f>LEFT(TEXT(DataFromForm[[#This Row],[Heure sieste]],"0000"),2)</f>
        <v>00</v>
      </c>
      <c r="AL195" s="31">
        <f>LEFT(TEXT(DataFromForm[[#This Row],[Heure sieste]],"0000"),2)+1</f>
        <v>1</v>
      </c>
      <c r="AM195" t="e">
        <f>IF(RIGHT(DataFromForm[[#This Row],[Heure sieste]],2)*1 &gt;57, AL195,AK195)</f>
        <v>#VALUE!</v>
      </c>
      <c r="AN195" t="e">
        <f>IF(RIGHT(DataFromForm[[#This Row],[Heure sieste]],2)*1 &gt;57,0,MROUND(RIGHT(DataFromForm[[#This Row],[Heure sieste]]*1,2),15))</f>
        <v>#VALUE!</v>
      </c>
      <c r="AO195">
        <f>MROUND(DataFromForm[[#This Row],[Durée sieste]],15)</f>
        <v>0</v>
      </c>
      <c r="AP195" t="str" cm="1">
        <f t="array" aca="1" ref="AP195" ca="1">RIGHT(CELL("address",INDEX(Agenda!A:A,MATCH(DataFromForm[[#This Row],[Date]],Agenda!A:A,0))),3)</f>
        <v>835</v>
      </c>
      <c r="AQ195" s="4" t="e" cm="1">
        <f t="array" ref="AQ195">INDEX(MatriceHeureHeure[], MATCH(AN195*1,TableHeuresMinutes[Colonne1],0),MATCH(AM195*1,(MatriceHeureHeure[#Headers])*1,0))</f>
        <v>#VALUE!</v>
      </c>
      <c r="AR195">
        <f t="shared" si="3"/>
        <v>-1</v>
      </c>
    </row>
    <row r="196" spans="1:44">
      <c r="A196" s="19">
        <v>44687</v>
      </c>
      <c r="B196" s="28">
        <v>2330</v>
      </c>
      <c r="C196" s="21" t="s">
        <v>297</v>
      </c>
      <c r="F196" t="s">
        <v>201</v>
      </c>
      <c r="G196" t="s">
        <v>215</v>
      </c>
      <c r="H196" t="s">
        <v>208</v>
      </c>
      <c r="I196">
        <v>2</v>
      </c>
      <c r="J196">
        <v>2</v>
      </c>
      <c r="K196" t="s">
        <v>210</v>
      </c>
      <c r="L196" s="21" t="s">
        <v>242</v>
      </c>
      <c r="M196">
        <v>1</v>
      </c>
      <c r="P196" s="30" t="str">
        <f>LEFT(TEXT(DataFromForm[[#This Row],[Heure coucher]],"0000"),2)</f>
        <v>23</v>
      </c>
      <c r="Q196" s="31">
        <f>LEFT(TEXT(DataFromForm[[#This Row],[Heure coucher]],"0000"),2)+1</f>
        <v>24</v>
      </c>
      <c r="R196" s="32" t="str">
        <f>IF(RIGHT(DataFromForm[[#This Row],[Heure coucher]],2)*1 &gt;57,Q196, P196)</f>
        <v>23</v>
      </c>
      <c r="S196" s="33">
        <f>IF(RIGHT(DataFromForm[[#This Row],[Heure coucher]],2)*1 &gt;57,0,MROUND(RIGHT(DataFromForm[[#This Row],[Heure coucher]]*1,2),15))</f>
        <v>30</v>
      </c>
      <c r="T196" s="20" t="str" cm="1">
        <f t="array" aca="1" ref="T196" ca="1">RIGHT(CELL("address",INDEX(Agenda!A:A,MATCH(DataFromForm[[#This Row],[Date]],Agenda!A:A,0))),3)</f>
        <v>836</v>
      </c>
      <c r="U196" s="34" t="str" cm="1">
        <f t="array" ref="U196">INDEX(MatriceHeureHeure[], MATCH(S196*1,TableHeuresMinutes[Colonne1],0),MATCH(R196*1,(MatriceHeureHeure[#Headers])*1,0))</f>
        <v>L</v>
      </c>
      <c r="W196" s="30" t="str">
        <f>LEFT(TEXT(DataFromForm[[#This Row],[Heure levé]],"0000"),2)</f>
        <v>09</v>
      </c>
      <c r="X196" s="31">
        <f>LEFT(TEXT(DataFromForm[[#This Row],[Heure levé]],"0000"),2)+1</f>
        <v>10</v>
      </c>
      <c r="Y196" t="str">
        <f>IF(RIGHT(DataFromForm[[#This Row],[Heure levé]],2)*1 &gt;57, X196,W196)</f>
        <v>09</v>
      </c>
      <c r="Z196">
        <f>IF(RIGHT(DataFromForm[[#This Row],[Heure levé]],2)*1 &gt;57,0,MROUND(RIGHT(DataFromForm[[#This Row],[Heure coucher]]*1,2),15))</f>
        <v>30</v>
      </c>
      <c r="AA196" t="str" cm="1">
        <f t="array" aca="1" ref="AA196" ca="1">RIGHT(CELL("address",INDEX(Agenda!A:A,MATCH(DataFromForm[[#This Row],[Date]],Agenda!A:A,0))),3)</f>
        <v>836</v>
      </c>
      <c r="AB196" s="4" t="str" cm="1">
        <f t="array" ref="AB196">INDEX(MatriceHeureHeure[], MATCH(Z196*1,TableHeuresMinutes[Colonne1],0),MATCH(Y196*1,(MatriceHeureHeure[#Headers])*1,0))</f>
        <v>AZ</v>
      </c>
      <c r="AD196" s="48" t="str">
        <f>LEFT(TEXT(DataFromForm[[#This Row],[HeureBoisson]],"0000"),2)</f>
        <v>00</v>
      </c>
      <c r="AE196" s="31">
        <f>LEFT(TEXT(DataFromForm[[#This Row],[HeureBoisson]],"0000"),2)+1</f>
        <v>1</v>
      </c>
      <c r="AF196" t="str">
        <f>IF(RIGHT(DataFromForm[[#This Row],[HeureBoisson]],2)*1 &gt;57, AE196,AD196)</f>
        <v>00</v>
      </c>
      <c r="AG196">
        <f>IF(RIGHT(DataFromForm[[#This Row],[HeureBoisson]],2)*1 &gt;57,0,MROUND(RIGHT(DataFromForm[[#This Row],[Heure coucher]]*1,2),15))</f>
        <v>30</v>
      </c>
      <c r="AH196" cm="1">
        <f t="array" aca="1" ref="AH196" ca="1">RIGHT(CELL("address",INDEX(Agenda!A:A,MATCH(DataFromForm[[#This Row],[Date]],Agenda!A:A,0))),3)-1</f>
        <v>835</v>
      </c>
      <c r="AI196" s="4" t="str" cm="1">
        <f t="array" ref="AI196">INDEX(MatriceHeureHeure[], MATCH(AG196*1,TableHeuresMinutes[Colonne1],0),MATCH(AF196*1,(MatriceHeureHeure[#Headers])*1,0))</f>
        <v>P</v>
      </c>
      <c r="AJ196" s="37">
        <v>0</v>
      </c>
      <c r="AK196" s="48" t="str">
        <f>LEFT(TEXT(DataFromForm[[#This Row],[Heure sieste]],"0000"),2)</f>
        <v>00</v>
      </c>
      <c r="AL196" s="31">
        <f>LEFT(TEXT(DataFromForm[[#This Row],[Heure sieste]],"0000"),2)+1</f>
        <v>1</v>
      </c>
      <c r="AM196" t="e">
        <f>IF(RIGHT(DataFromForm[[#This Row],[Heure sieste]],2)*1 &gt;57, AL196,AK196)</f>
        <v>#VALUE!</v>
      </c>
      <c r="AN196" t="e">
        <f>IF(RIGHT(DataFromForm[[#This Row],[Heure sieste]],2)*1 &gt;57,0,MROUND(RIGHT(DataFromForm[[#This Row],[Heure sieste]]*1,2),15))</f>
        <v>#VALUE!</v>
      </c>
      <c r="AO196">
        <f>MROUND(DataFromForm[[#This Row],[Durée sieste]],15)</f>
        <v>0</v>
      </c>
      <c r="AP196" t="str" cm="1">
        <f t="array" aca="1" ref="AP196" ca="1">RIGHT(CELL("address",INDEX(Agenda!A:A,MATCH(DataFromForm[[#This Row],[Date]],Agenda!A:A,0))),3)</f>
        <v>836</v>
      </c>
      <c r="AQ196" s="4" t="e" cm="1">
        <f t="array" ref="AQ196">INDEX(MatriceHeureHeure[], MATCH(AN196*1,TableHeuresMinutes[Colonne1],0),MATCH(AM196*1,(MatriceHeureHeure[#Headers])*1,0))</f>
        <v>#VALUE!</v>
      </c>
      <c r="AR196">
        <f t="shared" si="3"/>
        <v>-1</v>
      </c>
    </row>
    <row r="197" spans="1:44">
      <c r="A197" s="19">
        <v>44688</v>
      </c>
      <c r="B197" s="28">
        <v>100</v>
      </c>
      <c r="C197" s="21" t="s">
        <v>251</v>
      </c>
      <c r="F197" t="s">
        <v>200</v>
      </c>
      <c r="G197" t="s">
        <v>202</v>
      </c>
      <c r="H197" t="s">
        <v>208</v>
      </c>
      <c r="I197">
        <v>2</v>
      </c>
      <c r="J197">
        <v>2</v>
      </c>
      <c r="K197" t="s">
        <v>210</v>
      </c>
      <c r="L197" s="21" t="s">
        <v>246</v>
      </c>
      <c r="M197">
        <v>1</v>
      </c>
      <c r="P197" s="30" t="str">
        <f>LEFT(TEXT(DataFromForm[[#This Row],[Heure coucher]],"0000"),2)</f>
        <v>01</v>
      </c>
      <c r="Q197" s="31">
        <f>LEFT(TEXT(DataFromForm[[#This Row],[Heure coucher]],"0000"),2)+1</f>
        <v>2</v>
      </c>
      <c r="R197" s="32" t="str">
        <f>IF(RIGHT(DataFromForm[[#This Row],[Heure coucher]],2)*1 &gt;57,Q197, P197)</f>
        <v>01</v>
      </c>
      <c r="S197" s="33">
        <f>IF(RIGHT(DataFromForm[[#This Row],[Heure coucher]],2)*1 &gt;57,0,MROUND(RIGHT(DataFromForm[[#This Row],[Heure coucher]]*1,2),15))</f>
        <v>0</v>
      </c>
      <c r="T197" s="20" t="str" cm="1">
        <f t="array" aca="1" ref="T197" ca="1">RIGHT(CELL("address",INDEX(Agenda!A:A,MATCH(DataFromForm[[#This Row],[Date]],Agenda!A:A,0))),3)</f>
        <v>837</v>
      </c>
      <c r="U197" s="34" t="str" cm="1">
        <f t="array" ref="U197">INDEX(MatriceHeureHeure[], MATCH(S197*1,TableHeuresMinutes[Colonne1],0),MATCH(R197*1,(MatriceHeureHeure[#Headers])*1,0))</f>
        <v>R</v>
      </c>
      <c r="W197" s="30" t="str">
        <f>LEFT(TEXT(DataFromForm[[#This Row],[Heure levé]],"0000"),2)</f>
        <v>08</v>
      </c>
      <c r="X197" s="31">
        <f>LEFT(TEXT(DataFromForm[[#This Row],[Heure levé]],"0000"),2)+1</f>
        <v>9</v>
      </c>
      <c r="Y197" t="str">
        <f>IF(RIGHT(DataFromForm[[#This Row],[Heure levé]],2)*1 &gt;57, X197,W197)</f>
        <v>08</v>
      </c>
      <c r="Z197">
        <f>IF(RIGHT(DataFromForm[[#This Row],[Heure levé]],2)*1 &gt;57,0,MROUND(RIGHT(DataFromForm[[#This Row],[Heure coucher]]*1,2),15))</f>
        <v>0</v>
      </c>
      <c r="AA197" t="str" cm="1">
        <f t="array" aca="1" ref="AA197" ca="1">RIGHT(CELL("address",INDEX(Agenda!A:A,MATCH(DataFromForm[[#This Row],[Date]],Agenda!A:A,0))),3)</f>
        <v>837</v>
      </c>
      <c r="AB197" s="4" t="str" cm="1">
        <f t="array" ref="AB197">INDEX(MatriceHeureHeure[], MATCH(Z197*1,TableHeuresMinutes[Colonne1],0),MATCH(Y197*1,(MatriceHeureHeure[#Headers])*1,0))</f>
        <v>AT</v>
      </c>
      <c r="AD197" s="48" t="str">
        <f>LEFT(TEXT(DataFromForm[[#This Row],[HeureBoisson]],"0000"),2)</f>
        <v>15</v>
      </c>
      <c r="AE197" s="31">
        <f>LEFT(TEXT(DataFromForm[[#This Row],[HeureBoisson]],"0000"),2)+1</f>
        <v>16</v>
      </c>
      <c r="AF197" t="str">
        <f>IF(RIGHT(DataFromForm[[#This Row],[HeureBoisson]],2)*1 &gt;57, AE197,AD197)</f>
        <v>15</v>
      </c>
      <c r="AG197">
        <f>IF(RIGHT(DataFromForm[[#This Row],[HeureBoisson]],2)*1 &gt;57,0,MROUND(RIGHT(DataFromForm[[#This Row],[Heure coucher]]*1,2),15))</f>
        <v>0</v>
      </c>
      <c r="AH197" cm="1">
        <f t="array" aca="1" ref="AH197" ca="1">RIGHT(CELL("address",INDEX(Agenda!A:A,MATCH(DataFromForm[[#This Row],[Date]],Agenda!A:A,0))),3)-1</f>
        <v>836</v>
      </c>
      <c r="AI197" s="4" t="str" cm="1">
        <f t="array" ref="AI197">INDEX(MatriceHeureHeure[], MATCH(AG197*1,TableHeuresMinutes[Colonne1],0),MATCH(AF197*1,(MatriceHeureHeure[#Headers])*1,0))</f>
        <v>BV</v>
      </c>
      <c r="AJ197" s="37">
        <v>0</v>
      </c>
      <c r="AK197" s="48" t="str">
        <f>LEFT(TEXT(DataFromForm[[#This Row],[Heure sieste]],"0000"),2)</f>
        <v>00</v>
      </c>
      <c r="AL197" s="31">
        <f>LEFT(TEXT(DataFromForm[[#This Row],[Heure sieste]],"0000"),2)+1</f>
        <v>1</v>
      </c>
      <c r="AM197" t="e">
        <f>IF(RIGHT(DataFromForm[[#This Row],[Heure sieste]],2)*1 &gt;57, AL197,AK197)</f>
        <v>#VALUE!</v>
      </c>
      <c r="AN197" t="e">
        <f>IF(RIGHT(DataFromForm[[#This Row],[Heure sieste]],2)*1 &gt;57,0,MROUND(RIGHT(DataFromForm[[#This Row],[Heure sieste]]*1,2),15))</f>
        <v>#VALUE!</v>
      </c>
      <c r="AO197">
        <f>MROUND(DataFromForm[[#This Row],[Durée sieste]],15)</f>
        <v>0</v>
      </c>
      <c r="AP197" t="str" cm="1">
        <f t="array" aca="1" ref="AP197" ca="1">RIGHT(CELL("address",INDEX(Agenda!A:A,MATCH(DataFromForm[[#This Row],[Date]],Agenda!A:A,0))),3)</f>
        <v>837</v>
      </c>
      <c r="AQ197" s="4" t="e" cm="1">
        <f t="array" ref="AQ197">INDEX(MatriceHeureHeure[], MATCH(AN197*1,TableHeuresMinutes[Colonne1],0),MATCH(AM197*1,(MatriceHeureHeure[#Headers])*1,0))</f>
        <v>#VALUE!</v>
      </c>
      <c r="AR197">
        <f t="shared" si="3"/>
        <v>-1</v>
      </c>
    </row>
    <row r="198" spans="1:44">
      <c r="A198" s="19">
        <v>44688</v>
      </c>
      <c r="B198" s="28"/>
      <c r="D198" s="21" t="s">
        <v>280</v>
      </c>
      <c r="E198">
        <v>15</v>
      </c>
      <c r="K198" t="s">
        <v>203</v>
      </c>
      <c r="L198" s="21" t="s">
        <v>250</v>
      </c>
      <c r="M198">
        <v>1</v>
      </c>
      <c r="P198" s="30" t="str">
        <f>LEFT(TEXT(DataFromForm[[#This Row],[Heure coucher]],"0000"),2)</f>
        <v>00</v>
      </c>
      <c r="Q198" s="31">
        <f>LEFT(TEXT(DataFromForm[[#This Row],[Heure coucher]],"0000"),2)+1</f>
        <v>1</v>
      </c>
      <c r="R198" s="32" t="e">
        <f>IF(RIGHT(DataFromForm[[#This Row],[Heure coucher]],2)*1 &gt;57,Q198, P198)</f>
        <v>#VALUE!</v>
      </c>
      <c r="S198" s="33" t="e">
        <f>IF(RIGHT(DataFromForm[[#This Row],[Heure coucher]],2)*1 &gt;57,0,MROUND(RIGHT(DataFromForm[[#This Row],[Heure coucher]]*1,2),15))</f>
        <v>#VALUE!</v>
      </c>
      <c r="T198" s="20" t="str" cm="1">
        <f t="array" aca="1" ref="T198" ca="1">RIGHT(CELL("address",INDEX(Agenda!A:A,MATCH(DataFromForm[[#This Row],[Date]],Agenda!A:A,0))),3)</f>
        <v>837</v>
      </c>
      <c r="U198" s="34" t="e" cm="1">
        <f t="array" ref="U198">INDEX(MatriceHeureHeure[], MATCH(S198*1,TableHeuresMinutes[Colonne1],0),MATCH(R198*1,(MatriceHeureHeure[#Headers])*1,0))</f>
        <v>#VALUE!</v>
      </c>
      <c r="W198" s="30" t="str">
        <f>LEFT(TEXT(DataFromForm[[#This Row],[Heure levé]],"0000"),2)</f>
        <v>00</v>
      </c>
      <c r="X198" s="31">
        <f>LEFT(TEXT(DataFromForm[[#This Row],[Heure levé]],"0000"),2)+1</f>
        <v>1</v>
      </c>
      <c r="Y198" t="e">
        <f>IF(RIGHT(DataFromForm[[#This Row],[Heure levé]],2)*1 &gt;57, X198,W198)</f>
        <v>#VALUE!</v>
      </c>
      <c r="Z198" t="e">
        <f>IF(RIGHT(DataFromForm[[#This Row],[Heure levé]],2)*1 &gt;57,0,MROUND(RIGHT(DataFromForm[[#This Row],[Heure coucher]]*1,2),15))</f>
        <v>#VALUE!</v>
      </c>
      <c r="AA198" t="str" cm="1">
        <f t="array" aca="1" ref="AA198" ca="1">RIGHT(CELL("address",INDEX(Agenda!A:A,MATCH(DataFromForm[[#This Row],[Date]],Agenda!A:A,0))),3)</f>
        <v>837</v>
      </c>
      <c r="AB198" s="4" t="e" cm="1">
        <f t="array" ref="AB198">INDEX(MatriceHeureHeure[], MATCH(Z198*1,TableHeuresMinutes[Colonne1],0),MATCH(Y198*1,(MatriceHeureHeure[#Headers])*1,0))</f>
        <v>#VALUE!</v>
      </c>
      <c r="AD198" s="48" t="str">
        <f>LEFT(TEXT(DataFromForm[[#This Row],[HeureBoisson]],"0000"),2)</f>
        <v>09</v>
      </c>
      <c r="AE198" s="31">
        <f>LEFT(TEXT(DataFromForm[[#This Row],[HeureBoisson]],"0000"),2)+1</f>
        <v>10</v>
      </c>
      <c r="AF198" t="str">
        <f>IF(RIGHT(DataFromForm[[#This Row],[HeureBoisson]],2)*1 &gt;57, AE198,AD198)</f>
        <v>09</v>
      </c>
      <c r="AG198">
        <f>IF(RIGHT(DataFromForm[[#This Row],[HeureBoisson]],2)*1 &gt;57,0,MROUND(RIGHT(DataFromForm[[#This Row],[Heure coucher]]*1,2),15))</f>
        <v>0</v>
      </c>
      <c r="AH198" cm="1">
        <f t="array" aca="1" ref="AH198" ca="1">RIGHT(CELL("address",INDEX(Agenda!A:A,MATCH(DataFromForm[[#This Row],[Date]],Agenda!A:A,0))),3)-1</f>
        <v>836</v>
      </c>
      <c r="AI198" s="4" t="str" cm="1">
        <f t="array" ref="AI198">INDEX(MatriceHeureHeure[], MATCH(AG198*1,TableHeuresMinutes[Colonne1],0),MATCH(AF198*1,(MatriceHeureHeure[#Headers])*1,0))</f>
        <v>AX</v>
      </c>
      <c r="AJ198" s="37">
        <v>0</v>
      </c>
      <c r="AK198" s="48" t="str">
        <f>LEFT(TEXT(DataFromForm[[#This Row],[Heure sieste]],"0000"),2)</f>
        <v>10</v>
      </c>
      <c r="AL198" s="31">
        <f>LEFT(TEXT(DataFromForm[[#This Row],[Heure sieste]],"0000"),2)+1</f>
        <v>11</v>
      </c>
      <c r="AM198" t="str">
        <f>IF(RIGHT(DataFromForm[[#This Row],[Heure sieste]],2)*1 &gt;57, AL198,AK198)</f>
        <v>10</v>
      </c>
      <c r="AN198">
        <f>IF(RIGHT(DataFromForm[[#This Row],[Heure sieste]],2)*1 &gt;57,0,MROUND(RIGHT(DataFromForm[[#This Row],[Heure sieste]]*1,2),15))</f>
        <v>30</v>
      </c>
      <c r="AO198">
        <f>MROUND(DataFromForm[[#This Row],[Durée sieste]],15)</f>
        <v>15</v>
      </c>
      <c r="AP198" t="str" cm="1">
        <f t="array" aca="1" ref="AP198" ca="1">RIGHT(CELL("address",INDEX(Agenda!A:A,MATCH(DataFromForm[[#This Row],[Date]],Agenda!A:A,0))),3)</f>
        <v>837</v>
      </c>
      <c r="AQ198" s="4" t="str" cm="1">
        <f t="array" ref="AQ198">INDEX(MatriceHeureHeure[], MATCH(AN198*1,TableHeuresMinutes[Colonne1],0),MATCH(AM198*1,(MatriceHeureHeure[#Headers])*1,0))</f>
        <v>BD</v>
      </c>
      <c r="AR198">
        <f t="shared" si="3"/>
        <v>0</v>
      </c>
    </row>
    <row r="199" spans="1:44">
      <c r="A199" s="19">
        <v>44688</v>
      </c>
      <c r="B199" s="28"/>
      <c r="D199" s="21" t="s">
        <v>266</v>
      </c>
      <c r="E199">
        <v>15</v>
      </c>
      <c r="M199">
        <v>1</v>
      </c>
      <c r="P199" s="30" t="str">
        <f>LEFT(TEXT(DataFromForm[[#This Row],[Heure coucher]],"0000"),2)</f>
        <v>00</v>
      </c>
      <c r="Q199" s="31">
        <f>LEFT(TEXT(DataFromForm[[#This Row],[Heure coucher]],"0000"),2)+1</f>
        <v>1</v>
      </c>
      <c r="R199" s="32" t="e">
        <f>IF(RIGHT(DataFromForm[[#This Row],[Heure coucher]],2)*1 &gt;57,Q199, P199)</f>
        <v>#VALUE!</v>
      </c>
      <c r="S199" s="33" t="e">
        <f>IF(RIGHT(DataFromForm[[#This Row],[Heure coucher]],2)*1 &gt;57,0,MROUND(RIGHT(DataFromForm[[#This Row],[Heure coucher]]*1,2),15))</f>
        <v>#VALUE!</v>
      </c>
      <c r="T199" s="20" t="str" cm="1">
        <f t="array" aca="1" ref="T199" ca="1">RIGHT(CELL("address",INDEX(Agenda!A:A,MATCH(DataFromForm[[#This Row],[Date]],Agenda!A:A,0))),3)</f>
        <v>837</v>
      </c>
      <c r="U199" s="34" t="e" cm="1">
        <f t="array" ref="U199">INDEX(MatriceHeureHeure[], MATCH(S199*1,TableHeuresMinutes[Colonne1],0),MATCH(R199*1,(MatriceHeureHeure[#Headers])*1,0))</f>
        <v>#VALUE!</v>
      </c>
      <c r="W199" s="30" t="str">
        <f>LEFT(TEXT(DataFromForm[[#This Row],[Heure levé]],"0000"),2)</f>
        <v>00</v>
      </c>
      <c r="X199" s="31">
        <f>LEFT(TEXT(DataFromForm[[#This Row],[Heure levé]],"0000"),2)+1</f>
        <v>1</v>
      </c>
      <c r="Y199" t="e">
        <f>IF(RIGHT(DataFromForm[[#This Row],[Heure levé]],2)*1 &gt;57, X199,W199)</f>
        <v>#VALUE!</v>
      </c>
      <c r="Z199" t="e">
        <f>IF(RIGHT(DataFromForm[[#This Row],[Heure levé]],2)*1 &gt;57,0,MROUND(RIGHT(DataFromForm[[#This Row],[Heure coucher]]*1,2),15))</f>
        <v>#VALUE!</v>
      </c>
      <c r="AA199" t="str" cm="1">
        <f t="array" aca="1" ref="AA199" ca="1">RIGHT(CELL("address",INDEX(Agenda!A:A,MATCH(DataFromForm[[#This Row],[Date]],Agenda!A:A,0))),3)</f>
        <v>837</v>
      </c>
      <c r="AB199" s="4" t="e" cm="1">
        <f t="array" ref="AB199">INDEX(MatriceHeureHeure[], MATCH(Z199*1,TableHeuresMinutes[Colonne1],0),MATCH(Y199*1,(MatriceHeureHeure[#Headers])*1,0))</f>
        <v>#VALUE!</v>
      </c>
      <c r="AD199" s="48" t="str">
        <f>LEFT(TEXT(DataFromForm[[#This Row],[HeureBoisson]],"0000"),2)</f>
        <v>00</v>
      </c>
      <c r="AE199" s="31">
        <f>LEFT(TEXT(DataFromForm[[#This Row],[HeureBoisson]],"0000"),2)+1</f>
        <v>1</v>
      </c>
      <c r="AF199" t="e">
        <f>IF(RIGHT(DataFromForm[[#This Row],[HeureBoisson]],2)*1 &gt;57, AE199,AD199)</f>
        <v>#VALUE!</v>
      </c>
      <c r="AG199" t="e">
        <f>IF(RIGHT(DataFromForm[[#This Row],[HeureBoisson]],2)*1 &gt;57,0,MROUND(RIGHT(DataFromForm[[#This Row],[Heure coucher]]*1,2),15))</f>
        <v>#VALUE!</v>
      </c>
      <c r="AH199" cm="1">
        <f t="array" aca="1" ref="AH199" ca="1">RIGHT(CELL("address",INDEX(Agenda!A:A,MATCH(DataFromForm[[#This Row],[Date]],Agenda!A:A,0))),3)-1</f>
        <v>836</v>
      </c>
      <c r="AI199" s="4" t="e" cm="1">
        <f t="array" ref="AI199">INDEX(MatriceHeureHeure[], MATCH(AG199*1,TableHeuresMinutes[Colonne1],0),MATCH(AF199*1,(MatriceHeureHeure[#Headers])*1,0))</f>
        <v>#VALUE!</v>
      </c>
      <c r="AJ199" s="37">
        <v>0</v>
      </c>
      <c r="AK199" s="48" t="str">
        <f>LEFT(TEXT(DataFromForm[[#This Row],[Heure sieste]],"0000"),2)</f>
        <v>14</v>
      </c>
      <c r="AL199" s="31">
        <f>LEFT(TEXT(DataFromForm[[#This Row],[Heure sieste]],"0000"),2)+1</f>
        <v>15</v>
      </c>
      <c r="AM199" t="str">
        <f>IF(RIGHT(DataFromForm[[#This Row],[Heure sieste]],2)*1 &gt;57, AL199,AK199)</f>
        <v>14</v>
      </c>
      <c r="AN199">
        <f>IF(RIGHT(DataFromForm[[#This Row],[Heure sieste]],2)*1 &gt;57,0,MROUND(RIGHT(DataFromForm[[#This Row],[Heure sieste]]*1,2),15))</f>
        <v>30</v>
      </c>
      <c r="AO199">
        <f>MROUND(DataFromForm[[#This Row],[Durée sieste]],15)</f>
        <v>15</v>
      </c>
      <c r="AP199" t="str" cm="1">
        <f t="array" aca="1" ref="AP199" ca="1">RIGHT(CELL("address",INDEX(Agenda!A:A,MATCH(DataFromForm[[#This Row],[Date]],Agenda!A:A,0))),3)</f>
        <v>837</v>
      </c>
      <c r="AQ199" s="4" t="str" cm="1">
        <f t="array" ref="AQ199">INDEX(MatriceHeureHeure[], MATCH(AN199*1,TableHeuresMinutes[Colonne1],0),MATCH(AM199*1,(MatriceHeureHeure[#Headers])*1,0))</f>
        <v>BT</v>
      </c>
      <c r="AR199">
        <f t="shared" si="3"/>
        <v>0</v>
      </c>
    </row>
    <row r="200" spans="1:44">
      <c r="A200" s="19">
        <v>44689</v>
      </c>
      <c r="B200" s="28"/>
      <c r="D200" s="21" t="s">
        <v>283</v>
      </c>
      <c r="E200">
        <v>20</v>
      </c>
      <c r="K200" t="s">
        <v>203</v>
      </c>
      <c r="L200" s="21" t="s">
        <v>224</v>
      </c>
      <c r="M200">
        <v>1</v>
      </c>
      <c r="P200" s="30" t="str">
        <f>LEFT(TEXT(DataFromForm[[#This Row],[Heure coucher]],"0000"),2)</f>
        <v>00</v>
      </c>
      <c r="Q200" s="31">
        <f>LEFT(TEXT(DataFromForm[[#This Row],[Heure coucher]],"0000"),2)+1</f>
        <v>1</v>
      </c>
      <c r="R200" s="32" t="e">
        <f>IF(RIGHT(DataFromForm[[#This Row],[Heure coucher]],2)*1 &gt;57,Q200, P200)</f>
        <v>#VALUE!</v>
      </c>
      <c r="S200" s="33" t="e">
        <f>IF(RIGHT(DataFromForm[[#This Row],[Heure coucher]],2)*1 &gt;57,0,MROUND(RIGHT(DataFromForm[[#This Row],[Heure coucher]]*1,2),15))</f>
        <v>#VALUE!</v>
      </c>
      <c r="T200" s="20" t="str" cm="1">
        <f t="array" aca="1" ref="T200" ca="1">RIGHT(CELL("address",INDEX(Agenda!A:A,MATCH(DataFromForm[[#This Row],[Date]],Agenda!A:A,0))),3)</f>
        <v>838</v>
      </c>
      <c r="U200" s="34" t="e" cm="1">
        <f t="array" ref="U200">INDEX(MatriceHeureHeure[], MATCH(S200*1,TableHeuresMinutes[Colonne1],0),MATCH(R200*1,(MatriceHeureHeure[#Headers])*1,0))</f>
        <v>#VALUE!</v>
      </c>
      <c r="W200" s="30" t="str">
        <f>LEFT(TEXT(DataFromForm[[#This Row],[Heure levé]],"0000"),2)</f>
        <v>00</v>
      </c>
      <c r="X200" s="31">
        <f>LEFT(TEXT(DataFromForm[[#This Row],[Heure levé]],"0000"),2)+1</f>
        <v>1</v>
      </c>
      <c r="Y200" t="e">
        <f>IF(RIGHT(DataFromForm[[#This Row],[Heure levé]],2)*1 &gt;57, X200,W200)</f>
        <v>#VALUE!</v>
      </c>
      <c r="Z200" t="e">
        <f>IF(RIGHT(DataFromForm[[#This Row],[Heure levé]],2)*1 &gt;57,0,MROUND(RIGHT(DataFromForm[[#This Row],[Heure coucher]]*1,2),15))</f>
        <v>#VALUE!</v>
      </c>
      <c r="AA200" t="str" cm="1">
        <f t="array" aca="1" ref="AA200" ca="1">RIGHT(CELL("address",INDEX(Agenda!A:A,MATCH(DataFromForm[[#This Row],[Date]],Agenda!A:A,0))),3)</f>
        <v>838</v>
      </c>
      <c r="AB200" s="4" t="e" cm="1">
        <f t="array" ref="AB200">INDEX(MatriceHeureHeure[], MATCH(Z200*1,TableHeuresMinutes[Colonne1],0),MATCH(Y200*1,(MatriceHeureHeure[#Headers])*1,0))</f>
        <v>#VALUE!</v>
      </c>
      <c r="AD200" s="48" t="str">
        <f>LEFT(TEXT(DataFromForm[[#This Row],[HeureBoisson]],"0000"),2)</f>
        <v>08</v>
      </c>
      <c r="AE200" s="31">
        <f>LEFT(TEXT(DataFromForm[[#This Row],[HeureBoisson]],"0000"),2)+1</f>
        <v>9</v>
      </c>
      <c r="AF200" t="str">
        <f>IF(RIGHT(DataFromForm[[#This Row],[HeureBoisson]],2)*1 &gt;57, AE200,AD200)</f>
        <v>08</v>
      </c>
      <c r="AG200">
        <f>IF(RIGHT(DataFromForm[[#This Row],[HeureBoisson]],2)*1 &gt;57,0,MROUND(RIGHT(DataFromForm[[#This Row],[Heure coucher]]*1,2),15))</f>
        <v>0</v>
      </c>
      <c r="AH200" cm="1">
        <f t="array" aca="1" ref="AH200" ca="1">RIGHT(CELL("address",INDEX(Agenda!A:A,MATCH(DataFromForm[[#This Row],[Date]],Agenda!A:A,0))),3)-1</f>
        <v>837</v>
      </c>
      <c r="AI200" s="4" t="str" cm="1">
        <f t="array" ref="AI200">INDEX(MatriceHeureHeure[], MATCH(AG200*1,TableHeuresMinutes[Colonne1],0),MATCH(AF200*1,(MatriceHeureHeure[#Headers])*1,0))</f>
        <v>AT</v>
      </c>
      <c r="AJ200" s="37">
        <v>0</v>
      </c>
      <c r="AK200" s="48" t="str">
        <f>LEFT(TEXT(DataFromForm[[#This Row],[Heure sieste]],"0000"),2)</f>
        <v>10</v>
      </c>
      <c r="AL200" s="31">
        <f>LEFT(TEXT(DataFromForm[[#This Row],[Heure sieste]],"0000"),2)+1</f>
        <v>11</v>
      </c>
      <c r="AM200" t="str">
        <f>IF(RIGHT(DataFromForm[[#This Row],[Heure sieste]],2)*1 &gt;57, AL200,AK200)</f>
        <v>10</v>
      </c>
      <c r="AN200">
        <f>IF(RIGHT(DataFromForm[[#This Row],[Heure sieste]],2)*1 &gt;57,0,MROUND(RIGHT(DataFromForm[[#This Row],[Heure sieste]]*1,2),15))</f>
        <v>45</v>
      </c>
      <c r="AO200">
        <f>MROUND(DataFromForm[[#This Row],[Durée sieste]],15)</f>
        <v>15</v>
      </c>
      <c r="AP200" t="str" cm="1">
        <f t="array" aca="1" ref="AP200" ca="1">RIGHT(CELL("address",INDEX(Agenda!A:A,MATCH(DataFromForm[[#This Row],[Date]],Agenda!A:A,0))),3)</f>
        <v>838</v>
      </c>
      <c r="AQ200" s="4" t="str" cm="1">
        <f t="array" ref="AQ200">INDEX(MatriceHeureHeure[], MATCH(AN200*1,TableHeuresMinutes[Colonne1],0),MATCH(AM200*1,(MatriceHeureHeure[#Headers])*1,0))</f>
        <v>BE</v>
      </c>
      <c r="AR200">
        <f t="shared" si="3"/>
        <v>0</v>
      </c>
    </row>
    <row r="201" spans="1:44">
      <c r="A201" s="19">
        <v>44694</v>
      </c>
      <c r="B201" s="28">
        <v>2300</v>
      </c>
      <c r="C201" s="21" t="s">
        <v>237</v>
      </c>
      <c r="F201" t="s">
        <v>200</v>
      </c>
      <c r="G201" t="s">
        <v>215</v>
      </c>
      <c r="H201" t="s">
        <v>200</v>
      </c>
      <c r="I201">
        <v>2</v>
      </c>
      <c r="J201">
        <v>2</v>
      </c>
      <c r="K201" t="s">
        <v>210</v>
      </c>
      <c r="L201" s="21" t="s">
        <v>269</v>
      </c>
      <c r="M201">
        <v>1</v>
      </c>
      <c r="P201" s="30" t="str">
        <f>LEFT(TEXT(DataFromForm[[#This Row],[Heure coucher]],"0000"),2)</f>
        <v>23</v>
      </c>
      <c r="Q201" s="31">
        <f>LEFT(TEXT(DataFromForm[[#This Row],[Heure coucher]],"0000"),2)+1</f>
        <v>24</v>
      </c>
      <c r="R201" s="32" t="str">
        <f>IF(RIGHT(DataFromForm[[#This Row],[Heure coucher]],2)*1 &gt;57,Q201, P201)</f>
        <v>23</v>
      </c>
      <c r="S201" s="33">
        <f>IF(RIGHT(DataFromForm[[#This Row],[Heure coucher]],2)*1 &gt;57,0,MROUND(RIGHT(DataFromForm[[#This Row],[Heure coucher]]*1,2),15))</f>
        <v>0</v>
      </c>
      <c r="T201" s="20" t="str" cm="1">
        <f t="array" aca="1" ref="T201" ca="1">RIGHT(CELL("address",INDEX(Agenda!A:A,MATCH(DataFromForm[[#This Row],[Date]],Agenda!A:A,0))),3)</f>
        <v>843</v>
      </c>
      <c r="U201" s="34" t="str" cm="1">
        <f t="array" ref="U201">INDEX(MatriceHeureHeure[], MATCH(S201*1,TableHeuresMinutes[Colonne1],0),MATCH(R201*1,(MatriceHeureHeure[#Headers])*1,0))</f>
        <v>J</v>
      </c>
      <c r="W201" s="30" t="str">
        <f>LEFT(TEXT(DataFromForm[[#This Row],[Heure levé]],"0000"),2)</f>
        <v>07</v>
      </c>
      <c r="X201" s="31">
        <f>LEFT(TEXT(DataFromForm[[#This Row],[Heure levé]],"0000"),2)+1</f>
        <v>8</v>
      </c>
      <c r="Y201" t="str">
        <f>IF(RIGHT(DataFromForm[[#This Row],[Heure levé]],2)*1 &gt;57, X201,W201)</f>
        <v>07</v>
      </c>
      <c r="Z201">
        <f>IF(RIGHT(DataFromForm[[#This Row],[Heure levé]],2)*1 &gt;57,0,MROUND(RIGHT(DataFromForm[[#This Row],[Heure coucher]]*1,2),15))</f>
        <v>0</v>
      </c>
      <c r="AA201" t="str" cm="1">
        <f t="array" aca="1" ref="AA201" ca="1">RIGHT(CELL("address",INDEX(Agenda!A:A,MATCH(DataFromForm[[#This Row],[Date]],Agenda!A:A,0))),3)</f>
        <v>843</v>
      </c>
      <c r="AB201" s="4" t="str" cm="1">
        <f t="array" ref="AB201">INDEX(MatriceHeureHeure[], MATCH(Z201*1,TableHeuresMinutes[Colonne1],0),MATCH(Y201*1,(MatriceHeureHeure[#Headers])*1,0))</f>
        <v>AP</v>
      </c>
      <c r="AD201" s="48" t="str">
        <f>LEFT(TEXT(DataFromForm[[#This Row],[HeureBoisson]],"0000"),2)</f>
        <v>11</v>
      </c>
      <c r="AE201" s="31">
        <f>LEFT(TEXT(DataFromForm[[#This Row],[HeureBoisson]],"0000"),2)+1</f>
        <v>12</v>
      </c>
      <c r="AF201" t="str">
        <f>IF(RIGHT(DataFromForm[[#This Row],[HeureBoisson]],2)*1 &gt;57, AE201,AD201)</f>
        <v>11</v>
      </c>
      <c r="AG201">
        <f>IF(RIGHT(DataFromForm[[#This Row],[HeureBoisson]],2)*1 &gt;57,0,MROUND(RIGHT(DataFromForm[[#This Row],[Heure coucher]]*1,2),15))</f>
        <v>0</v>
      </c>
      <c r="AH201" cm="1">
        <f t="array" aca="1" ref="AH201" ca="1">RIGHT(CELL("address",INDEX(Agenda!A:A,MATCH(DataFromForm[[#This Row],[Date]],Agenda!A:A,0))),3)-1</f>
        <v>842</v>
      </c>
      <c r="AI201" s="4" t="str" cm="1">
        <f t="array" ref="AI201">INDEX(MatriceHeureHeure[], MATCH(AG201*1,TableHeuresMinutes[Colonne1],0),MATCH(AF201*1,(MatriceHeureHeure[#Headers])*1,0))</f>
        <v>BF</v>
      </c>
      <c r="AJ201" s="37">
        <v>0</v>
      </c>
      <c r="AK201" s="48" t="str">
        <f>LEFT(TEXT(DataFromForm[[#This Row],[Heure sieste]],"0000"),2)</f>
        <v>00</v>
      </c>
      <c r="AL201" s="31">
        <f>LEFT(TEXT(DataFromForm[[#This Row],[Heure sieste]],"0000"),2)+1</f>
        <v>1</v>
      </c>
      <c r="AM201" t="e">
        <f>IF(RIGHT(DataFromForm[[#This Row],[Heure sieste]],2)*1 &gt;57, AL201,AK201)</f>
        <v>#VALUE!</v>
      </c>
      <c r="AN201" t="e">
        <f>IF(RIGHT(DataFromForm[[#This Row],[Heure sieste]],2)*1 &gt;57,0,MROUND(RIGHT(DataFromForm[[#This Row],[Heure sieste]]*1,2),15))</f>
        <v>#VALUE!</v>
      </c>
      <c r="AO201">
        <f>MROUND(DataFromForm[[#This Row],[Durée sieste]],15)</f>
        <v>0</v>
      </c>
      <c r="AP201" t="str" cm="1">
        <f t="array" aca="1" ref="AP201" ca="1">RIGHT(CELL("address",INDEX(Agenda!A:A,MATCH(DataFromForm[[#This Row],[Date]],Agenda!A:A,0))),3)</f>
        <v>843</v>
      </c>
      <c r="AQ201" s="4" t="e" cm="1">
        <f t="array" ref="AQ201">INDEX(MatriceHeureHeure[], MATCH(AN201*1,TableHeuresMinutes[Colonne1],0),MATCH(AM201*1,(MatriceHeureHeure[#Headers])*1,0))</f>
        <v>#VALUE!</v>
      </c>
      <c r="AR201">
        <f t="shared" si="3"/>
        <v>-1</v>
      </c>
    </row>
    <row r="202" spans="1:44">
      <c r="A202" s="19">
        <v>44695</v>
      </c>
      <c r="B202" s="28">
        <v>100</v>
      </c>
      <c r="C202" s="21" t="s">
        <v>214</v>
      </c>
      <c r="F202" t="s">
        <v>200</v>
      </c>
      <c r="G202" t="s">
        <v>208</v>
      </c>
      <c r="H202" t="s">
        <v>208</v>
      </c>
      <c r="I202">
        <v>2</v>
      </c>
      <c r="J202">
        <v>5</v>
      </c>
      <c r="K202" t="s">
        <v>210</v>
      </c>
      <c r="L202" s="21" t="s">
        <v>298</v>
      </c>
      <c r="M202">
        <v>1</v>
      </c>
      <c r="P202" s="30" t="str">
        <f>LEFT(TEXT(DataFromForm[[#This Row],[Heure coucher]],"0000"),2)</f>
        <v>01</v>
      </c>
      <c r="Q202" s="31">
        <f>LEFT(TEXT(DataFromForm[[#This Row],[Heure coucher]],"0000"),2)+1</f>
        <v>2</v>
      </c>
      <c r="R202" s="32" t="str">
        <f>IF(RIGHT(DataFromForm[[#This Row],[Heure coucher]],2)*1 &gt;57,Q202, P202)</f>
        <v>01</v>
      </c>
      <c r="S202" s="33">
        <f>IF(RIGHT(DataFromForm[[#This Row],[Heure coucher]],2)*1 &gt;57,0,MROUND(RIGHT(DataFromForm[[#This Row],[Heure coucher]]*1,2),15))</f>
        <v>0</v>
      </c>
      <c r="T202" s="20" t="str" cm="1">
        <f t="array" aca="1" ref="T202" ca="1">RIGHT(CELL("address",INDEX(Agenda!A:A,MATCH(DataFromForm[[#This Row],[Date]],Agenda!A:A,0))),3)</f>
        <v>844</v>
      </c>
      <c r="U202" s="34" t="str" cm="1">
        <f t="array" ref="U202">INDEX(MatriceHeureHeure[], MATCH(S202*1,TableHeuresMinutes[Colonne1],0),MATCH(R202*1,(MatriceHeureHeure[#Headers])*1,0))</f>
        <v>R</v>
      </c>
      <c r="W202" s="30" t="str">
        <f>LEFT(TEXT(DataFromForm[[#This Row],[Heure levé]],"0000"),2)</f>
        <v>07</v>
      </c>
      <c r="X202" s="31">
        <f>LEFT(TEXT(DataFromForm[[#This Row],[Heure levé]],"0000"),2)+1</f>
        <v>8</v>
      </c>
      <c r="Y202" t="str">
        <f>IF(RIGHT(DataFromForm[[#This Row],[Heure levé]],2)*1 &gt;57, X202,W202)</f>
        <v>07</v>
      </c>
      <c r="Z202">
        <f>IF(RIGHT(DataFromForm[[#This Row],[Heure levé]],2)*1 &gt;57,0,MROUND(RIGHT(DataFromForm[[#This Row],[Heure coucher]]*1,2),15))</f>
        <v>0</v>
      </c>
      <c r="AA202" t="str" cm="1">
        <f t="array" aca="1" ref="AA202" ca="1">RIGHT(CELL("address",INDEX(Agenda!A:A,MATCH(DataFromForm[[#This Row],[Date]],Agenda!A:A,0))),3)</f>
        <v>844</v>
      </c>
      <c r="AB202" s="4" t="str" cm="1">
        <f t="array" ref="AB202">INDEX(MatriceHeureHeure[], MATCH(Z202*1,TableHeuresMinutes[Colonne1],0),MATCH(Y202*1,(MatriceHeureHeure[#Headers])*1,0))</f>
        <v>AP</v>
      </c>
      <c r="AD202" s="48" t="str">
        <f>LEFT(TEXT(DataFromForm[[#This Row],[HeureBoisson]],"0000"),2)</f>
        <v>11</v>
      </c>
      <c r="AE202" s="31">
        <f>LEFT(TEXT(DataFromForm[[#This Row],[HeureBoisson]],"0000"),2)+1</f>
        <v>12</v>
      </c>
      <c r="AF202" t="str">
        <f>IF(RIGHT(DataFromForm[[#This Row],[HeureBoisson]],2)*1 &gt;57, AE202,AD202)</f>
        <v>11</v>
      </c>
      <c r="AG202">
        <f>IF(RIGHT(DataFromForm[[#This Row],[HeureBoisson]],2)*1 &gt;57,0,MROUND(RIGHT(DataFromForm[[#This Row],[Heure coucher]]*1,2),15))</f>
        <v>0</v>
      </c>
      <c r="AH202" cm="1">
        <f t="array" aca="1" ref="AH202" ca="1">RIGHT(CELL("address",INDEX(Agenda!A:A,MATCH(DataFromForm[[#This Row],[Date]],Agenda!A:A,0))),3)-1</f>
        <v>843</v>
      </c>
      <c r="AI202" s="4" t="str" cm="1">
        <f t="array" ref="AI202">INDEX(MatriceHeureHeure[], MATCH(AG202*1,TableHeuresMinutes[Colonne1],0),MATCH(AF202*1,(MatriceHeureHeure[#Headers])*1,0))</f>
        <v>BF</v>
      </c>
      <c r="AJ202" s="37">
        <v>0</v>
      </c>
      <c r="AK202" s="48" t="str">
        <f>LEFT(TEXT(DataFromForm[[#This Row],[Heure sieste]],"0000"),2)</f>
        <v>00</v>
      </c>
      <c r="AL202" s="31">
        <f>LEFT(TEXT(DataFromForm[[#This Row],[Heure sieste]],"0000"),2)+1</f>
        <v>1</v>
      </c>
      <c r="AM202" t="e">
        <f>IF(RIGHT(DataFromForm[[#This Row],[Heure sieste]],2)*1 &gt;57, AL202,AK202)</f>
        <v>#VALUE!</v>
      </c>
      <c r="AN202" t="e">
        <f>IF(RIGHT(DataFromForm[[#This Row],[Heure sieste]],2)*1 &gt;57,0,MROUND(RIGHT(DataFromForm[[#This Row],[Heure sieste]]*1,2),15))</f>
        <v>#VALUE!</v>
      </c>
      <c r="AO202">
        <f>MROUND(DataFromForm[[#This Row],[Durée sieste]],15)</f>
        <v>0</v>
      </c>
      <c r="AP202" t="str" cm="1">
        <f t="array" aca="1" ref="AP202" ca="1">RIGHT(CELL("address",INDEX(Agenda!A:A,MATCH(DataFromForm[[#This Row],[Date]],Agenda!A:A,0))),3)</f>
        <v>844</v>
      </c>
      <c r="AQ202" s="4" t="e" cm="1">
        <f t="array" ref="AQ202">INDEX(MatriceHeureHeure[], MATCH(AN202*1,TableHeuresMinutes[Colonne1],0),MATCH(AM202*1,(MatriceHeureHeure[#Headers])*1,0))</f>
        <v>#VALUE!</v>
      </c>
      <c r="AR202">
        <f t="shared" si="3"/>
        <v>-1</v>
      </c>
    </row>
    <row r="203" spans="1:44">
      <c r="A203" s="19">
        <v>44696</v>
      </c>
      <c r="B203" s="28">
        <v>130</v>
      </c>
      <c r="C203" s="21" t="s">
        <v>237</v>
      </c>
      <c r="D203" s="21" t="s">
        <v>232</v>
      </c>
      <c r="E203">
        <v>1700</v>
      </c>
      <c r="F203" t="s">
        <v>200</v>
      </c>
      <c r="G203" t="s">
        <v>200</v>
      </c>
      <c r="H203" t="s">
        <v>208</v>
      </c>
      <c r="I203">
        <v>3</v>
      </c>
      <c r="J203">
        <v>3</v>
      </c>
      <c r="K203" t="s">
        <v>210</v>
      </c>
      <c r="L203" s="21" t="s">
        <v>269</v>
      </c>
      <c r="M203">
        <v>1</v>
      </c>
      <c r="P203" s="30" t="str">
        <f>LEFT(TEXT(DataFromForm[[#This Row],[Heure coucher]],"0000"),2)</f>
        <v>01</v>
      </c>
      <c r="Q203" s="31">
        <f>LEFT(TEXT(DataFromForm[[#This Row],[Heure coucher]],"0000"),2)+1</f>
        <v>2</v>
      </c>
      <c r="R203" s="32" t="str">
        <f>IF(RIGHT(DataFromForm[[#This Row],[Heure coucher]],2)*1 &gt;57,Q203, P203)</f>
        <v>01</v>
      </c>
      <c r="S203" s="33">
        <f>IF(RIGHT(DataFromForm[[#This Row],[Heure coucher]],2)*1 &gt;57,0,MROUND(RIGHT(DataFromForm[[#This Row],[Heure coucher]]*1,2),15))</f>
        <v>30</v>
      </c>
      <c r="T203" s="20" t="str" cm="1">
        <f t="array" aca="1" ref="T203" ca="1">RIGHT(CELL("address",INDEX(Agenda!A:A,MATCH(DataFromForm[[#This Row],[Date]],Agenda!A:A,0))),3)</f>
        <v>845</v>
      </c>
      <c r="U203" s="34" t="str" cm="1">
        <f t="array" ref="U203">INDEX(MatriceHeureHeure[], MATCH(S203*1,TableHeuresMinutes[Colonne1],0),MATCH(R203*1,(MatriceHeureHeure[#Headers])*1,0))</f>
        <v>T</v>
      </c>
      <c r="W203" s="30" t="str">
        <f>LEFT(TEXT(DataFromForm[[#This Row],[Heure levé]],"0000"),2)</f>
        <v>07</v>
      </c>
      <c r="X203" s="31">
        <f>LEFT(TEXT(DataFromForm[[#This Row],[Heure levé]],"0000"),2)+1</f>
        <v>8</v>
      </c>
      <c r="Y203" t="str">
        <f>IF(RIGHT(DataFromForm[[#This Row],[Heure levé]],2)*1 &gt;57, X203,W203)</f>
        <v>07</v>
      </c>
      <c r="Z203">
        <f>IF(RIGHT(DataFromForm[[#This Row],[Heure levé]],2)*1 &gt;57,0,MROUND(RIGHT(DataFromForm[[#This Row],[Heure coucher]]*1,2),15))</f>
        <v>30</v>
      </c>
      <c r="AA203" t="str" cm="1">
        <f t="array" aca="1" ref="AA203" ca="1">RIGHT(CELL("address",INDEX(Agenda!A:A,MATCH(DataFromForm[[#This Row],[Date]],Agenda!A:A,0))),3)</f>
        <v>845</v>
      </c>
      <c r="AB203" s="4" t="str" cm="1">
        <f t="array" ref="AB203">INDEX(MatriceHeureHeure[], MATCH(Z203*1,TableHeuresMinutes[Colonne1],0),MATCH(Y203*1,(MatriceHeureHeure[#Headers])*1,0))</f>
        <v>AR</v>
      </c>
      <c r="AD203" s="48" t="str">
        <f>LEFT(TEXT(DataFromForm[[#This Row],[HeureBoisson]],"0000"),2)</f>
        <v>11</v>
      </c>
      <c r="AE203" s="31">
        <f>LEFT(TEXT(DataFromForm[[#This Row],[HeureBoisson]],"0000"),2)+1</f>
        <v>12</v>
      </c>
      <c r="AF203" t="str">
        <f>IF(RIGHT(DataFromForm[[#This Row],[HeureBoisson]],2)*1 &gt;57, AE203,AD203)</f>
        <v>11</v>
      </c>
      <c r="AG203">
        <f>IF(RIGHT(DataFromForm[[#This Row],[HeureBoisson]],2)*1 &gt;57,0,MROUND(RIGHT(DataFromForm[[#This Row],[Heure coucher]]*1,2),15))</f>
        <v>30</v>
      </c>
      <c r="AH203" cm="1">
        <f t="array" aca="1" ref="AH203" ca="1">RIGHT(CELL("address",INDEX(Agenda!A:A,MATCH(DataFromForm[[#This Row],[Date]],Agenda!A:A,0))),3)-1</f>
        <v>844</v>
      </c>
      <c r="AI203" s="4" t="str" cm="1">
        <f t="array" ref="AI203">INDEX(MatriceHeureHeure[], MATCH(AG203*1,TableHeuresMinutes[Colonne1],0),MATCH(AF203*1,(MatriceHeureHeure[#Headers])*1,0))</f>
        <v>BH</v>
      </c>
      <c r="AJ203" s="37">
        <v>0</v>
      </c>
      <c r="AK203" s="48" t="str">
        <f>LEFT(TEXT(DataFromForm[[#This Row],[Heure sieste]],"0000"),2)</f>
        <v>16</v>
      </c>
      <c r="AL203" s="31">
        <f>LEFT(TEXT(DataFromForm[[#This Row],[Heure sieste]],"0000"),2)+1</f>
        <v>17</v>
      </c>
      <c r="AM203" t="str">
        <f>IF(RIGHT(DataFromForm[[#This Row],[Heure sieste]],2)*1 &gt;57, AL203,AK203)</f>
        <v>16</v>
      </c>
      <c r="AN203">
        <f>IF(RIGHT(DataFromForm[[#This Row],[Heure sieste]],2)*1 &gt;57,0,MROUND(RIGHT(DataFromForm[[#This Row],[Heure sieste]]*1,2),15))</f>
        <v>0</v>
      </c>
      <c r="AO203">
        <f>MROUND(DataFromForm[[#This Row],[Durée sieste]],15)</f>
        <v>1695</v>
      </c>
      <c r="AP203" t="str" cm="1">
        <f t="array" aca="1" ref="AP203" ca="1">RIGHT(CELL("address",INDEX(Agenda!A:A,MATCH(DataFromForm[[#This Row],[Date]],Agenda!A:A,0))),3)</f>
        <v>845</v>
      </c>
      <c r="AQ203" s="4" t="str" cm="1">
        <f t="array" ref="AQ203">INDEX(MatriceHeureHeure[], MATCH(AN203*1,TableHeuresMinutes[Colonne1],0),MATCH(AM203*1,(MatriceHeureHeure[#Headers])*1,0))</f>
        <v>BZ</v>
      </c>
      <c r="AR203">
        <f t="shared" si="3"/>
        <v>112</v>
      </c>
    </row>
    <row r="204" spans="1:44">
      <c r="A204" s="19">
        <v>44698</v>
      </c>
      <c r="B204" s="28">
        <v>130</v>
      </c>
      <c r="C204" s="21" t="s">
        <v>237</v>
      </c>
      <c r="F204" t="s">
        <v>208</v>
      </c>
      <c r="G204" t="s">
        <v>208</v>
      </c>
      <c r="H204" t="s">
        <v>208</v>
      </c>
      <c r="I204">
        <v>2</v>
      </c>
      <c r="J204">
        <v>2</v>
      </c>
      <c r="M204">
        <v>1</v>
      </c>
      <c r="P204" s="30" t="str">
        <f>LEFT(TEXT(DataFromForm[[#This Row],[Heure coucher]],"0000"),2)</f>
        <v>01</v>
      </c>
      <c r="Q204" s="31">
        <f>LEFT(TEXT(DataFromForm[[#This Row],[Heure coucher]],"0000"),2)+1</f>
        <v>2</v>
      </c>
      <c r="R204" s="32" t="str">
        <f>IF(RIGHT(DataFromForm[[#This Row],[Heure coucher]],2)*1 &gt;57,Q204, P204)</f>
        <v>01</v>
      </c>
      <c r="S204" s="33">
        <f>IF(RIGHT(DataFromForm[[#This Row],[Heure coucher]],2)*1 &gt;57,0,MROUND(RIGHT(DataFromForm[[#This Row],[Heure coucher]]*1,2),15))</f>
        <v>30</v>
      </c>
      <c r="T204" s="20" t="str" cm="1">
        <f t="array" aca="1" ref="T204" ca="1">RIGHT(CELL("address",INDEX(Agenda!A:A,MATCH(DataFromForm[[#This Row],[Date]],Agenda!A:A,0))),3)</f>
        <v>847</v>
      </c>
      <c r="U204" s="34" t="str" cm="1">
        <f t="array" ref="U204">INDEX(MatriceHeureHeure[], MATCH(S204*1,TableHeuresMinutes[Colonne1],0),MATCH(R204*1,(MatriceHeureHeure[#Headers])*1,0))</f>
        <v>T</v>
      </c>
      <c r="W204" s="30" t="str">
        <f>LEFT(TEXT(DataFromForm[[#This Row],[Heure levé]],"0000"),2)</f>
        <v>07</v>
      </c>
      <c r="X204" s="31">
        <f>LEFT(TEXT(DataFromForm[[#This Row],[Heure levé]],"0000"),2)+1</f>
        <v>8</v>
      </c>
      <c r="Y204" t="str">
        <f>IF(RIGHT(DataFromForm[[#This Row],[Heure levé]],2)*1 &gt;57, X204,W204)</f>
        <v>07</v>
      </c>
      <c r="Z204">
        <f>IF(RIGHT(DataFromForm[[#This Row],[Heure levé]],2)*1 &gt;57,0,MROUND(RIGHT(DataFromForm[[#This Row],[Heure coucher]]*1,2),15))</f>
        <v>30</v>
      </c>
      <c r="AA204" t="str" cm="1">
        <f t="array" aca="1" ref="AA204" ca="1">RIGHT(CELL("address",INDEX(Agenda!A:A,MATCH(DataFromForm[[#This Row],[Date]],Agenda!A:A,0))),3)</f>
        <v>847</v>
      </c>
      <c r="AB204" s="4" t="str" cm="1">
        <f t="array" ref="AB204">INDEX(MatriceHeureHeure[], MATCH(Z204*1,TableHeuresMinutes[Colonne1],0),MATCH(Y204*1,(MatriceHeureHeure[#Headers])*1,0))</f>
        <v>AR</v>
      </c>
      <c r="AD204" s="48" t="str">
        <f>LEFT(TEXT(DataFromForm[[#This Row],[HeureBoisson]],"0000"),2)</f>
        <v>00</v>
      </c>
      <c r="AE204" s="31">
        <f>LEFT(TEXT(DataFromForm[[#This Row],[HeureBoisson]],"0000"),2)+1</f>
        <v>1</v>
      </c>
      <c r="AF204" t="e">
        <f>IF(RIGHT(DataFromForm[[#This Row],[HeureBoisson]],2)*1 &gt;57, AE204,AD204)</f>
        <v>#VALUE!</v>
      </c>
      <c r="AG204" t="e">
        <f>IF(RIGHT(DataFromForm[[#This Row],[HeureBoisson]],2)*1 &gt;57,0,MROUND(RIGHT(DataFromForm[[#This Row],[Heure coucher]]*1,2),15))</f>
        <v>#VALUE!</v>
      </c>
      <c r="AH204" cm="1">
        <f t="array" aca="1" ref="AH204" ca="1">RIGHT(CELL("address",INDEX(Agenda!A:A,MATCH(DataFromForm[[#This Row],[Date]],Agenda!A:A,0))),3)-1</f>
        <v>846</v>
      </c>
      <c r="AI204" s="4" t="e" cm="1">
        <f t="array" ref="AI204">INDEX(MatriceHeureHeure[], MATCH(AG204*1,TableHeuresMinutes[Colonne1],0),MATCH(AF204*1,(MatriceHeureHeure[#Headers])*1,0))</f>
        <v>#VALUE!</v>
      </c>
      <c r="AJ204" s="37">
        <v>0</v>
      </c>
      <c r="AK204" s="48" t="str">
        <f>LEFT(TEXT(DataFromForm[[#This Row],[Heure sieste]],"0000"),2)</f>
        <v>00</v>
      </c>
      <c r="AL204" s="31">
        <f>LEFT(TEXT(DataFromForm[[#This Row],[Heure sieste]],"0000"),2)+1</f>
        <v>1</v>
      </c>
      <c r="AM204" t="e">
        <f>IF(RIGHT(DataFromForm[[#This Row],[Heure sieste]],2)*1 &gt;57, AL204,AK204)</f>
        <v>#VALUE!</v>
      </c>
      <c r="AN204" t="e">
        <f>IF(RIGHT(DataFromForm[[#This Row],[Heure sieste]],2)*1 &gt;57,0,MROUND(RIGHT(DataFromForm[[#This Row],[Heure sieste]]*1,2),15))</f>
        <v>#VALUE!</v>
      </c>
      <c r="AO204">
        <f>MROUND(DataFromForm[[#This Row],[Durée sieste]],15)</f>
        <v>0</v>
      </c>
      <c r="AP204" t="str" cm="1">
        <f t="array" aca="1" ref="AP204" ca="1">RIGHT(CELL("address",INDEX(Agenda!A:A,MATCH(DataFromForm[[#This Row],[Date]],Agenda!A:A,0))),3)</f>
        <v>847</v>
      </c>
      <c r="AQ204" s="4" t="e" cm="1">
        <f t="array" ref="AQ204">INDEX(MatriceHeureHeure[], MATCH(AN204*1,TableHeuresMinutes[Colonne1],0),MATCH(AM204*1,(MatriceHeureHeure[#Headers])*1,0))</f>
        <v>#VALUE!</v>
      </c>
      <c r="AR204">
        <f t="shared" si="3"/>
        <v>-1</v>
      </c>
    </row>
    <row r="205" spans="1:44">
      <c r="A205" s="19">
        <v>44700</v>
      </c>
      <c r="B205" s="28">
        <v>2300</v>
      </c>
      <c r="C205" s="21" t="s">
        <v>237</v>
      </c>
      <c r="F205" t="s">
        <v>200</v>
      </c>
      <c r="G205" t="s">
        <v>208</v>
      </c>
      <c r="H205" t="s">
        <v>200</v>
      </c>
      <c r="I205">
        <v>3</v>
      </c>
      <c r="J205">
        <v>3</v>
      </c>
      <c r="K205" t="s">
        <v>210</v>
      </c>
      <c r="L205" s="21" t="s">
        <v>247</v>
      </c>
      <c r="M205">
        <v>1</v>
      </c>
      <c r="P205" s="30" t="str">
        <f>LEFT(TEXT(DataFromForm[[#This Row],[Heure coucher]],"0000"),2)</f>
        <v>23</v>
      </c>
      <c r="Q205" s="31">
        <f>LEFT(TEXT(DataFromForm[[#This Row],[Heure coucher]],"0000"),2)+1</f>
        <v>24</v>
      </c>
      <c r="R205" s="32" t="str">
        <f>IF(RIGHT(DataFromForm[[#This Row],[Heure coucher]],2)*1 &gt;57,Q205, P205)</f>
        <v>23</v>
      </c>
      <c r="S205" s="33">
        <f>IF(RIGHT(DataFromForm[[#This Row],[Heure coucher]],2)*1 &gt;57,0,MROUND(RIGHT(DataFromForm[[#This Row],[Heure coucher]]*1,2),15))</f>
        <v>0</v>
      </c>
      <c r="T205" s="20" t="str" cm="1">
        <f t="array" aca="1" ref="T205" ca="1">RIGHT(CELL("address",INDEX(Agenda!A:A,MATCH(DataFromForm[[#This Row],[Date]],Agenda!A:A,0))),3)</f>
        <v>849</v>
      </c>
      <c r="U205" s="34" t="str" cm="1">
        <f t="array" ref="U205">INDEX(MatriceHeureHeure[], MATCH(S205*1,TableHeuresMinutes[Colonne1],0),MATCH(R205*1,(MatriceHeureHeure[#Headers])*1,0))</f>
        <v>J</v>
      </c>
      <c r="W205" s="30" t="str">
        <f>LEFT(TEXT(DataFromForm[[#This Row],[Heure levé]],"0000"),2)</f>
        <v>07</v>
      </c>
      <c r="X205" s="31">
        <f>LEFT(TEXT(DataFromForm[[#This Row],[Heure levé]],"0000"),2)+1</f>
        <v>8</v>
      </c>
      <c r="Y205" t="str">
        <f>IF(RIGHT(DataFromForm[[#This Row],[Heure levé]],2)*1 &gt;57, X205,W205)</f>
        <v>07</v>
      </c>
      <c r="Z205">
        <f>IF(RIGHT(DataFromForm[[#This Row],[Heure levé]],2)*1 &gt;57,0,MROUND(RIGHT(DataFromForm[[#This Row],[Heure coucher]]*1,2),15))</f>
        <v>0</v>
      </c>
      <c r="AA205" t="str" cm="1">
        <f t="array" aca="1" ref="AA205" ca="1">RIGHT(CELL("address",INDEX(Agenda!A:A,MATCH(DataFromForm[[#This Row],[Date]],Agenda!A:A,0))),3)</f>
        <v>849</v>
      </c>
      <c r="AB205" s="4" t="str" cm="1">
        <f t="array" ref="AB205">INDEX(MatriceHeureHeure[], MATCH(Z205*1,TableHeuresMinutes[Colonne1],0),MATCH(Y205*1,(MatriceHeureHeure[#Headers])*1,0))</f>
        <v>AP</v>
      </c>
      <c r="AD205" s="48" t="str">
        <f>LEFT(TEXT(DataFromForm[[#This Row],[HeureBoisson]],"0000"),2)</f>
        <v>13</v>
      </c>
      <c r="AE205" s="31">
        <f>LEFT(TEXT(DataFromForm[[#This Row],[HeureBoisson]],"0000"),2)+1</f>
        <v>14</v>
      </c>
      <c r="AF205" t="str">
        <f>IF(RIGHT(DataFromForm[[#This Row],[HeureBoisson]],2)*1 &gt;57, AE205,AD205)</f>
        <v>13</v>
      </c>
      <c r="AG205">
        <f>IF(RIGHT(DataFromForm[[#This Row],[HeureBoisson]],2)*1 &gt;57,0,MROUND(RIGHT(DataFromForm[[#This Row],[Heure coucher]]*1,2),15))</f>
        <v>0</v>
      </c>
      <c r="AH205" cm="1">
        <f t="array" aca="1" ref="AH205" ca="1">RIGHT(CELL("address",INDEX(Agenda!A:A,MATCH(DataFromForm[[#This Row],[Date]],Agenda!A:A,0))),3)-1</f>
        <v>848</v>
      </c>
      <c r="AI205" s="4" t="str" cm="1">
        <f t="array" ref="AI205">INDEX(MatriceHeureHeure[], MATCH(AG205*1,TableHeuresMinutes[Colonne1],0),MATCH(AF205*1,(MatriceHeureHeure[#Headers])*1,0))</f>
        <v>BN</v>
      </c>
      <c r="AJ205" s="37">
        <v>0</v>
      </c>
      <c r="AK205" s="48" t="str">
        <f>LEFT(TEXT(DataFromForm[[#This Row],[Heure sieste]],"0000"),2)</f>
        <v>00</v>
      </c>
      <c r="AL205" s="31">
        <f>LEFT(TEXT(DataFromForm[[#This Row],[Heure sieste]],"0000"),2)+1</f>
        <v>1</v>
      </c>
      <c r="AM205" t="e">
        <f>IF(RIGHT(DataFromForm[[#This Row],[Heure sieste]],2)*1 &gt;57, AL205,AK205)</f>
        <v>#VALUE!</v>
      </c>
      <c r="AN205" t="e">
        <f>IF(RIGHT(DataFromForm[[#This Row],[Heure sieste]],2)*1 &gt;57,0,MROUND(RIGHT(DataFromForm[[#This Row],[Heure sieste]]*1,2),15))</f>
        <v>#VALUE!</v>
      </c>
      <c r="AO205">
        <f>MROUND(DataFromForm[[#This Row],[Durée sieste]],15)</f>
        <v>0</v>
      </c>
      <c r="AP205" t="str" cm="1">
        <f t="array" aca="1" ref="AP205" ca="1">RIGHT(CELL("address",INDEX(Agenda!A:A,MATCH(DataFromForm[[#This Row],[Date]],Agenda!A:A,0))),3)</f>
        <v>849</v>
      </c>
      <c r="AQ205" s="4" t="e" cm="1">
        <f t="array" ref="AQ205">INDEX(MatriceHeureHeure[], MATCH(AN205*1,TableHeuresMinutes[Colonne1],0),MATCH(AM205*1,(MatriceHeureHeure[#Headers])*1,0))</f>
        <v>#VALUE!</v>
      </c>
      <c r="AR205">
        <f t="shared" si="3"/>
        <v>-1</v>
      </c>
    </row>
    <row r="206" spans="1:44">
      <c r="A206" s="19">
        <v>44701</v>
      </c>
      <c r="B206" s="28">
        <v>2330</v>
      </c>
      <c r="C206" s="21" t="s">
        <v>251</v>
      </c>
      <c r="F206" t="s">
        <v>202</v>
      </c>
      <c r="G206" t="s">
        <v>208</v>
      </c>
      <c r="H206" t="s">
        <v>208</v>
      </c>
      <c r="I206">
        <v>2</v>
      </c>
      <c r="J206">
        <v>2</v>
      </c>
      <c r="K206" t="s">
        <v>210</v>
      </c>
      <c r="L206" s="21" t="s">
        <v>228</v>
      </c>
      <c r="M206">
        <v>1</v>
      </c>
      <c r="P206" s="30" t="str">
        <f>LEFT(TEXT(DataFromForm[[#This Row],[Heure coucher]],"0000"),2)</f>
        <v>23</v>
      </c>
      <c r="Q206" s="31">
        <f>LEFT(TEXT(DataFromForm[[#This Row],[Heure coucher]],"0000"),2)+1</f>
        <v>24</v>
      </c>
      <c r="R206" s="32" t="str">
        <f>IF(RIGHT(DataFromForm[[#This Row],[Heure coucher]],2)*1 &gt;57,Q206, P206)</f>
        <v>23</v>
      </c>
      <c r="S206" s="33">
        <f>IF(RIGHT(DataFromForm[[#This Row],[Heure coucher]],2)*1 &gt;57,0,MROUND(RIGHT(DataFromForm[[#This Row],[Heure coucher]]*1,2),15))</f>
        <v>30</v>
      </c>
      <c r="T206" s="20" t="str" cm="1">
        <f t="array" aca="1" ref="T206" ca="1">RIGHT(CELL("address",INDEX(Agenda!A:A,MATCH(DataFromForm[[#This Row],[Date]],Agenda!A:A,0))),3)</f>
        <v>850</v>
      </c>
      <c r="U206" s="34" t="str" cm="1">
        <f t="array" ref="U206">INDEX(MatriceHeureHeure[], MATCH(S206*1,TableHeuresMinutes[Colonne1],0),MATCH(R206*1,(MatriceHeureHeure[#Headers])*1,0))</f>
        <v>L</v>
      </c>
      <c r="W206" s="30" t="str">
        <f>LEFT(TEXT(DataFromForm[[#This Row],[Heure levé]],"0000"),2)</f>
        <v>08</v>
      </c>
      <c r="X206" s="31">
        <f>LEFT(TEXT(DataFromForm[[#This Row],[Heure levé]],"0000"),2)+1</f>
        <v>9</v>
      </c>
      <c r="Y206" t="str">
        <f>IF(RIGHT(DataFromForm[[#This Row],[Heure levé]],2)*1 &gt;57, X206,W206)</f>
        <v>08</v>
      </c>
      <c r="Z206">
        <f>IF(RIGHT(DataFromForm[[#This Row],[Heure levé]],2)*1 &gt;57,0,MROUND(RIGHT(DataFromForm[[#This Row],[Heure coucher]]*1,2),15))</f>
        <v>30</v>
      </c>
      <c r="AA206" t="str" cm="1">
        <f t="array" aca="1" ref="AA206" ca="1">RIGHT(CELL("address",INDEX(Agenda!A:A,MATCH(DataFromForm[[#This Row],[Date]],Agenda!A:A,0))),3)</f>
        <v>850</v>
      </c>
      <c r="AB206" s="4" t="str" cm="1">
        <f t="array" ref="AB206">INDEX(MatriceHeureHeure[], MATCH(Z206*1,TableHeuresMinutes[Colonne1],0),MATCH(Y206*1,(MatriceHeureHeure[#Headers])*1,0))</f>
        <v>AV</v>
      </c>
      <c r="AD206" s="48" t="str">
        <f>LEFT(TEXT(DataFromForm[[#This Row],[HeureBoisson]],"0000"),2)</f>
        <v>14</v>
      </c>
      <c r="AE206" s="31">
        <f>LEFT(TEXT(DataFromForm[[#This Row],[HeureBoisson]],"0000"),2)+1</f>
        <v>15</v>
      </c>
      <c r="AF206" t="str">
        <f>IF(RIGHT(DataFromForm[[#This Row],[HeureBoisson]],2)*1 &gt;57, AE206,AD206)</f>
        <v>14</v>
      </c>
      <c r="AG206">
        <f>IF(RIGHT(DataFromForm[[#This Row],[HeureBoisson]],2)*1 &gt;57,0,MROUND(RIGHT(DataFromForm[[#This Row],[Heure coucher]]*1,2),15))</f>
        <v>30</v>
      </c>
      <c r="AH206" cm="1">
        <f t="array" aca="1" ref="AH206" ca="1">RIGHT(CELL("address",INDEX(Agenda!A:A,MATCH(DataFromForm[[#This Row],[Date]],Agenda!A:A,0))),3)-1</f>
        <v>849</v>
      </c>
      <c r="AI206" s="4" t="str" cm="1">
        <f t="array" ref="AI206">INDEX(MatriceHeureHeure[], MATCH(AG206*1,TableHeuresMinutes[Colonne1],0),MATCH(AF206*1,(MatriceHeureHeure[#Headers])*1,0))</f>
        <v>BT</v>
      </c>
      <c r="AJ206" s="37">
        <v>0</v>
      </c>
      <c r="AK206" s="48" t="str">
        <f>LEFT(TEXT(DataFromForm[[#This Row],[Heure sieste]],"0000"),2)</f>
        <v>00</v>
      </c>
      <c r="AL206" s="31">
        <f>LEFT(TEXT(DataFromForm[[#This Row],[Heure sieste]],"0000"),2)+1</f>
        <v>1</v>
      </c>
      <c r="AM206" t="e">
        <f>IF(RIGHT(DataFromForm[[#This Row],[Heure sieste]],2)*1 &gt;57, AL206,AK206)</f>
        <v>#VALUE!</v>
      </c>
      <c r="AN206" t="e">
        <f>IF(RIGHT(DataFromForm[[#This Row],[Heure sieste]],2)*1 &gt;57,0,MROUND(RIGHT(DataFromForm[[#This Row],[Heure sieste]]*1,2),15))</f>
        <v>#VALUE!</v>
      </c>
      <c r="AO206">
        <f>MROUND(DataFromForm[[#This Row],[Durée sieste]],15)</f>
        <v>0</v>
      </c>
      <c r="AP206" t="str" cm="1">
        <f t="array" aca="1" ref="AP206" ca="1">RIGHT(CELL("address",INDEX(Agenda!A:A,MATCH(DataFromForm[[#This Row],[Date]],Agenda!A:A,0))),3)</f>
        <v>850</v>
      </c>
      <c r="AQ206" s="4" t="e" cm="1">
        <f t="array" ref="AQ206">INDEX(MatriceHeureHeure[], MATCH(AN206*1,TableHeuresMinutes[Colonne1],0),MATCH(AM206*1,(MatriceHeureHeure[#Headers])*1,0))</f>
        <v>#VALUE!</v>
      </c>
      <c r="AR206">
        <f t="shared" si="3"/>
        <v>-1</v>
      </c>
    </row>
    <row r="207" spans="1:44">
      <c r="A207" s="19">
        <v>44701</v>
      </c>
      <c r="B207" s="28"/>
      <c r="K207" t="s">
        <v>203</v>
      </c>
      <c r="L207" s="21" t="s">
        <v>204</v>
      </c>
      <c r="M207">
        <v>1</v>
      </c>
      <c r="P207" s="30" t="str">
        <f>LEFT(TEXT(DataFromForm[[#This Row],[Heure coucher]],"0000"),2)</f>
        <v>00</v>
      </c>
      <c r="Q207" s="31">
        <f>LEFT(TEXT(DataFromForm[[#This Row],[Heure coucher]],"0000"),2)+1</f>
        <v>1</v>
      </c>
      <c r="R207" s="32" t="e">
        <f>IF(RIGHT(DataFromForm[[#This Row],[Heure coucher]],2)*1 &gt;57,Q207, P207)</f>
        <v>#VALUE!</v>
      </c>
      <c r="S207" s="33" t="e">
        <f>IF(RIGHT(DataFromForm[[#This Row],[Heure coucher]],2)*1 &gt;57,0,MROUND(RIGHT(DataFromForm[[#This Row],[Heure coucher]]*1,2),15))</f>
        <v>#VALUE!</v>
      </c>
      <c r="T207" s="20" t="str" cm="1">
        <f t="array" aca="1" ref="T207" ca="1">RIGHT(CELL("address",INDEX(Agenda!A:A,MATCH(DataFromForm[[#This Row],[Date]],Agenda!A:A,0))),3)</f>
        <v>850</v>
      </c>
      <c r="U207" s="34" t="e" cm="1">
        <f t="array" ref="U207">INDEX(MatriceHeureHeure[], MATCH(S207*1,TableHeuresMinutes[Colonne1],0),MATCH(R207*1,(MatriceHeureHeure[#Headers])*1,0))</f>
        <v>#VALUE!</v>
      </c>
      <c r="W207" s="30" t="str">
        <f>LEFT(TEXT(DataFromForm[[#This Row],[Heure levé]],"0000"),2)</f>
        <v>00</v>
      </c>
      <c r="X207" s="31">
        <f>LEFT(TEXT(DataFromForm[[#This Row],[Heure levé]],"0000"),2)+1</f>
        <v>1</v>
      </c>
      <c r="Y207" t="e">
        <f>IF(RIGHT(DataFromForm[[#This Row],[Heure levé]],2)*1 &gt;57, X207,W207)</f>
        <v>#VALUE!</v>
      </c>
      <c r="Z207" t="e">
        <f>IF(RIGHT(DataFromForm[[#This Row],[Heure levé]],2)*1 &gt;57,0,MROUND(RIGHT(DataFromForm[[#This Row],[Heure coucher]]*1,2),15))</f>
        <v>#VALUE!</v>
      </c>
      <c r="AA207" t="str" cm="1">
        <f t="array" aca="1" ref="AA207" ca="1">RIGHT(CELL("address",INDEX(Agenda!A:A,MATCH(DataFromForm[[#This Row],[Date]],Agenda!A:A,0))),3)</f>
        <v>850</v>
      </c>
      <c r="AB207" s="4" t="e" cm="1">
        <f t="array" ref="AB207">INDEX(MatriceHeureHeure[], MATCH(Z207*1,TableHeuresMinutes[Colonne1],0),MATCH(Y207*1,(MatriceHeureHeure[#Headers])*1,0))</f>
        <v>#VALUE!</v>
      </c>
      <c r="AD207" s="48" t="str">
        <f>LEFT(TEXT(DataFromForm[[#This Row],[HeureBoisson]],"0000"),2)</f>
        <v>08</v>
      </c>
      <c r="AE207" s="31">
        <f>LEFT(TEXT(DataFromForm[[#This Row],[HeureBoisson]],"0000"),2)+1</f>
        <v>9</v>
      </c>
      <c r="AF207" t="str">
        <f>IF(RIGHT(DataFromForm[[#This Row],[HeureBoisson]],2)*1 &gt;57, AE207,AD207)</f>
        <v>08</v>
      </c>
      <c r="AG207">
        <f>IF(RIGHT(DataFromForm[[#This Row],[HeureBoisson]],2)*1 &gt;57,0,MROUND(RIGHT(DataFromForm[[#This Row],[Heure coucher]]*1,2),15))</f>
        <v>0</v>
      </c>
      <c r="AH207" cm="1">
        <f t="array" aca="1" ref="AH207" ca="1">RIGHT(CELL("address",INDEX(Agenda!A:A,MATCH(DataFromForm[[#This Row],[Date]],Agenda!A:A,0))),3)-1</f>
        <v>849</v>
      </c>
      <c r="AI207" s="4" t="str" cm="1">
        <f t="array" ref="AI207">INDEX(MatriceHeureHeure[], MATCH(AG207*1,TableHeuresMinutes[Colonne1],0),MATCH(AF207*1,(MatriceHeureHeure[#Headers])*1,0))</f>
        <v>AT</v>
      </c>
      <c r="AJ207" s="37">
        <v>0</v>
      </c>
      <c r="AK207" s="48" t="str">
        <f>LEFT(TEXT(DataFromForm[[#This Row],[Heure sieste]],"0000"),2)</f>
        <v>00</v>
      </c>
      <c r="AL207" s="31">
        <f>LEFT(TEXT(DataFromForm[[#This Row],[Heure sieste]],"0000"),2)+1</f>
        <v>1</v>
      </c>
      <c r="AM207" t="e">
        <f>IF(RIGHT(DataFromForm[[#This Row],[Heure sieste]],2)*1 &gt;57, AL207,AK207)</f>
        <v>#VALUE!</v>
      </c>
      <c r="AN207" t="e">
        <f>IF(RIGHT(DataFromForm[[#This Row],[Heure sieste]],2)*1 &gt;57,0,MROUND(RIGHT(DataFromForm[[#This Row],[Heure sieste]]*1,2),15))</f>
        <v>#VALUE!</v>
      </c>
      <c r="AO207">
        <f>MROUND(DataFromForm[[#This Row],[Durée sieste]],15)</f>
        <v>0</v>
      </c>
      <c r="AP207" t="str" cm="1">
        <f t="array" aca="1" ref="AP207" ca="1">RIGHT(CELL("address",INDEX(Agenda!A:A,MATCH(DataFromForm[[#This Row],[Date]],Agenda!A:A,0))),3)</f>
        <v>850</v>
      </c>
      <c r="AQ207" s="4" t="e" cm="1">
        <f t="array" ref="AQ207">INDEX(MatriceHeureHeure[], MATCH(AN207*1,TableHeuresMinutes[Colonne1],0),MATCH(AM207*1,(MatriceHeureHeure[#Headers])*1,0))</f>
        <v>#VALUE!</v>
      </c>
      <c r="AR207">
        <f t="shared" si="3"/>
        <v>-1</v>
      </c>
    </row>
    <row r="208" spans="1:44">
      <c r="A208" s="19">
        <v>44702</v>
      </c>
      <c r="B208" s="28"/>
      <c r="D208" s="21" t="s">
        <v>299</v>
      </c>
      <c r="E208">
        <v>20</v>
      </c>
      <c r="K208" t="s">
        <v>210</v>
      </c>
      <c r="L208" s="21" t="s">
        <v>228</v>
      </c>
      <c r="M208">
        <v>1</v>
      </c>
      <c r="P208" s="30" t="str">
        <f>LEFT(TEXT(DataFromForm[[#This Row],[Heure coucher]],"0000"),2)</f>
        <v>00</v>
      </c>
      <c r="Q208" s="31">
        <f>LEFT(TEXT(DataFromForm[[#This Row],[Heure coucher]],"0000"),2)+1</f>
        <v>1</v>
      </c>
      <c r="R208" s="32" t="e">
        <f>IF(RIGHT(DataFromForm[[#This Row],[Heure coucher]],2)*1 &gt;57,Q208, P208)</f>
        <v>#VALUE!</v>
      </c>
      <c r="S208" s="33" t="e">
        <f>IF(RIGHT(DataFromForm[[#This Row],[Heure coucher]],2)*1 &gt;57,0,MROUND(RIGHT(DataFromForm[[#This Row],[Heure coucher]]*1,2),15))</f>
        <v>#VALUE!</v>
      </c>
      <c r="T208" s="20" t="str" cm="1">
        <f t="array" aca="1" ref="T208" ca="1">RIGHT(CELL("address",INDEX(Agenda!A:A,MATCH(DataFromForm[[#This Row],[Date]],Agenda!A:A,0))),3)</f>
        <v>851</v>
      </c>
      <c r="U208" s="34" t="e" cm="1">
        <f t="array" ref="U208">INDEX(MatriceHeureHeure[], MATCH(S208*1,TableHeuresMinutes[Colonne1],0),MATCH(R208*1,(MatriceHeureHeure[#Headers])*1,0))</f>
        <v>#VALUE!</v>
      </c>
      <c r="W208" s="30" t="str">
        <f>LEFT(TEXT(DataFromForm[[#This Row],[Heure levé]],"0000"),2)</f>
        <v>00</v>
      </c>
      <c r="X208" s="31">
        <f>LEFT(TEXT(DataFromForm[[#This Row],[Heure levé]],"0000"),2)+1</f>
        <v>1</v>
      </c>
      <c r="Y208" t="e">
        <f>IF(RIGHT(DataFromForm[[#This Row],[Heure levé]],2)*1 &gt;57, X208,W208)</f>
        <v>#VALUE!</v>
      </c>
      <c r="Z208" t="e">
        <f>IF(RIGHT(DataFromForm[[#This Row],[Heure levé]],2)*1 &gt;57,0,MROUND(RIGHT(DataFromForm[[#This Row],[Heure coucher]]*1,2),15))</f>
        <v>#VALUE!</v>
      </c>
      <c r="AA208" t="str" cm="1">
        <f t="array" aca="1" ref="AA208" ca="1">RIGHT(CELL("address",INDEX(Agenda!A:A,MATCH(DataFromForm[[#This Row],[Date]],Agenda!A:A,0))),3)</f>
        <v>851</v>
      </c>
      <c r="AB208" s="4" t="e" cm="1">
        <f t="array" ref="AB208">INDEX(MatriceHeureHeure[], MATCH(Z208*1,TableHeuresMinutes[Colonne1],0),MATCH(Y208*1,(MatriceHeureHeure[#Headers])*1,0))</f>
        <v>#VALUE!</v>
      </c>
      <c r="AD208" s="48" t="str">
        <f>LEFT(TEXT(DataFromForm[[#This Row],[HeureBoisson]],"0000"),2)</f>
        <v>14</v>
      </c>
      <c r="AE208" s="31">
        <f>LEFT(TEXT(DataFromForm[[#This Row],[HeureBoisson]],"0000"),2)+1</f>
        <v>15</v>
      </c>
      <c r="AF208" t="str">
        <f>IF(RIGHT(DataFromForm[[#This Row],[HeureBoisson]],2)*1 &gt;57, AE208,AD208)</f>
        <v>14</v>
      </c>
      <c r="AG208">
        <f>IF(RIGHT(DataFromForm[[#This Row],[HeureBoisson]],2)*1 &gt;57,0,MROUND(RIGHT(DataFromForm[[#This Row],[Heure coucher]]*1,2),15))</f>
        <v>0</v>
      </c>
      <c r="AH208" cm="1">
        <f t="array" aca="1" ref="AH208" ca="1">RIGHT(CELL("address",INDEX(Agenda!A:A,MATCH(DataFromForm[[#This Row],[Date]],Agenda!A:A,0))),3)-1</f>
        <v>850</v>
      </c>
      <c r="AI208" s="4" t="str" cm="1">
        <f t="array" ref="AI208">INDEX(MatriceHeureHeure[], MATCH(AG208*1,TableHeuresMinutes[Colonne1],0),MATCH(AF208*1,(MatriceHeureHeure[#Headers])*1,0))</f>
        <v>BR</v>
      </c>
      <c r="AJ208" s="37">
        <v>0</v>
      </c>
      <c r="AK208" s="48" t="str">
        <f>LEFT(TEXT(DataFromForm[[#This Row],[Heure sieste]],"0000"),2)</f>
        <v>15</v>
      </c>
      <c r="AL208" s="31">
        <f>LEFT(TEXT(DataFromForm[[#This Row],[Heure sieste]],"0000"),2)+1</f>
        <v>16</v>
      </c>
      <c r="AM208" t="str">
        <f>IF(RIGHT(DataFromForm[[#This Row],[Heure sieste]],2)*1 &gt;57, AL208,AK208)</f>
        <v>15</v>
      </c>
      <c r="AN208">
        <f>IF(RIGHT(DataFromForm[[#This Row],[Heure sieste]],2)*1 &gt;57,0,MROUND(RIGHT(DataFromForm[[#This Row],[Heure sieste]]*1,2),15))</f>
        <v>60</v>
      </c>
      <c r="AO208">
        <f>MROUND(DataFromForm[[#This Row],[Durée sieste]],15)</f>
        <v>15</v>
      </c>
      <c r="AP208" t="str" cm="1">
        <f t="array" aca="1" ref="AP208" ca="1">RIGHT(CELL("address",INDEX(Agenda!A:A,MATCH(DataFromForm[[#This Row],[Date]],Agenda!A:A,0))),3)</f>
        <v>851</v>
      </c>
      <c r="AQ208" s="4" t="e" cm="1">
        <f t="array" ref="AQ208">INDEX(MatriceHeureHeure[], MATCH(AN208*1,TableHeuresMinutes[Colonne1],0),MATCH(AM208*1,(MatriceHeureHeure[#Headers])*1,0))</f>
        <v>#N/A</v>
      </c>
      <c r="AR208">
        <f t="shared" si="3"/>
        <v>0</v>
      </c>
    </row>
    <row r="209" spans="1:44">
      <c r="A209" s="19">
        <v>44702</v>
      </c>
      <c r="B209" s="28">
        <v>20</v>
      </c>
      <c r="C209" s="21" t="s">
        <v>237</v>
      </c>
      <c r="F209" t="s">
        <v>200</v>
      </c>
      <c r="G209" t="s">
        <v>200</v>
      </c>
      <c r="H209" t="s">
        <v>200</v>
      </c>
      <c r="I209">
        <v>2</v>
      </c>
      <c r="J209">
        <v>2</v>
      </c>
      <c r="M209">
        <v>1</v>
      </c>
      <c r="P209" s="30" t="str">
        <f>LEFT(TEXT(DataFromForm[[#This Row],[Heure coucher]],"0000"),2)</f>
        <v>00</v>
      </c>
      <c r="Q209" s="31">
        <f>LEFT(TEXT(DataFromForm[[#This Row],[Heure coucher]],"0000"),2)+1</f>
        <v>1</v>
      </c>
      <c r="R209" s="32" t="str">
        <f>IF(RIGHT(DataFromForm[[#This Row],[Heure coucher]],2)*1 &gt;57,Q209, P209)</f>
        <v>00</v>
      </c>
      <c r="S209" s="33">
        <f>IF(RIGHT(DataFromForm[[#This Row],[Heure coucher]],2)*1 &gt;57,0,MROUND(RIGHT(DataFromForm[[#This Row],[Heure coucher]]*1,2),15))</f>
        <v>15</v>
      </c>
      <c r="T209" s="20" t="str" cm="1">
        <f t="array" aca="1" ref="T209" ca="1">RIGHT(CELL("address",INDEX(Agenda!A:A,MATCH(DataFromForm[[#This Row],[Date]],Agenda!A:A,0))),3)</f>
        <v>851</v>
      </c>
      <c r="U209" s="34" t="str" cm="1">
        <f t="array" ref="U209">INDEX(MatriceHeureHeure[], MATCH(S209*1,TableHeuresMinutes[Colonne1],0),MATCH(R209*1,(MatriceHeureHeure[#Headers])*1,0))</f>
        <v>O</v>
      </c>
      <c r="W209" s="30" t="str">
        <f>LEFT(TEXT(DataFromForm[[#This Row],[Heure levé]],"0000"),2)</f>
        <v>07</v>
      </c>
      <c r="X209" s="31">
        <f>LEFT(TEXT(DataFromForm[[#This Row],[Heure levé]],"0000"),2)+1</f>
        <v>8</v>
      </c>
      <c r="Y209" t="str">
        <f>IF(RIGHT(DataFromForm[[#This Row],[Heure levé]],2)*1 &gt;57, X209,W209)</f>
        <v>07</v>
      </c>
      <c r="Z209">
        <f>IF(RIGHT(DataFromForm[[#This Row],[Heure levé]],2)*1 &gt;57,0,MROUND(RIGHT(DataFromForm[[#This Row],[Heure coucher]]*1,2),15))</f>
        <v>15</v>
      </c>
      <c r="AA209" t="str" cm="1">
        <f t="array" aca="1" ref="AA209" ca="1">RIGHT(CELL("address",INDEX(Agenda!A:A,MATCH(DataFromForm[[#This Row],[Date]],Agenda!A:A,0))),3)</f>
        <v>851</v>
      </c>
      <c r="AB209" s="4" t="str" cm="1">
        <f t="array" ref="AB209">INDEX(MatriceHeureHeure[], MATCH(Z209*1,TableHeuresMinutes[Colonne1],0),MATCH(Y209*1,(MatriceHeureHeure[#Headers])*1,0))</f>
        <v>AQ</v>
      </c>
      <c r="AD209" s="48" t="str">
        <f>LEFT(TEXT(DataFromForm[[#This Row],[HeureBoisson]],"0000"),2)</f>
        <v>00</v>
      </c>
      <c r="AE209" s="31">
        <f>LEFT(TEXT(DataFromForm[[#This Row],[HeureBoisson]],"0000"),2)+1</f>
        <v>1</v>
      </c>
      <c r="AF209" t="e">
        <f>IF(RIGHT(DataFromForm[[#This Row],[HeureBoisson]],2)*1 &gt;57, AE209,AD209)</f>
        <v>#VALUE!</v>
      </c>
      <c r="AG209" t="e">
        <f>IF(RIGHT(DataFromForm[[#This Row],[HeureBoisson]],2)*1 &gt;57,0,MROUND(RIGHT(DataFromForm[[#This Row],[Heure coucher]]*1,2),15))</f>
        <v>#VALUE!</v>
      </c>
      <c r="AH209" cm="1">
        <f t="array" aca="1" ref="AH209" ca="1">RIGHT(CELL("address",INDEX(Agenda!A:A,MATCH(DataFromForm[[#This Row],[Date]],Agenda!A:A,0))),3)-1</f>
        <v>850</v>
      </c>
      <c r="AI209" s="4" t="e" cm="1">
        <f t="array" ref="AI209">INDEX(MatriceHeureHeure[], MATCH(AG209*1,TableHeuresMinutes[Colonne1],0),MATCH(AF209*1,(MatriceHeureHeure[#Headers])*1,0))</f>
        <v>#VALUE!</v>
      </c>
      <c r="AJ209" s="37">
        <v>0</v>
      </c>
      <c r="AK209" s="48" t="str">
        <f>LEFT(TEXT(DataFromForm[[#This Row],[Heure sieste]],"0000"),2)</f>
        <v>00</v>
      </c>
      <c r="AL209" s="31">
        <f>LEFT(TEXT(DataFromForm[[#This Row],[Heure sieste]],"0000"),2)+1</f>
        <v>1</v>
      </c>
      <c r="AM209" t="e">
        <f>IF(RIGHT(DataFromForm[[#This Row],[Heure sieste]],2)*1 &gt;57, AL209,AK209)</f>
        <v>#VALUE!</v>
      </c>
      <c r="AN209" t="e">
        <f>IF(RIGHT(DataFromForm[[#This Row],[Heure sieste]],2)*1 &gt;57,0,MROUND(RIGHT(DataFromForm[[#This Row],[Heure sieste]]*1,2),15))</f>
        <v>#VALUE!</v>
      </c>
      <c r="AO209">
        <f>MROUND(DataFromForm[[#This Row],[Durée sieste]],15)</f>
        <v>0</v>
      </c>
      <c r="AP209" t="str" cm="1">
        <f t="array" aca="1" ref="AP209" ca="1">RIGHT(CELL("address",INDEX(Agenda!A:A,MATCH(DataFromForm[[#This Row],[Date]],Agenda!A:A,0))),3)</f>
        <v>851</v>
      </c>
      <c r="AQ209" s="4" t="e" cm="1">
        <f t="array" ref="AQ209">INDEX(MatriceHeureHeure[], MATCH(AN209*1,TableHeuresMinutes[Colonne1],0),MATCH(AM209*1,(MatriceHeureHeure[#Headers])*1,0))</f>
        <v>#VALUE!</v>
      </c>
      <c r="AR209">
        <f t="shared" si="3"/>
        <v>-1</v>
      </c>
    </row>
    <row r="210" spans="1:44">
      <c r="A210" s="19">
        <v>44703</v>
      </c>
      <c r="B210" s="28">
        <v>30</v>
      </c>
      <c r="C210" s="21" t="s">
        <v>245</v>
      </c>
      <c r="D210" s="21" t="s">
        <v>247</v>
      </c>
      <c r="E210">
        <v>20</v>
      </c>
      <c r="F210" t="s">
        <v>200</v>
      </c>
      <c r="G210" t="s">
        <v>200</v>
      </c>
      <c r="H210" t="s">
        <v>208</v>
      </c>
      <c r="I210">
        <v>2</v>
      </c>
      <c r="J210">
        <v>2</v>
      </c>
      <c r="K210" t="s">
        <v>210</v>
      </c>
      <c r="L210" s="21" t="s">
        <v>228</v>
      </c>
      <c r="M210">
        <v>1</v>
      </c>
      <c r="P210" s="30" t="str">
        <f>LEFT(TEXT(DataFromForm[[#This Row],[Heure coucher]],"0000"),2)</f>
        <v>00</v>
      </c>
      <c r="Q210" s="31">
        <f>LEFT(TEXT(DataFromForm[[#This Row],[Heure coucher]],"0000"),2)+1</f>
        <v>1</v>
      </c>
      <c r="R210" s="32" t="str">
        <f>IF(RIGHT(DataFromForm[[#This Row],[Heure coucher]],2)*1 &gt;57,Q210, P210)</f>
        <v>00</v>
      </c>
      <c r="S210" s="33">
        <f>IF(RIGHT(DataFromForm[[#This Row],[Heure coucher]],2)*1 &gt;57,0,MROUND(RIGHT(DataFromForm[[#This Row],[Heure coucher]]*1,2),15))</f>
        <v>30</v>
      </c>
      <c r="T210" s="20" t="str" cm="1">
        <f t="array" aca="1" ref="T210" ca="1">RIGHT(CELL("address",INDEX(Agenda!A:A,MATCH(DataFromForm[[#This Row],[Date]],Agenda!A:A,0))),3)</f>
        <v>852</v>
      </c>
      <c r="U210" s="34" t="str" cm="1">
        <f t="array" ref="U210">INDEX(MatriceHeureHeure[], MATCH(S210*1,TableHeuresMinutes[Colonne1],0),MATCH(R210*1,(MatriceHeureHeure[#Headers])*1,0))</f>
        <v>P</v>
      </c>
      <c r="W210" s="30" t="str">
        <f>LEFT(TEXT(DataFromForm[[#This Row],[Heure levé]],"0000"),2)</f>
        <v>06</v>
      </c>
      <c r="X210" s="31">
        <f>LEFT(TEXT(DataFromForm[[#This Row],[Heure levé]],"0000"),2)+1</f>
        <v>7</v>
      </c>
      <c r="Y210" t="str">
        <f>IF(RIGHT(DataFromForm[[#This Row],[Heure levé]],2)*1 &gt;57, X210,W210)</f>
        <v>06</v>
      </c>
      <c r="Z210">
        <f>IF(RIGHT(DataFromForm[[#This Row],[Heure levé]],2)*1 &gt;57,0,MROUND(RIGHT(DataFromForm[[#This Row],[Heure coucher]]*1,2),15))</f>
        <v>30</v>
      </c>
      <c r="AA210" t="str" cm="1">
        <f t="array" aca="1" ref="AA210" ca="1">RIGHT(CELL("address",INDEX(Agenda!A:A,MATCH(DataFromForm[[#This Row],[Date]],Agenda!A:A,0))),3)</f>
        <v>852</v>
      </c>
      <c r="AB210" s="4" t="str" cm="1">
        <f t="array" ref="AB210">INDEX(MatriceHeureHeure[], MATCH(Z210*1,TableHeuresMinutes[Colonne1],0),MATCH(Y210*1,(MatriceHeureHeure[#Headers])*1,0))</f>
        <v>AN</v>
      </c>
      <c r="AD210" s="48" t="str">
        <f>LEFT(TEXT(DataFromForm[[#This Row],[HeureBoisson]],"0000"),2)</f>
        <v>14</v>
      </c>
      <c r="AE210" s="31">
        <f>LEFT(TEXT(DataFromForm[[#This Row],[HeureBoisson]],"0000"),2)+1</f>
        <v>15</v>
      </c>
      <c r="AF210" t="str">
        <f>IF(RIGHT(DataFromForm[[#This Row],[HeureBoisson]],2)*1 &gt;57, AE210,AD210)</f>
        <v>14</v>
      </c>
      <c r="AG210">
        <f>IF(RIGHT(DataFromForm[[#This Row],[HeureBoisson]],2)*1 &gt;57,0,MROUND(RIGHT(DataFromForm[[#This Row],[Heure coucher]]*1,2),15))</f>
        <v>30</v>
      </c>
      <c r="AH210" cm="1">
        <f t="array" aca="1" ref="AH210" ca="1">RIGHT(CELL("address",INDEX(Agenda!A:A,MATCH(DataFromForm[[#This Row],[Date]],Agenda!A:A,0))),3)-1</f>
        <v>851</v>
      </c>
      <c r="AI210" s="4" t="str" cm="1">
        <f t="array" ref="AI210">INDEX(MatriceHeureHeure[], MATCH(AG210*1,TableHeuresMinutes[Colonne1],0),MATCH(AF210*1,(MatriceHeureHeure[#Headers])*1,0))</f>
        <v>BT</v>
      </c>
      <c r="AJ210" s="37">
        <v>0</v>
      </c>
      <c r="AK210" s="48" t="str">
        <f>LEFT(TEXT(DataFromForm[[#This Row],[Heure sieste]],"0000"),2)</f>
        <v>13</v>
      </c>
      <c r="AL210" s="31">
        <f>LEFT(TEXT(DataFromForm[[#This Row],[Heure sieste]],"0000"),2)+1</f>
        <v>14</v>
      </c>
      <c r="AM210" t="str">
        <f>IF(RIGHT(DataFromForm[[#This Row],[Heure sieste]],2)*1 &gt;57, AL210,AK210)</f>
        <v>13</v>
      </c>
      <c r="AN210">
        <f>IF(RIGHT(DataFromForm[[#This Row],[Heure sieste]],2)*1 &gt;57,0,MROUND(RIGHT(DataFromForm[[#This Row],[Heure sieste]]*1,2),15))</f>
        <v>0</v>
      </c>
      <c r="AO210">
        <f>MROUND(DataFromForm[[#This Row],[Durée sieste]],15)</f>
        <v>15</v>
      </c>
      <c r="AP210" t="str" cm="1">
        <f t="array" aca="1" ref="AP210" ca="1">RIGHT(CELL("address",INDEX(Agenda!A:A,MATCH(DataFromForm[[#This Row],[Date]],Agenda!A:A,0))),3)</f>
        <v>852</v>
      </c>
      <c r="AQ210" s="4" t="str" cm="1">
        <f t="array" ref="AQ210">INDEX(MatriceHeureHeure[], MATCH(AN210*1,TableHeuresMinutes[Colonne1],0),MATCH(AM210*1,(MatriceHeureHeure[#Headers])*1,0))</f>
        <v>BN</v>
      </c>
      <c r="AR210">
        <f t="shared" si="3"/>
        <v>0</v>
      </c>
    </row>
    <row r="211" spans="1:44">
      <c r="A211" s="19">
        <v>44705</v>
      </c>
      <c r="B211" s="28">
        <v>30</v>
      </c>
      <c r="C211" s="21" t="s">
        <v>251</v>
      </c>
      <c r="F211" t="s">
        <v>202</v>
      </c>
      <c r="G211" t="s">
        <v>200</v>
      </c>
      <c r="H211" t="s">
        <v>200</v>
      </c>
      <c r="I211">
        <v>2</v>
      </c>
      <c r="J211">
        <v>2</v>
      </c>
      <c r="K211" t="s">
        <v>210</v>
      </c>
      <c r="L211" s="21" t="s">
        <v>247</v>
      </c>
      <c r="M211">
        <v>1</v>
      </c>
      <c r="P211" s="30" t="str">
        <f>LEFT(TEXT(DataFromForm[[#This Row],[Heure coucher]],"0000"),2)</f>
        <v>00</v>
      </c>
      <c r="Q211" s="31">
        <f>LEFT(TEXT(DataFromForm[[#This Row],[Heure coucher]],"0000"),2)+1</f>
        <v>1</v>
      </c>
      <c r="R211" s="32" t="str">
        <f>IF(RIGHT(DataFromForm[[#This Row],[Heure coucher]],2)*1 &gt;57,Q211, P211)</f>
        <v>00</v>
      </c>
      <c r="S211" s="33">
        <f>IF(RIGHT(DataFromForm[[#This Row],[Heure coucher]],2)*1 &gt;57,0,MROUND(RIGHT(DataFromForm[[#This Row],[Heure coucher]]*1,2),15))</f>
        <v>30</v>
      </c>
      <c r="T211" s="20" t="str" cm="1">
        <f t="array" aca="1" ref="T211" ca="1">RIGHT(CELL("address",INDEX(Agenda!A:A,MATCH(DataFromForm[[#This Row],[Date]],Agenda!A:A,0))),3)</f>
        <v>854</v>
      </c>
      <c r="U211" s="34" t="str" cm="1">
        <f t="array" ref="U211">INDEX(MatriceHeureHeure[], MATCH(S211*1,TableHeuresMinutes[Colonne1],0),MATCH(R211*1,(MatriceHeureHeure[#Headers])*1,0))</f>
        <v>P</v>
      </c>
      <c r="W211" s="30" t="str">
        <f>LEFT(TEXT(DataFromForm[[#This Row],[Heure levé]],"0000"),2)</f>
        <v>08</v>
      </c>
      <c r="X211" s="31">
        <f>LEFT(TEXT(DataFromForm[[#This Row],[Heure levé]],"0000"),2)+1</f>
        <v>9</v>
      </c>
      <c r="Y211" t="str">
        <f>IF(RIGHT(DataFromForm[[#This Row],[Heure levé]],2)*1 &gt;57, X211,W211)</f>
        <v>08</v>
      </c>
      <c r="Z211">
        <f>IF(RIGHT(DataFromForm[[#This Row],[Heure levé]],2)*1 &gt;57,0,MROUND(RIGHT(DataFromForm[[#This Row],[Heure coucher]]*1,2),15))</f>
        <v>30</v>
      </c>
      <c r="AA211" t="str" cm="1">
        <f t="array" aca="1" ref="AA211" ca="1">RIGHT(CELL("address",INDEX(Agenda!A:A,MATCH(DataFromForm[[#This Row],[Date]],Agenda!A:A,0))),3)</f>
        <v>854</v>
      </c>
      <c r="AB211" s="4" t="str" cm="1">
        <f t="array" ref="AB211">INDEX(MatriceHeureHeure[], MATCH(Z211*1,TableHeuresMinutes[Colonne1],0),MATCH(Y211*1,(MatriceHeureHeure[#Headers])*1,0))</f>
        <v>AV</v>
      </c>
      <c r="AD211" s="48" t="str">
        <f>LEFT(TEXT(DataFromForm[[#This Row],[HeureBoisson]],"0000"),2)</f>
        <v>13</v>
      </c>
      <c r="AE211" s="31">
        <f>LEFT(TEXT(DataFromForm[[#This Row],[HeureBoisson]],"0000"),2)+1</f>
        <v>14</v>
      </c>
      <c r="AF211" t="str">
        <f>IF(RIGHT(DataFromForm[[#This Row],[HeureBoisson]],2)*1 &gt;57, AE211,AD211)</f>
        <v>13</v>
      </c>
      <c r="AG211">
        <f>IF(RIGHT(DataFromForm[[#This Row],[HeureBoisson]],2)*1 &gt;57,0,MROUND(RIGHT(DataFromForm[[#This Row],[Heure coucher]]*1,2),15))</f>
        <v>30</v>
      </c>
      <c r="AH211" cm="1">
        <f t="array" aca="1" ref="AH211" ca="1">RIGHT(CELL("address",INDEX(Agenda!A:A,MATCH(DataFromForm[[#This Row],[Date]],Agenda!A:A,0))),3)-1</f>
        <v>853</v>
      </c>
      <c r="AI211" s="4" t="str" cm="1">
        <f t="array" ref="AI211">INDEX(MatriceHeureHeure[], MATCH(AG211*1,TableHeuresMinutes[Colonne1],0),MATCH(AF211*1,(MatriceHeureHeure[#Headers])*1,0))</f>
        <v>BP</v>
      </c>
      <c r="AJ211" s="37">
        <v>0</v>
      </c>
      <c r="AK211" s="48" t="str">
        <f>LEFT(TEXT(DataFromForm[[#This Row],[Heure sieste]],"0000"),2)</f>
        <v>00</v>
      </c>
      <c r="AL211" s="31">
        <f>LEFT(TEXT(DataFromForm[[#This Row],[Heure sieste]],"0000"),2)+1</f>
        <v>1</v>
      </c>
      <c r="AM211" t="e">
        <f>IF(RIGHT(DataFromForm[[#This Row],[Heure sieste]],2)*1 &gt;57, AL211,AK211)</f>
        <v>#VALUE!</v>
      </c>
      <c r="AN211" t="e">
        <f>IF(RIGHT(DataFromForm[[#This Row],[Heure sieste]],2)*1 &gt;57,0,MROUND(RIGHT(DataFromForm[[#This Row],[Heure sieste]]*1,2),15))</f>
        <v>#VALUE!</v>
      </c>
      <c r="AO211">
        <f>MROUND(DataFromForm[[#This Row],[Durée sieste]],15)</f>
        <v>0</v>
      </c>
      <c r="AP211" t="str" cm="1">
        <f t="array" aca="1" ref="AP211" ca="1">RIGHT(CELL("address",INDEX(Agenda!A:A,MATCH(DataFromForm[[#This Row],[Date]],Agenda!A:A,0))),3)</f>
        <v>854</v>
      </c>
      <c r="AQ211" s="4" t="e" cm="1">
        <f t="array" ref="AQ211">INDEX(MatriceHeureHeure[], MATCH(AN211*1,TableHeuresMinutes[Colonne1],0),MATCH(AM211*1,(MatriceHeureHeure[#Headers])*1,0))</f>
        <v>#VALUE!</v>
      </c>
      <c r="AR211">
        <f t="shared" si="3"/>
        <v>-1</v>
      </c>
    </row>
    <row r="212" spans="1:44">
      <c r="A212" s="19">
        <v>44706</v>
      </c>
      <c r="B212" s="28"/>
      <c r="D212" s="21" t="s">
        <v>235</v>
      </c>
      <c r="E212">
        <v>60</v>
      </c>
      <c r="K212" t="s">
        <v>203</v>
      </c>
      <c r="L212" s="21" t="s">
        <v>251</v>
      </c>
      <c r="M212">
        <v>1</v>
      </c>
      <c r="P212" s="30" t="str">
        <f>LEFT(TEXT(DataFromForm[[#This Row],[Heure coucher]],"0000"),2)</f>
        <v>00</v>
      </c>
      <c r="Q212" s="31">
        <f>LEFT(TEXT(DataFromForm[[#This Row],[Heure coucher]],"0000"),2)+1</f>
        <v>1</v>
      </c>
      <c r="R212" s="32" t="e">
        <f>IF(RIGHT(DataFromForm[[#This Row],[Heure coucher]],2)*1 &gt;57,Q212, P212)</f>
        <v>#VALUE!</v>
      </c>
      <c r="S212" s="33" t="e">
        <f>IF(RIGHT(DataFromForm[[#This Row],[Heure coucher]],2)*1 &gt;57,0,MROUND(RIGHT(DataFromForm[[#This Row],[Heure coucher]]*1,2),15))</f>
        <v>#VALUE!</v>
      </c>
      <c r="T212" s="20" t="str" cm="1">
        <f t="array" aca="1" ref="T212" ca="1">RIGHT(CELL("address",INDEX(Agenda!A:A,MATCH(DataFromForm[[#This Row],[Date]],Agenda!A:A,0))),3)</f>
        <v>855</v>
      </c>
      <c r="U212" s="34" t="e" cm="1">
        <f t="array" ref="U212">INDEX(MatriceHeureHeure[], MATCH(S212*1,TableHeuresMinutes[Colonne1],0),MATCH(R212*1,(MatriceHeureHeure[#Headers])*1,0))</f>
        <v>#VALUE!</v>
      </c>
      <c r="W212" s="30" t="str">
        <f>LEFT(TEXT(DataFromForm[[#This Row],[Heure levé]],"0000"),2)</f>
        <v>00</v>
      </c>
      <c r="X212" s="31">
        <f>LEFT(TEXT(DataFromForm[[#This Row],[Heure levé]],"0000"),2)+1</f>
        <v>1</v>
      </c>
      <c r="Y212" t="e">
        <f>IF(RIGHT(DataFromForm[[#This Row],[Heure levé]],2)*1 &gt;57, X212,W212)</f>
        <v>#VALUE!</v>
      </c>
      <c r="Z212" t="e">
        <f>IF(RIGHT(DataFromForm[[#This Row],[Heure levé]],2)*1 &gt;57,0,MROUND(RIGHT(DataFromForm[[#This Row],[Heure coucher]]*1,2),15))</f>
        <v>#VALUE!</v>
      </c>
      <c r="AA212" t="str" cm="1">
        <f t="array" aca="1" ref="AA212" ca="1">RIGHT(CELL("address",INDEX(Agenda!A:A,MATCH(DataFromForm[[#This Row],[Date]],Agenda!A:A,0))),3)</f>
        <v>855</v>
      </c>
      <c r="AB212" s="4" t="e" cm="1">
        <f t="array" ref="AB212">INDEX(MatriceHeureHeure[], MATCH(Z212*1,TableHeuresMinutes[Colonne1],0),MATCH(Y212*1,(MatriceHeureHeure[#Headers])*1,0))</f>
        <v>#VALUE!</v>
      </c>
      <c r="AD212" s="48" t="str">
        <f>LEFT(TEXT(DataFromForm[[#This Row],[HeureBoisson]],"0000"),2)</f>
        <v>08</v>
      </c>
      <c r="AE212" s="31">
        <f>LEFT(TEXT(DataFromForm[[#This Row],[HeureBoisson]],"0000"),2)+1</f>
        <v>9</v>
      </c>
      <c r="AF212" t="str">
        <f>IF(RIGHT(DataFromForm[[#This Row],[HeureBoisson]],2)*1 &gt;57, AE212,AD212)</f>
        <v>08</v>
      </c>
      <c r="AG212">
        <f>IF(RIGHT(DataFromForm[[#This Row],[HeureBoisson]],2)*1 &gt;57,0,MROUND(RIGHT(DataFromForm[[#This Row],[Heure coucher]]*1,2),15))</f>
        <v>0</v>
      </c>
      <c r="AH212" cm="1">
        <f t="array" aca="1" ref="AH212" ca="1">RIGHT(CELL("address",INDEX(Agenda!A:A,MATCH(DataFromForm[[#This Row],[Date]],Agenda!A:A,0))),3)-1</f>
        <v>854</v>
      </c>
      <c r="AI212" s="4" t="str" cm="1">
        <f t="array" ref="AI212">INDEX(MatriceHeureHeure[], MATCH(AG212*1,TableHeuresMinutes[Colonne1],0),MATCH(AF212*1,(MatriceHeureHeure[#Headers])*1,0))</f>
        <v>AT</v>
      </c>
      <c r="AJ212" s="37">
        <v>0</v>
      </c>
      <c r="AK212" s="48" t="str">
        <f>LEFT(TEXT(DataFromForm[[#This Row],[Heure sieste]],"0000"),2)</f>
        <v>09</v>
      </c>
      <c r="AL212" s="31">
        <f>LEFT(TEXT(DataFromForm[[#This Row],[Heure sieste]],"0000"),2)+1</f>
        <v>10</v>
      </c>
      <c r="AM212" t="str">
        <f>IF(RIGHT(DataFromForm[[#This Row],[Heure sieste]],2)*1 &gt;57, AL212,AK212)</f>
        <v>09</v>
      </c>
      <c r="AN212">
        <f>IF(RIGHT(DataFromForm[[#This Row],[Heure sieste]],2)*1 &gt;57,0,MROUND(RIGHT(DataFromForm[[#This Row],[Heure sieste]]*1,2),15))</f>
        <v>45</v>
      </c>
      <c r="AO212">
        <f>MROUND(DataFromForm[[#This Row],[Durée sieste]],15)</f>
        <v>60</v>
      </c>
      <c r="AP212" t="str" cm="1">
        <f t="array" aca="1" ref="AP212" ca="1">RIGHT(CELL("address",INDEX(Agenda!A:A,MATCH(DataFromForm[[#This Row],[Date]],Agenda!A:A,0))),3)</f>
        <v>855</v>
      </c>
      <c r="AQ212" s="4" t="str" cm="1">
        <f t="array" ref="AQ212">INDEX(MatriceHeureHeure[], MATCH(AN212*1,TableHeuresMinutes[Colonne1],0),MATCH(AM212*1,(MatriceHeureHeure[#Headers])*1,0))</f>
        <v>BA</v>
      </c>
      <c r="AR212">
        <f t="shared" si="3"/>
        <v>3</v>
      </c>
    </row>
    <row r="213" spans="1:44">
      <c r="A213" s="19">
        <v>44708</v>
      </c>
      <c r="B213" s="28">
        <v>2300</v>
      </c>
      <c r="C213" s="21" t="s">
        <v>214</v>
      </c>
      <c r="F213" t="s">
        <v>200</v>
      </c>
      <c r="G213" t="s">
        <v>200</v>
      </c>
      <c r="H213" t="s">
        <v>215</v>
      </c>
      <c r="I213">
        <v>9</v>
      </c>
      <c r="J213">
        <v>9</v>
      </c>
      <c r="K213" t="s">
        <v>210</v>
      </c>
      <c r="L213" s="21" t="s">
        <v>279</v>
      </c>
      <c r="M213">
        <v>1</v>
      </c>
      <c r="P213" s="30" t="str">
        <f>LEFT(TEXT(DataFromForm[[#This Row],[Heure coucher]],"0000"),2)</f>
        <v>23</v>
      </c>
      <c r="Q213" s="31">
        <f>LEFT(TEXT(DataFromForm[[#This Row],[Heure coucher]],"0000"),2)+1</f>
        <v>24</v>
      </c>
      <c r="R213" s="32" t="str">
        <f>IF(RIGHT(DataFromForm[[#This Row],[Heure coucher]],2)*1 &gt;57,Q213, P213)</f>
        <v>23</v>
      </c>
      <c r="S213" s="33">
        <f>IF(RIGHT(DataFromForm[[#This Row],[Heure coucher]],2)*1 &gt;57,0,MROUND(RIGHT(DataFromForm[[#This Row],[Heure coucher]]*1,2),15))</f>
        <v>0</v>
      </c>
      <c r="T213" s="20" t="str" cm="1">
        <f t="array" aca="1" ref="T213" ca="1">RIGHT(CELL("address",INDEX(Agenda!A:A,MATCH(DataFromForm[[#This Row],[Date]],Agenda!A:A,0))),3)</f>
        <v>857</v>
      </c>
      <c r="U213" s="34" t="str" cm="1">
        <f t="array" ref="U213">INDEX(MatriceHeureHeure[], MATCH(S213*1,TableHeuresMinutes[Colonne1],0),MATCH(R213*1,(MatriceHeureHeure[#Headers])*1,0))</f>
        <v>J</v>
      </c>
      <c r="W213" s="30" t="str">
        <f>LEFT(TEXT(DataFromForm[[#This Row],[Heure levé]],"0000"),2)</f>
        <v>07</v>
      </c>
      <c r="X213" s="31">
        <f>LEFT(TEXT(DataFromForm[[#This Row],[Heure levé]],"0000"),2)+1</f>
        <v>8</v>
      </c>
      <c r="Y213" t="str">
        <f>IF(RIGHT(DataFromForm[[#This Row],[Heure levé]],2)*1 &gt;57, X213,W213)</f>
        <v>07</v>
      </c>
      <c r="Z213">
        <f>IF(RIGHT(DataFromForm[[#This Row],[Heure levé]],2)*1 &gt;57,0,MROUND(RIGHT(DataFromForm[[#This Row],[Heure coucher]]*1,2),15))</f>
        <v>0</v>
      </c>
      <c r="AA213" t="str" cm="1">
        <f t="array" aca="1" ref="AA213" ca="1">RIGHT(CELL("address",INDEX(Agenda!A:A,MATCH(DataFromForm[[#This Row],[Date]],Agenda!A:A,0))),3)</f>
        <v>857</v>
      </c>
      <c r="AB213" s="4" t="str" cm="1">
        <f t="array" ref="AB213">INDEX(MatriceHeureHeure[], MATCH(Z213*1,TableHeuresMinutes[Colonne1],0),MATCH(Y213*1,(MatriceHeureHeure[#Headers])*1,0))</f>
        <v>AP</v>
      </c>
      <c r="AD213" s="48" t="str">
        <f>LEFT(TEXT(DataFromForm[[#This Row],[HeureBoisson]],"0000"),2)</f>
        <v>15</v>
      </c>
      <c r="AE213" s="31">
        <f>LEFT(TEXT(DataFromForm[[#This Row],[HeureBoisson]],"0000"),2)+1</f>
        <v>16</v>
      </c>
      <c r="AF213" t="str">
        <f>IF(RIGHT(DataFromForm[[#This Row],[HeureBoisson]],2)*1 &gt;57, AE213,AD213)</f>
        <v>15</v>
      </c>
      <c r="AG213">
        <f>IF(RIGHT(DataFromForm[[#This Row],[HeureBoisson]],2)*1 &gt;57,0,MROUND(RIGHT(DataFromForm[[#This Row],[Heure coucher]]*1,2),15))</f>
        <v>0</v>
      </c>
      <c r="AH213" cm="1">
        <f t="array" aca="1" ref="AH213" ca="1">RIGHT(CELL("address",INDEX(Agenda!A:A,MATCH(DataFromForm[[#This Row],[Date]],Agenda!A:A,0))),3)-1</f>
        <v>856</v>
      </c>
      <c r="AI213" s="4" t="str" cm="1">
        <f t="array" ref="AI213">INDEX(MatriceHeureHeure[], MATCH(AG213*1,TableHeuresMinutes[Colonne1],0),MATCH(AF213*1,(MatriceHeureHeure[#Headers])*1,0))</f>
        <v>BV</v>
      </c>
      <c r="AJ213" s="37">
        <v>0</v>
      </c>
      <c r="AK213" s="48" t="str">
        <f>LEFT(TEXT(DataFromForm[[#This Row],[Heure sieste]],"0000"),2)</f>
        <v>00</v>
      </c>
      <c r="AL213" s="31">
        <f>LEFT(TEXT(DataFromForm[[#This Row],[Heure sieste]],"0000"),2)+1</f>
        <v>1</v>
      </c>
      <c r="AM213" t="e">
        <f>IF(RIGHT(DataFromForm[[#This Row],[Heure sieste]],2)*1 &gt;57, AL213,AK213)</f>
        <v>#VALUE!</v>
      </c>
      <c r="AN213" t="e">
        <f>IF(RIGHT(DataFromForm[[#This Row],[Heure sieste]],2)*1 &gt;57,0,MROUND(RIGHT(DataFromForm[[#This Row],[Heure sieste]]*1,2),15))</f>
        <v>#VALUE!</v>
      </c>
      <c r="AO213">
        <f>MROUND(DataFromForm[[#This Row],[Durée sieste]],15)</f>
        <v>0</v>
      </c>
      <c r="AP213" t="str" cm="1">
        <f t="array" aca="1" ref="AP213" ca="1">RIGHT(CELL("address",INDEX(Agenda!A:A,MATCH(DataFromForm[[#This Row],[Date]],Agenda!A:A,0))),3)</f>
        <v>857</v>
      </c>
      <c r="AQ213" s="4" t="e" cm="1">
        <f t="array" ref="AQ213">INDEX(MatriceHeureHeure[], MATCH(AN213*1,TableHeuresMinutes[Colonne1],0),MATCH(AM213*1,(MatriceHeureHeure[#Headers])*1,0))</f>
        <v>#VALUE!</v>
      </c>
      <c r="AR213">
        <f t="shared" si="3"/>
        <v>-1</v>
      </c>
    </row>
    <row r="214" spans="1:44">
      <c r="A214" s="19">
        <v>44710</v>
      </c>
      <c r="B214" s="28">
        <v>30</v>
      </c>
      <c r="C214" s="21" t="s">
        <v>300</v>
      </c>
      <c r="F214" t="s">
        <v>208</v>
      </c>
      <c r="G214" t="s">
        <v>208</v>
      </c>
      <c r="H214" t="s">
        <v>208</v>
      </c>
      <c r="I214">
        <v>2</v>
      </c>
      <c r="J214">
        <v>2</v>
      </c>
      <c r="K214" t="s">
        <v>203</v>
      </c>
      <c r="L214" s="21" t="s">
        <v>248</v>
      </c>
      <c r="M214">
        <v>1</v>
      </c>
      <c r="P214" s="30" t="str">
        <f>LEFT(TEXT(DataFromForm[[#This Row],[Heure coucher]],"0000"),2)</f>
        <v>00</v>
      </c>
      <c r="Q214" s="31">
        <f>LEFT(TEXT(DataFromForm[[#This Row],[Heure coucher]],"0000"),2)+1</f>
        <v>1</v>
      </c>
      <c r="R214" s="32" t="str">
        <f>IF(RIGHT(DataFromForm[[#This Row],[Heure coucher]],2)*1 &gt;57,Q214, P214)</f>
        <v>00</v>
      </c>
      <c r="S214" s="33">
        <f>IF(RIGHT(DataFromForm[[#This Row],[Heure coucher]],2)*1 &gt;57,0,MROUND(RIGHT(DataFromForm[[#This Row],[Heure coucher]]*1,2),15))</f>
        <v>30</v>
      </c>
      <c r="T214" s="20" t="str" cm="1">
        <f t="array" aca="1" ref="T214" ca="1">RIGHT(CELL("address",INDEX(Agenda!A:A,MATCH(DataFromForm[[#This Row],[Date]],Agenda!A:A,0))),3)</f>
        <v>859</v>
      </c>
      <c r="U214" s="34" t="str" cm="1">
        <f t="array" ref="U214">INDEX(MatriceHeureHeure[], MATCH(S214*1,TableHeuresMinutes[Colonne1],0),MATCH(R214*1,(MatriceHeureHeure[#Headers])*1,0))</f>
        <v>P</v>
      </c>
      <c r="W214" s="30" t="str">
        <f>LEFT(TEXT(DataFromForm[[#This Row],[Heure levé]],"0000"),2)</f>
        <v>06</v>
      </c>
      <c r="X214" s="31">
        <f>LEFT(TEXT(DataFromForm[[#This Row],[Heure levé]],"0000"),2)+1</f>
        <v>7</v>
      </c>
      <c r="Y214" t="str">
        <f>IF(RIGHT(DataFromForm[[#This Row],[Heure levé]],2)*1 &gt;57, X214,W214)</f>
        <v>06</v>
      </c>
      <c r="Z214">
        <f>IF(RIGHT(DataFromForm[[#This Row],[Heure levé]],2)*1 &gt;57,0,MROUND(RIGHT(DataFromForm[[#This Row],[Heure coucher]]*1,2),15))</f>
        <v>30</v>
      </c>
      <c r="AA214" t="str" cm="1">
        <f t="array" aca="1" ref="AA214" ca="1">RIGHT(CELL("address",INDEX(Agenda!A:A,MATCH(DataFromForm[[#This Row],[Date]],Agenda!A:A,0))),3)</f>
        <v>859</v>
      </c>
      <c r="AB214" s="4" t="str" cm="1">
        <f t="array" ref="AB214">INDEX(MatriceHeureHeure[], MATCH(Z214*1,TableHeuresMinutes[Colonne1],0),MATCH(Y214*1,(MatriceHeureHeure[#Headers])*1,0))</f>
        <v>AN</v>
      </c>
      <c r="AD214" s="48" t="str">
        <f>LEFT(TEXT(DataFromForm[[#This Row],[HeureBoisson]],"0000"),2)</f>
        <v>09</v>
      </c>
      <c r="AE214" s="31">
        <f>LEFT(TEXT(DataFromForm[[#This Row],[HeureBoisson]],"0000"),2)+1</f>
        <v>10</v>
      </c>
      <c r="AF214" t="str">
        <f>IF(RIGHT(DataFromForm[[#This Row],[HeureBoisson]],2)*1 &gt;57, AE214,AD214)</f>
        <v>09</v>
      </c>
      <c r="AG214">
        <f>IF(RIGHT(DataFromForm[[#This Row],[HeureBoisson]],2)*1 &gt;57,0,MROUND(RIGHT(DataFromForm[[#This Row],[Heure coucher]]*1,2),15))</f>
        <v>30</v>
      </c>
      <c r="AH214" cm="1">
        <f t="array" aca="1" ref="AH214" ca="1">RIGHT(CELL("address",INDEX(Agenda!A:A,MATCH(DataFromForm[[#This Row],[Date]],Agenda!A:A,0))),3)-1</f>
        <v>858</v>
      </c>
      <c r="AI214" s="4" t="str" cm="1">
        <f t="array" ref="AI214">INDEX(MatriceHeureHeure[], MATCH(AG214*1,TableHeuresMinutes[Colonne1],0),MATCH(AF214*1,(MatriceHeureHeure[#Headers])*1,0))</f>
        <v>AZ</v>
      </c>
      <c r="AJ214" s="37">
        <v>0</v>
      </c>
      <c r="AK214" s="48" t="str">
        <f>LEFT(TEXT(DataFromForm[[#This Row],[Heure sieste]],"0000"),2)</f>
        <v>00</v>
      </c>
      <c r="AL214" s="31">
        <f>LEFT(TEXT(DataFromForm[[#This Row],[Heure sieste]],"0000"),2)+1</f>
        <v>1</v>
      </c>
      <c r="AM214" t="e">
        <f>IF(RIGHT(DataFromForm[[#This Row],[Heure sieste]],2)*1 &gt;57, AL214,AK214)</f>
        <v>#VALUE!</v>
      </c>
      <c r="AN214" t="e">
        <f>IF(RIGHT(DataFromForm[[#This Row],[Heure sieste]],2)*1 &gt;57,0,MROUND(RIGHT(DataFromForm[[#This Row],[Heure sieste]]*1,2),15))</f>
        <v>#VALUE!</v>
      </c>
      <c r="AO214">
        <f>MROUND(DataFromForm[[#This Row],[Durée sieste]],15)</f>
        <v>0</v>
      </c>
      <c r="AP214" t="str" cm="1">
        <f t="array" aca="1" ref="AP214" ca="1">RIGHT(CELL("address",INDEX(Agenda!A:A,MATCH(DataFromForm[[#This Row],[Date]],Agenda!A:A,0))),3)</f>
        <v>859</v>
      </c>
      <c r="AQ214" s="4" t="e" cm="1">
        <f t="array" ref="AQ214">INDEX(MatriceHeureHeure[], MATCH(AN214*1,TableHeuresMinutes[Colonne1],0),MATCH(AM214*1,(MatriceHeureHeure[#Headers])*1,0))</f>
        <v>#VALUE!</v>
      </c>
      <c r="AR214">
        <f t="shared" si="3"/>
        <v>-1</v>
      </c>
    </row>
    <row r="215" spans="1:44">
      <c r="A215" s="19">
        <v>44713</v>
      </c>
      <c r="B215" s="28">
        <v>2245</v>
      </c>
      <c r="C215" s="21" t="s">
        <v>218</v>
      </c>
      <c r="F215" t="s">
        <v>200</v>
      </c>
      <c r="G215" t="s">
        <v>208</v>
      </c>
      <c r="H215" t="s">
        <v>208</v>
      </c>
      <c r="I215">
        <v>2</v>
      </c>
      <c r="J215">
        <v>3</v>
      </c>
      <c r="K215" t="s">
        <v>210</v>
      </c>
      <c r="L215" s="21" t="s">
        <v>247</v>
      </c>
      <c r="M215">
        <v>1</v>
      </c>
      <c r="P215" s="30" t="str">
        <f>LEFT(TEXT(DataFromForm[[#This Row],[Heure coucher]],"0000"),2)</f>
        <v>22</v>
      </c>
      <c r="Q215" s="31">
        <f>LEFT(TEXT(DataFromForm[[#This Row],[Heure coucher]],"0000"),2)+1</f>
        <v>23</v>
      </c>
      <c r="R215" s="32" t="str">
        <f>IF(RIGHT(DataFromForm[[#This Row],[Heure coucher]],2)*1 &gt;57,Q215, P215)</f>
        <v>22</v>
      </c>
      <c r="S215" s="33">
        <f>IF(RIGHT(DataFromForm[[#This Row],[Heure coucher]],2)*1 &gt;57,0,MROUND(RIGHT(DataFromForm[[#This Row],[Heure coucher]]*1,2),15))</f>
        <v>45</v>
      </c>
      <c r="T215" s="20" t="str" cm="1">
        <f t="array" aca="1" ref="T215" ca="1">RIGHT(CELL("address",INDEX(Agenda!A:A,MATCH(DataFromForm[[#This Row],[Date]],Agenda!A:A,0))),3)</f>
        <v>862</v>
      </c>
      <c r="U215" s="34" t="str" cm="1">
        <f t="array" ref="U215">INDEX(MatriceHeureHeure[], MATCH(S215*1,TableHeuresMinutes[Colonne1],0),MATCH(R215*1,(MatriceHeureHeure[#Headers])*1,0))</f>
        <v>I</v>
      </c>
      <c r="W215" s="30" t="str">
        <f>LEFT(TEXT(DataFromForm[[#This Row],[Heure levé]],"0000"),2)</f>
        <v>06</v>
      </c>
      <c r="X215" s="31">
        <f>LEFT(TEXT(DataFromForm[[#This Row],[Heure levé]],"0000"),2)+1</f>
        <v>7</v>
      </c>
      <c r="Y215" t="str">
        <f>IF(RIGHT(DataFromForm[[#This Row],[Heure levé]],2)*1 &gt;57, X215,W215)</f>
        <v>06</v>
      </c>
      <c r="Z215">
        <f>IF(RIGHT(DataFromForm[[#This Row],[Heure levé]],2)*1 &gt;57,0,MROUND(RIGHT(DataFromForm[[#This Row],[Heure coucher]]*1,2),15))</f>
        <v>45</v>
      </c>
      <c r="AA215" t="str" cm="1">
        <f t="array" aca="1" ref="AA215" ca="1">RIGHT(CELL("address",INDEX(Agenda!A:A,MATCH(DataFromForm[[#This Row],[Date]],Agenda!A:A,0))),3)</f>
        <v>862</v>
      </c>
      <c r="AB215" s="4" t="str" cm="1">
        <f t="array" ref="AB215">INDEX(MatriceHeureHeure[], MATCH(Z215*1,TableHeuresMinutes[Colonne1],0),MATCH(Y215*1,(MatriceHeureHeure[#Headers])*1,0))</f>
        <v>AO</v>
      </c>
      <c r="AD215" s="48" t="str">
        <f>LEFT(TEXT(DataFromForm[[#This Row],[HeureBoisson]],"0000"),2)</f>
        <v>13</v>
      </c>
      <c r="AE215" s="31">
        <f>LEFT(TEXT(DataFromForm[[#This Row],[HeureBoisson]],"0000"),2)+1</f>
        <v>14</v>
      </c>
      <c r="AF215" t="str">
        <f>IF(RIGHT(DataFromForm[[#This Row],[HeureBoisson]],2)*1 &gt;57, AE215,AD215)</f>
        <v>13</v>
      </c>
      <c r="AG215">
        <f>IF(RIGHT(DataFromForm[[#This Row],[HeureBoisson]],2)*1 &gt;57,0,MROUND(RIGHT(DataFromForm[[#This Row],[Heure coucher]]*1,2),15))</f>
        <v>45</v>
      </c>
      <c r="AH215" cm="1">
        <f t="array" aca="1" ref="AH215" ca="1">RIGHT(CELL("address",INDEX(Agenda!A:A,MATCH(DataFromForm[[#This Row],[Date]],Agenda!A:A,0))),3)-1</f>
        <v>861</v>
      </c>
      <c r="AI215" s="4" t="str" cm="1">
        <f t="array" ref="AI215">INDEX(MatriceHeureHeure[], MATCH(AG215*1,TableHeuresMinutes[Colonne1],0),MATCH(AF215*1,(MatriceHeureHeure[#Headers])*1,0))</f>
        <v>BQ</v>
      </c>
      <c r="AJ215" s="37">
        <v>0</v>
      </c>
      <c r="AK215" s="48" t="str">
        <f>LEFT(TEXT(DataFromForm[[#This Row],[Heure sieste]],"0000"),2)</f>
        <v>00</v>
      </c>
      <c r="AL215" s="31">
        <f>LEFT(TEXT(DataFromForm[[#This Row],[Heure sieste]],"0000"),2)+1</f>
        <v>1</v>
      </c>
      <c r="AM215" t="e">
        <f>IF(RIGHT(DataFromForm[[#This Row],[Heure sieste]],2)*1 &gt;57, AL215,AK215)</f>
        <v>#VALUE!</v>
      </c>
      <c r="AN215" t="e">
        <f>IF(RIGHT(DataFromForm[[#This Row],[Heure sieste]],2)*1 &gt;57,0,MROUND(RIGHT(DataFromForm[[#This Row],[Heure sieste]]*1,2),15))</f>
        <v>#VALUE!</v>
      </c>
      <c r="AO215">
        <f>MROUND(DataFromForm[[#This Row],[Durée sieste]],15)</f>
        <v>0</v>
      </c>
      <c r="AP215" t="str" cm="1">
        <f t="array" aca="1" ref="AP215" ca="1">RIGHT(CELL("address",INDEX(Agenda!A:A,MATCH(DataFromForm[[#This Row],[Date]],Agenda!A:A,0))),3)</f>
        <v>862</v>
      </c>
      <c r="AQ215" s="4" t="e" cm="1">
        <f t="array" ref="AQ215">INDEX(MatriceHeureHeure[], MATCH(AN215*1,TableHeuresMinutes[Colonne1],0),MATCH(AM215*1,(MatriceHeureHeure[#Headers])*1,0))</f>
        <v>#VALUE!</v>
      </c>
      <c r="AR215">
        <f t="shared" ref="AR215:AR278" si="4">(AO215/15)-1</f>
        <v>-1</v>
      </c>
    </row>
    <row r="216" spans="1:44">
      <c r="A216" s="19">
        <v>44714</v>
      </c>
      <c r="B216" s="28">
        <v>2330</v>
      </c>
      <c r="C216" s="21" t="s">
        <v>237</v>
      </c>
      <c r="F216" t="s">
        <v>201</v>
      </c>
      <c r="G216" t="s">
        <v>201</v>
      </c>
      <c r="H216" t="s">
        <v>208</v>
      </c>
      <c r="I216">
        <v>3</v>
      </c>
      <c r="J216">
        <v>3</v>
      </c>
      <c r="K216" t="s">
        <v>210</v>
      </c>
      <c r="L216" s="21" t="s">
        <v>247</v>
      </c>
      <c r="M216">
        <v>1</v>
      </c>
      <c r="P216" s="30" t="str">
        <f>LEFT(TEXT(DataFromForm[[#This Row],[Heure coucher]],"0000"),2)</f>
        <v>23</v>
      </c>
      <c r="Q216" s="31">
        <f>LEFT(TEXT(DataFromForm[[#This Row],[Heure coucher]],"0000"),2)+1</f>
        <v>24</v>
      </c>
      <c r="R216" s="32" t="str">
        <f>IF(RIGHT(DataFromForm[[#This Row],[Heure coucher]],2)*1 &gt;57,Q216, P216)</f>
        <v>23</v>
      </c>
      <c r="S216" s="33">
        <f>IF(RIGHT(DataFromForm[[#This Row],[Heure coucher]],2)*1 &gt;57,0,MROUND(RIGHT(DataFromForm[[#This Row],[Heure coucher]]*1,2),15))</f>
        <v>30</v>
      </c>
      <c r="T216" s="20" t="str" cm="1">
        <f t="array" aca="1" ref="T216" ca="1">RIGHT(CELL("address",INDEX(Agenda!A:A,MATCH(DataFromForm[[#This Row],[Date]],Agenda!A:A,0))),3)</f>
        <v>863</v>
      </c>
      <c r="U216" s="34" t="str" cm="1">
        <f t="array" ref="U216">INDEX(MatriceHeureHeure[], MATCH(S216*1,TableHeuresMinutes[Colonne1],0),MATCH(R216*1,(MatriceHeureHeure[#Headers])*1,0))</f>
        <v>L</v>
      </c>
      <c r="W216" s="30" t="str">
        <f>LEFT(TEXT(DataFromForm[[#This Row],[Heure levé]],"0000"),2)</f>
        <v>07</v>
      </c>
      <c r="X216" s="31">
        <f>LEFT(TEXT(DataFromForm[[#This Row],[Heure levé]],"0000"),2)+1</f>
        <v>8</v>
      </c>
      <c r="Y216" t="str">
        <f>IF(RIGHT(DataFromForm[[#This Row],[Heure levé]],2)*1 &gt;57, X216,W216)</f>
        <v>07</v>
      </c>
      <c r="Z216">
        <f>IF(RIGHT(DataFromForm[[#This Row],[Heure levé]],2)*1 &gt;57,0,MROUND(RIGHT(DataFromForm[[#This Row],[Heure coucher]]*1,2),15))</f>
        <v>30</v>
      </c>
      <c r="AA216" t="str" cm="1">
        <f t="array" aca="1" ref="AA216" ca="1">RIGHT(CELL("address",INDEX(Agenda!A:A,MATCH(DataFromForm[[#This Row],[Date]],Agenda!A:A,0))),3)</f>
        <v>863</v>
      </c>
      <c r="AB216" s="4" t="str" cm="1">
        <f t="array" ref="AB216">INDEX(MatriceHeureHeure[], MATCH(Z216*1,TableHeuresMinutes[Colonne1],0),MATCH(Y216*1,(MatriceHeureHeure[#Headers])*1,0))</f>
        <v>AR</v>
      </c>
      <c r="AD216" s="48" t="str">
        <f>LEFT(TEXT(DataFromForm[[#This Row],[HeureBoisson]],"0000"),2)</f>
        <v>13</v>
      </c>
      <c r="AE216" s="31">
        <f>LEFT(TEXT(DataFromForm[[#This Row],[HeureBoisson]],"0000"),2)+1</f>
        <v>14</v>
      </c>
      <c r="AF216" t="str">
        <f>IF(RIGHT(DataFromForm[[#This Row],[HeureBoisson]],2)*1 &gt;57, AE216,AD216)</f>
        <v>13</v>
      </c>
      <c r="AG216">
        <f>IF(RIGHT(DataFromForm[[#This Row],[HeureBoisson]],2)*1 &gt;57,0,MROUND(RIGHT(DataFromForm[[#This Row],[Heure coucher]]*1,2),15))</f>
        <v>30</v>
      </c>
      <c r="AH216" cm="1">
        <f t="array" aca="1" ref="AH216" ca="1">RIGHT(CELL("address",INDEX(Agenda!A:A,MATCH(DataFromForm[[#This Row],[Date]],Agenda!A:A,0))),3)-1</f>
        <v>862</v>
      </c>
      <c r="AI216" s="4" t="str" cm="1">
        <f t="array" ref="AI216">INDEX(MatriceHeureHeure[], MATCH(AG216*1,TableHeuresMinutes[Colonne1],0),MATCH(AF216*1,(MatriceHeureHeure[#Headers])*1,0))</f>
        <v>BP</v>
      </c>
      <c r="AJ216" s="37">
        <v>0</v>
      </c>
      <c r="AK216" s="48" t="str">
        <f>LEFT(TEXT(DataFromForm[[#This Row],[Heure sieste]],"0000"),2)</f>
        <v>00</v>
      </c>
      <c r="AL216" s="31">
        <f>LEFT(TEXT(DataFromForm[[#This Row],[Heure sieste]],"0000"),2)+1</f>
        <v>1</v>
      </c>
      <c r="AM216" t="e">
        <f>IF(RIGHT(DataFromForm[[#This Row],[Heure sieste]],2)*1 &gt;57, AL216,AK216)</f>
        <v>#VALUE!</v>
      </c>
      <c r="AN216" t="e">
        <f>IF(RIGHT(DataFromForm[[#This Row],[Heure sieste]],2)*1 &gt;57,0,MROUND(RIGHT(DataFromForm[[#This Row],[Heure sieste]]*1,2),15))</f>
        <v>#VALUE!</v>
      </c>
      <c r="AO216">
        <f>MROUND(DataFromForm[[#This Row],[Durée sieste]],15)</f>
        <v>0</v>
      </c>
      <c r="AP216" t="str" cm="1">
        <f t="array" aca="1" ref="AP216" ca="1">RIGHT(CELL("address",INDEX(Agenda!A:A,MATCH(DataFromForm[[#This Row],[Date]],Agenda!A:A,0))),3)</f>
        <v>863</v>
      </c>
      <c r="AQ216" s="4" t="e" cm="1">
        <f t="array" ref="AQ216">INDEX(MatriceHeureHeure[], MATCH(AN216*1,TableHeuresMinutes[Colonne1],0),MATCH(AM216*1,(MatriceHeureHeure[#Headers])*1,0))</f>
        <v>#VALUE!</v>
      </c>
      <c r="AR216">
        <f t="shared" si="4"/>
        <v>-1</v>
      </c>
    </row>
    <row r="217" spans="1:44">
      <c r="A217" s="19">
        <v>44714</v>
      </c>
      <c r="B217" s="28"/>
      <c r="K217" t="s">
        <v>203</v>
      </c>
      <c r="L217" s="21" t="s">
        <v>280</v>
      </c>
      <c r="M217">
        <v>1</v>
      </c>
      <c r="P217" s="30" t="str">
        <f>LEFT(TEXT(DataFromForm[[#This Row],[Heure coucher]],"0000"),2)</f>
        <v>00</v>
      </c>
      <c r="Q217" s="31">
        <f>LEFT(TEXT(DataFromForm[[#This Row],[Heure coucher]],"0000"),2)+1</f>
        <v>1</v>
      </c>
      <c r="R217" s="32" t="e">
        <f>IF(RIGHT(DataFromForm[[#This Row],[Heure coucher]],2)*1 &gt;57,Q217, P217)</f>
        <v>#VALUE!</v>
      </c>
      <c r="S217" s="33" t="e">
        <f>IF(RIGHT(DataFromForm[[#This Row],[Heure coucher]],2)*1 &gt;57,0,MROUND(RIGHT(DataFromForm[[#This Row],[Heure coucher]]*1,2),15))</f>
        <v>#VALUE!</v>
      </c>
      <c r="T217" s="20" t="str" cm="1">
        <f t="array" aca="1" ref="T217" ca="1">RIGHT(CELL("address",INDEX(Agenda!A:A,MATCH(DataFromForm[[#This Row],[Date]],Agenda!A:A,0))),3)</f>
        <v>863</v>
      </c>
      <c r="U217" s="34" t="e" cm="1">
        <f t="array" ref="U217">INDEX(MatriceHeureHeure[], MATCH(S217*1,TableHeuresMinutes[Colonne1],0),MATCH(R217*1,(MatriceHeureHeure[#Headers])*1,0))</f>
        <v>#VALUE!</v>
      </c>
      <c r="W217" s="30" t="str">
        <f>LEFT(TEXT(DataFromForm[[#This Row],[Heure levé]],"0000"),2)</f>
        <v>00</v>
      </c>
      <c r="X217" s="31">
        <f>LEFT(TEXT(DataFromForm[[#This Row],[Heure levé]],"0000"),2)+1</f>
        <v>1</v>
      </c>
      <c r="Y217" t="e">
        <f>IF(RIGHT(DataFromForm[[#This Row],[Heure levé]],2)*1 &gt;57, X217,W217)</f>
        <v>#VALUE!</v>
      </c>
      <c r="Z217" t="e">
        <f>IF(RIGHT(DataFromForm[[#This Row],[Heure levé]],2)*1 &gt;57,0,MROUND(RIGHT(DataFromForm[[#This Row],[Heure coucher]]*1,2),15))</f>
        <v>#VALUE!</v>
      </c>
      <c r="AA217" t="str" cm="1">
        <f t="array" aca="1" ref="AA217" ca="1">RIGHT(CELL("address",INDEX(Agenda!A:A,MATCH(DataFromForm[[#This Row],[Date]],Agenda!A:A,0))),3)</f>
        <v>863</v>
      </c>
      <c r="AB217" s="4" t="e" cm="1">
        <f t="array" ref="AB217">INDEX(MatriceHeureHeure[], MATCH(Z217*1,TableHeuresMinutes[Colonne1],0),MATCH(Y217*1,(MatriceHeureHeure[#Headers])*1,0))</f>
        <v>#VALUE!</v>
      </c>
      <c r="AD217" s="48" t="str">
        <f>LEFT(TEXT(DataFromForm[[#This Row],[HeureBoisson]],"0000"),2)</f>
        <v>10</v>
      </c>
      <c r="AE217" s="31">
        <f>LEFT(TEXT(DataFromForm[[#This Row],[HeureBoisson]],"0000"),2)+1</f>
        <v>11</v>
      </c>
      <c r="AF217" t="str">
        <f>IF(RIGHT(DataFromForm[[#This Row],[HeureBoisson]],2)*1 &gt;57, AE217,AD217)</f>
        <v>10</v>
      </c>
      <c r="AG217">
        <f>IF(RIGHT(DataFromForm[[#This Row],[HeureBoisson]],2)*1 &gt;57,0,MROUND(RIGHT(DataFromForm[[#This Row],[Heure coucher]]*1,2),15))</f>
        <v>0</v>
      </c>
      <c r="AH217" cm="1">
        <f t="array" aca="1" ref="AH217" ca="1">RIGHT(CELL("address",INDEX(Agenda!A:A,MATCH(DataFromForm[[#This Row],[Date]],Agenda!A:A,0))),3)-1</f>
        <v>862</v>
      </c>
      <c r="AI217" s="4" t="str" cm="1">
        <f t="array" ref="AI217">INDEX(MatriceHeureHeure[], MATCH(AG217*1,TableHeuresMinutes[Colonne1],0),MATCH(AF217*1,(MatriceHeureHeure[#Headers])*1,0))</f>
        <v>BB</v>
      </c>
      <c r="AJ217" s="37">
        <v>0</v>
      </c>
      <c r="AK217" s="48" t="str">
        <f>LEFT(TEXT(DataFromForm[[#This Row],[Heure sieste]],"0000"),2)</f>
        <v>00</v>
      </c>
      <c r="AL217" s="31">
        <f>LEFT(TEXT(DataFromForm[[#This Row],[Heure sieste]],"0000"),2)+1</f>
        <v>1</v>
      </c>
      <c r="AM217" t="e">
        <f>IF(RIGHT(DataFromForm[[#This Row],[Heure sieste]],2)*1 &gt;57, AL217,AK217)</f>
        <v>#VALUE!</v>
      </c>
      <c r="AN217" t="e">
        <f>IF(RIGHT(DataFromForm[[#This Row],[Heure sieste]],2)*1 &gt;57,0,MROUND(RIGHT(DataFromForm[[#This Row],[Heure sieste]]*1,2),15))</f>
        <v>#VALUE!</v>
      </c>
      <c r="AO217">
        <f>MROUND(DataFromForm[[#This Row],[Durée sieste]],15)</f>
        <v>0</v>
      </c>
      <c r="AP217" t="str" cm="1">
        <f t="array" aca="1" ref="AP217" ca="1">RIGHT(CELL("address",INDEX(Agenda!A:A,MATCH(DataFromForm[[#This Row],[Date]],Agenda!A:A,0))),3)</f>
        <v>863</v>
      </c>
      <c r="AQ217" s="4" t="e" cm="1">
        <f t="array" ref="AQ217">INDEX(MatriceHeureHeure[], MATCH(AN217*1,TableHeuresMinutes[Colonne1],0),MATCH(AM217*1,(MatriceHeureHeure[#Headers])*1,0))</f>
        <v>#VALUE!</v>
      </c>
      <c r="AR217">
        <f t="shared" si="4"/>
        <v>-1</v>
      </c>
    </row>
    <row r="218" spans="1:44">
      <c r="A218" s="19">
        <v>44714</v>
      </c>
      <c r="B218" s="28"/>
      <c r="K218" t="s">
        <v>203</v>
      </c>
      <c r="L218" s="21" t="s">
        <v>232</v>
      </c>
      <c r="M218">
        <v>1</v>
      </c>
      <c r="P218" s="30" t="str">
        <f>LEFT(TEXT(DataFromForm[[#This Row],[Heure coucher]],"0000"),2)</f>
        <v>00</v>
      </c>
      <c r="Q218" s="31">
        <f>LEFT(TEXT(DataFromForm[[#This Row],[Heure coucher]],"0000"),2)+1</f>
        <v>1</v>
      </c>
      <c r="R218" s="32" t="e">
        <f>IF(RIGHT(DataFromForm[[#This Row],[Heure coucher]],2)*1 &gt;57,Q218, P218)</f>
        <v>#VALUE!</v>
      </c>
      <c r="S218" s="33" t="e">
        <f>IF(RIGHT(DataFromForm[[#This Row],[Heure coucher]],2)*1 &gt;57,0,MROUND(RIGHT(DataFromForm[[#This Row],[Heure coucher]]*1,2),15))</f>
        <v>#VALUE!</v>
      </c>
      <c r="T218" s="20" t="str" cm="1">
        <f t="array" aca="1" ref="T218" ca="1">RIGHT(CELL("address",INDEX(Agenda!A:A,MATCH(DataFromForm[[#This Row],[Date]],Agenda!A:A,0))),3)</f>
        <v>863</v>
      </c>
      <c r="U218" s="34" t="e" cm="1">
        <f t="array" ref="U218">INDEX(MatriceHeureHeure[], MATCH(S218*1,TableHeuresMinutes[Colonne1],0),MATCH(R218*1,(MatriceHeureHeure[#Headers])*1,0))</f>
        <v>#VALUE!</v>
      </c>
      <c r="W218" s="30" t="str">
        <f>LEFT(TEXT(DataFromForm[[#This Row],[Heure levé]],"0000"),2)</f>
        <v>00</v>
      </c>
      <c r="X218" s="31">
        <f>LEFT(TEXT(DataFromForm[[#This Row],[Heure levé]],"0000"),2)+1</f>
        <v>1</v>
      </c>
      <c r="Y218" t="e">
        <f>IF(RIGHT(DataFromForm[[#This Row],[Heure levé]],2)*1 &gt;57, X218,W218)</f>
        <v>#VALUE!</v>
      </c>
      <c r="Z218" t="e">
        <f>IF(RIGHT(DataFromForm[[#This Row],[Heure levé]],2)*1 &gt;57,0,MROUND(RIGHT(DataFromForm[[#This Row],[Heure coucher]]*1,2),15))</f>
        <v>#VALUE!</v>
      </c>
      <c r="AA218" t="str" cm="1">
        <f t="array" aca="1" ref="AA218" ca="1">RIGHT(CELL("address",INDEX(Agenda!A:A,MATCH(DataFromForm[[#This Row],[Date]],Agenda!A:A,0))),3)</f>
        <v>863</v>
      </c>
      <c r="AB218" s="4" t="e" cm="1">
        <f t="array" ref="AB218">INDEX(MatriceHeureHeure[], MATCH(Z218*1,TableHeuresMinutes[Colonne1],0),MATCH(Y218*1,(MatriceHeureHeure[#Headers])*1,0))</f>
        <v>#VALUE!</v>
      </c>
      <c r="AD218" s="48" t="str">
        <f>LEFT(TEXT(DataFromForm[[#This Row],[HeureBoisson]],"0000"),2)</f>
        <v>16</v>
      </c>
      <c r="AE218" s="31">
        <f>LEFT(TEXT(DataFromForm[[#This Row],[HeureBoisson]],"0000"),2)+1</f>
        <v>17</v>
      </c>
      <c r="AF218" t="str">
        <f>IF(RIGHT(DataFromForm[[#This Row],[HeureBoisson]],2)*1 &gt;57, AE218,AD218)</f>
        <v>16</v>
      </c>
      <c r="AG218">
        <f>IF(RIGHT(DataFromForm[[#This Row],[HeureBoisson]],2)*1 &gt;57,0,MROUND(RIGHT(DataFromForm[[#This Row],[Heure coucher]]*1,2),15))</f>
        <v>0</v>
      </c>
      <c r="AH218" cm="1">
        <f t="array" aca="1" ref="AH218" ca="1">RIGHT(CELL("address",INDEX(Agenda!A:A,MATCH(DataFromForm[[#This Row],[Date]],Agenda!A:A,0))),3)-1</f>
        <v>862</v>
      </c>
      <c r="AI218" s="4" t="str" cm="1">
        <f t="array" ref="AI218">INDEX(MatriceHeureHeure[], MATCH(AG218*1,TableHeuresMinutes[Colonne1],0),MATCH(AF218*1,(MatriceHeureHeure[#Headers])*1,0))</f>
        <v>BZ</v>
      </c>
      <c r="AJ218" s="37">
        <v>0</v>
      </c>
      <c r="AK218" s="48" t="str">
        <f>LEFT(TEXT(DataFromForm[[#This Row],[Heure sieste]],"0000"),2)</f>
        <v>00</v>
      </c>
      <c r="AL218" s="31">
        <f>LEFT(TEXT(DataFromForm[[#This Row],[Heure sieste]],"0000"),2)+1</f>
        <v>1</v>
      </c>
      <c r="AM218" t="e">
        <f>IF(RIGHT(DataFromForm[[#This Row],[Heure sieste]],2)*1 &gt;57, AL218,AK218)</f>
        <v>#VALUE!</v>
      </c>
      <c r="AN218" t="e">
        <f>IF(RIGHT(DataFromForm[[#This Row],[Heure sieste]],2)*1 &gt;57,0,MROUND(RIGHT(DataFromForm[[#This Row],[Heure sieste]]*1,2),15))</f>
        <v>#VALUE!</v>
      </c>
      <c r="AO218">
        <f>MROUND(DataFromForm[[#This Row],[Durée sieste]],15)</f>
        <v>0</v>
      </c>
      <c r="AP218" t="str" cm="1">
        <f t="array" aca="1" ref="AP218" ca="1">RIGHT(CELL("address",INDEX(Agenda!A:A,MATCH(DataFromForm[[#This Row],[Date]],Agenda!A:A,0))),3)</f>
        <v>863</v>
      </c>
      <c r="AQ218" s="4" t="e" cm="1">
        <f t="array" ref="AQ218">INDEX(MatriceHeureHeure[], MATCH(AN218*1,TableHeuresMinutes[Colonne1],0),MATCH(AM218*1,(MatriceHeureHeure[#Headers])*1,0))</f>
        <v>#VALUE!</v>
      </c>
      <c r="AR218">
        <f t="shared" si="4"/>
        <v>-1</v>
      </c>
    </row>
    <row r="219" spans="1:44">
      <c r="A219" s="19">
        <v>44715</v>
      </c>
      <c r="B219" s="28">
        <v>45</v>
      </c>
      <c r="C219" s="21" t="s">
        <v>240</v>
      </c>
      <c r="F219" t="s">
        <v>201</v>
      </c>
      <c r="G219" t="s">
        <v>215</v>
      </c>
      <c r="H219" t="s">
        <v>208</v>
      </c>
      <c r="I219">
        <v>3</v>
      </c>
      <c r="J219">
        <v>3</v>
      </c>
      <c r="K219" t="s">
        <v>210</v>
      </c>
      <c r="L219" s="21" t="s">
        <v>249</v>
      </c>
      <c r="M219">
        <v>1</v>
      </c>
      <c r="P219" s="30" t="str">
        <f>LEFT(TEXT(DataFromForm[[#This Row],[Heure coucher]],"0000"),2)</f>
        <v>00</v>
      </c>
      <c r="Q219" s="31">
        <f>LEFT(TEXT(DataFromForm[[#This Row],[Heure coucher]],"0000"),2)+1</f>
        <v>1</v>
      </c>
      <c r="R219" s="32" t="str">
        <f>IF(RIGHT(DataFromForm[[#This Row],[Heure coucher]],2)*1 &gt;57,Q219, P219)</f>
        <v>00</v>
      </c>
      <c r="S219" s="33">
        <f>IF(RIGHT(DataFromForm[[#This Row],[Heure coucher]],2)*1 &gt;57,0,MROUND(RIGHT(DataFromForm[[#This Row],[Heure coucher]]*1,2),15))</f>
        <v>45</v>
      </c>
      <c r="T219" s="20" t="str" cm="1">
        <f t="array" aca="1" ref="T219" ca="1">RIGHT(CELL("address",INDEX(Agenda!A:A,MATCH(DataFromForm[[#This Row],[Date]],Agenda!A:A,0))),3)</f>
        <v>864</v>
      </c>
      <c r="U219" s="34" t="str" cm="1">
        <f t="array" ref="U219">INDEX(MatriceHeureHeure[], MATCH(S219*1,TableHeuresMinutes[Colonne1],0),MATCH(R219*1,(MatriceHeureHeure[#Headers])*1,0))</f>
        <v>Q</v>
      </c>
      <c r="W219" s="30" t="str">
        <f>LEFT(TEXT(DataFromForm[[#This Row],[Heure levé]],"0000"),2)</f>
        <v>10</v>
      </c>
      <c r="X219" s="31">
        <f>LEFT(TEXT(DataFromForm[[#This Row],[Heure levé]],"0000"),2)+1</f>
        <v>11</v>
      </c>
      <c r="Y219" t="str">
        <f>IF(RIGHT(DataFromForm[[#This Row],[Heure levé]],2)*1 &gt;57, X219,W219)</f>
        <v>10</v>
      </c>
      <c r="Z219">
        <f>IF(RIGHT(DataFromForm[[#This Row],[Heure levé]],2)*1 &gt;57,0,MROUND(RIGHT(DataFromForm[[#This Row],[Heure coucher]]*1,2),15))</f>
        <v>45</v>
      </c>
      <c r="AA219" t="str" cm="1">
        <f t="array" aca="1" ref="AA219" ca="1">RIGHT(CELL("address",INDEX(Agenda!A:A,MATCH(DataFromForm[[#This Row],[Date]],Agenda!A:A,0))),3)</f>
        <v>864</v>
      </c>
      <c r="AB219" s="4" t="str" cm="1">
        <f t="array" ref="AB219">INDEX(MatriceHeureHeure[], MATCH(Z219*1,TableHeuresMinutes[Colonne1],0),MATCH(Y219*1,(MatriceHeureHeure[#Headers])*1,0))</f>
        <v>BE</v>
      </c>
      <c r="AD219" s="48" t="str">
        <f>LEFT(TEXT(DataFromForm[[#This Row],[HeureBoisson]],"0000"),2)</f>
        <v>13</v>
      </c>
      <c r="AE219" s="31">
        <f>LEFT(TEXT(DataFromForm[[#This Row],[HeureBoisson]],"0000"),2)+1</f>
        <v>14</v>
      </c>
      <c r="AF219" t="str">
        <f>IF(RIGHT(DataFromForm[[#This Row],[HeureBoisson]],2)*1 &gt;57, AE219,AD219)</f>
        <v>13</v>
      </c>
      <c r="AG219">
        <f>IF(RIGHT(DataFromForm[[#This Row],[HeureBoisson]],2)*1 &gt;57,0,MROUND(RIGHT(DataFromForm[[#This Row],[Heure coucher]]*1,2),15))</f>
        <v>45</v>
      </c>
      <c r="AH219" cm="1">
        <f t="array" aca="1" ref="AH219" ca="1">RIGHT(CELL("address",INDEX(Agenda!A:A,MATCH(DataFromForm[[#This Row],[Date]],Agenda!A:A,0))),3)-1</f>
        <v>863</v>
      </c>
      <c r="AI219" s="4" t="str" cm="1">
        <f t="array" ref="AI219">INDEX(MatriceHeureHeure[], MATCH(AG219*1,TableHeuresMinutes[Colonne1],0),MATCH(AF219*1,(MatriceHeureHeure[#Headers])*1,0))</f>
        <v>BQ</v>
      </c>
      <c r="AJ219" s="37">
        <v>0</v>
      </c>
      <c r="AK219" s="48" t="str">
        <f>LEFT(TEXT(DataFromForm[[#This Row],[Heure sieste]],"0000"),2)</f>
        <v>00</v>
      </c>
      <c r="AL219" s="31">
        <f>LEFT(TEXT(DataFromForm[[#This Row],[Heure sieste]],"0000"),2)+1</f>
        <v>1</v>
      </c>
      <c r="AM219" t="e">
        <f>IF(RIGHT(DataFromForm[[#This Row],[Heure sieste]],2)*1 &gt;57, AL219,AK219)</f>
        <v>#VALUE!</v>
      </c>
      <c r="AN219" t="e">
        <f>IF(RIGHT(DataFromForm[[#This Row],[Heure sieste]],2)*1 &gt;57,0,MROUND(RIGHT(DataFromForm[[#This Row],[Heure sieste]]*1,2),15))</f>
        <v>#VALUE!</v>
      </c>
      <c r="AO219">
        <f>MROUND(DataFromForm[[#This Row],[Durée sieste]],15)</f>
        <v>0</v>
      </c>
      <c r="AP219" t="str" cm="1">
        <f t="array" aca="1" ref="AP219" ca="1">RIGHT(CELL("address",INDEX(Agenda!A:A,MATCH(DataFromForm[[#This Row],[Date]],Agenda!A:A,0))),3)</f>
        <v>864</v>
      </c>
      <c r="AQ219" s="4" t="e" cm="1">
        <f t="array" ref="AQ219">INDEX(MatriceHeureHeure[], MATCH(AN219*1,TableHeuresMinutes[Colonne1],0),MATCH(AM219*1,(MatriceHeureHeure[#Headers])*1,0))</f>
        <v>#VALUE!</v>
      </c>
      <c r="AR219">
        <f t="shared" si="4"/>
        <v>-1</v>
      </c>
    </row>
    <row r="220" spans="1:44">
      <c r="A220" s="19">
        <v>44715</v>
      </c>
      <c r="B220" s="28"/>
      <c r="K220" t="s">
        <v>203</v>
      </c>
      <c r="L220" s="21" t="s">
        <v>214</v>
      </c>
      <c r="M220">
        <v>1</v>
      </c>
      <c r="P220" s="30" t="str">
        <f>LEFT(TEXT(DataFromForm[[#This Row],[Heure coucher]],"0000"),2)</f>
        <v>00</v>
      </c>
      <c r="Q220" s="31">
        <f>LEFT(TEXT(DataFromForm[[#This Row],[Heure coucher]],"0000"),2)+1</f>
        <v>1</v>
      </c>
      <c r="R220" s="32" t="e">
        <f>IF(RIGHT(DataFromForm[[#This Row],[Heure coucher]],2)*1 &gt;57,Q220, P220)</f>
        <v>#VALUE!</v>
      </c>
      <c r="S220" s="33" t="e">
        <f>IF(RIGHT(DataFromForm[[#This Row],[Heure coucher]],2)*1 &gt;57,0,MROUND(RIGHT(DataFromForm[[#This Row],[Heure coucher]]*1,2),15))</f>
        <v>#VALUE!</v>
      </c>
      <c r="T220" s="20" t="str" cm="1">
        <f t="array" aca="1" ref="T220" ca="1">RIGHT(CELL("address",INDEX(Agenda!A:A,MATCH(DataFromForm[[#This Row],[Date]],Agenda!A:A,0))),3)</f>
        <v>864</v>
      </c>
      <c r="U220" s="34" t="e" cm="1">
        <f t="array" ref="U220">INDEX(MatriceHeureHeure[], MATCH(S220*1,TableHeuresMinutes[Colonne1],0),MATCH(R220*1,(MatriceHeureHeure[#Headers])*1,0))</f>
        <v>#VALUE!</v>
      </c>
      <c r="W220" s="30" t="str">
        <f>LEFT(TEXT(DataFromForm[[#This Row],[Heure levé]],"0000"),2)</f>
        <v>00</v>
      </c>
      <c r="X220" s="31">
        <f>LEFT(TEXT(DataFromForm[[#This Row],[Heure levé]],"0000"),2)+1</f>
        <v>1</v>
      </c>
      <c r="Y220" t="e">
        <f>IF(RIGHT(DataFromForm[[#This Row],[Heure levé]],2)*1 &gt;57, X220,W220)</f>
        <v>#VALUE!</v>
      </c>
      <c r="Z220" t="e">
        <f>IF(RIGHT(DataFromForm[[#This Row],[Heure levé]],2)*1 &gt;57,0,MROUND(RIGHT(DataFromForm[[#This Row],[Heure coucher]]*1,2),15))</f>
        <v>#VALUE!</v>
      </c>
      <c r="AA220" t="str" cm="1">
        <f t="array" aca="1" ref="AA220" ca="1">RIGHT(CELL("address",INDEX(Agenda!A:A,MATCH(DataFromForm[[#This Row],[Date]],Agenda!A:A,0))),3)</f>
        <v>864</v>
      </c>
      <c r="AB220" s="4" t="e" cm="1">
        <f t="array" ref="AB220">INDEX(MatriceHeureHeure[], MATCH(Z220*1,TableHeuresMinutes[Colonne1],0),MATCH(Y220*1,(MatriceHeureHeure[#Headers])*1,0))</f>
        <v>#VALUE!</v>
      </c>
      <c r="AD220" s="48" t="str">
        <f>LEFT(TEXT(DataFromForm[[#This Row],[HeureBoisson]],"0000"),2)</f>
        <v>07</v>
      </c>
      <c r="AE220" s="31">
        <f>LEFT(TEXT(DataFromForm[[#This Row],[HeureBoisson]],"0000"),2)+1</f>
        <v>8</v>
      </c>
      <c r="AF220" t="str">
        <f>IF(RIGHT(DataFromForm[[#This Row],[HeureBoisson]],2)*1 &gt;57, AE220,AD220)</f>
        <v>07</v>
      </c>
      <c r="AG220">
        <f>IF(RIGHT(DataFromForm[[#This Row],[HeureBoisson]],2)*1 &gt;57,0,MROUND(RIGHT(DataFromForm[[#This Row],[Heure coucher]]*1,2),15))</f>
        <v>0</v>
      </c>
      <c r="AH220" cm="1">
        <f t="array" aca="1" ref="AH220" ca="1">RIGHT(CELL("address",INDEX(Agenda!A:A,MATCH(DataFromForm[[#This Row],[Date]],Agenda!A:A,0))),3)-1</f>
        <v>863</v>
      </c>
      <c r="AI220" s="4" t="str" cm="1">
        <f t="array" ref="AI220">INDEX(MatriceHeureHeure[], MATCH(AG220*1,TableHeuresMinutes[Colonne1],0),MATCH(AF220*1,(MatriceHeureHeure[#Headers])*1,0))</f>
        <v>AP</v>
      </c>
      <c r="AJ220" s="37">
        <v>0</v>
      </c>
      <c r="AK220" s="48" t="str">
        <f>LEFT(TEXT(DataFromForm[[#This Row],[Heure sieste]],"0000"),2)</f>
        <v>00</v>
      </c>
      <c r="AL220" s="31">
        <f>LEFT(TEXT(DataFromForm[[#This Row],[Heure sieste]],"0000"),2)+1</f>
        <v>1</v>
      </c>
      <c r="AM220" t="e">
        <f>IF(RIGHT(DataFromForm[[#This Row],[Heure sieste]],2)*1 &gt;57, AL220,AK220)</f>
        <v>#VALUE!</v>
      </c>
      <c r="AN220" t="e">
        <f>IF(RIGHT(DataFromForm[[#This Row],[Heure sieste]],2)*1 &gt;57,0,MROUND(RIGHT(DataFromForm[[#This Row],[Heure sieste]]*1,2),15))</f>
        <v>#VALUE!</v>
      </c>
      <c r="AO220">
        <f>MROUND(DataFromForm[[#This Row],[Durée sieste]],15)</f>
        <v>0</v>
      </c>
      <c r="AP220" t="str" cm="1">
        <f t="array" aca="1" ref="AP220" ca="1">RIGHT(CELL("address",INDEX(Agenda!A:A,MATCH(DataFromForm[[#This Row],[Date]],Agenda!A:A,0))),3)</f>
        <v>864</v>
      </c>
      <c r="AQ220" s="4" t="e" cm="1">
        <f t="array" ref="AQ220">INDEX(MatriceHeureHeure[], MATCH(AN220*1,TableHeuresMinutes[Colonne1],0),MATCH(AM220*1,(MatriceHeureHeure[#Headers])*1,0))</f>
        <v>#VALUE!</v>
      </c>
      <c r="AR220">
        <f t="shared" si="4"/>
        <v>-1</v>
      </c>
    </row>
    <row r="221" spans="1:44">
      <c r="A221" s="19">
        <v>44715</v>
      </c>
      <c r="B221" s="28"/>
      <c r="K221" t="s">
        <v>203</v>
      </c>
      <c r="L221" s="21" t="s">
        <v>280</v>
      </c>
      <c r="M221">
        <v>1</v>
      </c>
      <c r="P221" s="30" t="str">
        <f>LEFT(TEXT(DataFromForm[[#This Row],[Heure coucher]],"0000"),2)</f>
        <v>00</v>
      </c>
      <c r="Q221" s="31">
        <f>LEFT(TEXT(DataFromForm[[#This Row],[Heure coucher]],"0000"),2)+1</f>
        <v>1</v>
      </c>
      <c r="R221" s="32" t="e">
        <f>IF(RIGHT(DataFromForm[[#This Row],[Heure coucher]],2)*1 &gt;57,Q221, P221)</f>
        <v>#VALUE!</v>
      </c>
      <c r="S221" s="33" t="e">
        <f>IF(RIGHT(DataFromForm[[#This Row],[Heure coucher]],2)*1 &gt;57,0,MROUND(RIGHT(DataFromForm[[#This Row],[Heure coucher]]*1,2),15))</f>
        <v>#VALUE!</v>
      </c>
      <c r="T221" s="20" t="str" cm="1">
        <f t="array" aca="1" ref="T221" ca="1">RIGHT(CELL("address",INDEX(Agenda!A:A,MATCH(DataFromForm[[#This Row],[Date]],Agenda!A:A,0))),3)</f>
        <v>864</v>
      </c>
      <c r="U221" s="34" t="e" cm="1">
        <f t="array" ref="U221">INDEX(MatriceHeureHeure[], MATCH(S221*1,TableHeuresMinutes[Colonne1],0),MATCH(R221*1,(MatriceHeureHeure[#Headers])*1,0))</f>
        <v>#VALUE!</v>
      </c>
      <c r="W221" s="30" t="str">
        <f>LEFT(TEXT(DataFromForm[[#This Row],[Heure levé]],"0000"),2)</f>
        <v>00</v>
      </c>
      <c r="X221" s="31">
        <f>LEFT(TEXT(DataFromForm[[#This Row],[Heure levé]],"0000"),2)+1</f>
        <v>1</v>
      </c>
      <c r="Y221" t="e">
        <f>IF(RIGHT(DataFromForm[[#This Row],[Heure levé]],2)*1 &gt;57, X221,W221)</f>
        <v>#VALUE!</v>
      </c>
      <c r="Z221" t="e">
        <f>IF(RIGHT(DataFromForm[[#This Row],[Heure levé]],2)*1 &gt;57,0,MROUND(RIGHT(DataFromForm[[#This Row],[Heure coucher]]*1,2),15))</f>
        <v>#VALUE!</v>
      </c>
      <c r="AA221" t="str" cm="1">
        <f t="array" aca="1" ref="AA221" ca="1">RIGHT(CELL("address",INDEX(Agenda!A:A,MATCH(DataFromForm[[#This Row],[Date]],Agenda!A:A,0))),3)</f>
        <v>864</v>
      </c>
      <c r="AB221" s="4" t="e" cm="1">
        <f t="array" ref="AB221">INDEX(MatriceHeureHeure[], MATCH(Z221*1,TableHeuresMinutes[Colonne1],0),MATCH(Y221*1,(MatriceHeureHeure[#Headers])*1,0))</f>
        <v>#VALUE!</v>
      </c>
      <c r="AD221" s="48" t="str">
        <f>LEFT(TEXT(DataFromForm[[#This Row],[HeureBoisson]],"0000"),2)</f>
        <v>10</v>
      </c>
      <c r="AE221" s="31">
        <f>LEFT(TEXT(DataFromForm[[#This Row],[HeureBoisson]],"0000"),2)+1</f>
        <v>11</v>
      </c>
      <c r="AF221" t="str">
        <f>IF(RIGHT(DataFromForm[[#This Row],[HeureBoisson]],2)*1 &gt;57, AE221,AD221)</f>
        <v>10</v>
      </c>
      <c r="AG221">
        <f>IF(RIGHT(DataFromForm[[#This Row],[HeureBoisson]],2)*1 &gt;57,0,MROUND(RIGHT(DataFromForm[[#This Row],[Heure coucher]]*1,2),15))</f>
        <v>0</v>
      </c>
      <c r="AH221" cm="1">
        <f t="array" aca="1" ref="AH221" ca="1">RIGHT(CELL("address",INDEX(Agenda!A:A,MATCH(DataFromForm[[#This Row],[Date]],Agenda!A:A,0))),3)-1</f>
        <v>863</v>
      </c>
      <c r="AI221" s="4" t="str" cm="1">
        <f t="array" ref="AI221">INDEX(MatriceHeureHeure[], MATCH(AG221*1,TableHeuresMinutes[Colonne1],0),MATCH(AF221*1,(MatriceHeureHeure[#Headers])*1,0))</f>
        <v>BB</v>
      </c>
      <c r="AJ221" s="37">
        <v>0</v>
      </c>
      <c r="AK221" s="48" t="str">
        <f>LEFT(TEXT(DataFromForm[[#This Row],[Heure sieste]],"0000"),2)</f>
        <v>00</v>
      </c>
      <c r="AL221" s="31">
        <f>LEFT(TEXT(DataFromForm[[#This Row],[Heure sieste]],"0000"),2)+1</f>
        <v>1</v>
      </c>
      <c r="AM221" t="e">
        <f>IF(RIGHT(DataFromForm[[#This Row],[Heure sieste]],2)*1 &gt;57, AL221,AK221)</f>
        <v>#VALUE!</v>
      </c>
      <c r="AN221" t="e">
        <f>IF(RIGHT(DataFromForm[[#This Row],[Heure sieste]],2)*1 &gt;57,0,MROUND(RIGHT(DataFromForm[[#This Row],[Heure sieste]]*1,2),15))</f>
        <v>#VALUE!</v>
      </c>
      <c r="AO221">
        <f>MROUND(DataFromForm[[#This Row],[Durée sieste]],15)</f>
        <v>0</v>
      </c>
      <c r="AP221" t="str" cm="1">
        <f t="array" aca="1" ref="AP221" ca="1">RIGHT(CELL("address",INDEX(Agenda!A:A,MATCH(DataFromForm[[#This Row],[Date]],Agenda!A:A,0))),3)</f>
        <v>864</v>
      </c>
      <c r="AQ221" s="4" t="e" cm="1">
        <f t="array" ref="AQ221">INDEX(MatriceHeureHeure[], MATCH(AN221*1,TableHeuresMinutes[Colonne1],0),MATCH(AM221*1,(MatriceHeureHeure[#Headers])*1,0))</f>
        <v>#VALUE!</v>
      </c>
      <c r="AR221">
        <f t="shared" si="4"/>
        <v>-1</v>
      </c>
    </row>
    <row r="222" spans="1:44">
      <c r="A222" s="19">
        <v>44715</v>
      </c>
      <c r="B222" s="28"/>
      <c r="K222" t="s">
        <v>203</v>
      </c>
      <c r="L222" s="21" t="s">
        <v>232</v>
      </c>
      <c r="M222">
        <v>1</v>
      </c>
      <c r="P222" s="30" t="str">
        <f>LEFT(TEXT(DataFromForm[[#This Row],[Heure coucher]],"0000"),2)</f>
        <v>00</v>
      </c>
      <c r="Q222" s="31">
        <f>LEFT(TEXT(DataFromForm[[#This Row],[Heure coucher]],"0000"),2)+1</f>
        <v>1</v>
      </c>
      <c r="R222" s="32" t="e">
        <f>IF(RIGHT(DataFromForm[[#This Row],[Heure coucher]],2)*1 &gt;57,Q222, P222)</f>
        <v>#VALUE!</v>
      </c>
      <c r="S222" s="33" t="e">
        <f>IF(RIGHT(DataFromForm[[#This Row],[Heure coucher]],2)*1 &gt;57,0,MROUND(RIGHT(DataFromForm[[#This Row],[Heure coucher]]*1,2),15))</f>
        <v>#VALUE!</v>
      </c>
      <c r="T222" s="20" t="str" cm="1">
        <f t="array" aca="1" ref="T222" ca="1">RIGHT(CELL("address",INDEX(Agenda!A:A,MATCH(DataFromForm[[#This Row],[Date]],Agenda!A:A,0))),3)</f>
        <v>864</v>
      </c>
      <c r="U222" s="34" t="e" cm="1">
        <f t="array" ref="U222">INDEX(MatriceHeureHeure[], MATCH(S222*1,TableHeuresMinutes[Colonne1],0),MATCH(R222*1,(MatriceHeureHeure[#Headers])*1,0))</f>
        <v>#VALUE!</v>
      </c>
      <c r="W222" s="30" t="str">
        <f>LEFT(TEXT(DataFromForm[[#This Row],[Heure levé]],"0000"),2)</f>
        <v>00</v>
      </c>
      <c r="X222" s="31">
        <f>LEFT(TEXT(DataFromForm[[#This Row],[Heure levé]],"0000"),2)+1</f>
        <v>1</v>
      </c>
      <c r="Y222" t="e">
        <f>IF(RIGHT(DataFromForm[[#This Row],[Heure levé]],2)*1 &gt;57, X222,W222)</f>
        <v>#VALUE!</v>
      </c>
      <c r="Z222" t="e">
        <f>IF(RIGHT(DataFromForm[[#This Row],[Heure levé]],2)*1 &gt;57,0,MROUND(RIGHT(DataFromForm[[#This Row],[Heure coucher]]*1,2),15))</f>
        <v>#VALUE!</v>
      </c>
      <c r="AA222" t="str" cm="1">
        <f t="array" aca="1" ref="AA222" ca="1">RIGHT(CELL("address",INDEX(Agenda!A:A,MATCH(DataFromForm[[#This Row],[Date]],Agenda!A:A,0))),3)</f>
        <v>864</v>
      </c>
      <c r="AB222" s="4" t="e" cm="1">
        <f t="array" ref="AB222">INDEX(MatriceHeureHeure[], MATCH(Z222*1,TableHeuresMinutes[Colonne1],0),MATCH(Y222*1,(MatriceHeureHeure[#Headers])*1,0))</f>
        <v>#VALUE!</v>
      </c>
      <c r="AD222" s="48" t="str">
        <f>LEFT(TEXT(DataFromForm[[#This Row],[HeureBoisson]],"0000"),2)</f>
        <v>16</v>
      </c>
      <c r="AE222" s="31">
        <f>LEFT(TEXT(DataFromForm[[#This Row],[HeureBoisson]],"0000"),2)+1</f>
        <v>17</v>
      </c>
      <c r="AF222" t="str">
        <f>IF(RIGHT(DataFromForm[[#This Row],[HeureBoisson]],2)*1 &gt;57, AE222,AD222)</f>
        <v>16</v>
      </c>
      <c r="AG222">
        <f>IF(RIGHT(DataFromForm[[#This Row],[HeureBoisson]],2)*1 &gt;57,0,MROUND(RIGHT(DataFromForm[[#This Row],[Heure coucher]]*1,2),15))</f>
        <v>0</v>
      </c>
      <c r="AH222" cm="1">
        <f t="array" aca="1" ref="AH222" ca="1">RIGHT(CELL("address",INDEX(Agenda!A:A,MATCH(DataFromForm[[#This Row],[Date]],Agenda!A:A,0))),3)-1</f>
        <v>863</v>
      </c>
      <c r="AI222" s="4" t="str" cm="1">
        <f t="array" ref="AI222">INDEX(MatriceHeureHeure[], MATCH(AG222*1,TableHeuresMinutes[Colonne1],0),MATCH(AF222*1,(MatriceHeureHeure[#Headers])*1,0))</f>
        <v>BZ</v>
      </c>
      <c r="AJ222" s="37">
        <v>0</v>
      </c>
      <c r="AK222" s="48" t="str">
        <f>LEFT(TEXT(DataFromForm[[#This Row],[Heure sieste]],"0000"),2)</f>
        <v>00</v>
      </c>
      <c r="AL222" s="31">
        <f>LEFT(TEXT(DataFromForm[[#This Row],[Heure sieste]],"0000"),2)+1</f>
        <v>1</v>
      </c>
      <c r="AM222" t="e">
        <f>IF(RIGHT(DataFromForm[[#This Row],[Heure sieste]],2)*1 &gt;57, AL222,AK222)</f>
        <v>#VALUE!</v>
      </c>
      <c r="AN222" t="e">
        <f>IF(RIGHT(DataFromForm[[#This Row],[Heure sieste]],2)*1 &gt;57,0,MROUND(RIGHT(DataFromForm[[#This Row],[Heure sieste]]*1,2),15))</f>
        <v>#VALUE!</v>
      </c>
      <c r="AO222">
        <f>MROUND(DataFromForm[[#This Row],[Durée sieste]],15)</f>
        <v>0</v>
      </c>
      <c r="AP222" t="str" cm="1">
        <f t="array" aca="1" ref="AP222" ca="1">RIGHT(CELL("address",INDEX(Agenda!A:A,MATCH(DataFromForm[[#This Row],[Date]],Agenda!A:A,0))),3)</f>
        <v>864</v>
      </c>
      <c r="AQ222" s="4" t="e" cm="1">
        <f t="array" ref="AQ222">INDEX(MatriceHeureHeure[], MATCH(AN222*1,TableHeuresMinutes[Colonne1],0),MATCH(AM222*1,(MatriceHeureHeure[#Headers])*1,0))</f>
        <v>#VALUE!</v>
      </c>
      <c r="AR222">
        <f t="shared" si="4"/>
        <v>-1</v>
      </c>
    </row>
    <row r="223" spans="1:44">
      <c r="A223" s="19">
        <v>44716</v>
      </c>
      <c r="B223" s="28"/>
      <c r="K223" t="s">
        <v>203</v>
      </c>
      <c r="L223" s="21" t="s">
        <v>231</v>
      </c>
      <c r="M223">
        <v>1</v>
      </c>
      <c r="P223" s="30" t="str">
        <f>LEFT(TEXT(DataFromForm[[#This Row],[Heure coucher]],"0000"),2)</f>
        <v>00</v>
      </c>
      <c r="Q223" s="31">
        <f>LEFT(TEXT(DataFromForm[[#This Row],[Heure coucher]],"0000"),2)+1</f>
        <v>1</v>
      </c>
      <c r="R223" s="32" t="e">
        <f>IF(RIGHT(DataFromForm[[#This Row],[Heure coucher]],2)*1 &gt;57,Q223, P223)</f>
        <v>#VALUE!</v>
      </c>
      <c r="S223" s="33" t="e">
        <f>IF(RIGHT(DataFromForm[[#This Row],[Heure coucher]],2)*1 &gt;57,0,MROUND(RIGHT(DataFromForm[[#This Row],[Heure coucher]]*1,2),15))</f>
        <v>#VALUE!</v>
      </c>
      <c r="T223" s="20" t="str" cm="1">
        <f t="array" aca="1" ref="T223" ca="1">RIGHT(CELL("address",INDEX(Agenda!A:A,MATCH(DataFromForm[[#This Row],[Date]],Agenda!A:A,0))),3)</f>
        <v>865</v>
      </c>
      <c r="U223" s="34" t="e" cm="1">
        <f t="array" ref="U223">INDEX(MatriceHeureHeure[], MATCH(S223*1,TableHeuresMinutes[Colonne1],0),MATCH(R223*1,(MatriceHeureHeure[#Headers])*1,0))</f>
        <v>#VALUE!</v>
      </c>
      <c r="W223" s="30" t="str">
        <f>LEFT(TEXT(DataFromForm[[#This Row],[Heure levé]],"0000"),2)</f>
        <v>00</v>
      </c>
      <c r="X223" s="31">
        <f>LEFT(TEXT(DataFromForm[[#This Row],[Heure levé]],"0000"),2)+1</f>
        <v>1</v>
      </c>
      <c r="Y223" t="e">
        <f>IF(RIGHT(DataFromForm[[#This Row],[Heure levé]],2)*1 &gt;57, X223,W223)</f>
        <v>#VALUE!</v>
      </c>
      <c r="Z223" t="e">
        <f>IF(RIGHT(DataFromForm[[#This Row],[Heure levé]],2)*1 &gt;57,0,MROUND(RIGHT(DataFromForm[[#This Row],[Heure coucher]]*1,2),15))</f>
        <v>#VALUE!</v>
      </c>
      <c r="AA223" t="str" cm="1">
        <f t="array" aca="1" ref="AA223" ca="1">RIGHT(CELL("address",INDEX(Agenda!A:A,MATCH(DataFromForm[[#This Row],[Date]],Agenda!A:A,0))),3)</f>
        <v>865</v>
      </c>
      <c r="AB223" s="4" t="e" cm="1">
        <f t="array" ref="AB223">INDEX(MatriceHeureHeure[], MATCH(Z223*1,TableHeuresMinutes[Colonne1],0),MATCH(Y223*1,(MatriceHeureHeure[#Headers])*1,0))</f>
        <v>#VALUE!</v>
      </c>
      <c r="AD223" s="48" t="str">
        <f>LEFT(TEXT(DataFromForm[[#This Row],[HeureBoisson]],"0000"),2)</f>
        <v>17</v>
      </c>
      <c r="AE223" s="31">
        <f>LEFT(TEXT(DataFromForm[[#This Row],[HeureBoisson]],"0000"),2)+1</f>
        <v>18</v>
      </c>
      <c r="AF223" t="str">
        <f>IF(RIGHT(DataFromForm[[#This Row],[HeureBoisson]],2)*1 &gt;57, AE223,AD223)</f>
        <v>17</v>
      </c>
      <c r="AG223">
        <f>IF(RIGHT(DataFromForm[[#This Row],[HeureBoisson]],2)*1 &gt;57,0,MROUND(RIGHT(DataFromForm[[#This Row],[Heure coucher]]*1,2),15))</f>
        <v>0</v>
      </c>
      <c r="AH223" cm="1">
        <f t="array" aca="1" ref="AH223" ca="1">RIGHT(CELL("address",INDEX(Agenda!A:A,MATCH(DataFromForm[[#This Row],[Date]],Agenda!A:A,0))),3)-1</f>
        <v>864</v>
      </c>
      <c r="AI223" s="4" t="str" cm="1">
        <f t="array" ref="AI223">INDEX(MatriceHeureHeure[], MATCH(AG223*1,TableHeuresMinutes[Colonne1],0),MATCH(AF223*1,(MatriceHeureHeure[#Headers])*1,0))</f>
        <v>CD</v>
      </c>
      <c r="AJ223" s="37">
        <v>0</v>
      </c>
      <c r="AK223" s="48" t="str">
        <f>LEFT(TEXT(DataFromForm[[#This Row],[Heure sieste]],"0000"),2)</f>
        <v>00</v>
      </c>
      <c r="AL223" s="31">
        <f>LEFT(TEXT(DataFromForm[[#This Row],[Heure sieste]],"0000"),2)+1</f>
        <v>1</v>
      </c>
      <c r="AM223" t="e">
        <f>IF(RIGHT(DataFromForm[[#This Row],[Heure sieste]],2)*1 &gt;57, AL223,AK223)</f>
        <v>#VALUE!</v>
      </c>
      <c r="AN223" t="e">
        <f>IF(RIGHT(DataFromForm[[#This Row],[Heure sieste]],2)*1 &gt;57,0,MROUND(RIGHT(DataFromForm[[#This Row],[Heure sieste]]*1,2),15))</f>
        <v>#VALUE!</v>
      </c>
      <c r="AO223">
        <f>MROUND(DataFromForm[[#This Row],[Durée sieste]],15)</f>
        <v>0</v>
      </c>
      <c r="AP223" t="str" cm="1">
        <f t="array" aca="1" ref="AP223" ca="1">RIGHT(CELL("address",INDEX(Agenda!A:A,MATCH(DataFromForm[[#This Row],[Date]],Agenda!A:A,0))),3)</f>
        <v>865</v>
      </c>
      <c r="AQ223" s="4" t="e" cm="1">
        <f t="array" ref="AQ223">INDEX(MatriceHeureHeure[], MATCH(AN223*1,TableHeuresMinutes[Colonne1],0),MATCH(AM223*1,(MatriceHeureHeure[#Headers])*1,0))</f>
        <v>#VALUE!</v>
      </c>
      <c r="AR223">
        <f t="shared" si="4"/>
        <v>-1</v>
      </c>
    </row>
    <row r="224" spans="1:44">
      <c r="A224" s="19">
        <v>44716</v>
      </c>
      <c r="B224" s="28"/>
      <c r="K224" t="s">
        <v>203</v>
      </c>
      <c r="L224" s="21" t="s">
        <v>280</v>
      </c>
      <c r="M224">
        <v>1</v>
      </c>
      <c r="P224" s="30" t="str">
        <f>LEFT(TEXT(DataFromForm[[#This Row],[Heure coucher]],"0000"),2)</f>
        <v>00</v>
      </c>
      <c r="Q224" s="31">
        <f>LEFT(TEXT(DataFromForm[[#This Row],[Heure coucher]],"0000"),2)+1</f>
        <v>1</v>
      </c>
      <c r="R224" s="32" t="e">
        <f>IF(RIGHT(DataFromForm[[#This Row],[Heure coucher]],2)*1 &gt;57,Q224, P224)</f>
        <v>#VALUE!</v>
      </c>
      <c r="S224" s="33" t="e">
        <f>IF(RIGHT(DataFromForm[[#This Row],[Heure coucher]],2)*1 &gt;57,0,MROUND(RIGHT(DataFromForm[[#This Row],[Heure coucher]]*1,2),15))</f>
        <v>#VALUE!</v>
      </c>
      <c r="T224" s="20" t="str" cm="1">
        <f t="array" aca="1" ref="T224" ca="1">RIGHT(CELL("address",INDEX(Agenda!A:A,MATCH(DataFromForm[[#This Row],[Date]],Agenda!A:A,0))),3)</f>
        <v>865</v>
      </c>
      <c r="U224" s="34" t="e" cm="1">
        <f t="array" ref="U224">INDEX(MatriceHeureHeure[], MATCH(S224*1,TableHeuresMinutes[Colonne1],0),MATCH(R224*1,(MatriceHeureHeure[#Headers])*1,0))</f>
        <v>#VALUE!</v>
      </c>
      <c r="W224" s="30" t="str">
        <f>LEFT(TEXT(DataFromForm[[#This Row],[Heure levé]],"0000"),2)</f>
        <v>00</v>
      </c>
      <c r="X224" s="31">
        <f>LEFT(TEXT(DataFromForm[[#This Row],[Heure levé]],"0000"),2)+1</f>
        <v>1</v>
      </c>
      <c r="Y224" t="e">
        <f>IF(RIGHT(DataFromForm[[#This Row],[Heure levé]],2)*1 &gt;57, X224,W224)</f>
        <v>#VALUE!</v>
      </c>
      <c r="Z224" t="e">
        <f>IF(RIGHT(DataFromForm[[#This Row],[Heure levé]],2)*1 &gt;57,0,MROUND(RIGHT(DataFromForm[[#This Row],[Heure coucher]]*1,2),15))</f>
        <v>#VALUE!</v>
      </c>
      <c r="AA224" t="str" cm="1">
        <f t="array" aca="1" ref="AA224" ca="1">RIGHT(CELL("address",INDEX(Agenda!A:A,MATCH(DataFromForm[[#This Row],[Date]],Agenda!A:A,0))),3)</f>
        <v>865</v>
      </c>
      <c r="AB224" s="4" t="e" cm="1">
        <f t="array" ref="AB224">INDEX(MatriceHeureHeure[], MATCH(Z224*1,TableHeuresMinutes[Colonne1],0),MATCH(Y224*1,(MatriceHeureHeure[#Headers])*1,0))</f>
        <v>#VALUE!</v>
      </c>
      <c r="AD224" s="48" t="str">
        <f>LEFT(TEXT(DataFromForm[[#This Row],[HeureBoisson]],"0000"),2)</f>
        <v>10</v>
      </c>
      <c r="AE224" s="31">
        <f>LEFT(TEXT(DataFromForm[[#This Row],[HeureBoisson]],"0000"),2)+1</f>
        <v>11</v>
      </c>
      <c r="AF224" t="str">
        <f>IF(RIGHT(DataFromForm[[#This Row],[HeureBoisson]],2)*1 &gt;57, AE224,AD224)</f>
        <v>10</v>
      </c>
      <c r="AG224">
        <f>IF(RIGHT(DataFromForm[[#This Row],[HeureBoisson]],2)*1 &gt;57,0,MROUND(RIGHT(DataFromForm[[#This Row],[Heure coucher]]*1,2),15))</f>
        <v>0</v>
      </c>
      <c r="AH224" cm="1">
        <f t="array" aca="1" ref="AH224" ca="1">RIGHT(CELL("address",INDEX(Agenda!A:A,MATCH(DataFromForm[[#This Row],[Date]],Agenda!A:A,0))),3)-1</f>
        <v>864</v>
      </c>
      <c r="AI224" s="4" t="str" cm="1">
        <f t="array" ref="AI224">INDEX(MatriceHeureHeure[], MATCH(AG224*1,TableHeuresMinutes[Colonne1],0),MATCH(AF224*1,(MatriceHeureHeure[#Headers])*1,0))</f>
        <v>BB</v>
      </c>
      <c r="AJ224" s="37">
        <v>0</v>
      </c>
      <c r="AK224" s="48" t="str">
        <f>LEFT(TEXT(DataFromForm[[#This Row],[Heure sieste]],"0000"),2)</f>
        <v>00</v>
      </c>
      <c r="AL224" s="31">
        <f>LEFT(TEXT(DataFromForm[[#This Row],[Heure sieste]],"0000"),2)+1</f>
        <v>1</v>
      </c>
      <c r="AM224" t="e">
        <f>IF(RIGHT(DataFromForm[[#This Row],[Heure sieste]],2)*1 &gt;57, AL224,AK224)</f>
        <v>#VALUE!</v>
      </c>
      <c r="AN224" t="e">
        <f>IF(RIGHT(DataFromForm[[#This Row],[Heure sieste]],2)*1 &gt;57,0,MROUND(RIGHT(DataFromForm[[#This Row],[Heure sieste]]*1,2),15))</f>
        <v>#VALUE!</v>
      </c>
      <c r="AO224">
        <f>MROUND(DataFromForm[[#This Row],[Durée sieste]],15)</f>
        <v>0</v>
      </c>
      <c r="AP224" t="str" cm="1">
        <f t="array" aca="1" ref="AP224" ca="1">RIGHT(CELL("address",INDEX(Agenda!A:A,MATCH(DataFromForm[[#This Row],[Date]],Agenda!A:A,0))),3)</f>
        <v>865</v>
      </c>
      <c r="AQ224" s="4" t="e" cm="1">
        <f t="array" ref="AQ224">INDEX(MatriceHeureHeure[], MATCH(AN224*1,TableHeuresMinutes[Colonne1],0),MATCH(AM224*1,(MatriceHeureHeure[#Headers])*1,0))</f>
        <v>#VALUE!</v>
      </c>
      <c r="AR224">
        <f t="shared" si="4"/>
        <v>-1</v>
      </c>
    </row>
    <row r="225" spans="1:44">
      <c r="A225" s="19">
        <v>44717</v>
      </c>
      <c r="B225" s="28"/>
      <c r="K225" t="s">
        <v>203</v>
      </c>
      <c r="L225" s="21" t="s">
        <v>272</v>
      </c>
      <c r="M225">
        <v>1</v>
      </c>
      <c r="P225" s="30" t="str">
        <f>LEFT(TEXT(DataFromForm[[#This Row],[Heure coucher]],"0000"),2)</f>
        <v>00</v>
      </c>
      <c r="Q225" s="31">
        <f>LEFT(TEXT(DataFromForm[[#This Row],[Heure coucher]],"0000"),2)+1</f>
        <v>1</v>
      </c>
      <c r="R225" s="32" t="e">
        <f>IF(RIGHT(DataFromForm[[#This Row],[Heure coucher]],2)*1 &gt;57,Q225, P225)</f>
        <v>#VALUE!</v>
      </c>
      <c r="S225" s="33" t="e">
        <f>IF(RIGHT(DataFromForm[[#This Row],[Heure coucher]],2)*1 &gt;57,0,MROUND(RIGHT(DataFromForm[[#This Row],[Heure coucher]]*1,2),15))</f>
        <v>#VALUE!</v>
      </c>
      <c r="T225" s="20" t="str" cm="1">
        <f t="array" aca="1" ref="T225" ca="1">RIGHT(CELL("address",INDEX(Agenda!A:A,MATCH(DataFromForm[[#This Row],[Date]],Agenda!A:A,0))),3)</f>
        <v>866</v>
      </c>
      <c r="U225" s="34" t="e" cm="1">
        <f t="array" ref="U225">INDEX(MatriceHeureHeure[], MATCH(S225*1,TableHeuresMinutes[Colonne1],0),MATCH(R225*1,(MatriceHeureHeure[#Headers])*1,0))</f>
        <v>#VALUE!</v>
      </c>
      <c r="W225" s="30" t="str">
        <f>LEFT(TEXT(DataFromForm[[#This Row],[Heure levé]],"0000"),2)</f>
        <v>00</v>
      </c>
      <c r="X225" s="31">
        <f>LEFT(TEXT(DataFromForm[[#This Row],[Heure levé]],"0000"),2)+1</f>
        <v>1</v>
      </c>
      <c r="Y225" t="e">
        <f>IF(RIGHT(DataFromForm[[#This Row],[Heure levé]],2)*1 &gt;57, X225,W225)</f>
        <v>#VALUE!</v>
      </c>
      <c r="Z225" t="e">
        <f>IF(RIGHT(DataFromForm[[#This Row],[Heure levé]],2)*1 &gt;57,0,MROUND(RIGHT(DataFromForm[[#This Row],[Heure coucher]]*1,2),15))</f>
        <v>#VALUE!</v>
      </c>
      <c r="AA225" t="str" cm="1">
        <f t="array" aca="1" ref="AA225" ca="1">RIGHT(CELL("address",INDEX(Agenda!A:A,MATCH(DataFromForm[[#This Row],[Date]],Agenda!A:A,0))),3)</f>
        <v>866</v>
      </c>
      <c r="AB225" s="4" t="e" cm="1">
        <f t="array" ref="AB225">INDEX(MatriceHeureHeure[], MATCH(Z225*1,TableHeuresMinutes[Colonne1],0),MATCH(Y225*1,(MatriceHeureHeure[#Headers])*1,0))</f>
        <v>#VALUE!</v>
      </c>
      <c r="AD225" s="48" t="str">
        <f>LEFT(TEXT(DataFromForm[[#This Row],[HeureBoisson]],"0000"),2)</f>
        <v>08</v>
      </c>
      <c r="AE225" s="31">
        <f>LEFT(TEXT(DataFromForm[[#This Row],[HeureBoisson]],"0000"),2)+1</f>
        <v>9</v>
      </c>
      <c r="AF225" t="str">
        <f>IF(RIGHT(DataFromForm[[#This Row],[HeureBoisson]],2)*1 &gt;57, AE225,AD225)</f>
        <v>08</v>
      </c>
      <c r="AG225">
        <f>IF(RIGHT(DataFromForm[[#This Row],[HeureBoisson]],2)*1 &gt;57,0,MROUND(RIGHT(DataFromForm[[#This Row],[Heure coucher]]*1,2),15))</f>
        <v>0</v>
      </c>
      <c r="AH225" cm="1">
        <f t="array" aca="1" ref="AH225" ca="1">RIGHT(CELL("address",INDEX(Agenda!A:A,MATCH(DataFromForm[[#This Row],[Date]],Agenda!A:A,0))),3)-1</f>
        <v>865</v>
      </c>
      <c r="AI225" s="4" t="str" cm="1">
        <f t="array" ref="AI225">INDEX(MatriceHeureHeure[], MATCH(AG225*1,TableHeuresMinutes[Colonne1],0),MATCH(AF225*1,(MatriceHeureHeure[#Headers])*1,0))</f>
        <v>AT</v>
      </c>
      <c r="AJ225" s="37">
        <v>0</v>
      </c>
      <c r="AK225" s="48" t="str">
        <f>LEFT(TEXT(DataFromForm[[#This Row],[Heure sieste]],"0000"),2)</f>
        <v>00</v>
      </c>
      <c r="AL225" s="31">
        <f>LEFT(TEXT(DataFromForm[[#This Row],[Heure sieste]],"0000"),2)+1</f>
        <v>1</v>
      </c>
      <c r="AM225" t="e">
        <f>IF(RIGHT(DataFromForm[[#This Row],[Heure sieste]],2)*1 &gt;57, AL225,AK225)</f>
        <v>#VALUE!</v>
      </c>
      <c r="AN225" t="e">
        <f>IF(RIGHT(DataFromForm[[#This Row],[Heure sieste]],2)*1 &gt;57,0,MROUND(RIGHT(DataFromForm[[#This Row],[Heure sieste]]*1,2),15))</f>
        <v>#VALUE!</v>
      </c>
      <c r="AO225">
        <f>MROUND(DataFromForm[[#This Row],[Durée sieste]],15)</f>
        <v>0</v>
      </c>
      <c r="AP225" t="str" cm="1">
        <f t="array" aca="1" ref="AP225" ca="1">RIGHT(CELL("address",INDEX(Agenda!A:A,MATCH(DataFromForm[[#This Row],[Date]],Agenda!A:A,0))),3)</f>
        <v>866</v>
      </c>
      <c r="AQ225" s="4" t="e" cm="1">
        <f t="array" ref="AQ225">INDEX(MatriceHeureHeure[], MATCH(AN225*1,TableHeuresMinutes[Colonne1],0),MATCH(AM225*1,(MatriceHeureHeure[#Headers])*1,0))</f>
        <v>#VALUE!</v>
      </c>
      <c r="AR225">
        <f t="shared" si="4"/>
        <v>-1</v>
      </c>
    </row>
    <row r="226" spans="1:44">
      <c r="A226" s="19">
        <v>44716</v>
      </c>
      <c r="B226" s="28">
        <v>45</v>
      </c>
      <c r="C226" s="21" t="s">
        <v>224</v>
      </c>
      <c r="F226" t="s">
        <v>200</v>
      </c>
      <c r="G226" t="s">
        <v>200</v>
      </c>
      <c r="H226" t="s">
        <v>208</v>
      </c>
      <c r="I226">
        <v>3</v>
      </c>
      <c r="J226">
        <v>3</v>
      </c>
      <c r="K226" t="s">
        <v>210</v>
      </c>
      <c r="L226" s="21" t="s">
        <v>301</v>
      </c>
      <c r="M226">
        <v>1</v>
      </c>
      <c r="P226" s="30" t="str">
        <f>LEFT(TEXT(DataFromForm[[#This Row],[Heure coucher]],"0000"),2)</f>
        <v>00</v>
      </c>
      <c r="Q226" s="31">
        <f>LEFT(TEXT(DataFromForm[[#This Row],[Heure coucher]],"0000"),2)+1</f>
        <v>1</v>
      </c>
      <c r="R226" s="32" t="str">
        <f>IF(RIGHT(DataFromForm[[#This Row],[Heure coucher]],2)*1 &gt;57,Q226, P226)</f>
        <v>00</v>
      </c>
      <c r="S226" s="33">
        <f>IF(RIGHT(DataFromForm[[#This Row],[Heure coucher]],2)*1 &gt;57,0,MROUND(RIGHT(DataFromForm[[#This Row],[Heure coucher]]*1,2),15))</f>
        <v>45</v>
      </c>
      <c r="T226" s="20" t="str" cm="1">
        <f t="array" aca="1" ref="T226" ca="1">RIGHT(CELL("address",INDEX(Agenda!A:A,MATCH(DataFromForm[[#This Row],[Date]],Agenda!A:A,0))),3)</f>
        <v>865</v>
      </c>
      <c r="U226" s="34" t="str" cm="1">
        <f t="array" ref="U226">INDEX(MatriceHeureHeure[], MATCH(S226*1,TableHeuresMinutes[Colonne1],0),MATCH(R226*1,(MatriceHeureHeure[#Headers])*1,0))</f>
        <v>Q</v>
      </c>
      <c r="W226" s="30" t="str">
        <f>LEFT(TEXT(DataFromForm[[#This Row],[Heure levé]],"0000"),2)</f>
        <v>08</v>
      </c>
      <c r="X226" s="31">
        <f>LEFT(TEXT(DataFromForm[[#This Row],[Heure levé]],"0000"),2)+1</f>
        <v>9</v>
      </c>
      <c r="Y226" t="str">
        <f>IF(RIGHT(DataFromForm[[#This Row],[Heure levé]],2)*1 &gt;57, X226,W226)</f>
        <v>08</v>
      </c>
      <c r="Z226">
        <f>IF(RIGHT(DataFromForm[[#This Row],[Heure levé]],2)*1 &gt;57,0,MROUND(RIGHT(DataFromForm[[#This Row],[Heure coucher]]*1,2),15))</f>
        <v>45</v>
      </c>
      <c r="AA226" t="str" cm="1">
        <f t="array" aca="1" ref="AA226" ca="1">RIGHT(CELL("address",INDEX(Agenda!A:A,MATCH(DataFromForm[[#This Row],[Date]],Agenda!A:A,0))),3)</f>
        <v>865</v>
      </c>
      <c r="AB226" s="4" t="str" cm="1">
        <f t="array" ref="AB226">INDEX(MatriceHeureHeure[], MATCH(Z226*1,TableHeuresMinutes[Colonne1],0),MATCH(Y226*1,(MatriceHeureHeure[#Headers])*1,0))</f>
        <v>AW</v>
      </c>
      <c r="AD226" s="48" t="str">
        <f>LEFT(TEXT(DataFromForm[[#This Row],[HeureBoisson]],"0000"),2)</f>
        <v>18</v>
      </c>
      <c r="AE226" s="31">
        <f>LEFT(TEXT(DataFromForm[[#This Row],[HeureBoisson]],"0000"),2)+1</f>
        <v>19</v>
      </c>
      <c r="AF226" t="str">
        <f>IF(RIGHT(DataFromForm[[#This Row],[HeureBoisson]],2)*1 &gt;57, AE226,AD226)</f>
        <v>18</v>
      </c>
      <c r="AG226">
        <f>IF(RIGHT(DataFromForm[[#This Row],[HeureBoisson]],2)*1 &gt;57,0,MROUND(RIGHT(DataFromForm[[#This Row],[Heure coucher]]*1,2),15))</f>
        <v>45</v>
      </c>
      <c r="AH226" cm="1">
        <f t="array" aca="1" ref="AH226" ca="1">RIGHT(CELL("address",INDEX(Agenda!A:A,MATCH(DataFromForm[[#This Row],[Date]],Agenda!A:A,0))),3)-1</f>
        <v>864</v>
      </c>
      <c r="AI226" s="4" t="str" cm="1">
        <f t="array" ref="AI226">INDEX(MatriceHeureHeure[], MATCH(AG226*1,TableHeuresMinutes[Colonne1],0),MATCH(AF226*1,(MatriceHeureHeure[#Headers])*1,0))</f>
        <v>CK</v>
      </c>
      <c r="AJ226" s="37">
        <v>0</v>
      </c>
      <c r="AK226" s="48" t="str">
        <f>LEFT(TEXT(DataFromForm[[#This Row],[Heure sieste]],"0000"),2)</f>
        <v>00</v>
      </c>
      <c r="AL226" s="31">
        <f>LEFT(TEXT(DataFromForm[[#This Row],[Heure sieste]],"0000"),2)+1</f>
        <v>1</v>
      </c>
      <c r="AM226" t="e">
        <f>IF(RIGHT(DataFromForm[[#This Row],[Heure sieste]],2)*1 &gt;57, AL226,AK226)</f>
        <v>#VALUE!</v>
      </c>
      <c r="AN226" t="e">
        <f>IF(RIGHT(DataFromForm[[#This Row],[Heure sieste]],2)*1 &gt;57,0,MROUND(RIGHT(DataFromForm[[#This Row],[Heure sieste]]*1,2),15))</f>
        <v>#VALUE!</v>
      </c>
      <c r="AO226">
        <f>MROUND(DataFromForm[[#This Row],[Durée sieste]],15)</f>
        <v>0</v>
      </c>
      <c r="AP226" t="str" cm="1">
        <f t="array" aca="1" ref="AP226" ca="1">RIGHT(CELL("address",INDEX(Agenda!A:A,MATCH(DataFromForm[[#This Row],[Date]],Agenda!A:A,0))),3)</f>
        <v>865</v>
      </c>
      <c r="AQ226" s="4" t="e" cm="1">
        <f t="array" ref="AQ226">INDEX(MatriceHeureHeure[], MATCH(AN226*1,TableHeuresMinutes[Colonne1],0),MATCH(AM226*1,(MatriceHeureHeure[#Headers])*1,0))</f>
        <v>#VALUE!</v>
      </c>
      <c r="AR226">
        <f t="shared" si="4"/>
        <v>-1</v>
      </c>
    </row>
    <row r="227" spans="1:44">
      <c r="A227" s="19">
        <v>44721</v>
      </c>
      <c r="B227" s="28">
        <v>2330</v>
      </c>
      <c r="C227" s="21" t="s">
        <v>214</v>
      </c>
      <c r="F227" t="s">
        <v>208</v>
      </c>
      <c r="G227" t="s">
        <v>201</v>
      </c>
      <c r="H227" t="s">
        <v>200</v>
      </c>
      <c r="I227">
        <v>3</v>
      </c>
      <c r="J227">
        <v>3</v>
      </c>
      <c r="K227" t="s">
        <v>210</v>
      </c>
      <c r="L227" s="21" t="s">
        <v>247</v>
      </c>
      <c r="M227">
        <v>1</v>
      </c>
      <c r="P227" s="30" t="str">
        <f>LEFT(TEXT(DataFromForm[[#This Row],[Heure coucher]],"0000"),2)</f>
        <v>23</v>
      </c>
      <c r="Q227" s="31">
        <f>LEFT(TEXT(DataFromForm[[#This Row],[Heure coucher]],"0000"),2)+1</f>
        <v>24</v>
      </c>
      <c r="R227" s="32" t="str">
        <f>IF(RIGHT(DataFromForm[[#This Row],[Heure coucher]],2)*1 &gt;57,Q227, P227)</f>
        <v>23</v>
      </c>
      <c r="S227" s="33">
        <f>IF(RIGHT(DataFromForm[[#This Row],[Heure coucher]],2)*1 &gt;57,0,MROUND(RIGHT(DataFromForm[[#This Row],[Heure coucher]]*1,2),15))</f>
        <v>30</v>
      </c>
      <c r="T227" s="20" t="str" cm="1">
        <f t="array" aca="1" ref="T227" ca="1">RIGHT(CELL("address",INDEX(Agenda!A:A,MATCH(DataFromForm[[#This Row],[Date]],Agenda!A:A,0))),3)</f>
        <v>870</v>
      </c>
      <c r="U227" s="34" t="str" cm="1">
        <f t="array" ref="U227">INDEX(MatriceHeureHeure[], MATCH(S227*1,TableHeuresMinutes[Colonne1],0),MATCH(R227*1,(MatriceHeureHeure[#Headers])*1,0))</f>
        <v>L</v>
      </c>
      <c r="W227" s="30" t="str">
        <f>LEFT(TEXT(DataFromForm[[#This Row],[Heure levé]],"0000"),2)</f>
        <v>07</v>
      </c>
      <c r="X227" s="31">
        <f>LEFT(TEXT(DataFromForm[[#This Row],[Heure levé]],"0000"),2)+1</f>
        <v>8</v>
      </c>
      <c r="Y227" t="str">
        <f>IF(RIGHT(DataFromForm[[#This Row],[Heure levé]],2)*1 &gt;57, X227,W227)</f>
        <v>07</v>
      </c>
      <c r="Z227">
        <f>IF(RIGHT(DataFromForm[[#This Row],[Heure levé]],2)*1 &gt;57,0,MROUND(RIGHT(DataFromForm[[#This Row],[Heure coucher]]*1,2),15))</f>
        <v>30</v>
      </c>
      <c r="AA227" t="str" cm="1">
        <f t="array" aca="1" ref="AA227" ca="1">RIGHT(CELL("address",INDEX(Agenda!A:A,MATCH(DataFromForm[[#This Row],[Date]],Agenda!A:A,0))),3)</f>
        <v>870</v>
      </c>
      <c r="AB227" s="4" t="str" cm="1">
        <f t="array" ref="AB227">INDEX(MatriceHeureHeure[], MATCH(Z227*1,TableHeuresMinutes[Colonne1],0),MATCH(Y227*1,(MatriceHeureHeure[#Headers])*1,0))</f>
        <v>AR</v>
      </c>
      <c r="AD227" s="48" t="str">
        <f>LEFT(TEXT(DataFromForm[[#This Row],[HeureBoisson]],"0000"),2)</f>
        <v>13</v>
      </c>
      <c r="AE227" s="31">
        <f>LEFT(TEXT(DataFromForm[[#This Row],[HeureBoisson]],"0000"),2)+1</f>
        <v>14</v>
      </c>
      <c r="AF227" t="str">
        <f>IF(RIGHT(DataFromForm[[#This Row],[HeureBoisson]],2)*1 &gt;57, AE227,AD227)</f>
        <v>13</v>
      </c>
      <c r="AG227">
        <f>IF(RIGHT(DataFromForm[[#This Row],[HeureBoisson]],2)*1 &gt;57,0,MROUND(RIGHT(DataFromForm[[#This Row],[Heure coucher]]*1,2),15))</f>
        <v>30</v>
      </c>
      <c r="AH227" cm="1">
        <f t="array" aca="1" ref="AH227" ca="1">RIGHT(CELL("address",INDEX(Agenda!A:A,MATCH(DataFromForm[[#This Row],[Date]],Agenda!A:A,0))),3)-1</f>
        <v>869</v>
      </c>
      <c r="AI227" s="4" t="str" cm="1">
        <f t="array" ref="AI227">INDEX(MatriceHeureHeure[], MATCH(AG227*1,TableHeuresMinutes[Colonne1],0),MATCH(AF227*1,(MatriceHeureHeure[#Headers])*1,0))</f>
        <v>BP</v>
      </c>
      <c r="AJ227" s="37">
        <v>0</v>
      </c>
      <c r="AK227" s="48" t="str">
        <f>LEFT(TEXT(DataFromForm[[#This Row],[Heure sieste]],"0000"),2)</f>
        <v>00</v>
      </c>
      <c r="AL227" s="31">
        <f>LEFT(TEXT(DataFromForm[[#This Row],[Heure sieste]],"0000"),2)+1</f>
        <v>1</v>
      </c>
      <c r="AM227" t="e">
        <f>IF(RIGHT(DataFromForm[[#This Row],[Heure sieste]],2)*1 &gt;57, AL227,AK227)</f>
        <v>#VALUE!</v>
      </c>
      <c r="AN227" t="e">
        <f>IF(RIGHT(DataFromForm[[#This Row],[Heure sieste]],2)*1 &gt;57,0,MROUND(RIGHT(DataFromForm[[#This Row],[Heure sieste]]*1,2),15))</f>
        <v>#VALUE!</v>
      </c>
      <c r="AO227">
        <f>MROUND(DataFromForm[[#This Row],[Durée sieste]],15)</f>
        <v>0</v>
      </c>
      <c r="AP227" t="str" cm="1">
        <f t="array" aca="1" ref="AP227" ca="1">RIGHT(CELL("address",INDEX(Agenda!A:A,MATCH(DataFromForm[[#This Row],[Date]],Agenda!A:A,0))),3)</f>
        <v>870</v>
      </c>
      <c r="AQ227" s="4" t="e" cm="1">
        <f t="array" ref="AQ227">INDEX(MatriceHeureHeure[], MATCH(AN227*1,TableHeuresMinutes[Colonne1],0),MATCH(AM227*1,(MatriceHeureHeure[#Headers])*1,0))</f>
        <v>#VALUE!</v>
      </c>
      <c r="AR227">
        <f t="shared" si="4"/>
        <v>-1</v>
      </c>
    </row>
    <row r="228" spans="1:44">
      <c r="A228" s="19">
        <v>44721</v>
      </c>
      <c r="B228" s="28"/>
      <c r="K228" t="s">
        <v>203</v>
      </c>
      <c r="L228" s="21" t="s">
        <v>204</v>
      </c>
      <c r="M228">
        <v>1</v>
      </c>
      <c r="P228" s="30" t="str">
        <f>LEFT(TEXT(DataFromForm[[#This Row],[Heure coucher]],"0000"),2)</f>
        <v>00</v>
      </c>
      <c r="Q228" s="31">
        <f>LEFT(TEXT(DataFromForm[[#This Row],[Heure coucher]],"0000"),2)+1</f>
        <v>1</v>
      </c>
      <c r="R228" s="32" t="e">
        <f>IF(RIGHT(DataFromForm[[#This Row],[Heure coucher]],2)*1 &gt;57,Q228, P228)</f>
        <v>#VALUE!</v>
      </c>
      <c r="S228" s="33" t="e">
        <f>IF(RIGHT(DataFromForm[[#This Row],[Heure coucher]],2)*1 &gt;57,0,MROUND(RIGHT(DataFromForm[[#This Row],[Heure coucher]]*1,2),15))</f>
        <v>#VALUE!</v>
      </c>
      <c r="T228" s="20" t="str" cm="1">
        <f t="array" aca="1" ref="T228" ca="1">RIGHT(CELL("address",INDEX(Agenda!A:A,MATCH(DataFromForm[[#This Row],[Date]],Agenda!A:A,0))),3)</f>
        <v>870</v>
      </c>
      <c r="U228" s="34" t="e" cm="1">
        <f t="array" ref="U228">INDEX(MatriceHeureHeure[], MATCH(S228*1,TableHeuresMinutes[Colonne1],0),MATCH(R228*1,(MatriceHeureHeure[#Headers])*1,0))</f>
        <v>#VALUE!</v>
      </c>
      <c r="W228" s="30" t="str">
        <f>LEFT(TEXT(DataFromForm[[#This Row],[Heure levé]],"0000"),2)</f>
        <v>00</v>
      </c>
      <c r="X228" s="31">
        <f>LEFT(TEXT(DataFromForm[[#This Row],[Heure levé]],"0000"),2)+1</f>
        <v>1</v>
      </c>
      <c r="Y228" t="e">
        <f>IF(RIGHT(DataFromForm[[#This Row],[Heure levé]],2)*1 &gt;57, X228,W228)</f>
        <v>#VALUE!</v>
      </c>
      <c r="Z228" t="e">
        <f>IF(RIGHT(DataFromForm[[#This Row],[Heure levé]],2)*1 &gt;57,0,MROUND(RIGHT(DataFromForm[[#This Row],[Heure coucher]]*1,2),15))</f>
        <v>#VALUE!</v>
      </c>
      <c r="AA228" t="str" cm="1">
        <f t="array" aca="1" ref="AA228" ca="1">RIGHT(CELL("address",INDEX(Agenda!A:A,MATCH(DataFromForm[[#This Row],[Date]],Agenda!A:A,0))),3)</f>
        <v>870</v>
      </c>
      <c r="AB228" s="4" t="e" cm="1">
        <f t="array" ref="AB228">INDEX(MatriceHeureHeure[], MATCH(Z228*1,TableHeuresMinutes[Colonne1],0),MATCH(Y228*1,(MatriceHeureHeure[#Headers])*1,0))</f>
        <v>#VALUE!</v>
      </c>
      <c r="AD228" s="48" t="str">
        <f>LEFT(TEXT(DataFromForm[[#This Row],[HeureBoisson]],"0000"),2)</f>
        <v>08</v>
      </c>
      <c r="AE228" s="31">
        <f>LEFT(TEXT(DataFromForm[[#This Row],[HeureBoisson]],"0000"),2)+1</f>
        <v>9</v>
      </c>
      <c r="AF228" t="str">
        <f>IF(RIGHT(DataFromForm[[#This Row],[HeureBoisson]],2)*1 &gt;57, AE228,AD228)</f>
        <v>08</v>
      </c>
      <c r="AG228">
        <f>IF(RIGHT(DataFromForm[[#This Row],[HeureBoisson]],2)*1 &gt;57,0,MROUND(RIGHT(DataFromForm[[#This Row],[Heure coucher]]*1,2),15))</f>
        <v>0</v>
      </c>
      <c r="AH228" cm="1">
        <f t="array" aca="1" ref="AH228" ca="1">RIGHT(CELL("address",INDEX(Agenda!A:A,MATCH(DataFromForm[[#This Row],[Date]],Agenda!A:A,0))),3)-1</f>
        <v>869</v>
      </c>
      <c r="AI228" s="4" t="str" cm="1">
        <f t="array" ref="AI228">INDEX(MatriceHeureHeure[], MATCH(AG228*1,TableHeuresMinutes[Colonne1],0),MATCH(AF228*1,(MatriceHeureHeure[#Headers])*1,0))</f>
        <v>AT</v>
      </c>
      <c r="AJ228" s="37">
        <v>0</v>
      </c>
      <c r="AK228" s="48" t="str">
        <f>LEFT(TEXT(DataFromForm[[#This Row],[Heure sieste]],"0000"),2)</f>
        <v>00</v>
      </c>
      <c r="AL228" s="31">
        <f>LEFT(TEXT(DataFromForm[[#This Row],[Heure sieste]],"0000"),2)+1</f>
        <v>1</v>
      </c>
      <c r="AM228" t="e">
        <f>IF(RIGHT(DataFromForm[[#This Row],[Heure sieste]],2)*1 &gt;57, AL228,AK228)</f>
        <v>#VALUE!</v>
      </c>
      <c r="AN228" t="e">
        <f>IF(RIGHT(DataFromForm[[#This Row],[Heure sieste]],2)*1 &gt;57,0,MROUND(RIGHT(DataFromForm[[#This Row],[Heure sieste]]*1,2),15))</f>
        <v>#VALUE!</v>
      </c>
      <c r="AO228">
        <f>MROUND(DataFromForm[[#This Row],[Durée sieste]],15)</f>
        <v>0</v>
      </c>
      <c r="AP228" t="str" cm="1">
        <f t="array" aca="1" ref="AP228" ca="1">RIGHT(CELL("address",INDEX(Agenda!A:A,MATCH(DataFromForm[[#This Row],[Date]],Agenda!A:A,0))),3)</f>
        <v>870</v>
      </c>
      <c r="AQ228" s="4" t="e" cm="1">
        <f t="array" ref="AQ228">INDEX(MatriceHeureHeure[], MATCH(AN228*1,TableHeuresMinutes[Colonne1],0),MATCH(AM228*1,(MatriceHeureHeure[#Headers])*1,0))</f>
        <v>#VALUE!</v>
      </c>
      <c r="AR228">
        <f t="shared" si="4"/>
        <v>-1</v>
      </c>
    </row>
    <row r="229" spans="1:44">
      <c r="A229" s="19">
        <v>44722</v>
      </c>
      <c r="B229" s="28"/>
      <c r="D229" s="21" t="s">
        <v>247</v>
      </c>
      <c r="E229">
        <v>18</v>
      </c>
      <c r="K229" t="s">
        <v>210</v>
      </c>
      <c r="L229" s="21" t="s">
        <v>247</v>
      </c>
      <c r="M229">
        <v>1</v>
      </c>
      <c r="P229" s="30" t="str">
        <f>LEFT(TEXT(DataFromForm[[#This Row],[Heure coucher]],"0000"),2)</f>
        <v>00</v>
      </c>
      <c r="Q229" s="31">
        <f>LEFT(TEXT(DataFromForm[[#This Row],[Heure coucher]],"0000"),2)+1</f>
        <v>1</v>
      </c>
      <c r="R229" s="32" t="e">
        <f>IF(RIGHT(DataFromForm[[#This Row],[Heure coucher]],2)*1 &gt;57,Q229, P229)</f>
        <v>#VALUE!</v>
      </c>
      <c r="S229" s="33" t="e">
        <f>IF(RIGHT(DataFromForm[[#This Row],[Heure coucher]],2)*1 &gt;57,0,MROUND(RIGHT(DataFromForm[[#This Row],[Heure coucher]]*1,2),15))</f>
        <v>#VALUE!</v>
      </c>
      <c r="T229" s="20" t="str" cm="1">
        <f t="array" aca="1" ref="T229" ca="1">RIGHT(CELL("address",INDEX(Agenda!A:A,MATCH(DataFromForm[[#This Row],[Date]],Agenda!A:A,0))),3)</f>
        <v>871</v>
      </c>
      <c r="U229" s="34" t="e" cm="1">
        <f t="array" ref="U229">INDEX(MatriceHeureHeure[], MATCH(S229*1,TableHeuresMinutes[Colonne1],0),MATCH(R229*1,(MatriceHeureHeure[#Headers])*1,0))</f>
        <v>#VALUE!</v>
      </c>
      <c r="W229" s="30" t="str">
        <f>LEFT(TEXT(DataFromForm[[#This Row],[Heure levé]],"0000"),2)</f>
        <v>00</v>
      </c>
      <c r="X229" s="31">
        <f>LEFT(TEXT(DataFromForm[[#This Row],[Heure levé]],"0000"),2)+1</f>
        <v>1</v>
      </c>
      <c r="Y229" t="e">
        <f>IF(RIGHT(DataFromForm[[#This Row],[Heure levé]],2)*1 &gt;57, X229,W229)</f>
        <v>#VALUE!</v>
      </c>
      <c r="Z229" t="e">
        <f>IF(RIGHT(DataFromForm[[#This Row],[Heure levé]],2)*1 &gt;57,0,MROUND(RIGHT(DataFromForm[[#This Row],[Heure coucher]]*1,2),15))</f>
        <v>#VALUE!</v>
      </c>
      <c r="AA229" t="str" cm="1">
        <f t="array" aca="1" ref="AA229" ca="1">RIGHT(CELL("address",INDEX(Agenda!A:A,MATCH(DataFromForm[[#This Row],[Date]],Agenda!A:A,0))),3)</f>
        <v>871</v>
      </c>
      <c r="AB229" s="4" t="e" cm="1">
        <f t="array" ref="AB229">INDEX(MatriceHeureHeure[], MATCH(Z229*1,TableHeuresMinutes[Colonne1],0),MATCH(Y229*1,(MatriceHeureHeure[#Headers])*1,0))</f>
        <v>#VALUE!</v>
      </c>
      <c r="AD229" s="48" t="str">
        <f>LEFT(TEXT(DataFromForm[[#This Row],[HeureBoisson]],"0000"),2)</f>
        <v>13</v>
      </c>
      <c r="AE229" s="31">
        <f>LEFT(TEXT(DataFromForm[[#This Row],[HeureBoisson]],"0000"),2)+1</f>
        <v>14</v>
      </c>
      <c r="AF229" t="str">
        <f>IF(RIGHT(DataFromForm[[#This Row],[HeureBoisson]],2)*1 &gt;57, AE229,AD229)</f>
        <v>13</v>
      </c>
      <c r="AG229">
        <f>IF(RIGHT(DataFromForm[[#This Row],[HeureBoisson]],2)*1 &gt;57,0,MROUND(RIGHT(DataFromForm[[#This Row],[Heure coucher]]*1,2),15))</f>
        <v>0</v>
      </c>
      <c r="AH229" cm="1">
        <f t="array" aca="1" ref="AH229" ca="1">RIGHT(CELL("address",INDEX(Agenda!A:A,MATCH(DataFromForm[[#This Row],[Date]],Agenda!A:A,0))),3)-1</f>
        <v>870</v>
      </c>
      <c r="AI229" s="4" t="str" cm="1">
        <f t="array" ref="AI229">INDEX(MatriceHeureHeure[], MATCH(AG229*1,TableHeuresMinutes[Colonne1],0),MATCH(AF229*1,(MatriceHeureHeure[#Headers])*1,0))</f>
        <v>BN</v>
      </c>
      <c r="AJ229" s="37">
        <v>0</v>
      </c>
      <c r="AK229" s="48" t="str">
        <f>LEFT(TEXT(DataFromForm[[#This Row],[Heure sieste]],"0000"),2)</f>
        <v>13</v>
      </c>
      <c r="AL229" s="31">
        <f>LEFT(TEXT(DataFromForm[[#This Row],[Heure sieste]],"0000"),2)+1</f>
        <v>14</v>
      </c>
      <c r="AM229" t="str">
        <f>IF(RIGHT(DataFromForm[[#This Row],[Heure sieste]],2)*1 &gt;57, AL229,AK229)</f>
        <v>13</v>
      </c>
      <c r="AN229">
        <f>IF(RIGHT(DataFromForm[[#This Row],[Heure sieste]],2)*1 &gt;57,0,MROUND(RIGHT(DataFromForm[[#This Row],[Heure sieste]]*1,2),15))</f>
        <v>0</v>
      </c>
      <c r="AO229">
        <f>MROUND(DataFromForm[[#This Row],[Durée sieste]],15)</f>
        <v>15</v>
      </c>
      <c r="AP229" t="str" cm="1">
        <f t="array" aca="1" ref="AP229" ca="1">RIGHT(CELL("address",INDEX(Agenda!A:A,MATCH(DataFromForm[[#This Row],[Date]],Agenda!A:A,0))),3)</f>
        <v>871</v>
      </c>
      <c r="AQ229" s="4" t="str" cm="1">
        <f t="array" ref="AQ229">INDEX(MatriceHeureHeure[], MATCH(AN229*1,TableHeuresMinutes[Colonne1],0),MATCH(AM229*1,(MatriceHeureHeure[#Headers])*1,0))</f>
        <v>BN</v>
      </c>
      <c r="AR229">
        <f t="shared" si="4"/>
        <v>0</v>
      </c>
    </row>
    <row r="230" spans="1:44">
      <c r="A230" s="19">
        <v>44723</v>
      </c>
      <c r="B230" s="28">
        <v>2330</v>
      </c>
      <c r="C230" s="21" t="s">
        <v>204</v>
      </c>
      <c r="D230" s="21" t="s">
        <v>302</v>
      </c>
      <c r="E230">
        <v>20</v>
      </c>
      <c r="F230" t="s">
        <v>200</v>
      </c>
      <c r="G230" t="s">
        <v>201</v>
      </c>
      <c r="H230" t="s">
        <v>200</v>
      </c>
      <c r="I230">
        <v>2</v>
      </c>
      <c r="J230">
        <v>2</v>
      </c>
      <c r="K230" t="s">
        <v>210</v>
      </c>
      <c r="L230" s="21" t="s">
        <v>232</v>
      </c>
      <c r="M230">
        <v>1</v>
      </c>
      <c r="P230" s="30" t="str">
        <f>LEFT(TEXT(DataFromForm[[#This Row],[Heure coucher]],"0000"),2)</f>
        <v>23</v>
      </c>
      <c r="Q230" s="31">
        <f>LEFT(TEXT(DataFromForm[[#This Row],[Heure coucher]],"0000"),2)+1</f>
        <v>24</v>
      </c>
      <c r="R230" s="32" t="str">
        <f>IF(RIGHT(DataFromForm[[#This Row],[Heure coucher]],2)*1 &gt;57,Q230, P230)</f>
        <v>23</v>
      </c>
      <c r="S230" s="33">
        <f>IF(RIGHT(DataFromForm[[#This Row],[Heure coucher]],2)*1 &gt;57,0,MROUND(RIGHT(DataFromForm[[#This Row],[Heure coucher]]*1,2),15))</f>
        <v>30</v>
      </c>
      <c r="T230" s="20" t="str" cm="1">
        <f t="array" aca="1" ref="T230" ca="1">RIGHT(CELL("address",INDEX(Agenda!A:A,MATCH(DataFromForm[[#This Row],[Date]],Agenda!A:A,0))),3)</f>
        <v>872</v>
      </c>
      <c r="U230" s="34" t="str" cm="1">
        <f t="array" ref="U230">INDEX(MatriceHeureHeure[], MATCH(S230*1,TableHeuresMinutes[Colonne1],0),MATCH(R230*1,(MatriceHeureHeure[#Headers])*1,0))</f>
        <v>L</v>
      </c>
      <c r="W230" s="30" t="str">
        <f>LEFT(TEXT(DataFromForm[[#This Row],[Heure levé]],"0000"),2)</f>
        <v>08</v>
      </c>
      <c r="X230" s="31">
        <f>LEFT(TEXT(DataFromForm[[#This Row],[Heure levé]],"0000"),2)+1</f>
        <v>9</v>
      </c>
      <c r="Y230" t="str">
        <f>IF(RIGHT(DataFromForm[[#This Row],[Heure levé]],2)*1 &gt;57, X230,W230)</f>
        <v>08</v>
      </c>
      <c r="Z230">
        <f>IF(RIGHT(DataFromForm[[#This Row],[Heure levé]],2)*1 &gt;57,0,MROUND(RIGHT(DataFromForm[[#This Row],[Heure coucher]]*1,2),15))</f>
        <v>30</v>
      </c>
      <c r="AA230" t="str" cm="1">
        <f t="array" aca="1" ref="AA230" ca="1">RIGHT(CELL("address",INDEX(Agenda!A:A,MATCH(DataFromForm[[#This Row],[Date]],Agenda!A:A,0))),3)</f>
        <v>872</v>
      </c>
      <c r="AB230" s="4" t="str" cm="1">
        <f t="array" ref="AB230">INDEX(MatriceHeureHeure[], MATCH(Z230*1,TableHeuresMinutes[Colonne1],0),MATCH(Y230*1,(MatriceHeureHeure[#Headers])*1,0))</f>
        <v>AV</v>
      </c>
      <c r="AD230" s="48" t="str">
        <f>LEFT(TEXT(DataFromForm[[#This Row],[HeureBoisson]],"0000"),2)</f>
        <v>16</v>
      </c>
      <c r="AE230" s="31">
        <f>LEFT(TEXT(DataFromForm[[#This Row],[HeureBoisson]],"0000"),2)+1</f>
        <v>17</v>
      </c>
      <c r="AF230" t="str">
        <f>IF(RIGHT(DataFromForm[[#This Row],[HeureBoisson]],2)*1 &gt;57, AE230,AD230)</f>
        <v>16</v>
      </c>
      <c r="AG230">
        <f>IF(RIGHT(DataFromForm[[#This Row],[HeureBoisson]],2)*1 &gt;57,0,MROUND(RIGHT(DataFromForm[[#This Row],[Heure coucher]]*1,2),15))</f>
        <v>30</v>
      </c>
      <c r="AH230" cm="1">
        <f t="array" aca="1" ref="AH230" ca="1">RIGHT(CELL("address",INDEX(Agenda!A:A,MATCH(DataFromForm[[#This Row],[Date]],Agenda!A:A,0))),3)-1</f>
        <v>871</v>
      </c>
      <c r="AI230" s="4" t="str" cm="1">
        <f t="array" ref="AI230">INDEX(MatriceHeureHeure[], MATCH(AG230*1,TableHeuresMinutes[Colonne1],0),MATCH(AF230*1,(MatriceHeureHeure[#Headers])*1,0))</f>
        <v>CB</v>
      </c>
      <c r="AJ230" s="37">
        <v>0</v>
      </c>
      <c r="AK230" s="48" t="str">
        <f>LEFT(TEXT(DataFromForm[[#This Row],[Heure sieste]],"0000"),2)</f>
        <v>21</v>
      </c>
      <c r="AL230" s="31">
        <f>LEFT(TEXT(DataFromForm[[#This Row],[Heure sieste]],"0000"),2)+1</f>
        <v>22</v>
      </c>
      <c r="AM230" t="str">
        <f>IF(RIGHT(DataFromForm[[#This Row],[Heure sieste]],2)*1 &gt;57, AL230,AK230)</f>
        <v>21</v>
      </c>
      <c r="AN230">
        <f>IF(RIGHT(DataFromForm[[#This Row],[Heure sieste]],2)*1 &gt;57,0,MROUND(RIGHT(DataFromForm[[#This Row],[Heure sieste]]*1,2),15))</f>
        <v>0</v>
      </c>
      <c r="AO230">
        <f>MROUND(DataFromForm[[#This Row],[Durée sieste]],15)</f>
        <v>15</v>
      </c>
      <c r="AP230" t="str" cm="1">
        <f t="array" aca="1" ref="AP230" ca="1">RIGHT(CELL("address",INDEX(Agenda!A:A,MATCH(DataFromForm[[#This Row],[Date]],Agenda!A:A,0))),3)</f>
        <v>872</v>
      </c>
      <c r="AQ230" s="4" t="str" cm="1">
        <f t="array" ref="AQ230">INDEX(MatriceHeureHeure[], MATCH(AN230*1,TableHeuresMinutes[Colonne1],0),MATCH(AM230*1,(MatriceHeureHeure[#Headers])*1,0))</f>
        <v>B</v>
      </c>
      <c r="AR230">
        <f t="shared" si="4"/>
        <v>0</v>
      </c>
    </row>
    <row r="231" spans="1:44">
      <c r="A231" s="19">
        <v>44726</v>
      </c>
      <c r="B231" s="28"/>
      <c r="D231" s="21" t="s">
        <v>246</v>
      </c>
      <c r="E231">
        <v>15</v>
      </c>
      <c r="K231" t="s">
        <v>210</v>
      </c>
      <c r="L231" s="21" t="s">
        <v>266</v>
      </c>
      <c r="M231">
        <v>1</v>
      </c>
      <c r="P231" s="30" t="str">
        <f>LEFT(TEXT(DataFromForm[[#This Row],[Heure coucher]],"0000"),2)</f>
        <v>00</v>
      </c>
      <c r="Q231" s="31">
        <f>LEFT(TEXT(DataFromForm[[#This Row],[Heure coucher]],"0000"),2)+1</f>
        <v>1</v>
      </c>
      <c r="R231" s="32" t="e">
        <f>IF(RIGHT(DataFromForm[[#This Row],[Heure coucher]],2)*1 &gt;57,Q231, P231)</f>
        <v>#VALUE!</v>
      </c>
      <c r="S231" s="33" t="e">
        <f>IF(RIGHT(DataFromForm[[#This Row],[Heure coucher]],2)*1 &gt;57,0,MROUND(RIGHT(DataFromForm[[#This Row],[Heure coucher]]*1,2),15))</f>
        <v>#VALUE!</v>
      </c>
      <c r="T231" s="20" t="str" cm="1">
        <f t="array" aca="1" ref="T231" ca="1">RIGHT(CELL("address",INDEX(Agenda!A:A,MATCH(DataFromForm[[#This Row],[Date]],Agenda!A:A,0))),3)</f>
        <v>875</v>
      </c>
      <c r="U231" s="34" t="e" cm="1">
        <f t="array" ref="U231">INDEX(MatriceHeureHeure[], MATCH(S231*1,TableHeuresMinutes[Colonne1],0),MATCH(R231*1,(MatriceHeureHeure[#Headers])*1,0))</f>
        <v>#VALUE!</v>
      </c>
      <c r="W231" s="30" t="str">
        <f>LEFT(TEXT(DataFromForm[[#This Row],[Heure levé]],"0000"),2)</f>
        <v>00</v>
      </c>
      <c r="X231" s="31">
        <f>LEFT(TEXT(DataFromForm[[#This Row],[Heure levé]],"0000"),2)+1</f>
        <v>1</v>
      </c>
      <c r="Y231" t="e">
        <f>IF(RIGHT(DataFromForm[[#This Row],[Heure levé]],2)*1 &gt;57, X231,W231)</f>
        <v>#VALUE!</v>
      </c>
      <c r="Z231" t="e">
        <f>IF(RIGHT(DataFromForm[[#This Row],[Heure levé]],2)*1 &gt;57,0,MROUND(RIGHT(DataFromForm[[#This Row],[Heure coucher]]*1,2),15))</f>
        <v>#VALUE!</v>
      </c>
      <c r="AA231" t="str" cm="1">
        <f t="array" aca="1" ref="AA231" ca="1">RIGHT(CELL("address",INDEX(Agenda!A:A,MATCH(DataFromForm[[#This Row],[Date]],Agenda!A:A,0))),3)</f>
        <v>875</v>
      </c>
      <c r="AB231" s="4" t="e" cm="1">
        <f t="array" ref="AB231">INDEX(MatriceHeureHeure[], MATCH(Z231*1,TableHeuresMinutes[Colonne1],0),MATCH(Y231*1,(MatriceHeureHeure[#Headers])*1,0))</f>
        <v>#VALUE!</v>
      </c>
      <c r="AD231" s="48" t="str">
        <f>LEFT(TEXT(DataFromForm[[#This Row],[HeureBoisson]],"0000"),2)</f>
        <v>14</v>
      </c>
      <c r="AE231" s="31">
        <f>LEFT(TEXT(DataFromForm[[#This Row],[HeureBoisson]],"0000"),2)+1</f>
        <v>15</v>
      </c>
      <c r="AF231" t="str">
        <f>IF(RIGHT(DataFromForm[[#This Row],[HeureBoisson]],2)*1 &gt;57, AE231,AD231)</f>
        <v>14</v>
      </c>
      <c r="AG231">
        <f>IF(RIGHT(DataFromForm[[#This Row],[HeureBoisson]],2)*1 &gt;57,0,MROUND(RIGHT(DataFromForm[[#This Row],[Heure coucher]]*1,2),15))</f>
        <v>0</v>
      </c>
      <c r="AH231" cm="1">
        <f t="array" aca="1" ref="AH231" ca="1">RIGHT(CELL("address",INDEX(Agenda!A:A,MATCH(DataFromForm[[#This Row],[Date]],Agenda!A:A,0))),3)-1</f>
        <v>874</v>
      </c>
      <c r="AI231" s="4" t="str" cm="1">
        <f t="array" ref="AI231">INDEX(MatriceHeureHeure[], MATCH(AG231*1,TableHeuresMinutes[Colonne1],0),MATCH(AF231*1,(MatriceHeureHeure[#Headers])*1,0))</f>
        <v>BR</v>
      </c>
      <c r="AJ231" s="37">
        <v>0</v>
      </c>
      <c r="AK231" s="48" t="str">
        <f>LEFT(TEXT(DataFromForm[[#This Row],[Heure sieste]],"0000"),2)</f>
        <v>15</v>
      </c>
      <c r="AL231" s="31">
        <f>LEFT(TEXT(DataFromForm[[#This Row],[Heure sieste]],"0000"),2)+1</f>
        <v>16</v>
      </c>
      <c r="AM231" t="str">
        <f>IF(RIGHT(DataFromForm[[#This Row],[Heure sieste]],2)*1 &gt;57, AL231,AK231)</f>
        <v>15</v>
      </c>
      <c r="AN231">
        <f>IF(RIGHT(DataFromForm[[#This Row],[Heure sieste]],2)*1 &gt;57,0,MROUND(RIGHT(DataFromForm[[#This Row],[Heure sieste]]*1,2),15))</f>
        <v>0</v>
      </c>
      <c r="AO231">
        <f>MROUND(DataFromForm[[#This Row],[Durée sieste]],15)</f>
        <v>15</v>
      </c>
      <c r="AP231" t="str" cm="1">
        <f t="array" aca="1" ref="AP231" ca="1">RIGHT(CELL("address",INDEX(Agenda!A:A,MATCH(DataFromForm[[#This Row],[Date]],Agenda!A:A,0))),3)</f>
        <v>875</v>
      </c>
      <c r="AQ231" s="4" t="str" cm="1">
        <f t="array" ref="AQ231">INDEX(MatriceHeureHeure[], MATCH(AN231*1,TableHeuresMinutes[Colonne1],0),MATCH(AM231*1,(MatriceHeureHeure[#Headers])*1,0))</f>
        <v>BV</v>
      </c>
      <c r="AR231">
        <f t="shared" si="4"/>
        <v>0</v>
      </c>
    </row>
    <row r="232" spans="1:44">
      <c r="A232" s="19">
        <v>44726</v>
      </c>
      <c r="B232" s="28">
        <v>2230</v>
      </c>
      <c r="C232" s="21" t="s">
        <v>274</v>
      </c>
      <c r="F232" t="s">
        <v>208</v>
      </c>
      <c r="G232" t="s">
        <v>208</v>
      </c>
      <c r="H232" t="s">
        <v>208</v>
      </c>
      <c r="I232">
        <v>3</v>
      </c>
      <c r="J232">
        <v>3</v>
      </c>
      <c r="M232">
        <v>1</v>
      </c>
      <c r="P232" s="30" t="str">
        <f>LEFT(TEXT(DataFromForm[[#This Row],[Heure coucher]],"0000"),2)</f>
        <v>22</v>
      </c>
      <c r="Q232" s="31">
        <f>LEFT(TEXT(DataFromForm[[#This Row],[Heure coucher]],"0000"),2)+1</f>
        <v>23</v>
      </c>
      <c r="R232" s="32" t="str">
        <f>IF(RIGHT(DataFromForm[[#This Row],[Heure coucher]],2)*1 &gt;57,Q232, P232)</f>
        <v>22</v>
      </c>
      <c r="S232" s="33">
        <f>IF(RIGHT(DataFromForm[[#This Row],[Heure coucher]],2)*1 &gt;57,0,MROUND(RIGHT(DataFromForm[[#This Row],[Heure coucher]]*1,2),15))</f>
        <v>30</v>
      </c>
      <c r="T232" s="20" t="str" cm="1">
        <f t="array" aca="1" ref="T232" ca="1">RIGHT(CELL("address",INDEX(Agenda!A:A,MATCH(DataFromForm[[#This Row],[Date]],Agenda!A:A,0))),3)</f>
        <v>875</v>
      </c>
      <c r="U232" s="34" t="str" cm="1">
        <f t="array" ref="U232">INDEX(MatriceHeureHeure[], MATCH(S232*1,TableHeuresMinutes[Colonne1],0),MATCH(R232*1,(MatriceHeureHeure[#Headers])*1,0))</f>
        <v>H</v>
      </c>
      <c r="W232" s="30" t="str">
        <f>LEFT(TEXT(DataFromForm[[#This Row],[Heure levé]],"0000"),2)</f>
        <v>07</v>
      </c>
      <c r="X232" s="31">
        <f>LEFT(TEXT(DataFromForm[[#This Row],[Heure levé]],"0000"),2)+1</f>
        <v>8</v>
      </c>
      <c r="Y232" t="str">
        <f>IF(RIGHT(DataFromForm[[#This Row],[Heure levé]],2)*1 &gt;57, X232,W232)</f>
        <v>07</v>
      </c>
      <c r="Z232">
        <f>IF(RIGHT(DataFromForm[[#This Row],[Heure levé]],2)*1 &gt;57,0,MROUND(RIGHT(DataFromForm[[#This Row],[Heure coucher]]*1,2),15))</f>
        <v>30</v>
      </c>
      <c r="AA232" t="str" cm="1">
        <f t="array" aca="1" ref="AA232" ca="1">RIGHT(CELL("address",INDEX(Agenda!A:A,MATCH(DataFromForm[[#This Row],[Date]],Agenda!A:A,0))),3)</f>
        <v>875</v>
      </c>
      <c r="AB232" s="4" t="str" cm="1">
        <f t="array" ref="AB232">INDEX(MatriceHeureHeure[], MATCH(Z232*1,TableHeuresMinutes[Colonne1],0),MATCH(Y232*1,(MatriceHeureHeure[#Headers])*1,0))</f>
        <v>AR</v>
      </c>
      <c r="AD232" s="48" t="str">
        <f>LEFT(TEXT(DataFromForm[[#This Row],[HeureBoisson]],"0000"),2)</f>
        <v>00</v>
      </c>
      <c r="AE232" s="31">
        <f>LEFT(TEXT(DataFromForm[[#This Row],[HeureBoisson]],"0000"),2)+1</f>
        <v>1</v>
      </c>
      <c r="AF232" t="e">
        <f>IF(RIGHT(DataFromForm[[#This Row],[HeureBoisson]],2)*1 &gt;57, AE232,AD232)</f>
        <v>#VALUE!</v>
      </c>
      <c r="AG232" t="e">
        <f>IF(RIGHT(DataFromForm[[#This Row],[HeureBoisson]],2)*1 &gt;57,0,MROUND(RIGHT(DataFromForm[[#This Row],[Heure coucher]]*1,2),15))</f>
        <v>#VALUE!</v>
      </c>
      <c r="AH232" cm="1">
        <f t="array" aca="1" ref="AH232" ca="1">RIGHT(CELL("address",INDEX(Agenda!A:A,MATCH(DataFromForm[[#This Row],[Date]],Agenda!A:A,0))),3)-1</f>
        <v>874</v>
      </c>
      <c r="AI232" s="4" t="e" cm="1">
        <f t="array" ref="AI232">INDEX(MatriceHeureHeure[], MATCH(AG232*1,TableHeuresMinutes[Colonne1],0),MATCH(AF232*1,(MatriceHeureHeure[#Headers])*1,0))</f>
        <v>#VALUE!</v>
      </c>
      <c r="AJ232" s="37">
        <v>0</v>
      </c>
      <c r="AK232" s="48" t="str">
        <f>LEFT(TEXT(DataFromForm[[#This Row],[Heure sieste]],"0000"),2)</f>
        <v>00</v>
      </c>
      <c r="AL232" s="31">
        <f>LEFT(TEXT(DataFromForm[[#This Row],[Heure sieste]],"0000"),2)+1</f>
        <v>1</v>
      </c>
      <c r="AM232" t="e">
        <f>IF(RIGHT(DataFromForm[[#This Row],[Heure sieste]],2)*1 &gt;57, AL232,AK232)</f>
        <v>#VALUE!</v>
      </c>
      <c r="AN232" t="e">
        <f>IF(RIGHT(DataFromForm[[#This Row],[Heure sieste]],2)*1 &gt;57,0,MROUND(RIGHT(DataFromForm[[#This Row],[Heure sieste]]*1,2),15))</f>
        <v>#VALUE!</v>
      </c>
      <c r="AO232">
        <f>MROUND(DataFromForm[[#This Row],[Durée sieste]],15)</f>
        <v>0</v>
      </c>
      <c r="AP232" t="str" cm="1">
        <f t="array" aca="1" ref="AP232" ca="1">RIGHT(CELL("address",INDEX(Agenda!A:A,MATCH(DataFromForm[[#This Row],[Date]],Agenda!A:A,0))),3)</f>
        <v>875</v>
      </c>
      <c r="AQ232" s="4" t="e" cm="1">
        <f t="array" ref="AQ232">INDEX(MatriceHeureHeure[], MATCH(AN232*1,TableHeuresMinutes[Colonne1],0),MATCH(AM232*1,(MatriceHeureHeure[#Headers])*1,0))</f>
        <v>#VALUE!</v>
      </c>
      <c r="AR232">
        <f t="shared" si="4"/>
        <v>-1</v>
      </c>
    </row>
    <row r="233" spans="1:44">
      <c r="A233" s="19">
        <v>44727</v>
      </c>
      <c r="B233" s="28">
        <v>130</v>
      </c>
      <c r="C233" s="21" t="s">
        <v>225</v>
      </c>
      <c r="F233" t="s">
        <v>201</v>
      </c>
      <c r="G233" t="s">
        <v>215</v>
      </c>
      <c r="H233" t="s">
        <v>201</v>
      </c>
      <c r="I233">
        <v>2</v>
      </c>
      <c r="J233">
        <v>2</v>
      </c>
      <c r="K233" t="s">
        <v>210</v>
      </c>
      <c r="L233" s="21" t="s">
        <v>247</v>
      </c>
      <c r="M233">
        <v>1</v>
      </c>
      <c r="P233" s="30" t="str">
        <f>LEFT(TEXT(DataFromForm[[#This Row],[Heure coucher]],"0000"),2)</f>
        <v>01</v>
      </c>
      <c r="Q233" s="31">
        <f>LEFT(TEXT(DataFromForm[[#This Row],[Heure coucher]],"0000"),2)+1</f>
        <v>2</v>
      </c>
      <c r="R233" s="32" t="str">
        <f>IF(RIGHT(DataFromForm[[#This Row],[Heure coucher]],2)*1 &gt;57,Q233, P233)</f>
        <v>01</v>
      </c>
      <c r="S233" s="33">
        <f>IF(RIGHT(DataFromForm[[#This Row],[Heure coucher]],2)*1 &gt;57,0,MROUND(RIGHT(DataFromForm[[#This Row],[Heure coucher]]*1,2),15))</f>
        <v>30</v>
      </c>
      <c r="T233" s="20" t="str" cm="1">
        <f t="array" aca="1" ref="T233" ca="1">RIGHT(CELL("address",INDEX(Agenda!A:A,MATCH(DataFromForm[[#This Row],[Date]],Agenda!A:A,0))),3)</f>
        <v>876</v>
      </c>
      <c r="U233" s="34" t="str" cm="1">
        <f t="array" ref="U233">INDEX(MatriceHeureHeure[], MATCH(S233*1,TableHeuresMinutes[Colonne1],0),MATCH(R233*1,(MatriceHeureHeure[#Headers])*1,0))</f>
        <v>T</v>
      </c>
      <c r="W233" s="30" t="str">
        <f>LEFT(TEXT(DataFromForm[[#This Row],[Heure levé]],"0000"),2)</f>
        <v>08</v>
      </c>
      <c r="X233" s="31">
        <f>LEFT(TEXT(DataFromForm[[#This Row],[Heure levé]],"0000"),2)+1</f>
        <v>9</v>
      </c>
      <c r="Y233" t="str">
        <f>IF(RIGHT(DataFromForm[[#This Row],[Heure levé]],2)*1 &gt;57, X233,W233)</f>
        <v>08</v>
      </c>
      <c r="Z233">
        <f>IF(RIGHT(DataFromForm[[#This Row],[Heure levé]],2)*1 &gt;57,0,MROUND(RIGHT(DataFromForm[[#This Row],[Heure coucher]]*1,2),15))</f>
        <v>30</v>
      </c>
      <c r="AA233" t="str" cm="1">
        <f t="array" aca="1" ref="AA233" ca="1">RIGHT(CELL("address",INDEX(Agenda!A:A,MATCH(DataFromForm[[#This Row],[Date]],Agenda!A:A,0))),3)</f>
        <v>876</v>
      </c>
      <c r="AB233" s="4" t="str" cm="1">
        <f t="array" ref="AB233">INDEX(MatriceHeureHeure[], MATCH(Z233*1,TableHeuresMinutes[Colonne1],0),MATCH(Y233*1,(MatriceHeureHeure[#Headers])*1,0))</f>
        <v>AV</v>
      </c>
      <c r="AD233" s="48" t="str">
        <f>LEFT(TEXT(DataFromForm[[#This Row],[HeureBoisson]],"0000"),2)</f>
        <v>13</v>
      </c>
      <c r="AE233" s="31">
        <f>LEFT(TEXT(DataFromForm[[#This Row],[HeureBoisson]],"0000"),2)+1</f>
        <v>14</v>
      </c>
      <c r="AF233" t="str">
        <f>IF(RIGHT(DataFromForm[[#This Row],[HeureBoisson]],2)*1 &gt;57, AE233,AD233)</f>
        <v>13</v>
      </c>
      <c r="AG233">
        <f>IF(RIGHT(DataFromForm[[#This Row],[HeureBoisson]],2)*1 &gt;57,0,MROUND(RIGHT(DataFromForm[[#This Row],[Heure coucher]]*1,2),15))</f>
        <v>30</v>
      </c>
      <c r="AH233" cm="1">
        <f t="array" aca="1" ref="AH233" ca="1">RIGHT(CELL("address",INDEX(Agenda!A:A,MATCH(DataFromForm[[#This Row],[Date]],Agenda!A:A,0))),3)-1</f>
        <v>875</v>
      </c>
      <c r="AI233" s="4" t="str" cm="1">
        <f t="array" ref="AI233">INDEX(MatriceHeureHeure[], MATCH(AG233*1,TableHeuresMinutes[Colonne1],0),MATCH(AF233*1,(MatriceHeureHeure[#Headers])*1,0))</f>
        <v>BP</v>
      </c>
      <c r="AJ233" s="37">
        <v>0</v>
      </c>
      <c r="AK233" s="48" t="str">
        <f>LEFT(TEXT(DataFromForm[[#This Row],[Heure sieste]],"0000"),2)</f>
        <v>00</v>
      </c>
      <c r="AL233" s="31">
        <f>LEFT(TEXT(DataFromForm[[#This Row],[Heure sieste]],"0000"),2)+1</f>
        <v>1</v>
      </c>
      <c r="AM233" t="e">
        <f>IF(RIGHT(DataFromForm[[#This Row],[Heure sieste]],2)*1 &gt;57, AL233,AK233)</f>
        <v>#VALUE!</v>
      </c>
      <c r="AN233" t="e">
        <f>IF(RIGHT(DataFromForm[[#This Row],[Heure sieste]],2)*1 &gt;57,0,MROUND(RIGHT(DataFromForm[[#This Row],[Heure sieste]]*1,2),15))</f>
        <v>#VALUE!</v>
      </c>
      <c r="AO233">
        <f>MROUND(DataFromForm[[#This Row],[Durée sieste]],15)</f>
        <v>0</v>
      </c>
      <c r="AP233" t="str" cm="1">
        <f t="array" aca="1" ref="AP233" ca="1">RIGHT(CELL("address",INDEX(Agenda!A:A,MATCH(DataFromForm[[#This Row],[Date]],Agenda!A:A,0))),3)</f>
        <v>876</v>
      </c>
      <c r="AQ233" s="4" t="e" cm="1">
        <f t="array" ref="AQ233">INDEX(MatriceHeureHeure[], MATCH(AN233*1,TableHeuresMinutes[Colonne1],0),MATCH(AM233*1,(MatriceHeureHeure[#Headers])*1,0))</f>
        <v>#VALUE!</v>
      </c>
      <c r="AR233">
        <f t="shared" si="4"/>
        <v>-1</v>
      </c>
    </row>
    <row r="234" spans="1:44">
      <c r="A234" s="19">
        <v>44729</v>
      </c>
      <c r="B234" s="28">
        <v>2330</v>
      </c>
      <c r="C234" s="21" t="s">
        <v>303</v>
      </c>
      <c r="F234" t="s">
        <v>201</v>
      </c>
      <c r="G234" t="s">
        <v>208</v>
      </c>
      <c r="H234" t="s">
        <v>201</v>
      </c>
      <c r="I234">
        <v>2</v>
      </c>
      <c r="J234">
        <v>3</v>
      </c>
      <c r="K234" t="s">
        <v>203</v>
      </c>
      <c r="L234" s="21" t="s">
        <v>204</v>
      </c>
      <c r="M234">
        <v>1</v>
      </c>
      <c r="P234" s="30" t="str">
        <f>LEFT(TEXT(DataFromForm[[#This Row],[Heure coucher]],"0000"),2)</f>
        <v>23</v>
      </c>
      <c r="Q234" s="31">
        <f>LEFT(TEXT(DataFromForm[[#This Row],[Heure coucher]],"0000"),2)+1</f>
        <v>24</v>
      </c>
      <c r="R234" s="32" t="str">
        <f>IF(RIGHT(DataFromForm[[#This Row],[Heure coucher]],2)*1 &gt;57,Q234, P234)</f>
        <v>23</v>
      </c>
      <c r="S234" s="33">
        <f>IF(RIGHT(DataFromForm[[#This Row],[Heure coucher]],2)*1 &gt;57,0,MROUND(RIGHT(DataFromForm[[#This Row],[Heure coucher]]*1,2),15))</f>
        <v>30</v>
      </c>
      <c r="T234" s="20" t="str" cm="1">
        <f t="array" aca="1" ref="T234" ca="1">RIGHT(CELL("address",INDEX(Agenda!A:A,MATCH(DataFromForm[[#This Row],[Date]],Agenda!A:A,0))),3)</f>
        <v>878</v>
      </c>
      <c r="U234" s="34" t="str" cm="1">
        <f t="array" ref="U234">INDEX(MatriceHeureHeure[], MATCH(S234*1,TableHeuresMinutes[Colonne1],0),MATCH(R234*1,(MatriceHeureHeure[#Headers])*1,0))</f>
        <v>L</v>
      </c>
      <c r="W234" s="30" t="str">
        <f>LEFT(TEXT(DataFromForm[[#This Row],[Heure levé]],"0000"),2)</f>
        <v>06</v>
      </c>
      <c r="X234" s="31">
        <f>LEFT(TEXT(DataFromForm[[#This Row],[Heure levé]],"0000"),2)+1</f>
        <v>7</v>
      </c>
      <c r="Y234" t="str">
        <f>IF(RIGHT(DataFromForm[[#This Row],[Heure levé]],2)*1 &gt;57, X234,W234)</f>
        <v>06</v>
      </c>
      <c r="Z234">
        <f>IF(RIGHT(DataFromForm[[#This Row],[Heure levé]],2)*1 &gt;57,0,MROUND(RIGHT(DataFromForm[[#This Row],[Heure coucher]]*1,2),15))</f>
        <v>30</v>
      </c>
      <c r="AA234" t="str" cm="1">
        <f t="array" aca="1" ref="AA234" ca="1">RIGHT(CELL("address",INDEX(Agenda!A:A,MATCH(DataFromForm[[#This Row],[Date]],Agenda!A:A,0))),3)</f>
        <v>878</v>
      </c>
      <c r="AB234" s="4" t="str" cm="1">
        <f t="array" ref="AB234">INDEX(MatriceHeureHeure[], MATCH(Z234*1,TableHeuresMinutes[Colonne1],0),MATCH(Y234*1,(MatriceHeureHeure[#Headers])*1,0))</f>
        <v>AN</v>
      </c>
      <c r="AD234" s="48" t="str">
        <f>LEFT(TEXT(DataFromForm[[#This Row],[HeureBoisson]],"0000"),2)</f>
        <v>08</v>
      </c>
      <c r="AE234" s="31">
        <f>LEFT(TEXT(DataFromForm[[#This Row],[HeureBoisson]],"0000"),2)+1</f>
        <v>9</v>
      </c>
      <c r="AF234" t="str">
        <f>IF(RIGHT(DataFromForm[[#This Row],[HeureBoisson]],2)*1 &gt;57, AE234,AD234)</f>
        <v>08</v>
      </c>
      <c r="AG234">
        <f>IF(RIGHT(DataFromForm[[#This Row],[HeureBoisson]],2)*1 &gt;57,0,MROUND(RIGHT(DataFromForm[[#This Row],[Heure coucher]]*1,2),15))</f>
        <v>30</v>
      </c>
      <c r="AH234" cm="1">
        <f t="array" aca="1" ref="AH234" ca="1">RIGHT(CELL("address",INDEX(Agenda!A:A,MATCH(DataFromForm[[#This Row],[Date]],Agenda!A:A,0))),3)-1</f>
        <v>877</v>
      </c>
      <c r="AI234" s="4" t="str" cm="1">
        <f t="array" ref="AI234">INDEX(MatriceHeureHeure[], MATCH(AG234*1,TableHeuresMinutes[Colonne1],0),MATCH(AF234*1,(MatriceHeureHeure[#Headers])*1,0))</f>
        <v>AV</v>
      </c>
      <c r="AJ234" s="37">
        <v>0</v>
      </c>
      <c r="AK234" s="48" t="str">
        <f>LEFT(TEXT(DataFromForm[[#This Row],[Heure sieste]],"0000"),2)</f>
        <v>00</v>
      </c>
      <c r="AL234" s="31">
        <f>LEFT(TEXT(DataFromForm[[#This Row],[Heure sieste]],"0000"),2)+1</f>
        <v>1</v>
      </c>
      <c r="AM234" t="e">
        <f>IF(RIGHT(DataFromForm[[#This Row],[Heure sieste]],2)*1 &gt;57, AL234,AK234)</f>
        <v>#VALUE!</v>
      </c>
      <c r="AN234" t="e">
        <f>IF(RIGHT(DataFromForm[[#This Row],[Heure sieste]],2)*1 &gt;57,0,MROUND(RIGHT(DataFromForm[[#This Row],[Heure sieste]]*1,2),15))</f>
        <v>#VALUE!</v>
      </c>
      <c r="AO234">
        <f>MROUND(DataFromForm[[#This Row],[Durée sieste]],15)</f>
        <v>0</v>
      </c>
      <c r="AP234" t="str" cm="1">
        <f t="array" aca="1" ref="AP234" ca="1">RIGHT(CELL("address",INDEX(Agenda!A:A,MATCH(DataFromForm[[#This Row],[Date]],Agenda!A:A,0))),3)</f>
        <v>878</v>
      </c>
      <c r="AQ234" s="4" t="e" cm="1">
        <f t="array" ref="AQ234">INDEX(MatriceHeureHeure[], MATCH(AN234*1,TableHeuresMinutes[Colonne1],0),MATCH(AM234*1,(MatriceHeureHeure[#Headers])*1,0))</f>
        <v>#VALUE!</v>
      </c>
      <c r="AR234">
        <f t="shared" si="4"/>
        <v>-1</v>
      </c>
    </row>
    <row r="235" spans="1:44">
      <c r="A235" s="19">
        <v>44729</v>
      </c>
      <c r="B235" s="28">
        <v>115</v>
      </c>
      <c r="C235" s="21" t="s">
        <v>237</v>
      </c>
      <c r="F235" t="s">
        <v>208</v>
      </c>
      <c r="G235" t="s">
        <v>200</v>
      </c>
      <c r="H235" t="s">
        <v>201</v>
      </c>
      <c r="I235">
        <v>2</v>
      </c>
      <c r="J235">
        <v>2</v>
      </c>
      <c r="K235" t="s">
        <v>210</v>
      </c>
      <c r="L235" s="21" t="s">
        <v>232</v>
      </c>
      <c r="M235">
        <v>1</v>
      </c>
      <c r="P235" s="30" t="str">
        <f>LEFT(TEXT(DataFromForm[[#This Row],[Heure coucher]],"0000"),2)</f>
        <v>01</v>
      </c>
      <c r="Q235" s="31">
        <f>LEFT(TEXT(DataFromForm[[#This Row],[Heure coucher]],"0000"),2)+1</f>
        <v>2</v>
      </c>
      <c r="R235" s="32" t="str">
        <f>IF(RIGHT(DataFromForm[[#This Row],[Heure coucher]],2)*1 &gt;57,Q235, P235)</f>
        <v>01</v>
      </c>
      <c r="S235" s="33">
        <f>IF(RIGHT(DataFromForm[[#This Row],[Heure coucher]],2)*1 &gt;57,0,MROUND(RIGHT(DataFromForm[[#This Row],[Heure coucher]]*1,2),15))</f>
        <v>15</v>
      </c>
      <c r="T235" s="20" t="str" cm="1">
        <f t="array" aca="1" ref="T235" ca="1">RIGHT(CELL("address",INDEX(Agenda!A:A,MATCH(DataFromForm[[#This Row],[Date]],Agenda!A:A,0))),3)</f>
        <v>878</v>
      </c>
      <c r="U235" s="34" t="str" cm="1">
        <f t="array" ref="U235">INDEX(MatriceHeureHeure[], MATCH(S235*1,TableHeuresMinutes[Colonne1],0),MATCH(R235*1,(MatriceHeureHeure[#Headers])*1,0))</f>
        <v>S</v>
      </c>
      <c r="W235" s="30" t="str">
        <f>LEFT(TEXT(DataFromForm[[#This Row],[Heure levé]],"0000"),2)</f>
        <v>07</v>
      </c>
      <c r="X235" s="31">
        <f>LEFT(TEXT(DataFromForm[[#This Row],[Heure levé]],"0000"),2)+1</f>
        <v>8</v>
      </c>
      <c r="Y235" t="str">
        <f>IF(RIGHT(DataFromForm[[#This Row],[Heure levé]],2)*1 &gt;57, X235,W235)</f>
        <v>07</v>
      </c>
      <c r="Z235">
        <f>IF(RIGHT(DataFromForm[[#This Row],[Heure levé]],2)*1 &gt;57,0,MROUND(RIGHT(DataFromForm[[#This Row],[Heure coucher]]*1,2),15))</f>
        <v>15</v>
      </c>
      <c r="AA235" t="str" cm="1">
        <f t="array" aca="1" ref="AA235" ca="1">RIGHT(CELL("address",INDEX(Agenda!A:A,MATCH(DataFromForm[[#This Row],[Date]],Agenda!A:A,0))),3)</f>
        <v>878</v>
      </c>
      <c r="AB235" s="4" t="str" cm="1">
        <f t="array" ref="AB235">INDEX(MatriceHeureHeure[], MATCH(Z235*1,TableHeuresMinutes[Colonne1],0),MATCH(Y235*1,(MatriceHeureHeure[#Headers])*1,0))</f>
        <v>AQ</v>
      </c>
      <c r="AD235" s="48" t="str">
        <f>LEFT(TEXT(DataFromForm[[#This Row],[HeureBoisson]],"0000"),2)</f>
        <v>16</v>
      </c>
      <c r="AE235" s="31">
        <f>LEFT(TEXT(DataFromForm[[#This Row],[HeureBoisson]],"0000"),2)+1</f>
        <v>17</v>
      </c>
      <c r="AF235" t="str">
        <f>IF(RIGHT(DataFromForm[[#This Row],[HeureBoisson]],2)*1 &gt;57, AE235,AD235)</f>
        <v>16</v>
      </c>
      <c r="AG235">
        <f>IF(RIGHT(DataFromForm[[#This Row],[HeureBoisson]],2)*1 &gt;57,0,MROUND(RIGHT(DataFromForm[[#This Row],[Heure coucher]]*1,2),15))</f>
        <v>15</v>
      </c>
      <c r="AH235" cm="1">
        <f t="array" aca="1" ref="AH235" ca="1">RIGHT(CELL("address",INDEX(Agenda!A:A,MATCH(DataFromForm[[#This Row],[Date]],Agenda!A:A,0))),3)-1</f>
        <v>877</v>
      </c>
      <c r="AI235" s="4" t="str" cm="1">
        <f t="array" ref="AI235">INDEX(MatriceHeureHeure[], MATCH(AG235*1,TableHeuresMinutes[Colonne1],0),MATCH(AF235*1,(MatriceHeureHeure[#Headers])*1,0))</f>
        <v>CA</v>
      </c>
      <c r="AJ235" s="37">
        <v>0</v>
      </c>
      <c r="AK235" s="48" t="str">
        <f>LEFT(TEXT(DataFromForm[[#This Row],[Heure sieste]],"0000"),2)</f>
        <v>00</v>
      </c>
      <c r="AL235" s="31">
        <f>LEFT(TEXT(DataFromForm[[#This Row],[Heure sieste]],"0000"),2)+1</f>
        <v>1</v>
      </c>
      <c r="AM235" t="e">
        <f>IF(RIGHT(DataFromForm[[#This Row],[Heure sieste]],2)*1 &gt;57, AL235,AK235)</f>
        <v>#VALUE!</v>
      </c>
      <c r="AN235" t="e">
        <f>IF(RIGHT(DataFromForm[[#This Row],[Heure sieste]],2)*1 &gt;57,0,MROUND(RIGHT(DataFromForm[[#This Row],[Heure sieste]]*1,2),15))</f>
        <v>#VALUE!</v>
      </c>
      <c r="AO235">
        <f>MROUND(DataFromForm[[#This Row],[Durée sieste]],15)</f>
        <v>0</v>
      </c>
      <c r="AP235" t="str" cm="1">
        <f t="array" aca="1" ref="AP235" ca="1">RIGHT(CELL("address",INDEX(Agenda!A:A,MATCH(DataFromForm[[#This Row],[Date]],Agenda!A:A,0))),3)</f>
        <v>878</v>
      </c>
      <c r="AQ235" s="4" t="e" cm="1">
        <f t="array" ref="AQ235">INDEX(MatriceHeureHeure[], MATCH(AN235*1,TableHeuresMinutes[Colonne1],0),MATCH(AM235*1,(MatriceHeureHeure[#Headers])*1,0))</f>
        <v>#VALUE!</v>
      </c>
      <c r="AR235">
        <f t="shared" si="4"/>
        <v>-1</v>
      </c>
    </row>
    <row r="236" spans="1:44">
      <c r="A236" s="19">
        <v>44730</v>
      </c>
      <c r="B236" s="28">
        <v>100</v>
      </c>
      <c r="C236" s="21" t="s">
        <v>214</v>
      </c>
      <c r="D236" s="21" t="s">
        <v>251</v>
      </c>
      <c r="E236">
        <v>210</v>
      </c>
      <c r="F236" t="s">
        <v>208</v>
      </c>
      <c r="G236" t="s">
        <v>202</v>
      </c>
      <c r="H236" t="s">
        <v>208</v>
      </c>
      <c r="I236">
        <v>2</v>
      </c>
      <c r="J236">
        <v>2</v>
      </c>
      <c r="K236" t="s">
        <v>203</v>
      </c>
      <c r="L236" s="21" t="s">
        <v>204</v>
      </c>
      <c r="M236">
        <v>1</v>
      </c>
      <c r="P236" s="30" t="str">
        <f>LEFT(TEXT(DataFromForm[[#This Row],[Heure coucher]],"0000"),2)</f>
        <v>01</v>
      </c>
      <c r="Q236" s="31">
        <f>LEFT(TEXT(DataFromForm[[#This Row],[Heure coucher]],"0000"),2)+1</f>
        <v>2</v>
      </c>
      <c r="R236" s="32" t="str">
        <f>IF(RIGHT(DataFromForm[[#This Row],[Heure coucher]],2)*1 &gt;57,Q236, P236)</f>
        <v>01</v>
      </c>
      <c r="S236" s="33">
        <f>IF(RIGHT(DataFromForm[[#This Row],[Heure coucher]],2)*1 &gt;57,0,MROUND(RIGHT(DataFromForm[[#This Row],[Heure coucher]]*1,2),15))</f>
        <v>0</v>
      </c>
      <c r="T236" s="20" t="str" cm="1">
        <f t="array" aca="1" ref="T236" ca="1">RIGHT(CELL("address",INDEX(Agenda!A:A,MATCH(DataFromForm[[#This Row],[Date]],Agenda!A:A,0))),3)</f>
        <v>879</v>
      </c>
      <c r="U236" s="34" t="str" cm="1">
        <f t="array" ref="U236">INDEX(MatriceHeureHeure[], MATCH(S236*1,TableHeuresMinutes[Colonne1],0),MATCH(R236*1,(MatriceHeureHeure[#Headers])*1,0))</f>
        <v>R</v>
      </c>
      <c r="W236" s="30" t="str">
        <f>LEFT(TEXT(DataFromForm[[#This Row],[Heure levé]],"0000"),2)</f>
        <v>07</v>
      </c>
      <c r="X236" s="31">
        <f>LEFT(TEXT(DataFromForm[[#This Row],[Heure levé]],"0000"),2)+1</f>
        <v>8</v>
      </c>
      <c r="Y236" t="str">
        <f>IF(RIGHT(DataFromForm[[#This Row],[Heure levé]],2)*1 &gt;57, X236,W236)</f>
        <v>07</v>
      </c>
      <c r="Z236">
        <f>IF(RIGHT(DataFromForm[[#This Row],[Heure levé]],2)*1 &gt;57,0,MROUND(RIGHT(DataFromForm[[#This Row],[Heure coucher]]*1,2),15))</f>
        <v>0</v>
      </c>
      <c r="AA236" t="str" cm="1">
        <f t="array" aca="1" ref="AA236" ca="1">RIGHT(CELL("address",INDEX(Agenda!A:A,MATCH(DataFromForm[[#This Row],[Date]],Agenda!A:A,0))),3)</f>
        <v>879</v>
      </c>
      <c r="AB236" s="4" t="str" cm="1">
        <f t="array" ref="AB236">INDEX(MatriceHeureHeure[], MATCH(Z236*1,TableHeuresMinutes[Colonne1],0),MATCH(Y236*1,(MatriceHeureHeure[#Headers])*1,0))</f>
        <v>AP</v>
      </c>
      <c r="AD236" s="48" t="str">
        <f>LEFT(TEXT(DataFromForm[[#This Row],[HeureBoisson]],"0000"),2)</f>
        <v>08</v>
      </c>
      <c r="AE236" s="31">
        <f>LEFT(TEXT(DataFromForm[[#This Row],[HeureBoisson]],"0000"),2)+1</f>
        <v>9</v>
      </c>
      <c r="AF236" t="str">
        <f>IF(RIGHT(DataFromForm[[#This Row],[HeureBoisson]],2)*1 &gt;57, AE236,AD236)</f>
        <v>08</v>
      </c>
      <c r="AG236">
        <f>IF(RIGHT(DataFromForm[[#This Row],[HeureBoisson]],2)*1 &gt;57,0,MROUND(RIGHT(DataFromForm[[#This Row],[Heure coucher]]*1,2),15))</f>
        <v>0</v>
      </c>
      <c r="AH236" cm="1">
        <f t="array" aca="1" ref="AH236" ca="1">RIGHT(CELL("address",INDEX(Agenda!A:A,MATCH(DataFromForm[[#This Row],[Date]],Agenda!A:A,0))),3)-1</f>
        <v>878</v>
      </c>
      <c r="AI236" s="4" t="str" cm="1">
        <f t="array" ref="AI236">INDEX(MatriceHeureHeure[], MATCH(AG236*1,TableHeuresMinutes[Colonne1],0),MATCH(AF236*1,(MatriceHeureHeure[#Headers])*1,0))</f>
        <v>AT</v>
      </c>
      <c r="AJ236" s="37">
        <v>0</v>
      </c>
      <c r="AK236" s="48" t="str">
        <f>LEFT(TEXT(DataFromForm[[#This Row],[Heure sieste]],"0000"),2)</f>
        <v>08</v>
      </c>
      <c r="AL236" s="31">
        <f>LEFT(TEXT(DataFromForm[[#This Row],[Heure sieste]],"0000"),2)+1</f>
        <v>9</v>
      </c>
      <c r="AM236" t="str">
        <f>IF(RIGHT(DataFromForm[[#This Row],[Heure sieste]],2)*1 &gt;57, AL236,AK236)</f>
        <v>08</v>
      </c>
      <c r="AN236">
        <f>IF(RIGHT(DataFromForm[[#This Row],[Heure sieste]],2)*1 &gt;57,0,MROUND(RIGHT(DataFromForm[[#This Row],[Heure sieste]]*1,2),15))</f>
        <v>30</v>
      </c>
      <c r="AO236">
        <f>MROUND(DataFromForm[[#This Row],[Durée sieste]],15)</f>
        <v>210</v>
      </c>
      <c r="AP236" t="str" cm="1">
        <f t="array" aca="1" ref="AP236" ca="1">RIGHT(CELL("address",INDEX(Agenda!A:A,MATCH(DataFromForm[[#This Row],[Date]],Agenda!A:A,0))),3)</f>
        <v>879</v>
      </c>
      <c r="AQ236" s="4" t="str" cm="1">
        <f t="array" ref="AQ236">INDEX(MatriceHeureHeure[], MATCH(AN236*1,TableHeuresMinutes[Colonne1],0),MATCH(AM236*1,(MatriceHeureHeure[#Headers])*1,0))</f>
        <v>AV</v>
      </c>
      <c r="AR236">
        <f t="shared" si="4"/>
        <v>13</v>
      </c>
    </row>
    <row r="237" spans="1:44">
      <c r="A237" s="19">
        <v>44731</v>
      </c>
      <c r="B237" s="28">
        <v>0</v>
      </c>
      <c r="C237" s="21" t="s">
        <v>214</v>
      </c>
      <c r="F237" t="s">
        <v>215</v>
      </c>
      <c r="G237" t="s">
        <v>201</v>
      </c>
      <c r="H237" t="s">
        <v>201</v>
      </c>
      <c r="I237">
        <v>2</v>
      </c>
      <c r="J237">
        <v>2</v>
      </c>
      <c r="K237" t="s">
        <v>203</v>
      </c>
      <c r="L237" s="21" t="s">
        <v>204</v>
      </c>
      <c r="M237">
        <v>1</v>
      </c>
      <c r="P237" s="30" t="str">
        <f>LEFT(TEXT(DataFromForm[[#This Row],[Heure coucher]],"0000"),2)</f>
        <v>00</v>
      </c>
      <c r="Q237" s="31">
        <f>LEFT(TEXT(DataFromForm[[#This Row],[Heure coucher]],"0000"),2)+1</f>
        <v>1</v>
      </c>
      <c r="R237" s="32" t="str">
        <f>IF(RIGHT(DataFromForm[[#This Row],[Heure coucher]],2)*1 &gt;57,Q237, P237)</f>
        <v>00</v>
      </c>
      <c r="S237" s="33">
        <f>IF(RIGHT(DataFromForm[[#This Row],[Heure coucher]],2)*1 &gt;57,0,MROUND(RIGHT(DataFromForm[[#This Row],[Heure coucher]]*1,2),15))</f>
        <v>0</v>
      </c>
      <c r="T237" s="20" t="str" cm="1">
        <f t="array" aca="1" ref="T237" ca="1">RIGHT(CELL("address",INDEX(Agenda!A:A,MATCH(DataFromForm[[#This Row],[Date]],Agenda!A:A,0))),3)</f>
        <v>880</v>
      </c>
      <c r="U237" s="34" t="str" cm="1">
        <f t="array" ref="U237">INDEX(MatriceHeureHeure[], MATCH(S237*1,TableHeuresMinutes[Colonne1],0),MATCH(R237*1,(MatriceHeureHeure[#Headers])*1,0))</f>
        <v>N</v>
      </c>
      <c r="W237" s="30" t="str">
        <f>LEFT(TEXT(DataFromForm[[#This Row],[Heure levé]],"0000"),2)</f>
        <v>07</v>
      </c>
      <c r="X237" s="31">
        <f>LEFT(TEXT(DataFromForm[[#This Row],[Heure levé]],"0000"),2)+1</f>
        <v>8</v>
      </c>
      <c r="Y237" t="str">
        <f>IF(RIGHT(DataFromForm[[#This Row],[Heure levé]],2)*1 &gt;57, X237,W237)</f>
        <v>07</v>
      </c>
      <c r="Z237">
        <f>IF(RIGHT(DataFromForm[[#This Row],[Heure levé]],2)*1 &gt;57,0,MROUND(RIGHT(DataFromForm[[#This Row],[Heure coucher]]*1,2),15))</f>
        <v>0</v>
      </c>
      <c r="AA237" t="str" cm="1">
        <f t="array" aca="1" ref="AA237" ca="1">RIGHT(CELL("address",INDEX(Agenda!A:A,MATCH(DataFromForm[[#This Row],[Date]],Agenda!A:A,0))),3)</f>
        <v>880</v>
      </c>
      <c r="AB237" s="4" t="str" cm="1">
        <f t="array" ref="AB237">INDEX(MatriceHeureHeure[], MATCH(Z237*1,TableHeuresMinutes[Colonne1],0),MATCH(Y237*1,(MatriceHeureHeure[#Headers])*1,0))</f>
        <v>AP</v>
      </c>
      <c r="AD237" s="48" t="str">
        <f>LEFT(TEXT(DataFromForm[[#This Row],[HeureBoisson]],"0000"),2)</f>
        <v>08</v>
      </c>
      <c r="AE237" s="31">
        <f>LEFT(TEXT(DataFromForm[[#This Row],[HeureBoisson]],"0000"),2)+1</f>
        <v>9</v>
      </c>
      <c r="AF237" t="str">
        <f>IF(RIGHT(DataFromForm[[#This Row],[HeureBoisson]],2)*1 &gt;57, AE237,AD237)</f>
        <v>08</v>
      </c>
      <c r="AG237">
        <f>IF(RIGHT(DataFromForm[[#This Row],[HeureBoisson]],2)*1 &gt;57,0,MROUND(RIGHT(DataFromForm[[#This Row],[Heure coucher]]*1,2),15))</f>
        <v>0</v>
      </c>
      <c r="AH237" cm="1">
        <f t="array" aca="1" ref="AH237" ca="1">RIGHT(CELL("address",INDEX(Agenda!A:A,MATCH(DataFromForm[[#This Row],[Date]],Agenda!A:A,0))),3)-1</f>
        <v>879</v>
      </c>
      <c r="AI237" s="4" t="str" cm="1">
        <f t="array" ref="AI237">INDEX(MatriceHeureHeure[], MATCH(AG237*1,TableHeuresMinutes[Colonne1],0),MATCH(AF237*1,(MatriceHeureHeure[#Headers])*1,0))</f>
        <v>AT</v>
      </c>
      <c r="AJ237" s="37">
        <v>0</v>
      </c>
      <c r="AK237" s="48" t="str">
        <f>LEFT(TEXT(DataFromForm[[#This Row],[Heure sieste]],"0000"),2)</f>
        <v>00</v>
      </c>
      <c r="AL237" s="31">
        <f>LEFT(TEXT(DataFromForm[[#This Row],[Heure sieste]],"0000"),2)+1</f>
        <v>1</v>
      </c>
      <c r="AM237" t="e">
        <f>IF(RIGHT(DataFromForm[[#This Row],[Heure sieste]],2)*1 &gt;57, AL237,AK237)</f>
        <v>#VALUE!</v>
      </c>
      <c r="AN237" t="e">
        <f>IF(RIGHT(DataFromForm[[#This Row],[Heure sieste]],2)*1 &gt;57,0,MROUND(RIGHT(DataFromForm[[#This Row],[Heure sieste]]*1,2),15))</f>
        <v>#VALUE!</v>
      </c>
      <c r="AO237">
        <f>MROUND(DataFromForm[[#This Row],[Durée sieste]],15)</f>
        <v>0</v>
      </c>
      <c r="AP237" t="str" cm="1">
        <f t="array" aca="1" ref="AP237" ca="1">RIGHT(CELL("address",INDEX(Agenda!A:A,MATCH(DataFromForm[[#This Row],[Date]],Agenda!A:A,0))),3)</f>
        <v>880</v>
      </c>
      <c r="AQ237" s="4" t="e" cm="1">
        <f t="array" ref="AQ237">INDEX(MatriceHeureHeure[], MATCH(AN237*1,TableHeuresMinutes[Colonne1],0),MATCH(AM237*1,(MatriceHeureHeure[#Headers])*1,0))</f>
        <v>#VALUE!</v>
      </c>
      <c r="AR237">
        <f t="shared" si="4"/>
        <v>-1</v>
      </c>
    </row>
    <row r="238" spans="1:44">
      <c r="A238" s="19">
        <v>44732</v>
      </c>
      <c r="B238" s="28">
        <v>2300</v>
      </c>
      <c r="C238" s="21" t="s">
        <v>261</v>
      </c>
      <c r="D238" s="21" t="s">
        <v>217</v>
      </c>
      <c r="E238">
        <v>20</v>
      </c>
      <c r="F238" t="s">
        <v>208</v>
      </c>
      <c r="G238" t="s">
        <v>201</v>
      </c>
      <c r="H238" t="s">
        <v>208</v>
      </c>
      <c r="I238">
        <v>2</v>
      </c>
      <c r="J238">
        <v>2</v>
      </c>
      <c r="K238" t="s">
        <v>210</v>
      </c>
      <c r="L238" s="21" t="s">
        <v>247</v>
      </c>
      <c r="M238">
        <v>1</v>
      </c>
      <c r="P238" s="30" t="str">
        <f>LEFT(TEXT(DataFromForm[[#This Row],[Heure coucher]],"0000"),2)</f>
        <v>23</v>
      </c>
      <c r="Q238" s="31">
        <f>LEFT(TEXT(DataFromForm[[#This Row],[Heure coucher]],"0000"),2)+1</f>
        <v>24</v>
      </c>
      <c r="R238" s="32" t="str">
        <f>IF(RIGHT(DataFromForm[[#This Row],[Heure coucher]],2)*1 &gt;57,Q238, P238)</f>
        <v>23</v>
      </c>
      <c r="S238" s="33">
        <f>IF(RIGHT(DataFromForm[[#This Row],[Heure coucher]],2)*1 &gt;57,0,MROUND(RIGHT(DataFromForm[[#This Row],[Heure coucher]]*1,2),15))</f>
        <v>0</v>
      </c>
      <c r="T238" s="20" t="str" cm="1">
        <f t="array" aca="1" ref="T238" ca="1">RIGHT(CELL("address",INDEX(Agenda!A:A,MATCH(DataFromForm[[#This Row],[Date]],Agenda!A:A,0))),3)</f>
        <v>881</v>
      </c>
      <c r="U238" s="34" t="str" cm="1">
        <f t="array" ref="U238">INDEX(MatriceHeureHeure[], MATCH(S238*1,TableHeuresMinutes[Colonne1],0),MATCH(R238*1,(MatriceHeureHeure[#Headers])*1,0))</f>
        <v>J</v>
      </c>
      <c r="W238" s="30" t="str">
        <f>LEFT(TEXT(DataFromForm[[#This Row],[Heure levé]],"0000"),2)</f>
        <v>07</v>
      </c>
      <c r="X238" s="31">
        <f>LEFT(TEXT(DataFromForm[[#This Row],[Heure levé]],"0000"),2)+1</f>
        <v>8</v>
      </c>
      <c r="Y238" t="str">
        <f>IF(RIGHT(DataFromForm[[#This Row],[Heure levé]],2)*1 &gt;57, X238,W238)</f>
        <v>07</v>
      </c>
      <c r="Z238">
        <f>IF(RIGHT(DataFromForm[[#This Row],[Heure levé]],2)*1 &gt;57,0,MROUND(RIGHT(DataFromForm[[#This Row],[Heure coucher]]*1,2),15))</f>
        <v>0</v>
      </c>
      <c r="AA238" t="str" cm="1">
        <f t="array" aca="1" ref="AA238" ca="1">RIGHT(CELL("address",INDEX(Agenda!A:A,MATCH(DataFromForm[[#This Row],[Date]],Agenda!A:A,0))),3)</f>
        <v>881</v>
      </c>
      <c r="AB238" s="4" t="str" cm="1">
        <f t="array" ref="AB238">INDEX(MatriceHeureHeure[], MATCH(Z238*1,TableHeuresMinutes[Colonne1],0),MATCH(Y238*1,(MatriceHeureHeure[#Headers])*1,0))</f>
        <v>AP</v>
      </c>
      <c r="AD238" s="48" t="str">
        <f>LEFT(TEXT(DataFromForm[[#This Row],[HeureBoisson]],"0000"),2)</f>
        <v>13</v>
      </c>
      <c r="AE238" s="31">
        <f>LEFT(TEXT(DataFromForm[[#This Row],[HeureBoisson]],"0000"),2)+1</f>
        <v>14</v>
      </c>
      <c r="AF238" t="str">
        <f>IF(RIGHT(DataFromForm[[#This Row],[HeureBoisson]],2)*1 &gt;57, AE238,AD238)</f>
        <v>13</v>
      </c>
      <c r="AG238">
        <f>IF(RIGHT(DataFromForm[[#This Row],[HeureBoisson]],2)*1 &gt;57,0,MROUND(RIGHT(DataFromForm[[#This Row],[Heure coucher]]*1,2),15))</f>
        <v>0</v>
      </c>
      <c r="AH238" cm="1">
        <f t="array" aca="1" ref="AH238" ca="1">RIGHT(CELL("address",INDEX(Agenda!A:A,MATCH(DataFromForm[[#This Row],[Date]],Agenda!A:A,0))),3)-1</f>
        <v>880</v>
      </c>
      <c r="AI238" s="4" t="str" cm="1">
        <f t="array" ref="AI238">INDEX(MatriceHeureHeure[], MATCH(AG238*1,TableHeuresMinutes[Colonne1],0),MATCH(AF238*1,(MatriceHeureHeure[#Headers])*1,0))</f>
        <v>BN</v>
      </c>
      <c r="AJ238" s="37">
        <v>0</v>
      </c>
      <c r="AK238" s="48" t="str">
        <f>LEFT(TEXT(DataFromForm[[#This Row],[Heure sieste]],"0000"),2)</f>
        <v>22</v>
      </c>
      <c r="AL238" s="31">
        <f>LEFT(TEXT(DataFromForm[[#This Row],[Heure sieste]],"0000"),2)+1</f>
        <v>23</v>
      </c>
      <c r="AM238" t="str">
        <f>IF(RIGHT(DataFromForm[[#This Row],[Heure sieste]],2)*1 &gt;57, AL238,AK238)</f>
        <v>22</v>
      </c>
      <c r="AN238">
        <f>IF(RIGHT(DataFromForm[[#This Row],[Heure sieste]],2)*1 &gt;57,0,MROUND(RIGHT(DataFromForm[[#This Row],[Heure sieste]]*1,2),15))</f>
        <v>30</v>
      </c>
      <c r="AO238">
        <f>MROUND(DataFromForm[[#This Row],[Durée sieste]],15)</f>
        <v>15</v>
      </c>
      <c r="AP238" t="str" cm="1">
        <f t="array" aca="1" ref="AP238" ca="1">RIGHT(CELL("address",INDEX(Agenda!A:A,MATCH(DataFromForm[[#This Row],[Date]],Agenda!A:A,0))),3)</f>
        <v>881</v>
      </c>
      <c r="AQ238" s="4" t="str" cm="1">
        <f t="array" ref="AQ238">INDEX(MatriceHeureHeure[], MATCH(AN238*1,TableHeuresMinutes[Colonne1],0),MATCH(AM238*1,(MatriceHeureHeure[#Headers])*1,0))</f>
        <v>H</v>
      </c>
      <c r="AR238">
        <f t="shared" si="4"/>
        <v>0</v>
      </c>
    </row>
    <row r="239" spans="1:44">
      <c r="A239" s="19">
        <v>44733</v>
      </c>
      <c r="B239" s="28">
        <v>2330</v>
      </c>
      <c r="C239" s="21" t="s">
        <v>245</v>
      </c>
      <c r="F239" t="s">
        <v>215</v>
      </c>
      <c r="G239" t="s">
        <v>202</v>
      </c>
      <c r="H239" t="s">
        <v>201</v>
      </c>
      <c r="I239">
        <v>2</v>
      </c>
      <c r="J239">
        <v>2</v>
      </c>
      <c r="K239" t="s">
        <v>210</v>
      </c>
      <c r="L239" s="21" t="s">
        <v>247</v>
      </c>
      <c r="M239">
        <v>1</v>
      </c>
      <c r="P239" s="30" t="str">
        <f>LEFT(TEXT(DataFromForm[[#This Row],[Heure coucher]],"0000"),2)</f>
        <v>23</v>
      </c>
      <c r="Q239" s="31">
        <f>LEFT(TEXT(DataFromForm[[#This Row],[Heure coucher]],"0000"),2)+1</f>
        <v>24</v>
      </c>
      <c r="R239" s="32" t="str">
        <f>IF(RIGHT(DataFromForm[[#This Row],[Heure coucher]],2)*1 &gt;57,Q239, P239)</f>
        <v>23</v>
      </c>
      <c r="S239" s="33">
        <f>IF(RIGHT(DataFromForm[[#This Row],[Heure coucher]],2)*1 &gt;57,0,MROUND(RIGHT(DataFromForm[[#This Row],[Heure coucher]]*1,2),15))</f>
        <v>30</v>
      </c>
      <c r="T239" s="20" t="str" cm="1">
        <f t="array" aca="1" ref="T239" ca="1">RIGHT(CELL("address",INDEX(Agenda!A:A,MATCH(DataFromForm[[#This Row],[Date]],Agenda!A:A,0))),3)</f>
        <v>882</v>
      </c>
      <c r="U239" s="34" t="str" cm="1">
        <f t="array" ref="U239">INDEX(MatriceHeureHeure[], MATCH(S239*1,TableHeuresMinutes[Colonne1],0),MATCH(R239*1,(MatriceHeureHeure[#Headers])*1,0))</f>
        <v>L</v>
      </c>
      <c r="W239" s="30" t="str">
        <f>LEFT(TEXT(DataFromForm[[#This Row],[Heure levé]],"0000"),2)</f>
        <v>06</v>
      </c>
      <c r="X239" s="31">
        <f>LEFT(TEXT(DataFromForm[[#This Row],[Heure levé]],"0000"),2)+1</f>
        <v>7</v>
      </c>
      <c r="Y239" t="str">
        <f>IF(RIGHT(DataFromForm[[#This Row],[Heure levé]],2)*1 &gt;57, X239,W239)</f>
        <v>06</v>
      </c>
      <c r="Z239">
        <f>IF(RIGHT(DataFromForm[[#This Row],[Heure levé]],2)*1 &gt;57,0,MROUND(RIGHT(DataFromForm[[#This Row],[Heure coucher]]*1,2),15))</f>
        <v>30</v>
      </c>
      <c r="AA239" t="str" cm="1">
        <f t="array" aca="1" ref="AA239" ca="1">RIGHT(CELL("address",INDEX(Agenda!A:A,MATCH(DataFromForm[[#This Row],[Date]],Agenda!A:A,0))),3)</f>
        <v>882</v>
      </c>
      <c r="AB239" s="4" t="str" cm="1">
        <f t="array" ref="AB239">INDEX(MatriceHeureHeure[], MATCH(Z239*1,TableHeuresMinutes[Colonne1],0),MATCH(Y239*1,(MatriceHeureHeure[#Headers])*1,0))</f>
        <v>AN</v>
      </c>
      <c r="AD239" s="48" t="str">
        <f>LEFT(TEXT(DataFromForm[[#This Row],[HeureBoisson]],"0000"),2)</f>
        <v>13</v>
      </c>
      <c r="AE239" s="31">
        <f>LEFT(TEXT(DataFromForm[[#This Row],[HeureBoisson]],"0000"),2)+1</f>
        <v>14</v>
      </c>
      <c r="AF239" t="str">
        <f>IF(RIGHT(DataFromForm[[#This Row],[HeureBoisson]],2)*1 &gt;57, AE239,AD239)</f>
        <v>13</v>
      </c>
      <c r="AG239">
        <f>IF(RIGHT(DataFromForm[[#This Row],[HeureBoisson]],2)*1 &gt;57,0,MROUND(RIGHT(DataFromForm[[#This Row],[Heure coucher]]*1,2),15))</f>
        <v>30</v>
      </c>
      <c r="AH239" cm="1">
        <f t="array" aca="1" ref="AH239" ca="1">RIGHT(CELL("address",INDEX(Agenda!A:A,MATCH(DataFromForm[[#This Row],[Date]],Agenda!A:A,0))),3)-1</f>
        <v>881</v>
      </c>
      <c r="AI239" s="4" t="str" cm="1">
        <f t="array" ref="AI239">INDEX(MatriceHeureHeure[], MATCH(AG239*1,TableHeuresMinutes[Colonne1],0),MATCH(AF239*1,(MatriceHeureHeure[#Headers])*1,0))</f>
        <v>BP</v>
      </c>
      <c r="AJ239" s="37">
        <v>0</v>
      </c>
      <c r="AK239" s="48" t="str">
        <f>LEFT(TEXT(DataFromForm[[#This Row],[Heure sieste]],"0000"),2)</f>
        <v>00</v>
      </c>
      <c r="AL239" s="31">
        <f>LEFT(TEXT(DataFromForm[[#This Row],[Heure sieste]],"0000"),2)+1</f>
        <v>1</v>
      </c>
      <c r="AM239" t="e">
        <f>IF(RIGHT(DataFromForm[[#This Row],[Heure sieste]],2)*1 &gt;57, AL239,AK239)</f>
        <v>#VALUE!</v>
      </c>
      <c r="AN239" t="e">
        <f>IF(RIGHT(DataFromForm[[#This Row],[Heure sieste]],2)*1 &gt;57,0,MROUND(RIGHT(DataFromForm[[#This Row],[Heure sieste]]*1,2),15))</f>
        <v>#VALUE!</v>
      </c>
      <c r="AO239">
        <f>MROUND(DataFromForm[[#This Row],[Durée sieste]],15)</f>
        <v>0</v>
      </c>
      <c r="AP239" t="str" cm="1">
        <f t="array" aca="1" ref="AP239" ca="1">RIGHT(CELL("address",INDEX(Agenda!A:A,MATCH(DataFromForm[[#This Row],[Date]],Agenda!A:A,0))),3)</f>
        <v>882</v>
      </c>
      <c r="AQ239" s="4" t="e" cm="1">
        <f t="array" ref="AQ239">INDEX(MatriceHeureHeure[], MATCH(AN239*1,TableHeuresMinutes[Colonne1],0),MATCH(AM239*1,(MatriceHeureHeure[#Headers])*1,0))</f>
        <v>#VALUE!</v>
      </c>
      <c r="AR239">
        <f t="shared" si="4"/>
        <v>-1</v>
      </c>
    </row>
    <row r="240" spans="1:44">
      <c r="A240" s="19">
        <v>44734</v>
      </c>
      <c r="B240" s="28">
        <v>2300</v>
      </c>
      <c r="C240" s="21" t="s">
        <v>237</v>
      </c>
      <c r="F240" t="s">
        <v>201</v>
      </c>
      <c r="G240" t="s">
        <v>208</v>
      </c>
      <c r="H240" t="s">
        <v>201</v>
      </c>
      <c r="I240">
        <v>2</v>
      </c>
      <c r="J240">
        <v>2</v>
      </c>
      <c r="K240" t="s">
        <v>210</v>
      </c>
      <c r="L240" s="21" t="s">
        <v>247</v>
      </c>
      <c r="M240">
        <v>1</v>
      </c>
      <c r="P240" s="30" t="str">
        <f>LEFT(TEXT(DataFromForm[[#This Row],[Heure coucher]],"0000"),2)</f>
        <v>23</v>
      </c>
      <c r="Q240" s="31">
        <f>LEFT(TEXT(DataFromForm[[#This Row],[Heure coucher]],"0000"),2)+1</f>
        <v>24</v>
      </c>
      <c r="R240" s="32" t="str">
        <f>IF(RIGHT(DataFromForm[[#This Row],[Heure coucher]],2)*1 &gt;57,Q240, P240)</f>
        <v>23</v>
      </c>
      <c r="S240" s="33">
        <f>IF(RIGHT(DataFromForm[[#This Row],[Heure coucher]],2)*1 &gt;57,0,MROUND(RIGHT(DataFromForm[[#This Row],[Heure coucher]]*1,2),15))</f>
        <v>0</v>
      </c>
      <c r="T240" s="20" t="str" cm="1">
        <f t="array" aca="1" ref="T240" ca="1">RIGHT(CELL("address",INDEX(Agenda!A:A,MATCH(DataFromForm[[#This Row],[Date]],Agenda!A:A,0))),3)</f>
        <v>883</v>
      </c>
      <c r="U240" s="34" t="str" cm="1">
        <f t="array" ref="U240">INDEX(MatriceHeureHeure[], MATCH(S240*1,TableHeuresMinutes[Colonne1],0),MATCH(R240*1,(MatriceHeureHeure[#Headers])*1,0))</f>
        <v>J</v>
      </c>
      <c r="W240" s="30" t="str">
        <f>LEFT(TEXT(DataFromForm[[#This Row],[Heure levé]],"0000"),2)</f>
        <v>07</v>
      </c>
      <c r="X240" s="31">
        <f>LEFT(TEXT(DataFromForm[[#This Row],[Heure levé]],"0000"),2)+1</f>
        <v>8</v>
      </c>
      <c r="Y240" t="str">
        <f>IF(RIGHT(DataFromForm[[#This Row],[Heure levé]],2)*1 &gt;57, X240,W240)</f>
        <v>07</v>
      </c>
      <c r="Z240">
        <f>IF(RIGHT(DataFromForm[[#This Row],[Heure levé]],2)*1 &gt;57,0,MROUND(RIGHT(DataFromForm[[#This Row],[Heure coucher]]*1,2),15))</f>
        <v>0</v>
      </c>
      <c r="AA240" t="str" cm="1">
        <f t="array" aca="1" ref="AA240" ca="1">RIGHT(CELL("address",INDEX(Agenda!A:A,MATCH(DataFromForm[[#This Row],[Date]],Agenda!A:A,0))),3)</f>
        <v>883</v>
      </c>
      <c r="AB240" s="4" t="str" cm="1">
        <f t="array" ref="AB240">INDEX(MatriceHeureHeure[], MATCH(Z240*1,TableHeuresMinutes[Colonne1],0),MATCH(Y240*1,(MatriceHeureHeure[#Headers])*1,0))</f>
        <v>AP</v>
      </c>
      <c r="AD240" s="48" t="str">
        <f>LEFT(TEXT(DataFromForm[[#This Row],[HeureBoisson]],"0000"),2)</f>
        <v>13</v>
      </c>
      <c r="AE240" s="31">
        <f>LEFT(TEXT(DataFromForm[[#This Row],[HeureBoisson]],"0000"),2)+1</f>
        <v>14</v>
      </c>
      <c r="AF240" t="str">
        <f>IF(RIGHT(DataFromForm[[#This Row],[HeureBoisson]],2)*1 &gt;57, AE240,AD240)</f>
        <v>13</v>
      </c>
      <c r="AG240">
        <f>IF(RIGHT(DataFromForm[[#This Row],[HeureBoisson]],2)*1 &gt;57,0,MROUND(RIGHT(DataFromForm[[#This Row],[Heure coucher]]*1,2),15))</f>
        <v>0</v>
      </c>
      <c r="AH240" cm="1">
        <f t="array" aca="1" ref="AH240" ca="1">RIGHT(CELL("address",INDEX(Agenda!A:A,MATCH(DataFromForm[[#This Row],[Date]],Agenda!A:A,0))),3)-1</f>
        <v>882</v>
      </c>
      <c r="AI240" s="4" t="str" cm="1">
        <f t="array" ref="AI240">INDEX(MatriceHeureHeure[], MATCH(AG240*1,TableHeuresMinutes[Colonne1],0),MATCH(AF240*1,(MatriceHeureHeure[#Headers])*1,0))</f>
        <v>BN</v>
      </c>
      <c r="AJ240" s="37">
        <v>0</v>
      </c>
      <c r="AK240" s="48" t="str">
        <f>LEFT(TEXT(DataFromForm[[#This Row],[Heure sieste]],"0000"),2)</f>
        <v>00</v>
      </c>
      <c r="AL240" s="31">
        <f>LEFT(TEXT(DataFromForm[[#This Row],[Heure sieste]],"0000"),2)+1</f>
        <v>1</v>
      </c>
      <c r="AM240" t="e">
        <f>IF(RIGHT(DataFromForm[[#This Row],[Heure sieste]],2)*1 &gt;57, AL240,AK240)</f>
        <v>#VALUE!</v>
      </c>
      <c r="AN240" t="e">
        <f>IF(RIGHT(DataFromForm[[#This Row],[Heure sieste]],2)*1 &gt;57,0,MROUND(RIGHT(DataFromForm[[#This Row],[Heure sieste]]*1,2),15))</f>
        <v>#VALUE!</v>
      </c>
      <c r="AO240">
        <f>MROUND(DataFromForm[[#This Row],[Durée sieste]],15)</f>
        <v>0</v>
      </c>
      <c r="AP240" t="str" cm="1">
        <f t="array" aca="1" ref="AP240" ca="1">RIGHT(CELL("address",INDEX(Agenda!A:A,MATCH(DataFromForm[[#This Row],[Date]],Agenda!A:A,0))),3)</f>
        <v>883</v>
      </c>
      <c r="AQ240" s="4" t="e" cm="1">
        <f t="array" ref="AQ240">INDEX(MatriceHeureHeure[], MATCH(AN240*1,TableHeuresMinutes[Colonne1],0),MATCH(AM240*1,(MatriceHeureHeure[#Headers])*1,0))</f>
        <v>#VALUE!</v>
      </c>
      <c r="AR240">
        <f t="shared" si="4"/>
        <v>-1</v>
      </c>
    </row>
    <row r="241" spans="1:44">
      <c r="A241" s="19">
        <v>44735</v>
      </c>
      <c r="B241" s="28">
        <v>2345</v>
      </c>
      <c r="C241" s="21" t="s">
        <v>274</v>
      </c>
      <c r="F241" t="s">
        <v>201</v>
      </c>
      <c r="G241" t="s">
        <v>208</v>
      </c>
      <c r="H241" t="s">
        <v>208</v>
      </c>
      <c r="I241">
        <v>2</v>
      </c>
      <c r="J241">
        <v>2</v>
      </c>
      <c r="K241" t="s">
        <v>210</v>
      </c>
      <c r="L241" s="21" t="s">
        <v>246</v>
      </c>
      <c r="M241">
        <v>1</v>
      </c>
      <c r="P241" s="30" t="str">
        <f>LEFT(TEXT(DataFromForm[[#This Row],[Heure coucher]],"0000"),2)</f>
        <v>23</v>
      </c>
      <c r="Q241" s="31">
        <f>LEFT(TEXT(DataFromForm[[#This Row],[Heure coucher]],"0000"),2)+1</f>
        <v>24</v>
      </c>
      <c r="R241" s="32" t="str">
        <f>IF(RIGHT(DataFromForm[[#This Row],[Heure coucher]],2)*1 &gt;57,Q241, P241)</f>
        <v>23</v>
      </c>
      <c r="S241" s="33">
        <f>IF(RIGHT(DataFromForm[[#This Row],[Heure coucher]],2)*1 &gt;57,0,MROUND(RIGHT(DataFromForm[[#This Row],[Heure coucher]]*1,2),15))</f>
        <v>45</v>
      </c>
      <c r="T241" s="20" t="str" cm="1">
        <f t="array" aca="1" ref="T241" ca="1">RIGHT(CELL("address",INDEX(Agenda!A:A,MATCH(DataFromForm[[#This Row],[Date]],Agenda!A:A,0))),3)</f>
        <v>884</v>
      </c>
      <c r="U241" s="34" t="str" cm="1">
        <f t="array" ref="U241">INDEX(MatriceHeureHeure[], MATCH(S241*1,TableHeuresMinutes[Colonne1],0),MATCH(R241*1,(MatriceHeureHeure[#Headers])*1,0))</f>
        <v>M</v>
      </c>
      <c r="W241" s="30" t="str">
        <f>LEFT(TEXT(DataFromForm[[#This Row],[Heure levé]],"0000"),2)</f>
        <v>07</v>
      </c>
      <c r="X241" s="31">
        <f>LEFT(TEXT(DataFromForm[[#This Row],[Heure levé]],"0000"),2)+1</f>
        <v>8</v>
      </c>
      <c r="Y241" t="str">
        <f>IF(RIGHT(DataFromForm[[#This Row],[Heure levé]],2)*1 &gt;57, X241,W241)</f>
        <v>07</v>
      </c>
      <c r="Z241">
        <f>IF(RIGHT(DataFromForm[[#This Row],[Heure levé]],2)*1 &gt;57,0,MROUND(RIGHT(DataFromForm[[#This Row],[Heure coucher]]*1,2),15))</f>
        <v>45</v>
      </c>
      <c r="AA241" t="str" cm="1">
        <f t="array" aca="1" ref="AA241" ca="1">RIGHT(CELL("address",INDEX(Agenda!A:A,MATCH(DataFromForm[[#This Row],[Date]],Agenda!A:A,0))),3)</f>
        <v>884</v>
      </c>
      <c r="AB241" s="4" t="str" cm="1">
        <f t="array" ref="AB241">INDEX(MatriceHeureHeure[], MATCH(Z241*1,TableHeuresMinutes[Colonne1],0),MATCH(Y241*1,(MatriceHeureHeure[#Headers])*1,0))</f>
        <v>AS</v>
      </c>
      <c r="AD241" s="48" t="str">
        <f>LEFT(TEXT(DataFromForm[[#This Row],[HeureBoisson]],"0000"),2)</f>
        <v>15</v>
      </c>
      <c r="AE241" s="31">
        <f>LEFT(TEXT(DataFromForm[[#This Row],[HeureBoisson]],"0000"),2)+1</f>
        <v>16</v>
      </c>
      <c r="AF241" t="str">
        <f>IF(RIGHT(DataFromForm[[#This Row],[HeureBoisson]],2)*1 &gt;57, AE241,AD241)</f>
        <v>15</v>
      </c>
      <c r="AG241">
        <f>IF(RIGHT(DataFromForm[[#This Row],[HeureBoisson]],2)*1 &gt;57,0,MROUND(RIGHT(DataFromForm[[#This Row],[Heure coucher]]*1,2),15))</f>
        <v>45</v>
      </c>
      <c r="AH241" cm="1">
        <f t="array" aca="1" ref="AH241" ca="1">RIGHT(CELL("address",INDEX(Agenda!A:A,MATCH(DataFromForm[[#This Row],[Date]],Agenda!A:A,0))),3)-1</f>
        <v>883</v>
      </c>
      <c r="AI241" s="4" t="str" cm="1">
        <f t="array" ref="AI241">INDEX(MatriceHeureHeure[], MATCH(AG241*1,TableHeuresMinutes[Colonne1],0),MATCH(AF241*1,(MatriceHeureHeure[#Headers])*1,0))</f>
        <v>BY</v>
      </c>
      <c r="AJ241" s="37">
        <v>0</v>
      </c>
      <c r="AK241" s="48" t="str">
        <f>LEFT(TEXT(DataFromForm[[#This Row],[Heure sieste]],"0000"),2)</f>
        <v>00</v>
      </c>
      <c r="AL241" s="31">
        <f>LEFT(TEXT(DataFromForm[[#This Row],[Heure sieste]],"0000"),2)+1</f>
        <v>1</v>
      </c>
      <c r="AM241" t="e">
        <f>IF(RIGHT(DataFromForm[[#This Row],[Heure sieste]],2)*1 &gt;57, AL241,AK241)</f>
        <v>#VALUE!</v>
      </c>
      <c r="AN241" t="e">
        <f>IF(RIGHT(DataFromForm[[#This Row],[Heure sieste]],2)*1 &gt;57,0,MROUND(RIGHT(DataFromForm[[#This Row],[Heure sieste]]*1,2),15))</f>
        <v>#VALUE!</v>
      </c>
      <c r="AO241">
        <f>MROUND(DataFromForm[[#This Row],[Durée sieste]],15)</f>
        <v>0</v>
      </c>
      <c r="AP241" t="str" cm="1">
        <f t="array" aca="1" ref="AP241" ca="1">RIGHT(CELL("address",INDEX(Agenda!A:A,MATCH(DataFromForm[[#This Row],[Date]],Agenda!A:A,0))),3)</f>
        <v>884</v>
      </c>
      <c r="AQ241" s="4" t="e" cm="1">
        <f t="array" ref="AQ241">INDEX(MatriceHeureHeure[], MATCH(AN241*1,TableHeuresMinutes[Colonne1],0),MATCH(AM241*1,(MatriceHeureHeure[#Headers])*1,0))</f>
        <v>#VALUE!</v>
      </c>
      <c r="AR241">
        <f t="shared" si="4"/>
        <v>-1</v>
      </c>
    </row>
    <row r="242" spans="1:44">
      <c r="A242" s="19">
        <v>44736</v>
      </c>
      <c r="B242" s="28">
        <v>2345</v>
      </c>
      <c r="C242" s="21" t="s">
        <v>204</v>
      </c>
      <c r="F242" t="s">
        <v>200</v>
      </c>
      <c r="G242" t="s">
        <v>202</v>
      </c>
      <c r="H242" t="s">
        <v>208</v>
      </c>
      <c r="I242">
        <v>2</v>
      </c>
      <c r="J242">
        <v>2</v>
      </c>
      <c r="K242" t="s">
        <v>210</v>
      </c>
      <c r="L242" s="21" t="s">
        <v>279</v>
      </c>
      <c r="M242">
        <v>1</v>
      </c>
      <c r="P242" s="30" t="str">
        <f>LEFT(TEXT(DataFromForm[[#This Row],[Heure coucher]],"0000"),2)</f>
        <v>23</v>
      </c>
      <c r="Q242" s="31">
        <f>LEFT(TEXT(DataFromForm[[#This Row],[Heure coucher]],"0000"),2)+1</f>
        <v>24</v>
      </c>
      <c r="R242" s="32" t="str">
        <f>IF(RIGHT(DataFromForm[[#This Row],[Heure coucher]],2)*1 &gt;57,Q242, P242)</f>
        <v>23</v>
      </c>
      <c r="S242" s="33">
        <f>IF(RIGHT(DataFromForm[[#This Row],[Heure coucher]],2)*1 &gt;57,0,MROUND(RIGHT(DataFromForm[[#This Row],[Heure coucher]]*1,2),15))</f>
        <v>45</v>
      </c>
      <c r="T242" s="20" t="str" cm="1">
        <f t="array" aca="1" ref="T242" ca="1">RIGHT(CELL("address",INDEX(Agenda!A:A,MATCH(DataFromForm[[#This Row],[Date]],Agenda!A:A,0))),3)</f>
        <v>885</v>
      </c>
      <c r="U242" s="34" t="str" cm="1">
        <f t="array" ref="U242">INDEX(MatriceHeureHeure[], MATCH(S242*1,TableHeuresMinutes[Colonne1],0),MATCH(R242*1,(MatriceHeureHeure[#Headers])*1,0))</f>
        <v>M</v>
      </c>
      <c r="W242" s="30" t="str">
        <f>LEFT(TEXT(DataFromForm[[#This Row],[Heure levé]],"0000"),2)</f>
        <v>08</v>
      </c>
      <c r="X242" s="31">
        <f>LEFT(TEXT(DataFromForm[[#This Row],[Heure levé]],"0000"),2)+1</f>
        <v>9</v>
      </c>
      <c r="Y242" t="str">
        <f>IF(RIGHT(DataFromForm[[#This Row],[Heure levé]],2)*1 &gt;57, X242,W242)</f>
        <v>08</v>
      </c>
      <c r="Z242">
        <f>IF(RIGHT(DataFromForm[[#This Row],[Heure levé]],2)*1 &gt;57,0,MROUND(RIGHT(DataFromForm[[#This Row],[Heure coucher]]*1,2),15))</f>
        <v>45</v>
      </c>
      <c r="AA242" t="str" cm="1">
        <f t="array" aca="1" ref="AA242" ca="1">RIGHT(CELL("address",INDEX(Agenda!A:A,MATCH(DataFromForm[[#This Row],[Date]],Agenda!A:A,0))),3)</f>
        <v>885</v>
      </c>
      <c r="AB242" s="4" t="str" cm="1">
        <f t="array" ref="AB242">INDEX(MatriceHeureHeure[], MATCH(Z242*1,TableHeuresMinutes[Colonne1],0),MATCH(Y242*1,(MatriceHeureHeure[#Headers])*1,0))</f>
        <v>AW</v>
      </c>
      <c r="AD242" s="48" t="str">
        <f>LEFT(TEXT(DataFromForm[[#This Row],[HeureBoisson]],"0000"),2)</f>
        <v>15</v>
      </c>
      <c r="AE242" s="31">
        <f>LEFT(TEXT(DataFromForm[[#This Row],[HeureBoisson]],"0000"),2)+1</f>
        <v>16</v>
      </c>
      <c r="AF242" t="str">
        <f>IF(RIGHT(DataFromForm[[#This Row],[HeureBoisson]],2)*1 &gt;57, AE242,AD242)</f>
        <v>15</v>
      </c>
      <c r="AG242">
        <f>IF(RIGHT(DataFromForm[[#This Row],[HeureBoisson]],2)*1 &gt;57,0,MROUND(RIGHT(DataFromForm[[#This Row],[Heure coucher]]*1,2),15))</f>
        <v>45</v>
      </c>
      <c r="AH242" cm="1">
        <f t="array" aca="1" ref="AH242" ca="1">RIGHT(CELL("address",INDEX(Agenda!A:A,MATCH(DataFromForm[[#This Row],[Date]],Agenda!A:A,0))),3)-1</f>
        <v>884</v>
      </c>
      <c r="AI242" s="4" t="str" cm="1">
        <f t="array" ref="AI242">INDEX(MatriceHeureHeure[], MATCH(AG242*1,TableHeuresMinutes[Colonne1],0),MATCH(AF242*1,(MatriceHeureHeure[#Headers])*1,0))</f>
        <v>BY</v>
      </c>
      <c r="AJ242" s="37">
        <v>0</v>
      </c>
      <c r="AK242" s="48" t="str">
        <f>LEFT(TEXT(DataFromForm[[#This Row],[Heure sieste]],"0000"),2)</f>
        <v>00</v>
      </c>
      <c r="AL242" s="31">
        <f>LEFT(TEXT(DataFromForm[[#This Row],[Heure sieste]],"0000"),2)+1</f>
        <v>1</v>
      </c>
      <c r="AM242" t="e">
        <f>IF(RIGHT(DataFromForm[[#This Row],[Heure sieste]],2)*1 &gt;57, AL242,AK242)</f>
        <v>#VALUE!</v>
      </c>
      <c r="AN242" t="e">
        <f>IF(RIGHT(DataFromForm[[#This Row],[Heure sieste]],2)*1 &gt;57,0,MROUND(RIGHT(DataFromForm[[#This Row],[Heure sieste]]*1,2),15))</f>
        <v>#VALUE!</v>
      </c>
      <c r="AO242">
        <f>MROUND(DataFromForm[[#This Row],[Durée sieste]],15)</f>
        <v>0</v>
      </c>
      <c r="AP242" t="str" cm="1">
        <f t="array" aca="1" ref="AP242" ca="1">RIGHT(CELL("address",INDEX(Agenda!A:A,MATCH(DataFromForm[[#This Row],[Date]],Agenda!A:A,0))),3)</f>
        <v>885</v>
      </c>
      <c r="AQ242" s="4" t="e" cm="1">
        <f t="array" ref="AQ242">INDEX(MatriceHeureHeure[], MATCH(AN242*1,TableHeuresMinutes[Colonne1],0),MATCH(AM242*1,(MatriceHeureHeure[#Headers])*1,0))</f>
        <v>#VALUE!</v>
      </c>
      <c r="AR242">
        <f t="shared" si="4"/>
        <v>-1</v>
      </c>
    </row>
    <row r="243" spans="1:44">
      <c r="A243" s="19">
        <v>44737</v>
      </c>
      <c r="B243" s="28">
        <v>30</v>
      </c>
      <c r="C243" s="21" t="s">
        <v>204</v>
      </c>
      <c r="F243" t="s">
        <v>200</v>
      </c>
      <c r="G243" t="s">
        <v>200</v>
      </c>
      <c r="H243" t="s">
        <v>200</v>
      </c>
      <c r="I243">
        <v>2</v>
      </c>
      <c r="J243">
        <v>2</v>
      </c>
      <c r="K243" t="s">
        <v>210</v>
      </c>
      <c r="L243" s="21" t="s">
        <v>228</v>
      </c>
      <c r="M243">
        <v>1</v>
      </c>
      <c r="P243" s="30" t="str">
        <f>LEFT(TEXT(DataFromForm[[#This Row],[Heure coucher]],"0000"),2)</f>
        <v>00</v>
      </c>
      <c r="Q243" s="31">
        <f>LEFT(TEXT(DataFromForm[[#This Row],[Heure coucher]],"0000"),2)+1</f>
        <v>1</v>
      </c>
      <c r="R243" s="32" t="str">
        <f>IF(RIGHT(DataFromForm[[#This Row],[Heure coucher]],2)*1 &gt;57,Q243, P243)</f>
        <v>00</v>
      </c>
      <c r="S243" s="33">
        <f>IF(RIGHT(DataFromForm[[#This Row],[Heure coucher]],2)*1 &gt;57,0,MROUND(RIGHT(DataFromForm[[#This Row],[Heure coucher]]*1,2),15))</f>
        <v>30</v>
      </c>
      <c r="T243" s="20" t="str" cm="1">
        <f t="array" aca="1" ref="T243" ca="1">RIGHT(CELL("address",INDEX(Agenda!A:A,MATCH(DataFromForm[[#This Row],[Date]],Agenda!A:A,0))),3)</f>
        <v>886</v>
      </c>
      <c r="U243" s="34" t="str" cm="1">
        <f t="array" ref="U243">INDEX(MatriceHeureHeure[], MATCH(S243*1,TableHeuresMinutes[Colonne1],0),MATCH(R243*1,(MatriceHeureHeure[#Headers])*1,0))</f>
        <v>P</v>
      </c>
      <c r="W243" s="30" t="str">
        <f>LEFT(TEXT(DataFromForm[[#This Row],[Heure levé]],"0000"),2)</f>
        <v>08</v>
      </c>
      <c r="X243" s="31">
        <f>LEFT(TEXT(DataFromForm[[#This Row],[Heure levé]],"0000"),2)+1</f>
        <v>9</v>
      </c>
      <c r="Y243" t="str">
        <f>IF(RIGHT(DataFromForm[[#This Row],[Heure levé]],2)*1 &gt;57, X243,W243)</f>
        <v>08</v>
      </c>
      <c r="Z243">
        <f>IF(RIGHT(DataFromForm[[#This Row],[Heure levé]],2)*1 &gt;57,0,MROUND(RIGHT(DataFromForm[[#This Row],[Heure coucher]]*1,2),15))</f>
        <v>30</v>
      </c>
      <c r="AA243" t="str" cm="1">
        <f t="array" aca="1" ref="AA243" ca="1">RIGHT(CELL("address",INDEX(Agenda!A:A,MATCH(DataFromForm[[#This Row],[Date]],Agenda!A:A,0))),3)</f>
        <v>886</v>
      </c>
      <c r="AB243" s="4" t="str" cm="1">
        <f t="array" ref="AB243">INDEX(MatriceHeureHeure[], MATCH(Z243*1,TableHeuresMinutes[Colonne1],0),MATCH(Y243*1,(MatriceHeureHeure[#Headers])*1,0))</f>
        <v>AV</v>
      </c>
      <c r="AD243" s="48" t="str">
        <f>LEFT(TEXT(DataFromForm[[#This Row],[HeureBoisson]],"0000"),2)</f>
        <v>14</v>
      </c>
      <c r="AE243" s="31">
        <f>LEFT(TEXT(DataFromForm[[#This Row],[HeureBoisson]],"0000"),2)+1</f>
        <v>15</v>
      </c>
      <c r="AF243" t="str">
        <f>IF(RIGHT(DataFromForm[[#This Row],[HeureBoisson]],2)*1 &gt;57, AE243,AD243)</f>
        <v>14</v>
      </c>
      <c r="AG243">
        <f>IF(RIGHT(DataFromForm[[#This Row],[HeureBoisson]],2)*1 &gt;57,0,MROUND(RIGHT(DataFromForm[[#This Row],[Heure coucher]]*1,2),15))</f>
        <v>30</v>
      </c>
      <c r="AH243" cm="1">
        <f t="array" aca="1" ref="AH243" ca="1">RIGHT(CELL("address",INDEX(Agenda!A:A,MATCH(DataFromForm[[#This Row],[Date]],Agenda!A:A,0))),3)-1</f>
        <v>885</v>
      </c>
      <c r="AI243" s="4" t="str" cm="1">
        <f t="array" ref="AI243">INDEX(MatriceHeureHeure[], MATCH(AG243*1,TableHeuresMinutes[Colonne1],0),MATCH(AF243*1,(MatriceHeureHeure[#Headers])*1,0))</f>
        <v>BT</v>
      </c>
      <c r="AJ243" s="37">
        <v>0</v>
      </c>
      <c r="AK243" s="48" t="str">
        <f>LEFT(TEXT(DataFromForm[[#This Row],[Heure sieste]],"0000"),2)</f>
        <v>00</v>
      </c>
      <c r="AL243" s="31">
        <f>LEFT(TEXT(DataFromForm[[#This Row],[Heure sieste]],"0000"),2)+1</f>
        <v>1</v>
      </c>
      <c r="AM243" t="e">
        <f>IF(RIGHT(DataFromForm[[#This Row],[Heure sieste]],2)*1 &gt;57, AL243,AK243)</f>
        <v>#VALUE!</v>
      </c>
      <c r="AN243" t="e">
        <f>IF(RIGHT(DataFromForm[[#This Row],[Heure sieste]],2)*1 &gt;57,0,MROUND(RIGHT(DataFromForm[[#This Row],[Heure sieste]]*1,2),15))</f>
        <v>#VALUE!</v>
      </c>
      <c r="AO243">
        <f>MROUND(DataFromForm[[#This Row],[Durée sieste]],15)</f>
        <v>0</v>
      </c>
      <c r="AP243" t="str" cm="1">
        <f t="array" aca="1" ref="AP243" ca="1">RIGHT(CELL("address",INDEX(Agenda!A:A,MATCH(DataFromForm[[#This Row],[Date]],Agenda!A:A,0))),3)</f>
        <v>886</v>
      </c>
      <c r="AQ243" s="4" t="e" cm="1">
        <f t="array" ref="AQ243">INDEX(MatriceHeureHeure[], MATCH(AN243*1,TableHeuresMinutes[Colonne1],0),MATCH(AM243*1,(MatriceHeureHeure[#Headers])*1,0))</f>
        <v>#VALUE!</v>
      </c>
      <c r="AR243">
        <f t="shared" si="4"/>
        <v>-1</v>
      </c>
    </row>
    <row r="244" spans="1:44">
      <c r="A244" s="19">
        <v>44737</v>
      </c>
      <c r="B244" s="28"/>
      <c r="K244" t="s">
        <v>203</v>
      </c>
      <c r="M244">
        <v>1</v>
      </c>
      <c r="P244" s="30" t="str">
        <f>LEFT(TEXT(DataFromForm[[#This Row],[Heure coucher]],"0000"),2)</f>
        <v>00</v>
      </c>
      <c r="Q244" s="31">
        <f>LEFT(TEXT(DataFromForm[[#This Row],[Heure coucher]],"0000"),2)+1</f>
        <v>1</v>
      </c>
      <c r="R244" s="32" t="e">
        <f>IF(RIGHT(DataFromForm[[#This Row],[Heure coucher]],2)*1 &gt;57,Q244, P244)</f>
        <v>#VALUE!</v>
      </c>
      <c r="S244" s="33" t="e">
        <f>IF(RIGHT(DataFromForm[[#This Row],[Heure coucher]],2)*1 &gt;57,0,MROUND(RIGHT(DataFromForm[[#This Row],[Heure coucher]]*1,2),15))</f>
        <v>#VALUE!</v>
      </c>
      <c r="T244" s="20" t="str" cm="1">
        <f t="array" aca="1" ref="T244" ca="1">RIGHT(CELL("address",INDEX(Agenda!A:A,MATCH(DataFromForm[[#This Row],[Date]],Agenda!A:A,0))),3)</f>
        <v>886</v>
      </c>
      <c r="U244" s="34" t="e" cm="1">
        <f t="array" ref="U244">INDEX(MatriceHeureHeure[], MATCH(S244*1,TableHeuresMinutes[Colonne1],0),MATCH(R244*1,(MatriceHeureHeure[#Headers])*1,0))</f>
        <v>#VALUE!</v>
      </c>
      <c r="W244" s="30" t="str">
        <f>LEFT(TEXT(DataFromForm[[#This Row],[Heure levé]],"0000"),2)</f>
        <v>00</v>
      </c>
      <c r="X244" s="31">
        <f>LEFT(TEXT(DataFromForm[[#This Row],[Heure levé]],"0000"),2)+1</f>
        <v>1</v>
      </c>
      <c r="Y244" t="e">
        <f>IF(RIGHT(DataFromForm[[#This Row],[Heure levé]],2)*1 &gt;57, X244,W244)</f>
        <v>#VALUE!</v>
      </c>
      <c r="Z244" t="e">
        <f>IF(RIGHT(DataFromForm[[#This Row],[Heure levé]],2)*1 &gt;57,0,MROUND(RIGHT(DataFromForm[[#This Row],[Heure coucher]]*1,2),15))</f>
        <v>#VALUE!</v>
      </c>
      <c r="AA244" t="str" cm="1">
        <f t="array" aca="1" ref="AA244" ca="1">RIGHT(CELL("address",INDEX(Agenda!A:A,MATCH(DataFromForm[[#This Row],[Date]],Agenda!A:A,0))),3)</f>
        <v>886</v>
      </c>
      <c r="AB244" s="4" t="e" cm="1">
        <f t="array" ref="AB244">INDEX(MatriceHeureHeure[], MATCH(Z244*1,TableHeuresMinutes[Colonne1],0),MATCH(Y244*1,(MatriceHeureHeure[#Headers])*1,0))</f>
        <v>#VALUE!</v>
      </c>
      <c r="AD244" s="48" t="str">
        <f>LEFT(TEXT(DataFromForm[[#This Row],[HeureBoisson]],"0000"),2)</f>
        <v>00</v>
      </c>
      <c r="AE244" s="31">
        <f>LEFT(TEXT(DataFromForm[[#This Row],[HeureBoisson]],"0000"),2)+1</f>
        <v>1</v>
      </c>
      <c r="AF244" t="e">
        <f>IF(RIGHT(DataFromForm[[#This Row],[HeureBoisson]],2)*1 &gt;57, AE244,AD244)</f>
        <v>#VALUE!</v>
      </c>
      <c r="AG244" t="e">
        <f>IF(RIGHT(DataFromForm[[#This Row],[HeureBoisson]],2)*1 &gt;57,0,MROUND(RIGHT(DataFromForm[[#This Row],[Heure coucher]]*1,2),15))</f>
        <v>#VALUE!</v>
      </c>
      <c r="AH244" cm="1">
        <f t="array" aca="1" ref="AH244" ca="1">RIGHT(CELL("address",INDEX(Agenda!A:A,MATCH(DataFromForm[[#This Row],[Date]],Agenda!A:A,0))),3)-1</f>
        <v>885</v>
      </c>
      <c r="AI244" s="4" t="e" cm="1">
        <f t="array" ref="AI244">INDEX(MatriceHeureHeure[], MATCH(AG244*1,TableHeuresMinutes[Colonne1],0),MATCH(AF244*1,(MatriceHeureHeure[#Headers])*1,0))</f>
        <v>#VALUE!</v>
      </c>
      <c r="AJ244" s="37">
        <v>0</v>
      </c>
      <c r="AK244" s="48" t="str">
        <f>LEFT(TEXT(DataFromForm[[#This Row],[Heure sieste]],"0000"),2)</f>
        <v>00</v>
      </c>
      <c r="AL244" s="31">
        <f>LEFT(TEXT(DataFromForm[[#This Row],[Heure sieste]],"0000"),2)+1</f>
        <v>1</v>
      </c>
      <c r="AM244" t="e">
        <f>IF(RIGHT(DataFromForm[[#This Row],[Heure sieste]],2)*1 &gt;57, AL244,AK244)</f>
        <v>#VALUE!</v>
      </c>
      <c r="AN244" t="e">
        <f>IF(RIGHT(DataFromForm[[#This Row],[Heure sieste]],2)*1 &gt;57,0,MROUND(RIGHT(DataFromForm[[#This Row],[Heure sieste]]*1,2),15))</f>
        <v>#VALUE!</v>
      </c>
      <c r="AO244">
        <f>MROUND(DataFromForm[[#This Row],[Durée sieste]],15)</f>
        <v>0</v>
      </c>
      <c r="AP244" t="str" cm="1">
        <f t="array" aca="1" ref="AP244" ca="1">RIGHT(CELL("address",INDEX(Agenda!A:A,MATCH(DataFromForm[[#This Row],[Date]],Agenda!A:A,0))),3)</f>
        <v>886</v>
      </c>
      <c r="AQ244" s="4" t="e" cm="1">
        <f t="array" ref="AQ244">INDEX(MatriceHeureHeure[], MATCH(AN244*1,TableHeuresMinutes[Colonne1],0),MATCH(AM244*1,(MatriceHeureHeure[#Headers])*1,0))</f>
        <v>#VALUE!</v>
      </c>
      <c r="AR244">
        <f t="shared" si="4"/>
        <v>-1</v>
      </c>
    </row>
    <row r="245" spans="1:44">
      <c r="A245" s="19">
        <v>44737</v>
      </c>
      <c r="B245" s="28"/>
      <c r="K245" t="s">
        <v>203</v>
      </c>
      <c r="L245" s="21" t="s">
        <v>304</v>
      </c>
      <c r="M245">
        <v>1</v>
      </c>
      <c r="P245" s="30" t="str">
        <f>LEFT(TEXT(DataFromForm[[#This Row],[Heure coucher]],"0000"),2)</f>
        <v>00</v>
      </c>
      <c r="Q245" s="31">
        <f>LEFT(TEXT(DataFromForm[[#This Row],[Heure coucher]],"0000"),2)+1</f>
        <v>1</v>
      </c>
      <c r="R245" s="32" t="e">
        <f>IF(RIGHT(DataFromForm[[#This Row],[Heure coucher]],2)*1 &gt;57,Q245, P245)</f>
        <v>#VALUE!</v>
      </c>
      <c r="S245" s="33" t="e">
        <f>IF(RIGHT(DataFromForm[[#This Row],[Heure coucher]],2)*1 &gt;57,0,MROUND(RIGHT(DataFromForm[[#This Row],[Heure coucher]]*1,2),15))</f>
        <v>#VALUE!</v>
      </c>
      <c r="T245" s="20" t="str" cm="1">
        <f t="array" aca="1" ref="T245" ca="1">RIGHT(CELL("address",INDEX(Agenda!A:A,MATCH(DataFromForm[[#This Row],[Date]],Agenda!A:A,0))),3)</f>
        <v>886</v>
      </c>
      <c r="U245" s="34" t="e" cm="1">
        <f t="array" ref="U245">INDEX(MatriceHeureHeure[], MATCH(S245*1,TableHeuresMinutes[Colonne1],0),MATCH(R245*1,(MatriceHeureHeure[#Headers])*1,0))</f>
        <v>#VALUE!</v>
      </c>
      <c r="W245" s="30" t="str">
        <f>LEFT(TEXT(DataFromForm[[#This Row],[Heure levé]],"0000"),2)</f>
        <v>00</v>
      </c>
      <c r="X245" s="31">
        <f>LEFT(TEXT(DataFromForm[[#This Row],[Heure levé]],"0000"),2)+1</f>
        <v>1</v>
      </c>
      <c r="Y245" t="e">
        <f>IF(RIGHT(DataFromForm[[#This Row],[Heure levé]],2)*1 &gt;57, X245,W245)</f>
        <v>#VALUE!</v>
      </c>
      <c r="Z245" t="e">
        <f>IF(RIGHT(DataFromForm[[#This Row],[Heure levé]],2)*1 &gt;57,0,MROUND(RIGHT(DataFromForm[[#This Row],[Heure coucher]]*1,2),15))</f>
        <v>#VALUE!</v>
      </c>
      <c r="AA245" t="str" cm="1">
        <f t="array" aca="1" ref="AA245" ca="1">RIGHT(CELL("address",INDEX(Agenda!A:A,MATCH(DataFromForm[[#This Row],[Date]],Agenda!A:A,0))),3)</f>
        <v>886</v>
      </c>
      <c r="AB245" s="4" t="e" cm="1">
        <f t="array" ref="AB245">INDEX(MatriceHeureHeure[], MATCH(Z245*1,TableHeuresMinutes[Colonne1],0),MATCH(Y245*1,(MatriceHeureHeure[#Headers])*1,0))</f>
        <v>#VALUE!</v>
      </c>
      <c r="AD245" s="48" t="str">
        <f>LEFT(TEXT(DataFromForm[[#This Row],[HeureBoisson]],"0000"),2)</f>
        <v>17</v>
      </c>
      <c r="AE245" s="31">
        <f>LEFT(TEXT(DataFromForm[[#This Row],[HeureBoisson]],"0000"),2)+1</f>
        <v>18</v>
      </c>
      <c r="AF245" t="str">
        <f>IF(RIGHT(DataFromForm[[#This Row],[HeureBoisson]],2)*1 &gt;57, AE245,AD245)</f>
        <v>17</v>
      </c>
      <c r="AG245">
        <f>IF(RIGHT(DataFromForm[[#This Row],[HeureBoisson]],2)*1 &gt;57,0,MROUND(RIGHT(DataFromForm[[#This Row],[Heure coucher]]*1,2),15))</f>
        <v>0</v>
      </c>
      <c r="AH245" cm="1">
        <f t="array" aca="1" ref="AH245" ca="1">RIGHT(CELL("address",INDEX(Agenda!A:A,MATCH(DataFromForm[[#This Row],[Date]],Agenda!A:A,0))),3)-1</f>
        <v>885</v>
      </c>
      <c r="AI245" s="4" t="str" cm="1">
        <f t="array" ref="AI245">INDEX(MatriceHeureHeure[], MATCH(AG245*1,TableHeuresMinutes[Colonne1],0),MATCH(AF245*1,(MatriceHeureHeure[#Headers])*1,0))</f>
        <v>CD</v>
      </c>
      <c r="AJ245" s="37">
        <v>0</v>
      </c>
      <c r="AK245" s="48" t="str">
        <f>LEFT(TEXT(DataFromForm[[#This Row],[Heure sieste]],"0000"),2)</f>
        <v>00</v>
      </c>
      <c r="AL245" s="31">
        <f>LEFT(TEXT(DataFromForm[[#This Row],[Heure sieste]],"0000"),2)+1</f>
        <v>1</v>
      </c>
      <c r="AM245" t="e">
        <f>IF(RIGHT(DataFromForm[[#This Row],[Heure sieste]],2)*1 &gt;57, AL245,AK245)</f>
        <v>#VALUE!</v>
      </c>
      <c r="AN245" t="e">
        <f>IF(RIGHT(DataFromForm[[#This Row],[Heure sieste]],2)*1 &gt;57,0,MROUND(RIGHT(DataFromForm[[#This Row],[Heure sieste]]*1,2),15))</f>
        <v>#VALUE!</v>
      </c>
      <c r="AO245">
        <f>MROUND(DataFromForm[[#This Row],[Durée sieste]],15)</f>
        <v>0</v>
      </c>
      <c r="AP245" t="str" cm="1">
        <f t="array" aca="1" ref="AP245" ca="1">RIGHT(CELL("address",INDEX(Agenda!A:A,MATCH(DataFromForm[[#This Row],[Date]],Agenda!A:A,0))),3)</f>
        <v>886</v>
      </c>
      <c r="AQ245" s="4" t="e" cm="1">
        <f t="array" ref="AQ245">INDEX(MatriceHeureHeure[], MATCH(AN245*1,TableHeuresMinutes[Colonne1],0),MATCH(AM245*1,(MatriceHeureHeure[#Headers])*1,0))</f>
        <v>#VALUE!</v>
      </c>
      <c r="AR245">
        <f t="shared" si="4"/>
        <v>-1</v>
      </c>
    </row>
    <row r="246" spans="1:44">
      <c r="A246" s="19">
        <v>44738</v>
      </c>
      <c r="B246" s="28">
        <v>100</v>
      </c>
      <c r="C246" s="21" t="s">
        <v>264</v>
      </c>
      <c r="F246" t="s">
        <v>200</v>
      </c>
      <c r="G246" t="s">
        <v>200</v>
      </c>
      <c r="H246" t="s">
        <v>215</v>
      </c>
      <c r="I246">
        <v>3</v>
      </c>
      <c r="J246">
        <v>2</v>
      </c>
      <c r="K246" t="s">
        <v>210</v>
      </c>
      <c r="L246" s="21" t="s">
        <v>262</v>
      </c>
      <c r="M246">
        <v>1</v>
      </c>
      <c r="P246" s="30" t="str">
        <f>LEFT(TEXT(DataFromForm[[#This Row],[Heure coucher]],"0000"),2)</f>
        <v>01</v>
      </c>
      <c r="Q246" s="31">
        <f>LEFT(TEXT(DataFromForm[[#This Row],[Heure coucher]],"0000"),2)+1</f>
        <v>2</v>
      </c>
      <c r="R246" s="32" t="str">
        <f>IF(RIGHT(DataFromForm[[#This Row],[Heure coucher]],2)*1 &gt;57,Q246, P246)</f>
        <v>01</v>
      </c>
      <c r="S246" s="33">
        <f>IF(RIGHT(DataFromForm[[#This Row],[Heure coucher]],2)*1 &gt;57,0,MROUND(RIGHT(DataFromForm[[#This Row],[Heure coucher]]*1,2),15))</f>
        <v>0</v>
      </c>
      <c r="T246" s="20" t="str" cm="1">
        <f t="array" aca="1" ref="T246" ca="1">RIGHT(CELL("address",INDEX(Agenda!A:A,MATCH(DataFromForm[[#This Row],[Date]],Agenda!A:A,0))),3)</f>
        <v>887</v>
      </c>
      <c r="U246" s="34" t="str" cm="1">
        <f t="array" ref="U246">INDEX(MatriceHeureHeure[], MATCH(S246*1,TableHeuresMinutes[Colonne1],0),MATCH(R246*1,(MatriceHeureHeure[#Headers])*1,0))</f>
        <v>R</v>
      </c>
      <c r="W246" s="30" t="str">
        <f>LEFT(TEXT(DataFromForm[[#This Row],[Heure levé]],"0000"),2)</f>
        <v>07</v>
      </c>
      <c r="X246" s="31">
        <f>LEFT(TEXT(DataFromForm[[#This Row],[Heure levé]],"0000"),2)+1</f>
        <v>8</v>
      </c>
      <c r="Y246" t="str">
        <f>IF(RIGHT(DataFromForm[[#This Row],[Heure levé]],2)*1 &gt;57, X246,W246)</f>
        <v>07</v>
      </c>
      <c r="Z246">
        <f>IF(RIGHT(DataFromForm[[#This Row],[Heure levé]],2)*1 &gt;57,0,MROUND(RIGHT(DataFromForm[[#This Row],[Heure coucher]]*1,2),15))</f>
        <v>0</v>
      </c>
      <c r="AA246" t="str" cm="1">
        <f t="array" aca="1" ref="AA246" ca="1">RIGHT(CELL("address",INDEX(Agenda!A:A,MATCH(DataFromForm[[#This Row],[Date]],Agenda!A:A,0))),3)</f>
        <v>887</v>
      </c>
      <c r="AB246" s="4" t="str" cm="1">
        <f t="array" ref="AB246">INDEX(MatriceHeureHeure[], MATCH(Z246*1,TableHeuresMinutes[Colonne1],0),MATCH(Y246*1,(MatriceHeureHeure[#Headers])*1,0))</f>
        <v>AP</v>
      </c>
      <c r="AD246" s="48" t="str">
        <f>LEFT(TEXT(DataFromForm[[#This Row],[HeureBoisson]],"0000"),2)</f>
        <v>18</v>
      </c>
      <c r="AE246" s="31">
        <f>LEFT(TEXT(DataFromForm[[#This Row],[HeureBoisson]],"0000"),2)+1</f>
        <v>19</v>
      </c>
      <c r="AF246" t="str">
        <f>IF(RIGHT(DataFromForm[[#This Row],[HeureBoisson]],2)*1 &gt;57, AE246,AD246)</f>
        <v>18</v>
      </c>
      <c r="AG246">
        <f>IF(RIGHT(DataFromForm[[#This Row],[HeureBoisson]],2)*1 &gt;57,0,MROUND(RIGHT(DataFromForm[[#This Row],[Heure coucher]]*1,2),15))</f>
        <v>0</v>
      </c>
      <c r="AH246" cm="1">
        <f t="array" aca="1" ref="AH246" ca="1">RIGHT(CELL("address",INDEX(Agenda!A:A,MATCH(DataFromForm[[#This Row],[Date]],Agenda!A:A,0))),3)-1</f>
        <v>886</v>
      </c>
      <c r="AI246" s="4" t="str" cm="1">
        <f t="array" ref="AI246">INDEX(MatriceHeureHeure[], MATCH(AG246*1,TableHeuresMinutes[Colonne1],0),MATCH(AF246*1,(MatriceHeureHeure[#Headers])*1,0))</f>
        <v>CH</v>
      </c>
      <c r="AJ246" s="37">
        <v>0</v>
      </c>
      <c r="AK246" s="48" t="str">
        <f>LEFT(TEXT(DataFromForm[[#This Row],[Heure sieste]],"0000"),2)</f>
        <v>00</v>
      </c>
      <c r="AL246" s="31">
        <f>LEFT(TEXT(DataFromForm[[#This Row],[Heure sieste]],"0000"),2)+1</f>
        <v>1</v>
      </c>
      <c r="AM246" t="e">
        <f>IF(RIGHT(DataFromForm[[#This Row],[Heure sieste]],2)*1 &gt;57, AL246,AK246)</f>
        <v>#VALUE!</v>
      </c>
      <c r="AN246" t="e">
        <f>IF(RIGHT(DataFromForm[[#This Row],[Heure sieste]],2)*1 &gt;57,0,MROUND(RIGHT(DataFromForm[[#This Row],[Heure sieste]]*1,2),15))</f>
        <v>#VALUE!</v>
      </c>
      <c r="AO246">
        <f>MROUND(DataFromForm[[#This Row],[Durée sieste]],15)</f>
        <v>0</v>
      </c>
      <c r="AP246" t="str" cm="1">
        <f t="array" aca="1" ref="AP246" ca="1">RIGHT(CELL("address",INDEX(Agenda!A:A,MATCH(DataFromForm[[#This Row],[Date]],Agenda!A:A,0))),3)</f>
        <v>887</v>
      </c>
      <c r="AQ246" s="4" t="e" cm="1">
        <f t="array" ref="AQ246">INDEX(MatriceHeureHeure[], MATCH(AN246*1,TableHeuresMinutes[Colonne1],0),MATCH(AM246*1,(MatriceHeureHeure[#Headers])*1,0))</f>
        <v>#VALUE!</v>
      </c>
      <c r="AR246">
        <f t="shared" si="4"/>
        <v>-1</v>
      </c>
    </row>
    <row r="247" spans="1:44">
      <c r="A247" s="19">
        <v>44738</v>
      </c>
      <c r="B247" s="28"/>
      <c r="K247" t="s">
        <v>203</v>
      </c>
      <c r="L247" s="21" t="s">
        <v>248</v>
      </c>
      <c r="M247">
        <v>1</v>
      </c>
      <c r="P247" s="30" t="str">
        <f>LEFT(TEXT(DataFromForm[[#This Row],[Heure coucher]],"0000"),2)</f>
        <v>00</v>
      </c>
      <c r="Q247" s="31">
        <f>LEFT(TEXT(DataFromForm[[#This Row],[Heure coucher]],"0000"),2)+1</f>
        <v>1</v>
      </c>
      <c r="R247" s="32" t="e">
        <f>IF(RIGHT(DataFromForm[[#This Row],[Heure coucher]],2)*1 &gt;57,Q247, P247)</f>
        <v>#VALUE!</v>
      </c>
      <c r="S247" s="33" t="e">
        <f>IF(RIGHT(DataFromForm[[#This Row],[Heure coucher]],2)*1 &gt;57,0,MROUND(RIGHT(DataFromForm[[#This Row],[Heure coucher]]*1,2),15))</f>
        <v>#VALUE!</v>
      </c>
      <c r="T247" s="20" t="str" cm="1">
        <f t="array" aca="1" ref="T247" ca="1">RIGHT(CELL("address",INDEX(Agenda!A:A,MATCH(DataFromForm[[#This Row],[Date]],Agenda!A:A,0))),3)</f>
        <v>887</v>
      </c>
      <c r="U247" s="34" t="e" cm="1">
        <f t="array" ref="U247">INDEX(MatriceHeureHeure[], MATCH(S247*1,TableHeuresMinutes[Colonne1],0),MATCH(R247*1,(MatriceHeureHeure[#Headers])*1,0))</f>
        <v>#VALUE!</v>
      </c>
      <c r="W247" s="30" t="str">
        <f>LEFT(TEXT(DataFromForm[[#This Row],[Heure levé]],"0000"),2)</f>
        <v>00</v>
      </c>
      <c r="X247" s="31">
        <f>LEFT(TEXT(DataFromForm[[#This Row],[Heure levé]],"0000"),2)+1</f>
        <v>1</v>
      </c>
      <c r="Y247" t="e">
        <f>IF(RIGHT(DataFromForm[[#This Row],[Heure levé]],2)*1 &gt;57, X247,W247)</f>
        <v>#VALUE!</v>
      </c>
      <c r="Z247" t="e">
        <f>IF(RIGHT(DataFromForm[[#This Row],[Heure levé]],2)*1 &gt;57,0,MROUND(RIGHT(DataFromForm[[#This Row],[Heure coucher]]*1,2),15))</f>
        <v>#VALUE!</v>
      </c>
      <c r="AA247" t="str" cm="1">
        <f t="array" aca="1" ref="AA247" ca="1">RIGHT(CELL("address",INDEX(Agenda!A:A,MATCH(DataFromForm[[#This Row],[Date]],Agenda!A:A,0))),3)</f>
        <v>887</v>
      </c>
      <c r="AB247" s="4" t="e" cm="1">
        <f t="array" ref="AB247">INDEX(MatriceHeureHeure[], MATCH(Z247*1,TableHeuresMinutes[Colonne1],0),MATCH(Y247*1,(MatriceHeureHeure[#Headers])*1,0))</f>
        <v>#VALUE!</v>
      </c>
      <c r="AD247" s="48" t="str">
        <f>LEFT(TEXT(DataFromForm[[#This Row],[HeureBoisson]],"0000"),2)</f>
        <v>09</v>
      </c>
      <c r="AE247" s="31">
        <f>LEFT(TEXT(DataFromForm[[#This Row],[HeureBoisson]],"0000"),2)+1</f>
        <v>10</v>
      </c>
      <c r="AF247" t="str">
        <f>IF(RIGHT(DataFromForm[[#This Row],[HeureBoisson]],2)*1 &gt;57, AE247,AD247)</f>
        <v>09</v>
      </c>
      <c r="AG247">
        <f>IF(RIGHT(DataFromForm[[#This Row],[HeureBoisson]],2)*1 &gt;57,0,MROUND(RIGHT(DataFromForm[[#This Row],[Heure coucher]]*1,2),15))</f>
        <v>0</v>
      </c>
      <c r="AH247" cm="1">
        <f t="array" aca="1" ref="AH247" ca="1">RIGHT(CELL("address",INDEX(Agenda!A:A,MATCH(DataFromForm[[#This Row],[Date]],Agenda!A:A,0))),3)-1</f>
        <v>886</v>
      </c>
      <c r="AI247" s="4" t="str" cm="1">
        <f t="array" ref="AI247">INDEX(MatriceHeureHeure[], MATCH(AG247*1,TableHeuresMinutes[Colonne1],0),MATCH(AF247*1,(MatriceHeureHeure[#Headers])*1,0))</f>
        <v>AX</v>
      </c>
      <c r="AJ247" s="37">
        <v>0</v>
      </c>
      <c r="AK247" s="48" t="str">
        <f>LEFT(TEXT(DataFromForm[[#This Row],[Heure sieste]],"0000"),2)</f>
        <v>00</v>
      </c>
      <c r="AL247" s="31">
        <f>LEFT(TEXT(DataFromForm[[#This Row],[Heure sieste]],"0000"),2)+1</f>
        <v>1</v>
      </c>
      <c r="AM247" t="e">
        <f>IF(RIGHT(DataFromForm[[#This Row],[Heure sieste]],2)*1 &gt;57, AL247,AK247)</f>
        <v>#VALUE!</v>
      </c>
      <c r="AN247" t="e">
        <f>IF(RIGHT(DataFromForm[[#This Row],[Heure sieste]],2)*1 &gt;57,0,MROUND(RIGHT(DataFromForm[[#This Row],[Heure sieste]]*1,2),15))</f>
        <v>#VALUE!</v>
      </c>
      <c r="AO247">
        <f>MROUND(DataFromForm[[#This Row],[Durée sieste]],15)</f>
        <v>0</v>
      </c>
      <c r="AP247" t="str" cm="1">
        <f t="array" aca="1" ref="AP247" ca="1">RIGHT(CELL("address",INDEX(Agenda!A:A,MATCH(DataFromForm[[#This Row],[Date]],Agenda!A:A,0))),3)</f>
        <v>887</v>
      </c>
      <c r="AQ247" s="4" t="e" cm="1">
        <f t="array" ref="AQ247">INDEX(MatriceHeureHeure[], MATCH(AN247*1,TableHeuresMinutes[Colonne1],0),MATCH(AM247*1,(MatriceHeureHeure[#Headers])*1,0))</f>
        <v>#VALUE!</v>
      </c>
      <c r="AR247">
        <f t="shared" si="4"/>
        <v>-1</v>
      </c>
    </row>
    <row r="248" spans="1:44">
      <c r="A248" s="19">
        <v>44739</v>
      </c>
      <c r="B248" s="28">
        <v>2230</v>
      </c>
      <c r="C248" s="21" t="s">
        <v>227</v>
      </c>
      <c r="D248" s="21" t="s">
        <v>275</v>
      </c>
      <c r="E248">
        <v>15</v>
      </c>
      <c r="F248" t="s">
        <v>200</v>
      </c>
      <c r="G248" t="s">
        <v>200</v>
      </c>
      <c r="H248" t="s">
        <v>208</v>
      </c>
      <c r="I248">
        <v>2</v>
      </c>
      <c r="J248">
        <v>2</v>
      </c>
      <c r="K248" t="s">
        <v>210</v>
      </c>
      <c r="L248" s="21" t="s">
        <v>247</v>
      </c>
      <c r="M248">
        <v>1</v>
      </c>
      <c r="P248" s="30" t="str">
        <f>LEFT(TEXT(DataFromForm[[#This Row],[Heure coucher]],"0000"),2)</f>
        <v>22</v>
      </c>
      <c r="Q248" s="31">
        <f>LEFT(TEXT(DataFromForm[[#This Row],[Heure coucher]],"0000"),2)+1</f>
        <v>23</v>
      </c>
      <c r="R248" s="32" t="str">
        <f>IF(RIGHT(DataFromForm[[#This Row],[Heure coucher]],2)*1 &gt;57,Q248, P248)</f>
        <v>22</v>
      </c>
      <c r="S248" s="33">
        <f>IF(RIGHT(DataFromForm[[#This Row],[Heure coucher]],2)*1 &gt;57,0,MROUND(RIGHT(DataFromForm[[#This Row],[Heure coucher]]*1,2),15))</f>
        <v>30</v>
      </c>
      <c r="T248" s="20" t="str" cm="1">
        <f t="array" aca="1" ref="T248" ca="1">RIGHT(CELL("address",INDEX(Agenda!A:A,MATCH(DataFromForm[[#This Row],[Date]],Agenda!A:A,0))),3)</f>
        <v>888</v>
      </c>
      <c r="U248" s="34" t="str" cm="1">
        <f t="array" ref="U248">INDEX(MatriceHeureHeure[], MATCH(S248*1,TableHeuresMinutes[Colonne1],0),MATCH(R248*1,(MatriceHeureHeure[#Headers])*1,0))</f>
        <v>H</v>
      </c>
      <c r="W248" s="30" t="str">
        <f>LEFT(TEXT(DataFromForm[[#This Row],[Heure levé]],"0000"),2)</f>
        <v>07</v>
      </c>
      <c r="X248" s="31">
        <f>LEFT(TEXT(DataFromForm[[#This Row],[Heure levé]],"0000"),2)+1</f>
        <v>8</v>
      </c>
      <c r="Y248" t="str">
        <f>IF(RIGHT(DataFromForm[[#This Row],[Heure levé]],2)*1 &gt;57, X248,W248)</f>
        <v>07</v>
      </c>
      <c r="Z248">
        <f>IF(RIGHT(DataFromForm[[#This Row],[Heure levé]],2)*1 &gt;57,0,MROUND(RIGHT(DataFromForm[[#This Row],[Heure coucher]]*1,2),15))</f>
        <v>30</v>
      </c>
      <c r="AA248" t="str" cm="1">
        <f t="array" aca="1" ref="AA248" ca="1">RIGHT(CELL("address",INDEX(Agenda!A:A,MATCH(DataFromForm[[#This Row],[Date]],Agenda!A:A,0))),3)</f>
        <v>888</v>
      </c>
      <c r="AB248" s="4" t="str" cm="1">
        <f t="array" ref="AB248">INDEX(MatriceHeureHeure[], MATCH(Z248*1,TableHeuresMinutes[Colonne1],0),MATCH(Y248*1,(MatriceHeureHeure[#Headers])*1,0))</f>
        <v>AR</v>
      </c>
      <c r="AD248" s="48" t="str">
        <f>LEFT(TEXT(DataFromForm[[#This Row],[HeureBoisson]],"0000"),2)</f>
        <v>13</v>
      </c>
      <c r="AE248" s="31">
        <f>LEFT(TEXT(DataFromForm[[#This Row],[HeureBoisson]],"0000"),2)+1</f>
        <v>14</v>
      </c>
      <c r="AF248" t="str">
        <f>IF(RIGHT(DataFromForm[[#This Row],[HeureBoisson]],2)*1 &gt;57, AE248,AD248)</f>
        <v>13</v>
      </c>
      <c r="AG248">
        <f>IF(RIGHT(DataFromForm[[#This Row],[HeureBoisson]],2)*1 &gt;57,0,MROUND(RIGHT(DataFromForm[[#This Row],[Heure coucher]]*1,2),15))</f>
        <v>30</v>
      </c>
      <c r="AH248" cm="1">
        <f t="array" aca="1" ref="AH248" ca="1">RIGHT(CELL("address",INDEX(Agenda!A:A,MATCH(DataFromForm[[#This Row],[Date]],Agenda!A:A,0))),3)-1</f>
        <v>887</v>
      </c>
      <c r="AI248" s="4" t="str" cm="1">
        <f t="array" ref="AI248">INDEX(MatriceHeureHeure[], MATCH(AG248*1,TableHeuresMinutes[Colonne1],0),MATCH(AF248*1,(MatriceHeureHeure[#Headers])*1,0))</f>
        <v>BP</v>
      </c>
      <c r="AJ248" s="37">
        <v>0</v>
      </c>
      <c r="AK248" s="48" t="str">
        <f>LEFT(TEXT(DataFromForm[[#This Row],[Heure sieste]],"0000"),2)</f>
        <v>22</v>
      </c>
      <c r="AL248" s="31">
        <f>LEFT(TEXT(DataFromForm[[#This Row],[Heure sieste]],"0000"),2)+1</f>
        <v>23</v>
      </c>
      <c r="AM248" t="str">
        <f>IF(RIGHT(DataFromForm[[#This Row],[Heure sieste]],2)*1 &gt;57, AL248,AK248)</f>
        <v>22</v>
      </c>
      <c r="AN248">
        <f>IF(RIGHT(DataFromForm[[#This Row],[Heure sieste]],2)*1 &gt;57,0,MROUND(RIGHT(DataFromForm[[#This Row],[Heure sieste]]*1,2),15))</f>
        <v>0</v>
      </c>
      <c r="AO248">
        <f>MROUND(DataFromForm[[#This Row],[Durée sieste]],15)</f>
        <v>15</v>
      </c>
      <c r="AP248" t="str" cm="1">
        <f t="array" aca="1" ref="AP248" ca="1">RIGHT(CELL("address",INDEX(Agenda!A:A,MATCH(DataFromForm[[#This Row],[Date]],Agenda!A:A,0))),3)</f>
        <v>888</v>
      </c>
      <c r="AQ248" s="4" t="str" cm="1">
        <f t="array" ref="AQ248">INDEX(MatriceHeureHeure[], MATCH(AN248*1,TableHeuresMinutes[Colonne1],0),MATCH(AM248*1,(MatriceHeureHeure[#Headers])*1,0))</f>
        <v>F</v>
      </c>
      <c r="AR248">
        <f t="shared" si="4"/>
        <v>0</v>
      </c>
    </row>
    <row r="249" spans="1:44">
      <c r="A249" s="19">
        <v>44739</v>
      </c>
      <c r="B249" s="28"/>
      <c r="D249" s="21" t="s">
        <v>247</v>
      </c>
      <c r="E249">
        <v>20</v>
      </c>
      <c r="K249" t="s">
        <v>203</v>
      </c>
      <c r="L249" s="21" t="s">
        <v>231</v>
      </c>
      <c r="M249">
        <v>1</v>
      </c>
      <c r="P249" s="30" t="str">
        <f>LEFT(TEXT(DataFromForm[[#This Row],[Heure coucher]],"0000"),2)</f>
        <v>00</v>
      </c>
      <c r="Q249" s="31">
        <f>LEFT(TEXT(DataFromForm[[#This Row],[Heure coucher]],"0000"),2)+1</f>
        <v>1</v>
      </c>
      <c r="R249" s="32" t="e">
        <f>IF(RIGHT(DataFromForm[[#This Row],[Heure coucher]],2)*1 &gt;57,Q249, P249)</f>
        <v>#VALUE!</v>
      </c>
      <c r="S249" s="33" t="e">
        <f>IF(RIGHT(DataFromForm[[#This Row],[Heure coucher]],2)*1 &gt;57,0,MROUND(RIGHT(DataFromForm[[#This Row],[Heure coucher]]*1,2),15))</f>
        <v>#VALUE!</v>
      </c>
      <c r="T249" s="20" t="str" cm="1">
        <f t="array" aca="1" ref="T249" ca="1">RIGHT(CELL("address",INDEX(Agenda!A:A,MATCH(DataFromForm[[#This Row],[Date]],Agenda!A:A,0))),3)</f>
        <v>888</v>
      </c>
      <c r="U249" s="34" t="e" cm="1">
        <f t="array" ref="U249">INDEX(MatriceHeureHeure[], MATCH(S249*1,TableHeuresMinutes[Colonne1],0),MATCH(R249*1,(MatriceHeureHeure[#Headers])*1,0))</f>
        <v>#VALUE!</v>
      </c>
      <c r="W249" s="30" t="str">
        <f>LEFT(TEXT(DataFromForm[[#This Row],[Heure levé]],"0000"),2)</f>
        <v>00</v>
      </c>
      <c r="X249" s="31">
        <f>LEFT(TEXT(DataFromForm[[#This Row],[Heure levé]],"0000"),2)+1</f>
        <v>1</v>
      </c>
      <c r="Y249" t="e">
        <f>IF(RIGHT(DataFromForm[[#This Row],[Heure levé]],2)*1 &gt;57, X249,W249)</f>
        <v>#VALUE!</v>
      </c>
      <c r="Z249" t="e">
        <f>IF(RIGHT(DataFromForm[[#This Row],[Heure levé]],2)*1 &gt;57,0,MROUND(RIGHT(DataFromForm[[#This Row],[Heure coucher]]*1,2),15))</f>
        <v>#VALUE!</v>
      </c>
      <c r="AA249" t="str" cm="1">
        <f t="array" aca="1" ref="AA249" ca="1">RIGHT(CELL("address",INDEX(Agenda!A:A,MATCH(DataFromForm[[#This Row],[Date]],Agenda!A:A,0))),3)</f>
        <v>888</v>
      </c>
      <c r="AB249" s="4" t="e" cm="1">
        <f t="array" ref="AB249">INDEX(MatriceHeureHeure[], MATCH(Z249*1,TableHeuresMinutes[Colonne1],0),MATCH(Y249*1,(MatriceHeureHeure[#Headers])*1,0))</f>
        <v>#VALUE!</v>
      </c>
      <c r="AD249" s="48" t="str">
        <f>LEFT(TEXT(DataFromForm[[#This Row],[HeureBoisson]],"0000"),2)</f>
        <v>17</v>
      </c>
      <c r="AE249" s="31">
        <f>LEFT(TEXT(DataFromForm[[#This Row],[HeureBoisson]],"0000"),2)+1</f>
        <v>18</v>
      </c>
      <c r="AF249" t="str">
        <f>IF(RIGHT(DataFromForm[[#This Row],[HeureBoisson]],2)*1 &gt;57, AE249,AD249)</f>
        <v>17</v>
      </c>
      <c r="AG249">
        <f>IF(RIGHT(DataFromForm[[#This Row],[HeureBoisson]],2)*1 &gt;57,0,MROUND(RIGHT(DataFromForm[[#This Row],[Heure coucher]]*1,2),15))</f>
        <v>0</v>
      </c>
      <c r="AH249" cm="1">
        <f t="array" aca="1" ref="AH249" ca="1">RIGHT(CELL("address",INDEX(Agenda!A:A,MATCH(DataFromForm[[#This Row],[Date]],Agenda!A:A,0))),3)-1</f>
        <v>887</v>
      </c>
      <c r="AI249" s="4" t="str" cm="1">
        <f t="array" ref="AI249">INDEX(MatriceHeureHeure[], MATCH(AG249*1,TableHeuresMinutes[Colonne1],0),MATCH(AF249*1,(MatriceHeureHeure[#Headers])*1,0))</f>
        <v>CD</v>
      </c>
      <c r="AJ249" s="37">
        <v>0</v>
      </c>
      <c r="AK249" s="48" t="str">
        <f>LEFT(TEXT(DataFromForm[[#This Row],[Heure sieste]],"0000"),2)</f>
        <v>13</v>
      </c>
      <c r="AL249" s="31">
        <f>LEFT(TEXT(DataFromForm[[#This Row],[Heure sieste]],"0000"),2)+1</f>
        <v>14</v>
      </c>
      <c r="AM249" t="str">
        <f>IF(RIGHT(DataFromForm[[#This Row],[Heure sieste]],2)*1 &gt;57, AL249,AK249)</f>
        <v>13</v>
      </c>
      <c r="AN249">
        <f>IF(RIGHT(DataFromForm[[#This Row],[Heure sieste]],2)*1 &gt;57,0,MROUND(RIGHT(DataFromForm[[#This Row],[Heure sieste]]*1,2),15))</f>
        <v>0</v>
      </c>
      <c r="AO249">
        <f>MROUND(DataFromForm[[#This Row],[Durée sieste]],15)</f>
        <v>15</v>
      </c>
      <c r="AP249" t="str" cm="1">
        <f t="array" aca="1" ref="AP249" ca="1">RIGHT(CELL("address",INDEX(Agenda!A:A,MATCH(DataFromForm[[#This Row],[Date]],Agenda!A:A,0))),3)</f>
        <v>888</v>
      </c>
      <c r="AQ249" s="4" t="str" cm="1">
        <f t="array" ref="AQ249">INDEX(MatriceHeureHeure[], MATCH(AN249*1,TableHeuresMinutes[Colonne1],0),MATCH(AM249*1,(MatriceHeureHeure[#Headers])*1,0))</f>
        <v>BN</v>
      </c>
      <c r="AR249">
        <f t="shared" si="4"/>
        <v>0</v>
      </c>
    </row>
    <row r="250" spans="1:44">
      <c r="A250" s="19">
        <v>44739</v>
      </c>
      <c r="B250" s="28"/>
      <c r="K250" t="s">
        <v>203</v>
      </c>
      <c r="L250" s="21" t="s">
        <v>214</v>
      </c>
      <c r="M250">
        <v>1</v>
      </c>
      <c r="P250" s="30" t="str">
        <f>LEFT(TEXT(DataFromForm[[#This Row],[Heure coucher]],"0000"),2)</f>
        <v>00</v>
      </c>
      <c r="Q250" s="31">
        <f>LEFT(TEXT(DataFromForm[[#This Row],[Heure coucher]],"0000"),2)+1</f>
        <v>1</v>
      </c>
      <c r="R250" s="32" t="e">
        <f>IF(RIGHT(DataFromForm[[#This Row],[Heure coucher]],2)*1 &gt;57,Q250, P250)</f>
        <v>#VALUE!</v>
      </c>
      <c r="S250" s="33" t="e">
        <f>IF(RIGHT(DataFromForm[[#This Row],[Heure coucher]],2)*1 &gt;57,0,MROUND(RIGHT(DataFromForm[[#This Row],[Heure coucher]]*1,2),15))</f>
        <v>#VALUE!</v>
      </c>
      <c r="T250" s="20" t="str" cm="1">
        <f t="array" aca="1" ref="T250" ca="1">RIGHT(CELL("address",INDEX(Agenda!A:A,MATCH(DataFromForm[[#This Row],[Date]],Agenda!A:A,0))),3)</f>
        <v>888</v>
      </c>
      <c r="U250" s="34" t="e" cm="1">
        <f t="array" ref="U250">INDEX(MatriceHeureHeure[], MATCH(S250*1,TableHeuresMinutes[Colonne1],0),MATCH(R250*1,(MatriceHeureHeure[#Headers])*1,0))</f>
        <v>#VALUE!</v>
      </c>
      <c r="W250" s="30" t="str">
        <f>LEFT(TEXT(DataFromForm[[#This Row],[Heure levé]],"0000"),2)</f>
        <v>00</v>
      </c>
      <c r="X250" s="31">
        <f>LEFT(TEXT(DataFromForm[[#This Row],[Heure levé]],"0000"),2)+1</f>
        <v>1</v>
      </c>
      <c r="Y250" t="e">
        <f>IF(RIGHT(DataFromForm[[#This Row],[Heure levé]],2)*1 &gt;57, X250,W250)</f>
        <v>#VALUE!</v>
      </c>
      <c r="Z250" t="e">
        <f>IF(RIGHT(DataFromForm[[#This Row],[Heure levé]],2)*1 &gt;57,0,MROUND(RIGHT(DataFromForm[[#This Row],[Heure coucher]]*1,2),15))</f>
        <v>#VALUE!</v>
      </c>
      <c r="AA250" t="str" cm="1">
        <f t="array" aca="1" ref="AA250" ca="1">RIGHT(CELL("address",INDEX(Agenda!A:A,MATCH(DataFromForm[[#This Row],[Date]],Agenda!A:A,0))),3)</f>
        <v>888</v>
      </c>
      <c r="AB250" s="4" t="e" cm="1">
        <f t="array" ref="AB250">INDEX(MatriceHeureHeure[], MATCH(Z250*1,TableHeuresMinutes[Colonne1],0),MATCH(Y250*1,(MatriceHeureHeure[#Headers])*1,0))</f>
        <v>#VALUE!</v>
      </c>
      <c r="AD250" s="48" t="str">
        <f>LEFT(TEXT(DataFromForm[[#This Row],[HeureBoisson]],"0000"),2)</f>
        <v>07</v>
      </c>
      <c r="AE250" s="31">
        <f>LEFT(TEXT(DataFromForm[[#This Row],[HeureBoisson]],"0000"),2)+1</f>
        <v>8</v>
      </c>
      <c r="AF250" t="str">
        <f>IF(RIGHT(DataFromForm[[#This Row],[HeureBoisson]],2)*1 &gt;57, AE250,AD250)</f>
        <v>07</v>
      </c>
      <c r="AG250">
        <f>IF(RIGHT(DataFromForm[[#This Row],[HeureBoisson]],2)*1 &gt;57,0,MROUND(RIGHT(DataFromForm[[#This Row],[Heure coucher]]*1,2),15))</f>
        <v>0</v>
      </c>
      <c r="AH250" cm="1">
        <f t="array" aca="1" ref="AH250" ca="1">RIGHT(CELL("address",INDEX(Agenda!A:A,MATCH(DataFromForm[[#This Row],[Date]],Agenda!A:A,0))),3)-1</f>
        <v>887</v>
      </c>
      <c r="AI250" s="4" t="str" cm="1">
        <f t="array" ref="AI250">INDEX(MatriceHeureHeure[], MATCH(AG250*1,TableHeuresMinutes[Colonne1],0),MATCH(AF250*1,(MatriceHeureHeure[#Headers])*1,0))</f>
        <v>AP</v>
      </c>
      <c r="AJ250" s="37">
        <v>0</v>
      </c>
      <c r="AK250" s="48" t="str">
        <f>LEFT(TEXT(DataFromForm[[#This Row],[Heure sieste]],"0000"),2)</f>
        <v>00</v>
      </c>
      <c r="AL250" s="31">
        <f>LEFT(TEXT(DataFromForm[[#This Row],[Heure sieste]],"0000"),2)+1</f>
        <v>1</v>
      </c>
      <c r="AM250" t="e">
        <f>IF(RIGHT(DataFromForm[[#This Row],[Heure sieste]],2)*1 &gt;57, AL250,AK250)</f>
        <v>#VALUE!</v>
      </c>
      <c r="AN250" t="e">
        <f>IF(RIGHT(DataFromForm[[#This Row],[Heure sieste]],2)*1 &gt;57,0,MROUND(RIGHT(DataFromForm[[#This Row],[Heure sieste]]*1,2),15))</f>
        <v>#VALUE!</v>
      </c>
      <c r="AO250">
        <f>MROUND(DataFromForm[[#This Row],[Durée sieste]],15)</f>
        <v>0</v>
      </c>
      <c r="AP250" t="str" cm="1">
        <f t="array" aca="1" ref="AP250" ca="1">RIGHT(CELL("address",INDEX(Agenda!A:A,MATCH(DataFromForm[[#This Row],[Date]],Agenda!A:A,0))),3)</f>
        <v>888</v>
      </c>
      <c r="AQ250" s="4" t="e" cm="1">
        <f t="array" ref="AQ250">INDEX(MatriceHeureHeure[], MATCH(AN250*1,TableHeuresMinutes[Colonne1],0),MATCH(AM250*1,(MatriceHeureHeure[#Headers])*1,0))</f>
        <v>#VALUE!</v>
      </c>
      <c r="AR250">
        <f t="shared" si="4"/>
        <v>-1</v>
      </c>
    </row>
    <row r="251" spans="1:44">
      <c r="A251" s="19">
        <v>44741</v>
      </c>
      <c r="B251" s="28">
        <v>2315</v>
      </c>
      <c r="C251" s="21" t="s">
        <v>245</v>
      </c>
      <c r="D251" s="21" t="s">
        <v>273</v>
      </c>
      <c r="E251">
        <v>15</v>
      </c>
      <c r="F251" t="s">
        <v>200</v>
      </c>
      <c r="G251" t="s">
        <v>200</v>
      </c>
      <c r="H251" t="s">
        <v>208</v>
      </c>
      <c r="I251">
        <v>2</v>
      </c>
      <c r="J251">
        <v>2</v>
      </c>
      <c r="K251" t="s">
        <v>210</v>
      </c>
      <c r="L251" s="21" t="s">
        <v>247</v>
      </c>
      <c r="M251">
        <v>1</v>
      </c>
      <c r="P251" s="30" t="str">
        <f>LEFT(TEXT(DataFromForm[[#This Row],[Heure coucher]],"0000"),2)</f>
        <v>23</v>
      </c>
      <c r="Q251" s="31">
        <f>LEFT(TEXT(DataFromForm[[#This Row],[Heure coucher]],"0000"),2)+1</f>
        <v>24</v>
      </c>
      <c r="R251" s="32" t="str">
        <f>IF(RIGHT(DataFromForm[[#This Row],[Heure coucher]],2)*1 &gt;57,Q251, P251)</f>
        <v>23</v>
      </c>
      <c r="S251" s="33">
        <f>IF(RIGHT(DataFromForm[[#This Row],[Heure coucher]],2)*1 &gt;57,0,MROUND(RIGHT(DataFromForm[[#This Row],[Heure coucher]]*1,2),15))</f>
        <v>15</v>
      </c>
      <c r="T251" s="20" t="str" cm="1">
        <f t="array" aca="1" ref="T251" ca="1">RIGHT(CELL("address",INDEX(Agenda!A:A,MATCH(DataFromForm[[#This Row],[Date]],Agenda!A:A,0))),3)</f>
        <v>890</v>
      </c>
      <c r="U251" s="34" t="str" cm="1">
        <f t="array" ref="U251">INDEX(MatriceHeureHeure[], MATCH(S251*1,TableHeuresMinutes[Colonne1],0),MATCH(R251*1,(MatriceHeureHeure[#Headers])*1,0))</f>
        <v>K</v>
      </c>
      <c r="W251" s="30" t="str">
        <f>LEFT(TEXT(DataFromForm[[#This Row],[Heure levé]],"0000"),2)</f>
        <v>06</v>
      </c>
      <c r="X251" s="31">
        <f>LEFT(TEXT(DataFromForm[[#This Row],[Heure levé]],"0000"),2)+1</f>
        <v>7</v>
      </c>
      <c r="Y251" t="str">
        <f>IF(RIGHT(DataFromForm[[#This Row],[Heure levé]],2)*1 &gt;57, X251,W251)</f>
        <v>06</v>
      </c>
      <c r="Z251">
        <f>IF(RIGHT(DataFromForm[[#This Row],[Heure levé]],2)*1 &gt;57,0,MROUND(RIGHT(DataFromForm[[#This Row],[Heure coucher]]*1,2),15))</f>
        <v>15</v>
      </c>
      <c r="AA251" t="str" cm="1">
        <f t="array" aca="1" ref="AA251" ca="1">RIGHT(CELL("address",INDEX(Agenda!A:A,MATCH(DataFromForm[[#This Row],[Date]],Agenda!A:A,0))),3)</f>
        <v>890</v>
      </c>
      <c r="AB251" s="4" t="str" cm="1">
        <f t="array" ref="AB251">INDEX(MatriceHeureHeure[], MATCH(Z251*1,TableHeuresMinutes[Colonne1],0),MATCH(Y251*1,(MatriceHeureHeure[#Headers])*1,0))</f>
        <v>AM</v>
      </c>
      <c r="AD251" s="48" t="str">
        <f>LEFT(TEXT(DataFromForm[[#This Row],[HeureBoisson]],"0000"),2)</f>
        <v>13</v>
      </c>
      <c r="AE251" s="31">
        <f>LEFT(TEXT(DataFromForm[[#This Row],[HeureBoisson]],"0000"),2)+1</f>
        <v>14</v>
      </c>
      <c r="AF251" t="str">
        <f>IF(RIGHT(DataFromForm[[#This Row],[HeureBoisson]],2)*1 &gt;57, AE251,AD251)</f>
        <v>13</v>
      </c>
      <c r="AG251">
        <f>IF(RIGHT(DataFromForm[[#This Row],[HeureBoisson]],2)*1 &gt;57,0,MROUND(RIGHT(DataFromForm[[#This Row],[Heure coucher]]*1,2),15))</f>
        <v>15</v>
      </c>
      <c r="AH251" cm="1">
        <f t="array" aca="1" ref="AH251" ca="1">RIGHT(CELL("address",INDEX(Agenda!A:A,MATCH(DataFromForm[[#This Row],[Date]],Agenda!A:A,0))),3)-1</f>
        <v>889</v>
      </c>
      <c r="AI251" s="4" t="str" cm="1">
        <f t="array" ref="AI251">INDEX(MatriceHeureHeure[], MATCH(AG251*1,TableHeuresMinutes[Colonne1],0),MATCH(AF251*1,(MatriceHeureHeure[#Headers])*1,0))</f>
        <v>BO</v>
      </c>
      <c r="AJ251" s="37">
        <v>0</v>
      </c>
      <c r="AK251" s="48" t="str">
        <f>LEFT(TEXT(DataFromForm[[#This Row],[Heure sieste]],"0000"),2)</f>
        <v>13</v>
      </c>
      <c r="AL251" s="31">
        <f>LEFT(TEXT(DataFromForm[[#This Row],[Heure sieste]],"0000"),2)+1</f>
        <v>14</v>
      </c>
      <c r="AM251" t="str">
        <f>IF(RIGHT(DataFromForm[[#This Row],[Heure sieste]],2)*1 &gt;57, AL251,AK251)</f>
        <v>13</v>
      </c>
      <c r="AN251">
        <f>IF(RIGHT(DataFromForm[[#This Row],[Heure sieste]],2)*1 &gt;57,0,MROUND(RIGHT(DataFromForm[[#This Row],[Heure sieste]]*1,2),15))</f>
        <v>15</v>
      </c>
      <c r="AO251">
        <f>MROUND(DataFromForm[[#This Row],[Durée sieste]],15)</f>
        <v>15</v>
      </c>
      <c r="AP251" t="str" cm="1">
        <f t="array" aca="1" ref="AP251" ca="1">RIGHT(CELL("address",INDEX(Agenda!A:A,MATCH(DataFromForm[[#This Row],[Date]],Agenda!A:A,0))),3)</f>
        <v>890</v>
      </c>
      <c r="AQ251" s="4" t="str" cm="1">
        <f t="array" ref="AQ251">INDEX(MatriceHeureHeure[], MATCH(AN251*1,TableHeuresMinutes[Colonne1],0),MATCH(AM251*1,(MatriceHeureHeure[#Headers])*1,0))</f>
        <v>BO</v>
      </c>
      <c r="AR251">
        <f t="shared" si="4"/>
        <v>0</v>
      </c>
    </row>
    <row r="252" spans="1:44">
      <c r="A252" s="19">
        <v>44741</v>
      </c>
      <c r="B252" s="28"/>
      <c r="K252" t="s">
        <v>203</v>
      </c>
      <c r="L252" s="21" t="s">
        <v>204</v>
      </c>
      <c r="M252">
        <v>1</v>
      </c>
      <c r="P252" s="30" t="str">
        <f>LEFT(TEXT(DataFromForm[[#This Row],[Heure coucher]],"0000"),2)</f>
        <v>00</v>
      </c>
      <c r="Q252" s="31">
        <f>LEFT(TEXT(DataFromForm[[#This Row],[Heure coucher]],"0000"),2)+1</f>
        <v>1</v>
      </c>
      <c r="R252" s="32" t="e">
        <f>IF(RIGHT(DataFromForm[[#This Row],[Heure coucher]],2)*1 &gt;57,Q252, P252)</f>
        <v>#VALUE!</v>
      </c>
      <c r="S252" s="33" t="e">
        <f>IF(RIGHT(DataFromForm[[#This Row],[Heure coucher]],2)*1 &gt;57,0,MROUND(RIGHT(DataFromForm[[#This Row],[Heure coucher]]*1,2),15))</f>
        <v>#VALUE!</v>
      </c>
      <c r="T252" s="20" t="str" cm="1">
        <f t="array" aca="1" ref="T252" ca="1">RIGHT(CELL("address",INDEX(Agenda!A:A,MATCH(DataFromForm[[#This Row],[Date]],Agenda!A:A,0))),3)</f>
        <v>890</v>
      </c>
      <c r="U252" s="34" t="e" cm="1">
        <f t="array" ref="U252">INDEX(MatriceHeureHeure[], MATCH(S252*1,TableHeuresMinutes[Colonne1],0),MATCH(R252*1,(MatriceHeureHeure[#Headers])*1,0))</f>
        <v>#VALUE!</v>
      </c>
      <c r="W252" s="30" t="str">
        <f>LEFT(TEXT(DataFromForm[[#This Row],[Heure levé]],"0000"),2)</f>
        <v>00</v>
      </c>
      <c r="X252" s="31">
        <f>LEFT(TEXT(DataFromForm[[#This Row],[Heure levé]],"0000"),2)+1</f>
        <v>1</v>
      </c>
      <c r="Y252" t="e">
        <f>IF(RIGHT(DataFromForm[[#This Row],[Heure levé]],2)*1 &gt;57, X252,W252)</f>
        <v>#VALUE!</v>
      </c>
      <c r="Z252" t="e">
        <f>IF(RIGHT(DataFromForm[[#This Row],[Heure levé]],2)*1 &gt;57,0,MROUND(RIGHT(DataFromForm[[#This Row],[Heure coucher]]*1,2),15))</f>
        <v>#VALUE!</v>
      </c>
      <c r="AA252" t="str" cm="1">
        <f t="array" aca="1" ref="AA252" ca="1">RIGHT(CELL("address",INDEX(Agenda!A:A,MATCH(DataFromForm[[#This Row],[Date]],Agenda!A:A,0))),3)</f>
        <v>890</v>
      </c>
      <c r="AB252" s="4" t="e" cm="1">
        <f t="array" ref="AB252">INDEX(MatriceHeureHeure[], MATCH(Z252*1,TableHeuresMinutes[Colonne1],0),MATCH(Y252*1,(MatriceHeureHeure[#Headers])*1,0))</f>
        <v>#VALUE!</v>
      </c>
      <c r="AD252" s="48" t="str">
        <f>LEFT(TEXT(DataFromForm[[#This Row],[HeureBoisson]],"0000"),2)</f>
        <v>08</v>
      </c>
      <c r="AE252" s="31">
        <f>LEFT(TEXT(DataFromForm[[#This Row],[HeureBoisson]],"0000"),2)+1</f>
        <v>9</v>
      </c>
      <c r="AF252" t="str">
        <f>IF(RIGHT(DataFromForm[[#This Row],[HeureBoisson]],2)*1 &gt;57, AE252,AD252)</f>
        <v>08</v>
      </c>
      <c r="AG252">
        <f>IF(RIGHT(DataFromForm[[#This Row],[HeureBoisson]],2)*1 &gt;57,0,MROUND(RIGHT(DataFromForm[[#This Row],[Heure coucher]]*1,2),15))</f>
        <v>0</v>
      </c>
      <c r="AH252" cm="1">
        <f t="array" aca="1" ref="AH252" ca="1">RIGHT(CELL("address",INDEX(Agenda!A:A,MATCH(DataFromForm[[#This Row],[Date]],Agenda!A:A,0))),3)-1</f>
        <v>889</v>
      </c>
      <c r="AI252" s="4" t="str" cm="1">
        <f t="array" ref="AI252">INDEX(MatriceHeureHeure[], MATCH(AG252*1,TableHeuresMinutes[Colonne1],0),MATCH(AF252*1,(MatriceHeureHeure[#Headers])*1,0))</f>
        <v>AT</v>
      </c>
      <c r="AJ252" s="37">
        <v>0</v>
      </c>
      <c r="AK252" s="48" t="str">
        <f>LEFT(TEXT(DataFromForm[[#This Row],[Heure sieste]],"0000"),2)</f>
        <v>00</v>
      </c>
      <c r="AL252" s="31">
        <f>LEFT(TEXT(DataFromForm[[#This Row],[Heure sieste]],"0000"),2)+1</f>
        <v>1</v>
      </c>
      <c r="AM252" t="e">
        <f>IF(RIGHT(DataFromForm[[#This Row],[Heure sieste]],2)*1 &gt;57, AL252,AK252)</f>
        <v>#VALUE!</v>
      </c>
      <c r="AN252" t="e">
        <f>IF(RIGHT(DataFromForm[[#This Row],[Heure sieste]],2)*1 &gt;57,0,MROUND(RIGHT(DataFromForm[[#This Row],[Heure sieste]]*1,2),15))</f>
        <v>#VALUE!</v>
      </c>
      <c r="AO252">
        <f>MROUND(DataFromForm[[#This Row],[Durée sieste]],15)</f>
        <v>0</v>
      </c>
      <c r="AP252" t="str" cm="1">
        <f t="array" aca="1" ref="AP252" ca="1">RIGHT(CELL("address",INDEX(Agenda!A:A,MATCH(DataFromForm[[#This Row],[Date]],Agenda!A:A,0))),3)</f>
        <v>890</v>
      </c>
      <c r="AQ252" s="4" t="e" cm="1">
        <f t="array" ref="AQ252">INDEX(MatriceHeureHeure[], MATCH(AN252*1,TableHeuresMinutes[Colonne1],0),MATCH(AM252*1,(MatriceHeureHeure[#Headers])*1,0))</f>
        <v>#VALUE!</v>
      </c>
      <c r="AR252">
        <f t="shared" si="4"/>
        <v>-1</v>
      </c>
    </row>
    <row r="253" spans="1:44">
      <c r="A253" s="19">
        <v>44742</v>
      </c>
      <c r="B253" s="28">
        <v>30</v>
      </c>
      <c r="C253" s="21" t="s">
        <v>237</v>
      </c>
      <c r="D253" s="21" t="s">
        <v>258</v>
      </c>
      <c r="E253">
        <v>10</v>
      </c>
      <c r="F253" t="s">
        <v>208</v>
      </c>
      <c r="G253" t="s">
        <v>200</v>
      </c>
      <c r="H253" t="s">
        <v>208</v>
      </c>
      <c r="I253">
        <v>2</v>
      </c>
      <c r="J253">
        <v>2</v>
      </c>
      <c r="K253" t="s">
        <v>210</v>
      </c>
      <c r="L253" s="21" t="s">
        <v>228</v>
      </c>
      <c r="M253">
        <v>1</v>
      </c>
      <c r="P253" s="30" t="str">
        <f>LEFT(TEXT(DataFromForm[[#This Row],[Heure coucher]],"0000"),2)</f>
        <v>00</v>
      </c>
      <c r="Q253" s="31">
        <f>LEFT(TEXT(DataFromForm[[#This Row],[Heure coucher]],"0000"),2)+1</f>
        <v>1</v>
      </c>
      <c r="R253" s="32" t="str">
        <f>IF(RIGHT(DataFromForm[[#This Row],[Heure coucher]],2)*1 &gt;57,Q253, P253)</f>
        <v>00</v>
      </c>
      <c r="S253" s="33">
        <f>IF(RIGHT(DataFromForm[[#This Row],[Heure coucher]],2)*1 &gt;57,0,MROUND(RIGHT(DataFromForm[[#This Row],[Heure coucher]]*1,2),15))</f>
        <v>30</v>
      </c>
      <c r="T253" s="20" t="str" cm="1">
        <f t="array" aca="1" ref="T253" ca="1">RIGHT(CELL("address",INDEX(Agenda!A:A,MATCH(DataFromForm[[#This Row],[Date]],Agenda!A:A,0))),3)</f>
        <v>891</v>
      </c>
      <c r="U253" s="34" t="str" cm="1">
        <f t="array" ref="U253">INDEX(MatriceHeureHeure[], MATCH(S253*1,TableHeuresMinutes[Colonne1],0),MATCH(R253*1,(MatriceHeureHeure[#Headers])*1,0))</f>
        <v>P</v>
      </c>
      <c r="W253" s="30" t="str">
        <f>LEFT(TEXT(DataFromForm[[#This Row],[Heure levé]],"0000"),2)</f>
        <v>07</v>
      </c>
      <c r="X253" s="31">
        <f>LEFT(TEXT(DataFromForm[[#This Row],[Heure levé]],"0000"),2)+1</f>
        <v>8</v>
      </c>
      <c r="Y253" t="str">
        <f>IF(RIGHT(DataFromForm[[#This Row],[Heure levé]],2)*1 &gt;57, X253,W253)</f>
        <v>07</v>
      </c>
      <c r="Z253">
        <f>IF(RIGHT(DataFromForm[[#This Row],[Heure levé]],2)*1 &gt;57,0,MROUND(RIGHT(DataFromForm[[#This Row],[Heure coucher]]*1,2),15))</f>
        <v>30</v>
      </c>
      <c r="AA253" t="str" cm="1">
        <f t="array" aca="1" ref="AA253" ca="1">RIGHT(CELL("address",INDEX(Agenda!A:A,MATCH(DataFromForm[[#This Row],[Date]],Agenda!A:A,0))),3)</f>
        <v>891</v>
      </c>
      <c r="AB253" s="4" t="str" cm="1">
        <f t="array" ref="AB253">INDEX(MatriceHeureHeure[], MATCH(Z253*1,TableHeuresMinutes[Colonne1],0),MATCH(Y253*1,(MatriceHeureHeure[#Headers])*1,0))</f>
        <v>AR</v>
      </c>
      <c r="AD253" s="48" t="str">
        <f>LEFT(TEXT(DataFromForm[[#This Row],[HeureBoisson]],"0000"),2)</f>
        <v>14</v>
      </c>
      <c r="AE253" s="31">
        <f>LEFT(TEXT(DataFromForm[[#This Row],[HeureBoisson]],"0000"),2)+1</f>
        <v>15</v>
      </c>
      <c r="AF253" t="str">
        <f>IF(RIGHT(DataFromForm[[#This Row],[HeureBoisson]],2)*1 &gt;57, AE253,AD253)</f>
        <v>14</v>
      </c>
      <c r="AG253">
        <f>IF(RIGHT(DataFromForm[[#This Row],[HeureBoisson]],2)*1 &gt;57,0,MROUND(RIGHT(DataFromForm[[#This Row],[Heure coucher]]*1,2),15))</f>
        <v>30</v>
      </c>
      <c r="AH253" cm="1">
        <f t="array" aca="1" ref="AH253" ca="1">RIGHT(CELL("address",INDEX(Agenda!A:A,MATCH(DataFromForm[[#This Row],[Date]],Agenda!A:A,0))),3)-1</f>
        <v>890</v>
      </c>
      <c r="AI253" s="4" t="str" cm="1">
        <f t="array" ref="AI253">INDEX(MatriceHeureHeure[], MATCH(AG253*1,TableHeuresMinutes[Colonne1],0),MATCH(AF253*1,(MatriceHeureHeure[#Headers])*1,0))</f>
        <v>BT</v>
      </c>
      <c r="AJ253" s="37">
        <v>0</v>
      </c>
      <c r="AK253" s="48" t="str">
        <f>LEFT(TEXT(DataFromForm[[#This Row],[Heure sieste]],"0000"),2)</f>
        <v>13</v>
      </c>
      <c r="AL253" s="31">
        <f>LEFT(TEXT(DataFromForm[[#This Row],[Heure sieste]],"0000"),2)+1</f>
        <v>14</v>
      </c>
      <c r="AM253" t="str">
        <f>IF(RIGHT(DataFromForm[[#This Row],[Heure sieste]],2)*1 &gt;57, AL253,AK253)</f>
        <v>13</v>
      </c>
      <c r="AN253">
        <f>IF(RIGHT(DataFromForm[[#This Row],[Heure sieste]],2)*1 &gt;57,0,MROUND(RIGHT(DataFromForm[[#This Row],[Heure sieste]]*1,2),15))</f>
        <v>45</v>
      </c>
      <c r="AO253">
        <f>MROUND(DataFromForm[[#This Row],[Durée sieste]],15)</f>
        <v>15</v>
      </c>
      <c r="AP253" t="str" cm="1">
        <f t="array" aca="1" ref="AP253" ca="1">RIGHT(CELL("address",INDEX(Agenda!A:A,MATCH(DataFromForm[[#This Row],[Date]],Agenda!A:A,0))),3)</f>
        <v>891</v>
      </c>
      <c r="AQ253" s="4" t="str" cm="1">
        <f t="array" ref="AQ253">INDEX(MatriceHeureHeure[], MATCH(AN253*1,TableHeuresMinutes[Colonne1],0),MATCH(AM253*1,(MatriceHeureHeure[#Headers])*1,0))</f>
        <v>BQ</v>
      </c>
      <c r="AR253">
        <f t="shared" si="4"/>
        <v>0</v>
      </c>
    </row>
    <row r="254" spans="1:44">
      <c r="A254" s="19">
        <v>44743</v>
      </c>
      <c r="B254" s="28">
        <v>2300</v>
      </c>
      <c r="C254" s="21" t="s">
        <v>214</v>
      </c>
      <c r="D254" s="21" t="s">
        <v>275</v>
      </c>
      <c r="E254">
        <v>30</v>
      </c>
      <c r="F254" t="s">
        <v>200</v>
      </c>
      <c r="G254" t="s">
        <v>202</v>
      </c>
      <c r="H254" t="s">
        <v>202</v>
      </c>
      <c r="I254">
        <v>1</v>
      </c>
      <c r="J254">
        <v>1</v>
      </c>
      <c r="K254" t="s">
        <v>210</v>
      </c>
      <c r="L254" s="21" t="s">
        <v>266</v>
      </c>
      <c r="M254">
        <v>1</v>
      </c>
      <c r="P254" s="30" t="str">
        <f>LEFT(TEXT(DataFromForm[[#This Row],[Heure coucher]],"0000"),2)</f>
        <v>23</v>
      </c>
      <c r="Q254" s="31">
        <f>LEFT(TEXT(DataFromForm[[#This Row],[Heure coucher]],"0000"),2)+1</f>
        <v>24</v>
      </c>
      <c r="R254" s="32" t="str">
        <f>IF(RIGHT(DataFromForm[[#This Row],[Heure coucher]],2)*1 &gt;57,Q254, P254)</f>
        <v>23</v>
      </c>
      <c r="S254" s="33">
        <f>IF(RIGHT(DataFromForm[[#This Row],[Heure coucher]],2)*1 &gt;57,0,MROUND(RIGHT(DataFromForm[[#This Row],[Heure coucher]]*1,2),15))</f>
        <v>0</v>
      </c>
      <c r="T254" s="20" t="str" cm="1">
        <f t="array" aca="1" ref="T254" ca="1">RIGHT(CELL("address",INDEX(Agenda!A:A,MATCH(DataFromForm[[#This Row],[Date]],Agenda!A:A,0))),3)</f>
        <v>892</v>
      </c>
      <c r="U254" s="34" t="str" cm="1">
        <f t="array" ref="U254">INDEX(MatriceHeureHeure[], MATCH(S254*1,TableHeuresMinutes[Colonne1],0),MATCH(R254*1,(MatriceHeureHeure[#Headers])*1,0))</f>
        <v>J</v>
      </c>
      <c r="W254" s="30" t="str">
        <f>LEFT(TEXT(DataFromForm[[#This Row],[Heure levé]],"0000"),2)</f>
        <v>07</v>
      </c>
      <c r="X254" s="31">
        <f>LEFT(TEXT(DataFromForm[[#This Row],[Heure levé]],"0000"),2)+1</f>
        <v>8</v>
      </c>
      <c r="Y254" t="str">
        <f>IF(RIGHT(DataFromForm[[#This Row],[Heure levé]],2)*1 &gt;57, X254,W254)</f>
        <v>07</v>
      </c>
      <c r="Z254">
        <f>IF(RIGHT(DataFromForm[[#This Row],[Heure levé]],2)*1 &gt;57,0,MROUND(RIGHT(DataFromForm[[#This Row],[Heure coucher]]*1,2),15))</f>
        <v>0</v>
      </c>
      <c r="AA254" t="str" cm="1">
        <f t="array" aca="1" ref="AA254" ca="1">RIGHT(CELL("address",INDEX(Agenda!A:A,MATCH(DataFromForm[[#This Row],[Date]],Agenda!A:A,0))),3)</f>
        <v>892</v>
      </c>
      <c r="AB254" s="4" t="str" cm="1">
        <f t="array" ref="AB254">INDEX(MatriceHeureHeure[], MATCH(Z254*1,TableHeuresMinutes[Colonne1],0),MATCH(Y254*1,(MatriceHeureHeure[#Headers])*1,0))</f>
        <v>AP</v>
      </c>
      <c r="AD254" s="48" t="str">
        <f>LEFT(TEXT(DataFromForm[[#This Row],[HeureBoisson]],"0000"),2)</f>
        <v>14</v>
      </c>
      <c r="AE254" s="31">
        <f>LEFT(TEXT(DataFromForm[[#This Row],[HeureBoisson]],"0000"),2)+1</f>
        <v>15</v>
      </c>
      <c r="AF254" t="str">
        <f>IF(RIGHT(DataFromForm[[#This Row],[HeureBoisson]],2)*1 &gt;57, AE254,AD254)</f>
        <v>14</v>
      </c>
      <c r="AG254">
        <f>IF(RIGHT(DataFromForm[[#This Row],[HeureBoisson]],2)*1 &gt;57,0,MROUND(RIGHT(DataFromForm[[#This Row],[Heure coucher]]*1,2),15))</f>
        <v>0</v>
      </c>
      <c r="AH254" cm="1">
        <f t="array" aca="1" ref="AH254" ca="1">RIGHT(CELL("address",INDEX(Agenda!A:A,MATCH(DataFromForm[[#This Row],[Date]],Agenda!A:A,0))),3)-1</f>
        <v>891</v>
      </c>
      <c r="AI254" s="4" t="str" cm="1">
        <f t="array" ref="AI254">INDEX(MatriceHeureHeure[], MATCH(AG254*1,TableHeuresMinutes[Colonne1],0),MATCH(AF254*1,(MatriceHeureHeure[#Headers])*1,0))</f>
        <v>BR</v>
      </c>
      <c r="AJ254" s="37">
        <v>0</v>
      </c>
      <c r="AK254" s="48" t="str">
        <f>LEFT(TEXT(DataFromForm[[#This Row],[Heure sieste]],"0000"),2)</f>
        <v>22</v>
      </c>
      <c r="AL254" s="31">
        <f>LEFT(TEXT(DataFromForm[[#This Row],[Heure sieste]],"0000"),2)+1</f>
        <v>23</v>
      </c>
      <c r="AM254" t="str">
        <f>IF(RIGHT(DataFromForm[[#This Row],[Heure sieste]],2)*1 &gt;57, AL254,AK254)</f>
        <v>22</v>
      </c>
      <c r="AN254">
        <f>IF(RIGHT(DataFromForm[[#This Row],[Heure sieste]],2)*1 &gt;57,0,MROUND(RIGHT(DataFromForm[[#This Row],[Heure sieste]]*1,2),15))</f>
        <v>0</v>
      </c>
      <c r="AO254">
        <f>MROUND(DataFromForm[[#This Row],[Durée sieste]],15)</f>
        <v>30</v>
      </c>
      <c r="AP254" t="str" cm="1">
        <f t="array" aca="1" ref="AP254" ca="1">RIGHT(CELL("address",INDEX(Agenda!A:A,MATCH(DataFromForm[[#This Row],[Date]],Agenda!A:A,0))),3)</f>
        <v>892</v>
      </c>
      <c r="AQ254" s="4" t="str" cm="1">
        <f t="array" ref="AQ254">INDEX(MatriceHeureHeure[], MATCH(AN254*1,TableHeuresMinutes[Colonne1],0),MATCH(AM254*1,(MatriceHeureHeure[#Headers])*1,0))</f>
        <v>F</v>
      </c>
      <c r="AR254">
        <f t="shared" si="4"/>
        <v>1</v>
      </c>
    </row>
    <row r="255" spans="1:44">
      <c r="A255" s="19">
        <v>44743</v>
      </c>
      <c r="B255" s="28"/>
      <c r="D255" s="21" t="s">
        <v>281</v>
      </c>
      <c r="E255">
        <v>30</v>
      </c>
      <c r="K255" t="s">
        <v>203</v>
      </c>
      <c r="L255" s="21" t="s">
        <v>231</v>
      </c>
      <c r="M255">
        <v>1</v>
      </c>
      <c r="P255" s="30" t="str">
        <f>LEFT(TEXT(DataFromForm[[#This Row],[Heure coucher]],"0000"),2)</f>
        <v>00</v>
      </c>
      <c r="Q255" s="31">
        <f>LEFT(TEXT(DataFromForm[[#This Row],[Heure coucher]],"0000"),2)+1</f>
        <v>1</v>
      </c>
      <c r="R255" s="32" t="e">
        <f>IF(RIGHT(DataFromForm[[#This Row],[Heure coucher]],2)*1 &gt;57,Q255, P255)</f>
        <v>#VALUE!</v>
      </c>
      <c r="S255" s="33" t="e">
        <f>IF(RIGHT(DataFromForm[[#This Row],[Heure coucher]],2)*1 &gt;57,0,MROUND(RIGHT(DataFromForm[[#This Row],[Heure coucher]]*1,2),15))</f>
        <v>#VALUE!</v>
      </c>
      <c r="T255" s="20" t="str" cm="1">
        <f t="array" aca="1" ref="T255" ca="1">RIGHT(CELL("address",INDEX(Agenda!A:A,MATCH(DataFromForm[[#This Row],[Date]],Agenda!A:A,0))),3)</f>
        <v>892</v>
      </c>
      <c r="U255" s="34" t="e" cm="1">
        <f t="array" ref="U255">INDEX(MatriceHeureHeure[], MATCH(S255*1,TableHeuresMinutes[Colonne1],0),MATCH(R255*1,(MatriceHeureHeure[#Headers])*1,0))</f>
        <v>#VALUE!</v>
      </c>
      <c r="W255" s="30" t="str">
        <f>LEFT(TEXT(DataFromForm[[#This Row],[Heure levé]],"0000"),2)</f>
        <v>00</v>
      </c>
      <c r="X255" s="31">
        <f>LEFT(TEXT(DataFromForm[[#This Row],[Heure levé]],"0000"),2)+1</f>
        <v>1</v>
      </c>
      <c r="Y255" t="e">
        <f>IF(RIGHT(DataFromForm[[#This Row],[Heure levé]],2)*1 &gt;57, X255,W255)</f>
        <v>#VALUE!</v>
      </c>
      <c r="Z255" t="e">
        <f>IF(RIGHT(DataFromForm[[#This Row],[Heure levé]],2)*1 &gt;57,0,MROUND(RIGHT(DataFromForm[[#This Row],[Heure coucher]]*1,2),15))</f>
        <v>#VALUE!</v>
      </c>
      <c r="AA255" t="str" cm="1">
        <f t="array" aca="1" ref="AA255" ca="1">RIGHT(CELL("address",INDEX(Agenda!A:A,MATCH(DataFromForm[[#This Row],[Date]],Agenda!A:A,0))),3)</f>
        <v>892</v>
      </c>
      <c r="AB255" s="4" t="e" cm="1">
        <f t="array" ref="AB255">INDEX(MatriceHeureHeure[], MATCH(Z255*1,TableHeuresMinutes[Colonne1],0),MATCH(Y255*1,(MatriceHeureHeure[#Headers])*1,0))</f>
        <v>#VALUE!</v>
      </c>
      <c r="AD255" s="48" t="str">
        <f>LEFT(TEXT(DataFromForm[[#This Row],[HeureBoisson]],"0000"),2)</f>
        <v>17</v>
      </c>
      <c r="AE255" s="31">
        <f>LEFT(TEXT(DataFromForm[[#This Row],[HeureBoisson]],"0000"),2)+1</f>
        <v>18</v>
      </c>
      <c r="AF255" t="str">
        <f>IF(RIGHT(DataFromForm[[#This Row],[HeureBoisson]],2)*1 &gt;57, AE255,AD255)</f>
        <v>17</v>
      </c>
      <c r="AG255">
        <f>IF(RIGHT(DataFromForm[[#This Row],[HeureBoisson]],2)*1 &gt;57,0,MROUND(RIGHT(DataFromForm[[#This Row],[Heure coucher]]*1,2),15))</f>
        <v>0</v>
      </c>
      <c r="AH255" cm="1">
        <f t="array" aca="1" ref="AH255" ca="1">RIGHT(CELL("address",INDEX(Agenda!A:A,MATCH(DataFromForm[[#This Row],[Date]],Agenda!A:A,0))),3)-1</f>
        <v>891</v>
      </c>
      <c r="AI255" s="4" t="str" cm="1">
        <f t="array" ref="AI255">INDEX(MatriceHeureHeure[], MATCH(AG255*1,TableHeuresMinutes[Colonne1],0),MATCH(AF255*1,(MatriceHeureHeure[#Headers])*1,0))</f>
        <v>CD</v>
      </c>
      <c r="AJ255" s="37">
        <v>0</v>
      </c>
      <c r="AK255" s="48" t="str">
        <f>LEFT(TEXT(DataFromForm[[#This Row],[Heure sieste]],"0000"),2)</f>
        <v>13</v>
      </c>
      <c r="AL255" s="31">
        <f>LEFT(TEXT(DataFromForm[[#This Row],[Heure sieste]],"0000"),2)+1</f>
        <v>14</v>
      </c>
      <c r="AM255" t="str">
        <f>IF(RIGHT(DataFromForm[[#This Row],[Heure sieste]],2)*1 &gt;57, AL255,AK255)</f>
        <v>13</v>
      </c>
      <c r="AN255">
        <f>IF(RIGHT(DataFromForm[[#This Row],[Heure sieste]],2)*1 &gt;57,0,MROUND(RIGHT(DataFromForm[[#This Row],[Heure sieste]]*1,2),15))</f>
        <v>45</v>
      </c>
      <c r="AO255">
        <f>MROUND(DataFromForm[[#This Row],[Durée sieste]],15)</f>
        <v>30</v>
      </c>
      <c r="AP255" t="str" cm="1">
        <f t="array" aca="1" ref="AP255" ca="1">RIGHT(CELL("address",INDEX(Agenda!A:A,MATCH(DataFromForm[[#This Row],[Date]],Agenda!A:A,0))),3)</f>
        <v>892</v>
      </c>
      <c r="AQ255" s="4" t="str" cm="1">
        <f t="array" ref="AQ255">INDEX(MatriceHeureHeure[], MATCH(AN255*1,TableHeuresMinutes[Colonne1],0),MATCH(AM255*1,(MatriceHeureHeure[#Headers])*1,0))</f>
        <v>BQ</v>
      </c>
      <c r="AR255">
        <f t="shared" si="4"/>
        <v>1</v>
      </c>
    </row>
    <row r="256" spans="1:44">
      <c r="A256" s="19">
        <v>44743</v>
      </c>
      <c r="B256" s="28"/>
      <c r="K256" t="s">
        <v>203</v>
      </c>
      <c r="L256" s="21" t="s">
        <v>214</v>
      </c>
      <c r="M256">
        <v>1</v>
      </c>
      <c r="P256" s="30" t="str">
        <f>LEFT(TEXT(DataFromForm[[#This Row],[Heure coucher]],"0000"),2)</f>
        <v>00</v>
      </c>
      <c r="Q256" s="31">
        <f>LEFT(TEXT(DataFromForm[[#This Row],[Heure coucher]],"0000"),2)+1</f>
        <v>1</v>
      </c>
      <c r="R256" s="32" t="e">
        <f>IF(RIGHT(DataFromForm[[#This Row],[Heure coucher]],2)*1 &gt;57,Q256, P256)</f>
        <v>#VALUE!</v>
      </c>
      <c r="S256" s="33" t="e">
        <f>IF(RIGHT(DataFromForm[[#This Row],[Heure coucher]],2)*1 &gt;57,0,MROUND(RIGHT(DataFromForm[[#This Row],[Heure coucher]]*1,2),15))</f>
        <v>#VALUE!</v>
      </c>
      <c r="T256" s="20" t="str" cm="1">
        <f t="array" aca="1" ref="T256" ca="1">RIGHT(CELL("address",INDEX(Agenda!A:A,MATCH(DataFromForm[[#This Row],[Date]],Agenda!A:A,0))),3)</f>
        <v>892</v>
      </c>
      <c r="U256" s="34" t="e" cm="1">
        <f t="array" ref="U256">INDEX(MatriceHeureHeure[], MATCH(S256*1,TableHeuresMinutes[Colonne1],0),MATCH(R256*1,(MatriceHeureHeure[#Headers])*1,0))</f>
        <v>#VALUE!</v>
      </c>
      <c r="W256" s="30" t="str">
        <f>LEFT(TEXT(DataFromForm[[#This Row],[Heure levé]],"0000"),2)</f>
        <v>00</v>
      </c>
      <c r="X256" s="31">
        <f>LEFT(TEXT(DataFromForm[[#This Row],[Heure levé]],"0000"),2)+1</f>
        <v>1</v>
      </c>
      <c r="Y256" t="e">
        <f>IF(RIGHT(DataFromForm[[#This Row],[Heure levé]],2)*1 &gt;57, X256,W256)</f>
        <v>#VALUE!</v>
      </c>
      <c r="Z256" t="e">
        <f>IF(RIGHT(DataFromForm[[#This Row],[Heure levé]],2)*1 &gt;57,0,MROUND(RIGHT(DataFromForm[[#This Row],[Heure coucher]]*1,2),15))</f>
        <v>#VALUE!</v>
      </c>
      <c r="AA256" t="str" cm="1">
        <f t="array" aca="1" ref="AA256" ca="1">RIGHT(CELL("address",INDEX(Agenda!A:A,MATCH(DataFromForm[[#This Row],[Date]],Agenda!A:A,0))),3)</f>
        <v>892</v>
      </c>
      <c r="AB256" s="4" t="e" cm="1">
        <f t="array" ref="AB256">INDEX(MatriceHeureHeure[], MATCH(Z256*1,TableHeuresMinutes[Colonne1],0),MATCH(Y256*1,(MatriceHeureHeure[#Headers])*1,0))</f>
        <v>#VALUE!</v>
      </c>
      <c r="AD256" s="48" t="str">
        <f>LEFT(TEXT(DataFromForm[[#This Row],[HeureBoisson]],"0000"),2)</f>
        <v>07</v>
      </c>
      <c r="AE256" s="31">
        <f>LEFT(TEXT(DataFromForm[[#This Row],[HeureBoisson]],"0000"),2)+1</f>
        <v>8</v>
      </c>
      <c r="AF256" t="str">
        <f>IF(RIGHT(DataFromForm[[#This Row],[HeureBoisson]],2)*1 &gt;57, AE256,AD256)</f>
        <v>07</v>
      </c>
      <c r="AG256">
        <f>IF(RIGHT(DataFromForm[[#This Row],[HeureBoisson]],2)*1 &gt;57,0,MROUND(RIGHT(DataFromForm[[#This Row],[Heure coucher]]*1,2),15))</f>
        <v>0</v>
      </c>
      <c r="AH256" cm="1">
        <f t="array" aca="1" ref="AH256" ca="1">RIGHT(CELL("address",INDEX(Agenda!A:A,MATCH(DataFromForm[[#This Row],[Date]],Agenda!A:A,0))),3)-1</f>
        <v>891</v>
      </c>
      <c r="AI256" s="4" t="str" cm="1">
        <f t="array" ref="AI256">INDEX(MatriceHeureHeure[], MATCH(AG256*1,TableHeuresMinutes[Colonne1],0),MATCH(AF256*1,(MatriceHeureHeure[#Headers])*1,0))</f>
        <v>AP</v>
      </c>
      <c r="AJ256" s="37">
        <v>0</v>
      </c>
      <c r="AK256" s="48" t="str">
        <f>LEFT(TEXT(DataFromForm[[#This Row],[Heure sieste]],"0000"),2)</f>
        <v>00</v>
      </c>
      <c r="AL256" s="31">
        <f>LEFT(TEXT(DataFromForm[[#This Row],[Heure sieste]],"0000"),2)+1</f>
        <v>1</v>
      </c>
      <c r="AM256" t="e">
        <f>IF(RIGHT(DataFromForm[[#This Row],[Heure sieste]],2)*1 &gt;57, AL256,AK256)</f>
        <v>#VALUE!</v>
      </c>
      <c r="AN256" t="e">
        <f>IF(RIGHT(DataFromForm[[#This Row],[Heure sieste]],2)*1 &gt;57,0,MROUND(RIGHT(DataFromForm[[#This Row],[Heure sieste]]*1,2),15))</f>
        <v>#VALUE!</v>
      </c>
      <c r="AO256">
        <f>MROUND(DataFromForm[[#This Row],[Durée sieste]],15)</f>
        <v>0</v>
      </c>
      <c r="AP256" t="str" cm="1">
        <f t="array" aca="1" ref="AP256" ca="1">RIGHT(CELL("address",INDEX(Agenda!A:A,MATCH(DataFromForm[[#This Row],[Date]],Agenda!A:A,0))),3)</f>
        <v>892</v>
      </c>
      <c r="AQ256" s="4" t="e" cm="1">
        <f t="array" ref="AQ256">INDEX(MatriceHeureHeure[], MATCH(AN256*1,TableHeuresMinutes[Colonne1],0),MATCH(AM256*1,(MatriceHeureHeure[#Headers])*1,0))</f>
        <v>#VALUE!</v>
      </c>
      <c r="AR256">
        <f t="shared" si="4"/>
        <v>-1</v>
      </c>
    </row>
    <row r="257" spans="1:44">
      <c r="A257" s="19">
        <v>44746</v>
      </c>
      <c r="B257" s="28">
        <v>2300</v>
      </c>
      <c r="C257" s="21" t="s">
        <v>214</v>
      </c>
      <c r="F257" t="s">
        <v>200</v>
      </c>
      <c r="G257" t="s">
        <v>208</v>
      </c>
      <c r="H257" t="s">
        <v>208</v>
      </c>
      <c r="I257">
        <v>2</v>
      </c>
      <c r="J257">
        <v>2</v>
      </c>
      <c r="K257" t="s">
        <v>210</v>
      </c>
      <c r="L257" s="21" t="s">
        <v>279</v>
      </c>
      <c r="M257">
        <v>1</v>
      </c>
      <c r="P257" s="30" t="str">
        <f>LEFT(TEXT(DataFromForm[[#This Row],[Heure coucher]],"0000"),2)</f>
        <v>23</v>
      </c>
      <c r="Q257" s="31">
        <f>LEFT(TEXT(DataFromForm[[#This Row],[Heure coucher]],"0000"),2)+1</f>
        <v>24</v>
      </c>
      <c r="R257" s="32" t="str">
        <f>IF(RIGHT(DataFromForm[[#This Row],[Heure coucher]],2)*1 &gt;57,Q257, P257)</f>
        <v>23</v>
      </c>
      <c r="S257" s="33">
        <f>IF(RIGHT(DataFromForm[[#This Row],[Heure coucher]],2)*1 &gt;57,0,MROUND(RIGHT(DataFromForm[[#This Row],[Heure coucher]]*1,2),15))</f>
        <v>0</v>
      </c>
      <c r="T257" s="20" t="str" cm="1">
        <f t="array" aca="1" ref="T257" ca="1">RIGHT(CELL("address",INDEX(Agenda!A:A,MATCH(DataFromForm[[#This Row],[Date]],Agenda!A:A,0))),3)</f>
        <v>895</v>
      </c>
      <c r="U257" s="34" t="str" cm="1">
        <f t="array" ref="U257">INDEX(MatriceHeureHeure[], MATCH(S257*1,TableHeuresMinutes[Colonne1],0),MATCH(R257*1,(MatriceHeureHeure[#Headers])*1,0))</f>
        <v>J</v>
      </c>
      <c r="W257" s="30" t="str">
        <f>LEFT(TEXT(DataFromForm[[#This Row],[Heure levé]],"0000"),2)</f>
        <v>07</v>
      </c>
      <c r="X257" s="31">
        <f>LEFT(TEXT(DataFromForm[[#This Row],[Heure levé]],"0000"),2)+1</f>
        <v>8</v>
      </c>
      <c r="Y257" t="str">
        <f>IF(RIGHT(DataFromForm[[#This Row],[Heure levé]],2)*1 &gt;57, X257,W257)</f>
        <v>07</v>
      </c>
      <c r="Z257">
        <f>IF(RIGHT(DataFromForm[[#This Row],[Heure levé]],2)*1 &gt;57,0,MROUND(RIGHT(DataFromForm[[#This Row],[Heure coucher]]*1,2),15))</f>
        <v>0</v>
      </c>
      <c r="AA257" t="str" cm="1">
        <f t="array" aca="1" ref="AA257" ca="1">RIGHT(CELL("address",INDEX(Agenda!A:A,MATCH(DataFromForm[[#This Row],[Date]],Agenda!A:A,0))),3)</f>
        <v>895</v>
      </c>
      <c r="AB257" s="4" t="str" cm="1">
        <f t="array" ref="AB257">INDEX(MatriceHeureHeure[], MATCH(Z257*1,TableHeuresMinutes[Colonne1],0),MATCH(Y257*1,(MatriceHeureHeure[#Headers])*1,0))</f>
        <v>AP</v>
      </c>
      <c r="AD257" s="48" t="str">
        <f>LEFT(TEXT(DataFromForm[[#This Row],[HeureBoisson]],"0000"),2)</f>
        <v>15</v>
      </c>
      <c r="AE257" s="31">
        <f>LEFT(TEXT(DataFromForm[[#This Row],[HeureBoisson]],"0000"),2)+1</f>
        <v>16</v>
      </c>
      <c r="AF257" t="str">
        <f>IF(RIGHT(DataFromForm[[#This Row],[HeureBoisson]],2)*1 &gt;57, AE257,AD257)</f>
        <v>15</v>
      </c>
      <c r="AG257">
        <f>IF(RIGHT(DataFromForm[[#This Row],[HeureBoisson]],2)*1 &gt;57,0,MROUND(RIGHT(DataFromForm[[#This Row],[Heure coucher]]*1,2),15))</f>
        <v>0</v>
      </c>
      <c r="AH257" cm="1">
        <f t="array" aca="1" ref="AH257" ca="1">RIGHT(CELL("address",INDEX(Agenda!A:A,MATCH(DataFromForm[[#This Row],[Date]],Agenda!A:A,0))),3)-1</f>
        <v>894</v>
      </c>
      <c r="AI257" s="4" t="str" cm="1">
        <f t="array" ref="AI257">INDEX(MatriceHeureHeure[], MATCH(AG257*1,TableHeuresMinutes[Colonne1],0),MATCH(AF257*1,(MatriceHeureHeure[#Headers])*1,0))</f>
        <v>BV</v>
      </c>
      <c r="AJ257" s="37">
        <v>0</v>
      </c>
      <c r="AK257" s="48" t="str">
        <f>LEFT(TEXT(DataFromForm[[#This Row],[Heure sieste]],"0000"),2)</f>
        <v>00</v>
      </c>
      <c r="AL257" s="31">
        <f>LEFT(TEXT(DataFromForm[[#This Row],[Heure sieste]],"0000"),2)+1</f>
        <v>1</v>
      </c>
      <c r="AM257" t="e">
        <f>IF(RIGHT(DataFromForm[[#This Row],[Heure sieste]],2)*1 &gt;57, AL257,AK257)</f>
        <v>#VALUE!</v>
      </c>
      <c r="AN257" t="e">
        <f>IF(RIGHT(DataFromForm[[#This Row],[Heure sieste]],2)*1 &gt;57,0,MROUND(RIGHT(DataFromForm[[#This Row],[Heure sieste]]*1,2),15))</f>
        <v>#VALUE!</v>
      </c>
      <c r="AO257">
        <f>MROUND(DataFromForm[[#This Row],[Durée sieste]],15)</f>
        <v>0</v>
      </c>
      <c r="AP257" t="str" cm="1">
        <f t="array" aca="1" ref="AP257" ca="1">RIGHT(CELL("address",INDEX(Agenda!A:A,MATCH(DataFromForm[[#This Row],[Date]],Agenda!A:A,0))),3)</f>
        <v>895</v>
      </c>
      <c r="AQ257" s="4" t="e" cm="1">
        <f t="array" ref="AQ257">INDEX(MatriceHeureHeure[], MATCH(AN257*1,TableHeuresMinutes[Colonne1],0),MATCH(AM257*1,(MatriceHeureHeure[#Headers])*1,0))</f>
        <v>#VALUE!</v>
      </c>
      <c r="AR257">
        <f t="shared" si="4"/>
        <v>-1</v>
      </c>
    </row>
    <row r="258" spans="1:44">
      <c r="P258" s="30" t="e">
        <f>LEFT(TEXT(DataFromForm[[#This Row],[Heure coucher]],"0000"),2)</f>
        <v>#VALUE!</v>
      </c>
      <c r="Q258" s="31" t="e">
        <f>LEFT(TEXT(DataFromForm[[#This Row],[Heure coucher]],"0000"),2)+1</f>
        <v>#VALUE!</v>
      </c>
      <c r="R258" s="32" t="e">
        <f>IF(RIGHT(DataFromForm[[#This Row],[Heure coucher]],2)*1 &gt;57,Q258, P258)</f>
        <v>#VALUE!</v>
      </c>
      <c r="S258" s="33" t="e">
        <f>IF(RIGHT(DataFromForm[[#This Row],[Heure coucher]],2)*1 &gt;57,0,MROUND(RIGHT(DataFromForm[[#This Row],[Heure coucher]]*1,2),15))</f>
        <v>#VALUE!</v>
      </c>
      <c r="T258" s="20" t="e" cm="1">
        <f t="array" aca="1" ref="T258" ca="1">RIGHT(CELL("address",INDEX(Agenda!A:A,MATCH(DataFromForm[[#This Row],[Date]],Agenda!A:A,0))),3)</f>
        <v>#VALUE!</v>
      </c>
      <c r="U258" s="34" t="e" cm="1">
        <f t="array" ref="U258">INDEX(MatriceHeureHeure[], MATCH(S258*1,TableHeuresMinutes[Colonne1],0),MATCH(R258*1,(MatriceHeureHeure[#Headers])*1,0))</f>
        <v>#VALUE!</v>
      </c>
      <c r="W258" s="30" t="e">
        <f>LEFT(TEXT(DataFromForm[[#This Row],[Heure levé]],"0000"),2)</f>
        <v>#VALUE!</v>
      </c>
      <c r="X258" s="31" t="e">
        <f>LEFT(TEXT(DataFromForm[[#This Row],[Heure levé]],"0000"),2)+1</f>
        <v>#VALUE!</v>
      </c>
      <c r="Y258" t="e">
        <f>IF(RIGHT(DataFromForm[[#This Row],[Heure levé]],2)*1 &gt;57, X258,W258)</f>
        <v>#VALUE!</v>
      </c>
      <c r="Z258" t="e">
        <f>IF(RIGHT(DataFromForm[[#This Row],[Heure levé]],2)*1 &gt;57,0,MROUND(RIGHT(DataFromForm[[#This Row],[Heure coucher]]*1,2),15))</f>
        <v>#VALUE!</v>
      </c>
      <c r="AA258" t="e" cm="1">
        <f t="array" aca="1" ref="AA258" ca="1">RIGHT(CELL("address",INDEX(Agenda!A:A,MATCH(DataFromForm[[#This Row],[Date]],Agenda!A:A,0))),3)</f>
        <v>#VALUE!</v>
      </c>
      <c r="AB258" s="4" t="e" cm="1">
        <f t="array" ref="AB258">INDEX(MatriceHeureHeure[], MATCH(Z258*1,TableHeuresMinutes[Colonne1],0),MATCH(Y258*1,(MatriceHeureHeure[#Headers])*1,0))</f>
        <v>#VALUE!</v>
      </c>
      <c r="AD258" s="48" t="e">
        <f>LEFT(TEXT(DataFromForm[[#This Row],[HeureBoisson]],"0000"),2)</f>
        <v>#VALUE!</v>
      </c>
      <c r="AE258" s="31" t="e">
        <f>LEFT(TEXT(DataFromForm[[#This Row],[HeureBoisson]],"0000"),2)+1</f>
        <v>#VALUE!</v>
      </c>
      <c r="AF258" t="e">
        <f>IF(RIGHT(DataFromForm[[#This Row],[HeureBoisson]],2)*1 &gt;57, AE258,AD258)</f>
        <v>#VALUE!</v>
      </c>
      <c r="AG258" t="e">
        <f>IF(RIGHT(DataFromForm[[#This Row],[HeureBoisson]],2)*1 &gt;57,0,MROUND(RIGHT(DataFromForm[[#This Row],[Heure coucher]]*1,2),15))</f>
        <v>#VALUE!</v>
      </c>
      <c r="AH258" t="e" cm="1">
        <f t="array" aca="1" ref="AH258" ca="1">RIGHT(CELL("address",INDEX(Agenda!A:A,MATCH(DataFromForm[[#This Row],[Date]],Agenda!A:A,0))),3)-1</f>
        <v>#VALUE!</v>
      </c>
      <c r="AI258" s="4" t="e" cm="1">
        <f t="array" ref="AI258">INDEX(MatriceHeureHeure[], MATCH(AG258*1,TableHeuresMinutes[Colonne1],0),MATCH(AF258*1,(MatriceHeureHeure[#Headers])*1,0))</f>
        <v>#VALUE!</v>
      </c>
      <c r="AJ258" s="37">
        <v>0</v>
      </c>
      <c r="AK258" s="48" t="e">
        <f>LEFT(TEXT(DataFromForm[[#This Row],[Heure sieste]],"0000"),2)</f>
        <v>#VALUE!</v>
      </c>
      <c r="AL258" s="31" t="e">
        <f>LEFT(TEXT(DataFromForm[[#This Row],[Heure sieste]],"0000"),2)+1</f>
        <v>#VALUE!</v>
      </c>
      <c r="AM258" t="e">
        <f>IF(RIGHT(DataFromForm[[#This Row],[Heure sieste]],2)*1 &gt;57, AL258,AK258)</f>
        <v>#VALUE!</v>
      </c>
      <c r="AN258" t="e">
        <f>IF(RIGHT(DataFromForm[[#This Row],[Heure sieste]],2)*1 &gt;57,0,MROUND(RIGHT(DataFromForm[[#This Row],[Heure sieste]]*1,2),15))</f>
        <v>#VALUE!</v>
      </c>
      <c r="AO258" t="e">
        <f>MROUND(DataFromForm[[#This Row],[Durée sieste]],15)</f>
        <v>#VALUE!</v>
      </c>
      <c r="AP258" t="e" cm="1">
        <f t="array" aca="1" ref="AP258" ca="1">RIGHT(CELL("address",INDEX(Agenda!A:A,MATCH(DataFromForm[[#This Row],[Date]],Agenda!A:A,0))),3)</f>
        <v>#VALUE!</v>
      </c>
      <c r="AQ258" s="4" t="e" cm="1">
        <f t="array" ref="AQ258">INDEX(MatriceHeureHeure[], MATCH(AN258*1,TableHeuresMinutes[Colonne1],0),MATCH(AM258*1,(MatriceHeureHeure[#Headers])*1,0))</f>
        <v>#VALUE!</v>
      </c>
      <c r="AR258" t="e">
        <f t="shared" si="4"/>
        <v>#VALUE!</v>
      </c>
    </row>
    <row r="259" spans="1:44">
      <c r="P259" s="30" t="e">
        <f>LEFT(TEXT(DataFromForm[[#This Row],[Heure coucher]],"0000"),2)</f>
        <v>#VALUE!</v>
      </c>
      <c r="Q259" s="31" t="e">
        <f>LEFT(TEXT(DataFromForm[[#This Row],[Heure coucher]],"0000"),2)+1</f>
        <v>#VALUE!</v>
      </c>
      <c r="R259" s="32" t="e">
        <f>IF(RIGHT(DataFromForm[[#This Row],[Heure coucher]],2)*1 &gt;57,Q259, P259)</f>
        <v>#VALUE!</v>
      </c>
      <c r="S259" s="33" t="e">
        <f>IF(RIGHT(DataFromForm[[#This Row],[Heure coucher]],2)*1 &gt;57,0,MROUND(RIGHT(DataFromForm[[#This Row],[Heure coucher]]*1,2),15))</f>
        <v>#VALUE!</v>
      </c>
      <c r="T259" s="20" t="e" cm="1">
        <f t="array" aca="1" ref="T259" ca="1">RIGHT(CELL("address",INDEX(Agenda!A:A,MATCH(DataFromForm[[#This Row],[Date]],Agenda!A:A,0))),3)</f>
        <v>#VALUE!</v>
      </c>
      <c r="U259" s="34" t="e" cm="1">
        <f t="array" ref="U259">INDEX(MatriceHeureHeure[], MATCH(S259*1,TableHeuresMinutes[Colonne1],0),MATCH(R259*1,(MatriceHeureHeure[#Headers])*1,0))</f>
        <v>#VALUE!</v>
      </c>
      <c r="W259" s="30" t="e">
        <f>LEFT(TEXT(DataFromForm[[#This Row],[Heure levé]],"0000"),2)</f>
        <v>#VALUE!</v>
      </c>
      <c r="X259" s="31" t="e">
        <f>LEFT(TEXT(DataFromForm[[#This Row],[Heure levé]],"0000"),2)+1</f>
        <v>#VALUE!</v>
      </c>
      <c r="Y259" t="e">
        <f>IF(RIGHT(DataFromForm[[#This Row],[Heure levé]],2)*1 &gt;57, X259,W259)</f>
        <v>#VALUE!</v>
      </c>
      <c r="Z259" t="e">
        <f>IF(RIGHT(DataFromForm[[#This Row],[Heure levé]],2)*1 &gt;57,0,MROUND(RIGHT(DataFromForm[[#This Row],[Heure coucher]]*1,2),15))</f>
        <v>#VALUE!</v>
      </c>
      <c r="AA259" t="e" cm="1">
        <f t="array" aca="1" ref="AA259" ca="1">RIGHT(CELL("address",INDEX(Agenda!A:A,MATCH(DataFromForm[[#This Row],[Date]],Agenda!A:A,0))),3)</f>
        <v>#VALUE!</v>
      </c>
      <c r="AB259" s="4" t="e" cm="1">
        <f t="array" ref="AB259">INDEX(MatriceHeureHeure[], MATCH(Z259*1,TableHeuresMinutes[Colonne1],0),MATCH(Y259*1,(MatriceHeureHeure[#Headers])*1,0))</f>
        <v>#VALUE!</v>
      </c>
      <c r="AD259" s="48" t="e">
        <f>LEFT(TEXT(DataFromForm[[#This Row],[HeureBoisson]],"0000"),2)</f>
        <v>#VALUE!</v>
      </c>
      <c r="AE259" s="31" t="e">
        <f>LEFT(TEXT(DataFromForm[[#This Row],[HeureBoisson]],"0000"),2)+1</f>
        <v>#VALUE!</v>
      </c>
      <c r="AF259" t="e">
        <f>IF(RIGHT(DataFromForm[[#This Row],[HeureBoisson]],2)*1 &gt;57, AE259,AD259)</f>
        <v>#VALUE!</v>
      </c>
      <c r="AG259" t="e">
        <f>IF(RIGHT(DataFromForm[[#This Row],[HeureBoisson]],2)*1 &gt;57,0,MROUND(RIGHT(DataFromForm[[#This Row],[Heure coucher]]*1,2),15))</f>
        <v>#VALUE!</v>
      </c>
      <c r="AH259" t="e" cm="1">
        <f t="array" aca="1" ref="AH259" ca="1">RIGHT(CELL("address",INDEX(Agenda!A:A,MATCH(DataFromForm[[#This Row],[Date]],Agenda!A:A,0))),3)-1</f>
        <v>#VALUE!</v>
      </c>
      <c r="AI259" s="4" t="e" cm="1">
        <f t="array" ref="AI259">INDEX(MatriceHeureHeure[], MATCH(AG259*1,TableHeuresMinutes[Colonne1],0),MATCH(AF259*1,(MatriceHeureHeure[#Headers])*1,0))</f>
        <v>#VALUE!</v>
      </c>
      <c r="AJ259" s="37">
        <v>0</v>
      </c>
      <c r="AK259" s="48" t="e">
        <f>LEFT(TEXT(DataFromForm[[#This Row],[Heure sieste]],"0000"),2)</f>
        <v>#VALUE!</v>
      </c>
      <c r="AL259" s="31" t="e">
        <f>LEFT(TEXT(DataFromForm[[#This Row],[Heure sieste]],"0000"),2)+1</f>
        <v>#VALUE!</v>
      </c>
      <c r="AM259" t="e">
        <f>IF(RIGHT(DataFromForm[[#This Row],[Heure sieste]],2)*1 &gt;57, AL259,AK259)</f>
        <v>#VALUE!</v>
      </c>
      <c r="AN259" t="e">
        <f>IF(RIGHT(DataFromForm[[#This Row],[Heure sieste]],2)*1 &gt;57,0,MROUND(RIGHT(DataFromForm[[#This Row],[Heure sieste]]*1,2),15))</f>
        <v>#VALUE!</v>
      </c>
      <c r="AO259" t="e">
        <f>MROUND(DataFromForm[[#This Row],[Durée sieste]],15)</f>
        <v>#VALUE!</v>
      </c>
      <c r="AP259" t="e" cm="1">
        <f t="array" aca="1" ref="AP259" ca="1">RIGHT(CELL("address",INDEX(Agenda!A:A,MATCH(DataFromForm[[#This Row],[Date]],Agenda!A:A,0))),3)</f>
        <v>#VALUE!</v>
      </c>
      <c r="AQ259" s="4" t="e" cm="1">
        <f t="array" ref="AQ259">INDEX(MatriceHeureHeure[], MATCH(AN259*1,TableHeuresMinutes[Colonne1],0),MATCH(AM259*1,(MatriceHeureHeure[#Headers])*1,0))</f>
        <v>#VALUE!</v>
      </c>
      <c r="AR259" t="e">
        <f t="shared" si="4"/>
        <v>#VALUE!</v>
      </c>
    </row>
    <row r="260" spans="1:44">
      <c r="P260" s="30" t="e">
        <f>LEFT(TEXT(DataFromForm[[#This Row],[Heure coucher]],"0000"),2)</f>
        <v>#VALUE!</v>
      </c>
      <c r="Q260" s="31" t="e">
        <f>LEFT(TEXT(DataFromForm[[#This Row],[Heure coucher]],"0000"),2)+1</f>
        <v>#VALUE!</v>
      </c>
      <c r="R260" s="32" t="e">
        <f>IF(RIGHT(DataFromForm[[#This Row],[Heure coucher]],2)*1 &gt;57,Q260, P260)</f>
        <v>#VALUE!</v>
      </c>
      <c r="S260" s="33" t="e">
        <f>IF(RIGHT(DataFromForm[[#This Row],[Heure coucher]],2)*1 &gt;57,0,MROUND(RIGHT(DataFromForm[[#This Row],[Heure coucher]]*1,2),15))</f>
        <v>#VALUE!</v>
      </c>
      <c r="T260" s="20" t="e" cm="1">
        <f t="array" aca="1" ref="T260" ca="1">RIGHT(CELL("address",INDEX(Agenda!A:A,MATCH(DataFromForm[[#This Row],[Date]],Agenda!A:A,0))),3)</f>
        <v>#VALUE!</v>
      </c>
      <c r="U260" s="34" t="e" cm="1">
        <f t="array" ref="U260">INDEX(MatriceHeureHeure[], MATCH(S260*1,TableHeuresMinutes[Colonne1],0),MATCH(R260*1,(MatriceHeureHeure[#Headers])*1,0))</f>
        <v>#VALUE!</v>
      </c>
      <c r="W260" s="30" t="e">
        <f>LEFT(TEXT(DataFromForm[[#This Row],[Heure levé]],"0000"),2)</f>
        <v>#VALUE!</v>
      </c>
      <c r="X260" s="31" t="e">
        <f>LEFT(TEXT(DataFromForm[[#This Row],[Heure levé]],"0000"),2)+1</f>
        <v>#VALUE!</v>
      </c>
      <c r="Y260" t="e">
        <f>IF(RIGHT(DataFromForm[[#This Row],[Heure levé]],2)*1 &gt;57, X260,W260)</f>
        <v>#VALUE!</v>
      </c>
      <c r="Z260" t="e">
        <f>IF(RIGHT(DataFromForm[[#This Row],[Heure levé]],2)*1 &gt;57,0,MROUND(RIGHT(DataFromForm[[#This Row],[Heure coucher]]*1,2),15))</f>
        <v>#VALUE!</v>
      </c>
      <c r="AA260" t="e" cm="1">
        <f t="array" aca="1" ref="AA260" ca="1">RIGHT(CELL("address",INDEX(Agenda!A:A,MATCH(DataFromForm[[#This Row],[Date]],Agenda!A:A,0))),3)</f>
        <v>#VALUE!</v>
      </c>
      <c r="AB260" s="4" t="e" cm="1">
        <f t="array" ref="AB260">INDEX(MatriceHeureHeure[], MATCH(Z260*1,TableHeuresMinutes[Colonne1],0),MATCH(Y260*1,(MatriceHeureHeure[#Headers])*1,0))</f>
        <v>#VALUE!</v>
      </c>
      <c r="AD260" s="48" t="e">
        <f>LEFT(TEXT(DataFromForm[[#This Row],[HeureBoisson]],"0000"),2)</f>
        <v>#VALUE!</v>
      </c>
      <c r="AE260" s="31" t="e">
        <f>LEFT(TEXT(DataFromForm[[#This Row],[HeureBoisson]],"0000"),2)+1</f>
        <v>#VALUE!</v>
      </c>
      <c r="AF260" t="e">
        <f>IF(RIGHT(DataFromForm[[#This Row],[HeureBoisson]],2)*1 &gt;57, AE260,AD260)</f>
        <v>#VALUE!</v>
      </c>
      <c r="AG260" t="e">
        <f>IF(RIGHT(DataFromForm[[#This Row],[HeureBoisson]],2)*1 &gt;57,0,MROUND(RIGHT(DataFromForm[[#This Row],[Heure coucher]]*1,2),15))</f>
        <v>#VALUE!</v>
      </c>
      <c r="AH260" t="e" cm="1">
        <f t="array" aca="1" ref="AH260" ca="1">RIGHT(CELL("address",INDEX(Agenda!A:A,MATCH(DataFromForm[[#This Row],[Date]],Agenda!A:A,0))),3)-1</f>
        <v>#VALUE!</v>
      </c>
      <c r="AI260" s="4" t="e" cm="1">
        <f t="array" ref="AI260">INDEX(MatriceHeureHeure[], MATCH(AG260*1,TableHeuresMinutes[Colonne1],0),MATCH(AF260*1,(MatriceHeureHeure[#Headers])*1,0))</f>
        <v>#VALUE!</v>
      </c>
      <c r="AJ260" s="37">
        <v>0</v>
      </c>
      <c r="AK260" s="48" t="e">
        <f>LEFT(TEXT(DataFromForm[[#This Row],[Heure sieste]],"0000"),2)</f>
        <v>#VALUE!</v>
      </c>
      <c r="AL260" s="31" t="e">
        <f>LEFT(TEXT(DataFromForm[[#This Row],[Heure sieste]],"0000"),2)+1</f>
        <v>#VALUE!</v>
      </c>
      <c r="AM260" t="e">
        <f>IF(RIGHT(DataFromForm[[#This Row],[Heure sieste]],2)*1 &gt;57, AL260,AK260)</f>
        <v>#VALUE!</v>
      </c>
      <c r="AN260" t="e">
        <f>IF(RIGHT(DataFromForm[[#This Row],[Heure sieste]],2)*1 &gt;57,0,MROUND(RIGHT(DataFromForm[[#This Row],[Heure sieste]]*1,2),15))</f>
        <v>#VALUE!</v>
      </c>
      <c r="AO260" t="e">
        <f>MROUND(DataFromForm[[#This Row],[Durée sieste]],15)</f>
        <v>#VALUE!</v>
      </c>
      <c r="AP260" t="e" cm="1">
        <f t="array" aca="1" ref="AP260" ca="1">RIGHT(CELL("address",INDEX(Agenda!A:A,MATCH(DataFromForm[[#This Row],[Date]],Agenda!A:A,0))),3)</f>
        <v>#VALUE!</v>
      </c>
      <c r="AQ260" s="4" t="e" cm="1">
        <f t="array" ref="AQ260">INDEX(MatriceHeureHeure[], MATCH(AN260*1,TableHeuresMinutes[Colonne1],0),MATCH(AM260*1,(MatriceHeureHeure[#Headers])*1,0))</f>
        <v>#VALUE!</v>
      </c>
      <c r="AR260" t="e">
        <f t="shared" si="4"/>
        <v>#VALUE!</v>
      </c>
    </row>
    <row r="261" spans="1:44">
      <c r="P261" s="30" t="e">
        <f>LEFT(TEXT(DataFromForm[[#This Row],[Heure coucher]],"0000"),2)</f>
        <v>#VALUE!</v>
      </c>
      <c r="Q261" s="31" t="e">
        <f>LEFT(TEXT(DataFromForm[[#This Row],[Heure coucher]],"0000"),2)+1</f>
        <v>#VALUE!</v>
      </c>
      <c r="R261" s="32" t="e">
        <f>IF(RIGHT(DataFromForm[[#This Row],[Heure coucher]],2)*1 &gt;57,Q261, P261)</f>
        <v>#VALUE!</v>
      </c>
      <c r="S261" s="33" t="e">
        <f>IF(RIGHT(DataFromForm[[#This Row],[Heure coucher]],2)*1 &gt;57,0,MROUND(RIGHT(DataFromForm[[#This Row],[Heure coucher]]*1,2),15))</f>
        <v>#VALUE!</v>
      </c>
      <c r="T261" s="20" t="e" cm="1">
        <f t="array" aca="1" ref="T261" ca="1">RIGHT(CELL("address",INDEX(Agenda!A:A,MATCH(DataFromForm[[#This Row],[Date]],Agenda!A:A,0))),3)</f>
        <v>#VALUE!</v>
      </c>
      <c r="U261" s="34" t="e" cm="1">
        <f t="array" ref="U261">INDEX(MatriceHeureHeure[], MATCH(S261*1,TableHeuresMinutes[Colonne1],0),MATCH(R261*1,(MatriceHeureHeure[#Headers])*1,0))</f>
        <v>#VALUE!</v>
      </c>
      <c r="W261" s="30" t="e">
        <f>LEFT(TEXT(DataFromForm[[#This Row],[Heure levé]],"0000"),2)</f>
        <v>#VALUE!</v>
      </c>
      <c r="X261" s="31" t="e">
        <f>LEFT(TEXT(DataFromForm[[#This Row],[Heure levé]],"0000"),2)+1</f>
        <v>#VALUE!</v>
      </c>
      <c r="Y261" t="e">
        <f>IF(RIGHT(DataFromForm[[#This Row],[Heure levé]],2)*1 &gt;57, X261,W261)</f>
        <v>#VALUE!</v>
      </c>
      <c r="Z261" t="e">
        <f>IF(RIGHT(DataFromForm[[#This Row],[Heure levé]],2)*1 &gt;57,0,MROUND(RIGHT(DataFromForm[[#This Row],[Heure coucher]]*1,2),15))</f>
        <v>#VALUE!</v>
      </c>
      <c r="AA261" t="e" cm="1">
        <f t="array" aca="1" ref="AA261" ca="1">RIGHT(CELL("address",INDEX(Agenda!A:A,MATCH(DataFromForm[[#This Row],[Date]],Agenda!A:A,0))),3)</f>
        <v>#VALUE!</v>
      </c>
      <c r="AB261" s="4" t="e" cm="1">
        <f t="array" ref="AB261">INDEX(MatriceHeureHeure[], MATCH(Z261*1,TableHeuresMinutes[Colonne1],0),MATCH(Y261*1,(MatriceHeureHeure[#Headers])*1,0))</f>
        <v>#VALUE!</v>
      </c>
      <c r="AD261" s="48" t="e">
        <f>LEFT(TEXT(DataFromForm[[#This Row],[HeureBoisson]],"0000"),2)</f>
        <v>#VALUE!</v>
      </c>
      <c r="AE261" s="31" t="e">
        <f>LEFT(TEXT(DataFromForm[[#This Row],[HeureBoisson]],"0000"),2)+1</f>
        <v>#VALUE!</v>
      </c>
      <c r="AF261" t="e">
        <f>IF(RIGHT(DataFromForm[[#This Row],[HeureBoisson]],2)*1 &gt;57, AE261,AD261)</f>
        <v>#VALUE!</v>
      </c>
      <c r="AG261" t="e">
        <f>IF(RIGHT(DataFromForm[[#This Row],[HeureBoisson]],2)*1 &gt;57,0,MROUND(RIGHT(DataFromForm[[#This Row],[Heure coucher]]*1,2),15))</f>
        <v>#VALUE!</v>
      </c>
      <c r="AH261" t="e" cm="1">
        <f t="array" aca="1" ref="AH261" ca="1">RIGHT(CELL("address",INDEX(Agenda!A:A,MATCH(DataFromForm[[#This Row],[Date]],Agenda!A:A,0))),3)-1</f>
        <v>#VALUE!</v>
      </c>
      <c r="AI261" s="4" t="e" cm="1">
        <f t="array" ref="AI261">INDEX(MatriceHeureHeure[], MATCH(AG261*1,TableHeuresMinutes[Colonne1],0),MATCH(AF261*1,(MatriceHeureHeure[#Headers])*1,0))</f>
        <v>#VALUE!</v>
      </c>
      <c r="AJ261" s="37">
        <v>0</v>
      </c>
      <c r="AK261" s="48" t="e">
        <f>LEFT(TEXT(DataFromForm[[#This Row],[Heure sieste]],"0000"),2)</f>
        <v>#VALUE!</v>
      </c>
      <c r="AL261" s="31" t="e">
        <f>LEFT(TEXT(DataFromForm[[#This Row],[Heure sieste]],"0000"),2)+1</f>
        <v>#VALUE!</v>
      </c>
      <c r="AM261" t="e">
        <f>IF(RIGHT(DataFromForm[[#This Row],[Heure sieste]],2)*1 &gt;57, AL261,AK261)</f>
        <v>#VALUE!</v>
      </c>
      <c r="AN261" t="e">
        <f>IF(RIGHT(DataFromForm[[#This Row],[Heure sieste]],2)*1 &gt;57,0,MROUND(RIGHT(DataFromForm[[#This Row],[Heure sieste]]*1,2),15))</f>
        <v>#VALUE!</v>
      </c>
      <c r="AO261" t="e">
        <f>MROUND(DataFromForm[[#This Row],[Durée sieste]],15)</f>
        <v>#VALUE!</v>
      </c>
      <c r="AP261" t="e" cm="1">
        <f t="array" aca="1" ref="AP261" ca="1">RIGHT(CELL("address",INDEX(Agenda!A:A,MATCH(DataFromForm[[#This Row],[Date]],Agenda!A:A,0))),3)</f>
        <v>#VALUE!</v>
      </c>
      <c r="AQ261" s="4" t="e" cm="1">
        <f t="array" ref="AQ261">INDEX(MatriceHeureHeure[], MATCH(AN261*1,TableHeuresMinutes[Colonne1],0),MATCH(AM261*1,(MatriceHeureHeure[#Headers])*1,0))</f>
        <v>#VALUE!</v>
      </c>
      <c r="AR261" t="e">
        <f t="shared" si="4"/>
        <v>#VALUE!</v>
      </c>
    </row>
    <row r="262" spans="1:44">
      <c r="P262" s="30" t="e">
        <f>LEFT(TEXT(DataFromForm[[#This Row],[Heure coucher]],"0000"),2)</f>
        <v>#VALUE!</v>
      </c>
      <c r="Q262" s="31" t="e">
        <f>LEFT(TEXT(DataFromForm[[#This Row],[Heure coucher]],"0000"),2)+1</f>
        <v>#VALUE!</v>
      </c>
      <c r="R262" s="32" t="e">
        <f>IF(RIGHT(DataFromForm[[#This Row],[Heure coucher]],2)*1 &gt;57,Q262, P262)</f>
        <v>#VALUE!</v>
      </c>
      <c r="S262" s="33" t="e">
        <f>IF(RIGHT(DataFromForm[[#This Row],[Heure coucher]],2)*1 &gt;57,0,MROUND(RIGHT(DataFromForm[[#This Row],[Heure coucher]]*1,2),15))</f>
        <v>#VALUE!</v>
      </c>
      <c r="T262" s="20" t="e" cm="1">
        <f t="array" aca="1" ref="T262" ca="1">RIGHT(CELL("address",INDEX(Agenda!A:A,MATCH(DataFromForm[[#This Row],[Date]],Agenda!A:A,0))),3)</f>
        <v>#VALUE!</v>
      </c>
      <c r="U262" s="34" t="e" cm="1">
        <f t="array" ref="U262">INDEX(MatriceHeureHeure[], MATCH(S262*1,TableHeuresMinutes[Colonne1],0),MATCH(R262*1,(MatriceHeureHeure[#Headers])*1,0))</f>
        <v>#VALUE!</v>
      </c>
      <c r="W262" s="30" t="e">
        <f>LEFT(TEXT(DataFromForm[[#This Row],[Heure levé]],"0000"),2)</f>
        <v>#VALUE!</v>
      </c>
      <c r="X262" s="31" t="e">
        <f>LEFT(TEXT(DataFromForm[[#This Row],[Heure levé]],"0000"),2)+1</f>
        <v>#VALUE!</v>
      </c>
      <c r="Y262" t="e">
        <f>IF(RIGHT(DataFromForm[[#This Row],[Heure levé]],2)*1 &gt;57, X262,W262)</f>
        <v>#VALUE!</v>
      </c>
      <c r="Z262" t="e">
        <f>IF(RIGHT(DataFromForm[[#This Row],[Heure levé]],2)*1 &gt;57,0,MROUND(RIGHT(DataFromForm[[#This Row],[Heure coucher]]*1,2),15))</f>
        <v>#VALUE!</v>
      </c>
      <c r="AA262" t="e" cm="1">
        <f t="array" aca="1" ref="AA262" ca="1">RIGHT(CELL("address",INDEX(Agenda!A:A,MATCH(DataFromForm[[#This Row],[Date]],Agenda!A:A,0))),3)</f>
        <v>#VALUE!</v>
      </c>
      <c r="AB262" s="4" t="e" cm="1">
        <f t="array" ref="AB262">INDEX(MatriceHeureHeure[], MATCH(Z262*1,TableHeuresMinutes[Colonne1],0),MATCH(Y262*1,(MatriceHeureHeure[#Headers])*1,0))</f>
        <v>#VALUE!</v>
      </c>
      <c r="AD262" s="48" t="e">
        <f>LEFT(TEXT(DataFromForm[[#This Row],[HeureBoisson]],"0000"),2)</f>
        <v>#VALUE!</v>
      </c>
      <c r="AE262" s="31" t="e">
        <f>LEFT(TEXT(DataFromForm[[#This Row],[HeureBoisson]],"0000"),2)+1</f>
        <v>#VALUE!</v>
      </c>
      <c r="AF262" t="e">
        <f>IF(RIGHT(DataFromForm[[#This Row],[HeureBoisson]],2)*1 &gt;57, AE262,AD262)</f>
        <v>#VALUE!</v>
      </c>
      <c r="AG262" t="e">
        <f>IF(RIGHT(DataFromForm[[#This Row],[HeureBoisson]],2)*1 &gt;57,0,MROUND(RIGHT(DataFromForm[[#This Row],[Heure coucher]]*1,2),15))</f>
        <v>#VALUE!</v>
      </c>
      <c r="AH262" t="e" cm="1">
        <f t="array" aca="1" ref="AH262" ca="1">RIGHT(CELL("address",INDEX(Agenda!A:A,MATCH(DataFromForm[[#This Row],[Date]],Agenda!A:A,0))),3)-1</f>
        <v>#VALUE!</v>
      </c>
      <c r="AI262" s="4" t="e" cm="1">
        <f t="array" ref="AI262">INDEX(MatriceHeureHeure[], MATCH(AG262*1,TableHeuresMinutes[Colonne1],0),MATCH(AF262*1,(MatriceHeureHeure[#Headers])*1,0))</f>
        <v>#VALUE!</v>
      </c>
      <c r="AJ262" s="37">
        <v>0</v>
      </c>
      <c r="AK262" s="48" t="e">
        <f>LEFT(TEXT(DataFromForm[[#This Row],[Heure sieste]],"0000"),2)</f>
        <v>#VALUE!</v>
      </c>
      <c r="AL262" s="31" t="e">
        <f>LEFT(TEXT(DataFromForm[[#This Row],[Heure sieste]],"0000"),2)+1</f>
        <v>#VALUE!</v>
      </c>
      <c r="AM262" t="e">
        <f>IF(RIGHT(DataFromForm[[#This Row],[Heure sieste]],2)*1 &gt;57, AL262,AK262)</f>
        <v>#VALUE!</v>
      </c>
      <c r="AN262" t="e">
        <f>IF(RIGHT(DataFromForm[[#This Row],[Heure sieste]],2)*1 &gt;57,0,MROUND(RIGHT(DataFromForm[[#This Row],[Heure sieste]]*1,2),15))</f>
        <v>#VALUE!</v>
      </c>
      <c r="AO262" t="e">
        <f>MROUND(DataFromForm[[#This Row],[Durée sieste]],15)</f>
        <v>#VALUE!</v>
      </c>
      <c r="AP262" t="e" cm="1">
        <f t="array" aca="1" ref="AP262" ca="1">RIGHT(CELL("address",INDEX(Agenda!A:A,MATCH(DataFromForm[[#This Row],[Date]],Agenda!A:A,0))),3)</f>
        <v>#VALUE!</v>
      </c>
      <c r="AQ262" s="4" t="e" cm="1">
        <f t="array" ref="AQ262">INDEX(MatriceHeureHeure[], MATCH(AN262*1,TableHeuresMinutes[Colonne1],0),MATCH(AM262*1,(MatriceHeureHeure[#Headers])*1,0))</f>
        <v>#VALUE!</v>
      </c>
      <c r="AR262" t="e">
        <f t="shared" si="4"/>
        <v>#VALUE!</v>
      </c>
    </row>
    <row r="263" spans="1:44">
      <c r="P263" s="30" t="e">
        <f>LEFT(TEXT(DataFromForm[[#This Row],[Heure coucher]],"0000"),2)</f>
        <v>#VALUE!</v>
      </c>
      <c r="Q263" s="31" t="e">
        <f>LEFT(TEXT(DataFromForm[[#This Row],[Heure coucher]],"0000"),2)+1</f>
        <v>#VALUE!</v>
      </c>
      <c r="R263" s="32" t="e">
        <f>IF(RIGHT(DataFromForm[[#This Row],[Heure coucher]],2)*1 &gt;57,Q263, P263)</f>
        <v>#VALUE!</v>
      </c>
      <c r="S263" s="33" t="e">
        <f>IF(RIGHT(DataFromForm[[#This Row],[Heure coucher]],2)*1 &gt;57,0,MROUND(RIGHT(DataFromForm[[#This Row],[Heure coucher]]*1,2),15))</f>
        <v>#VALUE!</v>
      </c>
      <c r="T263" s="20" t="e" cm="1">
        <f t="array" aca="1" ref="T263" ca="1">RIGHT(CELL("address",INDEX(Agenda!A:A,MATCH(DataFromForm[[#This Row],[Date]],Agenda!A:A,0))),3)</f>
        <v>#VALUE!</v>
      </c>
      <c r="U263" s="34" t="e" cm="1">
        <f t="array" ref="U263">INDEX(MatriceHeureHeure[], MATCH(S263*1,TableHeuresMinutes[Colonne1],0),MATCH(R263*1,(MatriceHeureHeure[#Headers])*1,0))</f>
        <v>#VALUE!</v>
      </c>
      <c r="W263" s="30" t="e">
        <f>LEFT(TEXT(DataFromForm[[#This Row],[Heure levé]],"0000"),2)</f>
        <v>#VALUE!</v>
      </c>
      <c r="X263" s="31" t="e">
        <f>LEFT(TEXT(DataFromForm[[#This Row],[Heure levé]],"0000"),2)+1</f>
        <v>#VALUE!</v>
      </c>
      <c r="Y263" t="e">
        <f>IF(RIGHT(DataFromForm[[#This Row],[Heure levé]],2)*1 &gt;57, X263,W263)</f>
        <v>#VALUE!</v>
      </c>
      <c r="Z263" t="e">
        <f>IF(RIGHT(DataFromForm[[#This Row],[Heure levé]],2)*1 &gt;57,0,MROUND(RIGHT(DataFromForm[[#This Row],[Heure coucher]]*1,2),15))</f>
        <v>#VALUE!</v>
      </c>
      <c r="AA263" t="e" cm="1">
        <f t="array" aca="1" ref="AA263" ca="1">RIGHT(CELL("address",INDEX(Agenda!A:A,MATCH(DataFromForm[[#This Row],[Date]],Agenda!A:A,0))),3)</f>
        <v>#VALUE!</v>
      </c>
      <c r="AB263" s="4" t="e" cm="1">
        <f t="array" ref="AB263">INDEX(MatriceHeureHeure[], MATCH(Z263*1,TableHeuresMinutes[Colonne1],0),MATCH(Y263*1,(MatriceHeureHeure[#Headers])*1,0))</f>
        <v>#VALUE!</v>
      </c>
      <c r="AD263" s="48" t="e">
        <f>LEFT(TEXT(DataFromForm[[#This Row],[HeureBoisson]],"0000"),2)</f>
        <v>#VALUE!</v>
      </c>
      <c r="AE263" s="31" t="e">
        <f>LEFT(TEXT(DataFromForm[[#This Row],[HeureBoisson]],"0000"),2)+1</f>
        <v>#VALUE!</v>
      </c>
      <c r="AF263" t="e">
        <f>IF(RIGHT(DataFromForm[[#This Row],[HeureBoisson]],2)*1 &gt;57, AE263,AD263)</f>
        <v>#VALUE!</v>
      </c>
      <c r="AG263" t="e">
        <f>IF(RIGHT(DataFromForm[[#This Row],[HeureBoisson]],2)*1 &gt;57,0,MROUND(RIGHT(DataFromForm[[#This Row],[Heure coucher]]*1,2),15))</f>
        <v>#VALUE!</v>
      </c>
      <c r="AH263" t="e" cm="1">
        <f t="array" aca="1" ref="AH263" ca="1">RIGHT(CELL("address",INDEX(Agenda!A:A,MATCH(DataFromForm[[#This Row],[Date]],Agenda!A:A,0))),3)-1</f>
        <v>#VALUE!</v>
      </c>
      <c r="AI263" s="4" t="e" cm="1">
        <f t="array" ref="AI263">INDEX(MatriceHeureHeure[], MATCH(AG263*1,TableHeuresMinutes[Colonne1],0),MATCH(AF263*1,(MatriceHeureHeure[#Headers])*1,0))</f>
        <v>#VALUE!</v>
      </c>
      <c r="AJ263" s="37">
        <v>0</v>
      </c>
      <c r="AK263" s="48" t="e">
        <f>LEFT(TEXT(DataFromForm[[#This Row],[Heure sieste]],"0000"),2)</f>
        <v>#VALUE!</v>
      </c>
      <c r="AL263" s="31" t="e">
        <f>LEFT(TEXT(DataFromForm[[#This Row],[Heure sieste]],"0000"),2)+1</f>
        <v>#VALUE!</v>
      </c>
      <c r="AM263" t="e">
        <f>IF(RIGHT(DataFromForm[[#This Row],[Heure sieste]],2)*1 &gt;57, AL263,AK263)</f>
        <v>#VALUE!</v>
      </c>
      <c r="AN263" t="e">
        <f>IF(RIGHT(DataFromForm[[#This Row],[Heure sieste]],2)*1 &gt;57,0,MROUND(RIGHT(DataFromForm[[#This Row],[Heure sieste]]*1,2),15))</f>
        <v>#VALUE!</v>
      </c>
      <c r="AO263" t="e">
        <f>MROUND(DataFromForm[[#This Row],[Durée sieste]],15)</f>
        <v>#VALUE!</v>
      </c>
      <c r="AP263" t="e" cm="1">
        <f t="array" aca="1" ref="AP263" ca="1">RIGHT(CELL("address",INDEX(Agenda!A:A,MATCH(DataFromForm[[#This Row],[Date]],Agenda!A:A,0))),3)</f>
        <v>#VALUE!</v>
      </c>
      <c r="AQ263" s="4" t="e" cm="1">
        <f t="array" ref="AQ263">INDEX(MatriceHeureHeure[], MATCH(AN263*1,TableHeuresMinutes[Colonne1],0),MATCH(AM263*1,(MatriceHeureHeure[#Headers])*1,0))</f>
        <v>#VALUE!</v>
      </c>
      <c r="AR263" t="e">
        <f t="shared" si="4"/>
        <v>#VALUE!</v>
      </c>
    </row>
    <row r="264" spans="1:44">
      <c r="P264" s="30" t="e">
        <f>LEFT(TEXT(DataFromForm[[#This Row],[Heure coucher]],"0000"),2)</f>
        <v>#VALUE!</v>
      </c>
      <c r="Q264" s="31" t="e">
        <f>LEFT(TEXT(DataFromForm[[#This Row],[Heure coucher]],"0000"),2)+1</f>
        <v>#VALUE!</v>
      </c>
      <c r="R264" s="32" t="e">
        <f>IF(RIGHT(DataFromForm[[#This Row],[Heure coucher]],2)*1 &gt;57,Q264, P264)</f>
        <v>#VALUE!</v>
      </c>
      <c r="S264" s="33" t="e">
        <f>IF(RIGHT(DataFromForm[[#This Row],[Heure coucher]],2)*1 &gt;57,0,MROUND(RIGHT(DataFromForm[[#This Row],[Heure coucher]]*1,2),15))</f>
        <v>#VALUE!</v>
      </c>
      <c r="T264" s="20" t="e" cm="1">
        <f t="array" aca="1" ref="T264" ca="1">RIGHT(CELL("address",INDEX(Agenda!A:A,MATCH(DataFromForm[[#This Row],[Date]],Agenda!A:A,0))),3)</f>
        <v>#VALUE!</v>
      </c>
      <c r="U264" s="34" t="e" cm="1">
        <f t="array" ref="U264">INDEX(MatriceHeureHeure[], MATCH(S264*1,TableHeuresMinutes[Colonne1],0),MATCH(R264*1,(MatriceHeureHeure[#Headers])*1,0))</f>
        <v>#VALUE!</v>
      </c>
      <c r="W264" s="30" t="e">
        <f>LEFT(TEXT(DataFromForm[[#This Row],[Heure levé]],"0000"),2)</f>
        <v>#VALUE!</v>
      </c>
      <c r="X264" s="31" t="e">
        <f>LEFT(TEXT(DataFromForm[[#This Row],[Heure levé]],"0000"),2)+1</f>
        <v>#VALUE!</v>
      </c>
      <c r="Y264" t="e">
        <f>IF(RIGHT(DataFromForm[[#This Row],[Heure levé]],2)*1 &gt;57, X264,W264)</f>
        <v>#VALUE!</v>
      </c>
      <c r="Z264" t="e">
        <f>IF(RIGHT(DataFromForm[[#This Row],[Heure levé]],2)*1 &gt;57,0,MROUND(RIGHT(DataFromForm[[#This Row],[Heure coucher]]*1,2),15))</f>
        <v>#VALUE!</v>
      </c>
      <c r="AA264" t="e" cm="1">
        <f t="array" aca="1" ref="AA264" ca="1">RIGHT(CELL("address",INDEX(Agenda!A:A,MATCH(DataFromForm[[#This Row],[Date]],Agenda!A:A,0))),3)</f>
        <v>#VALUE!</v>
      </c>
      <c r="AB264" s="4" t="e" cm="1">
        <f t="array" ref="AB264">INDEX(MatriceHeureHeure[], MATCH(Z264*1,TableHeuresMinutes[Colonne1],0),MATCH(Y264*1,(MatriceHeureHeure[#Headers])*1,0))</f>
        <v>#VALUE!</v>
      </c>
      <c r="AD264" s="48" t="e">
        <f>LEFT(TEXT(DataFromForm[[#This Row],[HeureBoisson]],"0000"),2)</f>
        <v>#VALUE!</v>
      </c>
      <c r="AE264" s="31" t="e">
        <f>LEFT(TEXT(DataFromForm[[#This Row],[HeureBoisson]],"0000"),2)+1</f>
        <v>#VALUE!</v>
      </c>
      <c r="AF264" t="e">
        <f>IF(RIGHT(DataFromForm[[#This Row],[HeureBoisson]],2)*1 &gt;57, AE264,AD264)</f>
        <v>#VALUE!</v>
      </c>
      <c r="AG264" t="e">
        <f>IF(RIGHT(DataFromForm[[#This Row],[HeureBoisson]],2)*1 &gt;57,0,MROUND(RIGHT(DataFromForm[[#This Row],[Heure coucher]]*1,2),15))</f>
        <v>#VALUE!</v>
      </c>
      <c r="AH264" t="e" cm="1">
        <f t="array" aca="1" ref="AH264" ca="1">RIGHT(CELL("address",INDEX(Agenda!A:A,MATCH(DataFromForm[[#This Row],[Date]],Agenda!A:A,0))),3)-1</f>
        <v>#VALUE!</v>
      </c>
      <c r="AI264" s="4" t="e" cm="1">
        <f t="array" ref="AI264">INDEX(MatriceHeureHeure[], MATCH(AG264*1,TableHeuresMinutes[Colonne1],0),MATCH(AF264*1,(MatriceHeureHeure[#Headers])*1,0))</f>
        <v>#VALUE!</v>
      </c>
      <c r="AJ264" s="37">
        <v>0</v>
      </c>
      <c r="AK264" s="48" t="e">
        <f>LEFT(TEXT(DataFromForm[[#This Row],[Heure sieste]],"0000"),2)</f>
        <v>#VALUE!</v>
      </c>
      <c r="AL264" s="31" t="e">
        <f>LEFT(TEXT(DataFromForm[[#This Row],[Heure sieste]],"0000"),2)+1</f>
        <v>#VALUE!</v>
      </c>
      <c r="AM264" t="e">
        <f>IF(RIGHT(DataFromForm[[#This Row],[Heure sieste]],2)*1 &gt;57, AL264,AK264)</f>
        <v>#VALUE!</v>
      </c>
      <c r="AN264" t="e">
        <f>IF(RIGHT(DataFromForm[[#This Row],[Heure sieste]],2)*1 &gt;57,0,MROUND(RIGHT(DataFromForm[[#This Row],[Heure sieste]]*1,2),15))</f>
        <v>#VALUE!</v>
      </c>
      <c r="AO264" t="e">
        <f>MROUND(DataFromForm[[#This Row],[Durée sieste]],15)</f>
        <v>#VALUE!</v>
      </c>
      <c r="AP264" t="e" cm="1">
        <f t="array" aca="1" ref="AP264" ca="1">RIGHT(CELL("address",INDEX(Agenda!A:A,MATCH(DataFromForm[[#This Row],[Date]],Agenda!A:A,0))),3)</f>
        <v>#VALUE!</v>
      </c>
      <c r="AQ264" s="4" t="e" cm="1">
        <f t="array" ref="AQ264">INDEX(MatriceHeureHeure[], MATCH(AN264*1,TableHeuresMinutes[Colonne1],0),MATCH(AM264*1,(MatriceHeureHeure[#Headers])*1,0))</f>
        <v>#VALUE!</v>
      </c>
      <c r="AR264" t="e">
        <f t="shared" si="4"/>
        <v>#VALUE!</v>
      </c>
    </row>
    <row r="265" spans="1:44">
      <c r="P265" s="30" t="e">
        <f>LEFT(TEXT(DataFromForm[[#This Row],[Heure coucher]],"0000"),2)</f>
        <v>#VALUE!</v>
      </c>
      <c r="Q265" s="31" t="e">
        <f>LEFT(TEXT(DataFromForm[[#This Row],[Heure coucher]],"0000"),2)+1</f>
        <v>#VALUE!</v>
      </c>
      <c r="R265" s="32" t="e">
        <f>IF(RIGHT(DataFromForm[[#This Row],[Heure coucher]],2)*1 &gt;57,Q265, P265)</f>
        <v>#VALUE!</v>
      </c>
      <c r="S265" s="33" t="e">
        <f>IF(RIGHT(DataFromForm[[#This Row],[Heure coucher]],2)*1 &gt;57,0,MROUND(RIGHT(DataFromForm[[#This Row],[Heure coucher]]*1,2),15))</f>
        <v>#VALUE!</v>
      </c>
      <c r="T265" s="20" t="e" cm="1">
        <f t="array" aca="1" ref="T265" ca="1">RIGHT(CELL("address",INDEX(Agenda!A:A,MATCH(DataFromForm[[#This Row],[Date]],Agenda!A:A,0))),3)</f>
        <v>#VALUE!</v>
      </c>
      <c r="U265" s="34" t="e" cm="1">
        <f t="array" ref="U265">INDEX(MatriceHeureHeure[], MATCH(S265*1,TableHeuresMinutes[Colonne1],0),MATCH(R265*1,(MatriceHeureHeure[#Headers])*1,0))</f>
        <v>#VALUE!</v>
      </c>
      <c r="W265" s="30" t="e">
        <f>LEFT(TEXT(DataFromForm[[#This Row],[Heure levé]],"0000"),2)</f>
        <v>#VALUE!</v>
      </c>
      <c r="X265" s="31" t="e">
        <f>LEFT(TEXT(DataFromForm[[#This Row],[Heure levé]],"0000"),2)+1</f>
        <v>#VALUE!</v>
      </c>
      <c r="Y265" t="e">
        <f>IF(RIGHT(DataFromForm[[#This Row],[Heure levé]],2)*1 &gt;57, X265,W265)</f>
        <v>#VALUE!</v>
      </c>
      <c r="Z265" t="e">
        <f>IF(RIGHT(DataFromForm[[#This Row],[Heure levé]],2)*1 &gt;57,0,MROUND(RIGHT(DataFromForm[[#This Row],[Heure coucher]]*1,2),15))</f>
        <v>#VALUE!</v>
      </c>
      <c r="AA265" t="e" cm="1">
        <f t="array" aca="1" ref="AA265" ca="1">RIGHT(CELL("address",INDEX(Agenda!A:A,MATCH(DataFromForm[[#This Row],[Date]],Agenda!A:A,0))),3)</f>
        <v>#VALUE!</v>
      </c>
      <c r="AB265" s="4" t="e" cm="1">
        <f t="array" ref="AB265">INDEX(MatriceHeureHeure[], MATCH(Z265*1,TableHeuresMinutes[Colonne1],0),MATCH(Y265*1,(MatriceHeureHeure[#Headers])*1,0))</f>
        <v>#VALUE!</v>
      </c>
      <c r="AD265" s="48" t="e">
        <f>LEFT(TEXT(DataFromForm[[#This Row],[HeureBoisson]],"0000"),2)</f>
        <v>#VALUE!</v>
      </c>
      <c r="AE265" s="31" t="e">
        <f>LEFT(TEXT(DataFromForm[[#This Row],[HeureBoisson]],"0000"),2)+1</f>
        <v>#VALUE!</v>
      </c>
      <c r="AF265" t="e">
        <f>IF(RIGHT(DataFromForm[[#This Row],[HeureBoisson]],2)*1 &gt;57, AE265,AD265)</f>
        <v>#VALUE!</v>
      </c>
      <c r="AG265" t="e">
        <f>IF(RIGHT(DataFromForm[[#This Row],[HeureBoisson]],2)*1 &gt;57,0,MROUND(RIGHT(DataFromForm[[#This Row],[Heure coucher]]*1,2),15))</f>
        <v>#VALUE!</v>
      </c>
      <c r="AH265" t="e" cm="1">
        <f t="array" aca="1" ref="AH265" ca="1">RIGHT(CELL("address",INDEX(Agenda!A:A,MATCH(DataFromForm[[#This Row],[Date]],Agenda!A:A,0))),3)-1</f>
        <v>#VALUE!</v>
      </c>
      <c r="AI265" s="4" t="e" cm="1">
        <f t="array" ref="AI265">INDEX(MatriceHeureHeure[], MATCH(AG265*1,TableHeuresMinutes[Colonne1],0),MATCH(AF265*1,(MatriceHeureHeure[#Headers])*1,0))</f>
        <v>#VALUE!</v>
      </c>
      <c r="AJ265" s="37">
        <v>0</v>
      </c>
      <c r="AK265" s="48" t="e">
        <f>LEFT(TEXT(DataFromForm[[#This Row],[Heure sieste]],"0000"),2)</f>
        <v>#VALUE!</v>
      </c>
      <c r="AL265" s="31" t="e">
        <f>LEFT(TEXT(DataFromForm[[#This Row],[Heure sieste]],"0000"),2)+1</f>
        <v>#VALUE!</v>
      </c>
      <c r="AM265" t="e">
        <f>IF(RIGHT(DataFromForm[[#This Row],[Heure sieste]],2)*1 &gt;57, AL265,AK265)</f>
        <v>#VALUE!</v>
      </c>
      <c r="AN265" t="e">
        <f>IF(RIGHT(DataFromForm[[#This Row],[Heure sieste]],2)*1 &gt;57,0,MROUND(RIGHT(DataFromForm[[#This Row],[Heure sieste]]*1,2),15))</f>
        <v>#VALUE!</v>
      </c>
      <c r="AO265" t="e">
        <f>MROUND(DataFromForm[[#This Row],[Durée sieste]],15)</f>
        <v>#VALUE!</v>
      </c>
      <c r="AP265" t="e" cm="1">
        <f t="array" aca="1" ref="AP265" ca="1">RIGHT(CELL("address",INDEX(Agenda!A:A,MATCH(DataFromForm[[#This Row],[Date]],Agenda!A:A,0))),3)</f>
        <v>#VALUE!</v>
      </c>
      <c r="AQ265" s="4" t="e" cm="1">
        <f t="array" ref="AQ265">INDEX(MatriceHeureHeure[], MATCH(AN265*1,TableHeuresMinutes[Colonne1],0),MATCH(AM265*1,(MatriceHeureHeure[#Headers])*1,0))</f>
        <v>#VALUE!</v>
      </c>
      <c r="AR265" t="e">
        <f t="shared" si="4"/>
        <v>#VALUE!</v>
      </c>
    </row>
    <row r="266" spans="1:44">
      <c r="P266" s="30" t="e">
        <f>LEFT(TEXT(DataFromForm[[#This Row],[Heure coucher]],"0000"),2)</f>
        <v>#VALUE!</v>
      </c>
      <c r="Q266" s="31" t="e">
        <f>LEFT(TEXT(DataFromForm[[#This Row],[Heure coucher]],"0000"),2)+1</f>
        <v>#VALUE!</v>
      </c>
      <c r="R266" s="32" t="e">
        <f>IF(RIGHT(DataFromForm[[#This Row],[Heure coucher]],2)*1 &gt;57,Q266, P266)</f>
        <v>#VALUE!</v>
      </c>
      <c r="S266" s="33" t="e">
        <f>IF(RIGHT(DataFromForm[[#This Row],[Heure coucher]],2)*1 &gt;57,0,MROUND(RIGHT(DataFromForm[[#This Row],[Heure coucher]]*1,2),15))</f>
        <v>#VALUE!</v>
      </c>
      <c r="T266" s="20" t="e" cm="1">
        <f t="array" aca="1" ref="T266" ca="1">RIGHT(CELL("address",INDEX(Agenda!A:A,MATCH(DataFromForm[[#This Row],[Date]],Agenda!A:A,0))),3)</f>
        <v>#VALUE!</v>
      </c>
      <c r="U266" s="34" t="e" cm="1">
        <f t="array" ref="U266">INDEX(MatriceHeureHeure[], MATCH(S266*1,TableHeuresMinutes[Colonne1],0),MATCH(R266*1,(MatriceHeureHeure[#Headers])*1,0))</f>
        <v>#VALUE!</v>
      </c>
      <c r="W266" s="30" t="e">
        <f>LEFT(TEXT(DataFromForm[[#This Row],[Heure levé]],"0000"),2)</f>
        <v>#VALUE!</v>
      </c>
      <c r="X266" s="31" t="e">
        <f>LEFT(TEXT(DataFromForm[[#This Row],[Heure levé]],"0000"),2)+1</f>
        <v>#VALUE!</v>
      </c>
      <c r="Y266" t="e">
        <f>IF(RIGHT(DataFromForm[[#This Row],[Heure levé]],2)*1 &gt;57, X266,W266)</f>
        <v>#VALUE!</v>
      </c>
      <c r="Z266" t="e">
        <f>IF(RIGHT(DataFromForm[[#This Row],[Heure levé]],2)*1 &gt;57,0,MROUND(RIGHT(DataFromForm[[#This Row],[Heure coucher]]*1,2),15))</f>
        <v>#VALUE!</v>
      </c>
      <c r="AA266" t="e" cm="1">
        <f t="array" aca="1" ref="AA266" ca="1">RIGHT(CELL("address",INDEX(Agenda!A:A,MATCH(DataFromForm[[#This Row],[Date]],Agenda!A:A,0))),3)</f>
        <v>#VALUE!</v>
      </c>
      <c r="AB266" s="4" t="e" cm="1">
        <f t="array" ref="AB266">INDEX(MatriceHeureHeure[], MATCH(Z266*1,TableHeuresMinutes[Colonne1],0),MATCH(Y266*1,(MatriceHeureHeure[#Headers])*1,0))</f>
        <v>#VALUE!</v>
      </c>
      <c r="AD266" s="48" t="e">
        <f>LEFT(TEXT(DataFromForm[[#This Row],[HeureBoisson]],"0000"),2)</f>
        <v>#VALUE!</v>
      </c>
      <c r="AE266" s="31" t="e">
        <f>LEFT(TEXT(DataFromForm[[#This Row],[HeureBoisson]],"0000"),2)+1</f>
        <v>#VALUE!</v>
      </c>
      <c r="AF266" t="e">
        <f>IF(RIGHT(DataFromForm[[#This Row],[HeureBoisson]],2)*1 &gt;57, AE266,AD266)</f>
        <v>#VALUE!</v>
      </c>
      <c r="AG266" t="e">
        <f>IF(RIGHT(DataFromForm[[#This Row],[HeureBoisson]],2)*1 &gt;57,0,MROUND(RIGHT(DataFromForm[[#This Row],[Heure coucher]]*1,2),15))</f>
        <v>#VALUE!</v>
      </c>
      <c r="AH266" t="e" cm="1">
        <f t="array" aca="1" ref="AH266" ca="1">RIGHT(CELL("address",INDEX(Agenda!A:A,MATCH(DataFromForm[[#This Row],[Date]],Agenda!A:A,0))),3)-1</f>
        <v>#VALUE!</v>
      </c>
      <c r="AI266" s="4" t="e" cm="1">
        <f t="array" ref="AI266">INDEX(MatriceHeureHeure[], MATCH(AG266*1,TableHeuresMinutes[Colonne1],0),MATCH(AF266*1,(MatriceHeureHeure[#Headers])*1,0))</f>
        <v>#VALUE!</v>
      </c>
      <c r="AJ266" s="37">
        <v>0</v>
      </c>
      <c r="AK266" s="48" t="e">
        <f>LEFT(TEXT(DataFromForm[[#This Row],[Heure sieste]],"0000"),2)</f>
        <v>#VALUE!</v>
      </c>
      <c r="AL266" s="31" t="e">
        <f>LEFT(TEXT(DataFromForm[[#This Row],[Heure sieste]],"0000"),2)+1</f>
        <v>#VALUE!</v>
      </c>
      <c r="AM266" t="e">
        <f>IF(RIGHT(DataFromForm[[#This Row],[Heure sieste]],2)*1 &gt;57, AL266,AK266)</f>
        <v>#VALUE!</v>
      </c>
      <c r="AN266" t="e">
        <f>IF(RIGHT(DataFromForm[[#This Row],[Heure sieste]],2)*1 &gt;57,0,MROUND(RIGHT(DataFromForm[[#This Row],[Heure sieste]]*1,2),15))</f>
        <v>#VALUE!</v>
      </c>
      <c r="AO266" t="e">
        <f>MROUND(DataFromForm[[#This Row],[Durée sieste]],15)</f>
        <v>#VALUE!</v>
      </c>
      <c r="AP266" t="e" cm="1">
        <f t="array" aca="1" ref="AP266" ca="1">RIGHT(CELL("address",INDEX(Agenda!A:A,MATCH(DataFromForm[[#This Row],[Date]],Agenda!A:A,0))),3)</f>
        <v>#VALUE!</v>
      </c>
      <c r="AQ266" s="4" t="e" cm="1">
        <f t="array" ref="AQ266">INDEX(MatriceHeureHeure[], MATCH(AN266*1,TableHeuresMinutes[Colonne1],0),MATCH(AM266*1,(MatriceHeureHeure[#Headers])*1,0))</f>
        <v>#VALUE!</v>
      </c>
      <c r="AR266" t="e">
        <f t="shared" si="4"/>
        <v>#VALUE!</v>
      </c>
    </row>
    <row r="267" spans="1:44">
      <c r="P267" s="30" t="e">
        <f>LEFT(TEXT(DataFromForm[[#This Row],[Heure coucher]],"0000"),2)</f>
        <v>#VALUE!</v>
      </c>
      <c r="Q267" s="31" t="e">
        <f>LEFT(TEXT(DataFromForm[[#This Row],[Heure coucher]],"0000"),2)+1</f>
        <v>#VALUE!</v>
      </c>
      <c r="R267" s="32" t="e">
        <f>IF(RIGHT(DataFromForm[[#This Row],[Heure coucher]],2)*1 &gt;57,Q267, P267)</f>
        <v>#VALUE!</v>
      </c>
      <c r="S267" s="33" t="e">
        <f>IF(RIGHT(DataFromForm[[#This Row],[Heure coucher]],2)*1 &gt;57,0,MROUND(RIGHT(DataFromForm[[#This Row],[Heure coucher]]*1,2),15))</f>
        <v>#VALUE!</v>
      </c>
      <c r="T267" s="20" t="e" cm="1">
        <f t="array" aca="1" ref="T267" ca="1">RIGHT(CELL("address",INDEX(Agenda!A:A,MATCH(DataFromForm[[#This Row],[Date]],Agenda!A:A,0))),3)</f>
        <v>#VALUE!</v>
      </c>
      <c r="U267" s="34" t="e" cm="1">
        <f t="array" ref="U267">INDEX(MatriceHeureHeure[], MATCH(S267*1,TableHeuresMinutes[Colonne1],0),MATCH(R267*1,(MatriceHeureHeure[#Headers])*1,0))</f>
        <v>#VALUE!</v>
      </c>
      <c r="W267" s="30" t="e">
        <f>LEFT(TEXT(DataFromForm[[#This Row],[Heure levé]],"0000"),2)</f>
        <v>#VALUE!</v>
      </c>
      <c r="X267" s="31" t="e">
        <f>LEFT(TEXT(DataFromForm[[#This Row],[Heure levé]],"0000"),2)+1</f>
        <v>#VALUE!</v>
      </c>
      <c r="Y267" t="e">
        <f>IF(RIGHT(DataFromForm[[#This Row],[Heure levé]],2)*1 &gt;57, X267,W267)</f>
        <v>#VALUE!</v>
      </c>
      <c r="Z267" t="e">
        <f>IF(RIGHT(DataFromForm[[#This Row],[Heure levé]],2)*1 &gt;57,0,MROUND(RIGHT(DataFromForm[[#This Row],[Heure coucher]]*1,2),15))</f>
        <v>#VALUE!</v>
      </c>
      <c r="AA267" t="e" cm="1">
        <f t="array" aca="1" ref="AA267" ca="1">RIGHT(CELL("address",INDEX(Agenda!A:A,MATCH(DataFromForm[[#This Row],[Date]],Agenda!A:A,0))),3)</f>
        <v>#VALUE!</v>
      </c>
      <c r="AB267" s="4" t="e" cm="1">
        <f t="array" ref="AB267">INDEX(MatriceHeureHeure[], MATCH(Z267*1,TableHeuresMinutes[Colonne1],0),MATCH(Y267*1,(MatriceHeureHeure[#Headers])*1,0))</f>
        <v>#VALUE!</v>
      </c>
      <c r="AD267" s="48" t="e">
        <f>LEFT(TEXT(DataFromForm[[#This Row],[HeureBoisson]],"0000"),2)</f>
        <v>#VALUE!</v>
      </c>
      <c r="AE267" s="31" t="e">
        <f>LEFT(TEXT(DataFromForm[[#This Row],[HeureBoisson]],"0000"),2)+1</f>
        <v>#VALUE!</v>
      </c>
      <c r="AF267" t="e">
        <f>IF(RIGHT(DataFromForm[[#This Row],[HeureBoisson]],2)*1 &gt;57, AE267,AD267)</f>
        <v>#VALUE!</v>
      </c>
      <c r="AG267" t="e">
        <f>IF(RIGHT(DataFromForm[[#This Row],[HeureBoisson]],2)*1 &gt;57,0,MROUND(RIGHT(DataFromForm[[#This Row],[Heure coucher]]*1,2),15))</f>
        <v>#VALUE!</v>
      </c>
      <c r="AH267" t="e" cm="1">
        <f t="array" aca="1" ref="AH267" ca="1">RIGHT(CELL("address",INDEX(Agenda!A:A,MATCH(DataFromForm[[#This Row],[Date]],Agenda!A:A,0))),3)-1</f>
        <v>#VALUE!</v>
      </c>
      <c r="AI267" s="4" t="e" cm="1">
        <f t="array" ref="AI267">INDEX(MatriceHeureHeure[], MATCH(AG267*1,TableHeuresMinutes[Colonne1],0),MATCH(AF267*1,(MatriceHeureHeure[#Headers])*1,0))</f>
        <v>#VALUE!</v>
      </c>
      <c r="AJ267" s="37">
        <v>0</v>
      </c>
      <c r="AK267" s="48" t="e">
        <f>LEFT(TEXT(DataFromForm[[#This Row],[Heure sieste]],"0000"),2)</f>
        <v>#VALUE!</v>
      </c>
      <c r="AL267" s="31" t="e">
        <f>LEFT(TEXT(DataFromForm[[#This Row],[Heure sieste]],"0000"),2)+1</f>
        <v>#VALUE!</v>
      </c>
      <c r="AM267" t="e">
        <f>IF(RIGHT(DataFromForm[[#This Row],[Heure sieste]],2)*1 &gt;57, AL267,AK267)</f>
        <v>#VALUE!</v>
      </c>
      <c r="AN267" t="e">
        <f>IF(RIGHT(DataFromForm[[#This Row],[Heure sieste]],2)*1 &gt;57,0,MROUND(RIGHT(DataFromForm[[#This Row],[Heure sieste]]*1,2),15))</f>
        <v>#VALUE!</v>
      </c>
      <c r="AO267" t="e">
        <f>MROUND(DataFromForm[[#This Row],[Durée sieste]],15)</f>
        <v>#VALUE!</v>
      </c>
      <c r="AP267" t="e" cm="1">
        <f t="array" aca="1" ref="AP267" ca="1">RIGHT(CELL("address",INDEX(Agenda!A:A,MATCH(DataFromForm[[#This Row],[Date]],Agenda!A:A,0))),3)</f>
        <v>#VALUE!</v>
      </c>
      <c r="AQ267" s="4" t="e" cm="1">
        <f t="array" ref="AQ267">INDEX(MatriceHeureHeure[], MATCH(AN267*1,TableHeuresMinutes[Colonne1],0),MATCH(AM267*1,(MatriceHeureHeure[#Headers])*1,0))</f>
        <v>#VALUE!</v>
      </c>
      <c r="AR267" t="e">
        <f t="shared" si="4"/>
        <v>#VALUE!</v>
      </c>
    </row>
    <row r="268" spans="1:44">
      <c r="P268" s="30" t="e">
        <f>LEFT(TEXT(DataFromForm[[#This Row],[Heure coucher]],"0000"),2)</f>
        <v>#VALUE!</v>
      </c>
      <c r="Q268" s="31" t="e">
        <f>LEFT(TEXT(DataFromForm[[#This Row],[Heure coucher]],"0000"),2)+1</f>
        <v>#VALUE!</v>
      </c>
      <c r="R268" s="32" t="e">
        <f>IF(RIGHT(DataFromForm[[#This Row],[Heure coucher]],2)*1 &gt;57,Q268, P268)</f>
        <v>#VALUE!</v>
      </c>
      <c r="S268" s="33" t="e">
        <f>IF(RIGHT(DataFromForm[[#This Row],[Heure coucher]],2)*1 &gt;57,0,MROUND(RIGHT(DataFromForm[[#This Row],[Heure coucher]]*1,2),15))</f>
        <v>#VALUE!</v>
      </c>
      <c r="T268" s="20" t="e" cm="1">
        <f t="array" aca="1" ref="T268" ca="1">RIGHT(CELL("address",INDEX(Agenda!A:A,MATCH(DataFromForm[[#This Row],[Date]],Agenda!A:A,0))),3)</f>
        <v>#VALUE!</v>
      </c>
      <c r="U268" s="34" t="e" cm="1">
        <f t="array" ref="U268">INDEX(MatriceHeureHeure[], MATCH(S268*1,TableHeuresMinutes[Colonne1],0),MATCH(R268*1,(MatriceHeureHeure[#Headers])*1,0))</f>
        <v>#VALUE!</v>
      </c>
      <c r="W268" s="30" t="e">
        <f>LEFT(TEXT(DataFromForm[[#This Row],[Heure levé]],"0000"),2)</f>
        <v>#VALUE!</v>
      </c>
      <c r="X268" s="31" t="e">
        <f>LEFT(TEXT(DataFromForm[[#This Row],[Heure levé]],"0000"),2)+1</f>
        <v>#VALUE!</v>
      </c>
      <c r="Y268" t="e">
        <f>IF(RIGHT(DataFromForm[[#This Row],[Heure levé]],2)*1 &gt;57, X268,W268)</f>
        <v>#VALUE!</v>
      </c>
      <c r="Z268" t="e">
        <f>IF(RIGHT(DataFromForm[[#This Row],[Heure levé]],2)*1 &gt;57,0,MROUND(RIGHT(DataFromForm[[#This Row],[Heure coucher]]*1,2),15))</f>
        <v>#VALUE!</v>
      </c>
      <c r="AA268" t="e" cm="1">
        <f t="array" aca="1" ref="AA268" ca="1">RIGHT(CELL("address",INDEX(Agenda!A:A,MATCH(DataFromForm[[#This Row],[Date]],Agenda!A:A,0))),3)</f>
        <v>#VALUE!</v>
      </c>
      <c r="AB268" s="4" t="e" cm="1">
        <f t="array" ref="AB268">INDEX(MatriceHeureHeure[], MATCH(Z268*1,TableHeuresMinutes[Colonne1],0),MATCH(Y268*1,(MatriceHeureHeure[#Headers])*1,0))</f>
        <v>#VALUE!</v>
      </c>
      <c r="AD268" s="48" t="e">
        <f>LEFT(TEXT(DataFromForm[[#This Row],[HeureBoisson]],"0000"),2)</f>
        <v>#VALUE!</v>
      </c>
      <c r="AE268" s="31" t="e">
        <f>LEFT(TEXT(DataFromForm[[#This Row],[HeureBoisson]],"0000"),2)+1</f>
        <v>#VALUE!</v>
      </c>
      <c r="AF268" t="e">
        <f>IF(RIGHT(DataFromForm[[#This Row],[HeureBoisson]],2)*1 &gt;57, AE268,AD268)</f>
        <v>#VALUE!</v>
      </c>
      <c r="AG268" t="e">
        <f>IF(RIGHT(DataFromForm[[#This Row],[HeureBoisson]],2)*1 &gt;57,0,MROUND(RIGHT(DataFromForm[[#This Row],[Heure coucher]]*1,2),15))</f>
        <v>#VALUE!</v>
      </c>
      <c r="AH268" t="e" cm="1">
        <f t="array" aca="1" ref="AH268" ca="1">RIGHT(CELL("address",INDEX(Agenda!A:A,MATCH(DataFromForm[[#This Row],[Date]],Agenda!A:A,0))),3)-1</f>
        <v>#VALUE!</v>
      </c>
      <c r="AI268" s="4" t="e" cm="1">
        <f t="array" ref="AI268">INDEX(MatriceHeureHeure[], MATCH(AG268*1,TableHeuresMinutes[Colonne1],0),MATCH(AF268*1,(MatriceHeureHeure[#Headers])*1,0))</f>
        <v>#VALUE!</v>
      </c>
      <c r="AJ268" s="37">
        <v>0</v>
      </c>
      <c r="AK268" s="48" t="e">
        <f>LEFT(TEXT(DataFromForm[[#This Row],[Heure sieste]],"0000"),2)</f>
        <v>#VALUE!</v>
      </c>
      <c r="AL268" s="31" t="e">
        <f>LEFT(TEXT(DataFromForm[[#This Row],[Heure sieste]],"0000"),2)+1</f>
        <v>#VALUE!</v>
      </c>
      <c r="AM268" t="e">
        <f>IF(RIGHT(DataFromForm[[#This Row],[Heure sieste]],2)*1 &gt;57, AL268,AK268)</f>
        <v>#VALUE!</v>
      </c>
      <c r="AN268" t="e">
        <f>IF(RIGHT(DataFromForm[[#This Row],[Heure sieste]],2)*1 &gt;57,0,MROUND(RIGHT(DataFromForm[[#This Row],[Heure sieste]]*1,2),15))</f>
        <v>#VALUE!</v>
      </c>
      <c r="AO268" t="e">
        <f>MROUND(DataFromForm[[#This Row],[Durée sieste]],15)</f>
        <v>#VALUE!</v>
      </c>
      <c r="AP268" t="e" cm="1">
        <f t="array" aca="1" ref="AP268" ca="1">RIGHT(CELL("address",INDEX(Agenda!A:A,MATCH(DataFromForm[[#This Row],[Date]],Agenda!A:A,0))),3)</f>
        <v>#VALUE!</v>
      </c>
      <c r="AQ268" s="4" t="e" cm="1">
        <f t="array" ref="AQ268">INDEX(MatriceHeureHeure[], MATCH(AN268*1,TableHeuresMinutes[Colonne1],0),MATCH(AM268*1,(MatriceHeureHeure[#Headers])*1,0))</f>
        <v>#VALUE!</v>
      </c>
      <c r="AR268" t="e">
        <f t="shared" si="4"/>
        <v>#VALUE!</v>
      </c>
    </row>
    <row r="269" spans="1:44">
      <c r="P269" s="30" t="e">
        <f>LEFT(TEXT(DataFromForm[[#This Row],[Heure coucher]],"0000"),2)</f>
        <v>#VALUE!</v>
      </c>
      <c r="Q269" s="31" t="e">
        <f>LEFT(TEXT(DataFromForm[[#This Row],[Heure coucher]],"0000"),2)+1</f>
        <v>#VALUE!</v>
      </c>
      <c r="R269" s="32" t="e">
        <f>IF(RIGHT(DataFromForm[[#This Row],[Heure coucher]],2)*1 &gt;57,Q269, P269)</f>
        <v>#VALUE!</v>
      </c>
      <c r="S269" s="33" t="e">
        <f>IF(RIGHT(DataFromForm[[#This Row],[Heure coucher]],2)*1 &gt;57,0,MROUND(RIGHT(DataFromForm[[#This Row],[Heure coucher]]*1,2),15))</f>
        <v>#VALUE!</v>
      </c>
      <c r="T269" s="20" t="e" cm="1">
        <f t="array" aca="1" ref="T269" ca="1">RIGHT(CELL("address",INDEX(Agenda!A:A,MATCH(DataFromForm[[#This Row],[Date]],Agenda!A:A,0))),3)</f>
        <v>#VALUE!</v>
      </c>
      <c r="U269" s="34" t="e" cm="1">
        <f t="array" ref="U269">INDEX(MatriceHeureHeure[], MATCH(S269*1,TableHeuresMinutes[Colonne1],0),MATCH(R269*1,(MatriceHeureHeure[#Headers])*1,0))</f>
        <v>#VALUE!</v>
      </c>
      <c r="W269" s="30" t="e">
        <f>LEFT(TEXT(DataFromForm[[#This Row],[Heure levé]],"0000"),2)</f>
        <v>#VALUE!</v>
      </c>
      <c r="X269" s="31" t="e">
        <f>LEFT(TEXT(DataFromForm[[#This Row],[Heure levé]],"0000"),2)+1</f>
        <v>#VALUE!</v>
      </c>
      <c r="Y269" t="e">
        <f>IF(RIGHT(DataFromForm[[#This Row],[Heure levé]],2)*1 &gt;57, X269,W269)</f>
        <v>#VALUE!</v>
      </c>
      <c r="Z269" t="e">
        <f>IF(RIGHT(DataFromForm[[#This Row],[Heure levé]],2)*1 &gt;57,0,MROUND(RIGHT(DataFromForm[[#This Row],[Heure coucher]]*1,2),15))</f>
        <v>#VALUE!</v>
      </c>
      <c r="AA269" t="e" cm="1">
        <f t="array" aca="1" ref="AA269" ca="1">RIGHT(CELL("address",INDEX(Agenda!A:A,MATCH(DataFromForm[[#This Row],[Date]],Agenda!A:A,0))),3)</f>
        <v>#VALUE!</v>
      </c>
      <c r="AB269" s="4" t="e" cm="1">
        <f t="array" ref="AB269">INDEX(MatriceHeureHeure[], MATCH(Z269*1,TableHeuresMinutes[Colonne1],0),MATCH(Y269*1,(MatriceHeureHeure[#Headers])*1,0))</f>
        <v>#VALUE!</v>
      </c>
      <c r="AD269" s="48" t="e">
        <f>LEFT(TEXT(DataFromForm[[#This Row],[HeureBoisson]],"0000"),2)</f>
        <v>#VALUE!</v>
      </c>
      <c r="AE269" s="31" t="e">
        <f>LEFT(TEXT(DataFromForm[[#This Row],[HeureBoisson]],"0000"),2)+1</f>
        <v>#VALUE!</v>
      </c>
      <c r="AF269" t="e">
        <f>IF(RIGHT(DataFromForm[[#This Row],[HeureBoisson]],2)*1 &gt;57, AE269,AD269)</f>
        <v>#VALUE!</v>
      </c>
      <c r="AG269" t="e">
        <f>IF(RIGHT(DataFromForm[[#This Row],[HeureBoisson]],2)*1 &gt;57,0,MROUND(RIGHT(DataFromForm[[#This Row],[Heure coucher]]*1,2),15))</f>
        <v>#VALUE!</v>
      </c>
      <c r="AH269" t="e" cm="1">
        <f t="array" aca="1" ref="AH269" ca="1">RIGHT(CELL("address",INDEX(Agenda!A:A,MATCH(DataFromForm[[#This Row],[Date]],Agenda!A:A,0))),3)-1</f>
        <v>#VALUE!</v>
      </c>
      <c r="AI269" s="4" t="e" cm="1">
        <f t="array" ref="AI269">INDEX(MatriceHeureHeure[], MATCH(AG269*1,TableHeuresMinutes[Colonne1],0),MATCH(AF269*1,(MatriceHeureHeure[#Headers])*1,0))</f>
        <v>#VALUE!</v>
      </c>
      <c r="AJ269" s="37">
        <v>0</v>
      </c>
      <c r="AK269" s="48" t="e">
        <f>LEFT(TEXT(DataFromForm[[#This Row],[Heure sieste]],"0000"),2)</f>
        <v>#VALUE!</v>
      </c>
      <c r="AL269" s="31" t="e">
        <f>LEFT(TEXT(DataFromForm[[#This Row],[Heure sieste]],"0000"),2)+1</f>
        <v>#VALUE!</v>
      </c>
      <c r="AM269" t="e">
        <f>IF(RIGHT(DataFromForm[[#This Row],[Heure sieste]],2)*1 &gt;57, AL269,AK269)</f>
        <v>#VALUE!</v>
      </c>
      <c r="AN269" t="e">
        <f>IF(RIGHT(DataFromForm[[#This Row],[Heure sieste]],2)*1 &gt;57,0,MROUND(RIGHT(DataFromForm[[#This Row],[Heure sieste]]*1,2),15))</f>
        <v>#VALUE!</v>
      </c>
      <c r="AO269" t="e">
        <f>MROUND(DataFromForm[[#This Row],[Durée sieste]],15)</f>
        <v>#VALUE!</v>
      </c>
      <c r="AP269" t="e" cm="1">
        <f t="array" aca="1" ref="AP269" ca="1">RIGHT(CELL("address",INDEX(Agenda!A:A,MATCH(DataFromForm[[#This Row],[Date]],Agenda!A:A,0))),3)</f>
        <v>#VALUE!</v>
      </c>
      <c r="AQ269" s="4" t="e" cm="1">
        <f t="array" ref="AQ269">INDEX(MatriceHeureHeure[], MATCH(AN269*1,TableHeuresMinutes[Colonne1],0),MATCH(AM269*1,(MatriceHeureHeure[#Headers])*1,0))</f>
        <v>#VALUE!</v>
      </c>
      <c r="AR269" t="e">
        <f t="shared" si="4"/>
        <v>#VALUE!</v>
      </c>
    </row>
    <row r="270" spans="1:44">
      <c r="P270" s="30" t="e">
        <f>LEFT(TEXT(DataFromForm[[#This Row],[Heure coucher]],"0000"),2)</f>
        <v>#VALUE!</v>
      </c>
      <c r="Q270" s="31" t="e">
        <f>LEFT(TEXT(DataFromForm[[#This Row],[Heure coucher]],"0000"),2)+1</f>
        <v>#VALUE!</v>
      </c>
      <c r="R270" s="32" t="e">
        <f>IF(RIGHT(DataFromForm[[#This Row],[Heure coucher]],2)*1 &gt;57,Q270, P270)</f>
        <v>#VALUE!</v>
      </c>
      <c r="S270" s="33" t="e">
        <f>IF(RIGHT(DataFromForm[[#This Row],[Heure coucher]],2)*1 &gt;57,0,MROUND(RIGHT(DataFromForm[[#This Row],[Heure coucher]]*1,2),15))</f>
        <v>#VALUE!</v>
      </c>
      <c r="T270" s="20" t="e" cm="1">
        <f t="array" aca="1" ref="T270" ca="1">RIGHT(CELL("address",INDEX(Agenda!A:A,MATCH(DataFromForm[[#This Row],[Date]],Agenda!A:A,0))),3)</f>
        <v>#VALUE!</v>
      </c>
      <c r="U270" s="34" t="e" cm="1">
        <f t="array" ref="U270">INDEX(MatriceHeureHeure[], MATCH(S270*1,TableHeuresMinutes[Colonne1],0),MATCH(R270*1,(MatriceHeureHeure[#Headers])*1,0))</f>
        <v>#VALUE!</v>
      </c>
      <c r="W270" s="30" t="e">
        <f>LEFT(TEXT(DataFromForm[[#This Row],[Heure levé]],"0000"),2)</f>
        <v>#VALUE!</v>
      </c>
      <c r="X270" s="31" t="e">
        <f>LEFT(TEXT(DataFromForm[[#This Row],[Heure levé]],"0000"),2)+1</f>
        <v>#VALUE!</v>
      </c>
      <c r="Y270" t="e">
        <f>IF(RIGHT(DataFromForm[[#This Row],[Heure levé]],2)*1 &gt;57, X270,W270)</f>
        <v>#VALUE!</v>
      </c>
      <c r="Z270" t="e">
        <f>IF(RIGHT(DataFromForm[[#This Row],[Heure levé]],2)*1 &gt;57,0,MROUND(RIGHT(DataFromForm[[#This Row],[Heure coucher]]*1,2),15))</f>
        <v>#VALUE!</v>
      </c>
      <c r="AA270" t="e" cm="1">
        <f t="array" aca="1" ref="AA270" ca="1">RIGHT(CELL("address",INDEX(Agenda!A:A,MATCH(DataFromForm[[#This Row],[Date]],Agenda!A:A,0))),3)</f>
        <v>#VALUE!</v>
      </c>
      <c r="AB270" s="4" t="e" cm="1">
        <f t="array" ref="AB270">INDEX(MatriceHeureHeure[], MATCH(Z270*1,TableHeuresMinutes[Colonne1],0),MATCH(Y270*1,(MatriceHeureHeure[#Headers])*1,0))</f>
        <v>#VALUE!</v>
      </c>
      <c r="AD270" s="48" t="e">
        <f>LEFT(TEXT(DataFromForm[[#This Row],[HeureBoisson]],"0000"),2)</f>
        <v>#VALUE!</v>
      </c>
      <c r="AE270" s="31" t="e">
        <f>LEFT(TEXT(DataFromForm[[#This Row],[HeureBoisson]],"0000"),2)+1</f>
        <v>#VALUE!</v>
      </c>
      <c r="AF270" t="e">
        <f>IF(RIGHT(DataFromForm[[#This Row],[HeureBoisson]],2)*1 &gt;57, AE270,AD270)</f>
        <v>#VALUE!</v>
      </c>
      <c r="AG270" t="e">
        <f>IF(RIGHT(DataFromForm[[#This Row],[HeureBoisson]],2)*1 &gt;57,0,MROUND(RIGHT(DataFromForm[[#This Row],[Heure coucher]]*1,2),15))</f>
        <v>#VALUE!</v>
      </c>
      <c r="AH270" t="e" cm="1">
        <f t="array" aca="1" ref="AH270" ca="1">RIGHT(CELL("address",INDEX(Agenda!A:A,MATCH(DataFromForm[[#This Row],[Date]],Agenda!A:A,0))),3)-1</f>
        <v>#VALUE!</v>
      </c>
      <c r="AI270" s="4" t="e" cm="1">
        <f t="array" ref="AI270">INDEX(MatriceHeureHeure[], MATCH(AG270*1,TableHeuresMinutes[Colonne1],0),MATCH(AF270*1,(MatriceHeureHeure[#Headers])*1,0))</f>
        <v>#VALUE!</v>
      </c>
      <c r="AJ270" s="37">
        <v>0</v>
      </c>
      <c r="AK270" s="48" t="e">
        <f>LEFT(TEXT(DataFromForm[[#This Row],[Heure sieste]],"0000"),2)</f>
        <v>#VALUE!</v>
      </c>
      <c r="AL270" s="31" t="e">
        <f>LEFT(TEXT(DataFromForm[[#This Row],[Heure sieste]],"0000"),2)+1</f>
        <v>#VALUE!</v>
      </c>
      <c r="AM270" t="e">
        <f>IF(RIGHT(DataFromForm[[#This Row],[Heure sieste]],2)*1 &gt;57, AL270,AK270)</f>
        <v>#VALUE!</v>
      </c>
      <c r="AN270" t="e">
        <f>IF(RIGHT(DataFromForm[[#This Row],[Heure sieste]],2)*1 &gt;57,0,MROUND(RIGHT(DataFromForm[[#This Row],[Heure sieste]]*1,2),15))</f>
        <v>#VALUE!</v>
      </c>
      <c r="AO270" t="e">
        <f>MROUND(DataFromForm[[#This Row],[Durée sieste]],15)</f>
        <v>#VALUE!</v>
      </c>
      <c r="AP270" t="e" cm="1">
        <f t="array" aca="1" ref="AP270" ca="1">RIGHT(CELL("address",INDEX(Agenda!A:A,MATCH(DataFromForm[[#This Row],[Date]],Agenda!A:A,0))),3)</f>
        <v>#VALUE!</v>
      </c>
      <c r="AQ270" s="4" t="e" cm="1">
        <f t="array" ref="AQ270">INDEX(MatriceHeureHeure[], MATCH(AN270*1,TableHeuresMinutes[Colonne1],0),MATCH(AM270*1,(MatriceHeureHeure[#Headers])*1,0))</f>
        <v>#VALUE!</v>
      </c>
      <c r="AR270" t="e">
        <f t="shared" si="4"/>
        <v>#VALUE!</v>
      </c>
    </row>
    <row r="271" spans="1:44">
      <c r="P271" s="30" t="e">
        <f>LEFT(TEXT(DataFromForm[[#This Row],[Heure coucher]],"0000"),2)</f>
        <v>#VALUE!</v>
      </c>
      <c r="Q271" s="31" t="e">
        <f>LEFT(TEXT(DataFromForm[[#This Row],[Heure coucher]],"0000"),2)+1</f>
        <v>#VALUE!</v>
      </c>
      <c r="R271" s="32" t="e">
        <f>IF(RIGHT(DataFromForm[[#This Row],[Heure coucher]],2)*1 &gt;57,Q271, P271)</f>
        <v>#VALUE!</v>
      </c>
      <c r="S271" s="33" t="e">
        <f>IF(RIGHT(DataFromForm[[#This Row],[Heure coucher]],2)*1 &gt;57,0,MROUND(RIGHT(DataFromForm[[#This Row],[Heure coucher]]*1,2),15))</f>
        <v>#VALUE!</v>
      </c>
      <c r="T271" s="20" t="e" cm="1">
        <f t="array" aca="1" ref="T271" ca="1">RIGHT(CELL("address",INDEX(Agenda!A:A,MATCH(DataFromForm[[#This Row],[Date]],Agenda!A:A,0))),3)</f>
        <v>#VALUE!</v>
      </c>
      <c r="U271" s="34" t="e" cm="1">
        <f t="array" ref="U271">INDEX(MatriceHeureHeure[], MATCH(S271*1,TableHeuresMinutes[Colonne1],0),MATCH(R271*1,(MatriceHeureHeure[#Headers])*1,0))</f>
        <v>#VALUE!</v>
      </c>
      <c r="W271" s="30" t="e">
        <f>LEFT(TEXT(DataFromForm[[#This Row],[Heure levé]],"0000"),2)</f>
        <v>#VALUE!</v>
      </c>
      <c r="X271" s="31" t="e">
        <f>LEFT(TEXT(DataFromForm[[#This Row],[Heure levé]],"0000"),2)+1</f>
        <v>#VALUE!</v>
      </c>
      <c r="Y271" t="e">
        <f>IF(RIGHT(DataFromForm[[#This Row],[Heure levé]],2)*1 &gt;57, X271,W271)</f>
        <v>#VALUE!</v>
      </c>
      <c r="Z271" t="e">
        <f>IF(RIGHT(DataFromForm[[#This Row],[Heure levé]],2)*1 &gt;57,0,MROUND(RIGHT(DataFromForm[[#This Row],[Heure coucher]]*1,2),15))</f>
        <v>#VALUE!</v>
      </c>
      <c r="AA271" t="e" cm="1">
        <f t="array" aca="1" ref="AA271" ca="1">RIGHT(CELL("address",INDEX(Agenda!A:A,MATCH(DataFromForm[[#This Row],[Date]],Agenda!A:A,0))),3)</f>
        <v>#VALUE!</v>
      </c>
      <c r="AB271" s="4" t="e" cm="1">
        <f t="array" ref="AB271">INDEX(MatriceHeureHeure[], MATCH(Z271*1,TableHeuresMinutes[Colonne1],0),MATCH(Y271*1,(MatriceHeureHeure[#Headers])*1,0))</f>
        <v>#VALUE!</v>
      </c>
      <c r="AD271" s="48" t="e">
        <f>LEFT(TEXT(DataFromForm[[#This Row],[HeureBoisson]],"0000"),2)</f>
        <v>#VALUE!</v>
      </c>
      <c r="AE271" s="31" t="e">
        <f>LEFT(TEXT(DataFromForm[[#This Row],[HeureBoisson]],"0000"),2)+1</f>
        <v>#VALUE!</v>
      </c>
      <c r="AF271" t="e">
        <f>IF(RIGHT(DataFromForm[[#This Row],[HeureBoisson]],2)*1 &gt;57, AE271,AD271)</f>
        <v>#VALUE!</v>
      </c>
      <c r="AG271" t="e">
        <f>IF(RIGHT(DataFromForm[[#This Row],[HeureBoisson]],2)*1 &gt;57,0,MROUND(RIGHT(DataFromForm[[#This Row],[Heure coucher]]*1,2),15))</f>
        <v>#VALUE!</v>
      </c>
      <c r="AH271" t="e" cm="1">
        <f t="array" aca="1" ref="AH271" ca="1">RIGHT(CELL("address",INDEX(Agenda!A:A,MATCH(DataFromForm[[#This Row],[Date]],Agenda!A:A,0))),3)-1</f>
        <v>#VALUE!</v>
      </c>
      <c r="AI271" s="4" t="e" cm="1">
        <f t="array" ref="AI271">INDEX(MatriceHeureHeure[], MATCH(AG271*1,TableHeuresMinutes[Colonne1],0),MATCH(AF271*1,(MatriceHeureHeure[#Headers])*1,0))</f>
        <v>#VALUE!</v>
      </c>
      <c r="AJ271" s="37">
        <v>0</v>
      </c>
      <c r="AK271" s="48" t="e">
        <f>LEFT(TEXT(DataFromForm[[#This Row],[Heure sieste]],"0000"),2)</f>
        <v>#VALUE!</v>
      </c>
      <c r="AL271" s="31" t="e">
        <f>LEFT(TEXT(DataFromForm[[#This Row],[Heure sieste]],"0000"),2)+1</f>
        <v>#VALUE!</v>
      </c>
      <c r="AM271" t="e">
        <f>IF(RIGHT(DataFromForm[[#This Row],[Heure sieste]],2)*1 &gt;57, AL271,AK271)</f>
        <v>#VALUE!</v>
      </c>
      <c r="AN271" t="e">
        <f>IF(RIGHT(DataFromForm[[#This Row],[Heure sieste]],2)*1 &gt;57,0,MROUND(RIGHT(DataFromForm[[#This Row],[Heure sieste]]*1,2),15))</f>
        <v>#VALUE!</v>
      </c>
      <c r="AO271" t="e">
        <f>MROUND(DataFromForm[[#This Row],[Durée sieste]],15)</f>
        <v>#VALUE!</v>
      </c>
      <c r="AP271" t="e" cm="1">
        <f t="array" aca="1" ref="AP271" ca="1">RIGHT(CELL("address",INDEX(Agenda!A:A,MATCH(DataFromForm[[#This Row],[Date]],Agenda!A:A,0))),3)</f>
        <v>#VALUE!</v>
      </c>
      <c r="AQ271" s="4" t="e" cm="1">
        <f t="array" ref="AQ271">INDEX(MatriceHeureHeure[], MATCH(AN271*1,TableHeuresMinutes[Colonne1],0),MATCH(AM271*1,(MatriceHeureHeure[#Headers])*1,0))</f>
        <v>#VALUE!</v>
      </c>
      <c r="AR271" t="e">
        <f t="shared" si="4"/>
        <v>#VALUE!</v>
      </c>
    </row>
    <row r="272" spans="1:44">
      <c r="P272" s="30" t="e">
        <f>LEFT(TEXT(DataFromForm[[#This Row],[Heure coucher]],"0000"),2)</f>
        <v>#VALUE!</v>
      </c>
      <c r="Q272" s="31" t="e">
        <f>LEFT(TEXT(DataFromForm[[#This Row],[Heure coucher]],"0000"),2)+1</f>
        <v>#VALUE!</v>
      </c>
      <c r="R272" s="32" t="e">
        <f>IF(RIGHT(DataFromForm[[#This Row],[Heure coucher]],2)*1 &gt;57,Q272, P272)</f>
        <v>#VALUE!</v>
      </c>
      <c r="S272" s="33" t="e">
        <f>IF(RIGHT(DataFromForm[[#This Row],[Heure coucher]],2)*1 &gt;57,0,MROUND(RIGHT(DataFromForm[[#This Row],[Heure coucher]]*1,2),15))</f>
        <v>#VALUE!</v>
      </c>
      <c r="T272" s="20" t="e" cm="1">
        <f t="array" aca="1" ref="T272" ca="1">RIGHT(CELL("address",INDEX(Agenda!A:A,MATCH(DataFromForm[[#This Row],[Date]],Agenda!A:A,0))),3)</f>
        <v>#VALUE!</v>
      </c>
      <c r="U272" s="34" t="e" cm="1">
        <f t="array" ref="U272">INDEX(MatriceHeureHeure[], MATCH(S272*1,TableHeuresMinutes[Colonne1],0),MATCH(R272*1,(MatriceHeureHeure[#Headers])*1,0))</f>
        <v>#VALUE!</v>
      </c>
      <c r="W272" s="30" t="e">
        <f>LEFT(TEXT(DataFromForm[[#This Row],[Heure levé]],"0000"),2)</f>
        <v>#VALUE!</v>
      </c>
      <c r="X272" s="31" t="e">
        <f>LEFT(TEXT(DataFromForm[[#This Row],[Heure levé]],"0000"),2)+1</f>
        <v>#VALUE!</v>
      </c>
      <c r="Y272" t="e">
        <f>IF(RIGHT(DataFromForm[[#This Row],[Heure levé]],2)*1 &gt;57, X272,W272)</f>
        <v>#VALUE!</v>
      </c>
      <c r="Z272" t="e">
        <f>IF(RIGHT(DataFromForm[[#This Row],[Heure levé]],2)*1 &gt;57,0,MROUND(RIGHT(DataFromForm[[#This Row],[Heure coucher]]*1,2),15))</f>
        <v>#VALUE!</v>
      </c>
      <c r="AA272" t="e" cm="1">
        <f t="array" aca="1" ref="AA272" ca="1">RIGHT(CELL("address",INDEX(Agenda!A:A,MATCH(DataFromForm[[#This Row],[Date]],Agenda!A:A,0))),3)</f>
        <v>#VALUE!</v>
      </c>
      <c r="AB272" s="4" t="e" cm="1">
        <f t="array" ref="AB272">INDEX(MatriceHeureHeure[], MATCH(Z272*1,TableHeuresMinutes[Colonne1],0),MATCH(Y272*1,(MatriceHeureHeure[#Headers])*1,0))</f>
        <v>#VALUE!</v>
      </c>
      <c r="AD272" s="48" t="e">
        <f>LEFT(TEXT(DataFromForm[[#This Row],[HeureBoisson]],"0000"),2)</f>
        <v>#VALUE!</v>
      </c>
      <c r="AE272" s="31" t="e">
        <f>LEFT(TEXT(DataFromForm[[#This Row],[HeureBoisson]],"0000"),2)+1</f>
        <v>#VALUE!</v>
      </c>
      <c r="AF272" t="e">
        <f>IF(RIGHT(DataFromForm[[#This Row],[HeureBoisson]],2)*1 &gt;57, AE272,AD272)</f>
        <v>#VALUE!</v>
      </c>
      <c r="AG272" t="e">
        <f>IF(RIGHT(DataFromForm[[#This Row],[HeureBoisson]],2)*1 &gt;57,0,MROUND(RIGHT(DataFromForm[[#This Row],[Heure coucher]]*1,2),15))</f>
        <v>#VALUE!</v>
      </c>
      <c r="AH272" t="e" cm="1">
        <f t="array" aca="1" ref="AH272" ca="1">RIGHT(CELL("address",INDEX(Agenda!A:A,MATCH(DataFromForm[[#This Row],[Date]],Agenda!A:A,0))),3)-1</f>
        <v>#VALUE!</v>
      </c>
      <c r="AI272" s="4" t="e" cm="1">
        <f t="array" ref="AI272">INDEX(MatriceHeureHeure[], MATCH(AG272*1,TableHeuresMinutes[Colonne1],0),MATCH(AF272*1,(MatriceHeureHeure[#Headers])*1,0))</f>
        <v>#VALUE!</v>
      </c>
      <c r="AJ272" s="37">
        <v>0</v>
      </c>
      <c r="AK272" s="48" t="e">
        <f>LEFT(TEXT(DataFromForm[[#This Row],[Heure sieste]],"0000"),2)</f>
        <v>#VALUE!</v>
      </c>
      <c r="AL272" s="31" t="e">
        <f>LEFT(TEXT(DataFromForm[[#This Row],[Heure sieste]],"0000"),2)+1</f>
        <v>#VALUE!</v>
      </c>
      <c r="AM272" t="e">
        <f>IF(RIGHT(DataFromForm[[#This Row],[Heure sieste]],2)*1 &gt;57, AL272,AK272)</f>
        <v>#VALUE!</v>
      </c>
      <c r="AN272" t="e">
        <f>IF(RIGHT(DataFromForm[[#This Row],[Heure sieste]],2)*1 &gt;57,0,MROUND(RIGHT(DataFromForm[[#This Row],[Heure sieste]]*1,2),15))</f>
        <v>#VALUE!</v>
      </c>
      <c r="AO272" t="e">
        <f>MROUND(DataFromForm[[#This Row],[Durée sieste]],15)</f>
        <v>#VALUE!</v>
      </c>
      <c r="AP272" t="e" cm="1">
        <f t="array" aca="1" ref="AP272" ca="1">RIGHT(CELL("address",INDEX(Agenda!A:A,MATCH(DataFromForm[[#This Row],[Date]],Agenda!A:A,0))),3)</f>
        <v>#VALUE!</v>
      </c>
      <c r="AQ272" s="4" t="e" cm="1">
        <f t="array" ref="AQ272">INDEX(MatriceHeureHeure[], MATCH(AN272*1,TableHeuresMinutes[Colonne1],0),MATCH(AM272*1,(MatriceHeureHeure[#Headers])*1,0))</f>
        <v>#VALUE!</v>
      </c>
      <c r="AR272" t="e">
        <f t="shared" si="4"/>
        <v>#VALUE!</v>
      </c>
    </row>
    <row r="273" spans="16:44">
      <c r="P273" s="30" t="e">
        <f>LEFT(TEXT(DataFromForm[[#This Row],[Heure coucher]],"0000"),2)</f>
        <v>#VALUE!</v>
      </c>
      <c r="Q273" s="31" t="e">
        <f>LEFT(TEXT(DataFromForm[[#This Row],[Heure coucher]],"0000"),2)+1</f>
        <v>#VALUE!</v>
      </c>
      <c r="R273" s="32" t="e">
        <f>IF(RIGHT(DataFromForm[[#This Row],[Heure coucher]],2)*1 &gt;57,Q273, P273)</f>
        <v>#VALUE!</v>
      </c>
      <c r="S273" s="33" t="e">
        <f>IF(RIGHT(DataFromForm[[#This Row],[Heure coucher]],2)*1 &gt;57,0,MROUND(RIGHT(DataFromForm[[#This Row],[Heure coucher]]*1,2),15))</f>
        <v>#VALUE!</v>
      </c>
      <c r="T273" s="20" t="e" cm="1">
        <f t="array" aca="1" ref="T273" ca="1">RIGHT(CELL("address",INDEX(Agenda!A:A,MATCH(DataFromForm[[#This Row],[Date]],Agenda!A:A,0))),3)</f>
        <v>#VALUE!</v>
      </c>
      <c r="U273" s="34" t="e" cm="1">
        <f t="array" ref="U273">INDEX(MatriceHeureHeure[], MATCH(S273*1,TableHeuresMinutes[Colonne1],0),MATCH(R273*1,(MatriceHeureHeure[#Headers])*1,0))</f>
        <v>#VALUE!</v>
      </c>
      <c r="W273" s="30" t="e">
        <f>LEFT(TEXT(DataFromForm[[#This Row],[Heure levé]],"0000"),2)</f>
        <v>#VALUE!</v>
      </c>
      <c r="X273" s="31" t="e">
        <f>LEFT(TEXT(DataFromForm[[#This Row],[Heure levé]],"0000"),2)+1</f>
        <v>#VALUE!</v>
      </c>
      <c r="Y273" t="e">
        <f>IF(RIGHT(DataFromForm[[#This Row],[Heure levé]],2)*1 &gt;57, X273,W273)</f>
        <v>#VALUE!</v>
      </c>
      <c r="Z273" t="e">
        <f>IF(RIGHT(DataFromForm[[#This Row],[Heure levé]],2)*1 &gt;57,0,MROUND(RIGHT(DataFromForm[[#This Row],[Heure coucher]]*1,2),15))</f>
        <v>#VALUE!</v>
      </c>
      <c r="AA273" t="e" cm="1">
        <f t="array" aca="1" ref="AA273" ca="1">RIGHT(CELL("address",INDEX(Agenda!A:A,MATCH(DataFromForm[[#This Row],[Date]],Agenda!A:A,0))),3)</f>
        <v>#VALUE!</v>
      </c>
      <c r="AB273" s="4" t="e" cm="1">
        <f t="array" ref="AB273">INDEX(MatriceHeureHeure[], MATCH(Z273*1,TableHeuresMinutes[Colonne1],0),MATCH(Y273*1,(MatriceHeureHeure[#Headers])*1,0))</f>
        <v>#VALUE!</v>
      </c>
      <c r="AD273" s="48" t="e">
        <f>LEFT(TEXT(DataFromForm[[#This Row],[HeureBoisson]],"0000"),2)</f>
        <v>#VALUE!</v>
      </c>
      <c r="AE273" s="31" t="e">
        <f>LEFT(TEXT(DataFromForm[[#This Row],[HeureBoisson]],"0000"),2)+1</f>
        <v>#VALUE!</v>
      </c>
      <c r="AF273" t="e">
        <f>IF(RIGHT(DataFromForm[[#This Row],[HeureBoisson]],2)*1 &gt;57, AE273,AD273)</f>
        <v>#VALUE!</v>
      </c>
      <c r="AG273" t="e">
        <f>IF(RIGHT(DataFromForm[[#This Row],[HeureBoisson]],2)*1 &gt;57,0,MROUND(RIGHT(DataFromForm[[#This Row],[Heure coucher]]*1,2),15))</f>
        <v>#VALUE!</v>
      </c>
      <c r="AH273" t="e" cm="1">
        <f t="array" aca="1" ref="AH273" ca="1">RIGHT(CELL("address",INDEX(Agenda!A:A,MATCH(DataFromForm[[#This Row],[Date]],Agenda!A:A,0))),3)-1</f>
        <v>#VALUE!</v>
      </c>
      <c r="AI273" s="4" t="e" cm="1">
        <f t="array" ref="AI273">INDEX(MatriceHeureHeure[], MATCH(AG273*1,TableHeuresMinutes[Colonne1],0),MATCH(AF273*1,(MatriceHeureHeure[#Headers])*1,0))</f>
        <v>#VALUE!</v>
      </c>
      <c r="AJ273" s="37">
        <v>0</v>
      </c>
      <c r="AK273" s="48" t="e">
        <f>LEFT(TEXT(DataFromForm[[#This Row],[Heure sieste]],"0000"),2)</f>
        <v>#VALUE!</v>
      </c>
      <c r="AL273" s="31" t="e">
        <f>LEFT(TEXT(DataFromForm[[#This Row],[Heure sieste]],"0000"),2)+1</f>
        <v>#VALUE!</v>
      </c>
      <c r="AM273" t="e">
        <f>IF(RIGHT(DataFromForm[[#This Row],[Heure sieste]],2)*1 &gt;57, AL273,AK273)</f>
        <v>#VALUE!</v>
      </c>
      <c r="AN273" t="e">
        <f>IF(RIGHT(DataFromForm[[#This Row],[Heure sieste]],2)*1 &gt;57,0,MROUND(RIGHT(DataFromForm[[#This Row],[Heure sieste]]*1,2),15))</f>
        <v>#VALUE!</v>
      </c>
      <c r="AO273" t="e">
        <f>MROUND(DataFromForm[[#This Row],[Durée sieste]],15)</f>
        <v>#VALUE!</v>
      </c>
      <c r="AP273" t="e" cm="1">
        <f t="array" aca="1" ref="AP273" ca="1">RIGHT(CELL("address",INDEX(Agenda!A:A,MATCH(DataFromForm[[#This Row],[Date]],Agenda!A:A,0))),3)</f>
        <v>#VALUE!</v>
      </c>
      <c r="AQ273" s="4" t="e" cm="1">
        <f t="array" ref="AQ273">INDEX(MatriceHeureHeure[], MATCH(AN273*1,TableHeuresMinutes[Colonne1],0),MATCH(AM273*1,(MatriceHeureHeure[#Headers])*1,0))</f>
        <v>#VALUE!</v>
      </c>
      <c r="AR273" t="e">
        <f t="shared" si="4"/>
        <v>#VALUE!</v>
      </c>
    </row>
    <row r="274" spans="16:44">
      <c r="P274" s="30" t="e">
        <f>LEFT(TEXT(DataFromForm[[#This Row],[Heure coucher]],"0000"),2)</f>
        <v>#VALUE!</v>
      </c>
      <c r="Q274" s="31" t="e">
        <f>LEFT(TEXT(DataFromForm[[#This Row],[Heure coucher]],"0000"),2)+1</f>
        <v>#VALUE!</v>
      </c>
      <c r="R274" s="32" t="e">
        <f>IF(RIGHT(DataFromForm[[#This Row],[Heure coucher]],2)*1 &gt;57,Q274, P274)</f>
        <v>#VALUE!</v>
      </c>
      <c r="S274" s="33" t="e">
        <f>IF(RIGHT(DataFromForm[[#This Row],[Heure coucher]],2)*1 &gt;57,0,MROUND(RIGHT(DataFromForm[[#This Row],[Heure coucher]]*1,2),15))</f>
        <v>#VALUE!</v>
      </c>
      <c r="T274" s="20" t="e" cm="1">
        <f t="array" aca="1" ref="T274" ca="1">RIGHT(CELL("address",INDEX(Agenda!A:A,MATCH(DataFromForm[[#This Row],[Date]],Agenda!A:A,0))),3)</f>
        <v>#VALUE!</v>
      </c>
      <c r="U274" s="34" t="e" cm="1">
        <f t="array" ref="U274">INDEX(MatriceHeureHeure[], MATCH(S274*1,TableHeuresMinutes[Colonne1],0),MATCH(R274*1,(MatriceHeureHeure[#Headers])*1,0))</f>
        <v>#VALUE!</v>
      </c>
      <c r="W274" s="30" t="e">
        <f>LEFT(TEXT(DataFromForm[[#This Row],[Heure levé]],"0000"),2)</f>
        <v>#VALUE!</v>
      </c>
      <c r="X274" s="31" t="e">
        <f>LEFT(TEXT(DataFromForm[[#This Row],[Heure levé]],"0000"),2)+1</f>
        <v>#VALUE!</v>
      </c>
      <c r="Y274" t="e">
        <f>IF(RIGHT(DataFromForm[[#This Row],[Heure levé]],2)*1 &gt;57, X274,W274)</f>
        <v>#VALUE!</v>
      </c>
      <c r="Z274" t="e">
        <f>IF(RIGHT(DataFromForm[[#This Row],[Heure levé]],2)*1 &gt;57,0,MROUND(RIGHT(DataFromForm[[#This Row],[Heure coucher]]*1,2),15))</f>
        <v>#VALUE!</v>
      </c>
      <c r="AA274" t="e" cm="1">
        <f t="array" aca="1" ref="AA274" ca="1">RIGHT(CELL("address",INDEX(Agenda!A:A,MATCH(DataFromForm[[#This Row],[Date]],Agenda!A:A,0))),3)</f>
        <v>#VALUE!</v>
      </c>
      <c r="AB274" s="4" t="e" cm="1">
        <f t="array" ref="AB274">INDEX(MatriceHeureHeure[], MATCH(Z274*1,TableHeuresMinutes[Colonne1],0),MATCH(Y274*1,(MatriceHeureHeure[#Headers])*1,0))</f>
        <v>#VALUE!</v>
      </c>
      <c r="AD274" s="48" t="e">
        <f>LEFT(TEXT(DataFromForm[[#This Row],[HeureBoisson]],"0000"),2)</f>
        <v>#VALUE!</v>
      </c>
      <c r="AE274" s="31" t="e">
        <f>LEFT(TEXT(DataFromForm[[#This Row],[HeureBoisson]],"0000"),2)+1</f>
        <v>#VALUE!</v>
      </c>
      <c r="AF274" t="e">
        <f>IF(RIGHT(DataFromForm[[#This Row],[HeureBoisson]],2)*1 &gt;57, AE274,AD274)</f>
        <v>#VALUE!</v>
      </c>
      <c r="AG274" t="e">
        <f>IF(RIGHT(DataFromForm[[#This Row],[HeureBoisson]],2)*1 &gt;57,0,MROUND(RIGHT(DataFromForm[[#This Row],[Heure coucher]]*1,2),15))</f>
        <v>#VALUE!</v>
      </c>
      <c r="AH274" t="e" cm="1">
        <f t="array" aca="1" ref="AH274" ca="1">RIGHT(CELL("address",INDEX(Agenda!A:A,MATCH(DataFromForm[[#This Row],[Date]],Agenda!A:A,0))),3)-1</f>
        <v>#VALUE!</v>
      </c>
      <c r="AI274" s="4" t="e" cm="1">
        <f t="array" ref="AI274">INDEX(MatriceHeureHeure[], MATCH(AG274*1,TableHeuresMinutes[Colonne1],0),MATCH(AF274*1,(MatriceHeureHeure[#Headers])*1,0))</f>
        <v>#VALUE!</v>
      </c>
      <c r="AJ274" s="37">
        <v>0</v>
      </c>
      <c r="AK274" s="48" t="e">
        <f>LEFT(TEXT(DataFromForm[[#This Row],[Heure sieste]],"0000"),2)</f>
        <v>#VALUE!</v>
      </c>
      <c r="AL274" s="31" t="e">
        <f>LEFT(TEXT(DataFromForm[[#This Row],[Heure sieste]],"0000"),2)+1</f>
        <v>#VALUE!</v>
      </c>
      <c r="AM274" t="e">
        <f>IF(RIGHT(DataFromForm[[#This Row],[Heure sieste]],2)*1 &gt;57, AL274,AK274)</f>
        <v>#VALUE!</v>
      </c>
      <c r="AN274" t="e">
        <f>IF(RIGHT(DataFromForm[[#This Row],[Heure sieste]],2)*1 &gt;57,0,MROUND(RIGHT(DataFromForm[[#This Row],[Heure sieste]]*1,2),15))</f>
        <v>#VALUE!</v>
      </c>
      <c r="AO274" t="e">
        <f>MROUND(DataFromForm[[#This Row],[Durée sieste]],15)</f>
        <v>#VALUE!</v>
      </c>
      <c r="AP274" t="e" cm="1">
        <f t="array" aca="1" ref="AP274" ca="1">RIGHT(CELL("address",INDEX(Agenda!A:A,MATCH(DataFromForm[[#This Row],[Date]],Agenda!A:A,0))),3)</f>
        <v>#VALUE!</v>
      </c>
      <c r="AQ274" s="4" t="e" cm="1">
        <f t="array" ref="AQ274">INDEX(MatriceHeureHeure[], MATCH(AN274*1,TableHeuresMinutes[Colonne1],0),MATCH(AM274*1,(MatriceHeureHeure[#Headers])*1,0))</f>
        <v>#VALUE!</v>
      </c>
      <c r="AR274" t="e">
        <f t="shared" si="4"/>
        <v>#VALUE!</v>
      </c>
    </row>
    <row r="275" spans="16:44">
      <c r="P275" s="30" t="e">
        <f>LEFT(TEXT(DataFromForm[[#This Row],[Heure coucher]],"0000"),2)</f>
        <v>#VALUE!</v>
      </c>
      <c r="Q275" s="31" t="e">
        <f>LEFT(TEXT(DataFromForm[[#This Row],[Heure coucher]],"0000"),2)+1</f>
        <v>#VALUE!</v>
      </c>
      <c r="R275" s="32" t="e">
        <f>IF(RIGHT(DataFromForm[[#This Row],[Heure coucher]],2)*1 &gt;57,Q275, P275)</f>
        <v>#VALUE!</v>
      </c>
      <c r="S275" s="33" t="e">
        <f>IF(RIGHT(DataFromForm[[#This Row],[Heure coucher]],2)*1 &gt;57,0,MROUND(RIGHT(DataFromForm[[#This Row],[Heure coucher]]*1,2),15))</f>
        <v>#VALUE!</v>
      </c>
      <c r="T275" s="20" t="e" cm="1">
        <f t="array" aca="1" ref="T275" ca="1">RIGHT(CELL("address",INDEX(Agenda!A:A,MATCH(DataFromForm[[#This Row],[Date]],Agenda!A:A,0))),3)</f>
        <v>#VALUE!</v>
      </c>
      <c r="U275" s="34" t="e" cm="1">
        <f t="array" ref="U275">INDEX(MatriceHeureHeure[], MATCH(S275*1,TableHeuresMinutes[Colonne1],0),MATCH(R275*1,(MatriceHeureHeure[#Headers])*1,0))</f>
        <v>#VALUE!</v>
      </c>
      <c r="W275" s="30" t="e">
        <f>LEFT(TEXT(DataFromForm[[#This Row],[Heure levé]],"0000"),2)</f>
        <v>#VALUE!</v>
      </c>
      <c r="X275" s="31" t="e">
        <f>LEFT(TEXT(DataFromForm[[#This Row],[Heure levé]],"0000"),2)+1</f>
        <v>#VALUE!</v>
      </c>
      <c r="Y275" t="e">
        <f>IF(RIGHT(DataFromForm[[#This Row],[Heure levé]],2)*1 &gt;57, X275,W275)</f>
        <v>#VALUE!</v>
      </c>
      <c r="Z275" t="e">
        <f>IF(RIGHT(DataFromForm[[#This Row],[Heure levé]],2)*1 &gt;57,0,MROUND(RIGHT(DataFromForm[[#This Row],[Heure coucher]]*1,2),15))</f>
        <v>#VALUE!</v>
      </c>
      <c r="AA275" t="e" cm="1">
        <f t="array" aca="1" ref="AA275" ca="1">RIGHT(CELL("address",INDEX(Agenda!A:A,MATCH(DataFromForm[[#This Row],[Date]],Agenda!A:A,0))),3)</f>
        <v>#VALUE!</v>
      </c>
      <c r="AB275" s="4" t="e" cm="1">
        <f t="array" ref="AB275">INDEX(MatriceHeureHeure[], MATCH(Z275*1,TableHeuresMinutes[Colonne1],0),MATCH(Y275*1,(MatriceHeureHeure[#Headers])*1,0))</f>
        <v>#VALUE!</v>
      </c>
      <c r="AD275" s="48" t="e">
        <f>LEFT(TEXT(DataFromForm[[#This Row],[HeureBoisson]],"0000"),2)</f>
        <v>#VALUE!</v>
      </c>
      <c r="AE275" s="31" t="e">
        <f>LEFT(TEXT(DataFromForm[[#This Row],[HeureBoisson]],"0000"),2)+1</f>
        <v>#VALUE!</v>
      </c>
      <c r="AF275" t="e">
        <f>IF(RIGHT(DataFromForm[[#This Row],[HeureBoisson]],2)*1 &gt;57, AE275,AD275)</f>
        <v>#VALUE!</v>
      </c>
      <c r="AG275" t="e">
        <f>IF(RIGHT(DataFromForm[[#This Row],[HeureBoisson]],2)*1 &gt;57,0,MROUND(RIGHT(DataFromForm[[#This Row],[Heure coucher]]*1,2),15))</f>
        <v>#VALUE!</v>
      </c>
      <c r="AH275" t="e" cm="1">
        <f t="array" aca="1" ref="AH275" ca="1">RIGHT(CELL("address",INDEX(Agenda!A:A,MATCH(DataFromForm[[#This Row],[Date]],Agenda!A:A,0))),3)-1</f>
        <v>#VALUE!</v>
      </c>
      <c r="AI275" s="4" t="e" cm="1">
        <f t="array" ref="AI275">INDEX(MatriceHeureHeure[], MATCH(AG275*1,TableHeuresMinutes[Colonne1],0),MATCH(AF275*1,(MatriceHeureHeure[#Headers])*1,0))</f>
        <v>#VALUE!</v>
      </c>
      <c r="AJ275" s="37">
        <v>0</v>
      </c>
      <c r="AK275" s="48" t="e">
        <f>LEFT(TEXT(DataFromForm[[#This Row],[Heure sieste]],"0000"),2)</f>
        <v>#VALUE!</v>
      </c>
      <c r="AL275" s="31" t="e">
        <f>LEFT(TEXT(DataFromForm[[#This Row],[Heure sieste]],"0000"),2)+1</f>
        <v>#VALUE!</v>
      </c>
      <c r="AM275" t="e">
        <f>IF(RIGHT(DataFromForm[[#This Row],[Heure sieste]],2)*1 &gt;57, AL275,AK275)</f>
        <v>#VALUE!</v>
      </c>
      <c r="AN275" t="e">
        <f>IF(RIGHT(DataFromForm[[#This Row],[Heure sieste]],2)*1 &gt;57,0,MROUND(RIGHT(DataFromForm[[#This Row],[Heure sieste]]*1,2),15))</f>
        <v>#VALUE!</v>
      </c>
      <c r="AO275" t="e">
        <f>MROUND(DataFromForm[[#This Row],[Durée sieste]],15)</f>
        <v>#VALUE!</v>
      </c>
      <c r="AP275" t="e" cm="1">
        <f t="array" aca="1" ref="AP275" ca="1">RIGHT(CELL("address",INDEX(Agenda!A:A,MATCH(DataFromForm[[#This Row],[Date]],Agenda!A:A,0))),3)</f>
        <v>#VALUE!</v>
      </c>
      <c r="AQ275" s="4" t="e" cm="1">
        <f t="array" ref="AQ275">INDEX(MatriceHeureHeure[], MATCH(AN275*1,TableHeuresMinutes[Colonne1],0),MATCH(AM275*1,(MatriceHeureHeure[#Headers])*1,0))</f>
        <v>#VALUE!</v>
      </c>
      <c r="AR275" t="e">
        <f t="shared" si="4"/>
        <v>#VALUE!</v>
      </c>
    </row>
    <row r="276" spans="16:44">
      <c r="P276" s="30" t="e">
        <f>LEFT(TEXT(DataFromForm[[#This Row],[Heure coucher]],"0000"),2)</f>
        <v>#VALUE!</v>
      </c>
      <c r="Q276" s="31" t="e">
        <f>LEFT(TEXT(DataFromForm[[#This Row],[Heure coucher]],"0000"),2)+1</f>
        <v>#VALUE!</v>
      </c>
      <c r="R276" s="32" t="e">
        <f>IF(RIGHT(DataFromForm[[#This Row],[Heure coucher]],2)*1 &gt;57,Q276, P276)</f>
        <v>#VALUE!</v>
      </c>
      <c r="S276" s="33" t="e">
        <f>IF(RIGHT(DataFromForm[[#This Row],[Heure coucher]],2)*1 &gt;57,0,MROUND(RIGHT(DataFromForm[[#This Row],[Heure coucher]]*1,2),15))</f>
        <v>#VALUE!</v>
      </c>
      <c r="T276" s="20" t="e" cm="1">
        <f t="array" aca="1" ref="T276" ca="1">RIGHT(CELL("address",INDEX(Agenda!A:A,MATCH(DataFromForm[[#This Row],[Date]],Agenda!A:A,0))),3)</f>
        <v>#VALUE!</v>
      </c>
      <c r="U276" s="34" t="e" cm="1">
        <f t="array" ref="U276">INDEX(MatriceHeureHeure[], MATCH(S276*1,TableHeuresMinutes[Colonne1],0),MATCH(R276*1,(MatriceHeureHeure[#Headers])*1,0))</f>
        <v>#VALUE!</v>
      </c>
      <c r="W276" s="30" t="e">
        <f>LEFT(TEXT(DataFromForm[[#This Row],[Heure levé]],"0000"),2)</f>
        <v>#VALUE!</v>
      </c>
      <c r="X276" s="31" t="e">
        <f>LEFT(TEXT(DataFromForm[[#This Row],[Heure levé]],"0000"),2)+1</f>
        <v>#VALUE!</v>
      </c>
      <c r="Y276" t="e">
        <f>IF(RIGHT(DataFromForm[[#This Row],[Heure levé]],2)*1 &gt;57, X276,W276)</f>
        <v>#VALUE!</v>
      </c>
      <c r="Z276" t="e">
        <f>IF(RIGHT(DataFromForm[[#This Row],[Heure levé]],2)*1 &gt;57,0,MROUND(RIGHT(DataFromForm[[#This Row],[Heure coucher]]*1,2),15))</f>
        <v>#VALUE!</v>
      </c>
      <c r="AA276" t="e" cm="1">
        <f t="array" aca="1" ref="AA276" ca="1">RIGHT(CELL("address",INDEX(Agenda!A:A,MATCH(DataFromForm[[#This Row],[Date]],Agenda!A:A,0))),3)</f>
        <v>#VALUE!</v>
      </c>
      <c r="AB276" s="4" t="e" cm="1">
        <f t="array" ref="AB276">INDEX(MatriceHeureHeure[], MATCH(Z276*1,TableHeuresMinutes[Colonne1],0),MATCH(Y276*1,(MatriceHeureHeure[#Headers])*1,0))</f>
        <v>#VALUE!</v>
      </c>
      <c r="AD276" s="48" t="e">
        <f>LEFT(TEXT(DataFromForm[[#This Row],[HeureBoisson]],"0000"),2)</f>
        <v>#VALUE!</v>
      </c>
      <c r="AE276" s="31" t="e">
        <f>LEFT(TEXT(DataFromForm[[#This Row],[HeureBoisson]],"0000"),2)+1</f>
        <v>#VALUE!</v>
      </c>
      <c r="AF276" t="e">
        <f>IF(RIGHT(DataFromForm[[#This Row],[HeureBoisson]],2)*1 &gt;57, AE276,AD276)</f>
        <v>#VALUE!</v>
      </c>
      <c r="AG276" t="e">
        <f>IF(RIGHT(DataFromForm[[#This Row],[HeureBoisson]],2)*1 &gt;57,0,MROUND(RIGHT(DataFromForm[[#This Row],[Heure coucher]]*1,2),15))</f>
        <v>#VALUE!</v>
      </c>
      <c r="AH276" t="e" cm="1">
        <f t="array" aca="1" ref="AH276" ca="1">RIGHT(CELL("address",INDEX(Agenda!A:A,MATCH(DataFromForm[[#This Row],[Date]],Agenda!A:A,0))),3)-1</f>
        <v>#VALUE!</v>
      </c>
      <c r="AI276" s="4" t="e" cm="1">
        <f t="array" ref="AI276">INDEX(MatriceHeureHeure[], MATCH(AG276*1,TableHeuresMinutes[Colonne1],0),MATCH(AF276*1,(MatriceHeureHeure[#Headers])*1,0))</f>
        <v>#VALUE!</v>
      </c>
      <c r="AJ276" s="37">
        <v>0</v>
      </c>
      <c r="AK276" s="48" t="e">
        <f>LEFT(TEXT(DataFromForm[[#This Row],[Heure sieste]],"0000"),2)</f>
        <v>#VALUE!</v>
      </c>
      <c r="AL276" s="31" t="e">
        <f>LEFT(TEXT(DataFromForm[[#This Row],[Heure sieste]],"0000"),2)+1</f>
        <v>#VALUE!</v>
      </c>
      <c r="AM276" t="e">
        <f>IF(RIGHT(DataFromForm[[#This Row],[Heure sieste]],2)*1 &gt;57, AL276,AK276)</f>
        <v>#VALUE!</v>
      </c>
      <c r="AN276" t="e">
        <f>IF(RIGHT(DataFromForm[[#This Row],[Heure sieste]],2)*1 &gt;57,0,MROUND(RIGHT(DataFromForm[[#This Row],[Heure sieste]]*1,2),15))</f>
        <v>#VALUE!</v>
      </c>
      <c r="AO276" t="e">
        <f>MROUND(DataFromForm[[#This Row],[Durée sieste]],15)</f>
        <v>#VALUE!</v>
      </c>
      <c r="AP276" t="e" cm="1">
        <f t="array" aca="1" ref="AP276" ca="1">RIGHT(CELL("address",INDEX(Agenda!A:A,MATCH(DataFromForm[[#This Row],[Date]],Agenda!A:A,0))),3)</f>
        <v>#VALUE!</v>
      </c>
      <c r="AQ276" s="4" t="e" cm="1">
        <f t="array" ref="AQ276">INDEX(MatriceHeureHeure[], MATCH(AN276*1,TableHeuresMinutes[Colonne1],0),MATCH(AM276*1,(MatriceHeureHeure[#Headers])*1,0))</f>
        <v>#VALUE!</v>
      </c>
      <c r="AR276" t="e">
        <f t="shared" si="4"/>
        <v>#VALUE!</v>
      </c>
    </row>
    <row r="277" spans="16:44">
      <c r="P277" s="30" t="e">
        <f>LEFT(TEXT(DataFromForm[[#This Row],[Heure coucher]],"0000"),2)</f>
        <v>#VALUE!</v>
      </c>
      <c r="Q277" s="31" t="e">
        <f>LEFT(TEXT(DataFromForm[[#This Row],[Heure coucher]],"0000"),2)+1</f>
        <v>#VALUE!</v>
      </c>
      <c r="R277" s="32" t="e">
        <f>IF(RIGHT(DataFromForm[[#This Row],[Heure coucher]],2)*1 &gt;57,Q277, P277)</f>
        <v>#VALUE!</v>
      </c>
      <c r="S277" s="33" t="e">
        <f>IF(RIGHT(DataFromForm[[#This Row],[Heure coucher]],2)*1 &gt;57,0,MROUND(RIGHT(DataFromForm[[#This Row],[Heure coucher]]*1,2),15))</f>
        <v>#VALUE!</v>
      </c>
      <c r="T277" s="20" t="e" cm="1">
        <f t="array" aca="1" ref="T277" ca="1">RIGHT(CELL("address",INDEX(Agenda!A:A,MATCH(DataFromForm[[#This Row],[Date]],Agenda!A:A,0))),3)</f>
        <v>#VALUE!</v>
      </c>
      <c r="U277" s="34" t="e" cm="1">
        <f t="array" ref="U277">INDEX(MatriceHeureHeure[], MATCH(S277*1,TableHeuresMinutes[Colonne1],0),MATCH(R277*1,(MatriceHeureHeure[#Headers])*1,0))</f>
        <v>#VALUE!</v>
      </c>
      <c r="W277" s="30" t="e">
        <f>LEFT(TEXT(DataFromForm[[#This Row],[Heure levé]],"0000"),2)</f>
        <v>#VALUE!</v>
      </c>
      <c r="X277" s="31" t="e">
        <f>LEFT(TEXT(DataFromForm[[#This Row],[Heure levé]],"0000"),2)+1</f>
        <v>#VALUE!</v>
      </c>
      <c r="Y277" t="e">
        <f>IF(RIGHT(DataFromForm[[#This Row],[Heure levé]],2)*1 &gt;57, X277,W277)</f>
        <v>#VALUE!</v>
      </c>
      <c r="Z277" t="e">
        <f>IF(RIGHT(DataFromForm[[#This Row],[Heure levé]],2)*1 &gt;57,0,MROUND(RIGHT(DataFromForm[[#This Row],[Heure coucher]]*1,2),15))</f>
        <v>#VALUE!</v>
      </c>
      <c r="AA277" t="e" cm="1">
        <f t="array" aca="1" ref="AA277" ca="1">RIGHT(CELL("address",INDEX(Agenda!A:A,MATCH(DataFromForm[[#This Row],[Date]],Agenda!A:A,0))),3)</f>
        <v>#VALUE!</v>
      </c>
      <c r="AB277" s="4" t="e" cm="1">
        <f t="array" ref="AB277">INDEX(MatriceHeureHeure[], MATCH(Z277*1,TableHeuresMinutes[Colonne1],0),MATCH(Y277*1,(MatriceHeureHeure[#Headers])*1,0))</f>
        <v>#VALUE!</v>
      </c>
      <c r="AD277" s="48" t="e">
        <f>LEFT(TEXT(DataFromForm[[#This Row],[HeureBoisson]],"0000"),2)</f>
        <v>#VALUE!</v>
      </c>
      <c r="AE277" s="31" t="e">
        <f>LEFT(TEXT(DataFromForm[[#This Row],[HeureBoisson]],"0000"),2)+1</f>
        <v>#VALUE!</v>
      </c>
      <c r="AF277" t="e">
        <f>IF(RIGHT(DataFromForm[[#This Row],[HeureBoisson]],2)*1 &gt;57, AE277,AD277)</f>
        <v>#VALUE!</v>
      </c>
      <c r="AG277" t="e">
        <f>IF(RIGHT(DataFromForm[[#This Row],[HeureBoisson]],2)*1 &gt;57,0,MROUND(RIGHT(DataFromForm[[#This Row],[Heure coucher]]*1,2),15))</f>
        <v>#VALUE!</v>
      </c>
      <c r="AH277" t="e" cm="1">
        <f t="array" aca="1" ref="AH277" ca="1">RIGHT(CELL("address",INDEX(Agenda!A:A,MATCH(DataFromForm[[#This Row],[Date]],Agenda!A:A,0))),3)-1</f>
        <v>#VALUE!</v>
      </c>
      <c r="AI277" s="4" t="e" cm="1">
        <f t="array" ref="AI277">INDEX(MatriceHeureHeure[], MATCH(AG277*1,TableHeuresMinutes[Colonne1],0),MATCH(AF277*1,(MatriceHeureHeure[#Headers])*1,0))</f>
        <v>#VALUE!</v>
      </c>
      <c r="AJ277" s="37">
        <v>0</v>
      </c>
      <c r="AK277" s="48" t="e">
        <f>LEFT(TEXT(DataFromForm[[#This Row],[Heure sieste]],"0000"),2)</f>
        <v>#VALUE!</v>
      </c>
      <c r="AL277" s="31" t="e">
        <f>LEFT(TEXT(DataFromForm[[#This Row],[Heure sieste]],"0000"),2)+1</f>
        <v>#VALUE!</v>
      </c>
      <c r="AM277" t="e">
        <f>IF(RIGHT(DataFromForm[[#This Row],[Heure sieste]],2)*1 &gt;57, AL277,AK277)</f>
        <v>#VALUE!</v>
      </c>
      <c r="AN277" t="e">
        <f>IF(RIGHT(DataFromForm[[#This Row],[Heure sieste]],2)*1 &gt;57,0,MROUND(RIGHT(DataFromForm[[#This Row],[Heure sieste]]*1,2),15))</f>
        <v>#VALUE!</v>
      </c>
      <c r="AO277" t="e">
        <f>MROUND(DataFromForm[[#This Row],[Durée sieste]],15)</f>
        <v>#VALUE!</v>
      </c>
      <c r="AP277" t="e" cm="1">
        <f t="array" aca="1" ref="AP277" ca="1">RIGHT(CELL("address",INDEX(Agenda!A:A,MATCH(DataFromForm[[#This Row],[Date]],Agenda!A:A,0))),3)</f>
        <v>#VALUE!</v>
      </c>
      <c r="AQ277" s="4" t="e" cm="1">
        <f t="array" ref="AQ277">INDEX(MatriceHeureHeure[], MATCH(AN277*1,TableHeuresMinutes[Colonne1],0),MATCH(AM277*1,(MatriceHeureHeure[#Headers])*1,0))</f>
        <v>#VALUE!</v>
      </c>
      <c r="AR277" t="e">
        <f t="shared" si="4"/>
        <v>#VALUE!</v>
      </c>
    </row>
    <row r="278" spans="16:44">
      <c r="P278" s="30" t="e">
        <f>LEFT(TEXT(DataFromForm[[#This Row],[Heure coucher]],"0000"),2)</f>
        <v>#VALUE!</v>
      </c>
      <c r="Q278" s="31" t="e">
        <f>LEFT(TEXT(DataFromForm[[#This Row],[Heure coucher]],"0000"),2)+1</f>
        <v>#VALUE!</v>
      </c>
      <c r="R278" s="32" t="e">
        <f>IF(RIGHT(DataFromForm[[#This Row],[Heure coucher]],2)*1 &gt;57,Q278, P278)</f>
        <v>#VALUE!</v>
      </c>
      <c r="S278" s="33" t="e">
        <f>IF(RIGHT(DataFromForm[[#This Row],[Heure coucher]],2)*1 &gt;57,0,MROUND(RIGHT(DataFromForm[[#This Row],[Heure coucher]]*1,2),15))</f>
        <v>#VALUE!</v>
      </c>
      <c r="T278" s="20" t="e" cm="1">
        <f t="array" aca="1" ref="T278" ca="1">RIGHT(CELL("address",INDEX(Agenda!A:A,MATCH(DataFromForm[[#This Row],[Date]],Agenda!A:A,0))),3)</f>
        <v>#VALUE!</v>
      </c>
      <c r="U278" s="34" t="e" cm="1">
        <f t="array" ref="U278">INDEX(MatriceHeureHeure[], MATCH(S278*1,TableHeuresMinutes[Colonne1],0),MATCH(R278*1,(MatriceHeureHeure[#Headers])*1,0))</f>
        <v>#VALUE!</v>
      </c>
      <c r="W278" s="30" t="e">
        <f>LEFT(TEXT(DataFromForm[[#This Row],[Heure levé]],"0000"),2)</f>
        <v>#VALUE!</v>
      </c>
      <c r="X278" s="31" t="e">
        <f>LEFT(TEXT(DataFromForm[[#This Row],[Heure levé]],"0000"),2)+1</f>
        <v>#VALUE!</v>
      </c>
      <c r="Y278" t="e">
        <f>IF(RIGHT(DataFromForm[[#This Row],[Heure levé]],2)*1 &gt;57, X278,W278)</f>
        <v>#VALUE!</v>
      </c>
      <c r="Z278" t="e">
        <f>IF(RIGHT(DataFromForm[[#This Row],[Heure levé]],2)*1 &gt;57,0,MROUND(RIGHT(DataFromForm[[#This Row],[Heure coucher]]*1,2),15))</f>
        <v>#VALUE!</v>
      </c>
      <c r="AA278" t="e" cm="1">
        <f t="array" aca="1" ref="AA278" ca="1">RIGHT(CELL("address",INDEX(Agenda!A:A,MATCH(DataFromForm[[#This Row],[Date]],Agenda!A:A,0))),3)</f>
        <v>#VALUE!</v>
      </c>
      <c r="AB278" s="4" t="e" cm="1">
        <f t="array" ref="AB278">INDEX(MatriceHeureHeure[], MATCH(Z278*1,TableHeuresMinutes[Colonne1],0),MATCH(Y278*1,(MatriceHeureHeure[#Headers])*1,0))</f>
        <v>#VALUE!</v>
      </c>
      <c r="AD278" s="48" t="e">
        <f>LEFT(TEXT(DataFromForm[[#This Row],[HeureBoisson]],"0000"),2)</f>
        <v>#VALUE!</v>
      </c>
      <c r="AE278" s="31" t="e">
        <f>LEFT(TEXT(DataFromForm[[#This Row],[HeureBoisson]],"0000"),2)+1</f>
        <v>#VALUE!</v>
      </c>
      <c r="AF278" t="e">
        <f>IF(RIGHT(DataFromForm[[#This Row],[HeureBoisson]],2)*1 &gt;57, AE278,AD278)</f>
        <v>#VALUE!</v>
      </c>
      <c r="AG278" t="e">
        <f>IF(RIGHT(DataFromForm[[#This Row],[HeureBoisson]],2)*1 &gt;57,0,MROUND(RIGHT(DataFromForm[[#This Row],[Heure coucher]]*1,2),15))</f>
        <v>#VALUE!</v>
      </c>
      <c r="AH278" t="e" cm="1">
        <f t="array" aca="1" ref="AH278" ca="1">RIGHT(CELL("address",INDEX(Agenda!A:A,MATCH(DataFromForm[[#This Row],[Date]],Agenda!A:A,0))),3)-1</f>
        <v>#VALUE!</v>
      </c>
      <c r="AI278" s="4" t="e" cm="1">
        <f t="array" ref="AI278">INDEX(MatriceHeureHeure[], MATCH(AG278*1,TableHeuresMinutes[Colonne1],0),MATCH(AF278*1,(MatriceHeureHeure[#Headers])*1,0))</f>
        <v>#VALUE!</v>
      </c>
      <c r="AJ278" s="37">
        <v>0</v>
      </c>
      <c r="AK278" s="48" t="e">
        <f>LEFT(TEXT(DataFromForm[[#This Row],[Heure sieste]],"0000"),2)</f>
        <v>#VALUE!</v>
      </c>
      <c r="AL278" s="31" t="e">
        <f>LEFT(TEXT(DataFromForm[[#This Row],[Heure sieste]],"0000"),2)+1</f>
        <v>#VALUE!</v>
      </c>
      <c r="AM278" t="e">
        <f>IF(RIGHT(DataFromForm[[#This Row],[Heure sieste]],2)*1 &gt;57, AL278,AK278)</f>
        <v>#VALUE!</v>
      </c>
      <c r="AN278" t="e">
        <f>IF(RIGHT(DataFromForm[[#This Row],[Heure sieste]],2)*1 &gt;57,0,MROUND(RIGHT(DataFromForm[[#This Row],[Heure sieste]]*1,2),15))</f>
        <v>#VALUE!</v>
      </c>
      <c r="AO278" t="e">
        <f>MROUND(DataFromForm[[#This Row],[Durée sieste]],15)</f>
        <v>#VALUE!</v>
      </c>
      <c r="AP278" t="e" cm="1">
        <f t="array" aca="1" ref="AP278" ca="1">RIGHT(CELL("address",INDEX(Agenda!A:A,MATCH(DataFromForm[[#This Row],[Date]],Agenda!A:A,0))),3)</f>
        <v>#VALUE!</v>
      </c>
      <c r="AQ278" s="4" t="e" cm="1">
        <f t="array" ref="AQ278">INDEX(MatriceHeureHeure[], MATCH(AN278*1,TableHeuresMinutes[Colonne1],0),MATCH(AM278*1,(MatriceHeureHeure[#Headers])*1,0))</f>
        <v>#VALUE!</v>
      </c>
      <c r="AR278" t="e">
        <f t="shared" si="4"/>
        <v>#VALUE!</v>
      </c>
    </row>
    <row r="279" spans="16:44">
      <c r="P279" s="30" t="e">
        <f>LEFT(TEXT(DataFromForm[[#This Row],[Heure coucher]],"0000"),2)</f>
        <v>#VALUE!</v>
      </c>
      <c r="Q279" s="31" t="e">
        <f>LEFT(TEXT(DataFromForm[[#This Row],[Heure coucher]],"0000"),2)+1</f>
        <v>#VALUE!</v>
      </c>
      <c r="R279" s="32" t="e">
        <f>IF(RIGHT(DataFromForm[[#This Row],[Heure coucher]],2)*1 &gt;57,Q279, P279)</f>
        <v>#VALUE!</v>
      </c>
      <c r="S279" s="33" t="e">
        <f>IF(RIGHT(DataFromForm[[#This Row],[Heure coucher]],2)*1 &gt;57,0,MROUND(RIGHT(DataFromForm[[#This Row],[Heure coucher]]*1,2),15))</f>
        <v>#VALUE!</v>
      </c>
      <c r="T279" s="20" t="e" cm="1">
        <f t="array" aca="1" ref="T279" ca="1">RIGHT(CELL("address",INDEX(Agenda!A:A,MATCH(DataFromForm[[#This Row],[Date]],Agenda!A:A,0))),3)</f>
        <v>#VALUE!</v>
      </c>
      <c r="U279" s="34" t="e" cm="1">
        <f t="array" ref="U279">INDEX(MatriceHeureHeure[], MATCH(S279*1,TableHeuresMinutes[Colonne1],0),MATCH(R279*1,(MatriceHeureHeure[#Headers])*1,0))</f>
        <v>#VALUE!</v>
      </c>
      <c r="W279" s="30" t="e">
        <f>LEFT(TEXT(DataFromForm[[#This Row],[Heure levé]],"0000"),2)</f>
        <v>#VALUE!</v>
      </c>
      <c r="X279" s="31" t="e">
        <f>LEFT(TEXT(DataFromForm[[#This Row],[Heure levé]],"0000"),2)+1</f>
        <v>#VALUE!</v>
      </c>
      <c r="Y279" t="e">
        <f>IF(RIGHT(DataFromForm[[#This Row],[Heure levé]],2)*1 &gt;57, X279,W279)</f>
        <v>#VALUE!</v>
      </c>
      <c r="Z279" t="e">
        <f>IF(RIGHT(DataFromForm[[#This Row],[Heure levé]],2)*1 &gt;57,0,MROUND(RIGHT(DataFromForm[[#This Row],[Heure coucher]]*1,2),15))</f>
        <v>#VALUE!</v>
      </c>
      <c r="AA279" t="e" cm="1">
        <f t="array" aca="1" ref="AA279" ca="1">RIGHT(CELL("address",INDEX(Agenda!A:A,MATCH(DataFromForm[[#This Row],[Date]],Agenda!A:A,0))),3)</f>
        <v>#VALUE!</v>
      </c>
      <c r="AB279" s="4" t="e" cm="1">
        <f t="array" ref="AB279">INDEX(MatriceHeureHeure[], MATCH(Z279*1,TableHeuresMinutes[Colonne1],0),MATCH(Y279*1,(MatriceHeureHeure[#Headers])*1,0))</f>
        <v>#VALUE!</v>
      </c>
      <c r="AD279" s="48" t="e">
        <f>LEFT(TEXT(DataFromForm[[#This Row],[HeureBoisson]],"0000"),2)</f>
        <v>#VALUE!</v>
      </c>
      <c r="AE279" s="31" t="e">
        <f>LEFT(TEXT(DataFromForm[[#This Row],[HeureBoisson]],"0000"),2)+1</f>
        <v>#VALUE!</v>
      </c>
      <c r="AF279" t="e">
        <f>IF(RIGHT(DataFromForm[[#This Row],[HeureBoisson]],2)*1 &gt;57, AE279,AD279)</f>
        <v>#VALUE!</v>
      </c>
      <c r="AG279" t="e">
        <f>IF(RIGHT(DataFromForm[[#This Row],[HeureBoisson]],2)*1 &gt;57,0,MROUND(RIGHT(DataFromForm[[#This Row],[Heure coucher]]*1,2),15))</f>
        <v>#VALUE!</v>
      </c>
      <c r="AH279" t="e" cm="1">
        <f t="array" aca="1" ref="AH279" ca="1">RIGHT(CELL("address",INDEX(Agenda!A:A,MATCH(DataFromForm[[#This Row],[Date]],Agenda!A:A,0))),3)-1</f>
        <v>#VALUE!</v>
      </c>
      <c r="AI279" s="4" t="e" cm="1">
        <f t="array" ref="AI279">INDEX(MatriceHeureHeure[], MATCH(AG279*1,TableHeuresMinutes[Colonne1],0),MATCH(AF279*1,(MatriceHeureHeure[#Headers])*1,0))</f>
        <v>#VALUE!</v>
      </c>
      <c r="AJ279" s="37">
        <v>0</v>
      </c>
      <c r="AK279" s="48" t="e">
        <f>LEFT(TEXT(DataFromForm[[#This Row],[Heure sieste]],"0000"),2)</f>
        <v>#VALUE!</v>
      </c>
      <c r="AL279" s="31" t="e">
        <f>LEFT(TEXT(DataFromForm[[#This Row],[Heure sieste]],"0000"),2)+1</f>
        <v>#VALUE!</v>
      </c>
      <c r="AM279" t="e">
        <f>IF(RIGHT(DataFromForm[[#This Row],[Heure sieste]],2)*1 &gt;57, AL279,AK279)</f>
        <v>#VALUE!</v>
      </c>
      <c r="AN279" t="e">
        <f>IF(RIGHT(DataFromForm[[#This Row],[Heure sieste]],2)*1 &gt;57,0,MROUND(RIGHT(DataFromForm[[#This Row],[Heure sieste]]*1,2),15))</f>
        <v>#VALUE!</v>
      </c>
      <c r="AO279" t="e">
        <f>MROUND(DataFromForm[[#This Row],[Durée sieste]],15)</f>
        <v>#VALUE!</v>
      </c>
      <c r="AP279" t="e" cm="1">
        <f t="array" aca="1" ref="AP279" ca="1">RIGHT(CELL("address",INDEX(Agenda!A:A,MATCH(DataFromForm[[#This Row],[Date]],Agenda!A:A,0))),3)</f>
        <v>#VALUE!</v>
      </c>
      <c r="AQ279" s="4" t="e" cm="1">
        <f t="array" ref="AQ279">INDEX(MatriceHeureHeure[], MATCH(AN279*1,TableHeuresMinutes[Colonne1],0),MATCH(AM279*1,(MatriceHeureHeure[#Headers])*1,0))</f>
        <v>#VALUE!</v>
      </c>
      <c r="AR279" t="e">
        <f t="shared" ref="AR279:AR342" si="5">(AO279/15)-1</f>
        <v>#VALUE!</v>
      </c>
    </row>
    <row r="280" spans="16:44">
      <c r="P280" s="30" t="e">
        <f>LEFT(TEXT(DataFromForm[[#This Row],[Heure coucher]],"0000"),2)</f>
        <v>#VALUE!</v>
      </c>
      <c r="Q280" s="31" t="e">
        <f>LEFT(TEXT(DataFromForm[[#This Row],[Heure coucher]],"0000"),2)+1</f>
        <v>#VALUE!</v>
      </c>
      <c r="R280" s="32" t="e">
        <f>IF(RIGHT(DataFromForm[[#This Row],[Heure coucher]],2)*1 &gt;57,Q280, P280)</f>
        <v>#VALUE!</v>
      </c>
      <c r="S280" s="33" t="e">
        <f>IF(RIGHT(DataFromForm[[#This Row],[Heure coucher]],2)*1 &gt;57,0,MROUND(RIGHT(DataFromForm[[#This Row],[Heure coucher]]*1,2),15))</f>
        <v>#VALUE!</v>
      </c>
      <c r="T280" s="20" t="e" cm="1">
        <f t="array" aca="1" ref="T280" ca="1">RIGHT(CELL("address",INDEX(Agenda!A:A,MATCH(DataFromForm[[#This Row],[Date]],Agenda!A:A,0))),3)</f>
        <v>#VALUE!</v>
      </c>
      <c r="U280" s="34" t="e" cm="1">
        <f t="array" ref="U280">INDEX(MatriceHeureHeure[], MATCH(S280*1,TableHeuresMinutes[Colonne1],0),MATCH(R280*1,(MatriceHeureHeure[#Headers])*1,0))</f>
        <v>#VALUE!</v>
      </c>
      <c r="W280" s="30" t="e">
        <f>LEFT(TEXT(DataFromForm[[#This Row],[Heure levé]],"0000"),2)</f>
        <v>#VALUE!</v>
      </c>
      <c r="X280" s="31" t="e">
        <f>LEFT(TEXT(DataFromForm[[#This Row],[Heure levé]],"0000"),2)+1</f>
        <v>#VALUE!</v>
      </c>
      <c r="Y280" t="e">
        <f>IF(RIGHT(DataFromForm[[#This Row],[Heure levé]],2)*1 &gt;57, X280,W280)</f>
        <v>#VALUE!</v>
      </c>
      <c r="Z280" t="e">
        <f>IF(RIGHT(DataFromForm[[#This Row],[Heure levé]],2)*1 &gt;57,0,MROUND(RIGHT(DataFromForm[[#This Row],[Heure coucher]]*1,2),15))</f>
        <v>#VALUE!</v>
      </c>
      <c r="AA280" t="e" cm="1">
        <f t="array" aca="1" ref="AA280" ca="1">RIGHT(CELL("address",INDEX(Agenda!A:A,MATCH(DataFromForm[[#This Row],[Date]],Agenda!A:A,0))),3)</f>
        <v>#VALUE!</v>
      </c>
      <c r="AB280" s="4" t="e" cm="1">
        <f t="array" ref="AB280">INDEX(MatriceHeureHeure[], MATCH(Z280*1,TableHeuresMinutes[Colonne1],0),MATCH(Y280*1,(MatriceHeureHeure[#Headers])*1,0))</f>
        <v>#VALUE!</v>
      </c>
      <c r="AD280" s="48" t="e">
        <f>LEFT(TEXT(DataFromForm[[#This Row],[HeureBoisson]],"0000"),2)</f>
        <v>#VALUE!</v>
      </c>
      <c r="AE280" s="31" t="e">
        <f>LEFT(TEXT(DataFromForm[[#This Row],[HeureBoisson]],"0000"),2)+1</f>
        <v>#VALUE!</v>
      </c>
      <c r="AF280" t="e">
        <f>IF(RIGHT(DataFromForm[[#This Row],[HeureBoisson]],2)*1 &gt;57, AE280,AD280)</f>
        <v>#VALUE!</v>
      </c>
      <c r="AG280" t="e">
        <f>IF(RIGHT(DataFromForm[[#This Row],[HeureBoisson]],2)*1 &gt;57,0,MROUND(RIGHT(DataFromForm[[#This Row],[Heure coucher]]*1,2),15))</f>
        <v>#VALUE!</v>
      </c>
      <c r="AH280" t="e" cm="1">
        <f t="array" aca="1" ref="AH280" ca="1">RIGHT(CELL("address",INDEX(Agenda!A:A,MATCH(DataFromForm[[#This Row],[Date]],Agenda!A:A,0))),3)-1</f>
        <v>#VALUE!</v>
      </c>
      <c r="AI280" s="4" t="e" cm="1">
        <f t="array" ref="AI280">INDEX(MatriceHeureHeure[], MATCH(AG280*1,TableHeuresMinutes[Colonne1],0),MATCH(AF280*1,(MatriceHeureHeure[#Headers])*1,0))</f>
        <v>#VALUE!</v>
      </c>
      <c r="AJ280" s="37">
        <v>0</v>
      </c>
      <c r="AK280" s="48" t="e">
        <f>LEFT(TEXT(DataFromForm[[#This Row],[Heure sieste]],"0000"),2)</f>
        <v>#VALUE!</v>
      </c>
      <c r="AL280" s="31" t="e">
        <f>LEFT(TEXT(DataFromForm[[#This Row],[Heure sieste]],"0000"),2)+1</f>
        <v>#VALUE!</v>
      </c>
      <c r="AM280" t="e">
        <f>IF(RIGHT(DataFromForm[[#This Row],[Heure sieste]],2)*1 &gt;57, AL280,AK280)</f>
        <v>#VALUE!</v>
      </c>
      <c r="AN280" t="e">
        <f>IF(RIGHT(DataFromForm[[#This Row],[Heure sieste]],2)*1 &gt;57,0,MROUND(RIGHT(DataFromForm[[#This Row],[Heure sieste]]*1,2),15))</f>
        <v>#VALUE!</v>
      </c>
      <c r="AO280" t="e">
        <f>MROUND(DataFromForm[[#This Row],[Durée sieste]],15)</f>
        <v>#VALUE!</v>
      </c>
      <c r="AP280" t="e" cm="1">
        <f t="array" aca="1" ref="AP280" ca="1">RIGHT(CELL("address",INDEX(Agenda!A:A,MATCH(DataFromForm[[#This Row],[Date]],Agenda!A:A,0))),3)</f>
        <v>#VALUE!</v>
      </c>
      <c r="AQ280" s="4" t="e" cm="1">
        <f t="array" ref="AQ280">INDEX(MatriceHeureHeure[], MATCH(AN280*1,TableHeuresMinutes[Colonne1],0),MATCH(AM280*1,(MatriceHeureHeure[#Headers])*1,0))</f>
        <v>#VALUE!</v>
      </c>
      <c r="AR280" t="e">
        <f t="shared" si="5"/>
        <v>#VALUE!</v>
      </c>
    </row>
    <row r="281" spans="16:44">
      <c r="P281" s="30" t="e">
        <f>LEFT(TEXT(DataFromForm[[#This Row],[Heure coucher]],"0000"),2)</f>
        <v>#VALUE!</v>
      </c>
      <c r="Q281" s="31" t="e">
        <f>LEFT(TEXT(DataFromForm[[#This Row],[Heure coucher]],"0000"),2)+1</f>
        <v>#VALUE!</v>
      </c>
      <c r="R281" s="32" t="e">
        <f>IF(RIGHT(DataFromForm[[#This Row],[Heure coucher]],2)*1 &gt;57,Q281, P281)</f>
        <v>#VALUE!</v>
      </c>
      <c r="S281" s="33" t="e">
        <f>IF(RIGHT(DataFromForm[[#This Row],[Heure coucher]],2)*1 &gt;57,0,MROUND(RIGHT(DataFromForm[[#This Row],[Heure coucher]]*1,2),15))</f>
        <v>#VALUE!</v>
      </c>
      <c r="T281" s="20" t="e" cm="1">
        <f t="array" aca="1" ref="T281" ca="1">RIGHT(CELL("address",INDEX(Agenda!A:A,MATCH(DataFromForm[[#This Row],[Date]],Agenda!A:A,0))),3)</f>
        <v>#VALUE!</v>
      </c>
      <c r="U281" s="34" t="e" cm="1">
        <f t="array" ref="U281">INDEX(MatriceHeureHeure[], MATCH(S281*1,TableHeuresMinutes[Colonne1],0),MATCH(R281*1,(MatriceHeureHeure[#Headers])*1,0))</f>
        <v>#VALUE!</v>
      </c>
      <c r="W281" s="30" t="e">
        <f>LEFT(TEXT(DataFromForm[[#This Row],[Heure levé]],"0000"),2)</f>
        <v>#VALUE!</v>
      </c>
      <c r="X281" s="31" t="e">
        <f>LEFT(TEXT(DataFromForm[[#This Row],[Heure levé]],"0000"),2)+1</f>
        <v>#VALUE!</v>
      </c>
      <c r="Y281" t="e">
        <f>IF(RIGHT(DataFromForm[[#This Row],[Heure levé]],2)*1 &gt;57, X281,W281)</f>
        <v>#VALUE!</v>
      </c>
      <c r="Z281" t="e">
        <f>IF(RIGHT(DataFromForm[[#This Row],[Heure levé]],2)*1 &gt;57,0,MROUND(RIGHT(DataFromForm[[#This Row],[Heure coucher]]*1,2),15))</f>
        <v>#VALUE!</v>
      </c>
      <c r="AA281" t="e" cm="1">
        <f t="array" aca="1" ref="AA281" ca="1">RIGHT(CELL("address",INDEX(Agenda!A:A,MATCH(DataFromForm[[#This Row],[Date]],Agenda!A:A,0))),3)</f>
        <v>#VALUE!</v>
      </c>
      <c r="AB281" s="4" t="e" cm="1">
        <f t="array" ref="AB281">INDEX(MatriceHeureHeure[], MATCH(Z281*1,TableHeuresMinutes[Colonne1],0),MATCH(Y281*1,(MatriceHeureHeure[#Headers])*1,0))</f>
        <v>#VALUE!</v>
      </c>
      <c r="AD281" s="48" t="e">
        <f>LEFT(TEXT(DataFromForm[[#This Row],[HeureBoisson]],"0000"),2)</f>
        <v>#VALUE!</v>
      </c>
      <c r="AE281" s="31" t="e">
        <f>LEFT(TEXT(DataFromForm[[#This Row],[HeureBoisson]],"0000"),2)+1</f>
        <v>#VALUE!</v>
      </c>
      <c r="AF281" t="e">
        <f>IF(RIGHT(DataFromForm[[#This Row],[HeureBoisson]],2)*1 &gt;57, AE281,AD281)</f>
        <v>#VALUE!</v>
      </c>
      <c r="AG281" t="e">
        <f>IF(RIGHT(DataFromForm[[#This Row],[HeureBoisson]],2)*1 &gt;57,0,MROUND(RIGHT(DataFromForm[[#This Row],[Heure coucher]]*1,2),15))</f>
        <v>#VALUE!</v>
      </c>
      <c r="AH281" t="e" cm="1">
        <f t="array" aca="1" ref="AH281" ca="1">RIGHT(CELL("address",INDEX(Agenda!A:A,MATCH(DataFromForm[[#This Row],[Date]],Agenda!A:A,0))),3)-1</f>
        <v>#VALUE!</v>
      </c>
      <c r="AI281" s="4" t="e" cm="1">
        <f t="array" ref="AI281">INDEX(MatriceHeureHeure[], MATCH(AG281*1,TableHeuresMinutes[Colonne1],0),MATCH(AF281*1,(MatriceHeureHeure[#Headers])*1,0))</f>
        <v>#VALUE!</v>
      </c>
      <c r="AJ281" s="37">
        <v>0</v>
      </c>
      <c r="AK281" s="48" t="e">
        <f>LEFT(TEXT(DataFromForm[[#This Row],[Heure sieste]],"0000"),2)</f>
        <v>#VALUE!</v>
      </c>
      <c r="AL281" s="31" t="e">
        <f>LEFT(TEXT(DataFromForm[[#This Row],[Heure sieste]],"0000"),2)+1</f>
        <v>#VALUE!</v>
      </c>
      <c r="AM281" t="e">
        <f>IF(RIGHT(DataFromForm[[#This Row],[Heure sieste]],2)*1 &gt;57, AL281,AK281)</f>
        <v>#VALUE!</v>
      </c>
      <c r="AN281" t="e">
        <f>IF(RIGHT(DataFromForm[[#This Row],[Heure sieste]],2)*1 &gt;57,0,MROUND(RIGHT(DataFromForm[[#This Row],[Heure sieste]]*1,2),15))</f>
        <v>#VALUE!</v>
      </c>
      <c r="AO281" t="e">
        <f>MROUND(DataFromForm[[#This Row],[Durée sieste]],15)</f>
        <v>#VALUE!</v>
      </c>
      <c r="AP281" t="e" cm="1">
        <f t="array" aca="1" ref="AP281" ca="1">RIGHT(CELL("address",INDEX(Agenda!A:A,MATCH(DataFromForm[[#This Row],[Date]],Agenda!A:A,0))),3)</f>
        <v>#VALUE!</v>
      </c>
      <c r="AQ281" s="4" t="e" cm="1">
        <f t="array" ref="AQ281">INDEX(MatriceHeureHeure[], MATCH(AN281*1,TableHeuresMinutes[Colonne1],0),MATCH(AM281*1,(MatriceHeureHeure[#Headers])*1,0))</f>
        <v>#VALUE!</v>
      </c>
      <c r="AR281" t="e">
        <f t="shared" si="5"/>
        <v>#VALUE!</v>
      </c>
    </row>
    <row r="282" spans="16:44">
      <c r="P282" s="30" t="e">
        <f>LEFT(TEXT(DataFromForm[[#This Row],[Heure coucher]],"0000"),2)</f>
        <v>#VALUE!</v>
      </c>
      <c r="Q282" s="31" t="e">
        <f>LEFT(TEXT(DataFromForm[[#This Row],[Heure coucher]],"0000"),2)+1</f>
        <v>#VALUE!</v>
      </c>
      <c r="R282" s="32" t="e">
        <f>IF(RIGHT(DataFromForm[[#This Row],[Heure coucher]],2)*1 &gt;57,Q282, P282)</f>
        <v>#VALUE!</v>
      </c>
      <c r="S282" s="33" t="e">
        <f>IF(RIGHT(DataFromForm[[#This Row],[Heure coucher]],2)*1 &gt;57,0,MROUND(RIGHT(DataFromForm[[#This Row],[Heure coucher]]*1,2),15))</f>
        <v>#VALUE!</v>
      </c>
      <c r="T282" s="20" t="e" cm="1">
        <f t="array" aca="1" ref="T282" ca="1">RIGHT(CELL("address",INDEX(Agenda!A:A,MATCH(DataFromForm[[#This Row],[Date]],Agenda!A:A,0))),3)</f>
        <v>#VALUE!</v>
      </c>
      <c r="U282" s="34" t="e" cm="1">
        <f t="array" ref="U282">INDEX(MatriceHeureHeure[], MATCH(S282*1,TableHeuresMinutes[Colonne1],0),MATCH(R282*1,(MatriceHeureHeure[#Headers])*1,0))</f>
        <v>#VALUE!</v>
      </c>
      <c r="W282" s="30" t="e">
        <f>LEFT(TEXT(DataFromForm[[#This Row],[Heure levé]],"0000"),2)</f>
        <v>#VALUE!</v>
      </c>
      <c r="X282" s="31" t="e">
        <f>LEFT(TEXT(DataFromForm[[#This Row],[Heure levé]],"0000"),2)+1</f>
        <v>#VALUE!</v>
      </c>
      <c r="Y282" t="e">
        <f>IF(RIGHT(DataFromForm[[#This Row],[Heure levé]],2)*1 &gt;57, X282,W282)</f>
        <v>#VALUE!</v>
      </c>
      <c r="Z282" t="e">
        <f>IF(RIGHT(DataFromForm[[#This Row],[Heure levé]],2)*1 &gt;57,0,MROUND(RIGHT(DataFromForm[[#This Row],[Heure coucher]]*1,2),15))</f>
        <v>#VALUE!</v>
      </c>
      <c r="AA282" t="e" cm="1">
        <f t="array" aca="1" ref="AA282" ca="1">RIGHT(CELL("address",INDEX(Agenda!A:A,MATCH(DataFromForm[[#This Row],[Date]],Agenda!A:A,0))),3)</f>
        <v>#VALUE!</v>
      </c>
      <c r="AB282" s="4" t="e" cm="1">
        <f t="array" ref="AB282">INDEX(MatriceHeureHeure[], MATCH(Z282*1,TableHeuresMinutes[Colonne1],0),MATCH(Y282*1,(MatriceHeureHeure[#Headers])*1,0))</f>
        <v>#VALUE!</v>
      </c>
      <c r="AD282" s="48" t="e">
        <f>LEFT(TEXT(DataFromForm[[#This Row],[HeureBoisson]],"0000"),2)</f>
        <v>#VALUE!</v>
      </c>
      <c r="AE282" s="31" t="e">
        <f>LEFT(TEXT(DataFromForm[[#This Row],[HeureBoisson]],"0000"),2)+1</f>
        <v>#VALUE!</v>
      </c>
      <c r="AF282" t="e">
        <f>IF(RIGHT(DataFromForm[[#This Row],[HeureBoisson]],2)*1 &gt;57, AE282,AD282)</f>
        <v>#VALUE!</v>
      </c>
      <c r="AG282" t="e">
        <f>IF(RIGHT(DataFromForm[[#This Row],[HeureBoisson]],2)*1 &gt;57,0,MROUND(RIGHT(DataFromForm[[#This Row],[Heure coucher]]*1,2),15))</f>
        <v>#VALUE!</v>
      </c>
      <c r="AH282" t="e" cm="1">
        <f t="array" aca="1" ref="AH282" ca="1">RIGHT(CELL("address",INDEX(Agenda!A:A,MATCH(DataFromForm[[#This Row],[Date]],Agenda!A:A,0))),3)-1</f>
        <v>#VALUE!</v>
      </c>
      <c r="AI282" s="4" t="e" cm="1">
        <f t="array" ref="AI282">INDEX(MatriceHeureHeure[], MATCH(AG282*1,TableHeuresMinutes[Colonne1],0),MATCH(AF282*1,(MatriceHeureHeure[#Headers])*1,0))</f>
        <v>#VALUE!</v>
      </c>
      <c r="AJ282" s="37">
        <v>0</v>
      </c>
      <c r="AK282" s="48" t="e">
        <f>LEFT(TEXT(DataFromForm[[#This Row],[Heure sieste]],"0000"),2)</f>
        <v>#VALUE!</v>
      </c>
      <c r="AL282" s="31" t="e">
        <f>LEFT(TEXT(DataFromForm[[#This Row],[Heure sieste]],"0000"),2)+1</f>
        <v>#VALUE!</v>
      </c>
      <c r="AM282" t="e">
        <f>IF(RIGHT(DataFromForm[[#This Row],[Heure sieste]],2)*1 &gt;57, AL282,AK282)</f>
        <v>#VALUE!</v>
      </c>
      <c r="AN282" t="e">
        <f>IF(RIGHT(DataFromForm[[#This Row],[Heure sieste]],2)*1 &gt;57,0,MROUND(RIGHT(DataFromForm[[#This Row],[Heure sieste]]*1,2),15))</f>
        <v>#VALUE!</v>
      </c>
      <c r="AO282" t="e">
        <f>MROUND(DataFromForm[[#This Row],[Durée sieste]],15)</f>
        <v>#VALUE!</v>
      </c>
      <c r="AP282" t="e" cm="1">
        <f t="array" aca="1" ref="AP282" ca="1">RIGHT(CELL("address",INDEX(Agenda!A:A,MATCH(DataFromForm[[#This Row],[Date]],Agenda!A:A,0))),3)</f>
        <v>#VALUE!</v>
      </c>
      <c r="AQ282" s="4" t="e" cm="1">
        <f t="array" ref="AQ282">INDEX(MatriceHeureHeure[], MATCH(AN282*1,TableHeuresMinutes[Colonne1],0),MATCH(AM282*1,(MatriceHeureHeure[#Headers])*1,0))</f>
        <v>#VALUE!</v>
      </c>
      <c r="AR282" t="e">
        <f t="shared" si="5"/>
        <v>#VALUE!</v>
      </c>
    </row>
    <row r="283" spans="16:44">
      <c r="P283" s="30" t="e">
        <f>LEFT(TEXT(DataFromForm[[#This Row],[Heure coucher]],"0000"),2)</f>
        <v>#VALUE!</v>
      </c>
      <c r="Q283" s="31" t="e">
        <f>LEFT(TEXT(DataFromForm[[#This Row],[Heure coucher]],"0000"),2)+1</f>
        <v>#VALUE!</v>
      </c>
      <c r="R283" s="32" t="e">
        <f>IF(RIGHT(DataFromForm[[#This Row],[Heure coucher]],2)*1 &gt;57,Q283, P283)</f>
        <v>#VALUE!</v>
      </c>
      <c r="S283" s="33" t="e">
        <f>IF(RIGHT(DataFromForm[[#This Row],[Heure coucher]],2)*1 &gt;57,0,MROUND(RIGHT(DataFromForm[[#This Row],[Heure coucher]]*1,2),15))</f>
        <v>#VALUE!</v>
      </c>
      <c r="T283" s="20" t="e" cm="1">
        <f t="array" aca="1" ref="T283" ca="1">RIGHT(CELL("address",INDEX(Agenda!A:A,MATCH(DataFromForm[[#This Row],[Date]],Agenda!A:A,0))),3)</f>
        <v>#VALUE!</v>
      </c>
      <c r="U283" s="34" t="e" cm="1">
        <f t="array" ref="U283">INDEX(MatriceHeureHeure[], MATCH(S283*1,TableHeuresMinutes[Colonne1],0),MATCH(R283*1,(MatriceHeureHeure[#Headers])*1,0))</f>
        <v>#VALUE!</v>
      </c>
      <c r="W283" s="30" t="e">
        <f>LEFT(TEXT(DataFromForm[[#This Row],[Heure levé]],"0000"),2)</f>
        <v>#VALUE!</v>
      </c>
      <c r="X283" s="31" t="e">
        <f>LEFT(TEXT(DataFromForm[[#This Row],[Heure levé]],"0000"),2)+1</f>
        <v>#VALUE!</v>
      </c>
      <c r="Y283" t="e">
        <f>IF(RIGHT(DataFromForm[[#This Row],[Heure levé]],2)*1 &gt;57, X283,W283)</f>
        <v>#VALUE!</v>
      </c>
      <c r="Z283" t="e">
        <f>IF(RIGHT(DataFromForm[[#This Row],[Heure levé]],2)*1 &gt;57,0,MROUND(RIGHT(DataFromForm[[#This Row],[Heure coucher]]*1,2),15))</f>
        <v>#VALUE!</v>
      </c>
      <c r="AA283" t="e" cm="1">
        <f t="array" aca="1" ref="AA283" ca="1">RIGHT(CELL("address",INDEX(Agenda!A:A,MATCH(DataFromForm[[#This Row],[Date]],Agenda!A:A,0))),3)</f>
        <v>#VALUE!</v>
      </c>
      <c r="AB283" s="4" t="e" cm="1">
        <f t="array" ref="AB283">INDEX(MatriceHeureHeure[], MATCH(Z283*1,TableHeuresMinutes[Colonne1],0),MATCH(Y283*1,(MatriceHeureHeure[#Headers])*1,0))</f>
        <v>#VALUE!</v>
      </c>
      <c r="AD283" s="48" t="e">
        <f>LEFT(TEXT(DataFromForm[[#This Row],[HeureBoisson]],"0000"),2)</f>
        <v>#VALUE!</v>
      </c>
      <c r="AE283" s="31" t="e">
        <f>LEFT(TEXT(DataFromForm[[#This Row],[HeureBoisson]],"0000"),2)+1</f>
        <v>#VALUE!</v>
      </c>
      <c r="AF283" t="e">
        <f>IF(RIGHT(DataFromForm[[#This Row],[HeureBoisson]],2)*1 &gt;57, AE283,AD283)</f>
        <v>#VALUE!</v>
      </c>
      <c r="AG283" t="e">
        <f>IF(RIGHT(DataFromForm[[#This Row],[HeureBoisson]],2)*1 &gt;57,0,MROUND(RIGHT(DataFromForm[[#This Row],[Heure coucher]]*1,2),15))</f>
        <v>#VALUE!</v>
      </c>
      <c r="AH283" t="e" cm="1">
        <f t="array" aca="1" ref="AH283" ca="1">RIGHT(CELL("address",INDEX(Agenda!A:A,MATCH(DataFromForm[[#This Row],[Date]],Agenda!A:A,0))),3)-1</f>
        <v>#VALUE!</v>
      </c>
      <c r="AI283" s="4" t="e" cm="1">
        <f t="array" ref="AI283">INDEX(MatriceHeureHeure[], MATCH(AG283*1,TableHeuresMinutes[Colonne1],0),MATCH(AF283*1,(MatriceHeureHeure[#Headers])*1,0))</f>
        <v>#VALUE!</v>
      </c>
      <c r="AJ283" s="37">
        <v>0</v>
      </c>
      <c r="AK283" s="48" t="e">
        <f>LEFT(TEXT(DataFromForm[[#This Row],[Heure sieste]],"0000"),2)</f>
        <v>#VALUE!</v>
      </c>
      <c r="AL283" s="31" t="e">
        <f>LEFT(TEXT(DataFromForm[[#This Row],[Heure sieste]],"0000"),2)+1</f>
        <v>#VALUE!</v>
      </c>
      <c r="AM283" t="e">
        <f>IF(RIGHT(DataFromForm[[#This Row],[Heure sieste]],2)*1 &gt;57, AL283,AK283)</f>
        <v>#VALUE!</v>
      </c>
      <c r="AN283" t="e">
        <f>IF(RIGHT(DataFromForm[[#This Row],[Heure sieste]],2)*1 &gt;57,0,MROUND(RIGHT(DataFromForm[[#This Row],[Heure sieste]]*1,2),15))</f>
        <v>#VALUE!</v>
      </c>
      <c r="AO283" t="e">
        <f>MROUND(DataFromForm[[#This Row],[Durée sieste]],15)</f>
        <v>#VALUE!</v>
      </c>
      <c r="AP283" t="e" cm="1">
        <f t="array" aca="1" ref="AP283" ca="1">RIGHT(CELL("address",INDEX(Agenda!A:A,MATCH(DataFromForm[[#This Row],[Date]],Agenda!A:A,0))),3)</f>
        <v>#VALUE!</v>
      </c>
      <c r="AQ283" s="4" t="e" cm="1">
        <f t="array" ref="AQ283">INDEX(MatriceHeureHeure[], MATCH(AN283*1,TableHeuresMinutes[Colonne1],0),MATCH(AM283*1,(MatriceHeureHeure[#Headers])*1,0))</f>
        <v>#VALUE!</v>
      </c>
      <c r="AR283" t="e">
        <f t="shared" si="5"/>
        <v>#VALUE!</v>
      </c>
    </row>
    <row r="284" spans="16:44">
      <c r="P284" s="30" t="e">
        <f>LEFT(TEXT(DataFromForm[[#This Row],[Heure coucher]],"0000"),2)</f>
        <v>#VALUE!</v>
      </c>
      <c r="Q284" s="31" t="e">
        <f>LEFT(TEXT(DataFromForm[[#This Row],[Heure coucher]],"0000"),2)+1</f>
        <v>#VALUE!</v>
      </c>
      <c r="R284" s="32" t="e">
        <f>IF(RIGHT(DataFromForm[[#This Row],[Heure coucher]],2)*1 &gt;57,Q284, P284)</f>
        <v>#VALUE!</v>
      </c>
      <c r="S284" s="33" t="e">
        <f>IF(RIGHT(DataFromForm[[#This Row],[Heure coucher]],2)*1 &gt;57,0,MROUND(RIGHT(DataFromForm[[#This Row],[Heure coucher]]*1,2),15))</f>
        <v>#VALUE!</v>
      </c>
      <c r="T284" s="20" t="e" cm="1">
        <f t="array" aca="1" ref="T284" ca="1">RIGHT(CELL("address",INDEX(Agenda!A:A,MATCH(DataFromForm[[#This Row],[Date]],Agenda!A:A,0))),3)</f>
        <v>#VALUE!</v>
      </c>
      <c r="U284" s="34" t="e" cm="1">
        <f t="array" ref="U284">INDEX(MatriceHeureHeure[], MATCH(S284*1,TableHeuresMinutes[Colonne1],0),MATCH(R284*1,(MatriceHeureHeure[#Headers])*1,0))</f>
        <v>#VALUE!</v>
      </c>
      <c r="W284" s="30" t="e">
        <f>LEFT(TEXT(DataFromForm[[#This Row],[Heure levé]],"0000"),2)</f>
        <v>#VALUE!</v>
      </c>
      <c r="X284" s="31" t="e">
        <f>LEFT(TEXT(DataFromForm[[#This Row],[Heure levé]],"0000"),2)+1</f>
        <v>#VALUE!</v>
      </c>
      <c r="Y284" t="e">
        <f>IF(RIGHT(DataFromForm[[#This Row],[Heure levé]],2)*1 &gt;57, X284,W284)</f>
        <v>#VALUE!</v>
      </c>
      <c r="Z284" t="e">
        <f>IF(RIGHT(DataFromForm[[#This Row],[Heure levé]],2)*1 &gt;57,0,MROUND(RIGHT(DataFromForm[[#This Row],[Heure coucher]]*1,2),15))</f>
        <v>#VALUE!</v>
      </c>
      <c r="AA284" t="e" cm="1">
        <f t="array" aca="1" ref="AA284" ca="1">RIGHT(CELL("address",INDEX(Agenda!A:A,MATCH(DataFromForm[[#This Row],[Date]],Agenda!A:A,0))),3)</f>
        <v>#VALUE!</v>
      </c>
      <c r="AB284" s="4" t="e" cm="1">
        <f t="array" ref="AB284">INDEX(MatriceHeureHeure[], MATCH(Z284*1,TableHeuresMinutes[Colonne1],0),MATCH(Y284*1,(MatriceHeureHeure[#Headers])*1,0))</f>
        <v>#VALUE!</v>
      </c>
      <c r="AD284" s="48" t="e">
        <f>LEFT(TEXT(DataFromForm[[#This Row],[HeureBoisson]],"0000"),2)</f>
        <v>#VALUE!</v>
      </c>
      <c r="AE284" s="31" t="e">
        <f>LEFT(TEXT(DataFromForm[[#This Row],[HeureBoisson]],"0000"),2)+1</f>
        <v>#VALUE!</v>
      </c>
      <c r="AF284" t="e">
        <f>IF(RIGHT(DataFromForm[[#This Row],[HeureBoisson]],2)*1 &gt;57, AE284,AD284)</f>
        <v>#VALUE!</v>
      </c>
      <c r="AG284" t="e">
        <f>IF(RIGHT(DataFromForm[[#This Row],[HeureBoisson]],2)*1 &gt;57,0,MROUND(RIGHT(DataFromForm[[#This Row],[Heure coucher]]*1,2),15))</f>
        <v>#VALUE!</v>
      </c>
      <c r="AH284" t="e" cm="1">
        <f t="array" aca="1" ref="AH284" ca="1">RIGHT(CELL("address",INDEX(Agenda!A:A,MATCH(DataFromForm[[#This Row],[Date]],Agenda!A:A,0))),3)-1</f>
        <v>#VALUE!</v>
      </c>
      <c r="AI284" s="4" t="e" cm="1">
        <f t="array" ref="AI284">INDEX(MatriceHeureHeure[], MATCH(AG284*1,TableHeuresMinutes[Colonne1],0),MATCH(AF284*1,(MatriceHeureHeure[#Headers])*1,0))</f>
        <v>#VALUE!</v>
      </c>
      <c r="AJ284" s="37">
        <v>0</v>
      </c>
      <c r="AK284" s="48" t="e">
        <f>LEFT(TEXT(DataFromForm[[#This Row],[Heure sieste]],"0000"),2)</f>
        <v>#VALUE!</v>
      </c>
      <c r="AL284" s="31" t="e">
        <f>LEFT(TEXT(DataFromForm[[#This Row],[Heure sieste]],"0000"),2)+1</f>
        <v>#VALUE!</v>
      </c>
      <c r="AM284" t="e">
        <f>IF(RIGHT(DataFromForm[[#This Row],[Heure sieste]],2)*1 &gt;57, AL284,AK284)</f>
        <v>#VALUE!</v>
      </c>
      <c r="AN284" t="e">
        <f>IF(RIGHT(DataFromForm[[#This Row],[Heure sieste]],2)*1 &gt;57,0,MROUND(RIGHT(DataFromForm[[#This Row],[Heure sieste]]*1,2),15))</f>
        <v>#VALUE!</v>
      </c>
      <c r="AO284" t="e">
        <f>MROUND(DataFromForm[[#This Row],[Durée sieste]],15)</f>
        <v>#VALUE!</v>
      </c>
      <c r="AP284" t="e" cm="1">
        <f t="array" aca="1" ref="AP284" ca="1">RIGHT(CELL("address",INDEX(Agenda!A:A,MATCH(DataFromForm[[#This Row],[Date]],Agenda!A:A,0))),3)</f>
        <v>#VALUE!</v>
      </c>
      <c r="AQ284" s="4" t="e" cm="1">
        <f t="array" ref="AQ284">INDEX(MatriceHeureHeure[], MATCH(AN284*1,TableHeuresMinutes[Colonne1],0),MATCH(AM284*1,(MatriceHeureHeure[#Headers])*1,0))</f>
        <v>#VALUE!</v>
      </c>
      <c r="AR284" t="e">
        <f t="shared" si="5"/>
        <v>#VALUE!</v>
      </c>
    </row>
    <row r="285" spans="16:44">
      <c r="P285" s="30" t="e">
        <f>LEFT(TEXT(DataFromForm[[#This Row],[Heure coucher]],"0000"),2)</f>
        <v>#VALUE!</v>
      </c>
      <c r="Q285" s="31" t="e">
        <f>LEFT(TEXT(DataFromForm[[#This Row],[Heure coucher]],"0000"),2)+1</f>
        <v>#VALUE!</v>
      </c>
      <c r="R285" s="32" t="e">
        <f>IF(RIGHT(DataFromForm[[#This Row],[Heure coucher]],2)*1 &gt;57,Q285, P285)</f>
        <v>#VALUE!</v>
      </c>
      <c r="S285" s="33" t="e">
        <f>IF(RIGHT(DataFromForm[[#This Row],[Heure coucher]],2)*1 &gt;57,0,MROUND(RIGHT(DataFromForm[[#This Row],[Heure coucher]]*1,2),15))</f>
        <v>#VALUE!</v>
      </c>
      <c r="T285" s="20" t="e" cm="1">
        <f t="array" aca="1" ref="T285" ca="1">RIGHT(CELL("address",INDEX(Agenda!A:A,MATCH(DataFromForm[[#This Row],[Date]],Agenda!A:A,0))),3)</f>
        <v>#VALUE!</v>
      </c>
      <c r="U285" s="34" t="e" cm="1">
        <f t="array" ref="U285">INDEX(MatriceHeureHeure[], MATCH(S285*1,TableHeuresMinutes[Colonne1],0),MATCH(R285*1,(MatriceHeureHeure[#Headers])*1,0))</f>
        <v>#VALUE!</v>
      </c>
      <c r="W285" s="30" t="e">
        <f>LEFT(TEXT(DataFromForm[[#This Row],[Heure levé]],"0000"),2)</f>
        <v>#VALUE!</v>
      </c>
      <c r="X285" s="31" t="e">
        <f>LEFT(TEXT(DataFromForm[[#This Row],[Heure levé]],"0000"),2)+1</f>
        <v>#VALUE!</v>
      </c>
      <c r="Y285" t="e">
        <f>IF(RIGHT(DataFromForm[[#This Row],[Heure levé]],2)*1 &gt;57, X285,W285)</f>
        <v>#VALUE!</v>
      </c>
      <c r="Z285" t="e">
        <f>IF(RIGHT(DataFromForm[[#This Row],[Heure levé]],2)*1 &gt;57,0,MROUND(RIGHT(DataFromForm[[#This Row],[Heure coucher]]*1,2),15))</f>
        <v>#VALUE!</v>
      </c>
      <c r="AA285" t="e" cm="1">
        <f t="array" aca="1" ref="AA285" ca="1">RIGHT(CELL("address",INDEX(Agenda!A:A,MATCH(DataFromForm[[#This Row],[Date]],Agenda!A:A,0))),3)</f>
        <v>#VALUE!</v>
      </c>
      <c r="AB285" s="4" t="e" cm="1">
        <f t="array" ref="AB285">INDEX(MatriceHeureHeure[], MATCH(Z285*1,TableHeuresMinutes[Colonne1],0),MATCH(Y285*1,(MatriceHeureHeure[#Headers])*1,0))</f>
        <v>#VALUE!</v>
      </c>
      <c r="AD285" s="48" t="e">
        <f>LEFT(TEXT(DataFromForm[[#This Row],[HeureBoisson]],"0000"),2)</f>
        <v>#VALUE!</v>
      </c>
      <c r="AE285" s="31" t="e">
        <f>LEFT(TEXT(DataFromForm[[#This Row],[HeureBoisson]],"0000"),2)+1</f>
        <v>#VALUE!</v>
      </c>
      <c r="AF285" t="e">
        <f>IF(RIGHT(DataFromForm[[#This Row],[HeureBoisson]],2)*1 &gt;57, AE285,AD285)</f>
        <v>#VALUE!</v>
      </c>
      <c r="AG285" t="e">
        <f>IF(RIGHT(DataFromForm[[#This Row],[HeureBoisson]],2)*1 &gt;57,0,MROUND(RIGHT(DataFromForm[[#This Row],[Heure coucher]]*1,2),15))</f>
        <v>#VALUE!</v>
      </c>
      <c r="AH285" t="e" cm="1">
        <f t="array" aca="1" ref="AH285" ca="1">RIGHT(CELL("address",INDEX(Agenda!A:A,MATCH(DataFromForm[[#This Row],[Date]],Agenda!A:A,0))),3)-1</f>
        <v>#VALUE!</v>
      </c>
      <c r="AI285" s="4" t="e" cm="1">
        <f t="array" ref="AI285">INDEX(MatriceHeureHeure[], MATCH(AG285*1,TableHeuresMinutes[Colonne1],0),MATCH(AF285*1,(MatriceHeureHeure[#Headers])*1,0))</f>
        <v>#VALUE!</v>
      </c>
      <c r="AJ285" s="37">
        <v>0</v>
      </c>
      <c r="AK285" s="48" t="e">
        <f>LEFT(TEXT(DataFromForm[[#This Row],[Heure sieste]],"0000"),2)</f>
        <v>#VALUE!</v>
      </c>
      <c r="AL285" s="31" t="e">
        <f>LEFT(TEXT(DataFromForm[[#This Row],[Heure sieste]],"0000"),2)+1</f>
        <v>#VALUE!</v>
      </c>
      <c r="AM285" t="e">
        <f>IF(RIGHT(DataFromForm[[#This Row],[Heure sieste]],2)*1 &gt;57, AL285,AK285)</f>
        <v>#VALUE!</v>
      </c>
      <c r="AN285" t="e">
        <f>IF(RIGHT(DataFromForm[[#This Row],[Heure sieste]],2)*1 &gt;57,0,MROUND(RIGHT(DataFromForm[[#This Row],[Heure sieste]]*1,2),15))</f>
        <v>#VALUE!</v>
      </c>
      <c r="AO285" t="e">
        <f>MROUND(DataFromForm[[#This Row],[Durée sieste]],15)</f>
        <v>#VALUE!</v>
      </c>
      <c r="AP285" t="e" cm="1">
        <f t="array" aca="1" ref="AP285" ca="1">RIGHT(CELL("address",INDEX(Agenda!A:A,MATCH(DataFromForm[[#This Row],[Date]],Agenda!A:A,0))),3)</f>
        <v>#VALUE!</v>
      </c>
      <c r="AQ285" s="4" t="e" cm="1">
        <f t="array" ref="AQ285">INDEX(MatriceHeureHeure[], MATCH(AN285*1,TableHeuresMinutes[Colonne1],0),MATCH(AM285*1,(MatriceHeureHeure[#Headers])*1,0))</f>
        <v>#VALUE!</v>
      </c>
      <c r="AR285" t="e">
        <f t="shared" si="5"/>
        <v>#VALUE!</v>
      </c>
    </row>
    <row r="286" spans="16:44">
      <c r="P286" s="30" t="e">
        <f>LEFT(TEXT(DataFromForm[[#This Row],[Heure coucher]],"0000"),2)</f>
        <v>#VALUE!</v>
      </c>
      <c r="Q286" s="31" t="e">
        <f>LEFT(TEXT(DataFromForm[[#This Row],[Heure coucher]],"0000"),2)+1</f>
        <v>#VALUE!</v>
      </c>
      <c r="R286" s="32" t="e">
        <f>IF(RIGHT(DataFromForm[[#This Row],[Heure coucher]],2)*1 &gt;57,Q286, P286)</f>
        <v>#VALUE!</v>
      </c>
      <c r="S286" s="33" t="e">
        <f>IF(RIGHT(DataFromForm[[#This Row],[Heure coucher]],2)*1 &gt;57,0,MROUND(RIGHT(DataFromForm[[#This Row],[Heure coucher]]*1,2),15))</f>
        <v>#VALUE!</v>
      </c>
      <c r="T286" s="20" t="e" cm="1">
        <f t="array" aca="1" ref="T286" ca="1">RIGHT(CELL("address",INDEX(Agenda!A:A,MATCH(DataFromForm[[#This Row],[Date]],Agenda!A:A,0))),3)</f>
        <v>#VALUE!</v>
      </c>
      <c r="U286" s="34" t="e" cm="1">
        <f t="array" ref="U286">INDEX(MatriceHeureHeure[], MATCH(S286*1,TableHeuresMinutes[Colonne1],0),MATCH(R286*1,(MatriceHeureHeure[#Headers])*1,0))</f>
        <v>#VALUE!</v>
      </c>
      <c r="W286" s="30" t="e">
        <f>LEFT(TEXT(DataFromForm[[#This Row],[Heure levé]],"0000"),2)</f>
        <v>#VALUE!</v>
      </c>
      <c r="X286" s="31" t="e">
        <f>LEFT(TEXT(DataFromForm[[#This Row],[Heure levé]],"0000"),2)+1</f>
        <v>#VALUE!</v>
      </c>
      <c r="Y286" t="e">
        <f>IF(RIGHT(DataFromForm[[#This Row],[Heure levé]],2)*1 &gt;57, X286,W286)</f>
        <v>#VALUE!</v>
      </c>
      <c r="Z286" t="e">
        <f>IF(RIGHT(DataFromForm[[#This Row],[Heure levé]],2)*1 &gt;57,0,MROUND(RIGHT(DataFromForm[[#This Row],[Heure coucher]]*1,2),15))</f>
        <v>#VALUE!</v>
      </c>
      <c r="AA286" t="e" cm="1">
        <f t="array" aca="1" ref="AA286" ca="1">RIGHT(CELL("address",INDEX(Agenda!A:A,MATCH(DataFromForm[[#This Row],[Date]],Agenda!A:A,0))),3)</f>
        <v>#VALUE!</v>
      </c>
      <c r="AB286" s="4" t="e" cm="1">
        <f t="array" ref="AB286">INDEX(MatriceHeureHeure[], MATCH(Z286*1,TableHeuresMinutes[Colonne1],0),MATCH(Y286*1,(MatriceHeureHeure[#Headers])*1,0))</f>
        <v>#VALUE!</v>
      </c>
      <c r="AD286" s="48" t="e">
        <f>LEFT(TEXT(DataFromForm[[#This Row],[HeureBoisson]],"0000"),2)</f>
        <v>#VALUE!</v>
      </c>
      <c r="AE286" s="31" t="e">
        <f>LEFT(TEXT(DataFromForm[[#This Row],[HeureBoisson]],"0000"),2)+1</f>
        <v>#VALUE!</v>
      </c>
      <c r="AF286" t="e">
        <f>IF(RIGHT(DataFromForm[[#This Row],[HeureBoisson]],2)*1 &gt;57, AE286,AD286)</f>
        <v>#VALUE!</v>
      </c>
      <c r="AG286" t="e">
        <f>IF(RIGHT(DataFromForm[[#This Row],[HeureBoisson]],2)*1 &gt;57,0,MROUND(RIGHT(DataFromForm[[#This Row],[Heure coucher]]*1,2),15))</f>
        <v>#VALUE!</v>
      </c>
      <c r="AH286" t="e" cm="1">
        <f t="array" aca="1" ref="AH286" ca="1">RIGHT(CELL("address",INDEX(Agenda!A:A,MATCH(DataFromForm[[#This Row],[Date]],Agenda!A:A,0))),3)-1</f>
        <v>#VALUE!</v>
      </c>
      <c r="AI286" s="4" t="e" cm="1">
        <f t="array" ref="AI286">INDEX(MatriceHeureHeure[], MATCH(AG286*1,TableHeuresMinutes[Colonne1],0),MATCH(AF286*1,(MatriceHeureHeure[#Headers])*1,0))</f>
        <v>#VALUE!</v>
      </c>
      <c r="AJ286" s="37">
        <v>0</v>
      </c>
      <c r="AK286" s="48" t="e">
        <f>LEFT(TEXT(DataFromForm[[#This Row],[Heure sieste]],"0000"),2)</f>
        <v>#VALUE!</v>
      </c>
      <c r="AL286" s="31" t="e">
        <f>LEFT(TEXT(DataFromForm[[#This Row],[Heure sieste]],"0000"),2)+1</f>
        <v>#VALUE!</v>
      </c>
      <c r="AM286" t="e">
        <f>IF(RIGHT(DataFromForm[[#This Row],[Heure sieste]],2)*1 &gt;57, AL286,AK286)</f>
        <v>#VALUE!</v>
      </c>
      <c r="AN286" t="e">
        <f>IF(RIGHT(DataFromForm[[#This Row],[Heure sieste]],2)*1 &gt;57,0,MROUND(RIGHT(DataFromForm[[#This Row],[Heure sieste]]*1,2),15))</f>
        <v>#VALUE!</v>
      </c>
      <c r="AO286" t="e">
        <f>MROUND(DataFromForm[[#This Row],[Durée sieste]],15)</f>
        <v>#VALUE!</v>
      </c>
      <c r="AP286" t="e" cm="1">
        <f t="array" aca="1" ref="AP286" ca="1">RIGHT(CELL("address",INDEX(Agenda!A:A,MATCH(DataFromForm[[#This Row],[Date]],Agenda!A:A,0))),3)</f>
        <v>#VALUE!</v>
      </c>
      <c r="AQ286" s="4" t="e" cm="1">
        <f t="array" ref="AQ286">INDEX(MatriceHeureHeure[], MATCH(AN286*1,TableHeuresMinutes[Colonne1],0),MATCH(AM286*1,(MatriceHeureHeure[#Headers])*1,0))</f>
        <v>#VALUE!</v>
      </c>
      <c r="AR286" t="e">
        <f t="shared" si="5"/>
        <v>#VALUE!</v>
      </c>
    </row>
    <row r="287" spans="16:44">
      <c r="P287" s="30" t="e">
        <f>LEFT(TEXT(DataFromForm[[#This Row],[Heure coucher]],"0000"),2)</f>
        <v>#VALUE!</v>
      </c>
      <c r="Q287" s="31" t="e">
        <f>LEFT(TEXT(DataFromForm[[#This Row],[Heure coucher]],"0000"),2)+1</f>
        <v>#VALUE!</v>
      </c>
      <c r="R287" s="32" t="e">
        <f>IF(RIGHT(DataFromForm[[#This Row],[Heure coucher]],2)*1 &gt;57,Q287, P287)</f>
        <v>#VALUE!</v>
      </c>
      <c r="S287" s="33" t="e">
        <f>IF(RIGHT(DataFromForm[[#This Row],[Heure coucher]],2)*1 &gt;57,0,MROUND(RIGHT(DataFromForm[[#This Row],[Heure coucher]]*1,2),15))</f>
        <v>#VALUE!</v>
      </c>
      <c r="T287" s="20" t="e" cm="1">
        <f t="array" aca="1" ref="T287" ca="1">RIGHT(CELL("address",INDEX(Agenda!A:A,MATCH(DataFromForm[[#This Row],[Date]],Agenda!A:A,0))),3)</f>
        <v>#VALUE!</v>
      </c>
      <c r="U287" s="34" t="e" cm="1">
        <f t="array" ref="U287">INDEX(MatriceHeureHeure[], MATCH(S287*1,TableHeuresMinutes[Colonne1],0),MATCH(R287*1,(MatriceHeureHeure[#Headers])*1,0))</f>
        <v>#VALUE!</v>
      </c>
      <c r="W287" s="30" t="e">
        <f>LEFT(TEXT(DataFromForm[[#This Row],[Heure levé]],"0000"),2)</f>
        <v>#VALUE!</v>
      </c>
      <c r="X287" s="31" t="e">
        <f>LEFT(TEXT(DataFromForm[[#This Row],[Heure levé]],"0000"),2)+1</f>
        <v>#VALUE!</v>
      </c>
      <c r="Y287" t="e">
        <f>IF(RIGHT(DataFromForm[[#This Row],[Heure levé]],2)*1 &gt;57, X287,W287)</f>
        <v>#VALUE!</v>
      </c>
      <c r="Z287" t="e">
        <f>IF(RIGHT(DataFromForm[[#This Row],[Heure levé]],2)*1 &gt;57,0,MROUND(RIGHT(DataFromForm[[#This Row],[Heure coucher]]*1,2),15))</f>
        <v>#VALUE!</v>
      </c>
      <c r="AA287" t="e" cm="1">
        <f t="array" aca="1" ref="AA287" ca="1">RIGHT(CELL("address",INDEX(Agenda!A:A,MATCH(DataFromForm[[#This Row],[Date]],Agenda!A:A,0))),3)</f>
        <v>#VALUE!</v>
      </c>
      <c r="AB287" s="4" t="e" cm="1">
        <f t="array" ref="AB287">INDEX(MatriceHeureHeure[], MATCH(Z287*1,TableHeuresMinutes[Colonne1],0),MATCH(Y287*1,(MatriceHeureHeure[#Headers])*1,0))</f>
        <v>#VALUE!</v>
      </c>
      <c r="AD287" s="48" t="e">
        <f>LEFT(TEXT(DataFromForm[[#This Row],[HeureBoisson]],"0000"),2)</f>
        <v>#VALUE!</v>
      </c>
      <c r="AE287" s="31" t="e">
        <f>LEFT(TEXT(DataFromForm[[#This Row],[HeureBoisson]],"0000"),2)+1</f>
        <v>#VALUE!</v>
      </c>
      <c r="AF287" t="e">
        <f>IF(RIGHT(DataFromForm[[#This Row],[HeureBoisson]],2)*1 &gt;57, AE287,AD287)</f>
        <v>#VALUE!</v>
      </c>
      <c r="AG287" t="e">
        <f>IF(RIGHT(DataFromForm[[#This Row],[HeureBoisson]],2)*1 &gt;57,0,MROUND(RIGHT(DataFromForm[[#This Row],[Heure coucher]]*1,2),15))</f>
        <v>#VALUE!</v>
      </c>
      <c r="AH287" t="e" cm="1">
        <f t="array" aca="1" ref="AH287" ca="1">RIGHT(CELL("address",INDEX(Agenda!A:A,MATCH(DataFromForm[[#This Row],[Date]],Agenda!A:A,0))),3)-1</f>
        <v>#VALUE!</v>
      </c>
      <c r="AI287" s="4" t="e" cm="1">
        <f t="array" ref="AI287">INDEX(MatriceHeureHeure[], MATCH(AG287*1,TableHeuresMinutes[Colonne1],0),MATCH(AF287*1,(MatriceHeureHeure[#Headers])*1,0))</f>
        <v>#VALUE!</v>
      </c>
      <c r="AJ287" s="37">
        <v>0</v>
      </c>
      <c r="AK287" s="48" t="e">
        <f>LEFT(TEXT(DataFromForm[[#This Row],[Heure sieste]],"0000"),2)</f>
        <v>#VALUE!</v>
      </c>
      <c r="AL287" s="31" t="e">
        <f>LEFT(TEXT(DataFromForm[[#This Row],[Heure sieste]],"0000"),2)+1</f>
        <v>#VALUE!</v>
      </c>
      <c r="AM287" t="e">
        <f>IF(RIGHT(DataFromForm[[#This Row],[Heure sieste]],2)*1 &gt;57, AL287,AK287)</f>
        <v>#VALUE!</v>
      </c>
      <c r="AN287" t="e">
        <f>IF(RIGHT(DataFromForm[[#This Row],[Heure sieste]],2)*1 &gt;57,0,MROUND(RIGHT(DataFromForm[[#This Row],[Heure sieste]]*1,2),15))</f>
        <v>#VALUE!</v>
      </c>
      <c r="AO287" t="e">
        <f>MROUND(DataFromForm[[#This Row],[Durée sieste]],15)</f>
        <v>#VALUE!</v>
      </c>
      <c r="AP287" t="e" cm="1">
        <f t="array" aca="1" ref="AP287" ca="1">RIGHT(CELL("address",INDEX(Agenda!A:A,MATCH(DataFromForm[[#This Row],[Date]],Agenda!A:A,0))),3)</f>
        <v>#VALUE!</v>
      </c>
      <c r="AQ287" s="4" t="e" cm="1">
        <f t="array" ref="AQ287">INDEX(MatriceHeureHeure[], MATCH(AN287*1,TableHeuresMinutes[Colonne1],0),MATCH(AM287*1,(MatriceHeureHeure[#Headers])*1,0))</f>
        <v>#VALUE!</v>
      </c>
      <c r="AR287" t="e">
        <f t="shared" si="5"/>
        <v>#VALUE!</v>
      </c>
    </row>
    <row r="288" spans="16:44">
      <c r="P288" s="30" t="e">
        <f>LEFT(TEXT(DataFromForm[[#This Row],[Heure coucher]],"0000"),2)</f>
        <v>#VALUE!</v>
      </c>
      <c r="Q288" s="31" t="e">
        <f>LEFT(TEXT(DataFromForm[[#This Row],[Heure coucher]],"0000"),2)+1</f>
        <v>#VALUE!</v>
      </c>
      <c r="R288" s="32" t="e">
        <f>IF(RIGHT(DataFromForm[[#This Row],[Heure coucher]],2)*1 &gt;57,Q288, P288)</f>
        <v>#VALUE!</v>
      </c>
      <c r="S288" s="33" t="e">
        <f>IF(RIGHT(DataFromForm[[#This Row],[Heure coucher]],2)*1 &gt;57,0,MROUND(RIGHT(DataFromForm[[#This Row],[Heure coucher]]*1,2),15))</f>
        <v>#VALUE!</v>
      </c>
      <c r="T288" s="20" t="e" cm="1">
        <f t="array" aca="1" ref="T288" ca="1">RIGHT(CELL("address",INDEX(Agenda!A:A,MATCH(DataFromForm[[#This Row],[Date]],Agenda!A:A,0))),3)</f>
        <v>#VALUE!</v>
      </c>
      <c r="U288" s="34" t="e" cm="1">
        <f t="array" ref="U288">INDEX(MatriceHeureHeure[], MATCH(S288*1,TableHeuresMinutes[Colonne1],0),MATCH(R288*1,(MatriceHeureHeure[#Headers])*1,0))</f>
        <v>#VALUE!</v>
      </c>
      <c r="W288" s="30" t="e">
        <f>LEFT(TEXT(DataFromForm[[#This Row],[Heure levé]],"0000"),2)</f>
        <v>#VALUE!</v>
      </c>
      <c r="X288" s="31" t="e">
        <f>LEFT(TEXT(DataFromForm[[#This Row],[Heure levé]],"0000"),2)+1</f>
        <v>#VALUE!</v>
      </c>
      <c r="Y288" t="e">
        <f>IF(RIGHT(DataFromForm[[#This Row],[Heure levé]],2)*1 &gt;57, X288,W288)</f>
        <v>#VALUE!</v>
      </c>
      <c r="Z288" t="e">
        <f>IF(RIGHT(DataFromForm[[#This Row],[Heure levé]],2)*1 &gt;57,0,MROUND(RIGHT(DataFromForm[[#This Row],[Heure coucher]]*1,2),15))</f>
        <v>#VALUE!</v>
      </c>
      <c r="AA288" t="e" cm="1">
        <f t="array" aca="1" ref="AA288" ca="1">RIGHT(CELL("address",INDEX(Agenda!A:A,MATCH(DataFromForm[[#This Row],[Date]],Agenda!A:A,0))),3)</f>
        <v>#VALUE!</v>
      </c>
      <c r="AB288" s="4" t="e" cm="1">
        <f t="array" ref="AB288">INDEX(MatriceHeureHeure[], MATCH(Z288*1,TableHeuresMinutes[Colonne1],0),MATCH(Y288*1,(MatriceHeureHeure[#Headers])*1,0))</f>
        <v>#VALUE!</v>
      </c>
      <c r="AD288" s="48" t="e">
        <f>LEFT(TEXT(DataFromForm[[#This Row],[HeureBoisson]],"0000"),2)</f>
        <v>#VALUE!</v>
      </c>
      <c r="AE288" s="31" t="e">
        <f>LEFT(TEXT(DataFromForm[[#This Row],[HeureBoisson]],"0000"),2)+1</f>
        <v>#VALUE!</v>
      </c>
      <c r="AF288" t="e">
        <f>IF(RIGHT(DataFromForm[[#This Row],[HeureBoisson]],2)*1 &gt;57, AE288,AD288)</f>
        <v>#VALUE!</v>
      </c>
      <c r="AG288" t="e">
        <f>IF(RIGHT(DataFromForm[[#This Row],[HeureBoisson]],2)*1 &gt;57,0,MROUND(RIGHT(DataFromForm[[#This Row],[Heure coucher]]*1,2),15))</f>
        <v>#VALUE!</v>
      </c>
      <c r="AH288" t="e" cm="1">
        <f t="array" aca="1" ref="AH288" ca="1">RIGHT(CELL("address",INDEX(Agenda!A:A,MATCH(DataFromForm[[#This Row],[Date]],Agenda!A:A,0))),3)-1</f>
        <v>#VALUE!</v>
      </c>
      <c r="AI288" s="4" t="e" cm="1">
        <f t="array" ref="AI288">INDEX(MatriceHeureHeure[], MATCH(AG288*1,TableHeuresMinutes[Colonne1],0),MATCH(AF288*1,(MatriceHeureHeure[#Headers])*1,0))</f>
        <v>#VALUE!</v>
      </c>
      <c r="AJ288" s="37">
        <v>0</v>
      </c>
      <c r="AK288" s="48" t="e">
        <f>LEFT(TEXT(DataFromForm[[#This Row],[Heure sieste]],"0000"),2)</f>
        <v>#VALUE!</v>
      </c>
      <c r="AL288" s="31" t="e">
        <f>LEFT(TEXT(DataFromForm[[#This Row],[Heure sieste]],"0000"),2)+1</f>
        <v>#VALUE!</v>
      </c>
      <c r="AM288" t="e">
        <f>IF(RIGHT(DataFromForm[[#This Row],[Heure sieste]],2)*1 &gt;57, AL288,AK288)</f>
        <v>#VALUE!</v>
      </c>
      <c r="AN288" t="e">
        <f>IF(RIGHT(DataFromForm[[#This Row],[Heure sieste]],2)*1 &gt;57,0,MROUND(RIGHT(DataFromForm[[#This Row],[Heure sieste]]*1,2),15))</f>
        <v>#VALUE!</v>
      </c>
      <c r="AO288" t="e">
        <f>MROUND(DataFromForm[[#This Row],[Durée sieste]],15)</f>
        <v>#VALUE!</v>
      </c>
      <c r="AP288" t="e" cm="1">
        <f t="array" aca="1" ref="AP288" ca="1">RIGHT(CELL("address",INDEX(Agenda!A:A,MATCH(DataFromForm[[#This Row],[Date]],Agenda!A:A,0))),3)</f>
        <v>#VALUE!</v>
      </c>
      <c r="AQ288" s="4" t="e" cm="1">
        <f t="array" ref="AQ288">INDEX(MatriceHeureHeure[], MATCH(AN288*1,TableHeuresMinutes[Colonne1],0),MATCH(AM288*1,(MatriceHeureHeure[#Headers])*1,0))</f>
        <v>#VALUE!</v>
      </c>
      <c r="AR288" t="e">
        <f t="shared" si="5"/>
        <v>#VALUE!</v>
      </c>
    </row>
    <row r="289" spans="16:44">
      <c r="P289" s="30" t="e">
        <f>LEFT(TEXT(DataFromForm[[#This Row],[Heure coucher]],"0000"),2)</f>
        <v>#VALUE!</v>
      </c>
      <c r="Q289" s="31" t="e">
        <f>LEFT(TEXT(DataFromForm[[#This Row],[Heure coucher]],"0000"),2)+1</f>
        <v>#VALUE!</v>
      </c>
      <c r="R289" s="32" t="e">
        <f>IF(RIGHT(DataFromForm[[#This Row],[Heure coucher]],2)*1 &gt;57,Q289, P289)</f>
        <v>#VALUE!</v>
      </c>
      <c r="S289" s="33" t="e">
        <f>IF(RIGHT(DataFromForm[[#This Row],[Heure coucher]],2)*1 &gt;57,0,MROUND(RIGHT(DataFromForm[[#This Row],[Heure coucher]]*1,2),15))</f>
        <v>#VALUE!</v>
      </c>
      <c r="T289" s="20" t="e" cm="1">
        <f t="array" aca="1" ref="T289" ca="1">RIGHT(CELL("address",INDEX(Agenda!A:A,MATCH(DataFromForm[[#This Row],[Date]],Agenda!A:A,0))),3)</f>
        <v>#VALUE!</v>
      </c>
      <c r="U289" s="34" t="e" cm="1">
        <f t="array" ref="U289">INDEX(MatriceHeureHeure[], MATCH(S289*1,TableHeuresMinutes[Colonne1],0),MATCH(R289*1,(MatriceHeureHeure[#Headers])*1,0))</f>
        <v>#VALUE!</v>
      </c>
      <c r="W289" s="30" t="e">
        <f>LEFT(TEXT(DataFromForm[[#This Row],[Heure levé]],"0000"),2)</f>
        <v>#VALUE!</v>
      </c>
      <c r="X289" s="31" t="e">
        <f>LEFT(TEXT(DataFromForm[[#This Row],[Heure levé]],"0000"),2)+1</f>
        <v>#VALUE!</v>
      </c>
      <c r="Y289" t="e">
        <f>IF(RIGHT(DataFromForm[[#This Row],[Heure levé]],2)*1 &gt;57, X289,W289)</f>
        <v>#VALUE!</v>
      </c>
      <c r="Z289" t="e">
        <f>IF(RIGHT(DataFromForm[[#This Row],[Heure levé]],2)*1 &gt;57,0,MROUND(RIGHT(DataFromForm[[#This Row],[Heure coucher]]*1,2),15))</f>
        <v>#VALUE!</v>
      </c>
      <c r="AA289" t="e" cm="1">
        <f t="array" aca="1" ref="AA289" ca="1">RIGHT(CELL("address",INDEX(Agenda!A:A,MATCH(DataFromForm[[#This Row],[Date]],Agenda!A:A,0))),3)</f>
        <v>#VALUE!</v>
      </c>
      <c r="AB289" s="4" t="e" cm="1">
        <f t="array" ref="AB289">INDEX(MatriceHeureHeure[], MATCH(Z289*1,TableHeuresMinutes[Colonne1],0),MATCH(Y289*1,(MatriceHeureHeure[#Headers])*1,0))</f>
        <v>#VALUE!</v>
      </c>
      <c r="AD289" s="48" t="e">
        <f>LEFT(TEXT(DataFromForm[[#This Row],[HeureBoisson]],"0000"),2)</f>
        <v>#VALUE!</v>
      </c>
      <c r="AE289" s="31" t="e">
        <f>LEFT(TEXT(DataFromForm[[#This Row],[HeureBoisson]],"0000"),2)+1</f>
        <v>#VALUE!</v>
      </c>
      <c r="AF289" t="e">
        <f>IF(RIGHT(DataFromForm[[#This Row],[HeureBoisson]],2)*1 &gt;57, AE289,AD289)</f>
        <v>#VALUE!</v>
      </c>
      <c r="AG289" t="e">
        <f>IF(RIGHT(DataFromForm[[#This Row],[HeureBoisson]],2)*1 &gt;57,0,MROUND(RIGHT(DataFromForm[[#This Row],[Heure coucher]]*1,2),15))</f>
        <v>#VALUE!</v>
      </c>
      <c r="AH289" t="e" cm="1">
        <f t="array" aca="1" ref="AH289" ca="1">RIGHT(CELL("address",INDEX(Agenda!A:A,MATCH(DataFromForm[[#This Row],[Date]],Agenda!A:A,0))),3)-1</f>
        <v>#VALUE!</v>
      </c>
      <c r="AI289" s="4" t="e" cm="1">
        <f t="array" ref="AI289">INDEX(MatriceHeureHeure[], MATCH(AG289*1,TableHeuresMinutes[Colonne1],0),MATCH(AF289*1,(MatriceHeureHeure[#Headers])*1,0))</f>
        <v>#VALUE!</v>
      </c>
      <c r="AJ289" s="37">
        <v>0</v>
      </c>
      <c r="AK289" s="48" t="e">
        <f>LEFT(TEXT(DataFromForm[[#This Row],[Heure sieste]],"0000"),2)</f>
        <v>#VALUE!</v>
      </c>
      <c r="AL289" s="31" t="e">
        <f>LEFT(TEXT(DataFromForm[[#This Row],[Heure sieste]],"0000"),2)+1</f>
        <v>#VALUE!</v>
      </c>
      <c r="AM289" t="e">
        <f>IF(RIGHT(DataFromForm[[#This Row],[Heure sieste]],2)*1 &gt;57, AL289,AK289)</f>
        <v>#VALUE!</v>
      </c>
      <c r="AN289" t="e">
        <f>IF(RIGHT(DataFromForm[[#This Row],[Heure sieste]],2)*1 &gt;57,0,MROUND(RIGHT(DataFromForm[[#This Row],[Heure sieste]]*1,2),15))</f>
        <v>#VALUE!</v>
      </c>
      <c r="AO289" t="e">
        <f>MROUND(DataFromForm[[#This Row],[Durée sieste]],15)</f>
        <v>#VALUE!</v>
      </c>
      <c r="AP289" t="e" cm="1">
        <f t="array" aca="1" ref="AP289" ca="1">RIGHT(CELL("address",INDEX(Agenda!A:A,MATCH(DataFromForm[[#This Row],[Date]],Agenda!A:A,0))),3)</f>
        <v>#VALUE!</v>
      </c>
      <c r="AQ289" s="4" t="e" cm="1">
        <f t="array" ref="AQ289">INDEX(MatriceHeureHeure[], MATCH(AN289*1,TableHeuresMinutes[Colonne1],0),MATCH(AM289*1,(MatriceHeureHeure[#Headers])*1,0))</f>
        <v>#VALUE!</v>
      </c>
      <c r="AR289" t="e">
        <f t="shared" si="5"/>
        <v>#VALUE!</v>
      </c>
    </row>
    <row r="290" spans="16:44">
      <c r="P290" s="30" t="e">
        <f>LEFT(TEXT(DataFromForm[[#This Row],[Heure coucher]],"0000"),2)</f>
        <v>#VALUE!</v>
      </c>
      <c r="Q290" s="31" t="e">
        <f>LEFT(TEXT(DataFromForm[[#This Row],[Heure coucher]],"0000"),2)+1</f>
        <v>#VALUE!</v>
      </c>
      <c r="R290" s="32" t="e">
        <f>IF(RIGHT(DataFromForm[[#This Row],[Heure coucher]],2)*1 &gt;57,Q290, P290)</f>
        <v>#VALUE!</v>
      </c>
      <c r="S290" s="33" t="e">
        <f>IF(RIGHT(DataFromForm[[#This Row],[Heure coucher]],2)*1 &gt;57,0,MROUND(RIGHT(DataFromForm[[#This Row],[Heure coucher]]*1,2),15))</f>
        <v>#VALUE!</v>
      </c>
      <c r="T290" s="20" t="e" cm="1">
        <f t="array" aca="1" ref="T290" ca="1">RIGHT(CELL("address",INDEX(Agenda!A:A,MATCH(DataFromForm[[#This Row],[Date]],Agenda!A:A,0))),3)</f>
        <v>#VALUE!</v>
      </c>
      <c r="U290" s="34" t="e" cm="1">
        <f t="array" ref="U290">INDEX(MatriceHeureHeure[], MATCH(S290*1,TableHeuresMinutes[Colonne1],0),MATCH(R290*1,(MatriceHeureHeure[#Headers])*1,0))</f>
        <v>#VALUE!</v>
      </c>
      <c r="W290" s="30" t="e">
        <f>LEFT(TEXT(DataFromForm[[#This Row],[Heure levé]],"0000"),2)</f>
        <v>#VALUE!</v>
      </c>
      <c r="X290" s="31" t="e">
        <f>LEFT(TEXT(DataFromForm[[#This Row],[Heure levé]],"0000"),2)+1</f>
        <v>#VALUE!</v>
      </c>
      <c r="Y290" t="e">
        <f>IF(RIGHT(DataFromForm[[#This Row],[Heure levé]],2)*1 &gt;57, X290,W290)</f>
        <v>#VALUE!</v>
      </c>
      <c r="Z290" t="e">
        <f>IF(RIGHT(DataFromForm[[#This Row],[Heure levé]],2)*1 &gt;57,0,MROUND(RIGHT(DataFromForm[[#This Row],[Heure coucher]]*1,2),15))</f>
        <v>#VALUE!</v>
      </c>
      <c r="AA290" t="e" cm="1">
        <f t="array" aca="1" ref="AA290" ca="1">RIGHT(CELL("address",INDEX(Agenda!A:A,MATCH(DataFromForm[[#This Row],[Date]],Agenda!A:A,0))),3)</f>
        <v>#VALUE!</v>
      </c>
      <c r="AB290" s="4" t="e" cm="1">
        <f t="array" ref="AB290">INDEX(MatriceHeureHeure[], MATCH(Z290*1,TableHeuresMinutes[Colonne1],0),MATCH(Y290*1,(MatriceHeureHeure[#Headers])*1,0))</f>
        <v>#VALUE!</v>
      </c>
      <c r="AD290" s="48" t="e">
        <f>LEFT(TEXT(DataFromForm[[#This Row],[HeureBoisson]],"0000"),2)</f>
        <v>#VALUE!</v>
      </c>
      <c r="AE290" s="31" t="e">
        <f>LEFT(TEXT(DataFromForm[[#This Row],[HeureBoisson]],"0000"),2)+1</f>
        <v>#VALUE!</v>
      </c>
      <c r="AF290" t="e">
        <f>IF(RIGHT(DataFromForm[[#This Row],[HeureBoisson]],2)*1 &gt;57, AE290,AD290)</f>
        <v>#VALUE!</v>
      </c>
      <c r="AG290" t="e">
        <f>IF(RIGHT(DataFromForm[[#This Row],[HeureBoisson]],2)*1 &gt;57,0,MROUND(RIGHT(DataFromForm[[#This Row],[Heure coucher]]*1,2),15))</f>
        <v>#VALUE!</v>
      </c>
      <c r="AH290" t="e" cm="1">
        <f t="array" aca="1" ref="AH290" ca="1">RIGHT(CELL("address",INDEX(Agenda!A:A,MATCH(DataFromForm[[#This Row],[Date]],Agenda!A:A,0))),3)-1</f>
        <v>#VALUE!</v>
      </c>
      <c r="AI290" s="4" t="e" cm="1">
        <f t="array" ref="AI290">INDEX(MatriceHeureHeure[], MATCH(AG290*1,TableHeuresMinutes[Colonne1],0),MATCH(AF290*1,(MatriceHeureHeure[#Headers])*1,0))</f>
        <v>#VALUE!</v>
      </c>
      <c r="AJ290" s="37">
        <v>0</v>
      </c>
      <c r="AK290" s="48" t="e">
        <f>LEFT(TEXT(DataFromForm[[#This Row],[Heure sieste]],"0000"),2)</f>
        <v>#VALUE!</v>
      </c>
      <c r="AL290" s="31" t="e">
        <f>LEFT(TEXT(DataFromForm[[#This Row],[Heure sieste]],"0000"),2)+1</f>
        <v>#VALUE!</v>
      </c>
      <c r="AM290" t="e">
        <f>IF(RIGHT(DataFromForm[[#This Row],[Heure sieste]],2)*1 &gt;57, AL290,AK290)</f>
        <v>#VALUE!</v>
      </c>
      <c r="AN290" t="e">
        <f>IF(RIGHT(DataFromForm[[#This Row],[Heure sieste]],2)*1 &gt;57,0,MROUND(RIGHT(DataFromForm[[#This Row],[Heure sieste]]*1,2),15))</f>
        <v>#VALUE!</v>
      </c>
      <c r="AO290" t="e">
        <f>MROUND(DataFromForm[[#This Row],[Durée sieste]],15)</f>
        <v>#VALUE!</v>
      </c>
      <c r="AP290" t="e" cm="1">
        <f t="array" aca="1" ref="AP290" ca="1">RIGHT(CELL("address",INDEX(Agenda!A:A,MATCH(DataFromForm[[#This Row],[Date]],Agenda!A:A,0))),3)</f>
        <v>#VALUE!</v>
      </c>
      <c r="AQ290" s="4" t="e" cm="1">
        <f t="array" ref="AQ290">INDEX(MatriceHeureHeure[], MATCH(AN290*1,TableHeuresMinutes[Colonne1],0),MATCH(AM290*1,(MatriceHeureHeure[#Headers])*1,0))</f>
        <v>#VALUE!</v>
      </c>
      <c r="AR290" t="e">
        <f t="shared" si="5"/>
        <v>#VALUE!</v>
      </c>
    </row>
    <row r="291" spans="16:44">
      <c r="P291" s="30" t="e">
        <f>LEFT(TEXT(DataFromForm[[#This Row],[Heure coucher]],"0000"),2)</f>
        <v>#VALUE!</v>
      </c>
      <c r="Q291" s="31" t="e">
        <f>LEFT(TEXT(DataFromForm[[#This Row],[Heure coucher]],"0000"),2)+1</f>
        <v>#VALUE!</v>
      </c>
      <c r="R291" s="32" t="e">
        <f>IF(RIGHT(DataFromForm[[#This Row],[Heure coucher]],2)*1 &gt;57,Q291, P291)</f>
        <v>#VALUE!</v>
      </c>
      <c r="S291" s="33" t="e">
        <f>IF(RIGHT(DataFromForm[[#This Row],[Heure coucher]],2)*1 &gt;57,0,MROUND(RIGHT(DataFromForm[[#This Row],[Heure coucher]]*1,2),15))</f>
        <v>#VALUE!</v>
      </c>
      <c r="T291" s="20" t="e" cm="1">
        <f t="array" aca="1" ref="T291" ca="1">RIGHT(CELL("address",INDEX(Agenda!A:A,MATCH(DataFromForm[[#This Row],[Date]],Agenda!A:A,0))),3)</f>
        <v>#VALUE!</v>
      </c>
      <c r="U291" s="34" t="e" cm="1">
        <f t="array" ref="U291">INDEX(MatriceHeureHeure[], MATCH(S291*1,TableHeuresMinutes[Colonne1],0),MATCH(R291*1,(MatriceHeureHeure[#Headers])*1,0))</f>
        <v>#VALUE!</v>
      </c>
      <c r="W291" s="30" t="e">
        <f>LEFT(TEXT(DataFromForm[[#This Row],[Heure levé]],"0000"),2)</f>
        <v>#VALUE!</v>
      </c>
      <c r="X291" s="31" t="e">
        <f>LEFT(TEXT(DataFromForm[[#This Row],[Heure levé]],"0000"),2)+1</f>
        <v>#VALUE!</v>
      </c>
      <c r="Y291" t="e">
        <f>IF(RIGHT(DataFromForm[[#This Row],[Heure levé]],2)*1 &gt;57, X291,W291)</f>
        <v>#VALUE!</v>
      </c>
      <c r="Z291" t="e">
        <f>IF(RIGHT(DataFromForm[[#This Row],[Heure levé]],2)*1 &gt;57,0,MROUND(RIGHT(DataFromForm[[#This Row],[Heure coucher]]*1,2),15))</f>
        <v>#VALUE!</v>
      </c>
      <c r="AA291" t="e" cm="1">
        <f t="array" aca="1" ref="AA291" ca="1">RIGHT(CELL("address",INDEX(Agenda!A:A,MATCH(DataFromForm[[#This Row],[Date]],Agenda!A:A,0))),3)</f>
        <v>#VALUE!</v>
      </c>
      <c r="AB291" s="4" t="e" cm="1">
        <f t="array" ref="AB291">INDEX(MatriceHeureHeure[], MATCH(Z291*1,TableHeuresMinutes[Colonne1],0),MATCH(Y291*1,(MatriceHeureHeure[#Headers])*1,0))</f>
        <v>#VALUE!</v>
      </c>
      <c r="AD291" s="48" t="e">
        <f>LEFT(TEXT(DataFromForm[[#This Row],[HeureBoisson]],"0000"),2)</f>
        <v>#VALUE!</v>
      </c>
      <c r="AE291" s="31" t="e">
        <f>LEFT(TEXT(DataFromForm[[#This Row],[HeureBoisson]],"0000"),2)+1</f>
        <v>#VALUE!</v>
      </c>
      <c r="AF291" t="e">
        <f>IF(RIGHT(DataFromForm[[#This Row],[HeureBoisson]],2)*1 &gt;57, AE291,AD291)</f>
        <v>#VALUE!</v>
      </c>
      <c r="AG291" t="e">
        <f>IF(RIGHT(DataFromForm[[#This Row],[HeureBoisson]],2)*1 &gt;57,0,MROUND(RIGHT(DataFromForm[[#This Row],[Heure coucher]]*1,2),15))</f>
        <v>#VALUE!</v>
      </c>
      <c r="AH291" t="e" cm="1">
        <f t="array" aca="1" ref="AH291" ca="1">RIGHT(CELL("address",INDEX(Agenda!A:A,MATCH(DataFromForm[[#This Row],[Date]],Agenda!A:A,0))),3)-1</f>
        <v>#VALUE!</v>
      </c>
      <c r="AI291" s="4" t="e" cm="1">
        <f t="array" ref="AI291">INDEX(MatriceHeureHeure[], MATCH(AG291*1,TableHeuresMinutes[Colonne1],0),MATCH(AF291*1,(MatriceHeureHeure[#Headers])*1,0))</f>
        <v>#VALUE!</v>
      </c>
      <c r="AJ291" s="37">
        <v>0</v>
      </c>
      <c r="AK291" s="48" t="e">
        <f>LEFT(TEXT(DataFromForm[[#This Row],[Heure sieste]],"0000"),2)</f>
        <v>#VALUE!</v>
      </c>
      <c r="AL291" s="31" t="e">
        <f>LEFT(TEXT(DataFromForm[[#This Row],[Heure sieste]],"0000"),2)+1</f>
        <v>#VALUE!</v>
      </c>
      <c r="AM291" t="e">
        <f>IF(RIGHT(DataFromForm[[#This Row],[Heure sieste]],2)*1 &gt;57, AL291,AK291)</f>
        <v>#VALUE!</v>
      </c>
      <c r="AN291" t="e">
        <f>IF(RIGHT(DataFromForm[[#This Row],[Heure sieste]],2)*1 &gt;57,0,MROUND(RIGHT(DataFromForm[[#This Row],[Heure sieste]]*1,2),15))</f>
        <v>#VALUE!</v>
      </c>
      <c r="AO291" t="e">
        <f>MROUND(DataFromForm[[#This Row],[Durée sieste]],15)</f>
        <v>#VALUE!</v>
      </c>
      <c r="AP291" t="e" cm="1">
        <f t="array" aca="1" ref="AP291" ca="1">RIGHT(CELL("address",INDEX(Agenda!A:A,MATCH(DataFromForm[[#This Row],[Date]],Agenda!A:A,0))),3)</f>
        <v>#VALUE!</v>
      </c>
      <c r="AQ291" s="4" t="e" cm="1">
        <f t="array" ref="AQ291">INDEX(MatriceHeureHeure[], MATCH(AN291*1,TableHeuresMinutes[Colonne1],0),MATCH(AM291*1,(MatriceHeureHeure[#Headers])*1,0))</f>
        <v>#VALUE!</v>
      </c>
      <c r="AR291" t="e">
        <f t="shared" si="5"/>
        <v>#VALUE!</v>
      </c>
    </row>
    <row r="292" spans="16:44">
      <c r="P292" s="30" t="e">
        <f>LEFT(TEXT(DataFromForm[[#This Row],[Heure coucher]],"0000"),2)</f>
        <v>#VALUE!</v>
      </c>
      <c r="Q292" s="31" t="e">
        <f>LEFT(TEXT(DataFromForm[[#This Row],[Heure coucher]],"0000"),2)+1</f>
        <v>#VALUE!</v>
      </c>
      <c r="R292" s="32" t="e">
        <f>IF(RIGHT(DataFromForm[[#This Row],[Heure coucher]],2)*1 &gt;57,Q292, P292)</f>
        <v>#VALUE!</v>
      </c>
      <c r="S292" s="33" t="e">
        <f>IF(RIGHT(DataFromForm[[#This Row],[Heure coucher]],2)*1 &gt;57,0,MROUND(RIGHT(DataFromForm[[#This Row],[Heure coucher]]*1,2),15))</f>
        <v>#VALUE!</v>
      </c>
      <c r="T292" s="20" t="e" cm="1">
        <f t="array" aca="1" ref="T292" ca="1">RIGHT(CELL("address",INDEX(Agenda!A:A,MATCH(DataFromForm[[#This Row],[Date]],Agenda!A:A,0))),3)</f>
        <v>#VALUE!</v>
      </c>
      <c r="U292" s="34" t="e" cm="1">
        <f t="array" ref="U292">INDEX(MatriceHeureHeure[], MATCH(S292*1,TableHeuresMinutes[Colonne1],0),MATCH(R292*1,(MatriceHeureHeure[#Headers])*1,0))</f>
        <v>#VALUE!</v>
      </c>
      <c r="W292" s="30" t="e">
        <f>LEFT(TEXT(DataFromForm[[#This Row],[Heure levé]],"0000"),2)</f>
        <v>#VALUE!</v>
      </c>
      <c r="X292" s="31" t="e">
        <f>LEFT(TEXT(DataFromForm[[#This Row],[Heure levé]],"0000"),2)+1</f>
        <v>#VALUE!</v>
      </c>
      <c r="Y292" t="e">
        <f>IF(RIGHT(DataFromForm[[#This Row],[Heure levé]],2)*1 &gt;57, X292,W292)</f>
        <v>#VALUE!</v>
      </c>
      <c r="Z292" t="e">
        <f>IF(RIGHT(DataFromForm[[#This Row],[Heure levé]],2)*1 &gt;57,0,MROUND(RIGHT(DataFromForm[[#This Row],[Heure coucher]]*1,2),15))</f>
        <v>#VALUE!</v>
      </c>
      <c r="AA292" t="e" cm="1">
        <f t="array" aca="1" ref="AA292" ca="1">RIGHT(CELL("address",INDEX(Agenda!A:A,MATCH(DataFromForm[[#This Row],[Date]],Agenda!A:A,0))),3)</f>
        <v>#VALUE!</v>
      </c>
      <c r="AB292" s="4" t="e" cm="1">
        <f t="array" ref="AB292">INDEX(MatriceHeureHeure[], MATCH(Z292*1,TableHeuresMinutes[Colonne1],0),MATCH(Y292*1,(MatriceHeureHeure[#Headers])*1,0))</f>
        <v>#VALUE!</v>
      </c>
      <c r="AD292" s="48" t="e">
        <f>LEFT(TEXT(DataFromForm[[#This Row],[HeureBoisson]],"0000"),2)</f>
        <v>#VALUE!</v>
      </c>
      <c r="AE292" s="31" t="e">
        <f>LEFT(TEXT(DataFromForm[[#This Row],[HeureBoisson]],"0000"),2)+1</f>
        <v>#VALUE!</v>
      </c>
      <c r="AF292" t="e">
        <f>IF(RIGHT(DataFromForm[[#This Row],[HeureBoisson]],2)*1 &gt;57, AE292,AD292)</f>
        <v>#VALUE!</v>
      </c>
      <c r="AG292" t="e">
        <f>IF(RIGHT(DataFromForm[[#This Row],[HeureBoisson]],2)*1 &gt;57,0,MROUND(RIGHT(DataFromForm[[#This Row],[Heure coucher]]*1,2),15))</f>
        <v>#VALUE!</v>
      </c>
      <c r="AH292" t="e" cm="1">
        <f t="array" aca="1" ref="AH292" ca="1">RIGHT(CELL("address",INDEX(Agenda!A:A,MATCH(DataFromForm[[#This Row],[Date]],Agenda!A:A,0))),3)-1</f>
        <v>#VALUE!</v>
      </c>
      <c r="AI292" s="4" t="e" cm="1">
        <f t="array" ref="AI292">INDEX(MatriceHeureHeure[], MATCH(AG292*1,TableHeuresMinutes[Colonne1],0),MATCH(AF292*1,(MatriceHeureHeure[#Headers])*1,0))</f>
        <v>#VALUE!</v>
      </c>
      <c r="AJ292" s="37">
        <v>0</v>
      </c>
      <c r="AK292" s="48" t="e">
        <f>LEFT(TEXT(DataFromForm[[#This Row],[Heure sieste]],"0000"),2)</f>
        <v>#VALUE!</v>
      </c>
      <c r="AL292" s="31" t="e">
        <f>LEFT(TEXT(DataFromForm[[#This Row],[Heure sieste]],"0000"),2)+1</f>
        <v>#VALUE!</v>
      </c>
      <c r="AM292" t="e">
        <f>IF(RIGHT(DataFromForm[[#This Row],[Heure sieste]],2)*1 &gt;57, AL292,AK292)</f>
        <v>#VALUE!</v>
      </c>
      <c r="AN292" t="e">
        <f>IF(RIGHT(DataFromForm[[#This Row],[Heure sieste]],2)*1 &gt;57,0,MROUND(RIGHT(DataFromForm[[#This Row],[Heure sieste]]*1,2),15))</f>
        <v>#VALUE!</v>
      </c>
      <c r="AO292" t="e">
        <f>MROUND(DataFromForm[[#This Row],[Durée sieste]],15)</f>
        <v>#VALUE!</v>
      </c>
      <c r="AP292" t="e" cm="1">
        <f t="array" aca="1" ref="AP292" ca="1">RIGHT(CELL("address",INDEX(Agenda!A:A,MATCH(DataFromForm[[#This Row],[Date]],Agenda!A:A,0))),3)</f>
        <v>#VALUE!</v>
      </c>
      <c r="AQ292" s="4" t="e" cm="1">
        <f t="array" ref="AQ292">INDEX(MatriceHeureHeure[], MATCH(AN292*1,TableHeuresMinutes[Colonne1],0),MATCH(AM292*1,(MatriceHeureHeure[#Headers])*1,0))</f>
        <v>#VALUE!</v>
      </c>
      <c r="AR292" t="e">
        <f t="shared" si="5"/>
        <v>#VALUE!</v>
      </c>
    </row>
    <row r="293" spans="16:44">
      <c r="P293" s="30" t="e">
        <f>LEFT(TEXT(DataFromForm[[#This Row],[Heure coucher]],"0000"),2)</f>
        <v>#VALUE!</v>
      </c>
      <c r="Q293" s="31" t="e">
        <f>LEFT(TEXT(DataFromForm[[#This Row],[Heure coucher]],"0000"),2)+1</f>
        <v>#VALUE!</v>
      </c>
      <c r="R293" s="32" t="e">
        <f>IF(RIGHT(DataFromForm[[#This Row],[Heure coucher]],2)*1 &gt;57,Q293, P293)</f>
        <v>#VALUE!</v>
      </c>
      <c r="S293" s="33" t="e">
        <f>IF(RIGHT(DataFromForm[[#This Row],[Heure coucher]],2)*1 &gt;57,0,MROUND(RIGHT(DataFromForm[[#This Row],[Heure coucher]]*1,2),15))</f>
        <v>#VALUE!</v>
      </c>
      <c r="T293" s="20" t="e" cm="1">
        <f t="array" aca="1" ref="T293" ca="1">RIGHT(CELL("address",INDEX(Agenda!A:A,MATCH(DataFromForm[[#This Row],[Date]],Agenda!A:A,0))),3)</f>
        <v>#VALUE!</v>
      </c>
      <c r="U293" s="34" t="e" cm="1">
        <f t="array" ref="U293">INDEX(MatriceHeureHeure[], MATCH(S293*1,TableHeuresMinutes[Colonne1],0),MATCH(R293*1,(MatriceHeureHeure[#Headers])*1,0))</f>
        <v>#VALUE!</v>
      </c>
      <c r="W293" s="30" t="e">
        <f>LEFT(TEXT(DataFromForm[[#This Row],[Heure levé]],"0000"),2)</f>
        <v>#VALUE!</v>
      </c>
      <c r="X293" s="31" t="e">
        <f>LEFT(TEXT(DataFromForm[[#This Row],[Heure levé]],"0000"),2)+1</f>
        <v>#VALUE!</v>
      </c>
      <c r="Y293" t="e">
        <f>IF(RIGHT(DataFromForm[[#This Row],[Heure levé]],2)*1 &gt;57, X293,W293)</f>
        <v>#VALUE!</v>
      </c>
      <c r="Z293" t="e">
        <f>IF(RIGHT(DataFromForm[[#This Row],[Heure levé]],2)*1 &gt;57,0,MROUND(RIGHT(DataFromForm[[#This Row],[Heure coucher]]*1,2),15))</f>
        <v>#VALUE!</v>
      </c>
      <c r="AA293" t="e" cm="1">
        <f t="array" aca="1" ref="AA293" ca="1">RIGHT(CELL("address",INDEX(Agenda!A:A,MATCH(DataFromForm[[#This Row],[Date]],Agenda!A:A,0))),3)</f>
        <v>#VALUE!</v>
      </c>
      <c r="AB293" s="4" t="e" cm="1">
        <f t="array" ref="AB293">INDEX(MatriceHeureHeure[], MATCH(Z293*1,TableHeuresMinutes[Colonne1],0),MATCH(Y293*1,(MatriceHeureHeure[#Headers])*1,0))</f>
        <v>#VALUE!</v>
      </c>
      <c r="AD293" s="48" t="e">
        <f>LEFT(TEXT(DataFromForm[[#This Row],[HeureBoisson]],"0000"),2)</f>
        <v>#VALUE!</v>
      </c>
      <c r="AE293" s="31" t="e">
        <f>LEFT(TEXT(DataFromForm[[#This Row],[HeureBoisson]],"0000"),2)+1</f>
        <v>#VALUE!</v>
      </c>
      <c r="AF293" t="e">
        <f>IF(RIGHT(DataFromForm[[#This Row],[HeureBoisson]],2)*1 &gt;57, AE293,AD293)</f>
        <v>#VALUE!</v>
      </c>
      <c r="AG293" t="e">
        <f>IF(RIGHT(DataFromForm[[#This Row],[HeureBoisson]],2)*1 &gt;57,0,MROUND(RIGHT(DataFromForm[[#This Row],[Heure coucher]]*1,2),15))</f>
        <v>#VALUE!</v>
      </c>
      <c r="AH293" t="e" cm="1">
        <f t="array" aca="1" ref="AH293" ca="1">RIGHT(CELL("address",INDEX(Agenda!A:A,MATCH(DataFromForm[[#This Row],[Date]],Agenda!A:A,0))),3)-1</f>
        <v>#VALUE!</v>
      </c>
      <c r="AI293" s="4" t="e" cm="1">
        <f t="array" ref="AI293">INDEX(MatriceHeureHeure[], MATCH(AG293*1,TableHeuresMinutes[Colonne1],0),MATCH(AF293*1,(MatriceHeureHeure[#Headers])*1,0))</f>
        <v>#VALUE!</v>
      </c>
      <c r="AJ293" s="37">
        <v>0</v>
      </c>
      <c r="AK293" s="48" t="e">
        <f>LEFT(TEXT(DataFromForm[[#This Row],[Heure sieste]],"0000"),2)</f>
        <v>#VALUE!</v>
      </c>
      <c r="AL293" s="31" t="e">
        <f>LEFT(TEXT(DataFromForm[[#This Row],[Heure sieste]],"0000"),2)+1</f>
        <v>#VALUE!</v>
      </c>
      <c r="AM293" t="e">
        <f>IF(RIGHT(DataFromForm[[#This Row],[Heure sieste]],2)*1 &gt;57, AL293,AK293)</f>
        <v>#VALUE!</v>
      </c>
      <c r="AN293" t="e">
        <f>IF(RIGHT(DataFromForm[[#This Row],[Heure sieste]],2)*1 &gt;57,0,MROUND(RIGHT(DataFromForm[[#This Row],[Heure sieste]]*1,2),15))</f>
        <v>#VALUE!</v>
      </c>
      <c r="AO293" t="e">
        <f>MROUND(DataFromForm[[#This Row],[Durée sieste]],15)</f>
        <v>#VALUE!</v>
      </c>
      <c r="AP293" t="e" cm="1">
        <f t="array" aca="1" ref="AP293" ca="1">RIGHT(CELL("address",INDEX(Agenda!A:A,MATCH(DataFromForm[[#This Row],[Date]],Agenda!A:A,0))),3)</f>
        <v>#VALUE!</v>
      </c>
      <c r="AQ293" s="4" t="e" cm="1">
        <f t="array" ref="AQ293">INDEX(MatriceHeureHeure[], MATCH(AN293*1,TableHeuresMinutes[Colonne1],0),MATCH(AM293*1,(MatriceHeureHeure[#Headers])*1,0))</f>
        <v>#VALUE!</v>
      </c>
      <c r="AR293" t="e">
        <f t="shared" si="5"/>
        <v>#VALUE!</v>
      </c>
    </row>
    <row r="294" spans="16:44">
      <c r="P294" s="30" t="e">
        <f>LEFT(TEXT(DataFromForm[[#This Row],[Heure coucher]],"0000"),2)</f>
        <v>#VALUE!</v>
      </c>
      <c r="Q294" s="31" t="e">
        <f>LEFT(TEXT(DataFromForm[[#This Row],[Heure coucher]],"0000"),2)+1</f>
        <v>#VALUE!</v>
      </c>
      <c r="R294" s="32" t="e">
        <f>IF(RIGHT(DataFromForm[[#This Row],[Heure coucher]],2)*1 &gt;57,Q294, P294)</f>
        <v>#VALUE!</v>
      </c>
      <c r="S294" s="33" t="e">
        <f>IF(RIGHT(DataFromForm[[#This Row],[Heure coucher]],2)*1 &gt;57,0,MROUND(RIGHT(DataFromForm[[#This Row],[Heure coucher]]*1,2),15))</f>
        <v>#VALUE!</v>
      </c>
      <c r="T294" s="20" t="e" cm="1">
        <f t="array" aca="1" ref="T294" ca="1">RIGHT(CELL("address",INDEX(Agenda!A:A,MATCH(DataFromForm[[#This Row],[Date]],Agenda!A:A,0))),3)</f>
        <v>#VALUE!</v>
      </c>
      <c r="U294" s="34" t="e" cm="1">
        <f t="array" ref="U294">INDEX(MatriceHeureHeure[], MATCH(S294*1,TableHeuresMinutes[Colonne1],0),MATCH(R294*1,(MatriceHeureHeure[#Headers])*1,0))</f>
        <v>#VALUE!</v>
      </c>
      <c r="W294" s="30" t="e">
        <f>LEFT(TEXT(DataFromForm[[#This Row],[Heure levé]],"0000"),2)</f>
        <v>#VALUE!</v>
      </c>
      <c r="X294" s="31" t="e">
        <f>LEFT(TEXT(DataFromForm[[#This Row],[Heure levé]],"0000"),2)+1</f>
        <v>#VALUE!</v>
      </c>
      <c r="Y294" t="e">
        <f>IF(RIGHT(DataFromForm[[#This Row],[Heure levé]],2)*1 &gt;57, X294,W294)</f>
        <v>#VALUE!</v>
      </c>
      <c r="Z294" t="e">
        <f>IF(RIGHT(DataFromForm[[#This Row],[Heure levé]],2)*1 &gt;57,0,MROUND(RIGHT(DataFromForm[[#This Row],[Heure coucher]]*1,2),15))</f>
        <v>#VALUE!</v>
      </c>
      <c r="AA294" t="e" cm="1">
        <f t="array" aca="1" ref="AA294" ca="1">RIGHT(CELL("address",INDEX(Agenda!A:A,MATCH(DataFromForm[[#This Row],[Date]],Agenda!A:A,0))),3)</f>
        <v>#VALUE!</v>
      </c>
      <c r="AB294" s="4" t="e" cm="1">
        <f t="array" ref="AB294">INDEX(MatriceHeureHeure[], MATCH(Z294*1,TableHeuresMinutes[Colonne1],0),MATCH(Y294*1,(MatriceHeureHeure[#Headers])*1,0))</f>
        <v>#VALUE!</v>
      </c>
      <c r="AD294" s="48" t="e">
        <f>LEFT(TEXT(DataFromForm[[#This Row],[HeureBoisson]],"0000"),2)</f>
        <v>#VALUE!</v>
      </c>
      <c r="AE294" s="31" t="e">
        <f>LEFT(TEXT(DataFromForm[[#This Row],[HeureBoisson]],"0000"),2)+1</f>
        <v>#VALUE!</v>
      </c>
      <c r="AF294" t="e">
        <f>IF(RIGHT(DataFromForm[[#This Row],[HeureBoisson]],2)*1 &gt;57, AE294,AD294)</f>
        <v>#VALUE!</v>
      </c>
      <c r="AG294" t="e">
        <f>IF(RIGHT(DataFromForm[[#This Row],[HeureBoisson]],2)*1 &gt;57,0,MROUND(RIGHT(DataFromForm[[#This Row],[Heure coucher]]*1,2),15))</f>
        <v>#VALUE!</v>
      </c>
      <c r="AH294" t="e" cm="1">
        <f t="array" aca="1" ref="AH294" ca="1">RIGHT(CELL("address",INDEX(Agenda!A:A,MATCH(DataFromForm[[#This Row],[Date]],Agenda!A:A,0))),3)-1</f>
        <v>#VALUE!</v>
      </c>
      <c r="AI294" s="4" t="e" cm="1">
        <f t="array" ref="AI294">INDEX(MatriceHeureHeure[], MATCH(AG294*1,TableHeuresMinutes[Colonne1],0),MATCH(AF294*1,(MatriceHeureHeure[#Headers])*1,0))</f>
        <v>#VALUE!</v>
      </c>
      <c r="AJ294" s="37">
        <v>0</v>
      </c>
      <c r="AK294" s="48" t="e">
        <f>LEFT(TEXT(DataFromForm[[#This Row],[Heure sieste]],"0000"),2)</f>
        <v>#VALUE!</v>
      </c>
      <c r="AL294" s="31" t="e">
        <f>LEFT(TEXT(DataFromForm[[#This Row],[Heure sieste]],"0000"),2)+1</f>
        <v>#VALUE!</v>
      </c>
      <c r="AM294" t="e">
        <f>IF(RIGHT(DataFromForm[[#This Row],[Heure sieste]],2)*1 &gt;57, AL294,AK294)</f>
        <v>#VALUE!</v>
      </c>
      <c r="AN294" t="e">
        <f>IF(RIGHT(DataFromForm[[#This Row],[Heure sieste]],2)*1 &gt;57,0,MROUND(RIGHT(DataFromForm[[#This Row],[Heure sieste]]*1,2),15))</f>
        <v>#VALUE!</v>
      </c>
      <c r="AO294" t="e">
        <f>MROUND(DataFromForm[[#This Row],[Durée sieste]],15)</f>
        <v>#VALUE!</v>
      </c>
      <c r="AP294" t="e" cm="1">
        <f t="array" aca="1" ref="AP294" ca="1">RIGHT(CELL("address",INDEX(Agenda!A:A,MATCH(DataFromForm[[#This Row],[Date]],Agenda!A:A,0))),3)</f>
        <v>#VALUE!</v>
      </c>
      <c r="AQ294" s="4" t="e" cm="1">
        <f t="array" ref="AQ294">INDEX(MatriceHeureHeure[], MATCH(AN294*1,TableHeuresMinutes[Colonne1],0),MATCH(AM294*1,(MatriceHeureHeure[#Headers])*1,0))</f>
        <v>#VALUE!</v>
      </c>
      <c r="AR294" t="e">
        <f t="shared" si="5"/>
        <v>#VALUE!</v>
      </c>
    </row>
    <row r="295" spans="16:44">
      <c r="P295" s="30" t="e">
        <f>LEFT(TEXT(DataFromForm[[#This Row],[Heure coucher]],"0000"),2)</f>
        <v>#VALUE!</v>
      </c>
      <c r="Q295" s="31" t="e">
        <f>LEFT(TEXT(DataFromForm[[#This Row],[Heure coucher]],"0000"),2)+1</f>
        <v>#VALUE!</v>
      </c>
      <c r="R295" s="32" t="e">
        <f>IF(RIGHT(DataFromForm[[#This Row],[Heure coucher]],2)*1 &gt;57,Q295, P295)</f>
        <v>#VALUE!</v>
      </c>
      <c r="S295" s="33" t="e">
        <f>IF(RIGHT(DataFromForm[[#This Row],[Heure coucher]],2)*1 &gt;57,0,MROUND(RIGHT(DataFromForm[[#This Row],[Heure coucher]]*1,2),15))</f>
        <v>#VALUE!</v>
      </c>
      <c r="T295" s="20" t="e" cm="1">
        <f t="array" aca="1" ref="T295" ca="1">RIGHT(CELL("address",INDEX(Agenda!A:A,MATCH(DataFromForm[[#This Row],[Date]],Agenda!A:A,0))),3)</f>
        <v>#VALUE!</v>
      </c>
      <c r="U295" s="34" t="e" cm="1">
        <f t="array" ref="U295">INDEX(MatriceHeureHeure[], MATCH(S295*1,TableHeuresMinutes[Colonne1],0),MATCH(R295*1,(MatriceHeureHeure[#Headers])*1,0))</f>
        <v>#VALUE!</v>
      </c>
      <c r="W295" s="30" t="e">
        <f>LEFT(TEXT(DataFromForm[[#This Row],[Heure levé]],"0000"),2)</f>
        <v>#VALUE!</v>
      </c>
      <c r="X295" s="31" t="e">
        <f>LEFT(TEXT(DataFromForm[[#This Row],[Heure levé]],"0000"),2)+1</f>
        <v>#VALUE!</v>
      </c>
      <c r="Y295" t="e">
        <f>IF(RIGHT(DataFromForm[[#This Row],[Heure levé]],2)*1 &gt;57, X295,W295)</f>
        <v>#VALUE!</v>
      </c>
      <c r="Z295" t="e">
        <f>IF(RIGHT(DataFromForm[[#This Row],[Heure levé]],2)*1 &gt;57,0,MROUND(RIGHT(DataFromForm[[#This Row],[Heure coucher]]*1,2),15))</f>
        <v>#VALUE!</v>
      </c>
      <c r="AA295" t="e" cm="1">
        <f t="array" aca="1" ref="AA295" ca="1">RIGHT(CELL("address",INDEX(Agenda!A:A,MATCH(DataFromForm[[#This Row],[Date]],Agenda!A:A,0))),3)</f>
        <v>#VALUE!</v>
      </c>
      <c r="AB295" s="4" t="e" cm="1">
        <f t="array" ref="AB295">INDEX(MatriceHeureHeure[], MATCH(Z295*1,TableHeuresMinutes[Colonne1],0),MATCH(Y295*1,(MatriceHeureHeure[#Headers])*1,0))</f>
        <v>#VALUE!</v>
      </c>
      <c r="AD295" s="48" t="e">
        <f>LEFT(TEXT(DataFromForm[[#This Row],[HeureBoisson]],"0000"),2)</f>
        <v>#VALUE!</v>
      </c>
      <c r="AE295" s="31" t="e">
        <f>LEFT(TEXT(DataFromForm[[#This Row],[HeureBoisson]],"0000"),2)+1</f>
        <v>#VALUE!</v>
      </c>
      <c r="AF295" t="e">
        <f>IF(RIGHT(DataFromForm[[#This Row],[HeureBoisson]],2)*1 &gt;57, AE295,AD295)</f>
        <v>#VALUE!</v>
      </c>
      <c r="AG295" t="e">
        <f>IF(RIGHT(DataFromForm[[#This Row],[HeureBoisson]],2)*1 &gt;57,0,MROUND(RIGHT(DataFromForm[[#This Row],[Heure coucher]]*1,2),15))</f>
        <v>#VALUE!</v>
      </c>
      <c r="AH295" t="e" cm="1">
        <f t="array" aca="1" ref="AH295" ca="1">RIGHT(CELL("address",INDEX(Agenda!A:A,MATCH(DataFromForm[[#This Row],[Date]],Agenda!A:A,0))),3)-1</f>
        <v>#VALUE!</v>
      </c>
      <c r="AI295" s="4" t="e" cm="1">
        <f t="array" ref="AI295">INDEX(MatriceHeureHeure[], MATCH(AG295*1,TableHeuresMinutes[Colonne1],0),MATCH(AF295*1,(MatriceHeureHeure[#Headers])*1,0))</f>
        <v>#VALUE!</v>
      </c>
      <c r="AJ295" s="37">
        <v>0</v>
      </c>
      <c r="AK295" s="48" t="e">
        <f>LEFT(TEXT(DataFromForm[[#This Row],[Heure sieste]],"0000"),2)</f>
        <v>#VALUE!</v>
      </c>
      <c r="AL295" s="31" t="e">
        <f>LEFT(TEXT(DataFromForm[[#This Row],[Heure sieste]],"0000"),2)+1</f>
        <v>#VALUE!</v>
      </c>
      <c r="AM295" t="e">
        <f>IF(RIGHT(DataFromForm[[#This Row],[Heure sieste]],2)*1 &gt;57, AL295,AK295)</f>
        <v>#VALUE!</v>
      </c>
      <c r="AN295" t="e">
        <f>IF(RIGHT(DataFromForm[[#This Row],[Heure sieste]],2)*1 &gt;57,0,MROUND(RIGHT(DataFromForm[[#This Row],[Heure sieste]]*1,2),15))</f>
        <v>#VALUE!</v>
      </c>
      <c r="AO295" t="e">
        <f>MROUND(DataFromForm[[#This Row],[Durée sieste]],15)</f>
        <v>#VALUE!</v>
      </c>
      <c r="AP295" t="e" cm="1">
        <f t="array" aca="1" ref="AP295" ca="1">RIGHT(CELL("address",INDEX(Agenda!A:A,MATCH(DataFromForm[[#This Row],[Date]],Agenda!A:A,0))),3)</f>
        <v>#VALUE!</v>
      </c>
      <c r="AQ295" s="4" t="e" cm="1">
        <f t="array" ref="AQ295">INDEX(MatriceHeureHeure[], MATCH(AN295*1,TableHeuresMinutes[Colonne1],0),MATCH(AM295*1,(MatriceHeureHeure[#Headers])*1,0))</f>
        <v>#VALUE!</v>
      </c>
      <c r="AR295" t="e">
        <f t="shared" si="5"/>
        <v>#VALUE!</v>
      </c>
    </row>
    <row r="296" spans="16:44">
      <c r="P296" s="30" t="e">
        <f>LEFT(TEXT(DataFromForm[[#This Row],[Heure coucher]],"0000"),2)</f>
        <v>#VALUE!</v>
      </c>
      <c r="Q296" s="31" t="e">
        <f>LEFT(TEXT(DataFromForm[[#This Row],[Heure coucher]],"0000"),2)+1</f>
        <v>#VALUE!</v>
      </c>
      <c r="R296" s="32" t="e">
        <f>IF(RIGHT(DataFromForm[[#This Row],[Heure coucher]],2)*1 &gt;57,Q296, P296)</f>
        <v>#VALUE!</v>
      </c>
      <c r="S296" s="33" t="e">
        <f>IF(RIGHT(DataFromForm[[#This Row],[Heure coucher]],2)*1 &gt;57,0,MROUND(RIGHT(DataFromForm[[#This Row],[Heure coucher]]*1,2),15))</f>
        <v>#VALUE!</v>
      </c>
      <c r="T296" s="20" t="e" cm="1">
        <f t="array" aca="1" ref="T296" ca="1">RIGHT(CELL("address",INDEX(Agenda!A:A,MATCH(DataFromForm[[#This Row],[Date]],Agenda!A:A,0))),3)</f>
        <v>#VALUE!</v>
      </c>
      <c r="U296" s="34" t="e" cm="1">
        <f t="array" ref="U296">INDEX(MatriceHeureHeure[], MATCH(S296*1,TableHeuresMinutes[Colonne1],0),MATCH(R296*1,(MatriceHeureHeure[#Headers])*1,0))</f>
        <v>#VALUE!</v>
      </c>
      <c r="W296" s="30" t="e">
        <f>LEFT(TEXT(DataFromForm[[#This Row],[Heure levé]],"0000"),2)</f>
        <v>#VALUE!</v>
      </c>
      <c r="X296" s="31" t="e">
        <f>LEFT(TEXT(DataFromForm[[#This Row],[Heure levé]],"0000"),2)+1</f>
        <v>#VALUE!</v>
      </c>
      <c r="Y296" t="e">
        <f>IF(RIGHT(DataFromForm[[#This Row],[Heure levé]],2)*1 &gt;57, X296,W296)</f>
        <v>#VALUE!</v>
      </c>
      <c r="Z296" t="e">
        <f>IF(RIGHT(DataFromForm[[#This Row],[Heure levé]],2)*1 &gt;57,0,MROUND(RIGHT(DataFromForm[[#This Row],[Heure coucher]]*1,2),15))</f>
        <v>#VALUE!</v>
      </c>
      <c r="AA296" t="e" cm="1">
        <f t="array" aca="1" ref="AA296" ca="1">RIGHT(CELL("address",INDEX(Agenda!A:A,MATCH(DataFromForm[[#This Row],[Date]],Agenda!A:A,0))),3)</f>
        <v>#VALUE!</v>
      </c>
      <c r="AB296" s="4" t="e" cm="1">
        <f t="array" ref="AB296">INDEX(MatriceHeureHeure[], MATCH(Z296*1,TableHeuresMinutes[Colonne1],0),MATCH(Y296*1,(MatriceHeureHeure[#Headers])*1,0))</f>
        <v>#VALUE!</v>
      </c>
      <c r="AD296" s="48" t="e">
        <f>LEFT(TEXT(DataFromForm[[#This Row],[HeureBoisson]],"0000"),2)</f>
        <v>#VALUE!</v>
      </c>
      <c r="AE296" s="31" t="e">
        <f>LEFT(TEXT(DataFromForm[[#This Row],[HeureBoisson]],"0000"),2)+1</f>
        <v>#VALUE!</v>
      </c>
      <c r="AF296" t="e">
        <f>IF(RIGHT(DataFromForm[[#This Row],[HeureBoisson]],2)*1 &gt;57, AE296,AD296)</f>
        <v>#VALUE!</v>
      </c>
      <c r="AG296" t="e">
        <f>IF(RIGHT(DataFromForm[[#This Row],[HeureBoisson]],2)*1 &gt;57,0,MROUND(RIGHT(DataFromForm[[#This Row],[Heure coucher]]*1,2),15))</f>
        <v>#VALUE!</v>
      </c>
      <c r="AH296" t="e" cm="1">
        <f t="array" aca="1" ref="AH296" ca="1">RIGHT(CELL("address",INDEX(Agenda!A:A,MATCH(DataFromForm[[#This Row],[Date]],Agenda!A:A,0))),3)-1</f>
        <v>#VALUE!</v>
      </c>
      <c r="AI296" s="4" t="e" cm="1">
        <f t="array" ref="AI296">INDEX(MatriceHeureHeure[], MATCH(AG296*1,TableHeuresMinutes[Colonne1],0),MATCH(AF296*1,(MatriceHeureHeure[#Headers])*1,0))</f>
        <v>#VALUE!</v>
      </c>
      <c r="AJ296" s="37">
        <v>0</v>
      </c>
      <c r="AK296" s="48" t="e">
        <f>LEFT(TEXT(DataFromForm[[#This Row],[Heure sieste]],"0000"),2)</f>
        <v>#VALUE!</v>
      </c>
      <c r="AL296" s="31" t="e">
        <f>LEFT(TEXT(DataFromForm[[#This Row],[Heure sieste]],"0000"),2)+1</f>
        <v>#VALUE!</v>
      </c>
      <c r="AM296" t="e">
        <f>IF(RIGHT(DataFromForm[[#This Row],[Heure sieste]],2)*1 &gt;57, AL296,AK296)</f>
        <v>#VALUE!</v>
      </c>
      <c r="AN296" t="e">
        <f>IF(RIGHT(DataFromForm[[#This Row],[Heure sieste]],2)*1 &gt;57,0,MROUND(RIGHT(DataFromForm[[#This Row],[Heure sieste]]*1,2),15))</f>
        <v>#VALUE!</v>
      </c>
      <c r="AO296" t="e">
        <f>MROUND(DataFromForm[[#This Row],[Durée sieste]],15)</f>
        <v>#VALUE!</v>
      </c>
      <c r="AP296" t="e" cm="1">
        <f t="array" aca="1" ref="AP296" ca="1">RIGHT(CELL("address",INDEX(Agenda!A:A,MATCH(DataFromForm[[#This Row],[Date]],Agenda!A:A,0))),3)</f>
        <v>#VALUE!</v>
      </c>
      <c r="AQ296" s="4" t="e" cm="1">
        <f t="array" ref="AQ296">INDEX(MatriceHeureHeure[], MATCH(AN296*1,TableHeuresMinutes[Colonne1],0),MATCH(AM296*1,(MatriceHeureHeure[#Headers])*1,0))</f>
        <v>#VALUE!</v>
      </c>
      <c r="AR296" t="e">
        <f t="shared" si="5"/>
        <v>#VALUE!</v>
      </c>
    </row>
    <row r="297" spans="16:44">
      <c r="P297" s="30" t="e">
        <f>LEFT(TEXT(DataFromForm[[#This Row],[Heure coucher]],"0000"),2)</f>
        <v>#VALUE!</v>
      </c>
      <c r="Q297" s="31" t="e">
        <f>LEFT(TEXT(DataFromForm[[#This Row],[Heure coucher]],"0000"),2)+1</f>
        <v>#VALUE!</v>
      </c>
      <c r="R297" s="32" t="e">
        <f>IF(RIGHT(DataFromForm[[#This Row],[Heure coucher]],2)*1 &gt;57,Q297, P297)</f>
        <v>#VALUE!</v>
      </c>
      <c r="S297" s="33" t="e">
        <f>IF(RIGHT(DataFromForm[[#This Row],[Heure coucher]],2)*1 &gt;57,0,MROUND(RIGHT(DataFromForm[[#This Row],[Heure coucher]]*1,2),15))</f>
        <v>#VALUE!</v>
      </c>
      <c r="T297" s="20" t="e" cm="1">
        <f t="array" aca="1" ref="T297" ca="1">RIGHT(CELL("address",INDEX(Agenda!A:A,MATCH(DataFromForm[[#This Row],[Date]],Agenda!A:A,0))),3)</f>
        <v>#VALUE!</v>
      </c>
      <c r="U297" s="34" t="e" cm="1">
        <f t="array" ref="U297">INDEX(MatriceHeureHeure[], MATCH(S297*1,TableHeuresMinutes[Colonne1],0),MATCH(R297*1,(MatriceHeureHeure[#Headers])*1,0))</f>
        <v>#VALUE!</v>
      </c>
      <c r="W297" s="30" t="e">
        <f>LEFT(TEXT(DataFromForm[[#This Row],[Heure levé]],"0000"),2)</f>
        <v>#VALUE!</v>
      </c>
      <c r="X297" s="31" t="e">
        <f>LEFT(TEXT(DataFromForm[[#This Row],[Heure levé]],"0000"),2)+1</f>
        <v>#VALUE!</v>
      </c>
      <c r="Y297" t="e">
        <f>IF(RIGHT(DataFromForm[[#This Row],[Heure levé]],2)*1 &gt;57, X297,W297)</f>
        <v>#VALUE!</v>
      </c>
      <c r="Z297" t="e">
        <f>IF(RIGHT(DataFromForm[[#This Row],[Heure levé]],2)*1 &gt;57,0,MROUND(RIGHT(DataFromForm[[#This Row],[Heure coucher]]*1,2),15))</f>
        <v>#VALUE!</v>
      </c>
      <c r="AA297" t="e" cm="1">
        <f t="array" aca="1" ref="AA297" ca="1">RIGHT(CELL("address",INDEX(Agenda!A:A,MATCH(DataFromForm[[#This Row],[Date]],Agenda!A:A,0))),3)</f>
        <v>#VALUE!</v>
      </c>
      <c r="AB297" s="4" t="e" cm="1">
        <f t="array" ref="AB297">INDEX(MatriceHeureHeure[], MATCH(Z297*1,TableHeuresMinutes[Colonne1],0),MATCH(Y297*1,(MatriceHeureHeure[#Headers])*1,0))</f>
        <v>#VALUE!</v>
      </c>
      <c r="AD297" s="48" t="e">
        <f>LEFT(TEXT(DataFromForm[[#This Row],[HeureBoisson]],"0000"),2)</f>
        <v>#VALUE!</v>
      </c>
      <c r="AE297" s="31" t="e">
        <f>LEFT(TEXT(DataFromForm[[#This Row],[HeureBoisson]],"0000"),2)+1</f>
        <v>#VALUE!</v>
      </c>
      <c r="AF297" t="e">
        <f>IF(RIGHT(DataFromForm[[#This Row],[HeureBoisson]],2)*1 &gt;57, AE297,AD297)</f>
        <v>#VALUE!</v>
      </c>
      <c r="AG297" t="e">
        <f>IF(RIGHT(DataFromForm[[#This Row],[HeureBoisson]],2)*1 &gt;57,0,MROUND(RIGHT(DataFromForm[[#This Row],[Heure coucher]]*1,2),15))</f>
        <v>#VALUE!</v>
      </c>
      <c r="AH297" t="e" cm="1">
        <f t="array" aca="1" ref="AH297" ca="1">RIGHT(CELL("address",INDEX(Agenda!A:A,MATCH(DataFromForm[[#This Row],[Date]],Agenda!A:A,0))),3)-1</f>
        <v>#VALUE!</v>
      </c>
      <c r="AI297" s="4" t="e" cm="1">
        <f t="array" ref="AI297">INDEX(MatriceHeureHeure[], MATCH(AG297*1,TableHeuresMinutes[Colonne1],0),MATCH(AF297*1,(MatriceHeureHeure[#Headers])*1,0))</f>
        <v>#VALUE!</v>
      </c>
      <c r="AJ297" s="37">
        <v>0</v>
      </c>
      <c r="AK297" s="48" t="e">
        <f>LEFT(TEXT(DataFromForm[[#This Row],[Heure sieste]],"0000"),2)</f>
        <v>#VALUE!</v>
      </c>
      <c r="AL297" s="31" t="e">
        <f>LEFT(TEXT(DataFromForm[[#This Row],[Heure sieste]],"0000"),2)+1</f>
        <v>#VALUE!</v>
      </c>
      <c r="AM297" t="e">
        <f>IF(RIGHT(DataFromForm[[#This Row],[Heure sieste]],2)*1 &gt;57, AL297,AK297)</f>
        <v>#VALUE!</v>
      </c>
      <c r="AN297" t="e">
        <f>IF(RIGHT(DataFromForm[[#This Row],[Heure sieste]],2)*1 &gt;57,0,MROUND(RIGHT(DataFromForm[[#This Row],[Heure sieste]]*1,2),15))</f>
        <v>#VALUE!</v>
      </c>
      <c r="AO297" t="e">
        <f>MROUND(DataFromForm[[#This Row],[Durée sieste]],15)</f>
        <v>#VALUE!</v>
      </c>
      <c r="AP297" t="e" cm="1">
        <f t="array" aca="1" ref="AP297" ca="1">RIGHT(CELL("address",INDEX(Agenda!A:A,MATCH(DataFromForm[[#This Row],[Date]],Agenda!A:A,0))),3)</f>
        <v>#VALUE!</v>
      </c>
      <c r="AQ297" s="4" t="e" cm="1">
        <f t="array" ref="AQ297">INDEX(MatriceHeureHeure[], MATCH(AN297*1,TableHeuresMinutes[Colonne1],0),MATCH(AM297*1,(MatriceHeureHeure[#Headers])*1,0))</f>
        <v>#VALUE!</v>
      </c>
      <c r="AR297" t="e">
        <f t="shared" si="5"/>
        <v>#VALUE!</v>
      </c>
    </row>
    <row r="298" spans="16:44">
      <c r="P298" s="30" t="e">
        <f>LEFT(TEXT(DataFromForm[[#This Row],[Heure coucher]],"0000"),2)</f>
        <v>#VALUE!</v>
      </c>
      <c r="Q298" s="31" t="e">
        <f>LEFT(TEXT(DataFromForm[[#This Row],[Heure coucher]],"0000"),2)+1</f>
        <v>#VALUE!</v>
      </c>
      <c r="R298" s="32" t="e">
        <f>IF(RIGHT(DataFromForm[[#This Row],[Heure coucher]],2)*1 &gt;57,Q298, P298)</f>
        <v>#VALUE!</v>
      </c>
      <c r="S298" s="33" t="e">
        <f>IF(RIGHT(DataFromForm[[#This Row],[Heure coucher]],2)*1 &gt;57,0,MROUND(RIGHT(DataFromForm[[#This Row],[Heure coucher]]*1,2),15))</f>
        <v>#VALUE!</v>
      </c>
      <c r="T298" s="20" t="e" cm="1">
        <f t="array" aca="1" ref="T298" ca="1">RIGHT(CELL("address",INDEX(Agenda!A:A,MATCH(DataFromForm[[#This Row],[Date]],Agenda!A:A,0))),3)</f>
        <v>#VALUE!</v>
      </c>
      <c r="U298" s="34" t="e" cm="1">
        <f t="array" ref="U298">INDEX(MatriceHeureHeure[], MATCH(S298*1,TableHeuresMinutes[Colonne1],0),MATCH(R298*1,(MatriceHeureHeure[#Headers])*1,0))</f>
        <v>#VALUE!</v>
      </c>
      <c r="W298" s="30" t="e">
        <f>LEFT(TEXT(DataFromForm[[#This Row],[Heure levé]],"0000"),2)</f>
        <v>#VALUE!</v>
      </c>
      <c r="X298" s="31" t="e">
        <f>LEFT(TEXT(DataFromForm[[#This Row],[Heure levé]],"0000"),2)+1</f>
        <v>#VALUE!</v>
      </c>
      <c r="Y298" t="e">
        <f>IF(RIGHT(DataFromForm[[#This Row],[Heure levé]],2)*1 &gt;57, X298,W298)</f>
        <v>#VALUE!</v>
      </c>
      <c r="Z298" t="e">
        <f>IF(RIGHT(DataFromForm[[#This Row],[Heure levé]],2)*1 &gt;57,0,MROUND(RIGHT(DataFromForm[[#This Row],[Heure coucher]]*1,2),15))</f>
        <v>#VALUE!</v>
      </c>
      <c r="AA298" t="e" cm="1">
        <f t="array" aca="1" ref="AA298" ca="1">RIGHT(CELL("address",INDEX(Agenda!A:A,MATCH(DataFromForm[[#This Row],[Date]],Agenda!A:A,0))),3)</f>
        <v>#VALUE!</v>
      </c>
      <c r="AB298" s="4" t="e" cm="1">
        <f t="array" ref="AB298">INDEX(MatriceHeureHeure[], MATCH(Z298*1,TableHeuresMinutes[Colonne1],0),MATCH(Y298*1,(MatriceHeureHeure[#Headers])*1,0))</f>
        <v>#VALUE!</v>
      </c>
      <c r="AD298" s="48" t="e">
        <f>LEFT(TEXT(DataFromForm[[#This Row],[HeureBoisson]],"0000"),2)</f>
        <v>#VALUE!</v>
      </c>
      <c r="AE298" s="31" t="e">
        <f>LEFT(TEXT(DataFromForm[[#This Row],[HeureBoisson]],"0000"),2)+1</f>
        <v>#VALUE!</v>
      </c>
      <c r="AF298" t="e">
        <f>IF(RIGHT(DataFromForm[[#This Row],[HeureBoisson]],2)*1 &gt;57, AE298,AD298)</f>
        <v>#VALUE!</v>
      </c>
      <c r="AG298" t="e">
        <f>IF(RIGHT(DataFromForm[[#This Row],[HeureBoisson]],2)*1 &gt;57,0,MROUND(RIGHT(DataFromForm[[#This Row],[Heure coucher]]*1,2),15))</f>
        <v>#VALUE!</v>
      </c>
      <c r="AH298" t="e" cm="1">
        <f t="array" aca="1" ref="AH298" ca="1">RIGHT(CELL("address",INDEX(Agenda!A:A,MATCH(DataFromForm[[#This Row],[Date]],Agenda!A:A,0))),3)-1</f>
        <v>#VALUE!</v>
      </c>
      <c r="AI298" s="4" t="e" cm="1">
        <f t="array" ref="AI298">INDEX(MatriceHeureHeure[], MATCH(AG298*1,TableHeuresMinutes[Colonne1],0),MATCH(AF298*1,(MatriceHeureHeure[#Headers])*1,0))</f>
        <v>#VALUE!</v>
      </c>
      <c r="AJ298" s="37">
        <v>0</v>
      </c>
      <c r="AK298" s="48" t="e">
        <f>LEFT(TEXT(DataFromForm[[#This Row],[Heure sieste]],"0000"),2)</f>
        <v>#VALUE!</v>
      </c>
      <c r="AL298" s="31" t="e">
        <f>LEFT(TEXT(DataFromForm[[#This Row],[Heure sieste]],"0000"),2)+1</f>
        <v>#VALUE!</v>
      </c>
      <c r="AM298" t="e">
        <f>IF(RIGHT(DataFromForm[[#This Row],[Heure sieste]],2)*1 &gt;57, AL298,AK298)</f>
        <v>#VALUE!</v>
      </c>
      <c r="AN298" t="e">
        <f>IF(RIGHT(DataFromForm[[#This Row],[Heure sieste]],2)*1 &gt;57,0,MROUND(RIGHT(DataFromForm[[#This Row],[Heure sieste]]*1,2),15))</f>
        <v>#VALUE!</v>
      </c>
      <c r="AO298" t="e">
        <f>MROUND(DataFromForm[[#This Row],[Durée sieste]],15)</f>
        <v>#VALUE!</v>
      </c>
      <c r="AP298" t="e" cm="1">
        <f t="array" aca="1" ref="AP298" ca="1">RIGHT(CELL("address",INDEX(Agenda!A:A,MATCH(DataFromForm[[#This Row],[Date]],Agenda!A:A,0))),3)</f>
        <v>#VALUE!</v>
      </c>
      <c r="AQ298" s="4" t="e" cm="1">
        <f t="array" ref="AQ298">INDEX(MatriceHeureHeure[], MATCH(AN298*1,TableHeuresMinutes[Colonne1],0),MATCH(AM298*1,(MatriceHeureHeure[#Headers])*1,0))</f>
        <v>#VALUE!</v>
      </c>
      <c r="AR298" t="e">
        <f t="shared" si="5"/>
        <v>#VALUE!</v>
      </c>
    </row>
    <row r="299" spans="16:44">
      <c r="P299" s="30" t="e">
        <f>LEFT(TEXT(DataFromForm[[#This Row],[Heure coucher]],"0000"),2)</f>
        <v>#VALUE!</v>
      </c>
      <c r="Q299" s="31" t="e">
        <f>LEFT(TEXT(DataFromForm[[#This Row],[Heure coucher]],"0000"),2)+1</f>
        <v>#VALUE!</v>
      </c>
      <c r="R299" s="32" t="e">
        <f>IF(RIGHT(DataFromForm[[#This Row],[Heure coucher]],2)*1 &gt;57,Q299, P299)</f>
        <v>#VALUE!</v>
      </c>
      <c r="S299" s="33" t="e">
        <f>IF(RIGHT(DataFromForm[[#This Row],[Heure coucher]],2)*1 &gt;57,0,MROUND(RIGHT(DataFromForm[[#This Row],[Heure coucher]]*1,2),15))</f>
        <v>#VALUE!</v>
      </c>
      <c r="T299" s="20" t="e" cm="1">
        <f t="array" aca="1" ref="T299" ca="1">RIGHT(CELL("address",INDEX(Agenda!A:A,MATCH(DataFromForm[[#This Row],[Date]],Agenda!A:A,0))),3)</f>
        <v>#VALUE!</v>
      </c>
      <c r="U299" s="34" t="e" cm="1">
        <f t="array" ref="U299">INDEX(MatriceHeureHeure[], MATCH(S299*1,TableHeuresMinutes[Colonne1],0),MATCH(R299*1,(MatriceHeureHeure[#Headers])*1,0))</f>
        <v>#VALUE!</v>
      </c>
      <c r="W299" s="30" t="e">
        <f>LEFT(TEXT(DataFromForm[[#This Row],[Heure levé]],"0000"),2)</f>
        <v>#VALUE!</v>
      </c>
      <c r="X299" s="31" t="e">
        <f>LEFT(TEXT(DataFromForm[[#This Row],[Heure levé]],"0000"),2)+1</f>
        <v>#VALUE!</v>
      </c>
      <c r="Y299" t="e">
        <f>IF(RIGHT(DataFromForm[[#This Row],[Heure levé]],2)*1 &gt;57, X299,W299)</f>
        <v>#VALUE!</v>
      </c>
      <c r="Z299" t="e">
        <f>IF(RIGHT(DataFromForm[[#This Row],[Heure levé]],2)*1 &gt;57,0,MROUND(RIGHT(DataFromForm[[#This Row],[Heure coucher]]*1,2),15))</f>
        <v>#VALUE!</v>
      </c>
      <c r="AA299" t="e" cm="1">
        <f t="array" aca="1" ref="AA299" ca="1">RIGHT(CELL("address",INDEX(Agenda!A:A,MATCH(DataFromForm[[#This Row],[Date]],Agenda!A:A,0))),3)</f>
        <v>#VALUE!</v>
      </c>
      <c r="AB299" s="4" t="e" cm="1">
        <f t="array" ref="AB299">INDEX(MatriceHeureHeure[], MATCH(Z299*1,TableHeuresMinutes[Colonne1],0),MATCH(Y299*1,(MatriceHeureHeure[#Headers])*1,0))</f>
        <v>#VALUE!</v>
      </c>
      <c r="AD299" s="48" t="e">
        <f>LEFT(TEXT(DataFromForm[[#This Row],[HeureBoisson]],"0000"),2)</f>
        <v>#VALUE!</v>
      </c>
      <c r="AE299" s="31" t="e">
        <f>LEFT(TEXT(DataFromForm[[#This Row],[HeureBoisson]],"0000"),2)+1</f>
        <v>#VALUE!</v>
      </c>
      <c r="AF299" t="e">
        <f>IF(RIGHT(DataFromForm[[#This Row],[HeureBoisson]],2)*1 &gt;57, AE299,AD299)</f>
        <v>#VALUE!</v>
      </c>
      <c r="AG299" t="e">
        <f>IF(RIGHT(DataFromForm[[#This Row],[HeureBoisson]],2)*1 &gt;57,0,MROUND(RIGHT(DataFromForm[[#This Row],[Heure coucher]]*1,2),15))</f>
        <v>#VALUE!</v>
      </c>
      <c r="AH299" t="e" cm="1">
        <f t="array" aca="1" ref="AH299" ca="1">RIGHT(CELL("address",INDEX(Agenda!A:A,MATCH(DataFromForm[[#This Row],[Date]],Agenda!A:A,0))),3)-1</f>
        <v>#VALUE!</v>
      </c>
      <c r="AI299" s="4" t="e" cm="1">
        <f t="array" ref="AI299">INDEX(MatriceHeureHeure[], MATCH(AG299*1,TableHeuresMinutes[Colonne1],0),MATCH(AF299*1,(MatriceHeureHeure[#Headers])*1,0))</f>
        <v>#VALUE!</v>
      </c>
      <c r="AJ299" s="37">
        <v>0</v>
      </c>
      <c r="AK299" s="48" t="e">
        <f>LEFT(TEXT(DataFromForm[[#This Row],[Heure sieste]],"0000"),2)</f>
        <v>#VALUE!</v>
      </c>
      <c r="AL299" s="31" t="e">
        <f>LEFT(TEXT(DataFromForm[[#This Row],[Heure sieste]],"0000"),2)+1</f>
        <v>#VALUE!</v>
      </c>
      <c r="AM299" t="e">
        <f>IF(RIGHT(DataFromForm[[#This Row],[Heure sieste]],2)*1 &gt;57, AL299,AK299)</f>
        <v>#VALUE!</v>
      </c>
      <c r="AN299" t="e">
        <f>IF(RIGHT(DataFromForm[[#This Row],[Heure sieste]],2)*1 &gt;57,0,MROUND(RIGHT(DataFromForm[[#This Row],[Heure sieste]]*1,2),15))</f>
        <v>#VALUE!</v>
      </c>
      <c r="AO299" t="e">
        <f>MROUND(DataFromForm[[#This Row],[Durée sieste]],15)</f>
        <v>#VALUE!</v>
      </c>
      <c r="AP299" t="e" cm="1">
        <f t="array" aca="1" ref="AP299" ca="1">RIGHT(CELL("address",INDEX(Agenda!A:A,MATCH(DataFromForm[[#This Row],[Date]],Agenda!A:A,0))),3)</f>
        <v>#VALUE!</v>
      </c>
      <c r="AQ299" s="4" t="e" cm="1">
        <f t="array" ref="AQ299">INDEX(MatriceHeureHeure[], MATCH(AN299*1,TableHeuresMinutes[Colonne1],0),MATCH(AM299*1,(MatriceHeureHeure[#Headers])*1,0))</f>
        <v>#VALUE!</v>
      </c>
      <c r="AR299" t="e">
        <f t="shared" si="5"/>
        <v>#VALUE!</v>
      </c>
    </row>
    <row r="300" spans="16:44">
      <c r="P300" s="30" t="e">
        <f>LEFT(TEXT(DataFromForm[[#This Row],[Heure coucher]],"0000"),2)</f>
        <v>#VALUE!</v>
      </c>
      <c r="Q300" s="31" t="e">
        <f>LEFT(TEXT(DataFromForm[[#This Row],[Heure coucher]],"0000"),2)+1</f>
        <v>#VALUE!</v>
      </c>
      <c r="R300" s="32" t="e">
        <f>IF(RIGHT(DataFromForm[[#This Row],[Heure coucher]],2)*1 &gt;57,Q300, P300)</f>
        <v>#VALUE!</v>
      </c>
      <c r="S300" s="33" t="e">
        <f>IF(RIGHT(DataFromForm[[#This Row],[Heure coucher]],2)*1 &gt;57,0,MROUND(RIGHT(DataFromForm[[#This Row],[Heure coucher]]*1,2),15))</f>
        <v>#VALUE!</v>
      </c>
      <c r="T300" s="20" t="e" cm="1">
        <f t="array" aca="1" ref="T300" ca="1">RIGHT(CELL("address",INDEX(Agenda!A:A,MATCH(DataFromForm[[#This Row],[Date]],Agenda!A:A,0))),3)</f>
        <v>#VALUE!</v>
      </c>
      <c r="U300" s="34" t="e" cm="1">
        <f t="array" ref="U300">INDEX(MatriceHeureHeure[], MATCH(S300*1,TableHeuresMinutes[Colonne1],0),MATCH(R300*1,(MatriceHeureHeure[#Headers])*1,0))</f>
        <v>#VALUE!</v>
      </c>
      <c r="W300" s="30" t="e">
        <f>LEFT(TEXT(DataFromForm[[#This Row],[Heure levé]],"0000"),2)</f>
        <v>#VALUE!</v>
      </c>
      <c r="X300" s="31" t="e">
        <f>LEFT(TEXT(DataFromForm[[#This Row],[Heure levé]],"0000"),2)+1</f>
        <v>#VALUE!</v>
      </c>
      <c r="Y300" t="e">
        <f>IF(RIGHT(DataFromForm[[#This Row],[Heure levé]],2)*1 &gt;57, X300,W300)</f>
        <v>#VALUE!</v>
      </c>
      <c r="Z300" t="e">
        <f>IF(RIGHT(DataFromForm[[#This Row],[Heure levé]],2)*1 &gt;57,0,MROUND(RIGHT(DataFromForm[[#This Row],[Heure coucher]]*1,2),15))</f>
        <v>#VALUE!</v>
      </c>
      <c r="AA300" t="e" cm="1">
        <f t="array" aca="1" ref="AA300" ca="1">RIGHT(CELL("address",INDEX(Agenda!A:A,MATCH(DataFromForm[[#This Row],[Date]],Agenda!A:A,0))),3)</f>
        <v>#VALUE!</v>
      </c>
      <c r="AB300" s="4" t="e" cm="1">
        <f t="array" ref="AB300">INDEX(MatriceHeureHeure[], MATCH(Z300*1,TableHeuresMinutes[Colonne1],0),MATCH(Y300*1,(MatriceHeureHeure[#Headers])*1,0))</f>
        <v>#VALUE!</v>
      </c>
      <c r="AD300" s="48" t="e">
        <f>LEFT(TEXT(DataFromForm[[#This Row],[HeureBoisson]],"0000"),2)</f>
        <v>#VALUE!</v>
      </c>
      <c r="AE300" s="31" t="e">
        <f>LEFT(TEXT(DataFromForm[[#This Row],[HeureBoisson]],"0000"),2)+1</f>
        <v>#VALUE!</v>
      </c>
      <c r="AF300" t="e">
        <f>IF(RIGHT(DataFromForm[[#This Row],[HeureBoisson]],2)*1 &gt;57, AE300,AD300)</f>
        <v>#VALUE!</v>
      </c>
      <c r="AG300" t="e">
        <f>IF(RIGHT(DataFromForm[[#This Row],[HeureBoisson]],2)*1 &gt;57,0,MROUND(RIGHT(DataFromForm[[#This Row],[Heure coucher]]*1,2),15))</f>
        <v>#VALUE!</v>
      </c>
      <c r="AH300" t="e" cm="1">
        <f t="array" aca="1" ref="AH300" ca="1">RIGHT(CELL("address",INDEX(Agenda!A:A,MATCH(DataFromForm[[#This Row],[Date]],Agenda!A:A,0))),3)-1</f>
        <v>#VALUE!</v>
      </c>
      <c r="AI300" s="4" t="e" cm="1">
        <f t="array" ref="AI300">INDEX(MatriceHeureHeure[], MATCH(AG300*1,TableHeuresMinutes[Colonne1],0),MATCH(AF300*1,(MatriceHeureHeure[#Headers])*1,0))</f>
        <v>#VALUE!</v>
      </c>
      <c r="AJ300" s="37">
        <v>0</v>
      </c>
      <c r="AK300" s="48" t="e">
        <f>LEFT(TEXT(DataFromForm[[#This Row],[Heure sieste]],"0000"),2)</f>
        <v>#VALUE!</v>
      </c>
      <c r="AL300" s="31" t="e">
        <f>LEFT(TEXT(DataFromForm[[#This Row],[Heure sieste]],"0000"),2)+1</f>
        <v>#VALUE!</v>
      </c>
      <c r="AM300" t="e">
        <f>IF(RIGHT(DataFromForm[[#This Row],[Heure sieste]],2)*1 &gt;57, AL300,AK300)</f>
        <v>#VALUE!</v>
      </c>
      <c r="AN300" t="e">
        <f>IF(RIGHT(DataFromForm[[#This Row],[Heure sieste]],2)*1 &gt;57,0,MROUND(RIGHT(DataFromForm[[#This Row],[Heure sieste]]*1,2),15))</f>
        <v>#VALUE!</v>
      </c>
      <c r="AO300" t="e">
        <f>MROUND(DataFromForm[[#This Row],[Durée sieste]],15)</f>
        <v>#VALUE!</v>
      </c>
      <c r="AP300" t="e" cm="1">
        <f t="array" aca="1" ref="AP300" ca="1">RIGHT(CELL("address",INDEX(Agenda!A:A,MATCH(DataFromForm[[#This Row],[Date]],Agenda!A:A,0))),3)</f>
        <v>#VALUE!</v>
      </c>
      <c r="AQ300" s="4" t="e" cm="1">
        <f t="array" ref="AQ300">INDEX(MatriceHeureHeure[], MATCH(AN300*1,TableHeuresMinutes[Colonne1],0),MATCH(AM300*1,(MatriceHeureHeure[#Headers])*1,0))</f>
        <v>#VALUE!</v>
      </c>
      <c r="AR300" t="e">
        <f t="shared" si="5"/>
        <v>#VALUE!</v>
      </c>
    </row>
    <row r="301" spans="16:44">
      <c r="P301" s="30" t="e">
        <f>LEFT(TEXT(DataFromForm[[#This Row],[Heure coucher]],"0000"),2)</f>
        <v>#VALUE!</v>
      </c>
      <c r="Q301" s="31" t="e">
        <f>LEFT(TEXT(DataFromForm[[#This Row],[Heure coucher]],"0000"),2)+1</f>
        <v>#VALUE!</v>
      </c>
      <c r="R301" s="32" t="e">
        <f>IF(RIGHT(DataFromForm[[#This Row],[Heure coucher]],2)*1 &gt;57,Q301, P301)</f>
        <v>#VALUE!</v>
      </c>
      <c r="S301" s="33" t="e">
        <f>IF(RIGHT(DataFromForm[[#This Row],[Heure coucher]],2)*1 &gt;57,0,MROUND(RIGHT(DataFromForm[[#This Row],[Heure coucher]]*1,2),15))</f>
        <v>#VALUE!</v>
      </c>
      <c r="T301" s="20" t="e" cm="1">
        <f t="array" aca="1" ref="T301" ca="1">RIGHT(CELL("address",INDEX(Agenda!A:A,MATCH(DataFromForm[[#This Row],[Date]],Agenda!A:A,0))),3)</f>
        <v>#VALUE!</v>
      </c>
      <c r="U301" s="34" t="e" cm="1">
        <f t="array" ref="U301">INDEX(MatriceHeureHeure[], MATCH(S301*1,TableHeuresMinutes[Colonne1],0),MATCH(R301*1,(MatriceHeureHeure[#Headers])*1,0))</f>
        <v>#VALUE!</v>
      </c>
      <c r="W301" s="30" t="e">
        <f>LEFT(TEXT(DataFromForm[[#This Row],[Heure levé]],"0000"),2)</f>
        <v>#VALUE!</v>
      </c>
      <c r="X301" s="31" t="e">
        <f>LEFT(TEXT(DataFromForm[[#This Row],[Heure levé]],"0000"),2)+1</f>
        <v>#VALUE!</v>
      </c>
      <c r="Y301" t="e">
        <f>IF(RIGHT(DataFromForm[[#This Row],[Heure levé]],2)*1 &gt;57, X301,W301)</f>
        <v>#VALUE!</v>
      </c>
      <c r="Z301" t="e">
        <f>IF(RIGHT(DataFromForm[[#This Row],[Heure levé]],2)*1 &gt;57,0,MROUND(RIGHT(DataFromForm[[#This Row],[Heure coucher]]*1,2),15))</f>
        <v>#VALUE!</v>
      </c>
      <c r="AA301" t="e" cm="1">
        <f t="array" aca="1" ref="AA301" ca="1">RIGHT(CELL("address",INDEX(Agenda!A:A,MATCH(DataFromForm[[#This Row],[Date]],Agenda!A:A,0))),3)</f>
        <v>#VALUE!</v>
      </c>
      <c r="AB301" s="4" t="e" cm="1">
        <f t="array" ref="AB301">INDEX(MatriceHeureHeure[], MATCH(Z301*1,TableHeuresMinutes[Colonne1],0),MATCH(Y301*1,(MatriceHeureHeure[#Headers])*1,0))</f>
        <v>#VALUE!</v>
      </c>
      <c r="AD301" s="48" t="e">
        <f>LEFT(TEXT(DataFromForm[[#This Row],[HeureBoisson]],"0000"),2)</f>
        <v>#VALUE!</v>
      </c>
      <c r="AE301" s="31" t="e">
        <f>LEFT(TEXT(DataFromForm[[#This Row],[HeureBoisson]],"0000"),2)+1</f>
        <v>#VALUE!</v>
      </c>
      <c r="AF301" t="e">
        <f>IF(RIGHT(DataFromForm[[#This Row],[HeureBoisson]],2)*1 &gt;57, AE301,AD301)</f>
        <v>#VALUE!</v>
      </c>
      <c r="AG301" t="e">
        <f>IF(RIGHT(DataFromForm[[#This Row],[HeureBoisson]],2)*1 &gt;57,0,MROUND(RIGHT(DataFromForm[[#This Row],[Heure coucher]]*1,2),15))</f>
        <v>#VALUE!</v>
      </c>
      <c r="AH301" t="e" cm="1">
        <f t="array" aca="1" ref="AH301" ca="1">RIGHT(CELL("address",INDEX(Agenda!A:A,MATCH(DataFromForm[[#This Row],[Date]],Agenda!A:A,0))),3)-1</f>
        <v>#VALUE!</v>
      </c>
      <c r="AI301" s="4" t="e" cm="1">
        <f t="array" ref="AI301">INDEX(MatriceHeureHeure[], MATCH(AG301*1,TableHeuresMinutes[Colonne1],0),MATCH(AF301*1,(MatriceHeureHeure[#Headers])*1,0))</f>
        <v>#VALUE!</v>
      </c>
      <c r="AJ301" s="37">
        <v>0</v>
      </c>
      <c r="AK301" s="48" t="e">
        <f>LEFT(TEXT(DataFromForm[[#This Row],[Heure sieste]],"0000"),2)</f>
        <v>#VALUE!</v>
      </c>
      <c r="AL301" s="31" t="e">
        <f>LEFT(TEXT(DataFromForm[[#This Row],[Heure sieste]],"0000"),2)+1</f>
        <v>#VALUE!</v>
      </c>
      <c r="AM301" t="e">
        <f>IF(RIGHT(DataFromForm[[#This Row],[Heure sieste]],2)*1 &gt;57, AL301,AK301)</f>
        <v>#VALUE!</v>
      </c>
      <c r="AN301" t="e">
        <f>IF(RIGHT(DataFromForm[[#This Row],[Heure sieste]],2)*1 &gt;57,0,MROUND(RIGHT(DataFromForm[[#This Row],[Heure sieste]]*1,2),15))</f>
        <v>#VALUE!</v>
      </c>
      <c r="AO301" t="e">
        <f>MROUND(DataFromForm[[#This Row],[Durée sieste]],15)</f>
        <v>#VALUE!</v>
      </c>
      <c r="AP301" t="e" cm="1">
        <f t="array" aca="1" ref="AP301" ca="1">RIGHT(CELL("address",INDEX(Agenda!A:A,MATCH(DataFromForm[[#This Row],[Date]],Agenda!A:A,0))),3)</f>
        <v>#VALUE!</v>
      </c>
      <c r="AQ301" s="4" t="e" cm="1">
        <f t="array" ref="AQ301">INDEX(MatriceHeureHeure[], MATCH(AN301*1,TableHeuresMinutes[Colonne1],0),MATCH(AM301*1,(MatriceHeureHeure[#Headers])*1,0))</f>
        <v>#VALUE!</v>
      </c>
      <c r="AR301" t="e">
        <f t="shared" si="5"/>
        <v>#VALUE!</v>
      </c>
    </row>
    <row r="302" spans="16:44">
      <c r="P302" s="30" t="e">
        <f>LEFT(TEXT(DataFromForm[[#This Row],[Heure coucher]],"0000"),2)</f>
        <v>#VALUE!</v>
      </c>
      <c r="Q302" s="31" t="e">
        <f>LEFT(TEXT(DataFromForm[[#This Row],[Heure coucher]],"0000"),2)+1</f>
        <v>#VALUE!</v>
      </c>
      <c r="R302" s="32" t="e">
        <f>IF(RIGHT(DataFromForm[[#This Row],[Heure coucher]],2)*1 &gt;57,Q302, P302)</f>
        <v>#VALUE!</v>
      </c>
      <c r="S302" s="33" t="e">
        <f>IF(RIGHT(DataFromForm[[#This Row],[Heure coucher]],2)*1 &gt;57,0,MROUND(RIGHT(DataFromForm[[#This Row],[Heure coucher]]*1,2),15))</f>
        <v>#VALUE!</v>
      </c>
      <c r="T302" s="20" t="e" cm="1">
        <f t="array" aca="1" ref="T302" ca="1">RIGHT(CELL("address",INDEX(Agenda!A:A,MATCH(DataFromForm[[#This Row],[Date]],Agenda!A:A,0))),3)</f>
        <v>#VALUE!</v>
      </c>
      <c r="U302" s="34" t="e" cm="1">
        <f t="array" ref="U302">INDEX(MatriceHeureHeure[], MATCH(S302*1,TableHeuresMinutes[Colonne1],0),MATCH(R302*1,(MatriceHeureHeure[#Headers])*1,0))</f>
        <v>#VALUE!</v>
      </c>
      <c r="W302" s="30" t="e">
        <f>LEFT(TEXT(DataFromForm[[#This Row],[Heure levé]],"0000"),2)</f>
        <v>#VALUE!</v>
      </c>
      <c r="X302" s="31" t="e">
        <f>LEFT(TEXT(DataFromForm[[#This Row],[Heure levé]],"0000"),2)+1</f>
        <v>#VALUE!</v>
      </c>
      <c r="Y302" t="e">
        <f>IF(RIGHT(DataFromForm[[#This Row],[Heure levé]],2)*1 &gt;57, X302,W302)</f>
        <v>#VALUE!</v>
      </c>
      <c r="Z302" t="e">
        <f>IF(RIGHT(DataFromForm[[#This Row],[Heure levé]],2)*1 &gt;57,0,MROUND(RIGHT(DataFromForm[[#This Row],[Heure coucher]]*1,2),15))</f>
        <v>#VALUE!</v>
      </c>
      <c r="AA302" t="e" cm="1">
        <f t="array" aca="1" ref="AA302" ca="1">RIGHT(CELL("address",INDEX(Agenda!A:A,MATCH(DataFromForm[[#This Row],[Date]],Agenda!A:A,0))),3)</f>
        <v>#VALUE!</v>
      </c>
      <c r="AB302" s="4" t="e" cm="1">
        <f t="array" ref="AB302">INDEX(MatriceHeureHeure[], MATCH(Z302*1,TableHeuresMinutes[Colonne1],0),MATCH(Y302*1,(MatriceHeureHeure[#Headers])*1,0))</f>
        <v>#VALUE!</v>
      </c>
      <c r="AD302" s="48" t="e">
        <f>LEFT(TEXT(DataFromForm[[#This Row],[HeureBoisson]],"0000"),2)</f>
        <v>#VALUE!</v>
      </c>
      <c r="AE302" s="31" t="e">
        <f>LEFT(TEXT(DataFromForm[[#This Row],[HeureBoisson]],"0000"),2)+1</f>
        <v>#VALUE!</v>
      </c>
      <c r="AF302" t="e">
        <f>IF(RIGHT(DataFromForm[[#This Row],[HeureBoisson]],2)*1 &gt;57, AE302,AD302)</f>
        <v>#VALUE!</v>
      </c>
      <c r="AG302" t="e">
        <f>IF(RIGHT(DataFromForm[[#This Row],[HeureBoisson]],2)*1 &gt;57,0,MROUND(RIGHT(DataFromForm[[#This Row],[Heure coucher]]*1,2),15))</f>
        <v>#VALUE!</v>
      </c>
      <c r="AH302" t="e" cm="1">
        <f t="array" aca="1" ref="AH302" ca="1">RIGHT(CELL("address",INDEX(Agenda!A:A,MATCH(DataFromForm[[#This Row],[Date]],Agenda!A:A,0))),3)-1</f>
        <v>#VALUE!</v>
      </c>
      <c r="AI302" s="4" t="e" cm="1">
        <f t="array" ref="AI302">INDEX(MatriceHeureHeure[], MATCH(AG302*1,TableHeuresMinutes[Colonne1],0),MATCH(AF302*1,(MatriceHeureHeure[#Headers])*1,0))</f>
        <v>#VALUE!</v>
      </c>
      <c r="AJ302" s="37">
        <v>0</v>
      </c>
      <c r="AK302" s="48" t="e">
        <f>LEFT(TEXT(DataFromForm[[#This Row],[Heure sieste]],"0000"),2)</f>
        <v>#VALUE!</v>
      </c>
      <c r="AL302" s="31" t="e">
        <f>LEFT(TEXT(DataFromForm[[#This Row],[Heure sieste]],"0000"),2)+1</f>
        <v>#VALUE!</v>
      </c>
      <c r="AM302" t="e">
        <f>IF(RIGHT(DataFromForm[[#This Row],[Heure sieste]],2)*1 &gt;57, AL302,AK302)</f>
        <v>#VALUE!</v>
      </c>
      <c r="AN302" t="e">
        <f>IF(RIGHT(DataFromForm[[#This Row],[Heure sieste]],2)*1 &gt;57,0,MROUND(RIGHT(DataFromForm[[#This Row],[Heure sieste]]*1,2),15))</f>
        <v>#VALUE!</v>
      </c>
      <c r="AO302" t="e">
        <f>MROUND(DataFromForm[[#This Row],[Durée sieste]],15)</f>
        <v>#VALUE!</v>
      </c>
      <c r="AP302" t="e" cm="1">
        <f t="array" aca="1" ref="AP302" ca="1">RIGHT(CELL("address",INDEX(Agenda!A:A,MATCH(DataFromForm[[#This Row],[Date]],Agenda!A:A,0))),3)</f>
        <v>#VALUE!</v>
      </c>
      <c r="AQ302" s="4" t="e" cm="1">
        <f t="array" ref="AQ302">INDEX(MatriceHeureHeure[], MATCH(AN302*1,TableHeuresMinutes[Colonne1],0),MATCH(AM302*1,(MatriceHeureHeure[#Headers])*1,0))</f>
        <v>#VALUE!</v>
      </c>
      <c r="AR302" t="e">
        <f t="shared" si="5"/>
        <v>#VALUE!</v>
      </c>
    </row>
    <row r="303" spans="16:44">
      <c r="P303" s="30" t="e">
        <f>LEFT(TEXT(DataFromForm[[#This Row],[Heure coucher]],"0000"),2)</f>
        <v>#VALUE!</v>
      </c>
      <c r="Q303" s="31" t="e">
        <f>LEFT(TEXT(DataFromForm[[#This Row],[Heure coucher]],"0000"),2)+1</f>
        <v>#VALUE!</v>
      </c>
      <c r="R303" s="32" t="e">
        <f>IF(RIGHT(DataFromForm[[#This Row],[Heure coucher]],2)*1 &gt;57,Q303, P303)</f>
        <v>#VALUE!</v>
      </c>
      <c r="S303" s="33" t="e">
        <f>IF(RIGHT(DataFromForm[[#This Row],[Heure coucher]],2)*1 &gt;57,0,MROUND(RIGHT(DataFromForm[[#This Row],[Heure coucher]]*1,2),15))</f>
        <v>#VALUE!</v>
      </c>
      <c r="T303" s="20" t="e" cm="1">
        <f t="array" aca="1" ref="T303" ca="1">RIGHT(CELL("address",INDEX(Agenda!A:A,MATCH(DataFromForm[[#This Row],[Date]],Agenda!A:A,0))),3)</f>
        <v>#VALUE!</v>
      </c>
      <c r="U303" s="34" t="e" cm="1">
        <f t="array" ref="U303">INDEX(MatriceHeureHeure[], MATCH(S303*1,TableHeuresMinutes[Colonne1],0),MATCH(R303*1,(MatriceHeureHeure[#Headers])*1,0))</f>
        <v>#VALUE!</v>
      </c>
      <c r="W303" s="30" t="e">
        <f>LEFT(TEXT(DataFromForm[[#This Row],[Heure levé]],"0000"),2)</f>
        <v>#VALUE!</v>
      </c>
      <c r="X303" s="31" t="e">
        <f>LEFT(TEXT(DataFromForm[[#This Row],[Heure levé]],"0000"),2)+1</f>
        <v>#VALUE!</v>
      </c>
      <c r="Y303" t="e">
        <f>IF(RIGHT(DataFromForm[[#This Row],[Heure levé]],2)*1 &gt;57, X303,W303)</f>
        <v>#VALUE!</v>
      </c>
      <c r="Z303" t="e">
        <f>IF(RIGHT(DataFromForm[[#This Row],[Heure levé]],2)*1 &gt;57,0,MROUND(RIGHT(DataFromForm[[#This Row],[Heure coucher]]*1,2),15))</f>
        <v>#VALUE!</v>
      </c>
      <c r="AA303" t="e" cm="1">
        <f t="array" aca="1" ref="AA303" ca="1">RIGHT(CELL("address",INDEX(Agenda!A:A,MATCH(DataFromForm[[#This Row],[Date]],Agenda!A:A,0))),3)</f>
        <v>#VALUE!</v>
      </c>
      <c r="AB303" s="4" t="e" cm="1">
        <f t="array" ref="AB303">INDEX(MatriceHeureHeure[], MATCH(Z303*1,TableHeuresMinutes[Colonne1],0),MATCH(Y303*1,(MatriceHeureHeure[#Headers])*1,0))</f>
        <v>#VALUE!</v>
      </c>
      <c r="AD303" s="48" t="e">
        <f>LEFT(TEXT(DataFromForm[[#This Row],[HeureBoisson]],"0000"),2)</f>
        <v>#VALUE!</v>
      </c>
      <c r="AE303" s="31" t="e">
        <f>LEFT(TEXT(DataFromForm[[#This Row],[HeureBoisson]],"0000"),2)+1</f>
        <v>#VALUE!</v>
      </c>
      <c r="AF303" t="e">
        <f>IF(RIGHT(DataFromForm[[#This Row],[HeureBoisson]],2)*1 &gt;57, AE303,AD303)</f>
        <v>#VALUE!</v>
      </c>
      <c r="AG303" t="e">
        <f>IF(RIGHT(DataFromForm[[#This Row],[HeureBoisson]],2)*1 &gt;57,0,MROUND(RIGHT(DataFromForm[[#This Row],[Heure coucher]]*1,2),15))</f>
        <v>#VALUE!</v>
      </c>
      <c r="AH303" t="e" cm="1">
        <f t="array" aca="1" ref="AH303" ca="1">RIGHT(CELL("address",INDEX(Agenda!A:A,MATCH(DataFromForm[[#This Row],[Date]],Agenda!A:A,0))),3)-1</f>
        <v>#VALUE!</v>
      </c>
      <c r="AI303" s="4" t="e" cm="1">
        <f t="array" ref="AI303">INDEX(MatriceHeureHeure[], MATCH(AG303*1,TableHeuresMinutes[Colonne1],0),MATCH(AF303*1,(MatriceHeureHeure[#Headers])*1,0))</f>
        <v>#VALUE!</v>
      </c>
      <c r="AJ303" s="37">
        <v>0</v>
      </c>
      <c r="AK303" s="48" t="e">
        <f>LEFT(TEXT(DataFromForm[[#This Row],[Heure sieste]],"0000"),2)</f>
        <v>#VALUE!</v>
      </c>
      <c r="AL303" s="31" t="e">
        <f>LEFT(TEXT(DataFromForm[[#This Row],[Heure sieste]],"0000"),2)+1</f>
        <v>#VALUE!</v>
      </c>
      <c r="AM303" t="e">
        <f>IF(RIGHT(DataFromForm[[#This Row],[Heure sieste]],2)*1 &gt;57, AL303,AK303)</f>
        <v>#VALUE!</v>
      </c>
      <c r="AN303" t="e">
        <f>IF(RIGHT(DataFromForm[[#This Row],[Heure sieste]],2)*1 &gt;57,0,MROUND(RIGHT(DataFromForm[[#This Row],[Heure sieste]]*1,2),15))</f>
        <v>#VALUE!</v>
      </c>
      <c r="AO303" t="e">
        <f>MROUND(DataFromForm[[#This Row],[Durée sieste]],15)</f>
        <v>#VALUE!</v>
      </c>
      <c r="AP303" t="e" cm="1">
        <f t="array" aca="1" ref="AP303" ca="1">RIGHT(CELL("address",INDEX(Agenda!A:A,MATCH(DataFromForm[[#This Row],[Date]],Agenda!A:A,0))),3)</f>
        <v>#VALUE!</v>
      </c>
      <c r="AQ303" s="4" t="e" cm="1">
        <f t="array" ref="AQ303">INDEX(MatriceHeureHeure[], MATCH(AN303*1,TableHeuresMinutes[Colonne1],0),MATCH(AM303*1,(MatriceHeureHeure[#Headers])*1,0))</f>
        <v>#VALUE!</v>
      </c>
      <c r="AR303" t="e">
        <f t="shared" si="5"/>
        <v>#VALUE!</v>
      </c>
    </row>
    <row r="304" spans="16:44">
      <c r="P304" s="30" t="e">
        <f>LEFT(TEXT(DataFromForm[[#This Row],[Heure coucher]],"0000"),2)</f>
        <v>#VALUE!</v>
      </c>
      <c r="Q304" s="31" t="e">
        <f>LEFT(TEXT(DataFromForm[[#This Row],[Heure coucher]],"0000"),2)+1</f>
        <v>#VALUE!</v>
      </c>
      <c r="R304" s="32" t="e">
        <f>IF(RIGHT(DataFromForm[[#This Row],[Heure coucher]],2)*1 &gt;57,Q304, P304)</f>
        <v>#VALUE!</v>
      </c>
      <c r="S304" s="33" t="e">
        <f>IF(RIGHT(DataFromForm[[#This Row],[Heure coucher]],2)*1 &gt;57,0,MROUND(RIGHT(DataFromForm[[#This Row],[Heure coucher]]*1,2),15))</f>
        <v>#VALUE!</v>
      </c>
      <c r="T304" s="20" t="e" cm="1">
        <f t="array" aca="1" ref="T304" ca="1">RIGHT(CELL("address",INDEX(Agenda!A:A,MATCH(DataFromForm[[#This Row],[Date]],Agenda!A:A,0))),3)</f>
        <v>#VALUE!</v>
      </c>
      <c r="U304" s="34" t="e" cm="1">
        <f t="array" ref="U304">INDEX(MatriceHeureHeure[], MATCH(S304*1,TableHeuresMinutes[Colonne1],0),MATCH(R304*1,(MatriceHeureHeure[#Headers])*1,0))</f>
        <v>#VALUE!</v>
      </c>
      <c r="W304" s="30" t="e">
        <f>LEFT(TEXT(DataFromForm[[#This Row],[Heure levé]],"0000"),2)</f>
        <v>#VALUE!</v>
      </c>
      <c r="X304" s="31" t="e">
        <f>LEFT(TEXT(DataFromForm[[#This Row],[Heure levé]],"0000"),2)+1</f>
        <v>#VALUE!</v>
      </c>
      <c r="Y304" t="e">
        <f>IF(RIGHT(DataFromForm[[#This Row],[Heure levé]],2)*1 &gt;57, X304,W304)</f>
        <v>#VALUE!</v>
      </c>
      <c r="Z304" t="e">
        <f>IF(RIGHT(DataFromForm[[#This Row],[Heure levé]],2)*1 &gt;57,0,MROUND(RIGHT(DataFromForm[[#This Row],[Heure coucher]]*1,2),15))</f>
        <v>#VALUE!</v>
      </c>
      <c r="AA304" t="e" cm="1">
        <f t="array" aca="1" ref="AA304" ca="1">RIGHT(CELL("address",INDEX(Agenda!A:A,MATCH(DataFromForm[[#This Row],[Date]],Agenda!A:A,0))),3)</f>
        <v>#VALUE!</v>
      </c>
      <c r="AB304" s="4" t="e" cm="1">
        <f t="array" ref="AB304">INDEX(MatriceHeureHeure[], MATCH(Z304*1,TableHeuresMinutes[Colonne1],0),MATCH(Y304*1,(MatriceHeureHeure[#Headers])*1,0))</f>
        <v>#VALUE!</v>
      </c>
      <c r="AD304" s="48" t="e">
        <f>LEFT(TEXT(DataFromForm[[#This Row],[HeureBoisson]],"0000"),2)</f>
        <v>#VALUE!</v>
      </c>
      <c r="AE304" s="31" t="e">
        <f>LEFT(TEXT(DataFromForm[[#This Row],[HeureBoisson]],"0000"),2)+1</f>
        <v>#VALUE!</v>
      </c>
      <c r="AF304" t="e">
        <f>IF(RIGHT(DataFromForm[[#This Row],[HeureBoisson]],2)*1 &gt;57, AE304,AD304)</f>
        <v>#VALUE!</v>
      </c>
      <c r="AG304" t="e">
        <f>IF(RIGHT(DataFromForm[[#This Row],[HeureBoisson]],2)*1 &gt;57,0,MROUND(RIGHT(DataFromForm[[#This Row],[Heure coucher]]*1,2),15))</f>
        <v>#VALUE!</v>
      </c>
      <c r="AH304" t="e" cm="1">
        <f t="array" aca="1" ref="AH304" ca="1">RIGHT(CELL("address",INDEX(Agenda!A:A,MATCH(DataFromForm[[#This Row],[Date]],Agenda!A:A,0))),3)-1</f>
        <v>#VALUE!</v>
      </c>
      <c r="AI304" s="4" t="e" cm="1">
        <f t="array" ref="AI304">INDEX(MatriceHeureHeure[], MATCH(AG304*1,TableHeuresMinutes[Colonne1],0),MATCH(AF304*1,(MatriceHeureHeure[#Headers])*1,0))</f>
        <v>#VALUE!</v>
      </c>
      <c r="AJ304" s="37">
        <v>0</v>
      </c>
      <c r="AK304" s="48" t="e">
        <f>LEFT(TEXT(DataFromForm[[#This Row],[Heure sieste]],"0000"),2)</f>
        <v>#VALUE!</v>
      </c>
      <c r="AL304" s="31" t="e">
        <f>LEFT(TEXT(DataFromForm[[#This Row],[Heure sieste]],"0000"),2)+1</f>
        <v>#VALUE!</v>
      </c>
      <c r="AM304" t="e">
        <f>IF(RIGHT(DataFromForm[[#This Row],[Heure sieste]],2)*1 &gt;57, AL304,AK304)</f>
        <v>#VALUE!</v>
      </c>
      <c r="AN304" t="e">
        <f>IF(RIGHT(DataFromForm[[#This Row],[Heure sieste]],2)*1 &gt;57,0,MROUND(RIGHT(DataFromForm[[#This Row],[Heure sieste]]*1,2),15))</f>
        <v>#VALUE!</v>
      </c>
      <c r="AO304" t="e">
        <f>MROUND(DataFromForm[[#This Row],[Durée sieste]],15)</f>
        <v>#VALUE!</v>
      </c>
      <c r="AP304" t="e" cm="1">
        <f t="array" aca="1" ref="AP304" ca="1">RIGHT(CELL("address",INDEX(Agenda!A:A,MATCH(DataFromForm[[#This Row],[Date]],Agenda!A:A,0))),3)</f>
        <v>#VALUE!</v>
      </c>
      <c r="AQ304" s="4" t="e" cm="1">
        <f t="array" ref="AQ304">INDEX(MatriceHeureHeure[], MATCH(AN304*1,TableHeuresMinutes[Colonne1],0),MATCH(AM304*1,(MatriceHeureHeure[#Headers])*1,0))</f>
        <v>#VALUE!</v>
      </c>
      <c r="AR304" t="e">
        <f t="shared" si="5"/>
        <v>#VALUE!</v>
      </c>
    </row>
    <row r="305" spans="16:44">
      <c r="P305" s="30" t="e">
        <f>LEFT(TEXT(DataFromForm[[#This Row],[Heure coucher]],"0000"),2)</f>
        <v>#VALUE!</v>
      </c>
      <c r="Q305" s="31" t="e">
        <f>LEFT(TEXT(DataFromForm[[#This Row],[Heure coucher]],"0000"),2)+1</f>
        <v>#VALUE!</v>
      </c>
      <c r="R305" s="32" t="e">
        <f>IF(RIGHT(DataFromForm[[#This Row],[Heure coucher]],2)*1 &gt;57,Q305, P305)</f>
        <v>#VALUE!</v>
      </c>
      <c r="S305" s="33" t="e">
        <f>IF(RIGHT(DataFromForm[[#This Row],[Heure coucher]],2)*1 &gt;57,0,MROUND(RIGHT(DataFromForm[[#This Row],[Heure coucher]]*1,2),15))</f>
        <v>#VALUE!</v>
      </c>
      <c r="T305" s="20" t="e" cm="1">
        <f t="array" aca="1" ref="T305" ca="1">RIGHT(CELL("address",INDEX(Agenda!A:A,MATCH(DataFromForm[[#This Row],[Date]],Agenda!A:A,0))),3)</f>
        <v>#VALUE!</v>
      </c>
      <c r="U305" s="34" t="e" cm="1">
        <f t="array" ref="U305">INDEX(MatriceHeureHeure[], MATCH(S305*1,TableHeuresMinutes[Colonne1],0),MATCH(R305*1,(MatriceHeureHeure[#Headers])*1,0))</f>
        <v>#VALUE!</v>
      </c>
      <c r="W305" s="30" t="e">
        <f>LEFT(TEXT(DataFromForm[[#This Row],[Heure levé]],"0000"),2)</f>
        <v>#VALUE!</v>
      </c>
      <c r="X305" s="31" t="e">
        <f>LEFT(TEXT(DataFromForm[[#This Row],[Heure levé]],"0000"),2)+1</f>
        <v>#VALUE!</v>
      </c>
      <c r="Y305" t="e">
        <f>IF(RIGHT(DataFromForm[[#This Row],[Heure levé]],2)*1 &gt;57, X305,W305)</f>
        <v>#VALUE!</v>
      </c>
      <c r="Z305" t="e">
        <f>IF(RIGHT(DataFromForm[[#This Row],[Heure levé]],2)*1 &gt;57,0,MROUND(RIGHT(DataFromForm[[#This Row],[Heure coucher]]*1,2),15))</f>
        <v>#VALUE!</v>
      </c>
      <c r="AA305" t="e" cm="1">
        <f t="array" aca="1" ref="AA305" ca="1">RIGHT(CELL("address",INDEX(Agenda!A:A,MATCH(DataFromForm[[#This Row],[Date]],Agenda!A:A,0))),3)</f>
        <v>#VALUE!</v>
      </c>
      <c r="AB305" s="4" t="e" cm="1">
        <f t="array" ref="AB305">INDEX(MatriceHeureHeure[], MATCH(Z305*1,TableHeuresMinutes[Colonne1],0),MATCH(Y305*1,(MatriceHeureHeure[#Headers])*1,0))</f>
        <v>#VALUE!</v>
      </c>
      <c r="AD305" s="48" t="e">
        <f>LEFT(TEXT(DataFromForm[[#This Row],[HeureBoisson]],"0000"),2)</f>
        <v>#VALUE!</v>
      </c>
      <c r="AE305" s="31" t="e">
        <f>LEFT(TEXT(DataFromForm[[#This Row],[HeureBoisson]],"0000"),2)+1</f>
        <v>#VALUE!</v>
      </c>
      <c r="AF305" t="e">
        <f>IF(RIGHT(DataFromForm[[#This Row],[HeureBoisson]],2)*1 &gt;57, AE305,AD305)</f>
        <v>#VALUE!</v>
      </c>
      <c r="AG305" t="e">
        <f>IF(RIGHT(DataFromForm[[#This Row],[HeureBoisson]],2)*1 &gt;57,0,MROUND(RIGHT(DataFromForm[[#This Row],[Heure coucher]]*1,2),15))</f>
        <v>#VALUE!</v>
      </c>
      <c r="AH305" t="e" cm="1">
        <f t="array" aca="1" ref="AH305" ca="1">RIGHT(CELL("address",INDEX(Agenda!A:A,MATCH(DataFromForm[[#This Row],[Date]],Agenda!A:A,0))),3)-1</f>
        <v>#VALUE!</v>
      </c>
      <c r="AI305" s="4" t="e" cm="1">
        <f t="array" ref="AI305">INDEX(MatriceHeureHeure[], MATCH(AG305*1,TableHeuresMinutes[Colonne1],0),MATCH(AF305*1,(MatriceHeureHeure[#Headers])*1,0))</f>
        <v>#VALUE!</v>
      </c>
      <c r="AJ305" s="37">
        <v>0</v>
      </c>
      <c r="AK305" s="48" t="e">
        <f>LEFT(TEXT(DataFromForm[[#This Row],[Heure sieste]],"0000"),2)</f>
        <v>#VALUE!</v>
      </c>
      <c r="AL305" s="31" t="e">
        <f>LEFT(TEXT(DataFromForm[[#This Row],[Heure sieste]],"0000"),2)+1</f>
        <v>#VALUE!</v>
      </c>
      <c r="AM305" t="e">
        <f>IF(RIGHT(DataFromForm[[#This Row],[Heure sieste]],2)*1 &gt;57, AL305,AK305)</f>
        <v>#VALUE!</v>
      </c>
      <c r="AN305" t="e">
        <f>IF(RIGHT(DataFromForm[[#This Row],[Heure sieste]],2)*1 &gt;57,0,MROUND(RIGHT(DataFromForm[[#This Row],[Heure sieste]]*1,2),15))</f>
        <v>#VALUE!</v>
      </c>
      <c r="AO305" t="e">
        <f>MROUND(DataFromForm[[#This Row],[Durée sieste]],15)</f>
        <v>#VALUE!</v>
      </c>
      <c r="AP305" t="e" cm="1">
        <f t="array" aca="1" ref="AP305" ca="1">RIGHT(CELL("address",INDEX(Agenda!A:A,MATCH(DataFromForm[[#This Row],[Date]],Agenda!A:A,0))),3)</f>
        <v>#VALUE!</v>
      </c>
      <c r="AQ305" s="4" t="e" cm="1">
        <f t="array" ref="AQ305">INDEX(MatriceHeureHeure[], MATCH(AN305*1,TableHeuresMinutes[Colonne1],0),MATCH(AM305*1,(MatriceHeureHeure[#Headers])*1,0))</f>
        <v>#VALUE!</v>
      </c>
      <c r="AR305" t="e">
        <f t="shared" si="5"/>
        <v>#VALUE!</v>
      </c>
    </row>
    <row r="306" spans="16:44">
      <c r="P306" s="30" t="e">
        <f>LEFT(TEXT(DataFromForm[[#This Row],[Heure coucher]],"0000"),2)</f>
        <v>#VALUE!</v>
      </c>
      <c r="Q306" s="31" t="e">
        <f>LEFT(TEXT(DataFromForm[[#This Row],[Heure coucher]],"0000"),2)+1</f>
        <v>#VALUE!</v>
      </c>
      <c r="R306" s="32" t="e">
        <f>IF(RIGHT(DataFromForm[[#This Row],[Heure coucher]],2)*1 &gt;57,Q306, P306)</f>
        <v>#VALUE!</v>
      </c>
      <c r="S306" s="33" t="e">
        <f>IF(RIGHT(DataFromForm[[#This Row],[Heure coucher]],2)*1 &gt;57,0,MROUND(RIGHT(DataFromForm[[#This Row],[Heure coucher]]*1,2),15))</f>
        <v>#VALUE!</v>
      </c>
      <c r="T306" s="20" t="e" cm="1">
        <f t="array" aca="1" ref="T306" ca="1">RIGHT(CELL("address",INDEX(Agenda!A:A,MATCH(DataFromForm[[#This Row],[Date]],Agenda!A:A,0))),3)</f>
        <v>#VALUE!</v>
      </c>
      <c r="U306" s="34" t="e" cm="1">
        <f t="array" ref="U306">INDEX(MatriceHeureHeure[], MATCH(S306*1,TableHeuresMinutes[Colonne1],0),MATCH(R306*1,(MatriceHeureHeure[#Headers])*1,0))</f>
        <v>#VALUE!</v>
      </c>
      <c r="W306" s="30" t="e">
        <f>LEFT(TEXT(DataFromForm[[#This Row],[Heure levé]],"0000"),2)</f>
        <v>#VALUE!</v>
      </c>
      <c r="X306" s="31" t="e">
        <f>LEFT(TEXT(DataFromForm[[#This Row],[Heure levé]],"0000"),2)+1</f>
        <v>#VALUE!</v>
      </c>
      <c r="Y306" t="e">
        <f>IF(RIGHT(DataFromForm[[#This Row],[Heure levé]],2)*1 &gt;57, X306,W306)</f>
        <v>#VALUE!</v>
      </c>
      <c r="Z306" t="e">
        <f>IF(RIGHT(DataFromForm[[#This Row],[Heure levé]],2)*1 &gt;57,0,MROUND(RIGHT(DataFromForm[[#This Row],[Heure coucher]]*1,2),15))</f>
        <v>#VALUE!</v>
      </c>
      <c r="AA306" t="e" cm="1">
        <f t="array" aca="1" ref="AA306" ca="1">RIGHT(CELL("address",INDEX(Agenda!A:A,MATCH(DataFromForm[[#This Row],[Date]],Agenda!A:A,0))),3)</f>
        <v>#VALUE!</v>
      </c>
      <c r="AB306" s="4" t="e" cm="1">
        <f t="array" ref="AB306">INDEX(MatriceHeureHeure[], MATCH(Z306*1,TableHeuresMinutes[Colonne1],0),MATCH(Y306*1,(MatriceHeureHeure[#Headers])*1,0))</f>
        <v>#VALUE!</v>
      </c>
      <c r="AD306" s="48" t="e">
        <f>LEFT(TEXT(DataFromForm[[#This Row],[HeureBoisson]],"0000"),2)</f>
        <v>#VALUE!</v>
      </c>
      <c r="AE306" s="31" t="e">
        <f>LEFT(TEXT(DataFromForm[[#This Row],[HeureBoisson]],"0000"),2)+1</f>
        <v>#VALUE!</v>
      </c>
      <c r="AF306" t="e">
        <f>IF(RIGHT(DataFromForm[[#This Row],[HeureBoisson]],2)*1 &gt;57, AE306,AD306)</f>
        <v>#VALUE!</v>
      </c>
      <c r="AG306" t="e">
        <f>IF(RIGHT(DataFromForm[[#This Row],[HeureBoisson]],2)*1 &gt;57,0,MROUND(RIGHT(DataFromForm[[#This Row],[Heure coucher]]*1,2),15))</f>
        <v>#VALUE!</v>
      </c>
      <c r="AH306" t="e" cm="1">
        <f t="array" aca="1" ref="AH306" ca="1">RIGHT(CELL("address",INDEX(Agenda!A:A,MATCH(DataFromForm[[#This Row],[Date]],Agenda!A:A,0))),3)-1</f>
        <v>#VALUE!</v>
      </c>
      <c r="AI306" s="4" t="e" cm="1">
        <f t="array" ref="AI306">INDEX(MatriceHeureHeure[], MATCH(AG306*1,TableHeuresMinutes[Colonne1],0),MATCH(AF306*1,(MatriceHeureHeure[#Headers])*1,0))</f>
        <v>#VALUE!</v>
      </c>
      <c r="AJ306" s="37">
        <v>0</v>
      </c>
      <c r="AK306" s="48" t="e">
        <f>LEFT(TEXT(DataFromForm[[#This Row],[Heure sieste]],"0000"),2)</f>
        <v>#VALUE!</v>
      </c>
      <c r="AL306" s="31" t="e">
        <f>LEFT(TEXT(DataFromForm[[#This Row],[Heure sieste]],"0000"),2)+1</f>
        <v>#VALUE!</v>
      </c>
      <c r="AM306" t="e">
        <f>IF(RIGHT(DataFromForm[[#This Row],[Heure sieste]],2)*1 &gt;57, AL306,AK306)</f>
        <v>#VALUE!</v>
      </c>
      <c r="AN306" t="e">
        <f>IF(RIGHT(DataFromForm[[#This Row],[Heure sieste]],2)*1 &gt;57,0,MROUND(RIGHT(DataFromForm[[#This Row],[Heure sieste]]*1,2),15))</f>
        <v>#VALUE!</v>
      </c>
      <c r="AO306" t="e">
        <f>MROUND(DataFromForm[[#This Row],[Durée sieste]],15)</f>
        <v>#VALUE!</v>
      </c>
      <c r="AP306" t="e" cm="1">
        <f t="array" aca="1" ref="AP306" ca="1">RIGHT(CELL("address",INDEX(Agenda!A:A,MATCH(DataFromForm[[#This Row],[Date]],Agenda!A:A,0))),3)</f>
        <v>#VALUE!</v>
      </c>
      <c r="AQ306" s="4" t="e" cm="1">
        <f t="array" ref="AQ306">INDEX(MatriceHeureHeure[], MATCH(AN306*1,TableHeuresMinutes[Colonne1],0),MATCH(AM306*1,(MatriceHeureHeure[#Headers])*1,0))</f>
        <v>#VALUE!</v>
      </c>
      <c r="AR306" t="e">
        <f t="shared" si="5"/>
        <v>#VALUE!</v>
      </c>
    </row>
    <row r="307" spans="16:44">
      <c r="P307" s="30" t="e">
        <f>LEFT(TEXT(DataFromForm[[#This Row],[Heure coucher]],"0000"),2)</f>
        <v>#VALUE!</v>
      </c>
      <c r="Q307" s="31" t="e">
        <f>LEFT(TEXT(DataFromForm[[#This Row],[Heure coucher]],"0000"),2)+1</f>
        <v>#VALUE!</v>
      </c>
      <c r="R307" s="32" t="e">
        <f>IF(RIGHT(DataFromForm[[#This Row],[Heure coucher]],2)*1 &gt;57,Q307, P307)</f>
        <v>#VALUE!</v>
      </c>
      <c r="S307" s="33" t="e">
        <f>IF(RIGHT(DataFromForm[[#This Row],[Heure coucher]],2)*1 &gt;57,0,MROUND(RIGHT(DataFromForm[[#This Row],[Heure coucher]]*1,2),15))</f>
        <v>#VALUE!</v>
      </c>
      <c r="T307" s="20" t="e" cm="1">
        <f t="array" aca="1" ref="T307" ca="1">RIGHT(CELL("address",INDEX(Agenda!A:A,MATCH(DataFromForm[[#This Row],[Date]],Agenda!A:A,0))),3)</f>
        <v>#VALUE!</v>
      </c>
      <c r="U307" s="34" t="e" cm="1">
        <f t="array" ref="U307">INDEX(MatriceHeureHeure[], MATCH(S307*1,TableHeuresMinutes[Colonne1],0),MATCH(R307*1,(MatriceHeureHeure[#Headers])*1,0))</f>
        <v>#VALUE!</v>
      </c>
      <c r="W307" s="30" t="e">
        <f>LEFT(TEXT(DataFromForm[[#This Row],[Heure levé]],"0000"),2)</f>
        <v>#VALUE!</v>
      </c>
      <c r="X307" s="31" t="e">
        <f>LEFT(TEXT(DataFromForm[[#This Row],[Heure levé]],"0000"),2)+1</f>
        <v>#VALUE!</v>
      </c>
      <c r="Y307" t="e">
        <f>IF(RIGHT(DataFromForm[[#This Row],[Heure levé]],2)*1 &gt;57, X307,W307)</f>
        <v>#VALUE!</v>
      </c>
      <c r="Z307" t="e">
        <f>IF(RIGHT(DataFromForm[[#This Row],[Heure levé]],2)*1 &gt;57,0,MROUND(RIGHT(DataFromForm[[#This Row],[Heure coucher]]*1,2),15))</f>
        <v>#VALUE!</v>
      </c>
      <c r="AA307" t="e" cm="1">
        <f t="array" aca="1" ref="AA307" ca="1">RIGHT(CELL("address",INDEX(Agenda!A:A,MATCH(DataFromForm[[#This Row],[Date]],Agenda!A:A,0))),3)</f>
        <v>#VALUE!</v>
      </c>
      <c r="AB307" s="4" t="e" cm="1">
        <f t="array" ref="AB307">INDEX(MatriceHeureHeure[], MATCH(Z307*1,TableHeuresMinutes[Colonne1],0),MATCH(Y307*1,(MatriceHeureHeure[#Headers])*1,0))</f>
        <v>#VALUE!</v>
      </c>
      <c r="AD307" s="48" t="e">
        <f>LEFT(TEXT(DataFromForm[[#This Row],[HeureBoisson]],"0000"),2)</f>
        <v>#VALUE!</v>
      </c>
      <c r="AE307" s="31" t="e">
        <f>LEFT(TEXT(DataFromForm[[#This Row],[HeureBoisson]],"0000"),2)+1</f>
        <v>#VALUE!</v>
      </c>
      <c r="AF307" t="e">
        <f>IF(RIGHT(DataFromForm[[#This Row],[HeureBoisson]],2)*1 &gt;57, AE307,AD307)</f>
        <v>#VALUE!</v>
      </c>
      <c r="AG307" t="e">
        <f>IF(RIGHT(DataFromForm[[#This Row],[HeureBoisson]],2)*1 &gt;57,0,MROUND(RIGHT(DataFromForm[[#This Row],[Heure coucher]]*1,2),15))</f>
        <v>#VALUE!</v>
      </c>
      <c r="AH307" t="e" cm="1">
        <f t="array" aca="1" ref="AH307" ca="1">RIGHT(CELL("address",INDEX(Agenda!A:A,MATCH(DataFromForm[[#This Row],[Date]],Agenda!A:A,0))),3)-1</f>
        <v>#VALUE!</v>
      </c>
      <c r="AI307" s="4" t="e" cm="1">
        <f t="array" ref="AI307">INDEX(MatriceHeureHeure[], MATCH(AG307*1,TableHeuresMinutes[Colonne1],0),MATCH(AF307*1,(MatriceHeureHeure[#Headers])*1,0))</f>
        <v>#VALUE!</v>
      </c>
      <c r="AJ307" s="37">
        <v>0</v>
      </c>
      <c r="AK307" s="48" t="e">
        <f>LEFT(TEXT(DataFromForm[[#This Row],[Heure sieste]],"0000"),2)</f>
        <v>#VALUE!</v>
      </c>
      <c r="AL307" s="31" t="e">
        <f>LEFT(TEXT(DataFromForm[[#This Row],[Heure sieste]],"0000"),2)+1</f>
        <v>#VALUE!</v>
      </c>
      <c r="AM307" t="e">
        <f>IF(RIGHT(DataFromForm[[#This Row],[Heure sieste]],2)*1 &gt;57, AL307,AK307)</f>
        <v>#VALUE!</v>
      </c>
      <c r="AN307" t="e">
        <f>IF(RIGHT(DataFromForm[[#This Row],[Heure sieste]],2)*1 &gt;57,0,MROUND(RIGHT(DataFromForm[[#This Row],[Heure sieste]]*1,2),15))</f>
        <v>#VALUE!</v>
      </c>
      <c r="AO307" t="e">
        <f>MROUND(DataFromForm[[#This Row],[Durée sieste]],15)</f>
        <v>#VALUE!</v>
      </c>
      <c r="AP307" t="e" cm="1">
        <f t="array" aca="1" ref="AP307" ca="1">RIGHT(CELL("address",INDEX(Agenda!A:A,MATCH(DataFromForm[[#This Row],[Date]],Agenda!A:A,0))),3)</f>
        <v>#VALUE!</v>
      </c>
      <c r="AQ307" s="4" t="e" cm="1">
        <f t="array" ref="AQ307">INDEX(MatriceHeureHeure[], MATCH(AN307*1,TableHeuresMinutes[Colonne1],0),MATCH(AM307*1,(MatriceHeureHeure[#Headers])*1,0))</f>
        <v>#VALUE!</v>
      </c>
      <c r="AR307" t="e">
        <f t="shared" si="5"/>
        <v>#VALUE!</v>
      </c>
    </row>
    <row r="308" spans="16:44">
      <c r="P308" s="30" t="e">
        <f>LEFT(TEXT(DataFromForm[[#This Row],[Heure coucher]],"0000"),2)</f>
        <v>#VALUE!</v>
      </c>
      <c r="Q308" s="31" t="e">
        <f>LEFT(TEXT(DataFromForm[[#This Row],[Heure coucher]],"0000"),2)+1</f>
        <v>#VALUE!</v>
      </c>
      <c r="R308" s="32" t="e">
        <f>IF(RIGHT(DataFromForm[[#This Row],[Heure coucher]],2)*1 &gt;57,Q308, P308)</f>
        <v>#VALUE!</v>
      </c>
      <c r="S308" s="33" t="e">
        <f>IF(RIGHT(DataFromForm[[#This Row],[Heure coucher]],2)*1 &gt;57,0,MROUND(RIGHT(DataFromForm[[#This Row],[Heure coucher]]*1,2),15))</f>
        <v>#VALUE!</v>
      </c>
      <c r="T308" s="20" t="e" cm="1">
        <f t="array" aca="1" ref="T308" ca="1">RIGHT(CELL("address",INDEX(Agenda!A:A,MATCH(DataFromForm[[#This Row],[Date]],Agenda!A:A,0))),3)</f>
        <v>#VALUE!</v>
      </c>
      <c r="U308" s="34" t="e" cm="1">
        <f t="array" ref="U308">INDEX(MatriceHeureHeure[], MATCH(S308*1,TableHeuresMinutes[Colonne1],0),MATCH(R308*1,(MatriceHeureHeure[#Headers])*1,0))</f>
        <v>#VALUE!</v>
      </c>
      <c r="W308" s="30" t="e">
        <f>LEFT(TEXT(DataFromForm[[#This Row],[Heure levé]],"0000"),2)</f>
        <v>#VALUE!</v>
      </c>
      <c r="X308" s="31" t="e">
        <f>LEFT(TEXT(DataFromForm[[#This Row],[Heure levé]],"0000"),2)+1</f>
        <v>#VALUE!</v>
      </c>
      <c r="Y308" t="e">
        <f>IF(RIGHT(DataFromForm[[#This Row],[Heure levé]],2)*1 &gt;57, X308,W308)</f>
        <v>#VALUE!</v>
      </c>
      <c r="Z308" t="e">
        <f>IF(RIGHT(DataFromForm[[#This Row],[Heure levé]],2)*1 &gt;57,0,MROUND(RIGHT(DataFromForm[[#This Row],[Heure coucher]]*1,2),15))</f>
        <v>#VALUE!</v>
      </c>
      <c r="AA308" t="e" cm="1">
        <f t="array" aca="1" ref="AA308" ca="1">RIGHT(CELL("address",INDEX(Agenda!A:A,MATCH(DataFromForm[[#This Row],[Date]],Agenda!A:A,0))),3)</f>
        <v>#VALUE!</v>
      </c>
      <c r="AB308" s="4" t="e" cm="1">
        <f t="array" ref="AB308">INDEX(MatriceHeureHeure[], MATCH(Z308*1,TableHeuresMinutes[Colonne1],0),MATCH(Y308*1,(MatriceHeureHeure[#Headers])*1,0))</f>
        <v>#VALUE!</v>
      </c>
      <c r="AD308" s="48" t="e">
        <f>LEFT(TEXT(DataFromForm[[#This Row],[HeureBoisson]],"0000"),2)</f>
        <v>#VALUE!</v>
      </c>
      <c r="AE308" s="31" t="e">
        <f>LEFT(TEXT(DataFromForm[[#This Row],[HeureBoisson]],"0000"),2)+1</f>
        <v>#VALUE!</v>
      </c>
      <c r="AF308" t="e">
        <f>IF(RIGHT(DataFromForm[[#This Row],[HeureBoisson]],2)*1 &gt;57, AE308,AD308)</f>
        <v>#VALUE!</v>
      </c>
      <c r="AG308" t="e">
        <f>IF(RIGHT(DataFromForm[[#This Row],[HeureBoisson]],2)*1 &gt;57,0,MROUND(RIGHT(DataFromForm[[#This Row],[Heure coucher]]*1,2),15))</f>
        <v>#VALUE!</v>
      </c>
      <c r="AH308" t="e" cm="1">
        <f t="array" aca="1" ref="AH308" ca="1">RIGHT(CELL("address",INDEX(Agenda!A:A,MATCH(DataFromForm[[#This Row],[Date]],Agenda!A:A,0))),3)-1</f>
        <v>#VALUE!</v>
      </c>
      <c r="AI308" s="4" t="e" cm="1">
        <f t="array" ref="AI308">INDEX(MatriceHeureHeure[], MATCH(AG308*1,TableHeuresMinutes[Colonne1],0),MATCH(AF308*1,(MatriceHeureHeure[#Headers])*1,0))</f>
        <v>#VALUE!</v>
      </c>
      <c r="AJ308" s="37">
        <v>0</v>
      </c>
      <c r="AK308" s="48" t="e">
        <f>LEFT(TEXT(DataFromForm[[#This Row],[Heure sieste]],"0000"),2)</f>
        <v>#VALUE!</v>
      </c>
      <c r="AL308" s="31" t="e">
        <f>LEFT(TEXT(DataFromForm[[#This Row],[Heure sieste]],"0000"),2)+1</f>
        <v>#VALUE!</v>
      </c>
      <c r="AM308" t="e">
        <f>IF(RIGHT(DataFromForm[[#This Row],[Heure sieste]],2)*1 &gt;57, AL308,AK308)</f>
        <v>#VALUE!</v>
      </c>
      <c r="AN308" t="e">
        <f>IF(RIGHT(DataFromForm[[#This Row],[Heure sieste]],2)*1 &gt;57,0,MROUND(RIGHT(DataFromForm[[#This Row],[Heure sieste]]*1,2),15))</f>
        <v>#VALUE!</v>
      </c>
      <c r="AO308" t="e">
        <f>MROUND(DataFromForm[[#This Row],[Durée sieste]],15)</f>
        <v>#VALUE!</v>
      </c>
      <c r="AP308" t="e" cm="1">
        <f t="array" aca="1" ref="AP308" ca="1">RIGHT(CELL("address",INDEX(Agenda!A:A,MATCH(DataFromForm[[#This Row],[Date]],Agenda!A:A,0))),3)</f>
        <v>#VALUE!</v>
      </c>
      <c r="AQ308" s="4" t="e" cm="1">
        <f t="array" ref="AQ308">INDEX(MatriceHeureHeure[], MATCH(AN308*1,TableHeuresMinutes[Colonne1],0),MATCH(AM308*1,(MatriceHeureHeure[#Headers])*1,0))</f>
        <v>#VALUE!</v>
      </c>
      <c r="AR308" t="e">
        <f t="shared" si="5"/>
        <v>#VALUE!</v>
      </c>
    </row>
    <row r="309" spans="16:44">
      <c r="P309" s="30" t="e">
        <f>LEFT(TEXT(DataFromForm[[#This Row],[Heure coucher]],"0000"),2)</f>
        <v>#VALUE!</v>
      </c>
      <c r="Q309" s="31" t="e">
        <f>LEFT(TEXT(DataFromForm[[#This Row],[Heure coucher]],"0000"),2)+1</f>
        <v>#VALUE!</v>
      </c>
      <c r="R309" s="32" t="e">
        <f>IF(RIGHT(DataFromForm[[#This Row],[Heure coucher]],2)*1 &gt;57,Q309, P309)</f>
        <v>#VALUE!</v>
      </c>
      <c r="S309" s="33" t="e">
        <f>IF(RIGHT(DataFromForm[[#This Row],[Heure coucher]],2)*1 &gt;57,0,MROUND(RIGHT(DataFromForm[[#This Row],[Heure coucher]]*1,2),15))</f>
        <v>#VALUE!</v>
      </c>
      <c r="T309" s="20" t="e" cm="1">
        <f t="array" aca="1" ref="T309" ca="1">RIGHT(CELL("address",INDEX(Agenda!A:A,MATCH(DataFromForm[[#This Row],[Date]],Agenda!A:A,0))),3)</f>
        <v>#VALUE!</v>
      </c>
      <c r="U309" s="34" t="e" cm="1">
        <f t="array" ref="U309">INDEX(MatriceHeureHeure[], MATCH(S309*1,TableHeuresMinutes[Colonne1],0),MATCH(R309*1,(MatriceHeureHeure[#Headers])*1,0))</f>
        <v>#VALUE!</v>
      </c>
      <c r="W309" s="30" t="e">
        <f>LEFT(TEXT(DataFromForm[[#This Row],[Heure levé]],"0000"),2)</f>
        <v>#VALUE!</v>
      </c>
      <c r="X309" s="31" t="e">
        <f>LEFT(TEXT(DataFromForm[[#This Row],[Heure levé]],"0000"),2)+1</f>
        <v>#VALUE!</v>
      </c>
      <c r="Y309" t="e">
        <f>IF(RIGHT(DataFromForm[[#This Row],[Heure levé]],2)*1 &gt;57, X309,W309)</f>
        <v>#VALUE!</v>
      </c>
      <c r="Z309" t="e">
        <f>IF(RIGHT(DataFromForm[[#This Row],[Heure levé]],2)*1 &gt;57,0,MROUND(RIGHT(DataFromForm[[#This Row],[Heure coucher]]*1,2),15))</f>
        <v>#VALUE!</v>
      </c>
      <c r="AA309" t="e" cm="1">
        <f t="array" aca="1" ref="AA309" ca="1">RIGHT(CELL("address",INDEX(Agenda!A:A,MATCH(DataFromForm[[#This Row],[Date]],Agenda!A:A,0))),3)</f>
        <v>#VALUE!</v>
      </c>
      <c r="AB309" s="4" t="e" cm="1">
        <f t="array" ref="AB309">INDEX(MatriceHeureHeure[], MATCH(Z309*1,TableHeuresMinutes[Colonne1],0),MATCH(Y309*1,(MatriceHeureHeure[#Headers])*1,0))</f>
        <v>#VALUE!</v>
      </c>
      <c r="AD309" s="48" t="e">
        <f>LEFT(TEXT(DataFromForm[[#This Row],[HeureBoisson]],"0000"),2)</f>
        <v>#VALUE!</v>
      </c>
      <c r="AE309" s="31" t="e">
        <f>LEFT(TEXT(DataFromForm[[#This Row],[HeureBoisson]],"0000"),2)+1</f>
        <v>#VALUE!</v>
      </c>
      <c r="AF309" t="e">
        <f>IF(RIGHT(DataFromForm[[#This Row],[HeureBoisson]],2)*1 &gt;57, AE309,AD309)</f>
        <v>#VALUE!</v>
      </c>
      <c r="AG309" t="e">
        <f>IF(RIGHT(DataFromForm[[#This Row],[HeureBoisson]],2)*1 &gt;57,0,MROUND(RIGHT(DataFromForm[[#This Row],[Heure coucher]]*1,2),15))</f>
        <v>#VALUE!</v>
      </c>
      <c r="AH309" t="e" cm="1">
        <f t="array" aca="1" ref="AH309" ca="1">RIGHT(CELL("address",INDEX(Agenda!A:A,MATCH(DataFromForm[[#This Row],[Date]],Agenda!A:A,0))),3)-1</f>
        <v>#VALUE!</v>
      </c>
      <c r="AI309" s="4" t="e" cm="1">
        <f t="array" ref="AI309">INDEX(MatriceHeureHeure[], MATCH(AG309*1,TableHeuresMinutes[Colonne1],0),MATCH(AF309*1,(MatriceHeureHeure[#Headers])*1,0))</f>
        <v>#VALUE!</v>
      </c>
      <c r="AJ309" s="37">
        <v>0</v>
      </c>
      <c r="AK309" s="48" t="e">
        <f>LEFT(TEXT(DataFromForm[[#This Row],[Heure sieste]],"0000"),2)</f>
        <v>#VALUE!</v>
      </c>
      <c r="AL309" s="31" t="e">
        <f>LEFT(TEXT(DataFromForm[[#This Row],[Heure sieste]],"0000"),2)+1</f>
        <v>#VALUE!</v>
      </c>
      <c r="AM309" t="e">
        <f>IF(RIGHT(DataFromForm[[#This Row],[Heure sieste]],2)*1 &gt;57, AL309,AK309)</f>
        <v>#VALUE!</v>
      </c>
      <c r="AN309" t="e">
        <f>IF(RIGHT(DataFromForm[[#This Row],[Heure sieste]],2)*1 &gt;57,0,MROUND(RIGHT(DataFromForm[[#This Row],[Heure sieste]]*1,2),15))</f>
        <v>#VALUE!</v>
      </c>
      <c r="AO309" t="e">
        <f>MROUND(DataFromForm[[#This Row],[Durée sieste]],15)</f>
        <v>#VALUE!</v>
      </c>
      <c r="AP309" t="e" cm="1">
        <f t="array" aca="1" ref="AP309" ca="1">RIGHT(CELL("address",INDEX(Agenda!A:A,MATCH(DataFromForm[[#This Row],[Date]],Agenda!A:A,0))),3)</f>
        <v>#VALUE!</v>
      </c>
      <c r="AQ309" s="4" t="e" cm="1">
        <f t="array" ref="AQ309">INDEX(MatriceHeureHeure[], MATCH(AN309*1,TableHeuresMinutes[Colonne1],0),MATCH(AM309*1,(MatriceHeureHeure[#Headers])*1,0))</f>
        <v>#VALUE!</v>
      </c>
      <c r="AR309" t="e">
        <f t="shared" si="5"/>
        <v>#VALUE!</v>
      </c>
    </row>
    <row r="310" spans="16:44">
      <c r="P310" s="30" t="e">
        <f>LEFT(TEXT(DataFromForm[[#This Row],[Heure coucher]],"0000"),2)</f>
        <v>#VALUE!</v>
      </c>
      <c r="Q310" s="31" t="e">
        <f>LEFT(TEXT(DataFromForm[[#This Row],[Heure coucher]],"0000"),2)+1</f>
        <v>#VALUE!</v>
      </c>
      <c r="R310" s="32" t="e">
        <f>IF(RIGHT(DataFromForm[[#This Row],[Heure coucher]],2)*1 &gt;57,Q310, P310)</f>
        <v>#VALUE!</v>
      </c>
      <c r="S310" s="33" t="e">
        <f>IF(RIGHT(DataFromForm[[#This Row],[Heure coucher]],2)*1 &gt;57,0,MROUND(RIGHT(DataFromForm[[#This Row],[Heure coucher]]*1,2),15))</f>
        <v>#VALUE!</v>
      </c>
      <c r="T310" s="20" t="e" cm="1">
        <f t="array" aca="1" ref="T310" ca="1">RIGHT(CELL("address",INDEX(Agenda!A:A,MATCH(DataFromForm[[#This Row],[Date]],Agenda!A:A,0))),3)</f>
        <v>#VALUE!</v>
      </c>
      <c r="U310" s="34" t="e" cm="1">
        <f t="array" ref="U310">INDEX(MatriceHeureHeure[], MATCH(S310*1,TableHeuresMinutes[Colonne1],0),MATCH(R310*1,(MatriceHeureHeure[#Headers])*1,0))</f>
        <v>#VALUE!</v>
      </c>
      <c r="W310" s="30" t="e">
        <f>LEFT(TEXT(DataFromForm[[#This Row],[Heure levé]],"0000"),2)</f>
        <v>#VALUE!</v>
      </c>
      <c r="X310" s="31" t="e">
        <f>LEFT(TEXT(DataFromForm[[#This Row],[Heure levé]],"0000"),2)+1</f>
        <v>#VALUE!</v>
      </c>
      <c r="Y310" t="e">
        <f>IF(RIGHT(DataFromForm[[#This Row],[Heure levé]],2)*1 &gt;57, X310,W310)</f>
        <v>#VALUE!</v>
      </c>
      <c r="Z310" t="e">
        <f>IF(RIGHT(DataFromForm[[#This Row],[Heure levé]],2)*1 &gt;57,0,MROUND(RIGHT(DataFromForm[[#This Row],[Heure coucher]]*1,2),15))</f>
        <v>#VALUE!</v>
      </c>
      <c r="AA310" t="e" cm="1">
        <f t="array" aca="1" ref="AA310" ca="1">RIGHT(CELL("address",INDEX(Agenda!A:A,MATCH(DataFromForm[[#This Row],[Date]],Agenda!A:A,0))),3)</f>
        <v>#VALUE!</v>
      </c>
      <c r="AB310" s="4" t="e" cm="1">
        <f t="array" ref="AB310">INDEX(MatriceHeureHeure[], MATCH(Z310*1,TableHeuresMinutes[Colonne1],0),MATCH(Y310*1,(MatriceHeureHeure[#Headers])*1,0))</f>
        <v>#VALUE!</v>
      </c>
      <c r="AD310" s="48" t="e">
        <f>LEFT(TEXT(DataFromForm[[#This Row],[HeureBoisson]],"0000"),2)</f>
        <v>#VALUE!</v>
      </c>
      <c r="AE310" s="31" t="e">
        <f>LEFT(TEXT(DataFromForm[[#This Row],[HeureBoisson]],"0000"),2)+1</f>
        <v>#VALUE!</v>
      </c>
      <c r="AF310" t="e">
        <f>IF(RIGHT(DataFromForm[[#This Row],[HeureBoisson]],2)*1 &gt;57, AE310,AD310)</f>
        <v>#VALUE!</v>
      </c>
      <c r="AG310" t="e">
        <f>IF(RIGHT(DataFromForm[[#This Row],[HeureBoisson]],2)*1 &gt;57,0,MROUND(RIGHT(DataFromForm[[#This Row],[Heure coucher]]*1,2),15))</f>
        <v>#VALUE!</v>
      </c>
      <c r="AH310" t="e" cm="1">
        <f t="array" aca="1" ref="AH310" ca="1">RIGHT(CELL("address",INDEX(Agenda!A:A,MATCH(DataFromForm[[#This Row],[Date]],Agenda!A:A,0))),3)-1</f>
        <v>#VALUE!</v>
      </c>
      <c r="AI310" s="4" t="e" cm="1">
        <f t="array" ref="AI310">INDEX(MatriceHeureHeure[], MATCH(AG310*1,TableHeuresMinutes[Colonne1],0),MATCH(AF310*1,(MatriceHeureHeure[#Headers])*1,0))</f>
        <v>#VALUE!</v>
      </c>
      <c r="AJ310" s="37">
        <v>0</v>
      </c>
      <c r="AK310" s="48" t="e">
        <f>LEFT(TEXT(DataFromForm[[#This Row],[Heure sieste]],"0000"),2)</f>
        <v>#VALUE!</v>
      </c>
      <c r="AL310" s="31" t="e">
        <f>LEFT(TEXT(DataFromForm[[#This Row],[Heure sieste]],"0000"),2)+1</f>
        <v>#VALUE!</v>
      </c>
      <c r="AM310" t="e">
        <f>IF(RIGHT(DataFromForm[[#This Row],[Heure sieste]],2)*1 &gt;57, AL310,AK310)</f>
        <v>#VALUE!</v>
      </c>
      <c r="AN310" t="e">
        <f>IF(RIGHT(DataFromForm[[#This Row],[Heure sieste]],2)*1 &gt;57,0,MROUND(RIGHT(DataFromForm[[#This Row],[Heure sieste]]*1,2),15))</f>
        <v>#VALUE!</v>
      </c>
      <c r="AO310" t="e">
        <f>MROUND(DataFromForm[[#This Row],[Durée sieste]],15)</f>
        <v>#VALUE!</v>
      </c>
      <c r="AP310" t="e" cm="1">
        <f t="array" aca="1" ref="AP310" ca="1">RIGHT(CELL("address",INDEX(Agenda!A:A,MATCH(DataFromForm[[#This Row],[Date]],Agenda!A:A,0))),3)</f>
        <v>#VALUE!</v>
      </c>
      <c r="AQ310" s="4" t="e" cm="1">
        <f t="array" ref="AQ310">INDEX(MatriceHeureHeure[], MATCH(AN310*1,TableHeuresMinutes[Colonne1],0),MATCH(AM310*1,(MatriceHeureHeure[#Headers])*1,0))</f>
        <v>#VALUE!</v>
      </c>
      <c r="AR310" t="e">
        <f t="shared" si="5"/>
        <v>#VALUE!</v>
      </c>
    </row>
    <row r="311" spans="16:44">
      <c r="P311" s="30" t="e">
        <f>LEFT(TEXT(DataFromForm[[#This Row],[Heure coucher]],"0000"),2)</f>
        <v>#VALUE!</v>
      </c>
      <c r="Q311" s="31" t="e">
        <f>LEFT(TEXT(DataFromForm[[#This Row],[Heure coucher]],"0000"),2)+1</f>
        <v>#VALUE!</v>
      </c>
      <c r="R311" s="32" t="e">
        <f>IF(RIGHT(DataFromForm[[#This Row],[Heure coucher]],2)*1 &gt;57,Q311, P311)</f>
        <v>#VALUE!</v>
      </c>
      <c r="S311" s="33" t="e">
        <f>IF(RIGHT(DataFromForm[[#This Row],[Heure coucher]],2)*1 &gt;57,0,MROUND(RIGHT(DataFromForm[[#This Row],[Heure coucher]]*1,2),15))</f>
        <v>#VALUE!</v>
      </c>
      <c r="T311" s="20" t="e" cm="1">
        <f t="array" aca="1" ref="T311" ca="1">RIGHT(CELL("address",INDEX(Agenda!A:A,MATCH(DataFromForm[[#This Row],[Date]],Agenda!A:A,0))),3)</f>
        <v>#VALUE!</v>
      </c>
      <c r="U311" s="34" t="e" cm="1">
        <f t="array" ref="U311">INDEX(MatriceHeureHeure[], MATCH(S311*1,TableHeuresMinutes[Colonne1],0),MATCH(R311*1,(MatriceHeureHeure[#Headers])*1,0))</f>
        <v>#VALUE!</v>
      </c>
      <c r="W311" s="30" t="e">
        <f>LEFT(TEXT(DataFromForm[[#This Row],[Heure levé]],"0000"),2)</f>
        <v>#VALUE!</v>
      </c>
      <c r="X311" s="31" t="e">
        <f>LEFT(TEXT(DataFromForm[[#This Row],[Heure levé]],"0000"),2)+1</f>
        <v>#VALUE!</v>
      </c>
      <c r="Y311" t="e">
        <f>IF(RIGHT(DataFromForm[[#This Row],[Heure levé]],2)*1 &gt;57, X311,W311)</f>
        <v>#VALUE!</v>
      </c>
      <c r="Z311" t="e">
        <f>IF(RIGHT(DataFromForm[[#This Row],[Heure levé]],2)*1 &gt;57,0,MROUND(RIGHT(DataFromForm[[#This Row],[Heure coucher]]*1,2),15))</f>
        <v>#VALUE!</v>
      </c>
      <c r="AA311" t="e" cm="1">
        <f t="array" aca="1" ref="AA311" ca="1">RIGHT(CELL("address",INDEX(Agenda!A:A,MATCH(DataFromForm[[#This Row],[Date]],Agenda!A:A,0))),3)</f>
        <v>#VALUE!</v>
      </c>
      <c r="AB311" s="4" t="e" cm="1">
        <f t="array" ref="AB311">INDEX(MatriceHeureHeure[], MATCH(Z311*1,TableHeuresMinutes[Colonne1],0),MATCH(Y311*1,(MatriceHeureHeure[#Headers])*1,0))</f>
        <v>#VALUE!</v>
      </c>
      <c r="AD311" s="48" t="e">
        <f>LEFT(TEXT(DataFromForm[[#This Row],[HeureBoisson]],"0000"),2)</f>
        <v>#VALUE!</v>
      </c>
      <c r="AE311" s="31" t="e">
        <f>LEFT(TEXT(DataFromForm[[#This Row],[HeureBoisson]],"0000"),2)+1</f>
        <v>#VALUE!</v>
      </c>
      <c r="AF311" t="e">
        <f>IF(RIGHT(DataFromForm[[#This Row],[HeureBoisson]],2)*1 &gt;57, AE311,AD311)</f>
        <v>#VALUE!</v>
      </c>
      <c r="AG311" t="e">
        <f>IF(RIGHT(DataFromForm[[#This Row],[HeureBoisson]],2)*1 &gt;57,0,MROUND(RIGHT(DataFromForm[[#This Row],[Heure coucher]]*1,2),15))</f>
        <v>#VALUE!</v>
      </c>
      <c r="AH311" t="e" cm="1">
        <f t="array" aca="1" ref="AH311" ca="1">RIGHT(CELL("address",INDEX(Agenda!A:A,MATCH(DataFromForm[[#This Row],[Date]],Agenda!A:A,0))),3)-1</f>
        <v>#VALUE!</v>
      </c>
      <c r="AI311" s="4" t="e" cm="1">
        <f t="array" ref="AI311">INDEX(MatriceHeureHeure[], MATCH(AG311*1,TableHeuresMinutes[Colonne1],0),MATCH(AF311*1,(MatriceHeureHeure[#Headers])*1,0))</f>
        <v>#VALUE!</v>
      </c>
      <c r="AJ311" s="37">
        <v>0</v>
      </c>
      <c r="AK311" s="48" t="e">
        <f>LEFT(TEXT(DataFromForm[[#This Row],[Heure sieste]],"0000"),2)</f>
        <v>#VALUE!</v>
      </c>
      <c r="AL311" s="31" t="e">
        <f>LEFT(TEXT(DataFromForm[[#This Row],[Heure sieste]],"0000"),2)+1</f>
        <v>#VALUE!</v>
      </c>
      <c r="AM311" t="e">
        <f>IF(RIGHT(DataFromForm[[#This Row],[Heure sieste]],2)*1 &gt;57, AL311,AK311)</f>
        <v>#VALUE!</v>
      </c>
      <c r="AN311" t="e">
        <f>IF(RIGHT(DataFromForm[[#This Row],[Heure sieste]],2)*1 &gt;57,0,MROUND(RIGHT(DataFromForm[[#This Row],[Heure sieste]]*1,2),15))</f>
        <v>#VALUE!</v>
      </c>
      <c r="AO311" t="e">
        <f>MROUND(DataFromForm[[#This Row],[Durée sieste]],15)</f>
        <v>#VALUE!</v>
      </c>
      <c r="AP311" t="e" cm="1">
        <f t="array" aca="1" ref="AP311" ca="1">RIGHT(CELL("address",INDEX(Agenda!A:A,MATCH(DataFromForm[[#This Row],[Date]],Agenda!A:A,0))),3)</f>
        <v>#VALUE!</v>
      </c>
      <c r="AQ311" s="4" t="e" cm="1">
        <f t="array" ref="AQ311">INDEX(MatriceHeureHeure[], MATCH(AN311*1,TableHeuresMinutes[Colonne1],0),MATCH(AM311*1,(MatriceHeureHeure[#Headers])*1,0))</f>
        <v>#VALUE!</v>
      </c>
      <c r="AR311" t="e">
        <f t="shared" si="5"/>
        <v>#VALUE!</v>
      </c>
    </row>
    <row r="312" spans="16:44">
      <c r="P312" s="30" t="e">
        <f>LEFT(TEXT(DataFromForm[[#This Row],[Heure coucher]],"0000"),2)</f>
        <v>#VALUE!</v>
      </c>
      <c r="Q312" s="31" t="e">
        <f>LEFT(TEXT(DataFromForm[[#This Row],[Heure coucher]],"0000"),2)+1</f>
        <v>#VALUE!</v>
      </c>
      <c r="R312" s="32" t="e">
        <f>IF(RIGHT(DataFromForm[[#This Row],[Heure coucher]],2)*1 &gt;57,Q312, P312)</f>
        <v>#VALUE!</v>
      </c>
      <c r="S312" s="33" t="e">
        <f>IF(RIGHT(DataFromForm[[#This Row],[Heure coucher]],2)*1 &gt;57,0,MROUND(RIGHT(DataFromForm[[#This Row],[Heure coucher]]*1,2),15))</f>
        <v>#VALUE!</v>
      </c>
      <c r="T312" s="20" t="e" cm="1">
        <f t="array" aca="1" ref="T312" ca="1">RIGHT(CELL("address",INDEX(Agenda!A:A,MATCH(DataFromForm[[#This Row],[Date]],Agenda!A:A,0))),3)</f>
        <v>#VALUE!</v>
      </c>
      <c r="U312" s="34" t="e" cm="1">
        <f t="array" ref="U312">INDEX(MatriceHeureHeure[], MATCH(S312*1,TableHeuresMinutes[Colonne1],0),MATCH(R312*1,(MatriceHeureHeure[#Headers])*1,0))</f>
        <v>#VALUE!</v>
      </c>
      <c r="W312" s="30" t="e">
        <f>LEFT(TEXT(DataFromForm[[#This Row],[Heure levé]],"0000"),2)</f>
        <v>#VALUE!</v>
      </c>
      <c r="X312" s="31" t="e">
        <f>LEFT(TEXT(DataFromForm[[#This Row],[Heure levé]],"0000"),2)+1</f>
        <v>#VALUE!</v>
      </c>
      <c r="Y312" t="e">
        <f>IF(RIGHT(DataFromForm[[#This Row],[Heure levé]],2)*1 &gt;57, X312,W312)</f>
        <v>#VALUE!</v>
      </c>
      <c r="Z312" t="e">
        <f>IF(RIGHT(DataFromForm[[#This Row],[Heure levé]],2)*1 &gt;57,0,MROUND(RIGHT(DataFromForm[[#This Row],[Heure coucher]]*1,2),15))</f>
        <v>#VALUE!</v>
      </c>
      <c r="AA312" t="e" cm="1">
        <f t="array" aca="1" ref="AA312" ca="1">RIGHT(CELL("address",INDEX(Agenda!A:A,MATCH(DataFromForm[[#This Row],[Date]],Agenda!A:A,0))),3)</f>
        <v>#VALUE!</v>
      </c>
      <c r="AB312" s="4" t="e" cm="1">
        <f t="array" ref="AB312">INDEX(MatriceHeureHeure[], MATCH(Z312*1,TableHeuresMinutes[Colonne1],0),MATCH(Y312*1,(MatriceHeureHeure[#Headers])*1,0))</f>
        <v>#VALUE!</v>
      </c>
      <c r="AD312" s="48" t="e">
        <f>LEFT(TEXT(DataFromForm[[#This Row],[HeureBoisson]],"0000"),2)</f>
        <v>#VALUE!</v>
      </c>
      <c r="AE312" s="31" t="e">
        <f>LEFT(TEXT(DataFromForm[[#This Row],[HeureBoisson]],"0000"),2)+1</f>
        <v>#VALUE!</v>
      </c>
      <c r="AF312" t="e">
        <f>IF(RIGHT(DataFromForm[[#This Row],[HeureBoisson]],2)*1 &gt;57, AE312,AD312)</f>
        <v>#VALUE!</v>
      </c>
      <c r="AG312" t="e">
        <f>IF(RIGHT(DataFromForm[[#This Row],[HeureBoisson]],2)*1 &gt;57,0,MROUND(RIGHT(DataFromForm[[#This Row],[Heure coucher]]*1,2),15))</f>
        <v>#VALUE!</v>
      </c>
      <c r="AH312" t="e" cm="1">
        <f t="array" aca="1" ref="AH312" ca="1">RIGHT(CELL("address",INDEX(Agenda!A:A,MATCH(DataFromForm[[#This Row],[Date]],Agenda!A:A,0))),3)-1</f>
        <v>#VALUE!</v>
      </c>
      <c r="AI312" s="4" t="e" cm="1">
        <f t="array" ref="AI312">INDEX(MatriceHeureHeure[], MATCH(AG312*1,TableHeuresMinutes[Colonne1],0),MATCH(AF312*1,(MatriceHeureHeure[#Headers])*1,0))</f>
        <v>#VALUE!</v>
      </c>
      <c r="AJ312" s="37">
        <v>0</v>
      </c>
      <c r="AK312" s="48" t="e">
        <f>LEFT(TEXT(DataFromForm[[#This Row],[Heure sieste]],"0000"),2)</f>
        <v>#VALUE!</v>
      </c>
      <c r="AL312" s="31" t="e">
        <f>LEFT(TEXT(DataFromForm[[#This Row],[Heure sieste]],"0000"),2)+1</f>
        <v>#VALUE!</v>
      </c>
      <c r="AM312" t="e">
        <f>IF(RIGHT(DataFromForm[[#This Row],[Heure sieste]],2)*1 &gt;57, AL312,AK312)</f>
        <v>#VALUE!</v>
      </c>
      <c r="AN312" t="e">
        <f>IF(RIGHT(DataFromForm[[#This Row],[Heure sieste]],2)*1 &gt;57,0,MROUND(RIGHT(DataFromForm[[#This Row],[Heure sieste]]*1,2),15))</f>
        <v>#VALUE!</v>
      </c>
      <c r="AO312" t="e">
        <f>MROUND(DataFromForm[[#This Row],[Durée sieste]],15)</f>
        <v>#VALUE!</v>
      </c>
      <c r="AP312" t="e" cm="1">
        <f t="array" aca="1" ref="AP312" ca="1">RIGHT(CELL("address",INDEX(Agenda!A:A,MATCH(DataFromForm[[#This Row],[Date]],Agenda!A:A,0))),3)</f>
        <v>#VALUE!</v>
      </c>
      <c r="AQ312" s="4" t="e" cm="1">
        <f t="array" ref="AQ312">INDEX(MatriceHeureHeure[], MATCH(AN312*1,TableHeuresMinutes[Colonne1],0),MATCH(AM312*1,(MatriceHeureHeure[#Headers])*1,0))</f>
        <v>#VALUE!</v>
      </c>
      <c r="AR312" t="e">
        <f t="shared" si="5"/>
        <v>#VALUE!</v>
      </c>
    </row>
    <row r="313" spans="16:44">
      <c r="P313" s="30" t="e">
        <f>LEFT(TEXT(DataFromForm[[#This Row],[Heure coucher]],"0000"),2)</f>
        <v>#VALUE!</v>
      </c>
      <c r="Q313" s="31" t="e">
        <f>LEFT(TEXT(DataFromForm[[#This Row],[Heure coucher]],"0000"),2)+1</f>
        <v>#VALUE!</v>
      </c>
      <c r="R313" s="32" t="e">
        <f>IF(RIGHT(DataFromForm[[#This Row],[Heure coucher]],2)*1 &gt;57,Q313, P313)</f>
        <v>#VALUE!</v>
      </c>
      <c r="S313" s="33" t="e">
        <f>IF(RIGHT(DataFromForm[[#This Row],[Heure coucher]],2)*1 &gt;57,0,MROUND(RIGHT(DataFromForm[[#This Row],[Heure coucher]]*1,2),15))</f>
        <v>#VALUE!</v>
      </c>
      <c r="T313" s="20" t="e" cm="1">
        <f t="array" aca="1" ref="T313" ca="1">RIGHT(CELL("address",INDEX(Agenda!A:A,MATCH(DataFromForm[[#This Row],[Date]],Agenda!A:A,0))),3)</f>
        <v>#VALUE!</v>
      </c>
      <c r="U313" s="34" t="e" cm="1">
        <f t="array" ref="U313">INDEX(MatriceHeureHeure[], MATCH(S313*1,TableHeuresMinutes[Colonne1],0),MATCH(R313*1,(MatriceHeureHeure[#Headers])*1,0))</f>
        <v>#VALUE!</v>
      </c>
      <c r="W313" s="30" t="e">
        <f>LEFT(TEXT(DataFromForm[[#This Row],[Heure levé]],"0000"),2)</f>
        <v>#VALUE!</v>
      </c>
      <c r="X313" s="31" t="e">
        <f>LEFT(TEXT(DataFromForm[[#This Row],[Heure levé]],"0000"),2)+1</f>
        <v>#VALUE!</v>
      </c>
      <c r="Y313" t="e">
        <f>IF(RIGHT(DataFromForm[[#This Row],[Heure levé]],2)*1 &gt;57, X313,W313)</f>
        <v>#VALUE!</v>
      </c>
      <c r="Z313" t="e">
        <f>IF(RIGHT(DataFromForm[[#This Row],[Heure levé]],2)*1 &gt;57,0,MROUND(RIGHT(DataFromForm[[#This Row],[Heure coucher]]*1,2),15))</f>
        <v>#VALUE!</v>
      </c>
      <c r="AA313" t="e" cm="1">
        <f t="array" aca="1" ref="AA313" ca="1">RIGHT(CELL("address",INDEX(Agenda!A:A,MATCH(DataFromForm[[#This Row],[Date]],Agenda!A:A,0))),3)</f>
        <v>#VALUE!</v>
      </c>
      <c r="AB313" s="4" t="e" cm="1">
        <f t="array" ref="AB313">INDEX(MatriceHeureHeure[], MATCH(Z313*1,TableHeuresMinutes[Colonne1],0),MATCH(Y313*1,(MatriceHeureHeure[#Headers])*1,0))</f>
        <v>#VALUE!</v>
      </c>
      <c r="AD313" s="48" t="e">
        <f>LEFT(TEXT(DataFromForm[[#This Row],[HeureBoisson]],"0000"),2)</f>
        <v>#VALUE!</v>
      </c>
      <c r="AE313" s="31" t="e">
        <f>LEFT(TEXT(DataFromForm[[#This Row],[HeureBoisson]],"0000"),2)+1</f>
        <v>#VALUE!</v>
      </c>
      <c r="AF313" t="e">
        <f>IF(RIGHT(DataFromForm[[#This Row],[HeureBoisson]],2)*1 &gt;57, AE313,AD313)</f>
        <v>#VALUE!</v>
      </c>
      <c r="AG313" t="e">
        <f>IF(RIGHT(DataFromForm[[#This Row],[HeureBoisson]],2)*1 &gt;57,0,MROUND(RIGHT(DataFromForm[[#This Row],[Heure coucher]]*1,2),15))</f>
        <v>#VALUE!</v>
      </c>
      <c r="AH313" t="e" cm="1">
        <f t="array" aca="1" ref="AH313" ca="1">RIGHT(CELL("address",INDEX(Agenda!A:A,MATCH(DataFromForm[[#This Row],[Date]],Agenda!A:A,0))),3)-1</f>
        <v>#VALUE!</v>
      </c>
      <c r="AI313" s="4" t="e" cm="1">
        <f t="array" ref="AI313">INDEX(MatriceHeureHeure[], MATCH(AG313*1,TableHeuresMinutes[Colonne1],0),MATCH(AF313*1,(MatriceHeureHeure[#Headers])*1,0))</f>
        <v>#VALUE!</v>
      </c>
      <c r="AJ313" s="37">
        <v>0</v>
      </c>
      <c r="AK313" s="48" t="e">
        <f>LEFT(TEXT(DataFromForm[[#This Row],[Heure sieste]],"0000"),2)</f>
        <v>#VALUE!</v>
      </c>
      <c r="AL313" s="31" t="e">
        <f>LEFT(TEXT(DataFromForm[[#This Row],[Heure sieste]],"0000"),2)+1</f>
        <v>#VALUE!</v>
      </c>
      <c r="AM313" t="e">
        <f>IF(RIGHT(DataFromForm[[#This Row],[Heure sieste]],2)*1 &gt;57, AL313,AK313)</f>
        <v>#VALUE!</v>
      </c>
      <c r="AN313" t="e">
        <f>IF(RIGHT(DataFromForm[[#This Row],[Heure sieste]],2)*1 &gt;57,0,MROUND(RIGHT(DataFromForm[[#This Row],[Heure sieste]]*1,2),15))</f>
        <v>#VALUE!</v>
      </c>
      <c r="AO313" t="e">
        <f>MROUND(DataFromForm[[#This Row],[Durée sieste]],15)</f>
        <v>#VALUE!</v>
      </c>
      <c r="AP313" t="e" cm="1">
        <f t="array" aca="1" ref="AP313" ca="1">RIGHT(CELL("address",INDEX(Agenda!A:A,MATCH(DataFromForm[[#This Row],[Date]],Agenda!A:A,0))),3)</f>
        <v>#VALUE!</v>
      </c>
      <c r="AQ313" s="4" t="e" cm="1">
        <f t="array" ref="AQ313">INDEX(MatriceHeureHeure[], MATCH(AN313*1,TableHeuresMinutes[Colonne1],0),MATCH(AM313*1,(MatriceHeureHeure[#Headers])*1,0))</f>
        <v>#VALUE!</v>
      </c>
      <c r="AR313" t="e">
        <f t="shared" si="5"/>
        <v>#VALUE!</v>
      </c>
    </row>
    <row r="314" spans="16:44">
      <c r="P314" s="30" t="e">
        <f>LEFT(TEXT(DataFromForm[[#This Row],[Heure coucher]],"0000"),2)</f>
        <v>#VALUE!</v>
      </c>
      <c r="Q314" s="31" t="e">
        <f>LEFT(TEXT(DataFromForm[[#This Row],[Heure coucher]],"0000"),2)+1</f>
        <v>#VALUE!</v>
      </c>
      <c r="R314" s="32" t="e">
        <f>IF(RIGHT(DataFromForm[[#This Row],[Heure coucher]],2)*1 &gt;57,Q314, P314)</f>
        <v>#VALUE!</v>
      </c>
      <c r="S314" s="33" t="e">
        <f>IF(RIGHT(DataFromForm[[#This Row],[Heure coucher]],2)*1 &gt;57,0,MROUND(RIGHT(DataFromForm[[#This Row],[Heure coucher]]*1,2),15))</f>
        <v>#VALUE!</v>
      </c>
      <c r="T314" s="20" t="e" cm="1">
        <f t="array" aca="1" ref="T314" ca="1">RIGHT(CELL("address",INDEX(Agenda!A:A,MATCH(DataFromForm[[#This Row],[Date]],Agenda!A:A,0))),3)</f>
        <v>#VALUE!</v>
      </c>
      <c r="U314" s="34" t="e" cm="1">
        <f t="array" ref="U314">INDEX(MatriceHeureHeure[], MATCH(S314*1,TableHeuresMinutes[Colonne1],0),MATCH(R314*1,(MatriceHeureHeure[#Headers])*1,0))</f>
        <v>#VALUE!</v>
      </c>
      <c r="W314" s="30" t="e">
        <f>LEFT(TEXT(DataFromForm[[#This Row],[Heure levé]],"0000"),2)</f>
        <v>#VALUE!</v>
      </c>
      <c r="X314" s="31" t="e">
        <f>LEFT(TEXT(DataFromForm[[#This Row],[Heure levé]],"0000"),2)+1</f>
        <v>#VALUE!</v>
      </c>
      <c r="Y314" t="e">
        <f>IF(RIGHT(DataFromForm[[#This Row],[Heure levé]],2)*1 &gt;57, X314,W314)</f>
        <v>#VALUE!</v>
      </c>
      <c r="Z314" t="e">
        <f>IF(RIGHT(DataFromForm[[#This Row],[Heure levé]],2)*1 &gt;57,0,MROUND(RIGHT(DataFromForm[[#This Row],[Heure coucher]]*1,2),15))</f>
        <v>#VALUE!</v>
      </c>
      <c r="AA314" t="e" cm="1">
        <f t="array" aca="1" ref="AA314" ca="1">RIGHT(CELL("address",INDEX(Agenda!A:A,MATCH(DataFromForm[[#This Row],[Date]],Agenda!A:A,0))),3)</f>
        <v>#VALUE!</v>
      </c>
      <c r="AB314" s="4" t="e" cm="1">
        <f t="array" ref="AB314">INDEX(MatriceHeureHeure[], MATCH(Z314*1,TableHeuresMinutes[Colonne1],0),MATCH(Y314*1,(MatriceHeureHeure[#Headers])*1,0))</f>
        <v>#VALUE!</v>
      </c>
      <c r="AD314" s="48" t="e">
        <f>LEFT(TEXT(DataFromForm[[#This Row],[HeureBoisson]],"0000"),2)</f>
        <v>#VALUE!</v>
      </c>
      <c r="AE314" s="31" t="e">
        <f>LEFT(TEXT(DataFromForm[[#This Row],[HeureBoisson]],"0000"),2)+1</f>
        <v>#VALUE!</v>
      </c>
      <c r="AF314" t="e">
        <f>IF(RIGHT(DataFromForm[[#This Row],[HeureBoisson]],2)*1 &gt;57, AE314,AD314)</f>
        <v>#VALUE!</v>
      </c>
      <c r="AG314" t="e">
        <f>IF(RIGHT(DataFromForm[[#This Row],[HeureBoisson]],2)*1 &gt;57,0,MROUND(RIGHT(DataFromForm[[#This Row],[Heure coucher]]*1,2),15))</f>
        <v>#VALUE!</v>
      </c>
      <c r="AH314" t="e" cm="1">
        <f t="array" aca="1" ref="AH314" ca="1">RIGHT(CELL("address",INDEX(Agenda!A:A,MATCH(DataFromForm[[#This Row],[Date]],Agenda!A:A,0))),3)-1</f>
        <v>#VALUE!</v>
      </c>
      <c r="AI314" s="4" t="e" cm="1">
        <f t="array" ref="AI314">INDEX(MatriceHeureHeure[], MATCH(AG314*1,TableHeuresMinutes[Colonne1],0),MATCH(AF314*1,(MatriceHeureHeure[#Headers])*1,0))</f>
        <v>#VALUE!</v>
      </c>
      <c r="AJ314" s="37">
        <v>0</v>
      </c>
      <c r="AK314" s="48" t="e">
        <f>LEFT(TEXT(DataFromForm[[#This Row],[Heure sieste]],"0000"),2)</f>
        <v>#VALUE!</v>
      </c>
      <c r="AL314" s="31" t="e">
        <f>LEFT(TEXT(DataFromForm[[#This Row],[Heure sieste]],"0000"),2)+1</f>
        <v>#VALUE!</v>
      </c>
      <c r="AM314" t="e">
        <f>IF(RIGHT(DataFromForm[[#This Row],[Heure sieste]],2)*1 &gt;57, AL314,AK314)</f>
        <v>#VALUE!</v>
      </c>
      <c r="AN314" t="e">
        <f>IF(RIGHT(DataFromForm[[#This Row],[Heure sieste]],2)*1 &gt;57,0,MROUND(RIGHT(DataFromForm[[#This Row],[Heure sieste]]*1,2),15))</f>
        <v>#VALUE!</v>
      </c>
      <c r="AO314" t="e">
        <f>MROUND(DataFromForm[[#This Row],[Durée sieste]],15)</f>
        <v>#VALUE!</v>
      </c>
      <c r="AP314" t="e" cm="1">
        <f t="array" aca="1" ref="AP314" ca="1">RIGHT(CELL("address",INDEX(Agenda!A:A,MATCH(DataFromForm[[#This Row],[Date]],Agenda!A:A,0))),3)</f>
        <v>#VALUE!</v>
      </c>
      <c r="AQ314" s="4" t="e" cm="1">
        <f t="array" ref="AQ314">INDEX(MatriceHeureHeure[], MATCH(AN314*1,TableHeuresMinutes[Colonne1],0),MATCH(AM314*1,(MatriceHeureHeure[#Headers])*1,0))</f>
        <v>#VALUE!</v>
      </c>
      <c r="AR314" t="e">
        <f t="shared" si="5"/>
        <v>#VALUE!</v>
      </c>
    </row>
    <row r="315" spans="16:44">
      <c r="P315" s="30" t="e">
        <f>LEFT(TEXT(DataFromForm[[#This Row],[Heure coucher]],"0000"),2)</f>
        <v>#VALUE!</v>
      </c>
      <c r="Q315" s="31" t="e">
        <f>LEFT(TEXT(DataFromForm[[#This Row],[Heure coucher]],"0000"),2)+1</f>
        <v>#VALUE!</v>
      </c>
      <c r="R315" s="32" t="e">
        <f>IF(RIGHT(DataFromForm[[#This Row],[Heure coucher]],2)*1 &gt;57,Q315, P315)</f>
        <v>#VALUE!</v>
      </c>
      <c r="S315" s="33" t="e">
        <f>IF(RIGHT(DataFromForm[[#This Row],[Heure coucher]],2)*1 &gt;57,0,MROUND(RIGHT(DataFromForm[[#This Row],[Heure coucher]]*1,2),15))</f>
        <v>#VALUE!</v>
      </c>
      <c r="T315" s="20" t="e" cm="1">
        <f t="array" aca="1" ref="T315" ca="1">RIGHT(CELL("address",INDEX(Agenda!A:A,MATCH(DataFromForm[[#This Row],[Date]],Agenda!A:A,0))),3)</f>
        <v>#VALUE!</v>
      </c>
      <c r="U315" s="34" t="e" cm="1">
        <f t="array" ref="U315">INDEX(MatriceHeureHeure[], MATCH(S315*1,TableHeuresMinutes[Colonne1],0),MATCH(R315*1,(MatriceHeureHeure[#Headers])*1,0))</f>
        <v>#VALUE!</v>
      </c>
      <c r="W315" s="30" t="e">
        <f>LEFT(TEXT(DataFromForm[[#This Row],[Heure levé]],"0000"),2)</f>
        <v>#VALUE!</v>
      </c>
      <c r="X315" s="31" t="e">
        <f>LEFT(TEXT(DataFromForm[[#This Row],[Heure levé]],"0000"),2)+1</f>
        <v>#VALUE!</v>
      </c>
      <c r="Y315" t="e">
        <f>IF(RIGHT(DataFromForm[[#This Row],[Heure levé]],2)*1 &gt;57, X315,W315)</f>
        <v>#VALUE!</v>
      </c>
      <c r="Z315" t="e">
        <f>IF(RIGHT(DataFromForm[[#This Row],[Heure levé]],2)*1 &gt;57,0,MROUND(RIGHT(DataFromForm[[#This Row],[Heure coucher]]*1,2),15))</f>
        <v>#VALUE!</v>
      </c>
      <c r="AA315" t="e" cm="1">
        <f t="array" aca="1" ref="AA315" ca="1">RIGHT(CELL("address",INDEX(Agenda!A:A,MATCH(DataFromForm[[#This Row],[Date]],Agenda!A:A,0))),3)</f>
        <v>#VALUE!</v>
      </c>
      <c r="AB315" s="4" t="e" cm="1">
        <f t="array" ref="AB315">INDEX(MatriceHeureHeure[], MATCH(Z315*1,TableHeuresMinutes[Colonne1],0),MATCH(Y315*1,(MatriceHeureHeure[#Headers])*1,0))</f>
        <v>#VALUE!</v>
      </c>
      <c r="AD315" s="48" t="e">
        <f>LEFT(TEXT(DataFromForm[[#This Row],[HeureBoisson]],"0000"),2)</f>
        <v>#VALUE!</v>
      </c>
      <c r="AE315" s="31" t="e">
        <f>LEFT(TEXT(DataFromForm[[#This Row],[HeureBoisson]],"0000"),2)+1</f>
        <v>#VALUE!</v>
      </c>
      <c r="AF315" t="e">
        <f>IF(RIGHT(DataFromForm[[#This Row],[HeureBoisson]],2)*1 &gt;57, AE315,AD315)</f>
        <v>#VALUE!</v>
      </c>
      <c r="AG315" t="e">
        <f>IF(RIGHT(DataFromForm[[#This Row],[HeureBoisson]],2)*1 &gt;57,0,MROUND(RIGHT(DataFromForm[[#This Row],[Heure coucher]]*1,2),15))</f>
        <v>#VALUE!</v>
      </c>
      <c r="AH315" t="e" cm="1">
        <f t="array" aca="1" ref="AH315" ca="1">RIGHT(CELL("address",INDEX(Agenda!A:A,MATCH(DataFromForm[[#This Row],[Date]],Agenda!A:A,0))),3)-1</f>
        <v>#VALUE!</v>
      </c>
      <c r="AI315" s="4" t="e" cm="1">
        <f t="array" ref="AI315">INDEX(MatriceHeureHeure[], MATCH(AG315*1,TableHeuresMinutes[Colonne1],0),MATCH(AF315*1,(MatriceHeureHeure[#Headers])*1,0))</f>
        <v>#VALUE!</v>
      </c>
      <c r="AJ315" s="37">
        <v>0</v>
      </c>
      <c r="AK315" s="48" t="e">
        <f>LEFT(TEXT(DataFromForm[[#This Row],[Heure sieste]],"0000"),2)</f>
        <v>#VALUE!</v>
      </c>
      <c r="AL315" s="31" t="e">
        <f>LEFT(TEXT(DataFromForm[[#This Row],[Heure sieste]],"0000"),2)+1</f>
        <v>#VALUE!</v>
      </c>
      <c r="AM315" t="e">
        <f>IF(RIGHT(DataFromForm[[#This Row],[Heure sieste]],2)*1 &gt;57, AL315,AK315)</f>
        <v>#VALUE!</v>
      </c>
      <c r="AN315" t="e">
        <f>IF(RIGHT(DataFromForm[[#This Row],[Heure sieste]],2)*1 &gt;57,0,MROUND(RIGHT(DataFromForm[[#This Row],[Heure sieste]]*1,2),15))</f>
        <v>#VALUE!</v>
      </c>
      <c r="AO315" t="e">
        <f>MROUND(DataFromForm[[#This Row],[Durée sieste]],15)</f>
        <v>#VALUE!</v>
      </c>
      <c r="AP315" t="e" cm="1">
        <f t="array" aca="1" ref="AP315" ca="1">RIGHT(CELL("address",INDEX(Agenda!A:A,MATCH(DataFromForm[[#This Row],[Date]],Agenda!A:A,0))),3)</f>
        <v>#VALUE!</v>
      </c>
      <c r="AQ315" s="4" t="e" cm="1">
        <f t="array" ref="AQ315">INDEX(MatriceHeureHeure[], MATCH(AN315*1,TableHeuresMinutes[Colonne1],0),MATCH(AM315*1,(MatriceHeureHeure[#Headers])*1,0))</f>
        <v>#VALUE!</v>
      </c>
      <c r="AR315" t="e">
        <f t="shared" si="5"/>
        <v>#VALUE!</v>
      </c>
    </row>
    <row r="316" spans="16:44">
      <c r="P316" s="30" t="e">
        <f>LEFT(TEXT(DataFromForm[[#This Row],[Heure coucher]],"0000"),2)</f>
        <v>#VALUE!</v>
      </c>
      <c r="Q316" s="31" t="e">
        <f>LEFT(TEXT(DataFromForm[[#This Row],[Heure coucher]],"0000"),2)+1</f>
        <v>#VALUE!</v>
      </c>
      <c r="R316" s="32" t="e">
        <f>IF(RIGHT(DataFromForm[[#This Row],[Heure coucher]],2)*1 &gt;57,Q316, P316)</f>
        <v>#VALUE!</v>
      </c>
      <c r="S316" s="33" t="e">
        <f>IF(RIGHT(DataFromForm[[#This Row],[Heure coucher]],2)*1 &gt;57,0,MROUND(RIGHT(DataFromForm[[#This Row],[Heure coucher]]*1,2),15))</f>
        <v>#VALUE!</v>
      </c>
      <c r="T316" s="20" t="e" cm="1">
        <f t="array" aca="1" ref="T316" ca="1">RIGHT(CELL("address",INDEX(Agenda!A:A,MATCH(DataFromForm[[#This Row],[Date]],Agenda!A:A,0))),3)</f>
        <v>#VALUE!</v>
      </c>
      <c r="U316" s="34" t="e" cm="1">
        <f t="array" ref="U316">INDEX(MatriceHeureHeure[], MATCH(S316*1,TableHeuresMinutes[Colonne1],0),MATCH(R316*1,(MatriceHeureHeure[#Headers])*1,0))</f>
        <v>#VALUE!</v>
      </c>
      <c r="W316" s="30" t="e">
        <f>LEFT(TEXT(DataFromForm[[#This Row],[Heure levé]],"0000"),2)</f>
        <v>#VALUE!</v>
      </c>
      <c r="X316" s="31" t="e">
        <f>LEFT(TEXT(DataFromForm[[#This Row],[Heure levé]],"0000"),2)+1</f>
        <v>#VALUE!</v>
      </c>
      <c r="Y316" t="e">
        <f>IF(RIGHT(DataFromForm[[#This Row],[Heure levé]],2)*1 &gt;57, X316,W316)</f>
        <v>#VALUE!</v>
      </c>
      <c r="Z316" t="e">
        <f>IF(RIGHT(DataFromForm[[#This Row],[Heure levé]],2)*1 &gt;57,0,MROUND(RIGHT(DataFromForm[[#This Row],[Heure coucher]]*1,2),15))</f>
        <v>#VALUE!</v>
      </c>
      <c r="AA316" t="e" cm="1">
        <f t="array" aca="1" ref="AA316" ca="1">RIGHT(CELL("address",INDEX(Agenda!A:A,MATCH(DataFromForm[[#This Row],[Date]],Agenda!A:A,0))),3)</f>
        <v>#VALUE!</v>
      </c>
      <c r="AB316" s="4" t="e" cm="1">
        <f t="array" ref="AB316">INDEX(MatriceHeureHeure[], MATCH(Z316*1,TableHeuresMinutes[Colonne1],0),MATCH(Y316*1,(MatriceHeureHeure[#Headers])*1,0))</f>
        <v>#VALUE!</v>
      </c>
      <c r="AD316" s="48" t="e">
        <f>LEFT(TEXT(DataFromForm[[#This Row],[HeureBoisson]],"0000"),2)</f>
        <v>#VALUE!</v>
      </c>
      <c r="AE316" s="31" t="e">
        <f>LEFT(TEXT(DataFromForm[[#This Row],[HeureBoisson]],"0000"),2)+1</f>
        <v>#VALUE!</v>
      </c>
      <c r="AF316" t="e">
        <f>IF(RIGHT(DataFromForm[[#This Row],[HeureBoisson]],2)*1 &gt;57, AE316,AD316)</f>
        <v>#VALUE!</v>
      </c>
      <c r="AG316" t="e">
        <f>IF(RIGHT(DataFromForm[[#This Row],[HeureBoisson]],2)*1 &gt;57,0,MROUND(RIGHT(DataFromForm[[#This Row],[Heure coucher]]*1,2),15))</f>
        <v>#VALUE!</v>
      </c>
      <c r="AH316" t="e" cm="1">
        <f t="array" aca="1" ref="AH316" ca="1">RIGHT(CELL("address",INDEX(Agenda!A:A,MATCH(DataFromForm[[#This Row],[Date]],Agenda!A:A,0))),3)-1</f>
        <v>#VALUE!</v>
      </c>
      <c r="AI316" s="4" t="e" cm="1">
        <f t="array" ref="AI316">INDEX(MatriceHeureHeure[], MATCH(AG316*1,TableHeuresMinutes[Colonne1],0),MATCH(AF316*1,(MatriceHeureHeure[#Headers])*1,0))</f>
        <v>#VALUE!</v>
      </c>
      <c r="AJ316" s="37">
        <v>0</v>
      </c>
      <c r="AK316" s="48" t="e">
        <f>LEFT(TEXT(DataFromForm[[#This Row],[Heure sieste]],"0000"),2)</f>
        <v>#VALUE!</v>
      </c>
      <c r="AL316" s="31" t="e">
        <f>LEFT(TEXT(DataFromForm[[#This Row],[Heure sieste]],"0000"),2)+1</f>
        <v>#VALUE!</v>
      </c>
      <c r="AM316" t="e">
        <f>IF(RIGHT(DataFromForm[[#This Row],[Heure sieste]],2)*1 &gt;57, AL316,AK316)</f>
        <v>#VALUE!</v>
      </c>
      <c r="AN316" t="e">
        <f>IF(RIGHT(DataFromForm[[#This Row],[Heure sieste]],2)*1 &gt;57,0,MROUND(RIGHT(DataFromForm[[#This Row],[Heure sieste]]*1,2),15))</f>
        <v>#VALUE!</v>
      </c>
      <c r="AO316" t="e">
        <f>MROUND(DataFromForm[[#This Row],[Durée sieste]],15)</f>
        <v>#VALUE!</v>
      </c>
      <c r="AP316" t="e" cm="1">
        <f t="array" aca="1" ref="AP316" ca="1">RIGHT(CELL("address",INDEX(Agenda!A:A,MATCH(DataFromForm[[#This Row],[Date]],Agenda!A:A,0))),3)</f>
        <v>#VALUE!</v>
      </c>
      <c r="AQ316" s="4" t="e" cm="1">
        <f t="array" ref="AQ316">INDEX(MatriceHeureHeure[], MATCH(AN316*1,TableHeuresMinutes[Colonne1],0),MATCH(AM316*1,(MatriceHeureHeure[#Headers])*1,0))</f>
        <v>#VALUE!</v>
      </c>
      <c r="AR316" t="e">
        <f t="shared" si="5"/>
        <v>#VALUE!</v>
      </c>
    </row>
    <row r="317" spans="16:44">
      <c r="P317" s="30" t="e">
        <f>LEFT(TEXT(DataFromForm[[#This Row],[Heure coucher]],"0000"),2)</f>
        <v>#VALUE!</v>
      </c>
      <c r="Q317" s="31" t="e">
        <f>LEFT(TEXT(DataFromForm[[#This Row],[Heure coucher]],"0000"),2)+1</f>
        <v>#VALUE!</v>
      </c>
      <c r="R317" s="32" t="e">
        <f>IF(RIGHT(DataFromForm[[#This Row],[Heure coucher]],2)*1 &gt;57,Q317, P317)</f>
        <v>#VALUE!</v>
      </c>
      <c r="S317" s="33" t="e">
        <f>IF(RIGHT(DataFromForm[[#This Row],[Heure coucher]],2)*1 &gt;57,0,MROUND(RIGHT(DataFromForm[[#This Row],[Heure coucher]]*1,2),15))</f>
        <v>#VALUE!</v>
      </c>
      <c r="T317" s="20" t="e" cm="1">
        <f t="array" aca="1" ref="T317" ca="1">RIGHT(CELL("address",INDEX(Agenda!A:A,MATCH(DataFromForm[[#This Row],[Date]],Agenda!A:A,0))),3)</f>
        <v>#VALUE!</v>
      </c>
      <c r="U317" s="34" t="e" cm="1">
        <f t="array" ref="U317">INDEX(MatriceHeureHeure[], MATCH(S317*1,TableHeuresMinutes[Colonne1],0),MATCH(R317*1,(MatriceHeureHeure[#Headers])*1,0))</f>
        <v>#VALUE!</v>
      </c>
      <c r="W317" s="30" t="e">
        <f>LEFT(TEXT(DataFromForm[[#This Row],[Heure levé]],"0000"),2)</f>
        <v>#VALUE!</v>
      </c>
      <c r="X317" s="31" t="e">
        <f>LEFT(TEXT(DataFromForm[[#This Row],[Heure levé]],"0000"),2)+1</f>
        <v>#VALUE!</v>
      </c>
      <c r="Y317" t="e">
        <f>IF(RIGHT(DataFromForm[[#This Row],[Heure levé]],2)*1 &gt;57, X317,W317)</f>
        <v>#VALUE!</v>
      </c>
      <c r="Z317" t="e">
        <f>IF(RIGHT(DataFromForm[[#This Row],[Heure levé]],2)*1 &gt;57,0,MROUND(RIGHT(DataFromForm[[#This Row],[Heure coucher]]*1,2),15))</f>
        <v>#VALUE!</v>
      </c>
      <c r="AA317" t="e" cm="1">
        <f t="array" aca="1" ref="AA317" ca="1">RIGHT(CELL("address",INDEX(Agenda!A:A,MATCH(DataFromForm[[#This Row],[Date]],Agenda!A:A,0))),3)</f>
        <v>#VALUE!</v>
      </c>
      <c r="AB317" s="4" t="e" cm="1">
        <f t="array" ref="AB317">INDEX(MatriceHeureHeure[], MATCH(Z317*1,TableHeuresMinutes[Colonne1],0),MATCH(Y317*1,(MatriceHeureHeure[#Headers])*1,0))</f>
        <v>#VALUE!</v>
      </c>
      <c r="AD317" s="48" t="e">
        <f>LEFT(TEXT(DataFromForm[[#This Row],[HeureBoisson]],"0000"),2)</f>
        <v>#VALUE!</v>
      </c>
      <c r="AE317" s="31" t="e">
        <f>LEFT(TEXT(DataFromForm[[#This Row],[HeureBoisson]],"0000"),2)+1</f>
        <v>#VALUE!</v>
      </c>
      <c r="AF317" t="e">
        <f>IF(RIGHT(DataFromForm[[#This Row],[HeureBoisson]],2)*1 &gt;57, AE317,AD317)</f>
        <v>#VALUE!</v>
      </c>
      <c r="AG317" t="e">
        <f>IF(RIGHT(DataFromForm[[#This Row],[HeureBoisson]],2)*1 &gt;57,0,MROUND(RIGHT(DataFromForm[[#This Row],[Heure coucher]]*1,2),15))</f>
        <v>#VALUE!</v>
      </c>
      <c r="AH317" t="e" cm="1">
        <f t="array" aca="1" ref="AH317" ca="1">RIGHT(CELL("address",INDEX(Agenda!A:A,MATCH(DataFromForm[[#This Row],[Date]],Agenda!A:A,0))),3)-1</f>
        <v>#VALUE!</v>
      </c>
      <c r="AI317" s="4" t="e" cm="1">
        <f t="array" ref="AI317">INDEX(MatriceHeureHeure[], MATCH(AG317*1,TableHeuresMinutes[Colonne1],0),MATCH(AF317*1,(MatriceHeureHeure[#Headers])*1,0))</f>
        <v>#VALUE!</v>
      </c>
      <c r="AJ317" s="37">
        <v>0</v>
      </c>
      <c r="AK317" s="48" t="e">
        <f>LEFT(TEXT(DataFromForm[[#This Row],[Heure sieste]],"0000"),2)</f>
        <v>#VALUE!</v>
      </c>
      <c r="AL317" s="31" t="e">
        <f>LEFT(TEXT(DataFromForm[[#This Row],[Heure sieste]],"0000"),2)+1</f>
        <v>#VALUE!</v>
      </c>
      <c r="AM317" t="e">
        <f>IF(RIGHT(DataFromForm[[#This Row],[Heure sieste]],2)*1 &gt;57, AL317,AK317)</f>
        <v>#VALUE!</v>
      </c>
      <c r="AN317" t="e">
        <f>IF(RIGHT(DataFromForm[[#This Row],[Heure sieste]],2)*1 &gt;57,0,MROUND(RIGHT(DataFromForm[[#This Row],[Heure sieste]]*1,2),15))</f>
        <v>#VALUE!</v>
      </c>
      <c r="AO317" t="e">
        <f>MROUND(DataFromForm[[#This Row],[Durée sieste]],15)</f>
        <v>#VALUE!</v>
      </c>
      <c r="AP317" t="e" cm="1">
        <f t="array" aca="1" ref="AP317" ca="1">RIGHT(CELL("address",INDEX(Agenda!A:A,MATCH(DataFromForm[[#This Row],[Date]],Agenda!A:A,0))),3)</f>
        <v>#VALUE!</v>
      </c>
      <c r="AQ317" s="4" t="e" cm="1">
        <f t="array" ref="AQ317">INDEX(MatriceHeureHeure[], MATCH(AN317*1,TableHeuresMinutes[Colonne1],0),MATCH(AM317*1,(MatriceHeureHeure[#Headers])*1,0))</f>
        <v>#VALUE!</v>
      </c>
      <c r="AR317" t="e">
        <f t="shared" si="5"/>
        <v>#VALUE!</v>
      </c>
    </row>
    <row r="318" spans="16:44">
      <c r="P318" s="30" t="e">
        <f>LEFT(TEXT(DataFromForm[[#This Row],[Heure coucher]],"0000"),2)</f>
        <v>#VALUE!</v>
      </c>
      <c r="Q318" s="31" t="e">
        <f>LEFT(TEXT(DataFromForm[[#This Row],[Heure coucher]],"0000"),2)+1</f>
        <v>#VALUE!</v>
      </c>
      <c r="R318" s="32" t="e">
        <f>IF(RIGHT(DataFromForm[[#This Row],[Heure coucher]],2)*1 &gt;57,Q318, P318)</f>
        <v>#VALUE!</v>
      </c>
      <c r="S318" s="33" t="e">
        <f>IF(RIGHT(DataFromForm[[#This Row],[Heure coucher]],2)*1 &gt;57,0,MROUND(RIGHT(DataFromForm[[#This Row],[Heure coucher]]*1,2),15))</f>
        <v>#VALUE!</v>
      </c>
      <c r="T318" s="20" t="e" cm="1">
        <f t="array" aca="1" ref="T318" ca="1">RIGHT(CELL("address",INDEX(Agenda!A:A,MATCH(DataFromForm[[#This Row],[Date]],Agenda!A:A,0))),3)</f>
        <v>#VALUE!</v>
      </c>
      <c r="U318" s="34" t="e" cm="1">
        <f t="array" ref="U318">INDEX(MatriceHeureHeure[], MATCH(S318*1,TableHeuresMinutes[Colonne1],0),MATCH(R318*1,(MatriceHeureHeure[#Headers])*1,0))</f>
        <v>#VALUE!</v>
      </c>
      <c r="W318" s="30" t="e">
        <f>LEFT(TEXT(DataFromForm[[#This Row],[Heure levé]],"0000"),2)</f>
        <v>#VALUE!</v>
      </c>
      <c r="X318" s="31" t="e">
        <f>LEFT(TEXT(DataFromForm[[#This Row],[Heure levé]],"0000"),2)+1</f>
        <v>#VALUE!</v>
      </c>
      <c r="Y318" t="e">
        <f>IF(RIGHT(DataFromForm[[#This Row],[Heure levé]],2)*1 &gt;57, X318,W318)</f>
        <v>#VALUE!</v>
      </c>
      <c r="Z318" t="e">
        <f>IF(RIGHT(DataFromForm[[#This Row],[Heure levé]],2)*1 &gt;57,0,MROUND(RIGHT(DataFromForm[[#This Row],[Heure coucher]]*1,2),15))</f>
        <v>#VALUE!</v>
      </c>
      <c r="AA318" t="e" cm="1">
        <f t="array" aca="1" ref="AA318" ca="1">RIGHT(CELL("address",INDEX(Agenda!A:A,MATCH(DataFromForm[[#This Row],[Date]],Agenda!A:A,0))),3)</f>
        <v>#VALUE!</v>
      </c>
      <c r="AB318" s="4" t="e" cm="1">
        <f t="array" ref="AB318">INDEX(MatriceHeureHeure[], MATCH(Z318*1,TableHeuresMinutes[Colonne1],0),MATCH(Y318*1,(MatriceHeureHeure[#Headers])*1,0))</f>
        <v>#VALUE!</v>
      </c>
      <c r="AD318" s="48" t="e">
        <f>LEFT(TEXT(DataFromForm[[#This Row],[HeureBoisson]],"0000"),2)</f>
        <v>#VALUE!</v>
      </c>
      <c r="AE318" s="31" t="e">
        <f>LEFT(TEXT(DataFromForm[[#This Row],[HeureBoisson]],"0000"),2)+1</f>
        <v>#VALUE!</v>
      </c>
      <c r="AF318" t="e">
        <f>IF(RIGHT(DataFromForm[[#This Row],[HeureBoisson]],2)*1 &gt;57, AE318,AD318)</f>
        <v>#VALUE!</v>
      </c>
      <c r="AG318" t="e">
        <f>IF(RIGHT(DataFromForm[[#This Row],[HeureBoisson]],2)*1 &gt;57,0,MROUND(RIGHT(DataFromForm[[#This Row],[Heure coucher]]*1,2),15))</f>
        <v>#VALUE!</v>
      </c>
      <c r="AH318" t="e" cm="1">
        <f t="array" aca="1" ref="AH318" ca="1">RIGHT(CELL("address",INDEX(Agenda!A:A,MATCH(DataFromForm[[#This Row],[Date]],Agenda!A:A,0))),3)-1</f>
        <v>#VALUE!</v>
      </c>
      <c r="AI318" s="4" t="e" cm="1">
        <f t="array" ref="AI318">INDEX(MatriceHeureHeure[], MATCH(AG318*1,TableHeuresMinutes[Colonne1],0),MATCH(AF318*1,(MatriceHeureHeure[#Headers])*1,0))</f>
        <v>#VALUE!</v>
      </c>
      <c r="AJ318" s="37">
        <v>0</v>
      </c>
      <c r="AK318" s="48" t="e">
        <f>LEFT(TEXT(DataFromForm[[#This Row],[Heure sieste]],"0000"),2)</f>
        <v>#VALUE!</v>
      </c>
      <c r="AL318" s="31" t="e">
        <f>LEFT(TEXT(DataFromForm[[#This Row],[Heure sieste]],"0000"),2)+1</f>
        <v>#VALUE!</v>
      </c>
      <c r="AM318" t="e">
        <f>IF(RIGHT(DataFromForm[[#This Row],[Heure sieste]],2)*1 &gt;57, AL318,AK318)</f>
        <v>#VALUE!</v>
      </c>
      <c r="AN318" t="e">
        <f>IF(RIGHT(DataFromForm[[#This Row],[Heure sieste]],2)*1 &gt;57,0,MROUND(RIGHT(DataFromForm[[#This Row],[Heure sieste]]*1,2),15))</f>
        <v>#VALUE!</v>
      </c>
      <c r="AO318" t="e">
        <f>MROUND(DataFromForm[[#This Row],[Durée sieste]],15)</f>
        <v>#VALUE!</v>
      </c>
      <c r="AP318" t="e" cm="1">
        <f t="array" aca="1" ref="AP318" ca="1">RIGHT(CELL("address",INDEX(Agenda!A:A,MATCH(DataFromForm[[#This Row],[Date]],Agenda!A:A,0))),3)</f>
        <v>#VALUE!</v>
      </c>
      <c r="AQ318" s="4" t="e" cm="1">
        <f t="array" ref="AQ318">INDEX(MatriceHeureHeure[], MATCH(AN318*1,TableHeuresMinutes[Colonne1],0),MATCH(AM318*1,(MatriceHeureHeure[#Headers])*1,0))</f>
        <v>#VALUE!</v>
      </c>
      <c r="AR318" t="e">
        <f t="shared" si="5"/>
        <v>#VALUE!</v>
      </c>
    </row>
    <row r="319" spans="16:44">
      <c r="P319" s="30" t="e">
        <f>LEFT(TEXT(DataFromForm[[#This Row],[Heure coucher]],"0000"),2)</f>
        <v>#VALUE!</v>
      </c>
      <c r="Q319" s="31" t="e">
        <f>LEFT(TEXT(DataFromForm[[#This Row],[Heure coucher]],"0000"),2)+1</f>
        <v>#VALUE!</v>
      </c>
      <c r="R319" s="32" t="e">
        <f>IF(RIGHT(DataFromForm[[#This Row],[Heure coucher]],2)*1 &gt;57,Q319, P319)</f>
        <v>#VALUE!</v>
      </c>
      <c r="S319" s="33" t="e">
        <f>IF(RIGHT(DataFromForm[[#This Row],[Heure coucher]],2)*1 &gt;57,0,MROUND(RIGHT(DataFromForm[[#This Row],[Heure coucher]]*1,2),15))</f>
        <v>#VALUE!</v>
      </c>
      <c r="T319" s="20" t="e" cm="1">
        <f t="array" aca="1" ref="T319" ca="1">RIGHT(CELL("address",INDEX(Agenda!A:A,MATCH(DataFromForm[[#This Row],[Date]],Agenda!A:A,0))),3)</f>
        <v>#VALUE!</v>
      </c>
      <c r="U319" s="34" t="e" cm="1">
        <f t="array" ref="U319">INDEX(MatriceHeureHeure[], MATCH(S319*1,TableHeuresMinutes[Colonne1],0),MATCH(R319*1,(MatriceHeureHeure[#Headers])*1,0))</f>
        <v>#VALUE!</v>
      </c>
      <c r="W319" s="30" t="e">
        <f>LEFT(TEXT(DataFromForm[[#This Row],[Heure levé]],"0000"),2)</f>
        <v>#VALUE!</v>
      </c>
      <c r="X319" s="31" t="e">
        <f>LEFT(TEXT(DataFromForm[[#This Row],[Heure levé]],"0000"),2)+1</f>
        <v>#VALUE!</v>
      </c>
      <c r="Y319" t="e">
        <f>IF(RIGHT(DataFromForm[[#This Row],[Heure levé]],2)*1 &gt;57, X319,W319)</f>
        <v>#VALUE!</v>
      </c>
      <c r="Z319" t="e">
        <f>IF(RIGHT(DataFromForm[[#This Row],[Heure levé]],2)*1 &gt;57,0,MROUND(RIGHT(DataFromForm[[#This Row],[Heure coucher]]*1,2),15))</f>
        <v>#VALUE!</v>
      </c>
      <c r="AA319" t="e" cm="1">
        <f t="array" aca="1" ref="AA319" ca="1">RIGHT(CELL("address",INDEX(Agenda!A:A,MATCH(DataFromForm[[#This Row],[Date]],Agenda!A:A,0))),3)</f>
        <v>#VALUE!</v>
      </c>
      <c r="AB319" s="4" t="e" cm="1">
        <f t="array" ref="AB319">INDEX(MatriceHeureHeure[], MATCH(Z319*1,TableHeuresMinutes[Colonne1],0),MATCH(Y319*1,(MatriceHeureHeure[#Headers])*1,0))</f>
        <v>#VALUE!</v>
      </c>
      <c r="AD319" s="48" t="e">
        <f>LEFT(TEXT(DataFromForm[[#This Row],[HeureBoisson]],"0000"),2)</f>
        <v>#VALUE!</v>
      </c>
      <c r="AE319" s="31" t="e">
        <f>LEFT(TEXT(DataFromForm[[#This Row],[HeureBoisson]],"0000"),2)+1</f>
        <v>#VALUE!</v>
      </c>
      <c r="AF319" t="e">
        <f>IF(RIGHT(DataFromForm[[#This Row],[HeureBoisson]],2)*1 &gt;57, AE319,AD319)</f>
        <v>#VALUE!</v>
      </c>
      <c r="AG319" t="e">
        <f>IF(RIGHT(DataFromForm[[#This Row],[HeureBoisson]],2)*1 &gt;57,0,MROUND(RIGHT(DataFromForm[[#This Row],[Heure coucher]]*1,2),15))</f>
        <v>#VALUE!</v>
      </c>
      <c r="AH319" t="e" cm="1">
        <f t="array" aca="1" ref="AH319" ca="1">RIGHT(CELL("address",INDEX(Agenda!A:A,MATCH(DataFromForm[[#This Row],[Date]],Agenda!A:A,0))),3)-1</f>
        <v>#VALUE!</v>
      </c>
      <c r="AI319" s="4" t="e" cm="1">
        <f t="array" ref="AI319">INDEX(MatriceHeureHeure[], MATCH(AG319*1,TableHeuresMinutes[Colonne1],0),MATCH(AF319*1,(MatriceHeureHeure[#Headers])*1,0))</f>
        <v>#VALUE!</v>
      </c>
      <c r="AJ319" s="37">
        <v>0</v>
      </c>
      <c r="AK319" s="48" t="e">
        <f>LEFT(TEXT(DataFromForm[[#This Row],[Heure sieste]],"0000"),2)</f>
        <v>#VALUE!</v>
      </c>
      <c r="AL319" s="31" t="e">
        <f>LEFT(TEXT(DataFromForm[[#This Row],[Heure sieste]],"0000"),2)+1</f>
        <v>#VALUE!</v>
      </c>
      <c r="AM319" t="e">
        <f>IF(RIGHT(DataFromForm[[#This Row],[Heure sieste]],2)*1 &gt;57, AL319,AK319)</f>
        <v>#VALUE!</v>
      </c>
      <c r="AN319" t="e">
        <f>IF(RIGHT(DataFromForm[[#This Row],[Heure sieste]],2)*1 &gt;57,0,MROUND(RIGHT(DataFromForm[[#This Row],[Heure sieste]]*1,2),15))</f>
        <v>#VALUE!</v>
      </c>
      <c r="AO319" t="e">
        <f>MROUND(DataFromForm[[#This Row],[Durée sieste]],15)</f>
        <v>#VALUE!</v>
      </c>
      <c r="AP319" t="e" cm="1">
        <f t="array" aca="1" ref="AP319" ca="1">RIGHT(CELL("address",INDEX(Agenda!A:A,MATCH(DataFromForm[[#This Row],[Date]],Agenda!A:A,0))),3)</f>
        <v>#VALUE!</v>
      </c>
      <c r="AQ319" s="4" t="e" cm="1">
        <f t="array" ref="AQ319">INDEX(MatriceHeureHeure[], MATCH(AN319*1,TableHeuresMinutes[Colonne1],0),MATCH(AM319*1,(MatriceHeureHeure[#Headers])*1,0))</f>
        <v>#VALUE!</v>
      </c>
      <c r="AR319" t="e">
        <f t="shared" si="5"/>
        <v>#VALUE!</v>
      </c>
    </row>
    <row r="320" spans="16:44">
      <c r="P320" s="30" t="e">
        <f>LEFT(TEXT(DataFromForm[[#This Row],[Heure coucher]],"0000"),2)</f>
        <v>#VALUE!</v>
      </c>
      <c r="Q320" s="31" t="e">
        <f>LEFT(TEXT(DataFromForm[[#This Row],[Heure coucher]],"0000"),2)+1</f>
        <v>#VALUE!</v>
      </c>
      <c r="R320" s="32" t="e">
        <f>IF(RIGHT(DataFromForm[[#This Row],[Heure coucher]],2)*1 &gt;57,Q320, P320)</f>
        <v>#VALUE!</v>
      </c>
      <c r="S320" s="33" t="e">
        <f>IF(RIGHT(DataFromForm[[#This Row],[Heure coucher]],2)*1 &gt;57,0,MROUND(RIGHT(DataFromForm[[#This Row],[Heure coucher]]*1,2),15))</f>
        <v>#VALUE!</v>
      </c>
      <c r="T320" s="20" t="e" cm="1">
        <f t="array" aca="1" ref="T320" ca="1">RIGHT(CELL("address",INDEX(Agenda!A:A,MATCH(DataFromForm[[#This Row],[Date]],Agenda!A:A,0))),3)</f>
        <v>#VALUE!</v>
      </c>
      <c r="U320" s="34" t="e" cm="1">
        <f t="array" ref="U320">INDEX(MatriceHeureHeure[], MATCH(S320*1,TableHeuresMinutes[Colonne1],0),MATCH(R320*1,(MatriceHeureHeure[#Headers])*1,0))</f>
        <v>#VALUE!</v>
      </c>
      <c r="W320" s="30" t="e">
        <f>LEFT(TEXT(DataFromForm[[#This Row],[Heure levé]],"0000"),2)</f>
        <v>#VALUE!</v>
      </c>
      <c r="X320" s="31" t="e">
        <f>LEFT(TEXT(DataFromForm[[#This Row],[Heure levé]],"0000"),2)+1</f>
        <v>#VALUE!</v>
      </c>
      <c r="Y320" t="e">
        <f>IF(RIGHT(DataFromForm[[#This Row],[Heure levé]],2)*1 &gt;57, X320,W320)</f>
        <v>#VALUE!</v>
      </c>
      <c r="Z320" t="e">
        <f>IF(RIGHT(DataFromForm[[#This Row],[Heure levé]],2)*1 &gt;57,0,MROUND(RIGHT(DataFromForm[[#This Row],[Heure coucher]]*1,2),15))</f>
        <v>#VALUE!</v>
      </c>
      <c r="AA320" t="e" cm="1">
        <f t="array" aca="1" ref="AA320" ca="1">RIGHT(CELL("address",INDEX(Agenda!A:A,MATCH(DataFromForm[[#This Row],[Date]],Agenda!A:A,0))),3)</f>
        <v>#VALUE!</v>
      </c>
      <c r="AB320" s="4" t="e" cm="1">
        <f t="array" ref="AB320">INDEX(MatriceHeureHeure[], MATCH(Z320*1,TableHeuresMinutes[Colonne1],0),MATCH(Y320*1,(MatriceHeureHeure[#Headers])*1,0))</f>
        <v>#VALUE!</v>
      </c>
      <c r="AD320" s="48" t="e">
        <f>LEFT(TEXT(DataFromForm[[#This Row],[HeureBoisson]],"0000"),2)</f>
        <v>#VALUE!</v>
      </c>
      <c r="AE320" s="31" t="e">
        <f>LEFT(TEXT(DataFromForm[[#This Row],[HeureBoisson]],"0000"),2)+1</f>
        <v>#VALUE!</v>
      </c>
      <c r="AF320" t="e">
        <f>IF(RIGHT(DataFromForm[[#This Row],[HeureBoisson]],2)*1 &gt;57, AE320,AD320)</f>
        <v>#VALUE!</v>
      </c>
      <c r="AG320" t="e">
        <f>IF(RIGHT(DataFromForm[[#This Row],[HeureBoisson]],2)*1 &gt;57,0,MROUND(RIGHT(DataFromForm[[#This Row],[Heure coucher]]*1,2),15))</f>
        <v>#VALUE!</v>
      </c>
      <c r="AH320" t="e" cm="1">
        <f t="array" aca="1" ref="AH320" ca="1">RIGHT(CELL("address",INDEX(Agenda!A:A,MATCH(DataFromForm[[#This Row],[Date]],Agenda!A:A,0))),3)-1</f>
        <v>#VALUE!</v>
      </c>
      <c r="AI320" s="4" t="e" cm="1">
        <f t="array" ref="AI320">INDEX(MatriceHeureHeure[], MATCH(AG320*1,TableHeuresMinutes[Colonne1],0),MATCH(AF320*1,(MatriceHeureHeure[#Headers])*1,0))</f>
        <v>#VALUE!</v>
      </c>
      <c r="AJ320" s="37">
        <v>0</v>
      </c>
      <c r="AK320" s="48" t="e">
        <f>LEFT(TEXT(DataFromForm[[#This Row],[Heure sieste]],"0000"),2)</f>
        <v>#VALUE!</v>
      </c>
      <c r="AL320" s="31" t="e">
        <f>LEFT(TEXT(DataFromForm[[#This Row],[Heure sieste]],"0000"),2)+1</f>
        <v>#VALUE!</v>
      </c>
      <c r="AM320" t="e">
        <f>IF(RIGHT(DataFromForm[[#This Row],[Heure sieste]],2)*1 &gt;57, AL320,AK320)</f>
        <v>#VALUE!</v>
      </c>
      <c r="AN320" t="e">
        <f>IF(RIGHT(DataFromForm[[#This Row],[Heure sieste]],2)*1 &gt;57,0,MROUND(RIGHT(DataFromForm[[#This Row],[Heure sieste]]*1,2),15))</f>
        <v>#VALUE!</v>
      </c>
      <c r="AO320" t="e">
        <f>MROUND(DataFromForm[[#This Row],[Durée sieste]],15)</f>
        <v>#VALUE!</v>
      </c>
      <c r="AP320" t="e" cm="1">
        <f t="array" aca="1" ref="AP320" ca="1">RIGHT(CELL("address",INDEX(Agenda!A:A,MATCH(DataFromForm[[#This Row],[Date]],Agenda!A:A,0))),3)</f>
        <v>#VALUE!</v>
      </c>
      <c r="AQ320" s="4" t="e" cm="1">
        <f t="array" ref="AQ320">INDEX(MatriceHeureHeure[], MATCH(AN320*1,TableHeuresMinutes[Colonne1],0),MATCH(AM320*1,(MatriceHeureHeure[#Headers])*1,0))</f>
        <v>#VALUE!</v>
      </c>
      <c r="AR320" t="e">
        <f t="shared" si="5"/>
        <v>#VALUE!</v>
      </c>
    </row>
    <row r="321" spans="16:44">
      <c r="P321" s="30" t="e">
        <f>LEFT(TEXT(DataFromForm[[#This Row],[Heure coucher]],"0000"),2)</f>
        <v>#VALUE!</v>
      </c>
      <c r="Q321" s="31" t="e">
        <f>LEFT(TEXT(DataFromForm[[#This Row],[Heure coucher]],"0000"),2)+1</f>
        <v>#VALUE!</v>
      </c>
      <c r="R321" s="32" t="e">
        <f>IF(RIGHT(DataFromForm[[#This Row],[Heure coucher]],2)*1 &gt;57,Q321, P321)</f>
        <v>#VALUE!</v>
      </c>
      <c r="S321" s="33" t="e">
        <f>IF(RIGHT(DataFromForm[[#This Row],[Heure coucher]],2)*1 &gt;57,0,MROUND(RIGHT(DataFromForm[[#This Row],[Heure coucher]]*1,2),15))</f>
        <v>#VALUE!</v>
      </c>
      <c r="T321" s="20" t="e" cm="1">
        <f t="array" aca="1" ref="T321" ca="1">RIGHT(CELL("address",INDEX(Agenda!A:A,MATCH(DataFromForm[[#This Row],[Date]],Agenda!A:A,0))),3)</f>
        <v>#VALUE!</v>
      </c>
      <c r="U321" s="34" t="e" cm="1">
        <f t="array" ref="U321">INDEX(MatriceHeureHeure[], MATCH(S321*1,TableHeuresMinutes[Colonne1],0),MATCH(R321*1,(MatriceHeureHeure[#Headers])*1,0))</f>
        <v>#VALUE!</v>
      </c>
      <c r="W321" s="30" t="e">
        <f>LEFT(TEXT(DataFromForm[[#This Row],[Heure levé]],"0000"),2)</f>
        <v>#VALUE!</v>
      </c>
      <c r="X321" s="31" t="e">
        <f>LEFT(TEXT(DataFromForm[[#This Row],[Heure levé]],"0000"),2)+1</f>
        <v>#VALUE!</v>
      </c>
      <c r="Y321" t="e">
        <f>IF(RIGHT(DataFromForm[[#This Row],[Heure levé]],2)*1 &gt;57, X321,W321)</f>
        <v>#VALUE!</v>
      </c>
      <c r="Z321" t="e">
        <f>IF(RIGHT(DataFromForm[[#This Row],[Heure levé]],2)*1 &gt;57,0,MROUND(RIGHT(DataFromForm[[#This Row],[Heure coucher]]*1,2),15))</f>
        <v>#VALUE!</v>
      </c>
      <c r="AA321" t="e" cm="1">
        <f t="array" aca="1" ref="AA321" ca="1">RIGHT(CELL("address",INDEX(Agenda!A:A,MATCH(DataFromForm[[#This Row],[Date]],Agenda!A:A,0))),3)</f>
        <v>#VALUE!</v>
      </c>
      <c r="AB321" s="4" t="e" cm="1">
        <f t="array" ref="AB321">INDEX(MatriceHeureHeure[], MATCH(Z321*1,TableHeuresMinutes[Colonne1],0),MATCH(Y321*1,(MatriceHeureHeure[#Headers])*1,0))</f>
        <v>#VALUE!</v>
      </c>
      <c r="AD321" s="48" t="e">
        <f>LEFT(TEXT(DataFromForm[[#This Row],[HeureBoisson]],"0000"),2)</f>
        <v>#VALUE!</v>
      </c>
      <c r="AE321" s="31" t="e">
        <f>LEFT(TEXT(DataFromForm[[#This Row],[HeureBoisson]],"0000"),2)+1</f>
        <v>#VALUE!</v>
      </c>
      <c r="AF321" t="e">
        <f>IF(RIGHT(DataFromForm[[#This Row],[HeureBoisson]],2)*1 &gt;57, AE321,AD321)</f>
        <v>#VALUE!</v>
      </c>
      <c r="AG321" t="e">
        <f>IF(RIGHT(DataFromForm[[#This Row],[HeureBoisson]],2)*1 &gt;57,0,MROUND(RIGHT(DataFromForm[[#This Row],[Heure coucher]]*1,2),15))</f>
        <v>#VALUE!</v>
      </c>
      <c r="AH321" t="e" cm="1">
        <f t="array" aca="1" ref="AH321" ca="1">RIGHT(CELL("address",INDEX(Agenda!A:A,MATCH(DataFromForm[[#This Row],[Date]],Agenda!A:A,0))),3)-1</f>
        <v>#VALUE!</v>
      </c>
      <c r="AI321" s="4" t="e" cm="1">
        <f t="array" ref="AI321">INDEX(MatriceHeureHeure[], MATCH(AG321*1,TableHeuresMinutes[Colonne1],0),MATCH(AF321*1,(MatriceHeureHeure[#Headers])*1,0))</f>
        <v>#VALUE!</v>
      </c>
      <c r="AJ321" s="37">
        <v>0</v>
      </c>
      <c r="AK321" s="48" t="e">
        <f>LEFT(TEXT(DataFromForm[[#This Row],[Heure sieste]],"0000"),2)</f>
        <v>#VALUE!</v>
      </c>
      <c r="AL321" s="31" t="e">
        <f>LEFT(TEXT(DataFromForm[[#This Row],[Heure sieste]],"0000"),2)+1</f>
        <v>#VALUE!</v>
      </c>
      <c r="AM321" t="e">
        <f>IF(RIGHT(DataFromForm[[#This Row],[Heure sieste]],2)*1 &gt;57, AL321,AK321)</f>
        <v>#VALUE!</v>
      </c>
      <c r="AN321" t="e">
        <f>IF(RIGHT(DataFromForm[[#This Row],[Heure sieste]],2)*1 &gt;57,0,MROUND(RIGHT(DataFromForm[[#This Row],[Heure sieste]]*1,2),15))</f>
        <v>#VALUE!</v>
      </c>
      <c r="AO321" t="e">
        <f>MROUND(DataFromForm[[#This Row],[Durée sieste]],15)</f>
        <v>#VALUE!</v>
      </c>
      <c r="AP321" t="e" cm="1">
        <f t="array" aca="1" ref="AP321" ca="1">RIGHT(CELL("address",INDEX(Agenda!A:A,MATCH(DataFromForm[[#This Row],[Date]],Agenda!A:A,0))),3)</f>
        <v>#VALUE!</v>
      </c>
      <c r="AQ321" s="4" t="e" cm="1">
        <f t="array" ref="AQ321">INDEX(MatriceHeureHeure[], MATCH(AN321*1,TableHeuresMinutes[Colonne1],0),MATCH(AM321*1,(MatriceHeureHeure[#Headers])*1,0))</f>
        <v>#VALUE!</v>
      </c>
      <c r="AR321" t="e">
        <f t="shared" si="5"/>
        <v>#VALUE!</v>
      </c>
    </row>
    <row r="322" spans="16:44">
      <c r="P322" s="30" t="e">
        <f>LEFT(TEXT(DataFromForm[[#This Row],[Heure coucher]],"0000"),2)</f>
        <v>#VALUE!</v>
      </c>
      <c r="Q322" s="31" t="e">
        <f>LEFT(TEXT(DataFromForm[[#This Row],[Heure coucher]],"0000"),2)+1</f>
        <v>#VALUE!</v>
      </c>
      <c r="R322" s="32" t="e">
        <f>IF(RIGHT(DataFromForm[[#This Row],[Heure coucher]],2)*1 &gt;57,Q322, P322)</f>
        <v>#VALUE!</v>
      </c>
      <c r="S322" s="33" t="e">
        <f>IF(RIGHT(DataFromForm[[#This Row],[Heure coucher]],2)*1 &gt;57,0,MROUND(RIGHT(DataFromForm[[#This Row],[Heure coucher]]*1,2),15))</f>
        <v>#VALUE!</v>
      </c>
      <c r="T322" s="20" t="e" cm="1">
        <f t="array" aca="1" ref="T322" ca="1">RIGHT(CELL("address",INDEX(Agenda!A:A,MATCH(DataFromForm[[#This Row],[Date]],Agenda!A:A,0))),3)</f>
        <v>#VALUE!</v>
      </c>
      <c r="U322" s="34" t="e" cm="1">
        <f t="array" ref="U322">INDEX(MatriceHeureHeure[], MATCH(S322*1,TableHeuresMinutes[Colonne1],0),MATCH(R322*1,(MatriceHeureHeure[#Headers])*1,0))</f>
        <v>#VALUE!</v>
      </c>
      <c r="W322" s="30" t="e">
        <f>LEFT(TEXT(DataFromForm[[#This Row],[Heure levé]],"0000"),2)</f>
        <v>#VALUE!</v>
      </c>
      <c r="X322" s="31" t="e">
        <f>LEFT(TEXT(DataFromForm[[#This Row],[Heure levé]],"0000"),2)+1</f>
        <v>#VALUE!</v>
      </c>
      <c r="Y322" t="e">
        <f>IF(RIGHT(DataFromForm[[#This Row],[Heure levé]],2)*1 &gt;57, X322,W322)</f>
        <v>#VALUE!</v>
      </c>
      <c r="Z322" t="e">
        <f>IF(RIGHT(DataFromForm[[#This Row],[Heure levé]],2)*1 &gt;57,0,MROUND(RIGHT(DataFromForm[[#This Row],[Heure coucher]]*1,2),15))</f>
        <v>#VALUE!</v>
      </c>
      <c r="AA322" t="e" cm="1">
        <f t="array" aca="1" ref="AA322" ca="1">RIGHT(CELL("address",INDEX(Agenda!A:A,MATCH(DataFromForm[[#This Row],[Date]],Agenda!A:A,0))),3)</f>
        <v>#VALUE!</v>
      </c>
      <c r="AB322" s="4" t="e" cm="1">
        <f t="array" ref="AB322">INDEX(MatriceHeureHeure[], MATCH(Z322*1,TableHeuresMinutes[Colonne1],0),MATCH(Y322*1,(MatriceHeureHeure[#Headers])*1,0))</f>
        <v>#VALUE!</v>
      </c>
      <c r="AD322" s="48" t="e">
        <f>LEFT(TEXT(DataFromForm[[#This Row],[HeureBoisson]],"0000"),2)</f>
        <v>#VALUE!</v>
      </c>
      <c r="AE322" s="31" t="e">
        <f>LEFT(TEXT(DataFromForm[[#This Row],[HeureBoisson]],"0000"),2)+1</f>
        <v>#VALUE!</v>
      </c>
      <c r="AF322" t="e">
        <f>IF(RIGHT(DataFromForm[[#This Row],[HeureBoisson]],2)*1 &gt;57, AE322,AD322)</f>
        <v>#VALUE!</v>
      </c>
      <c r="AG322" t="e">
        <f>IF(RIGHT(DataFromForm[[#This Row],[HeureBoisson]],2)*1 &gt;57,0,MROUND(RIGHT(DataFromForm[[#This Row],[Heure coucher]]*1,2),15))</f>
        <v>#VALUE!</v>
      </c>
      <c r="AH322" t="e" cm="1">
        <f t="array" aca="1" ref="AH322" ca="1">RIGHT(CELL("address",INDEX(Agenda!A:A,MATCH(DataFromForm[[#This Row],[Date]],Agenda!A:A,0))),3)-1</f>
        <v>#VALUE!</v>
      </c>
      <c r="AI322" s="4" t="e" cm="1">
        <f t="array" ref="AI322">INDEX(MatriceHeureHeure[], MATCH(AG322*1,TableHeuresMinutes[Colonne1],0),MATCH(AF322*1,(MatriceHeureHeure[#Headers])*1,0))</f>
        <v>#VALUE!</v>
      </c>
      <c r="AJ322" s="37">
        <v>0</v>
      </c>
      <c r="AK322" s="48" t="e">
        <f>LEFT(TEXT(DataFromForm[[#This Row],[Heure sieste]],"0000"),2)</f>
        <v>#VALUE!</v>
      </c>
      <c r="AL322" s="31" t="e">
        <f>LEFT(TEXT(DataFromForm[[#This Row],[Heure sieste]],"0000"),2)+1</f>
        <v>#VALUE!</v>
      </c>
      <c r="AM322" t="e">
        <f>IF(RIGHT(DataFromForm[[#This Row],[Heure sieste]],2)*1 &gt;57, AL322,AK322)</f>
        <v>#VALUE!</v>
      </c>
      <c r="AN322" t="e">
        <f>IF(RIGHT(DataFromForm[[#This Row],[Heure sieste]],2)*1 &gt;57,0,MROUND(RIGHT(DataFromForm[[#This Row],[Heure sieste]]*1,2),15))</f>
        <v>#VALUE!</v>
      </c>
      <c r="AO322" t="e">
        <f>MROUND(DataFromForm[[#This Row],[Durée sieste]],15)</f>
        <v>#VALUE!</v>
      </c>
      <c r="AP322" t="e" cm="1">
        <f t="array" aca="1" ref="AP322" ca="1">RIGHT(CELL("address",INDEX(Agenda!A:A,MATCH(DataFromForm[[#This Row],[Date]],Agenda!A:A,0))),3)</f>
        <v>#VALUE!</v>
      </c>
      <c r="AQ322" s="4" t="e" cm="1">
        <f t="array" ref="AQ322">INDEX(MatriceHeureHeure[], MATCH(AN322*1,TableHeuresMinutes[Colonne1],0),MATCH(AM322*1,(MatriceHeureHeure[#Headers])*1,0))</f>
        <v>#VALUE!</v>
      </c>
      <c r="AR322" t="e">
        <f t="shared" si="5"/>
        <v>#VALUE!</v>
      </c>
    </row>
    <row r="323" spans="16:44">
      <c r="P323" s="30" t="e">
        <f>LEFT(TEXT(DataFromForm[[#This Row],[Heure coucher]],"0000"),2)</f>
        <v>#VALUE!</v>
      </c>
      <c r="Q323" s="31" t="e">
        <f>LEFT(TEXT(DataFromForm[[#This Row],[Heure coucher]],"0000"),2)+1</f>
        <v>#VALUE!</v>
      </c>
      <c r="R323" s="32" t="e">
        <f>IF(RIGHT(DataFromForm[[#This Row],[Heure coucher]],2)*1 &gt;57,Q323, P323)</f>
        <v>#VALUE!</v>
      </c>
      <c r="S323" s="33" t="e">
        <f>IF(RIGHT(DataFromForm[[#This Row],[Heure coucher]],2)*1 &gt;57,0,MROUND(RIGHT(DataFromForm[[#This Row],[Heure coucher]]*1,2),15))</f>
        <v>#VALUE!</v>
      </c>
      <c r="T323" s="20" t="e" cm="1">
        <f t="array" aca="1" ref="T323" ca="1">RIGHT(CELL("address",INDEX(Agenda!A:A,MATCH(DataFromForm[[#This Row],[Date]],Agenda!A:A,0))),3)</f>
        <v>#VALUE!</v>
      </c>
      <c r="U323" s="34" t="e" cm="1">
        <f t="array" ref="U323">INDEX(MatriceHeureHeure[], MATCH(S323*1,TableHeuresMinutes[Colonne1],0),MATCH(R323*1,(MatriceHeureHeure[#Headers])*1,0))</f>
        <v>#VALUE!</v>
      </c>
      <c r="W323" s="30" t="e">
        <f>LEFT(TEXT(DataFromForm[[#This Row],[Heure levé]],"0000"),2)</f>
        <v>#VALUE!</v>
      </c>
      <c r="X323" s="31" t="e">
        <f>LEFT(TEXT(DataFromForm[[#This Row],[Heure levé]],"0000"),2)+1</f>
        <v>#VALUE!</v>
      </c>
      <c r="Y323" t="e">
        <f>IF(RIGHT(DataFromForm[[#This Row],[Heure levé]],2)*1 &gt;57, X323,W323)</f>
        <v>#VALUE!</v>
      </c>
      <c r="Z323" t="e">
        <f>IF(RIGHT(DataFromForm[[#This Row],[Heure levé]],2)*1 &gt;57,0,MROUND(RIGHT(DataFromForm[[#This Row],[Heure coucher]]*1,2),15))</f>
        <v>#VALUE!</v>
      </c>
      <c r="AA323" t="e" cm="1">
        <f t="array" aca="1" ref="AA323" ca="1">RIGHT(CELL("address",INDEX(Agenda!A:A,MATCH(DataFromForm[[#This Row],[Date]],Agenda!A:A,0))),3)</f>
        <v>#VALUE!</v>
      </c>
      <c r="AB323" s="4" t="e" cm="1">
        <f t="array" ref="AB323">INDEX(MatriceHeureHeure[], MATCH(Z323*1,TableHeuresMinutes[Colonne1],0),MATCH(Y323*1,(MatriceHeureHeure[#Headers])*1,0))</f>
        <v>#VALUE!</v>
      </c>
      <c r="AD323" s="48" t="e">
        <f>LEFT(TEXT(DataFromForm[[#This Row],[HeureBoisson]],"0000"),2)</f>
        <v>#VALUE!</v>
      </c>
      <c r="AE323" s="31" t="e">
        <f>LEFT(TEXT(DataFromForm[[#This Row],[HeureBoisson]],"0000"),2)+1</f>
        <v>#VALUE!</v>
      </c>
      <c r="AF323" t="e">
        <f>IF(RIGHT(DataFromForm[[#This Row],[HeureBoisson]],2)*1 &gt;57, AE323,AD323)</f>
        <v>#VALUE!</v>
      </c>
      <c r="AG323" t="e">
        <f>IF(RIGHT(DataFromForm[[#This Row],[HeureBoisson]],2)*1 &gt;57,0,MROUND(RIGHT(DataFromForm[[#This Row],[Heure coucher]]*1,2),15))</f>
        <v>#VALUE!</v>
      </c>
      <c r="AH323" t="e" cm="1">
        <f t="array" aca="1" ref="AH323" ca="1">RIGHT(CELL("address",INDEX(Agenda!A:A,MATCH(DataFromForm[[#This Row],[Date]],Agenda!A:A,0))),3)-1</f>
        <v>#VALUE!</v>
      </c>
      <c r="AI323" s="4" t="e" cm="1">
        <f t="array" ref="AI323">INDEX(MatriceHeureHeure[], MATCH(AG323*1,TableHeuresMinutes[Colonne1],0),MATCH(AF323*1,(MatriceHeureHeure[#Headers])*1,0))</f>
        <v>#VALUE!</v>
      </c>
      <c r="AJ323" s="37">
        <v>0</v>
      </c>
      <c r="AK323" s="48" t="e">
        <f>LEFT(TEXT(DataFromForm[[#This Row],[Heure sieste]],"0000"),2)</f>
        <v>#VALUE!</v>
      </c>
      <c r="AL323" s="31" t="e">
        <f>LEFT(TEXT(DataFromForm[[#This Row],[Heure sieste]],"0000"),2)+1</f>
        <v>#VALUE!</v>
      </c>
      <c r="AM323" t="e">
        <f>IF(RIGHT(DataFromForm[[#This Row],[Heure sieste]],2)*1 &gt;57, AL323,AK323)</f>
        <v>#VALUE!</v>
      </c>
      <c r="AN323" t="e">
        <f>IF(RIGHT(DataFromForm[[#This Row],[Heure sieste]],2)*1 &gt;57,0,MROUND(RIGHT(DataFromForm[[#This Row],[Heure sieste]]*1,2),15))</f>
        <v>#VALUE!</v>
      </c>
      <c r="AO323" t="e">
        <f>MROUND(DataFromForm[[#This Row],[Durée sieste]],15)</f>
        <v>#VALUE!</v>
      </c>
      <c r="AP323" t="e" cm="1">
        <f t="array" aca="1" ref="AP323" ca="1">RIGHT(CELL("address",INDEX(Agenda!A:A,MATCH(DataFromForm[[#This Row],[Date]],Agenda!A:A,0))),3)</f>
        <v>#VALUE!</v>
      </c>
      <c r="AQ323" s="4" t="e" cm="1">
        <f t="array" ref="AQ323">INDEX(MatriceHeureHeure[], MATCH(AN323*1,TableHeuresMinutes[Colonne1],0),MATCH(AM323*1,(MatriceHeureHeure[#Headers])*1,0))</f>
        <v>#VALUE!</v>
      </c>
      <c r="AR323" t="e">
        <f t="shared" si="5"/>
        <v>#VALUE!</v>
      </c>
    </row>
    <row r="324" spans="16:44">
      <c r="P324" s="30" t="e">
        <f>LEFT(TEXT(DataFromForm[[#This Row],[Heure coucher]],"0000"),2)</f>
        <v>#VALUE!</v>
      </c>
      <c r="Q324" s="31" t="e">
        <f>LEFT(TEXT(DataFromForm[[#This Row],[Heure coucher]],"0000"),2)+1</f>
        <v>#VALUE!</v>
      </c>
      <c r="R324" s="32" t="e">
        <f>IF(RIGHT(DataFromForm[[#This Row],[Heure coucher]],2)*1 &gt;57,Q324, P324)</f>
        <v>#VALUE!</v>
      </c>
      <c r="S324" s="33" t="e">
        <f>IF(RIGHT(DataFromForm[[#This Row],[Heure coucher]],2)*1 &gt;57,0,MROUND(RIGHT(DataFromForm[[#This Row],[Heure coucher]]*1,2),15))</f>
        <v>#VALUE!</v>
      </c>
      <c r="T324" s="20" t="e" cm="1">
        <f t="array" aca="1" ref="T324" ca="1">RIGHT(CELL("address",INDEX(Agenda!A:A,MATCH(DataFromForm[[#This Row],[Date]],Agenda!A:A,0))),3)</f>
        <v>#VALUE!</v>
      </c>
      <c r="U324" s="34" t="e" cm="1">
        <f t="array" ref="U324">INDEX(MatriceHeureHeure[], MATCH(S324*1,TableHeuresMinutes[Colonne1],0),MATCH(R324*1,(MatriceHeureHeure[#Headers])*1,0))</f>
        <v>#VALUE!</v>
      </c>
      <c r="W324" s="30" t="e">
        <f>LEFT(TEXT(DataFromForm[[#This Row],[Heure levé]],"0000"),2)</f>
        <v>#VALUE!</v>
      </c>
      <c r="X324" s="31" t="e">
        <f>LEFT(TEXT(DataFromForm[[#This Row],[Heure levé]],"0000"),2)+1</f>
        <v>#VALUE!</v>
      </c>
      <c r="Y324" t="e">
        <f>IF(RIGHT(DataFromForm[[#This Row],[Heure levé]],2)*1 &gt;57, X324,W324)</f>
        <v>#VALUE!</v>
      </c>
      <c r="Z324" t="e">
        <f>IF(RIGHT(DataFromForm[[#This Row],[Heure levé]],2)*1 &gt;57,0,MROUND(RIGHT(DataFromForm[[#This Row],[Heure coucher]]*1,2),15))</f>
        <v>#VALUE!</v>
      </c>
      <c r="AA324" t="e" cm="1">
        <f t="array" aca="1" ref="AA324" ca="1">RIGHT(CELL("address",INDEX(Agenda!A:A,MATCH(DataFromForm[[#This Row],[Date]],Agenda!A:A,0))),3)</f>
        <v>#VALUE!</v>
      </c>
      <c r="AB324" s="4" t="e" cm="1">
        <f t="array" ref="AB324">INDEX(MatriceHeureHeure[], MATCH(Z324*1,TableHeuresMinutes[Colonne1],0),MATCH(Y324*1,(MatriceHeureHeure[#Headers])*1,0))</f>
        <v>#VALUE!</v>
      </c>
      <c r="AD324" s="48" t="e">
        <f>LEFT(TEXT(DataFromForm[[#This Row],[HeureBoisson]],"0000"),2)</f>
        <v>#VALUE!</v>
      </c>
      <c r="AE324" s="31" t="e">
        <f>LEFT(TEXT(DataFromForm[[#This Row],[HeureBoisson]],"0000"),2)+1</f>
        <v>#VALUE!</v>
      </c>
      <c r="AF324" t="e">
        <f>IF(RIGHT(DataFromForm[[#This Row],[HeureBoisson]],2)*1 &gt;57, AE324,AD324)</f>
        <v>#VALUE!</v>
      </c>
      <c r="AG324" t="e">
        <f>IF(RIGHT(DataFromForm[[#This Row],[HeureBoisson]],2)*1 &gt;57,0,MROUND(RIGHT(DataFromForm[[#This Row],[Heure coucher]]*1,2),15))</f>
        <v>#VALUE!</v>
      </c>
      <c r="AH324" t="e" cm="1">
        <f t="array" aca="1" ref="AH324" ca="1">RIGHT(CELL("address",INDEX(Agenda!A:A,MATCH(DataFromForm[[#This Row],[Date]],Agenda!A:A,0))),3)-1</f>
        <v>#VALUE!</v>
      </c>
      <c r="AI324" s="4" t="e" cm="1">
        <f t="array" ref="AI324">INDEX(MatriceHeureHeure[], MATCH(AG324*1,TableHeuresMinutes[Colonne1],0),MATCH(AF324*1,(MatriceHeureHeure[#Headers])*1,0))</f>
        <v>#VALUE!</v>
      </c>
      <c r="AJ324" s="37">
        <v>0</v>
      </c>
      <c r="AK324" s="48" t="e">
        <f>LEFT(TEXT(DataFromForm[[#This Row],[Heure sieste]],"0000"),2)</f>
        <v>#VALUE!</v>
      </c>
      <c r="AL324" s="31" t="e">
        <f>LEFT(TEXT(DataFromForm[[#This Row],[Heure sieste]],"0000"),2)+1</f>
        <v>#VALUE!</v>
      </c>
      <c r="AM324" t="e">
        <f>IF(RIGHT(DataFromForm[[#This Row],[Heure sieste]],2)*1 &gt;57, AL324,AK324)</f>
        <v>#VALUE!</v>
      </c>
      <c r="AN324" t="e">
        <f>IF(RIGHT(DataFromForm[[#This Row],[Heure sieste]],2)*1 &gt;57,0,MROUND(RIGHT(DataFromForm[[#This Row],[Heure sieste]]*1,2),15))</f>
        <v>#VALUE!</v>
      </c>
      <c r="AO324" t="e">
        <f>MROUND(DataFromForm[[#This Row],[Durée sieste]],15)</f>
        <v>#VALUE!</v>
      </c>
      <c r="AP324" t="e" cm="1">
        <f t="array" aca="1" ref="AP324" ca="1">RIGHT(CELL("address",INDEX(Agenda!A:A,MATCH(DataFromForm[[#This Row],[Date]],Agenda!A:A,0))),3)</f>
        <v>#VALUE!</v>
      </c>
      <c r="AQ324" s="4" t="e" cm="1">
        <f t="array" ref="AQ324">INDEX(MatriceHeureHeure[], MATCH(AN324*1,TableHeuresMinutes[Colonne1],0),MATCH(AM324*1,(MatriceHeureHeure[#Headers])*1,0))</f>
        <v>#VALUE!</v>
      </c>
      <c r="AR324" t="e">
        <f t="shared" si="5"/>
        <v>#VALUE!</v>
      </c>
    </row>
    <row r="325" spans="16:44">
      <c r="P325" s="30" t="e">
        <f>LEFT(TEXT(DataFromForm[[#This Row],[Heure coucher]],"0000"),2)</f>
        <v>#VALUE!</v>
      </c>
      <c r="Q325" s="31" t="e">
        <f>LEFT(TEXT(DataFromForm[[#This Row],[Heure coucher]],"0000"),2)+1</f>
        <v>#VALUE!</v>
      </c>
      <c r="R325" s="32" t="e">
        <f>IF(RIGHT(DataFromForm[[#This Row],[Heure coucher]],2)*1 &gt;57,Q325, P325)</f>
        <v>#VALUE!</v>
      </c>
      <c r="S325" s="33" t="e">
        <f>IF(RIGHT(DataFromForm[[#This Row],[Heure coucher]],2)*1 &gt;57,0,MROUND(RIGHT(DataFromForm[[#This Row],[Heure coucher]]*1,2),15))</f>
        <v>#VALUE!</v>
      </c>
      <c r="T325" s="20" t="e" cm="1">
        <f t="array" aca="1" ref="T325" ca="1">RIGHT(CELL("address",INDEX(Agenda!A:A,MATCH(DataFromForm[[#This Row],[Date]],Agenda!A:A,0))),3)</f>
        <v>#VALUE!</v>
      </c>
      <c r="U325" s="34" t="e" cm="1">
        <f t="array" ref="U325">INDEX(MatriceHeureHeure[], MATCH(S325*1,TableHeuresMinutes[Colonne1],0),MATCH(R325*1,(MatriceHeureHeure[#Headers])*1,0))</f>
        <v>#VALUE!</v>
      </c>
      <c r="W325" s="30" t="e">
        <f>LEFT(TEXT(DataFromForm[[#This Row],[Heure levé]],"0000"),2)</f>
        <v>#VALUE!</v>
      </c>
      <c r="X325" s="31" t="e">
        <f>LEFT(TEXT(DataFromForm[[#This Row],[Heure levé]],"0000"),2)+1</f>
        <v>#VALUE!</v>
      </c>
      <c r="Y325" t="e">
        <f>IF(RIGHT(DataFromForm[[#This Row],[Heure levé]],2)*1 &gt;57, X325,W325)</f>
        <v>#VALUE!</v>
      </c>
      <c r="Z325" t="e">
        <f>IF(RIGHT(DataFromForm[[#This Row],[Heure levé]],2)*1 &gt;57,0,MROUND(RIGHT(DataFromForm[[#This Row],[Heure coucher]]*1,2),15))</f>
        <v>#VALUE!</v>
      </c>
      <c r="AA325" t="e" cm="1">
        <f t="array" aca="1" ref="AA325" ca="1">RIGHT(CELL("address",INDEX(Agenda!A:A,MATCH(DataFromForm[[#This Row],[Date]],Agenda!A:A,0))),3)</f>
        <v>#VALUE!</v>
      </c>
      <c r="AB325" s="4" t="e" cm="1">
        <f t="array" ref="AB325">INDEX(MatriceHeureHeure[], MATCH(Z325*1,TableHeuresMinutes[Colonne1],0),MATCH(Y325*1,(MatriceHeureHeure[#Headers])*1,0))</f>
        <v>#VALUE!</v>
      </c>
      <c r="AD325" s="48" t="e">
        <f>LEFT(TEXT(DataFromForm[[#This Row],[HeureBoisson]],"0000"),2)</f>
        <v>#VALUE!</v>
      </c>
      <c r="AE325" s="31" t="e">
        <f>LEFT(TEXT(DataFromForm[[#This Row],[HeureBoisson]],"0000"),2)+1</f>
        <v>#VALUE!</v>
      </c>
      <c r="AF325" t="e">
        <f>IF(RIGHT(DataFromForm[[#This Row],[HeureBoisson]],2)*1 &gt;57, AE325,AD325)</f>
        <v>#VALUE!</v>
      </c>
      <c r="AG325" t="e">
        <f>IF(RIGHT(DataFromForm[[#This Row],[HeureBoisson]],2)*1 &gt;57,0,MROUND(RIGHT(DataFromForm[[#This Row],[Heure coucher]]*1,2),15))</f>
        <v>#VALUE!</v>
      </c>
      <c r="AH325" t="e" cm="1">
        <f t="array" aca="1" ref="AH325" ca="1">RIGHT(CELL("address",INDEX(Agenda!A:A,MATCH(DataFromForm[[#This Row],[Date]],Agenda!A:A,0))),3)-1</f>
        <v>#VALUE!</v>
      </c>
      <c r="AI325" s="4" t="e" cm="1">
        <f t="array" ref="AI325">INDEX(MatriceHeureHeure[], MATCH(AG325*1,TableHeuresMinutes[Colonne1],0),MATCH(AF325*1,(MatriceHeureHeure[#Headers])*1,0))</f>
        <v>#VALUE!</v>
      </c>
      <c r="AJ325" s="37">
        <v>0</v>
      </c>
      <c r="AK325" s="48" t="e">
        <f>LEFT(TEXT(DataFromForm[[#This Row],[Heure sieste]],"0000"),2)</f>
        <v>#VALUE!</v>
      </c>
      <c r="AL325" s="31" t="e">
        <f>LEFT(TEXT(DataFromForm[[#This Row],[Heure sieste]],"0000"),2)+1</f>
        <v>#VALUE!</v>
      </c>
      <c r="AM325" t="e">
        <f>IF(RIGHT(DataFromForm[[#This Row],[Heure sieste]],2)*1 &gt;57, AL325,AK325)</f>
        <v>#VALUE!</v>
      </c>
      <c r="AN325" t="e">
        <f>IF(RIGHT(DataFromForm[[#This Row],[Heure sieste]],2)*1 &gt;57,0,MROUND(RIGHT(DataFromForm[[#This Row],[Heure sieste]]*1,2),15))</f>
        <v>#VALUE!</v>
      </c>
      <c r="AO325" t="e">
        <f>MROUND(DataFromForm[[#This Row],[Durée sieste]],15)</f>
        <v>#VALUE!</v>
      </c>
      <c r="AP325" t="e" cm="1">
        <f t="array" aca="1" ref="AP325" ca="1">RIGHT(CELL("address",INDEX(Agenda!A:A,MATCH(DataFromForm[[#This Row],[Date]],Agenda!A:A,0))),3)</f>
        <v>#VALUE!</v>
      </c>
      <c r="AQ325" s="4" t="e" cm="1">
        <f t="array" ref="AQ325">INDEX(MatriceHeureHeure[], MATCH(AN325*1,TableHeuresMinutes[Colonne1],0),MATCH(AM325*1,(MatriceHeureHeure[#Headers])*1,0))</f>
        <v>#VALUE!</v>
      </c>
      <c r="AR325" t="e">
        <f t="shared" si="5"/>
        <v>#VALUE!</v>
      </c>
    </row>
    <row r="326" spans="16:44">
      <c r="P326" s="30" t="e">
        <f>LEFT(TEXT(DataFromForm[[#This Row],[Heure coucher]],"0000"),2)</f>
        <v>#VALUE!</v>
      </c>
      <c r="Q326" s="31" t="e">
        <f>LEFT(TEXT(DataFromForm[[#This Row],[Heure coucher]],"0000"),2)+1</f>
        <v>#VALUE!</v>
      </c>
      <c r="R326" s="32" t="e">
        <f>IF(RIGHT(DataFromForm[[#This Row],[Heure coucher]],2)*1 &gt;57,Q326, P326)</f>
        <v>#VALUE!</v>
      </c>
      <c r="S326" s="33" t="e">
        <f>IF(RIGHT(DataFromForm[[#This Row],[Heure coucher]],2)*1 &gt;57,0,MROUND(RIGHT(DataFromForm[[#This Row],[Heure coucher]]*1,2),15))</f>
        <v>#VALUE!</v>
      </c>
      <c r="T326" s="20" t="e" cm="1">
        <f t="array" aca="1" ref="T326" ca="1">RIGHT(CELL("address",INDEX(Agenda!A:A,MATCH(DataFromForm[[#This Row],[Date]],Agenda!A:A,0))),3)</f>
        <v>#VALUE!</v>
      </c>
      <c r="U326" s="34" t="e" cm="1">
        <f t="array" ref="U326">INDEX(MatriceHeureHeure[], MATCH(S326*1,TableHeuresMinutes[Colonne1],0),MATCH(R326*1,(MatriceHeureHeure[#Headers])*1,0))</f>
        <v>#VALUE!</v>
      </c>
      <c r="W326" s="30" t="e">
        <f>LEFT(TEXT(DataFromForm[[#This Row],[Heure levé]],"0000"),2)</f>
        <v>#VALUE!</v>
      </c>
      <c r="X326" s="31" t="e">
        <f>LEFT(TEXT(DataFromForm[[#This Row],[Heure levé]],"0000"),2)+1</f>
        <v>#VALUE!</v>
      </c>
      <c r="Y326" t="e">
        <f>IF(RIGHT(DataFromForm[[#This Row],[Heure levé]],2)*1 &gt;57, X326,W326)</f>
        <v>#VALUE!</v>
      </c>
      <c r="Z326" t="e">
        <f>IF(RIGHT(DataFromForm[[#This Row],[Heure levé]],2)*1 &gt;57,0,MROUND(RIGHT(DataFromForm[[#This Row],[Heure coucher]]*1,2),15))</f>
        <v>#VALUE!</v>
      </c>
      <c r="AA326" t="e" cm="1">
        <f t="array" aca="1" ref="AA326" ca="1">RIGHT(CELL("address",INDEX(Agenda!A:A,MATCH(DataFromForm[[#This Row],[Date]],Agenda!A:A,0))),3)</f>
        <v>#VALUE!</v>
      </c>
      <c r="AB326" s="4" t="e" cm="1">
        <f t="array" ref="AB326">INDEX(MatriceHeureHeure[], MATCH(Z326*1,TableHeuresMinutes[Colonne1],0),MATCH(Y326*1,(MatriceHeureHeure[#Headers])*1,0))</f>
        <v>#VALUE!</v>
      </c>
      <c r="AD326" s="48" t="e">
        <f>LEFT(TEXT(DataFromForm[[#This Row],[HeureBoisson]],"0000"),2)</f>
        <v>#VALUE!</v>
      </c>
      <c r="AE326" s="31" t="e">
        <f>LEFT(TEXT(DataFromForm[[#This Row],[HeureBoisson]],"0000"),2)+1</f>
        <v>#VALUE!</v>
      </c>
      <c r="AF326" t="e">
        <f>IF(RIGHT(DataFromForm[[#This Row],[HeureBoisson]],2)*1 &gt;57, AE326,AD326)</f>
        <v>#VALUE!</v>
      </c>
      <c r="AG326" t="e">
        <f>IF(RIGHT(DataFromForm[[#This Row],[HeureBoisson]],2)*1 &gt;57,0,MROUND(RIGHT(DataFromForm[[#This Row],[Heure coucher]]*1,2),15))</f>
        <v>#VALUE!</v>
      </c>
      <c r="AH326" t="e" cm="1">
        <f t="array" aca="1" ref="AH326" ca="1">RIGHT(CELL("address",INDEX(Agenda!A:A,MATCH(DataFromForm[[#This Row],[Date]],Agenda!A:A,0))),3)-1</f>
        <v>#VALUE!</v>
      </c>
      <c r="AI326" s="4" t="e" cm="1">
        <f t="array" ref="AI326">INDEX(MatriceHeureHeure[], MATCH(AG326*1,TableHeuresMinutes[Colonne1],0),MATCH(AF326*1,(MatriceHeureHeure[#Headers])*1,0))</f>
        <v>#VALUE!</v>
      </c>
      <c r="AJ326" s="37">
        <v>0</v>
      </c>
      <c r="AK326" s="48" t="e">
        <f>LEFT(TEXT(DataFromForm[[#This Row],[Heure sieste]],"0000"),2)</f>
        <v>#VALUE!</v>
      </c>
      <c r="AL326" s="31" t="e">
        <f>LEFT(TEXT(DataFromForm[[#This Row],[Heure sieste]],"0000"),2)+1</f>
        <v>#VALUE!</v>
      </c>
      <c r="AM326" t="e">
        <f>IF(RIGHT(DataFromForm[[#This Row],[Heure sieste]],2)*1 &gt;57, AL326,AK326)</f>
        <v>#VALUE!</v>
      </c>
      <c r="AN326" t="e">
        <f>IF(RIGHT(DataFromForm[[#This Row],[Heure sieste]],2)*1 &gt;57,0,MROUND(RIGHT(DataFromForm[[#This Row],[Heure sieste]]*1,2),15))</f>
        <v>#VALUE!</v>
      </c>
      <c r="AO326" t="e">
        <f>MROUND(DataFromForm[[#This Row],[Durée sieste]],15)</f>
        <v>#VALUE!</v>
      </c>
      <c r="AP326" t="e" cm="1">
        <f t="array" aca="1" ref="AP326" ca="1">RIGHT(CELL("address",INDEX(Agenda!A:A,MATCH(DataFromForm[[#This Row],[Date]],Agenda!A:A,0))),3)</f>
        <v>#VALUE!</v>
      </c>
      <c r="AQ326" s="4" t="e" cm="1">
        <f t="array" ref="AQ326">INDEX(MatriceHeureHeure[], MATCH(AN326*1,TableHeuresMinutes[Colonne1],0),MATCH(AM326*1,(MatriceHeureHeure[#Headers])*1,0))</f>
        <v>#VALUE!</v>
      </c>
      <c r="AR326" t="e">
        <f t="shared" si="5"/>
        <v>#VALUE!</v>
      </c>
    </row>
    <row r="327" spans="16:44">
      <c r="P327" s="30" t="e">
        <f>LEFT(TEXT(DataFromForm[[#This Row],[Heure coucher]],"0000"),2)</f>
        <v>#VALUE!</v>
      </c>
      <c r="Q327" s="31" t="e">
        <f>LEFT(TEXT(DataFromForm[[#This Row],[Heure coucher]],"0000"),2)+1</f>
        <v>#VALUE!</v>
      </c>
      <c r="R327" s="32" t="e">
        <f>IF(RIGHT(DataFromForm[[#This Row],[Heure coucher]],2)*1 &gt;57,Q327, P327)</f>
        <v>#VALUE!</v>
      </c>
      <c r="S327" s="33" t="e">
        <f>IF(RIGHT(DataFromForm[[#This Row],[Heure coucher]],2)*1 &gt;57,0,MROUND(RIGHT(DataFromForm[[#This Row],[Heure coucher]]*1,2),15))</f>
        <v>#VALUE!</v>
      </c>
      <c r="T327" s="20" t="e" cm="1">
        <f t="array" aca="1" ref="T327" ca="1">RIGHT(CELL("address",INDEX(Agenda!A:A,MATCH(DataFromForm[[#This Row],[Date]],Agenda!A:A,0))),3)</f>
        <v>#VALUE!</v>
      </c>
      <c r="U327" s="34" t="e" cm="1">
        <f t="array" ref="U327">INDEX(MatriceHeureHeure[], MATCH(S327*1,TableHeuresMinutes[Colonne1],0),MATCH(R327*1,(MatriceHeureHeure[#Headers])*1,0))</f>
        <v>#VALUE!</v>
      </c>
      <c r="W327" s="30" t="e">
        <f>LEFT(TEXT(DataFromForm[[#This Row],[Heure levé]],"0000"),2)</f>
        <v>#VALUE!</v>
      </c>
      <c r="X327" s="31" t="e">
        <f>LEFT(TEXT(DataFromForm[[#This Row],[Heure levé]],"0000"),2)+1</f>
        <v>#VALUE!</v>
      </c>
      <c r="Y327" t="e">
        <f>IF(RIGHT(DataFromForm[[#This Row],[Heure levé]],2)*1 &gt;57, X327,W327)</f>
        <v>#VALUE!</v>
      </c>
      <c r="Z327" t="e">
        <f>IF(RIGHT(DataFromForm[[#This Row],[Heure levé]],2)*1 &gt;57,0,MROUND(RIGHT(DataFromForm[[#This Row],[Heure coucher]]*1,2),15))</f>
        <v>#VALUE!</v>
      </c>
      <c r="AA327" t="e" cm="1">
        <f t="array" aca="1" ref="AA327" ca="1">RIGHT(CELL("address",INDEX(Agenda!A:A,MATCH(DataFromForm[[#This Row],[Date]],Agenda!A:A,0))),3)</f>
        <v>#VALUE!</v>
      </c>
      <c r="AB327" s="4" t="e" cm="1">
        <f t="array" ref="AB327">INDEX(MatriceHeureHeure[], MATCH(Z327*1,TableHeuresMinutes[Colonne1],0),MATCH(Y327*1,(MatriceHeureHeure[#Headers])*1,0))</f>
        <v>#VALUE!</v>
      </c>
      <c r="AD327" s="48" t="e">
        <f>LEFT(TEXT(DataFromForm[[#This Row],[HeureBoisson]],"0000"),2)</f>
        <v>#VALUE!</v>
      </c>
      <c r="AE327" s="31" t="e">
        <f>LEFT(TEXT(DataFromForm[[#This Row],[HeureBoisson]],"0000"),2)+1</f>
        <v>#VALUE!</v>
      </c>
      <c r="AF327" t="e">
        <f>IF(RIGHT(DataFromForm[[#This Row],[HeureBoisson]],2)*1 &gt;57, AE327,AD327)</f>
        <v>#VALUE!</v>
      </c>
      <c r="AG327" t="e">
        <f>IF(RIGHT(DataFromForm[[#This Row],[HeureBoisson]],2)*1 &gt;57,0,MROUND(RIGHT(DataFromForm[[#This Row],[Heure coucher]]*1,2),15))</f>
        <v>#VALUE!</v>
      </c>
      <c r="AH327" t="e" cm="1">
        <f t="array" aca="1" ref="AH327" ca="1">RIGHT(CELL("address",INDEX(Agenda!A:A,MATCH(DataFromForm[[#This Row],[Date]],Agenda!A:A,0))),3)-1</f>
        <v>#VALUE!</v>
      </c>
      <c r="AI327" s="4" t="e" cm="1">
        <f t="array" ref="AI327">INDEX(MatriceHeureHeure[], MATCH(AG327*1,TableHeuresMinutes[Colonne1],0),MATCH(AF327*1,(MatriceHeureHeure[#Headers])*1,0))</f>
        <v>#VALUE!</v>
      </c>
      <c r="AJ327" s="37">
        <v>0</v>
      </c>
      <c r="AK327" s="48" t="e">
        <f>LEFT(TEXT(DataFromForm[[#This Row],[Heure sieste]],"0000"),2)</f>
        <v>#VALUE!</v>
      </c>
      <c r="AL327" s="31" t="e">
        <f>LEFT(TEXT(DataFromForm[[#This Row],[Heure sieste]],"0000"),2)+1</f>
        <v>#VALUE!</v>
      </c>
      <c r="AM327" t="e">
        <f>IF(RIGHT(DataFromForm[[#This Row],[Heure sieste]],2)*1 &gt;57, AL327,AK327)</f>
        <v>#VALUE!</v>
      </c>
      <c r="AN327" t="e">
        <f>IF(RIGHT(DataFromForm[[#This Row],[Heure sieste]],2)*1 &gt;57,0,MROUND(RIGHT(DataFromForm[[#This Row],[Heure sieste]]*1,2),15))</f>
        <v>#VALUE!</v>
      </c>
      <c r="AO327" t="e">
        <f>MROUND(DataFromForm[[#This Row],[Durée sieste]],15)</f>
        <v>#VALUE!</v>
      </c>
      <c r="AP327" t="e" cm="1">
        <f t="array" aca="1" ref="AP327" ca="1">RIGHT(CELL("address",INDEX(Agenda!A:A,MATCH(DataFromForm[[#This Row],[Date]],Agenda!A:A,0))),3)</f>
        <v>#VALUE!</v>
      </c>
      <c r="AQ327" s="4" t="e" cm="1">
        <f t="array" ref="AQ327">INDEX(MatriceHeureHeure[], MATCH(AN327*1,TableHeuresMinutes[Colonne1],0),MATCH(AM327*1,(MatriceHeureHeure[#Headers])*1,0))</f>
        <v>#VALUE!</v>
      </c>
      <c r="AR327" t="e">
        <f t="shared" si="5"/>
        <v>#VALUE!</v>
      </c>
    </row>
    <row r="328" spans="16:44">
      <c r="P328" s="30" t="e">
        <f>LEFT(TEXT(DataFromForm[[#This Row],[Heure coucher]],"0000"),2)</f>
        <v>#VALUE!</v>
      </c>
      <c r="Q328" s="31" t="e">
        <f>LEFT(TEXT(DataFromForm[[#This Row],[Heure coucher]],"0000"),2)+1</f>
        <v>#VALUE!</v>
      </c>
      <c r="R328" s="32" t="e">
        <f>IF(RIGHT(DataFromForm[[#This Row],[Heure coucher]],2)*1 &gt;57,Q328, P328)</f>
        <v>#VALUE!</v>
      </c>
      <c r="S328" s="33" t="e">
        <f>IF(RIGHT(DataFromForm[[#This Row],[Heure coucher]],2)*1 &gt;57,0,MROUND(RIGHT(DataFromForm[[#This Row],[Heure coucher]]*1,2),15))</f>
        <v>#VALUE!</v>
      </c>
      <c r="T328" s="20" t="e" cm="1">
        <f t="array" aca="1" ref="T328" ca="1">RIGHT(CELL("address",INDEX(Agenda!A:A,MATCH(DataFromForm[[#This Row],[Date]],Agenda!A:A,0))),3)</f>
        <v>#VALUE!</v>
      </c>
      <c r="U328" s="34" t="e" cm="1">
        <f t="array" ref="U328">INDEX(MatriceHeureHeure[], MATCH(S328*1,TableHeuresMinutes[Colonne1],0),MATCH(R328*1,(MatriceHeureHeure[#Headers])*1,0))</f>
        <v>#VALUE!</v>
      </c>
      <c r="W328" s="30" t="e">
        <f>LEFT(TEXT(DataFromForm[[#This Row],[Heure levé]],"0000"),2)</f>
        <v>#VALUE!</v>
      </c>
      <c r="X328" s="31" t="e">
        <f>LEFT(TEXT(DataFromForm[[#This Row],[Heure levé]],"0000"),2)+1</f>
        <v>#VALUE!</v>
      </c>
      <c r="Y328" t="e">
        <f>IF(RIGHT(DataFromForm[[#This Row],[Heure levé]],2)*1 &gt;57, X328,W328)</f>
        <v>#VALUE!</v>
      </c>
      <c r="Z328" t="e">
        <f>IF(RIGHT(DataFromForm[[#This Row],[Heure levé]],2)*1 &gt;57,0,MROUND(RIGHT(DataFromForm[[#This Row],[Heure coucher]]*1,2),15))</f>
        <v>#VALUE!</v>
      </c>
      <c r="AA328" t="e" cm="1">
        <f t="array" aca="1" ref="AA328" ca="1">RIGHT(CELL("address",INDEX(Agenda!A:A,MATCH(DataFromForm[[#This Row],[Date]],Agenda!A:A,0))),3)</f>
        <v>#VALUE!</v>
      </c>
      <c r="AB328" s="4" t="e" cm="1">
        <f t="array" ref="AB328">INDEX(MatriceHeureHeure[], MATCH(Z328*1,TableHeuresMinutes[Colonne1],0),MATCH(Y328*1,(MatriceHeureHeure[#Headers])*1,0))</f>
        <v>#VALUE!</v>
      </c>
      <c r="AD328" s="48" t="e">
        <f>LEFT(TEXT(DataFromForm[[#This Row],[HeureBoisson]],"0000"),2)</f>
        <v>#VALUE!</v>
      </c>
      <c r="AE328" s="31" t="e">
        <f>LEFT(TEXT(DataFromForm[[#This Row],[HeureBoisson]],"0000"),2)+1</f>
        <v>#VALUE!</v>
      </c>
      <c r="AF328" t="e">
        <f>IF(RIGHT(DataFromForm[[#This Row],[HeureBoisson]],2)*1 &gt;57, AE328,AD328)</f>
        <v>#VALUE!</v>
      </c>
      <c r="AG328" t="e">
        <f>IF(RIGHT(DataFromForm[[#This Row],[HeureBoisson]],2)*1 &gt;57,0,MROUND(RIGHT(DataFromForm[[#This Row],[Heure coucher]]*1,2),15))</f>
        <v>#VALUE!</v>
      </c>
      <c r="AH328" t="e" cm="1">
        <f t="array" aca="1" ref="AH328" ca="1">RIGHT(CELL("address",INDEX(Agenda!A:A,MATCH(DataFromForm[[#This Row],[Date]],Agenda!A:A,0))),3)-1</f>
        <v>#VALUE!</v>
      </c>
      <c r="AI328" s="4" t="e" cm="1">
        <f t="array" ref="AI328">INDEX(MatriceHeureHeure[], MATCH(AG328*1,TableHeuresMinutes[Colonne1],0),MATCH(AF328*1,(MatriceHeureHeure[#Headers])*1,0))</f>
        <v>#VALUE!</v>
      </c>
      <c r="AJ328" s="37">
        <v>0</v>
      </c>
      <c r="AK328" s="48" t="e">
        <f>LEFT(TEXT(DataFromForm[[#This Row],[Heure sieste]],"0000"),2)</f>
        <v>#VALUE!</v>
      </c>
      <c r="AL328" s="31" t="e">
        <f>LEFT(TEXT(DataFromForm[[#This Row],[Heure sieste]],"0000"),2)+1</f>
        <v>#VALUE!</v>
      </c>
      <c r="AM328" t="e">
        <f>IF(RIGHT(DataFromForm[[#This Row],[Heure sieste]],2)*1 &gt;57, AL328,AK328)</f>
        <v>#VALUE!</v>
      </c>
      <c r="AN328" t="e">
        <f>IF(RIGHT(DataFromForm[[#This Row],[Heure sieste]],2)*1 &gt;57,0,MROUND(RIGHT(DataFromForm[[#This Row],[Heure sieste]]*1,2),15))</f>
        <v>#VALUE!</v>
      </c>
      <c r="AO328" t="e">
        <f>MROUND(DataFromForm[[#This Row],[Durée sieste]],15)</f>
        <v>#VALUE!</v>
      </c>
      <c r="AP328" t="e" cm="1">
        <f t="array" aca="1" ref="AP328" ca="1">RIGHT(CELL("address",INDEX(Agenda!A:A,MATCH(DataFromForm[[#This Row],[Date]],Agenda!A:A,0))),3)</f>
        <v>#VALUE!</v>
      </c>
      <c r="AQ328" s="4" t="e" cm="1">
        <f t="array" ref="AQ328">INDEX(MatriceHeureHeure[], MATCH(AN328*1,TableHeuresMinutes[Colonne1],0),MATCH(AM328*1,(MatriceHeureHeure[#Headers])*1,0))</f>
        <v>#VALUE!</v>
      </c>
      <c r="AR328" t="e">
        <f t="shared" si="5"/>
        <v>#VALUE!</v>
      </c>
    </row>
    <row r="329" spans="16:44">
      <c r="P329" s="30" t="e">
        <f>LEFT(TEXT(DataFromForm[[#This Row],[Heure coucher]],"0000"),2)</f>
        <v>#VALUE!</v>
      </c>
      <c r="Q329" s="31" t="e">
        <f>LEFT(TEXT(DataFromForm[[#This Row],[Heure coucher]],"0000"),2)+1</f>
        <v>#VALUE!</v>
      </c>
      <c r="R329" s="32" t="e">
        <f>IF(RIGHT(DataFromForm[[#This Row],[Heure coucher]],2)*1 &gt;57,Q329, P329)</f>
        <v>#VALUE!</v>
      </c>
      <c r="S329" s="33" t="e">
        <f>IF(RIGHT(DataFromForm[[#This Row],[Heure coucher]],2)*1 &gt;57,0,MROUND(RIGHT(DataFromForm[[#This Row],[Heure coucher]]*1,2),15))</f>
        <v>#VALUE!</v>
      </c>
      <c r="T329" s="20" t="e" cm="1">
        <f t="array" aca="1" ref="T329" ca="1">RIGHT(CELL("address",INDEX(Agenda!A:A,MATCH(DataFromForm[[#This Row],[Date]],Agenda!A:A,0))),3)</f>
        <v>#VALUE!</v>
      </c>
      <c r="U329" s="34" t="e" cm="1">
        <f t="array" ref="U329">INDEX(MatriceHeureHeure[], MATCH(S329*1,TableHeuresMinutes[Colonne1],0),MATCH(R329*1,(MatriceHeureHeure[#Headers])*1,0))</f>
        <v>#VALUE!</v>
      </c>
      <c r="W329" s="30" t="e">
        <f>LEFT(TEXT(DataFromForm[[#This Row],[Heure levé]],"0000"),2)</f>
        <v>#VALUE!</v>
      </c>
      <c r="X329" s="31" t="e">
        <f>LEFT(TEXT(DataFromForm[[#This Row],[Heure levé]],"0000"),2)+1</f>
        <v>#VALUE!</v>
      </c>
      <c r="Y329" t="e">
        <f>IF(RIGHT(DataFromForm[[#This Row],[Heure levé]],2)*1 &gt;57, X329,W329)</f>
        <v>#VALUE!</v>
      </c>
      <c r="Z329" t="e">
        <f>IF(RIGHT(DataFromForm[[#This Row],[Heure levé]],2)*1 &gt;57,0,MROUND(RIGHT(DataFromForm[[#This Row],[Heure coucher]]*1,2),15))</f>
        <v>#VALUE!</v>
      </c>
      <c r="AA329" t="e" cm="1">
        <f t="array" aca="1" ref="AA329" ca="1">RIGHT(CELL("address",INDEX(Agenda!A:A,MATCH(DataFromForm[[#This Row],[Date]],Agenda!A:A,0))),3)</f>
        <v>#VALUE!</v>
      </c>
      <c r="AB329" s="4" t="e" cm="1">
        <f t="array" ref="AB329">INDEX(MatriceHeureHeure[], MATCH(Z329*1,TableHeuresMinutes[Colonne1],0),MATCH(Y329*1,(MatriceHeureHeure[#Headers])*1,0))</f>
        <v>#VALUE!</v>
      </c>
      <c r="AD329" s="48" t="e">
        <f>LEFT(TEXT(DataFromForm[[#This Row],[HeureBoisson]],"0000"),2)</f>
        <v>#VALUE!</v>
      </c>
      <c r="AE329" s="31" t="e">
        <f>LEFT(TEXT(DataFromForm[[#This Row],[HeureBoisson]],"0000"),2)+1</f>
        <v>#VALUE!</v>
      </c>
      <c r="AF329" t="e">
        <f>IF(RIGHT(DataFromForm[[#This Row],[HeureBoisson]],2)*1 &gt;57, AE329,AD329)</f>
        <v>#VALUE!</v>
      </c>
      <c r="AG329" t="e">
        <f>IF(RIGHT(DataFromForm[[#This Row],[HeureBoisson]],2)*1 &gt;57,0,MROUND(RIGHT(DataFromForm[[#This Row],[Heure coucher]]*1,2),15))</f>
        <v>#VALUE!</v>
      </c>
      <c r="AH329" t="e" cm="1">
        <f t="array" aca="1" ref="AH329" ca="1">RIGHT(CELL("address",INDEX(Agenda!A:A,MATCH(DataFromForm[[#This Row],[Date]],Agenda!A:A,0))),3)-1</f>
        <v>#VALUE!</v>
      </c>
      <c r="AI329" s="4" t="e" cm="1">
        <f t="array" ref="AI329">INDEX(MatriceHeureHeure[], MATCH(AG329*1,TableHeuresMinutes[Colonne1],0),MATCH(AF329*1,(MatriceHeureHeure[#Headers])*1,0))</f>
        <v>#VALUE!</v>
      </c>
      <c r="AJ329" s="37">
        <v>0</v>
      </c>
      <c r="AK329" s="48" t="e">
        <f>LEFT(TEXT(DataFromForm[[#This Row],[Heure sieste]],"0000"),2)</f>
        <v>#VALUE!</v>
      </c>
      <c r="AL329" s="31" t="e">
        <f>LEFT(TEXT(DataFromForm[[#This Row],[Heure sieste]],"0000"),2)+1</f>
        <v>#VALUE!</v>
      </c>
      <c r="AM329" t="e">
        <f>IF(RIGHT(DataFromForm[[#This Row],[Heure sieste]],2)*1 &gt;57, AL329,AK329)</f>
        <v>#VALUE!</v>
      </c>
      <c r="AN329" t="e">
        <f>IF(RIGHT(DataFromForm[[#This Row],[Heure sieste]],2)*1 &gt;57,0,MROUND(RIGHT(DataFromForm[[#This Row],[Heure sieste]]*1,2),15))</f>
        <v>#VALUE!</v>
      </c>
      <c r="AO329" t="e">
        <f>MROUND(DataFromForm[[#This Row],[Durée sieste]],15)</f>
        <v>#VALUE!</v>
      </c>
      <c r="AP329" t="e" cm="1">
        <f t="array" aca="1" ref="AP329" ca="1">RIGHT(CELL("address",INDEX(Agenda!A:A,MATCH(DataFromForm[[#This Row],[Date]],Agenda!A:A,0))),3)</f>
        <v>#VALUE!</v>
      </c>
      <c r="AQ329" s="4" t="e" cm="1">
        <f t="array" ref="AQ329">INDEX(MatriceHeureHeure[], MATCH(AN329*1,TableHeuresMinutes[Colonne1],0),MATCH(AM329*1,(MatriceHeureHeure[#Headers])*1,0))</f>
        <v>#VALUE!</v>
      </c>
      <c r="AR329" t="e">
        <f t="shared" si="5"/>
        <v>#VALUE!</v>
      </c>
    </row>
    <row r="330" spans="16:44">
      <c r="P330" s="30" t="e">
        <f>LEFT(TEXT(DataFromForm[[#This Row],[Heure coucher]],"0000"),2)</f>
        <v>#VALUE!</v>
      </c>
      <c r="Q330" s="31" t="e">
        <f>LEFT(TEXT(DataFromForm[[#This Row],[Heure coucher]],"0000"),2)+1</f>
        <v>#VALUE!</v>
      </c>
      <c r="R330" s="32" t="e">
        <f>IF(RIGHT(DataFromForm[[#This Row],[Heure coucher]],2)*1 &gt;57,Q330, P330)</f>
        <v>#VALUE!</v>
      </c>
      <c r="S330" s="33" t="e">
        <f>IF(RIGHT(DataFromForm[[#This Row],[Heure coucher]],2)*1 &gt;57,0,MROUND(RIGHT(DataFromForm[[#This Row],[Heure coucher]]*1,2),15))</f>
        <v>#VALUE!</v>
      </c>
      <c r="T330" s="20" t="e" cm="1">
        <f t="array" aca="1" ref="T330" ca="1">RIGHT(CELL("address",INDEX(Agenda!A:A,MATCH(DataFromForm[[#This Row],[Date]],Agenda!A:A,0))),3)</f>
        <v>#VALUE!</v>
      </c>
      <c r="U330" s="34" t="e" cm="1">
        <f t="array" ref="U330">INDEX(MatriceHeureHeure[], MATCH(S330*1,TableHeuresMinutes[Colonne1],0),MATCH(R330*1,(MatriceHeureHeure[#Headers])*1,0))</f>
        <v>#VALUE!</v>
      </c>
      <c r="W330" s="30" t="e">
        <f>LEFT(TEXT(DataFromForm[[#This Row],[Heure levé]],"0000"),2)</f>
        <v>#VALUE!</v>
      </c>
      <c r="X330" s="31" t="e">
        <f>LEFT(TEXT(DataFromForm[[#This Row],[Heure levé]],"0000"),2)+1</f>
        <v>#VALUE!</v>
      </c>
      <c r="Y330" t="e">
        <f>IF(RIGHT(DataFromForm[[#This Row],[Heure levé]],2)*1 &gt;57, X330,W330)</f>
        <v>#VALUE!</v>
      </c>
      <c r="Z330" t="e">
        <f>IF(RIGHT(DataFromForm[[#This Row],[Heure levé]],2)*1 &gt;57,0,MROUND(RIGHT(DataFromForm[[#This Row],[Heure coucher]]*1,2),15))</f>
        <v>#VALUE!</v>
      </c>
      <c r="AA330" t="e" cm="1">
        <f t="array" aca="1" ref="AA330" ca="1">RIGHT(CELL("address",INDEX(Agenda!A:A,MATCH(DataFromForm[[#This Row],[Date]],Agenda!A:A,0))),3)</f>
        <v>#VALUE!</v>
      </c>
      <c r="AB330" s="4" t="e" cm="1">
        <f t="array" ref="AB330">INDEX(MatriceHeureHeure[], MATCH(Z330*1,TableHeuresMinutes[Colonne1],0),MATCH(Y330*1,(MatriceHeureHeure[#Headers])*1,0))</f>
        <v>#VALUE!</v>
      </c>
      <c r="AD330" s="48" t="e">
        <f>LEFT(TEXT(DataFromForm[[#This Row],[HeureBoisson]],"0000"),2)</f>
        <v>#VALUE!</v>
      </c>
      <c r="AE330" s="31" t="e">
        <f>LEFT(TEXT(DataFromForm[[#This Row],[HeureBoisson]],"0000"),2)+1</f>
        <v>#VALUE!</v>
      </c>
      <c r="AF330" t="e">
        <f>IF(RIGHT(DataFromForm[[#This Row],[HeureBoisson]],2)*1 &gt;57, AE330,AD330)</f>
        <v>#VALUE!</v>
      </c>
      <c r="AG330" t="e">
        <f>IF(RIGHT(DataFromForm[[#This Row],[HeureBoisson]],2)*1 &gt;57,0,MROUND(RIGHT(DataFromForm[[#This Row],[Heure coucher]]*1,2),15))</f>
        <v>#VALUE!</v>
      </c>
      <c r="AH330" t="e" cm="1">
        <f t="array" aca="1" ref="AH330" ca="1">RIGHT(CELL("address",INDEX(Agenda!A:A,MATCH(DataFromForm[[#This Row],[Date]],Agenda!A:A,0))),3)-1</f>
        <v>#VALUE!</v>
      </c>
      <c r="AI330" s="4" t="e" cm="1">
        <f t="array" ref="AI330">INDEX(MatriceHeureHeure[], MATCH(AG330*1,TableHeuresMinutes[Colonne1],0),MATCH(AF330*1,(MatriceHeureHeure[#Headers])*1,0))</f>
        <v>#VALUE!</v>
      </c>
      <c r="AJ330" s="37">
        <v>0</v>
      </c>
      <c r="AK330" s="48" t="e">
        <f>LEFT(TEXT(DataFromForm[[#This Row],[Heure sieste]],"0000"),2)</f>
        <v>#VALUE!</v>
      </c>
      <c r="AL330" s="31" t="e">
        <f>LEFT(TEXT(DataFromForm[[#This Row],[Heure sieste]],"0000"),2)+1</f>
        <v>#VALUE!</v>
      </c>
      <c r="AM330" t="e">
        <f>IF(RIGHT(DataFromForm[[#This Row],[Heure sieste]],2)*1 &gt;57, AL330,AK330)</f>
        <v>#VALUE!</v>
      </c>
      <c r="AN330" t="e">
        <f>IF(RIGHT(DataFromForm[[#This Row],[Heure sieste]],2)*1 &gt;57,0,MROUND(RIGHT(DataFromForm[[#This Row],[Heure sieste]]*1,2),15))</f>
        <v>#VALUE!</v>
      </c>
      <c r="AO330" t="e">
        <f>MROUND(DataFromForm[[#This Row],[Durée sieste]],15)</f>
        <v>#VALUE!</v>
      </c>
      <c r="AP330" t="e" cm="1">
        <f t="array" aca="1" ref="AP330" ca="1">RIGHT(CELL("address",INDEX(Agenda!A:A,MATCH(DataFromForm[[#This Row],[Date]],Agenda!A:A,0))),3)</f>
        <v>#VALUE!</v>
      </c>
      <c r="AQ330" s="4" t="e" cm="1">
        <f t="array" ref="AQ330">INDEX(MatriceHeureHeure[], MATCH(AN330*1,TableHeuresMinutes[Colonne1],0),MATCH(AM330*1,(MatriceHeureHeure[#Headers])*1,0))</f>
        <v>#VALUE!</v>
      </c>
      <c r="AR330" t="e">
        <f t="shared" si="5"/>
        <v>#VALUE!</v>
      </c>
    </row>
    <row r="331" spans="16:44">
      <c r="P331" s="30" t="e">
        <f>LEFT(TEXT(DataFromForm[[#This Row],[Heure coucher]],"0000"),2)</f>
        <v>#VALUE!</v>
      </c>
      <c r="Q331" s="31" t="e">
        <f>LEFT(TEXT(DataFromForm[[#This Row],[Heure coucher]],"0000"),2)+1</f>
        <v>#VALUE!</v>
      </c>
      <c r="R331" s="32" t="e">
        <f>IF(RIGHT(DataFromForm[[#This Row],[Heure coucher]],2)*1 &gt;57,Q331, P331)</f>
        <v>#VALUE!</v>
      </c>
      <c r="S331" s="33" t="e">
        <f>IF(RIGHT(DataFromForm[[#This Row],[Heure coucher]],2)*1 &gt;57,0,MROUND(RIGHT(DataFromForm[[#This Row],[Heure coucher]]*1,2),15))</f>
        <v>#VALUE!</v>
      </c>
      <c r="T331" s="20" t="e" cm="1">
        <f t="array" aca="1" ref="T331" ca="1">RIGHT(CELL("address",INDEX(Agenda!A:A,MATCH(DataFromForm[[#This Row],[Date]],Agenda!A:A,0))),3)</f>
        <v>#VALUE!</v>
      </c>
      <c r="U331" s="34" t="e" cm="1">
        <f t="array" ref="U331">INDEX(MatriceHeureHeure[], MATCH(S331*1,TableHeuresMinutes[Colonne1],0),MATCH(R331*1,(MatriceHeureHeure[#Headers])*1,0))</f>
        <v>#VALUE!</v>
      </c>
      <c r="W331" s="30" t="e">
        <f>LEFT(TEXT(DataFromForm[[#This Row],[Heure levé]],"0000"),2)</f>
        <v>#VALUE!</v>
      </c>
      <c r="X331" s="31" t="e">
        <f>LEFT(TEXT(DataFromForm[[#This Row],[Heure levé]],"0000"),2)+1</f>
        <v>#VALUE!</v>
      </c>
      <c r="Y331" t="e">
        <f>IF(RIGHT(DataFromForm[[#This Row],[Heure levé]],2)*1 &gt;57, X331,W331)</f>
        <v>#VALUE!</v>
      </c>
      <c r="Z331" t="e">
        <f>IF(RIGHT(DataFromForm[[#This Row],[Heure levé]],2)*1 &gt;57,0,MROUND(RIGHT(DataFromForm[[#This Row],[Heure coucher]]*1,2),15))</f>
        <v>#VALUE!</v>
      </c>
      <c r="AA331" t="e" cm="1">
        <f t="array" aca="1" ref="AA331" ca="1">RIGHT(CELL("address",INDEX(Agenda!A:A,MATCH(DataFromForm[[#This Row],[Date]],Agenda!A:A,0))),3)</f>
        <v>#VALUE!</v>
      </c>
      <c r="AB331" s="4" t="e" cm="1">
        <f t="array" ref="AB331">INDEX(MatriceHeureHeure[], MATCH(Z331*1,TableHeuresMinutes[Colonne1],0),MATCH(Y331*1,(MatriceHeureHeure[#Headers])*1,0))</f>
        <v>#VALUE!</v>
      </c>
      <c r="AD331" s="48" t="e">
        <f>LEFT(TEXT(DataFromForm[[#This Row],[HeureBoisson]],"0000"),2)</f>
        <v>#VALUE!</v>
      </c>
      <c r="AE331" s="31" t="e">
        <f>LEFT(TEXT(DataFromForm[[#This Row],[HeureBoisson]],"0000"),2)+1</f>
        <v>#VALUE!</v>
      </c>
      <c r="AF331" t="e">
        <f>IF(RIGHT(DataFromForm[[#This Row],[HeureBoisson]],2)*1 &gt;57, AE331,AD331)</f>
        <v>#VALUE!</v>
      </c>
      <c r="AG331" t="e">
        <f>IF(RIGHT(DataFromForm[[#This Row],[HeureBoisson]],2)*1 &gt;57,0,MROUND(RIGHT(DataFromForm[[#This Row],[Heure coucher]]*1,2),15))</f>
        <v>#VALUE!</v>
      </c>
      <c r="AH331" t="e" cm="1">
        <f t="array" aca="1" ref="AH331" ca="1">RIGHT(CELL("address",INDEX(Agenda!A:A,MATCH(DataFromForm[[#This Row],[Date]],Agenda!A:A,0))),3)-1</f>
        <v>#VALUE!</v>
      </c>
      <c r="AI331" s="4" t="e" cm="1">
        <f t="array" ref="AI331">INDEX(MatriceHeureHeure[], MATCH(AG331*1,TableHeuresMinutes[Colonne1],0),MATCH(AF331*1,(MatriceHeureHeure[#Headers])*1,0))</f>
        <v>#VALUE!</v>
      </c>
      <c r="AJ331" s="37">
        <v>0</v>
      </c>
      <c r="AK331" s="48" t="e">
        <f>LEFT(TEXT(DataFromForm[[#This Row],[Heure sieste]],"0000"),2)</f>
        <v>#VALUE!</v>
      </c>
      <c r="AL331" s="31" t="e">
        <f>LEFT(TEXT(DataFromForm[[#This Row],[Heure sieste]],"0000"),2)+1</f>
        <v>#VALUE!</v>
      </c>
      <c r="AM331" t="e">
        <f>IF(RIGHT(DataFromForm[[#This Row],[Heure sieste]],2)*1 &gt;57, AL331,AK331)</f>
        <v>#VALUE!</v>
      </c>
      <c r="AN331" t="e">
        <f>IF(RIGHT(DataFromForm[[#This Row],[Heure sieste]],2)*1 &gt;57,0,MROUND(RIGHT(DataFromForm[[#This Row],[Heure sieste]]*1,2),15))</f>
        <v>#VALUE!</v>
      </c>
      <c r="AO331" t="e">
        <f>MROUND(DataFromForm[[#This Row],[Durée sieste]],15)</f>
        <v>#VALUE!</v>
      </c>
      <c r="AP331" t="e" cm="1">
        <f t="array" aca="1" ref="AP331" ca="1">RIGHT(CELL("address",INDEX(Agenda!A:A,MATCH(DataFromForm[[#This Row],[Date]],Agenda!A:A,0))),3)</f>
        <v>#VALUE!</v>
      </c>
      <c r="AQ331" s="4" t="e" cm="1">
        <f t="array" ref="AQ331">INDEX(MatriceHeureHeure[], MATCH(AN331*1,TableHeuresMinutes[Colonne1],0),MATCH(AM331*1,(MatriceHeureHeure[#Headers])*1,0))</f>
        <v>#VALUE!</v>
      </c>
      <c r="AR331" t="e">
        <f t="shared" si="5"/>
        <v>#VALUE!</v>
      </c>
    </row>
    <row r="332" spans="16:44">
      <c r="P332" s="30" t="e">
        <f>LEFT(TEXT(DataFromForm[[#This Row],[Heure coucher]],"0000"),2)</f>
        <v>#VALUE!</v>
      </c>
      <c r="Q332" s="31" t="e">
        <f>LEFT(TEXT(DataFromForm[[#This Row],[Heure coucher]],"0000"),2)+1</f>
        <v>#VALUE!</v>
      </c>
      <c r="R332" s="32" t="e">
        <f>IF(RIGHT(DataFromForm[[#This Row],[Heure coucher]],2)*1 &gt;57,Q332, P332)</f>
        <v>#VALUE!</v>
      </c>
      <c r="S332" s="33" t="e">
        <f>IF(RIGHT(DataFromForm[[#This Row],[Heure coucher]],2)*1 &gt;57,0,MROUND(RIGHT(DataFromForm[[#This Row],[Heure coucher]]*1,2),15))</f>
        <v>#VALUE!</v>
      </c>
      <c r="T332" s="20" t="e" cm="1">
        <f t="array" aca="1" ref="T332" ca="1">RIGHT(CELL("address",INDEX(Agenda!A:A,MATCH(DataFromForm[[#This Row],[Date]],Agenda!A:A,0))),3)</f>
        <v>#VALUE!</v>
      </c>
      <c r="U332" s="34" t="e" cm="1">
        <f t="array" ref="U332">INDEX(MatriceHeureHeure[], MATCH(S332*1,TableHeuresMinutes[Colonne1],0),MATCH(R332*1,(MatriceHeureHeure[#Headers])*1,0))</f>
        <v>#VALUE!</v>
      </c>
      <c r="W332" s="30" t="e">
        <f>LEFT(TEXT(DataFromForm[[#This Row],[Heure levé]],"0000"),2)</f>
        <v>#VALUE!</v>
      </c>
      <c r="X332" s="31" t="e">
        <f>LEFT(TEXT(DataFromForm[[#This Row],[Heure levé]],"0000"),2)+1</f>
        <v>#VALUE!</v>
      </c>
      <c r="Y332" t="e">
        <f>IF(RIGHT(DataFromForm[[#This Row],[Heure levé]],2)*1 &gt;57, X332,W332)</f>
        <v>#VALUE!</v>
      </c>
      <c r="Z332" t="e">
        <f>IF(RIGHT(DataFromForm[[#This Row],[Heure levé]],2)*1 &gt;57,0,MROUND(RIGHT(DataFromForm[[#This Row],[Heure coucher]]*1,2),15))</f>
        <v>#VALUE!</v>
      </c>
      <c r="AA332" t="e" cm="1">
        <f t="array" aca="1" ref="AA332" ca="1">RIGHT(CELL("address",INDEX(Agenda!A:A,MATCH(DataFromForm[[#This Row],[Date]],Agenda!A:A,0))),3)</f>
        <v>#VALUE!</v>
      </c>
      <c r="AB332" s="4" t="e" cm="1">
        <f t="array" ref="AB332">INDEX(MatriceHeureHeure[], MATCH(Z332*1,TableHeuresMinutes[Colonne1],0),MATCH(Y332*1,(MatriceHeureHeure[#Headers])*1,0))</f>
        <v>#VALUE!</v>
      </c>
      <c r="AD332" s="48" t="e">
        <f>LEFT(TEXT(DataFromForm[[#This Row],[HeureBoisson]],"0000"),2)</f>
        <v>#VALUE!</v>
      </c>
      <c r="AE332" s="31" t="e">
        <f>LEFT(TEXT(DataFromForm[[#This Row],[HeureBoisson]],"0000"),2)+1</f>
        <v>#VALUE!</v>
      </c>
      <c r="AF332" t="e">
        <f>IF(RIGHT(DataFromForm[[#This Row],[HeureBoisson]],2)*1 &gt;57, AE332,AD332)</f>
        <v>#VALUE!</v>
      </c>
      <c r="AG332" t="e">
        <f>IF(RIGHT(DataFromForm[[#This Row],[HeureBoisson]],2)*1 &gt;57,0,MROUND(RIGHT(DataFromForm[[#This Row],[Heure coucher]]*1,2),15))</f>
        <v>#VALUE!</v>
      </c>
      <c r="AH332" t="e" cm="1">
        <f t="array" aca="1" ref="AH332" ca="1">RIGHT(CELL("address",INDEX(Agenda!A:A,MATCH(DataFromForm[[#This Row],[Date]],Agenda!A:A,0))),3)-1</f>
        <v>#VALUE!</v>
      </c>
      <c r="AI332" s="4" t="e" cm="1">
        <f t="array" ref="AI332">INDEX(MatriceHeureHeure[], MATCH(AG332*1,TableHeuresMinutes[Colonne1],0),MATCH(AF332*1,(MatriceHeureHeure[#Headers])*1,0))</f>
        <v>#VALUE!</v>
      </c>
      <c r="AJ332" s="37">
        <v>0</v>
      </c>
      <c r="AK332" s="48" t="e">
        <f>LEFT(TEXT(DataFromForm[[#This Row],[Heure sieste]],"0000"),2)</f>
        <v>#VALUE!</v>
      </c>
      <c r="AL332" s="31" t="e">
        <f>LEFT(TEXT(DataFromForm[[#This Row],[Heure sieste]],"0000"),2)+1</f>
        <v>#VALUE!</v>
      </c>
      <c r="AM332" t="e">
        <f>IF(RIGHT(DataFromForm[[#This Row],[Heure sieste]],2)*1 &gt;57, AL332,AK332)</f>
        <v>#VALUE!</v>
      </c>
      <c r="AN332" t="e">
        <f>IF(RIGHT(DataFromForm[[#This Row],[Heure sieste]],2)*1 &gt;57,0,MROUND(RIGHT(DataFromForm[[#This Row],[Heure sieste]]*1,2),15))</f>
        <v>#VALUE!</v>
      </c>
      <c r="AO332" t="e">
        <f>MROUND(DataFromForm[[#This Row],[Durée sieste]],15)</f>
        <v>#VALUE!</v>
      </c>
      <c r="AP332" t="e" cm="1">
        <f t="array" aca="1" ref="AP332" ca="1">RIGHT(CELL("address",INDEX(Agenda!A:A,MATCH(DataFromForm[[#This Row],[Date]],Agenda!A:A,0))),3)</f>
        <v>#VALUE!</v>
      </c>
      <c r="AQ332" s="4" t="e" cm="1">
        <f t="array" ref="AQ332">INDEX(MatriceHeureHeure[], MATCH(AN332*1,TableHeuresMinutes[Colonne1],0),MATCH(AM332*1,(MatriceHeureHeure[#Headers])*1,0))</f>
        <v>#VALUE!</v>
      </c>
      <c r="AR332" t="e">
        <f t="shared" si="5"/>
        <v>#VALUE!</v>
      </c>
    </row>
    <row r="333" spans="16:44">
      <c r="P333" s="30" t="e">
        <f>LEFT(TEXT(DataFromForm[[#This Row],[Heure coucher]],"0000"),2)</f>
        <v>#VALUE!</v>
      </c>
      <c r="Q333" s="31" t="e">
        <f>LEFT(TEXT(DataFromForm[[#This Row],[Heure coucher]],"0000"),2)+1</f>
        <v>#VALUE!</v>
      </c>
      <c r="R333" s="32" t="e">
        <f>IF(RIGHT(DataFromForm[[#This Row],[Heure coucher]],2)*1 &gt;57,Q333, P333)</f>
        <v>#VALUE!</v>
      </c>
      <c r="S333" s="33" t="e">
        <f>IF(RIGHT(DataFromForm[[#This Row],[Heure coucher]],2)*1 &gt;57,0,MROUND(RIGHT(DataFromForm[[#This Row],[Heure coucher]]*1,2),15))</f>
        <v>#VALUE!</v>
      </c>
      <c r="T333" s="20" t="e" cm="1">
        <f t="array" aca="1" ref="T333" ca="1">RIGHT(CELL("address",INDEX(Agenda!A:A,MATCH(DataFromForm[[#This Row],[Date]],Agenda!A:A,0))),3)</f>
        <v>#VALUE!</v>
      </c>
      <c r="U333" s="34" t="e" cm="1">
        <f t="array" ref="U333">INDEX(MatriceHeureHeure[], MATCH(S333*1,TableHeuresMinutes[Colonne1],0),MATCH(R333*1,(MatriceHeureHeure[#Headers])*1,0))</f>
        <v>#VALUE!</v>
      </c>
      <c r="W333" s="30" t="e">
        <f>LEFT(TEXT(DataFromForm[[#This Row],[Heure levé]],"0000"),2)</f>
        <v>#VALUE!</v>
      </c>
      <c r="X333" s="31" t="e">
        <f>LEFT(TEXT(DataFromForm[[#This Row],[Heure levé]],"0000"),2)+1</f>
        <v>#VALUE!</v>
      </c>
      <c r="Y333" t="e">
        <f>IF(RIGHT(DataFromForm[[#This Row],[Heure levé]],2)*1 &gt;57, X333,W333)</f>
        <v>#VALUE!</v>
      </c>
      <c r="Z333" t="e">
        <f>IF(RIGHT(DataFromForm[[#This Row],[Heure levé]],2)*1 &gt;57,0,MROUND(RIGHT(DataFromForm[[#This Row],[Heure coucher]]*1,2),15))</f>
        <v>#VALUE!</v>
      </c>
      <c r="AA333" t="e" cm="1">
        <f t="array" aca="1" ref="AA333" ca="1">RIGHT(CELL("address",INDEX(Agenda!A:A,MATCH(DataFromForm[[#This Row],[Date]],Agenda!A:A,0))),3)</f>
        <v>#VALUE!</v>
      </c>
      <c r="AB333" s="4" t="e" cm="1">
        <f t="array" ref="AB333">INDEX(MatriceHeureHeure[], MATCH(Z333*1,TableHeuresMinutes[Colonne1],0),MATCH(Y333*1,(MatriceHeureHeure[#Headers])*1,0))</f>
        <v>#VALUE!</v>
      </c>
      <c r="AD333" s="48" t="e">
        <f>LEFT(TEXT(DataFromForm[[#This Row],[HeureBoisson]],"0000"),2)</f>
        <v>#VALUE!</v>
      </c>
      <c r="AE333" s="31" t="e">
        <f>LEFT(TEXT(DataFromForm[[#This Row],[HeureBoisson]],"0000"),2)+1</f>
        <v>#VALUE!</v>
      </c>
      <c r="AF333" t="e">
        <f>IF(RIGHT(DataFromForm[[#This Row],[HeureBoisson]],2)*1 &gt;57, AE333,AD333)</f>
        <v>#VALUE!</v>
      </c>
      <c r="AG333" t="e">
        <f>IF(RIGHT(DataFromForm[[#This Row],[HeureBoisson]],2)*1 &gt;57,0,MROUND(RIGHT(DataFromForm[[#This Row],[Heure coucher]]*1,2),15))</f>
        <v>#VALUE!</v>
      </c>
      <c r="AH333" t="e" cm="1">
        <f t="array" aca="1" ref="AH333" ca="1">RIGHT(CELL("address",INDEX(Agenda!A:A,MATCH(DataFromForm[[#This Row],[Date]],Agenda!A:A,0))),3)-1</f>
        <v>#VALUE!</v>
      </c>
      <c r="AI333" s="4" t="e" cm="1">
        <f t="array" ref="AI333">INDEX(MatriceHeureHeure[], MATCH(AG333*1,TableHeuresMinutes[Colonne1],0),MATCH(AF333*1,(MatriceHeureHeure[#Headers])*1,0))</f>
        <v>#VALUE!</v>
      </c>
      <c r="AJ333" s="37">
        <v>0</v>
      </c>
      <c r="AK333" s="48" t="e">
        <f>LEFT(TEXT(DataFromForm[[#This Row],[Heure sieste]],"0000"),2)</f>
        <v>#VALUE!</v>
      </c>
      <c r="AL333" s="31" t="e">
        <f>LEFT(TEXT(DataFromForm[[#This Row],[Heure sieste]],"0000"),2)+1</f>
        <v>#VALUE!</v>
      </c>
      <c r="AM333" t="e">
        <f>IF(RIGHT(DataFromForm[[#This Row],[Heure sieste]],2)*1 &gt;57, AL333,AK333)</f>
        <v>#VALUE!</v>
      </c>
      <c r="AN333" t="e">
        <f>IF(RIGHT(DataFromForm[[#This Row],[Heure sieste]],2)*1 &gt;57,0,MROUND(RIGHT(DataFromForm[[#This Row],[Heure sieste]]*1,2),15))</f>
        <v>#VALUE!</v>
      </c>
      <c r="AO333" t="e">
        <f>MROUND(DataFromForm[[#This Row],[Durée sieste]],15)</f>
        <v>#VALUE!</v>
      </c>
      <c r="AP333" t="e" cm="1">
        <f t="array" aca="1" ref="AP333" ca="1">RIGHT(CELL("address",INDEX(Agenda!A:A,MATCH(DataFromForm[[#This Row],[Date]],Agenda!A:A,0))),3)</f>
        <v>#VALUE!</v>
      </c>
      <c r="AQ333" s="4" t="e" cm="1">
        <f t="array" ref="AQ333">INDEX(MatriceHeureHeure[], MATCH(AN333*1,TableHeuresMinutes[Colonne1],0),MATCH(AM333*1,(MatriceHeureHeure[#Headers])*1,0))</f>
        <v>#VALUE!</v>
      </c>
      <c r="AR333" t="e">
        <f t="shared" si="5"/>
        <v>#VALUE!</v>
      </c>
    </row>
    <row r="334" spans="16:44">
      <c r="P334" s="30" t="e">
        <f>LEFT(TEXT(DataFromForm[[#This Row],[Heure coucher]],"0000"),2)</f>
        <v>#VALUE!</v>
      </c>
      <c r="Q334" s="31" t="e">
        <f>LEFT(TEXT(DataFromForm[[#This Row],[Heure coucher]],"0000"),2)+1</f>
        <v>#VALUE!</v>
      </c>
      <c r="R334" s="32" t="e">
        <f>IF(RIGHT(DataFromForm[[#This Row],[Heure coucher]],2)*1 &gt;57,Q334, P334)</f>
        <v>#VALUE!</v>
      </c>
      <c r="S334" s="33" t="e">
        <f>IF(RIGHT(DataFromForm[[#This Row],[Heure coucher]],2)*1 &gt;57,0,MROUND(RIGHT(DataFromForm[[#This Row],[Heure coucher]]*1,2),15))</f>
        <v>#VALUE!</v>
      </c>
      <c r="T334" s="20" t="e" cm="1">
        <f t="array" aca="1" ref="T334" ca="1">RIGHT(CELL("address",INDEX(Agenda!A:A,MATCH(DataFromForm[[#This Row],[Date]],Agenda!A:A,0))),3)</f>
        <v>#VALUE!</v>
      </c>
      <c r="U334" s="34" t="e" cm="1">
        <f t="array" ref="U334">INDEX(MatriceHeureHeure[], MATCH(S334*1,TableHeuresMinutes[Colonne1],0),MATCH(R334*1,(MatriceHeureHeure[#Headers])*1,0))</f>
        <v>#VALUE!</v>
      </c>
      <c r="W334" s="30" t="e">
        <f>LEFT(TEXT(DataFromForm[[#This Row],[Heure levé]],"0000"),2)</f>
        <v>#VALUE!</v>
      </c>
      <c r="X334" s="31" t="e">
        <f>LEFT(TEXT(DataFromForm[[#This Row],[Heure levé]],"0000"),2)+1</f>
        <v>#VALUE!</v>
      </c>
      <c r="Y334" t="e">
        <f>IF(RIGHT(DataFromForm[[#This Row],[Heure levé]],2)*1 &gt;57, X334,W334)</f>
        <v>#VALUE!</v>
      </c>
      <c r="Z334" t="e">
        <f>IF(RIGHT(DataFromForm[[#This Row],[Heure levé]],2)*1 &gt;57,0,MROUND(RIGHT(DataFromForm[[#This Row],[Heure coucher]]*1,2),15))</f>
        <v>#VALUE!</v>
      </c>
      <c r="AA334" t="e" cm="1">
        <f t="array" aca="1" ref="AA334" ca="1">RIGHT(CELL("address",INDEX(Agenda!A:A,MATCH(DataFromForm[[#This Row],[Date]],Agenda!A:A,0))),3)</f>
        <v>#VALUE!</v>
      </c>
      <c r="AB334" s="4" t="e" cm="1">
        <f t="array" ref="AB334">INDEX(MatriceHeureHeure[], MATCH(Z334*1,TableHeuresMinutes[Colonne1],0),MATCH(Y334*1,(MatriceHeureHeure[#Headers])*1,0))</f>
        <v>#VALUE!</v>
      </c>
      <c r="AD334" s="48" t="e">
        <f>LEFT(TEXT(DataFromForm[[#This Row],[HeureBoisson]],"0000"),2)</f>
        <v>#VALUE!</v>
      </c>
      <c r="AE334" s="31" t="e">
        <f>LEFT(TEXT(DataFromForm[[#This Row],[HeureBoisson]],"0000"),2)+1</f>
        <v>#VALUE!</v>
      </c>
      <c r="AF334" t="e">
        <f>IF(RIGHT(DataFromForm[[#This Row],[HeureBoisson]],2)*1 &gt;57, AE334,AD334)</f>
        <v>#VALUE!</v>
      </c>
      <c r="AG334" t="e">
        <f>IF(RIGHT(DataFromForm[[#This Row],[HeureBoisson]],2)*1 &gt;57,0,MROUND(RIGHT(DataFromForm[[#This Row],[Heure coucher]]*1,2),15))</f>
        <v>#VALUE!</v>
      </c>
      <c r="AH334" t="e" cm="1">
        <f t="array" aca="1" ref="AH334" ca="1">RIGHT(CELL("address",INDEX(Agenda!A:A,MATCH(DataFromForm[[#This Row],[Date]],Agenda!A:A,0))),3)-1</f>
        <v>#VALUE!</v>
      </c>
      <c r="AI334" s="4" t="e" cm="1">
        <f t="array" ref="AI334">INDEX(MatriceHeureHeure[], MATCH(AG334*1,TableHeuresMinutes[Colonne1],0),MATCH(AF334*1,(MatriceHeureHeure[#Headers])*1,0))</f>
        <v>#VALUE!</v>
      </c>
      <c r="AJ334" s="37">
        <v>0</v>
      </c>
      <c r="AK334" s="48" t="e">
        <f>LEFT(TEXT(DataFromForm[[#This Row],[Heure sieste]],"0000"),2)</f>
        <v>#VALUE!</v>
      </c>
      <c r="AL334" s="31" t="e">
        <f>LEFT(TEXT(DataFromForm[[#This Row],[Heure sieste]],"0000"),2)+1</f>
        <v>#VALUE!</v>
      </c>
      <c r="AM334" t="e">
        <f>IF(RIGHT(DataFromForm[[#This Row],[Heure sieste]],2)*1 &gt;57, AL334,AK334)</f>
        <v>#VALUE!</v>
      </c>
      <c r="AN334" t="e">
        <f>IF(RIGHT(DataFromForm[[#This Row],[Heure sieste]],2)*1 &gt;57,0,MROUND(RIGHT(DataFromForm[[#This Row],[Heure sieste]]*1,2),15))</f>
        <v>#VALUE!</v>
      </c>
      <c r="AO334" t="e">
        <f>MROUND(DataFromForm[[#This Row],[Durée sieste]],15)</f>
        <v>#VALUE!</v>
      </c>
      <c r="AP334" t="e" cm="1">
        <f t="array" aca="1" ref="AP334" ca="1">RIGHT(CELL("address",INDEX(Agenda!A:A,MATCH(DataFromForm[[#This Row],[Date]],Agenda!A:A,0))),3)</f>
        <v>#VALUE!</v>
      </c>
      <c r="AQ334" s="4" t="e" cm="1">
        <f t="array" ref="AQ334">INDEX(MatriceHeureHeure[], MATCH(AN334*1,TableHeuresMinutes[Colonne1],0),MATCH(AM334*1,(MatriceHeureHeure[#Headers])*1,0))</f>
        <v>#VALUE!</v>
      </c>
      <c r="AR334" t="e">
        <f t="shared" si="5"/>
        <v>#VALUE!</v>
      </c>
    </row>
    <row r="335" spans="16:44">
      <c r="P335" s="30" t="e">
        <f>LEFT(TEXT(DataFromForm[[#This Row],[Heure coucher]],"0000"),2)</f>
        <v>#VALUE!</v>
      </c>
      <c r="Q335" s="31" t="e">
        <f>LEFT(TEXT(DataFromForm[[#This Row],[Heure coucher]],"0000"),2)+1</f>
        <v>#VALUE!</v>
      </c>
      <c r="R335" s="32" t="e">
        <f>IF(RIGHT(DataFromForm[[#This Row],[Heure coucher]],2)*1 &gt;57,Q335, P335)</f>
        <v>#VALUE!</v>
      </c>
      <c r="S335" s="33" t="e">
        <f>IF(RIGHT(DataFromForm[[#This Row],[Heure coucher]],2)*1 &gt;57,0,MROUND(RIGHT(DataFromForm[[#This Row],[Heure coucher]]*1,2),15))</f>
        <v>#VALUE!</v>
      </c>
      <c r="T335" s="20" t="e" cm="1">
        <f t="array" aca="1" ref="T335" ca="1">RIGHT(CELL("address",INDEX(Agenda!A:A,MATCH(DataFromForm[[#This Row],[Date]],Agenda!A:A,0))),3)</f>
        <v>#VALUE!</v>
      </c>
      <c r="U335" s="34" t="e" cm="1">
        <f t="array" ref="U335">INDEX(MatriceHeureHeure[], MATCH(S335*1,TableHeuresMinutes[Colonne1],0),MATCH(R335*1,(MatriceHeureHeure[#Headers])*1,0))</f>
        <v>#VALUE!</v>
      </c>
      <c r="W335" s="30" t="e">
        <f>LEFT(TEXT(DataFromForm[[#This Row],[Heure levé]],"0000"),2)</f>
        <v>#VALUE!</v>
      </c>
      <c r="X335" s="31" t="e">
        <f>LEFT(TEXT(DataFromForm[[#This Row],[Heure levé]],"0000"),2)+1</f>
        <v>#VALUE!</v>
      </c>
      <c r="Y335" t="e">
        <f>IF(RIGHT(DataFromForm[[#This Row],[Heure levé]],2)*1 &gt;57, X335,W335)</f>
        <v>#VALUE!</v>
      </c>
      <c r="Z335" t="e">
        <f>IF(RIGHT(DataFromForm[[#This Row],[Heure levé]],2)*1 &gt;57,0,MROUND(RIGHT(DataFromForm[[#This Row],[Heure coucher]]*1,2),15))</f>
        <v>#VALUE!</v>
      </c>
      <c r="AA335" t="e" cm="1">
        <f t="array" aca="1" ref="AA335" ca="1">RIGHT(CELL("address",INDEX(Agenda!A:A,MATCH(DataFromForm[[#This Row],[Date]],Agenda!A:A,0))),3)</f>
        <v>#VALUE!</v>
      </c>
      <c r="AB335" s="4" t="e" cm="1">
        <f t="array" ref="AB335">INDEX(MatriceHeureHeure[], MATCH(Z335*1,TableHeuresMinutes[Colonne1],0),MATCH(Y335*1,(MatriceHeureHeure[#Headers])*1,0))</f>
        <v>#VALUE!</v>
      </c>
      <c r="AD335" s="48" t="e">
        <f>LEFT(TEXT(DataFromForm[[#This Row],[HeureBoisson]],"0000"),2)</f>
        <v>#VALUE!</v>
      </c>
      <c r="AE335" s="31" t="e">
        <f>LEFT(TEXT(DataFromForm[[#This Row],[HeureBoisson]],"0000"),2)+1</f>
        <v>#VALUE!</v>
      </c>
      <c r="AF335" t="e">
        <f>IF(RIGHT(DataFromForm[[#This Row],[HeureBoisson]],2)*1 &gt;57, AE335,AD335)</f>
        <v>#VALUE!</v>
      </c>
      <c r="AG335" t="e">
        <f>IF(RIGHT(DataFromForm[[#This Row],[HeureBoisson]],2)*1 &gt;57,0,MROUND(RIGHT(DataFromForm[[#This Row],[Heure coucher]]*1,2),15))</f>
        <v>#VALUE!</v>
      </c>
      <c r="AH335" t="e" cm="1">
        <f t="array" aca="1" ref="AH335" ca="1">RIGHT(CELL("address",INDEX(Agenda!A:A,MATCH(DataFromForm[[#This Row],[Date]],Agenda!A:A,0))),3)-1</f>
        <v>#VALUE!</v>
      </c>
      <c r="AI335" s="4" t="e" cm="1">
        <f t="array" ref="AI335">INDEX(MatriceHeureHeure[], MATCH(AG335*1,TableHeuresMinutes[Colonne1],0),MATCH(AF335*1,(MatriceHeureHeure[#Headers])*1,0))</f>
        <v>#VALUE!</v>
      </c>
      <c r="AJ335" s="37">
        <v>0</v>
      </c>
      <c r="AK335" s="48" t="e">
        <f>LEFT(TEXT(DataFromForm[[#This Row],[Heure sieste]],"0000"),2)</f>
        <v>#VALUE!</v>
      </c>
      <c r="AL335" s="31" t="e">
        <f>LEFT(TEXT(DataFromForm[[#This Row],[Heure sieste]],"0000"),2)+1</f>
        <v>#VALUE!</v>
      </c>
      <c r="AM335" t="e">
        <f>IF(RIGHT(DataFromForm[[#This Row],[Heure sieste]],2)*1 &gt;57, AL335,AK335)</f>
        <v>#VALUE!</v>
      </c>
      <c r="AN335" t="e">
        <f>IF(RIGHT(DataFromForm[[#This Row],[Heure sieste]],2)*1 &gt;57,0,MROUND(RIGHT(DataFromForm[[#This Row],[Heure sieste]]*1,2),15))</f>
        <v>#VALUE!</v>
      </c>
      <c r="AO335" t="e">
        <f>MROUND(DataFromForm[[#This Row],[Durée sieste]],15)</f>
        <v>#VALUE!</v>
      </c>
      <c r="AP335" t="e" cm="1">
        <f t="array" aca="1" ref="AP335" ca="1">RIGHT(CELL("address",INDEX(Agenda!A:A,MATCH(DataFromForm[[#This Row],[Date]],Agenda!A:A,0))),3)</f>
        <v>#VALUE!</v>
      </c>
      <c r="AQ335" s="4" t="e" cm="1">
        <f t="array" ref="AQ335">INDEX(MatriceHeureHeure[], MATCH(AN335*1,TableHeuresMinutes[Colonne1],0),MATCH(AM335*1,(MatriceHeureHeure[#Headers])*1,0))</f>
        <v>#VALUE!</v>
      </c>
      <c r="AR335" t="e">
        <f t="shared" si="5"/>
        <v>#VALUE!</v>
      </c>
    </row>
    <row r="336" spans="16:44">
      <c r="P336" s="30" t="e">
        <f>LEFT(TEXT(DataFromForm[[#This Row],[Heure coucher]],"0000"),2)</f>
        <v>#VALUE!</v>
      </c>
      <c r="Q336" s="31" t="e">
        <f>LEFT(TEXT(DataFromForm[[#This Row],[Heure coucher]],"0000"),2)+1</f>
        <v>#VALUE!</v>
      </c>
      <c r="R336" s="32" t="e">
        <f>IF(RIGHT(DataFromForm[[#This Row],[Heure coucher]],2)*1 &gt;57,Q336, P336)</f>
        <v>#VALUE!</v>
      </c>
      <c r="S336" s="33" t="e">
        <f>IF(RIGHT(DataFromForm[[#This Row],[Heure coucher]],2)*1 &gt;57,0,MROUND(RIGHT(DataFromForm[[#This Row],[Heure coucher]]*1,2),15))</f>
        <v>#VALUE!</v>
      </c>
      <c r="T336" s="20" t="e" cm="1">
        <f t="array" aca="1" ref="T336" ca="1">RIGHT(CELL("address",INDEX(Agenda!A:A,MATCH(DataFromForm[[#This Row],[Date]],Agenda!A:A,0))),3)</f>
        <v>#VALUE!</v>
      </c>
      <c r="U336" s="34" t="e" cm="1">
        <f t="array" ref="U336">INDEX(MatriceHeureHeure[], MATCH(S336*1,TableHeuresMinutes[Colonne1],0),MATCH(R336*1,(MatriceHeureHeure[#Headers])*1,0))</f>
        <v>#VALUE!</v>
      </c>
      <c r="W336" s="30" t="e">
        <f>LEFT(TEXT(DataFromForm[[#This Row],[Heure levé]],"0000"),2)</f>
        <v>#VALUE!</v>
      </c>
      <c r="X336" s="31" t="e">
        <f>LEFT(TEXT(DataFromForm[[#This Row],[Heure levé]],"0000"),2)+1</f>
        <v>#VALUE!</v>
      </c>
      <c r="Y336" t="e">
        <f>IF(RIGHT(DataFromForm[[#This Row],[Heure levé]],2)*1 &gt;57, X336,W336)</f>
        <v>#VALUE!</v>
      </c>
      <c r="Z336" t="e">
        <f>IF(RIGHT(DataFromForm[[#This Row],[Heure levé]],2)*1 &gt;57,0,MROUND(RIGHT(DataFromForm[[#This Row],[Heure coucher]]*1,2),15))</f>
        <v>#VALUE!</v>
      </c>
      <c r="AA336" t="e" cm="1">
        <f t="array" aca="1" ref="AA336" ca="1">RIGHT(CELL("address",INDEX(Agenda!A:A,MATCH(DataFromForm[[#This Row],[Date]],Agenda!A:A,0))),3)</f>
        <v>#VALUE!</v>
      </c>
      <c r="AB336" s="4" t="e" cm="1">
        <f t="array" ref="AB336">INDEX(MatriceHeureHeure[], MATCH(Z336*1,TableHeuresMinutes[Colonne1],0),MATCH(Y336*1,(MatriceHeureHeure[#Headers])*1,0))</f>
        <v>#VALUE!</v>
      </c>
      <c r="AD336" s="48" t="e">
        <f>LEFT(TEXT(DataFromForm[[#This Row],[HeureBoisson]],"0000"),2)</f>
        <v>#VALUE!</v>
      </c>
      <c r="AE336" s="31" t="e">
        <f>LEFT(TEXT(DataFromForm[[#This Row],[HeureBoisson]],"0000"),2)+1</f>
        <v>#VALUE!</v>
      </c>
      <c r="AF336" t="e">
        <f>IF(RIGHT(DataFromForm[[#This Row],[HeureBoisson]],2)*1 &gt;57, AE336,AD336)</f>
        <v>#VALUE!</v>
      </c>
      <c r="AG336" t="e">
        <f>IF(RIGHT(DataFromForm[[#This Row],[HeureBoisson]],2)*1 &gt;57,0,MROUND(RIGHT(DataFromForm[[#This Row],[Heure coucher]]*1,2),15))</f>
        <v>#VALUE!</v>
      </c>
      <c r="AH336" t="e" cm="1">
        <f t="array" aca="1" ref="AH336" ca="1">RIGHT(CELL("address",INDEX(Agenda!A:A,MATCH(DataFromForm[[#This Row],[Date]],Agenda!A:A,0))),3)-1</f>
        <v>#VALUE!</v>
      </c>
      <c r="AI336" s="4" t="e" cm="1">
        <f t="array" ref="AI336">INDEX(MatriceHeureHeure[], MATCH(AG336*1,TableHeuresMinutes[Colonne1],0),MATCH(AF336*1,(MatriceHeureHeure[#Headers])*1,0))</f>
        <v>#VALUE!</v>
      </c>
      <c r="AJ336" s="37">
        <v>0</v>
      </c>
      <c r="AK336" s="48" t="e">
        <f>LEFT(TEXT(DataFromForm[[#This Row],[Heure sieste]],"0000"),2)</f>
        <v>#VALUE!</v>
      </c>
      <c r="AL336" s="31" t="e">
        <f>LEFT(TEXT(DataFromForm[[#This Row],[Heure sieste]],"0000"),2)+1</f>
        <v>#VALUE!</v>
      </c>
      <c r="AM336" t="e">
        <f>IF(RIGHT(DataFromForm[[#This Row],[Heure sieste]],2)*1 &gt;57, AL336,AK336)</f>
        <v>#VALUE!</v>
      </c>
      <c r="AN336" t="e">
        <f>IF(RIGHT(DataFromForm[[#This Row],[Heure sieste]],2)*1 &gt;57,0,MROUND(RIGHT(DataFromForm[[#This Row],[Heure sieste]]*1,2),15))</f>
        <v>#VALUE!</v>
      </c>
      <c r="AO336" t="e">
        <f>MROUND(DataFromForm[[#This Row],[Durée sieste]],15)</f>
        <v>#VALUE!</v>
      </c>
      <c r="AP336" t="e" cm="1">
        <f t="array" aca="1" ref="AP336" ca="1">RIGHT(CELL("address",INDEX(Agenda!A:A,MATCH(DataFromForm[[#This Row],[Date]],Agenda!A:A,0))),3)</f>
        <v>#VALUE!</v>
      </c>
      <c r="AQ336" s="4" t="e" cm="1">
        <f t="array" ref="AQ336">INDEX(MatriceHeureHeure[], MATCH(AN336*1,TableHeuresMinutes[Colonne1],0),MATCH(AM336*1,(MatriceHeureHeure[#Headers])*1,0))</f>
        <v>#VALUE!</v>
      </c>
      <c r="AR336" t="e">
        <f t="shared" si="5"/>
        <v>#VALUE!</v>
      </c>
    </row>
    <row r="337" spans="16:44">
      <c r="P337" s="30" t="e">
        <f>LEFT(TEXT(DataFromForm[[#This Row],[Heure coucher]],"0000"),2)</f>
        <v>#VALUE!</v>
      </c>
      <c r="Q337" s="31" t="e">
        <f>LEFT(TEXT(DataFromForm[[#This Row],[Heure coucher]],"0000"),2)+1</f>
        <v>#VALUE!</v>
      </c>
      <c r="R337" s="32" t="e">
        <f>IF(RIGHT(DataFromForm[[#This Row],[Heure coucher]],2)*1 &gt;57,Q337, P337)</f>
        <v>#VALUE!</v>
      </c>
      <c r="S337" s="33" t="e">
        <f>IF(RIGHT(DataFromForm[[#This Row],[Heure coucher]],2)*1 &gt;57,0,MROUND(RIGHT(DataFromForm[[#This Row],[Heure coucher]]*1,2),15))</f>
        <v>#VALUE!</v>
      </c>
      <c r="T337" s="20" t="e" cm="1">
        <f t="array" aca="1" ref="T337" ca="1">RIGHT(CELL("address",INDEX(Agenda!A:A,MATCH(DataFromForm[[#This Row],[Date]],Agenda!A:A,0))),3)</f>
        <v>#VALUE!</v>
      </c>
      <c r="U337" s="34" t="e" cm="1">
        <f t="array" ref="U337">INDEX(MatriceHeureHeure[], MATCH(S337*1,TableHeuresMinutes[Colonne1],0),MATCH(R337*1,(MatriceHeureHeure[#Headers])*1,0))</f>
        <v>#VALUE!</v>
      </c>
      <c r="W337" s="30" t="e">
        <f>LEFT(TEXT(DataFromForm[[#This Row],[Heure levé]],"0000"),2)</f>
        <v>#VALUE!</v>
      </c>
      <c r="X337" s="31" t="e">
        <f>LEFT(TEXT(DataFromForm[[#This Row],[Heure levé]],"0000"),2)+1</f>
        <v>#VALUE!</v>
      </c>
      <c r="Y337" t="e">
        <f>IF(RIGHT(DataFromForm[[#This Row],[Heure levé]],2)*1 &gt;57, X337,W337)</f>
        <v>#VALUE!</v>
      </c>
      <c r="Z337" t="e">
        <f>IF(RIGHT(DataFromForm[[#This Row],[Heure levé]],2)*1 &gt;57,0,MROUND(RIGHT(DataFromForm[[#This Row],[Heure coucher]]*1,2),15))</f>
        <v>#VALUE!</v>
      </c>
      <c r="AA337" t="e" cm="1">
        <f t="array" aca="1" ref="AA337" ca="1">RIGHT(CELL("address",INDEX(Agenda!A:A,MATCH(DataFromForm[[#This Row],[Date]],Agenda!A:A,0))),3)</f>
        <v>#VALUE!</v>
      </c>
      <c r="AB337" s="4" t="e" cm="1">
        <f t="array" ref="AB337">INDEX(MatriceHeureHeure[], MATCH(Z337*1,TableHeuresMinutes[Colonne1],0),MATCH(Y337*1,(MatriceHeureHeure[#Headers])*1,0))</f>
        <v>#VALUE!</v>
      </c>
      <c r="AD337" s="48" t="e">
        <f>LEFT(TEXT(DataFromForm[[#This Row],[HeureBoisson]],"0000"),2)</f>
        <v>#VALUE!</v>
      </c>
      <c r="AE337" s="31" t="e">
        <f>LEFT(TEXT(DataFromForm[[#This Row],[HeureBoisson]],"0000"),2)+1</f>
        <v>#VALUE!</v>
      </c>
      <c r="AF337" t="e">
        <f>IF(RIGHT(DataFromForm[[#This Row],[HeureBoisson]],2)*1 &gt;57, AE337,AD337)</f>
        <v>#VALUE!</v>
      </c>
      <c r="AG337" t="e">
        <f>IF(RIGHT(DataFromForm[[#This Row],[HeureBoisson]],2)*1 &gt;57,0,MROUND(RIGHT(DataFromForm[[#This Row],[Heure coucher]]*1,2),15))</f>
        <v>#VALUE!</v>
      </c>
      <c r="AH337" t="e" cm="1">
        <f t="array" aca="1" ref="AH337" ca="1">RIGHT(CELL("address",INDEX(Agenda!A:A,MATCH(DataFromForm[[#This Row],[Date]],Agenda!A:A,0))),3)-1</f>
        <v>#VALUE!</v>
      </c>
      <c r="AI337" s="4" t="e" cm="1">
        <f t="array" ref="AI337">INDEX(MatriceHeureHeure[], MATCH(AG337*1,TableHeuresMinutes[Colonne1],0),MATCH(AF337*1,(MatriceHeureHeure[#Headers])*1,0))</f>
        <v>#VALUE!</v>
      </c>
      <c r="AJ337" s="37">
        <v>0</v>
      </c>
      <c r="AK337" s="48" t="e">
        <f>LEFT(TEXT(DataFromForm[[#This Row],[Heure sieste]],"0000"),2)</f>
        <v>#VALUE!</v>
      </c>
      <c r="AL337" s="31" t="e">
        <f>LEFT(TEXT(DataFromForm[[#This Row],[Heure sieste]],"0000"),2)+1</f>
        <v>#VALUE!</v>
      </c>
      <c r="AM337" t="e">
        <f>IF(RIGHT(DataFromForm[[#This Row],[Heure sieste]],2)*1 &gt;57, AL337,AK337)</f>
        <v>#VALUE!</v>
      </c>
      <c r="AN337" t="e">
        <f>IF(RIGHT(DataFromForm[[#This Row],[Heure sieste]],2)*1 &gt;57,0,MROUND(RIGHT(DataFromForm[[#This Row],[Heure sieste]]*1,2),15))</f>
        <v>#VALUE!</v>
      </c>
      <c r="AO337" t="e">
        <f>MROUND(DataFromForm[[#This Row],[Durée sieste]],15)</f>
        <v>#VALUE!</v>
      </c>
      <c r="AP337" t="e" cm="1">
        <f t="array" aca="1" ref="AP337" ca="1">RIGHT(CELL("address",INDEX(Agenda!A:A,MATCH(DataFromForm[[#This Row],[Date]],Agenda!A:A,0))),3)</f>
        <v>#VALUE!</v>
      </c>
      <c r="AQ337" s="4" t="e" cm="1">
        <f t="array" ref="AQ337">INDEX(MatriceHeureHeure[], MATCH(AN337*1,TableHeuresMinutes[Colonne1],0),MATCH(AM337*1,(MatriceHeureHeure[#Headers])*1,0))</f>
        <v>#VALUE!</v>
      </c>
      <c r="AR337" t="e">
        <f t="shared" si="5"/>
        <v>#VALUE!</v>
      </c>
    </row>
    <row r="338" spans="16:44">
      <c r="P338" s="30" t="e">
        <f>LEFT(TEXT(DataFromForm[[#This Row],[Heure coucher]],"0000"),2)</f>
        <v>#VALUE!</v>
      </c>
      <c r="Q338" s="31" t="e">
        <f>LEFT(TEXT(DataFromForm[[#This Row],[Heure coucher]],"0000"),2)+1</f>
        <v>#VALUE!</v>
      </c>
      <c r="R338" s="32" t="e">
        <f>IF(RIGHT(DataFromForm[[#This Row],[Heure coucher]],2)*1 &gt;57,Q338, P338)</f>
        <v>#VALUE!</v>
      </c>
      <c r="S338" s="33" t="e">
        <f>IF(RIGHT(DataFromForm[[#This Row],[Heure coucher]],2)*1 &gt;57,0,MROUND(RIGHT(DataFromForm[[#This Row],[Heure coucher]]*1,2),15))</f>
        <v>#VALUE!</v>
      </c>
      <c r="T338" s="20" t="e" cm="1">
        <f t="array" aca="1" ref="T338" ca="1">RIGHT(CELL("address",INDEX(Agenda!A:A,MATCH(DataFromForm[[#This Row],[Date]],Agenda!A:A,0))),3)</f>
        <v>#VALUE!</v>
      </c>
      <c r="U338" s="34" t="e" cm="1">
        <f t="array" ref="U338">INDEX(MatriceHeureHeure[], MATCH(S338*1,TableHeuresMinutes[Colonne1],0),MATCH(R338*1,(MatriceHeureHeure[#Headers])*1,0))</f>
        <v>#VALUE!</v>
      </c>
      <c r="W338" s="30" t="e">
        <f>LEFT(TEXT(DataFromForm[[#This Row],[Heure levé]],"0000"),2)</f>
        <v>#VALUE!</v>
      </c>
      <c r="X338" s="31" t="e">
        <f>LEFT(TEXT(DataFromForm[[#This Row],[Heure levé]],"0000"),2)+1</f>
        <v>#VALUE!</v>
      </c>
      <c r="Y338" t="e">
        <f>IF(RIGHT(DataFromForm[[#This Row],[Heure levé]],2)*1 &gt;57, X338,W338)</f>
        <v>#VALUE!</v>
      </c>
      <c r="Z338" t="e">
        <f>IF(RIGHT(DataFromForm[[#This Row],[Heure levé]],2)*1 &gt;57,0,MROUND(RIGHT(DataFromForm[[#This Row],[Heure coucher]]*1,2),15))</f>
        <v>#VALUE!</v>
      </c>
      <c r="AA338" t="e" cm="1">
        <f t="array" aca="1" ref="AA338" ca="1">RIGHT(CELL("address",INDEX(Agenda!A:A,MATCH(DataFromForm[[#This Row],[Date]],Agenda!A:A,0))),3)</f>
        <v>#VALUE!</v>
      </c>
      <c r="AB338" s="4" t="e" cm="1">
        <f t="array" ref="AB338">INDEX(MatriceHeureHeure[], MATCH(Z338*1,TableHeuresMinutes[Colonne1],0),MATCH(Y338*1,(MatriceHeureHeure[#Headers])*1,0))</f>
        <v>#VALUE!</v>
      </c>
      <c r="AD338" s="48" t="e">
        <f>LEFT(TEXT(DataFromForm[[#This Row],[HeureBoisson]],"0000"),2)</f>
        <v>#VALUE!</v>
      </c>
      <c r="AE338" s="31" t="e">
        <f>LEFT(TEXT(DataFromForm[[#This Row],[HeureBoisson]],"0000"),2)+1</f>
        <v>#VALUE!</v>
      </c>
      <c r="AF338" t="e">
        <f>IF(RIGHT(DataFromForm[[#This Row],[HeureBoisson]],2)*1 &gt;57, AE338,AD338)</f>
        <v>#VALUE!</v>
      </c>
      <c r="AG338" t="e">
        <f>IF(RIGHT(DataFromForm[[#This Row],[HeureBoisson]],2)*1 &gt;57,0,MROUND(RIGHT(DataFromForm[[#This Row],[Heure coucher]]*1,2),15))</f>
        <v>#VALUE!</v>
      </c>
      <c r="AH338" t="e" cm="1">
        <f t="array" aca="1" ref="AH338" ca="1">RIGHT(CELL("address",INDEX(Agenda!A:A,MATCH(DataFromForm[[#This Row],[Date]],Agenda!A:A,0))),3)-1</f>
        <v>#VALUE!</v>
      </c>
      <c r="AI338" s="4" t="e" cm="1">
        <f t="array" ref="AI338">INDEX(MatriceHeureHeure[], MATCH(AG338*1,TableHeuresMinutes[Colonne1],0),MATCH(AF338*1,(MatriceHeureHeure[#Headers])*1,0))</f>
        <v>#VALUE!</v>
      </c>
      <c r="AJ338" s="37">
        <v>0</v>
      </c>
      <c r="AK338" s="48" t="e">
        <f>LEFT(TEXT(DataFromForm[[#This Row],[Heure sieste]],"0000"),2)</f>
        <v>#VALUE!</v>
      </c>
      <c r="AL338" s="31" t="e">
        <f>LEFT(TEXT(DataFromForm[[#This Row],[Heure sieste]],"0000"),2)+1</f>
        <v>#VALUE!</v>
      </c>
      <c r="AM338" t="e">
        <f>IF(RIGHT(DataFromForm[[#This Row],[Heure sieste]],2)*1 &gt;57, AL338,AK338)</f>
        <v>#VALUE!</v>
      </c>
      <c r="AN338" t="e">
        <f>IF(RIGHT(DataFromForm[[#This Row],[Heure sieste]],2)*1 &gt;57,0,MROUND(RIGHT(DataFromForm[[#This Row],[Heure sieste]]*1,2),15))</f>
        <v>#VALUE!</v>
      </c>
      <c r="AO338" t="e">
        <f>MROUND(DataFromForm[[#This Row],[Durée sieste]],15)</f>
        <v>#VALUE!</v>
      </c>
      <c r="AP338" t="e" cm="1">
        <f t="array" aca="1" ref="AP338" ca="1">RIGHT(CELL("address",INDEX(Agenda!A:A,MATCH(DataFromForm[[#This Row],[Date]],Agenda!A:A,0))),3)</f>
        <v>#VALUE!</v>
      </c>
      <c r="AQ338" s="4" t="e" cm="1">
        <f t="array" ref="AQ338">INDEX(MatriceHeureHeure[], MATCH(AN338*1,TableHeuresMinutes[Colonne1],0),MATCH(AM338*1,(MatriceHeureHeure[#Headers])*1,0))</f>
        <v>#VALUE!</v>
      </c>
      <c r="AR338" t="e">
        <f t="shared" si="5"/>
        <v>#VALUE!</v>
      </c>
    </row>
    <row r="339" spans="16:44">
      <c r="P339" s="30" t="e">
        <f>LEFT(TEXT(DataFromForm[[#This Row],[Heure coucher]],"0000"),2)</f>
        <v>#VALUE!</v>
      </c>
      <c r="Q339" s="31" t="e">
        <f>LEFT(TEXT(DataFromForm[[#This Row],[Heure coucher]],"0000"),2)+1</f>
        <v>#VALUE!</v>
      </c>
      <c r="R339" s="32" t="e">
        <f>IF(RIGHT(DataFromForm[[#This Row],[Heure coucher]],2)*1 &gt;57,Q339, P339)</f>
        <v>#VALUE!</v>
      </c>
      <c r="S339" s="33" t="e">
        <f>IF(RIGHT(DataFromForm[[#This Row],[Heure coucher]],2)*1 &gt;57,0,MROUND(RIGHT(DataFromForm[[#This Row],[Heure coucher]]*1,2),15))</f>
        <v>#VALUE!</v>
      </c>
      <c r="T339" s="20" t="e" cm="1">
        <f t="array" aca="1" ref="T339" ca="1">RIGHT(CELL("address",INDEX(Agenda!A:A,MATCH(DataFromForm[[#This Row],[Date]],Agenda!A:A,0))),3)</f>
        <v>#VALUE!</v>
      </c>
      <c r="U339" s="34" t="e" cm="1">
        <f t="array" ref="U339">INDEX(MatriceHeureHeure[], MATCH(S339*1,TableHeuresMinutes[Colonne1],0),MATCH(R339*1,(MatriceHeureHeure[#Headers])*1,0))</f>
        <v>#VALUE!</v>
      </c>
      <c r="W339" s="30" t="e">
        <f>LEFT(TEXT(DataFromForm[[#This Row],[Heure levé]],"0000"),2)</f>
        <v>#VALUE!</v>
      </c>
      <c r="X339" s="31" t="e">
        <f>LEFT(TEXT(DataFromForm[[#This Row],[Heure levé]],"0000"),2)+1</f>
        <v>#VALUE!</v>
      </c>
      <c r="Y339" t="e">
        <f>IF(RIGHT(DataFromForm[[#This Row],[Heure levé]],2)*1 &gt;57, X339,W339)</f>
        <v>#VALUE!</v>
      </c>
      <c r="Z339" t="e">
        <f>IF(RIGHT(DataFromForm[[#This Row],[Heure levé]],2)*1 &gt;57,0,MROUND(RIGHT(DataFromForm[[#This Row],[Heure coucher]]*1,2),15))</f>
        <v>#VALUE!</v>
      </c>
      <c r="AA339" t="e" cm="1">
        <f t="array" aca="1" ref="AA339" ca="1">RIGHT(CELL("address",INDEX(Agenda!A:A,MATCH(DataFromForm[[#This Row],[Date]],Agenda!A:A,0))),3)</f>
        <v>#VALUE!</v>
      </c>
      <c r="AB339" s="4" t="e" cm="1">
        <f t="array" ref="AB339">INDEX(MatriceHeureHeure[], MATCH(Z339*1,TableHeuresMinutes[Colonne1],0),MATCH(Y339*1,(MatriceHeureHeure[#Headers])*1,0))</f>
        <v>#VALUE!</v>
      </c>
      <c r="AD339" s="48" t="e">
        <f>LEFT(TEXT(DataFromForm[[#This Row],[HeureBoisson]],"0000"),2)</f>
        <v>#VALUE!</v>
      </c>
      <c r="AE339" s="31" t="e">
        <f>LEFT(TEXT(DataFromForm[[#This Row],[HeureBoisson]],"0000"),2)+1</f>
        <v>#VALUE!</v>
      </c>
      <c r="AF339" t="e">
        <f>IF(RIGHT(DataFromForm[[#This Row],[HeureBoisson]],2)*1 &gt;57, AE339,AD339)</f>
        <v>#VALUE!</v>
      </c>
      <c r="AG339" t="e">
        <f>IF(RIGHT(DataFromForm[[#This Row],[HeureBoisson]],2)*1 &gt;57,0,MROUND(RIGHT(DataFromForm[[#This Row],[Heure coucher]]*1,2),15))</f>
        <v>#VALUE!</v>
      </c>
      <c r="AH339" t="e" cm="1">
        <f t="array" aca="1" ref="AH339" ca="1">RIGHT(CELL("address",INDEX(Agenda!A:A,MATCH(DataFromForm[[#This Row],[Date]],Agenda!A:A,0))),3)-1</f>
        <v>#VALUE!</v>
      </c>
      <c r="AI339" s="4" t="e" cm="1">
        <f t="array" ref="AI339">INDEX(MatriceHeureHeure[], MATCH(AG339*1,TableHeuresMinutes[Colonne1],0),MATCH(AF339*1,(MatriceHeureHeure[#Headers])*1,0))</f>
        <v>#VALUE!</v>
      </c>
      <c r="AJ339" s="37">
        <v>0</v>
      </c>
      <c r="AK339" s="48" t="e">
        <f>LEFT(TEXT(DataFromForm[[#This Row],[Heure sieste]],"0000"),2)</f>
        <v>#VALUE!</v>
      </c>
      <c r="AL339" s="31" t="e">
        <f>LEFT(TEXT(DataFromForm[[#This Row],[Heure sieste]],"0000"),2)+1</f>
        <v>#VALUE!</v>
      </c>
      <c r="AM339" t="e">
        <f>IF(RIGHT(DataFromForm[[#This Row],[Heure sieste]],2)*1 &gt;57, AL339,AK339)</f>
        <v>#VALUE!</v>
      </c>
      <c r="AN339" t="e">
        <f>IF(RIGHT(DataFromForm[[#This Row],[Heure sieste]],2)*1 &gt;57,0,MROUND(RIGHT(DataFromForm[[#This Row],[Heure sieste]]*1,2),15))</f>
        <v>#VALUE!</v>
      </c>
      <c r="AO339" t="e">
        <f>MROUND(DataFromForm[[#This Row],[Durée sieste]],15)</f>
        <v>#VALUE!</v>
      </c>
      <c r="AP339" t="e" cm="1">
        <f t="array" aca="1" ref="AP339" ca="1">RIGHT(CELL("address",INDEX(Agenda!A:A,MATCH(DataFromForm[[#This Row],[Date]],Agenda!A:A,0))),3)</f>
        <v>#VALUE!</v>
      </c>
      <c r="AQ339" s="4" t="e" cm="1">
        <f t="array" ref="AQ339">INDEX(MatriceHeureHeure[], MATCH(AN339*1,TableHeuresMinutes[Colonne1],0),MATCH(AM339*1,(MatriceHeureHeure[#Headers])*1,0))</f>
        <v>#VALUE!</v>
      </c>
      <c r="AR339" t="e">
        <f t="shared" si="5"/>
        <v>#VALUE!</v>
      </c>
    </row>
    <row r="340" spans="16:44">
      <c r="P340" s="30" t="e">
        <f>LEFT(TEXT(DataFromForm[[#This Row],[Heure coucher]],"0000"),2)</f>
        <v>#VALUE!</v>
      </c>
      <c r="Q340" s="31" t="e">
        <f>LEFT(TEXT(DataFromForm[[#This Row],[Heure coucher]],"0000"),2)+1</f>
        <v>#VALUE!</v>
      </c>
      <c r="R340" s="32" t="e">
        <f>IF(RIGHT(DataFromForm[[#This Row],[Heure coucher]],2)*1 &gt;57,Q340, P340)</f>
        <v>#VALUE!</v>
      </c>
      <c r="S340" s="33" t="e">
        <f>IF(RIGHT(DataFromForm[[#This Row],[Heure coucher]],2)*1 &gt;57,0,MROUND(RIGHT(DataFromForm[[#This Row],[Heure coucher]]*1,2),15))</f>
        <v>#VALUE!</v>
      </c>
      <c r="T340" s="20" t="e" cm="1">
        <f t="array" aca="1" ref="T340" ca="1">RIGHT(CELL("address",INDEX(Agenda!A:A,MATCH(DataFromForm[[#This Row],[Date]],Agenda!A:A,0))),3)</f>
        <v>#VALUE!</v>
      </c>
      <c r="U340" s="34" t="e" cm="1">
        <f t="array" ref="U340">INDEX(MatriceHeureHeure[], MATCH(S340*1,TableHeuresMinutes[Colonne1],0),MATCH(R340*1,(MatriceHeureHeure[#Headers])*1,0))</f>
        <v>#VALUE!</v>
      </c>
      <c r="W340" s="30" t="e">
        <f>LEFT(TEXT(DataFromForm[[#This Row],[Heure levé]],"0000"),2)</f>
        <v>#VALUE!</v>
      </c>
      <c r="X340" s="31" t="e">
        <f>LEFT(TEXT(DataFromForm[[#This Row],[Heure levé]],"0000"),2)+1</f>
        <v>#VALUE!</v>
      </c>
      <c r="Y340" t="e">
        <f>IF(RIGHT(DataFromForm[[#This Row],[Heure levé]],2)*1 &gt;57, X340,W340)</f>
        <v>#VALUE!</v>
      </c>
      <c r="Z340" t="e">
        <f>IF(RIGHT(DataFromForm[[#This Row],[Heure levé]],2)*1 &gt;57,0,MROUND(RIGHT(DataFromForm[[#This Row],[Heure coucher]]*1,2),15))</f>
        <v>#VALUE!</v>
      </c>
      <c r="AA340" t="e" cm="1">
        <f t="array" aca="1" ref="AA340" ca="1">RIGHT(CELL("address",INDEX(Agenda!A:A,MATCH(DataFromForm[[#This Row],[Date]],Agenda!A:A,0))),3)</f>
        <v>#VALUE!</v>
      </c>
      <c r="AB340" s="4" t="e" cm="1">
        <f t="array" ref="AB340">INDEX(MatriceHeureHeure[], MATCH(Z340*1,TableHeuresMinutes[Colonne1],0),MATCH(Y340*1,(MatriceHeureHeure[#Headers])*1,0))</f>
        <v>#VALUE!</v>
      </c>
      <c r="AD340" s="48" t="e">
        <f>LEFT(TEXT(DataFromForm[[#This Row],[HeureBoisson]],"0000"),2)</f>
        <v>#VALUE!</v>
      </c>
      <c r="AE340" s="31" t="e">
        <f>LEFT(TEXT(DataFromForm[[#This Row],[HeureBoisson]],"0000"),2)+1</f>
        <v>#VALUE!</v>
      </c>
      <c r="AF340" t="e">
        <f>IF(RIGHT(DataFromForm[[#This Row],[HeureBoisson]],2)*1 &gt;57, AE340,AD340)</f>
        <v>#VALUE!</v>
      </c>
      <c r="AG340" t="e">
        <f>IF(RIGHT(DataFromForm[[#This Row],[HeureBoisson]],2)*1 &gt;57,0,MROUND(RIGHT(DataFromForm[[#This Row],[Heure coucher]]*1,2),15))</f>
        <v>#VALUE!</v>
      </c>
      <c r="AH340" t="e" cm="1">
        <f t="array" aca="1" ref="AH340" ca="1">RIGHT(CELL("address",INDEX(Agenda!A:A,MATCH(DataFromForm[[#This Row],[Date]],Agenda!A:A,0))),3)-1</f>
        <v>#VALUE!</v>
      </c>
      <c r="AI340" s="4" t="e" cm="1">
        <f t="array" ref="AI340">INDEX(MatriceHeureHeure[], MATCH(AG340*1,TableHeuresMinutes[Colonne1],0),MATCH(AF340*1,(MatriceHeureHeure[#Headers])*1,0))</f>
        <v>#VALUE!</v>
      </c>
      <c r="AJ340" s="37">
        <v>0</v>
      </c>
      <c r="AK340" s="48" t="e">
        <f>LEFT(TEXT(DataFromForm[[#This Row],[Heure sieste]],"0000"),2)</f>
        <v>#VALUE!</v>
      </c>
      <c r="AL340" s="31" t="e">
        <f>LEFT(TEXT(DataFromForm[[#This Row],[Heure sieste]],"0000"),2)+1</f>
        <v>#VALUE!</v>
      </c>
      <c r="AM340" t="e">
        <f>IF(RIGHT(DataFromForm[[#This Row],[Heure sieste]],2)*1 &gt;57, AL340,AK340)</f>
        <v>#VALUE!</v>
      </c>
      <c r="AN340" t="e">
        <f>IF(RIGHT(DataFromForm[[#This Row],[Heure sieste]],2)*1 &gt;57,0,MROUND(RIGHT(DataFromForm[[#This Row],[Heure sieste]]*1,2),15))</f>
        <v>#VALUE!</v>
      </c>
      <c r="AO340" t="e">
        <f>MROUND(DataFromForm[[#This Row],[Durée sieste]],15)</f>
        <v>#VALUE!</v>
      </c>
      <c r="AP340" t="e" cm="1">
        <f t="array" aca="1" ref="AP340" ca="1">RIGHT(CELL("address",INDEX(Agenda!A:A,MATCH(DataFromForm[[#This Row],[Date]],Agenda!A:A,0))),3)</f>
        <v>#VALUE!</v>
      </c>
      <c r="AQ340" s="4" t="e" cm="1">
        <f t="array" ref="AQ340">INDEX(MatriceHeureHeure[], MATCH(AN340*1,TableHeuresMinutes[Colonne1],0),MATCH(AM340*1,(MatriceHeureHeure[#Headers])*1,0))</f>
        <v>#VALUE!</v>
      </c>
      <c r="AR340" t="e">
        <f t="shared" si="5"/>
        <v>#VALUE!</v>
      </c>
    </row>
    <row r="341" spans="16:44">
      <c r="P341" s="30" t="e">
        <f>LEFT(TEXT(DataFromForm[[#This Row],[Heure coucher]],"0000"),2)</f>
        <v>#VALUE!</v>
      </c>
      <c r="Q341" s="31" t="e">
        <f>LEFT(TEXT(DataFromForm[[#This Row],[Heure coucher]],"0000"),2)+1</f>
        <v>#VALUE!</v>
      </c>
      <c r="R341" s="32" t="e">
        <f>IF(RIGHT(DataFromForm[[#This Row],[Heure coucher]],2)*1 &gt;57,Q341, P341)</f>
        <v>#VALUE!</v>
      </c>
      <c r="S341" s="33" t="e">
        <f>IF(RIGHT(DataFromForm[[#This Row],[Heure coucher]],2)*1 &gt;57,0,MROUND(RIGHT(DataFromForm[[#This Row],[Heure coucher]]*1,2),15))</f>
        <v>#VALUE!</v>
      </c>
      <c r="T341" s="20" t="e" cm="1">
        <f t="array" aca="1" ref="T341" ca="1">RIGHT(CELL("address",INDEX(Agenda!A:A,MATCH(DataFromForm[[#This Row],[Date]],Agenda!A:A,0))),3)</f>
        <v>#VALUE!</v>
      </c>
      <c r="U341" s="34" t="e" cm="1">
        <f t="array" ref="U341">INDEX(MatriceHeureHeure[], MATCH(S341*1,TableHeuresMinutes[Colonne1],0),MATCH(R341*1,(MatriceHeureHeure[#Headers])*1,0))</f>
        <v>#VALUE!</v>
      </c>
      <c r="W341" s="30" t="e">
        <f>LEFT(TEXT(DataFromForm[[#This Row],[Heure levé]],"0000"),2)</f>
        <v>#VALUE!</v>
      </c>
      <c r="X341" s="31" t="e">
        <f>LEFT(TEXT(DataFromForm[[#This Row],[Heure levé]],"0000"),2)+1</f>
        <v>#VALUE!</v>
      </c>
      <c r="Y341" t="e">
        <f>IF(RIGHT(DataFromForm[[#This Row],[Heure levé]],2)*1 &gt;57, X341,W341)</f>
        <v>#VALUE!</v>
      </c>
      <c r="Z341" t="e">
        <f>IF(RIGHT(DataFromForm[[#This Row],[Heure levé]],2)*1 &gt;57,0,MROUND(RIGHT(DataFromForm[[#This Row],[Heure coucher]]*1,2),15))</f>
        <v>#VALUE!</v>
      </c>
      <c r="AA341" t="e" cm="1">
        <f t="array" aca="1" ref="AA341" ca="1">RIGHT(CELL("address",INDEX(Agenda!A:A,MATCH(DataFromForm[[#This Row],[Date]],Agenda!A:A,0))),3)</f>
        <v>#VALUE!</v>
      </c>
      <c r="AB341" s="4" t="e" cm="1">
        <f t="array" ref="AB341">INDEX(MatriceHeureHeure[], MATCH(Z341*1,TableHeuresMinutes[Colonne1],0),MATCH(Y341*1,(MatriceHeureHeure[#Headers])*1,0))</f>
        <v>#VALUE!</v>
      </c>
      <c r="AD341" s="48" t="e">
        <f>LEFT(TEXT(DataFromForm[[#This Row],[HeureBoisson]],"0000"),2)</f>
        <v>#VALUE!</v>
      </c>
      <c r="AE341" s="31" t="e">
        <f>LEFT(TEXT(DataFromForm[[#This Row],[HeureBoisson]],"0000"),2)+1</f>
        <v>#VALUE!</v>
      </c>
      <c r="AF341" t="e">
        <f>IF(RIGHT(DataFromForm[[#This Row],[HeureBoisson]],2)*1 &gt;57, AE341,AD341)</f>
        <v>#VALUE!</v>
      </c>
      <c r="AG341" t="e">
        <f>IF(RIGHT(DataFromForm[[#This Row],[HeureBoisson]],2)*1 &gt;57,0,MROUND(RIGHT(DataFromForm[[#This Row],[Heure coucher]]*1,2),15))</f>
        <v>#VALUE!</v>
      </c>
      <c r="AH341" t="e" cm="1">
        <f t="array" aca="1" ref="AH341" ca="1">RIGHT(CELL("address",INDEX(Agenda!A:A,MATCH(DataFromForm[[#This Row],[Date]],Agenda!A:A,0))),3)-1</f>
        <v>#VALUE!</v>
      </c>
      <c r="AI341" s="4" t="e" cm="1">
        <f t="array" ref="AI341">INDEX(MatriceHeureHeure[], MATCH(AG341*1,TableHeuresMinutes[Colonne1],0),MATCH(AF341*1,(MatriceHeureHeure[#Headers])*1,0))</f>
        <v>#VALUE!</v>
      </c>
      <c r="AJ341" s="37">
        <v>0</v>
      </c>
      <c r="AK341" s="48" t="e">
        <f>LEFT(TEXT(DataFromForm[[#This Row],[Heure sieste]],"0000"),2)</f>
        <v>#VALUE!</v>
      </c>
      <c r="AL341" s="31" t="e">
        <f>LEFT(TEXT(DataFromForm[[#This Row],[Heure sieste]],"0000"),2)+1</f>
        <v>#VALUE!</v>
      </c>
      <c r="AM341" t="e">
        <f>IF(RIGHT(DataFromForm[[#This Row],[Heure sieste]],2)*1 &gt;57, AL341,AK341)</f>
        <v>#VALUE!</v>
      </c>
      <c r="AN341" t="e">
        <f>IF(RIGHT(DataFromForm[[#This Row],[Heure sieste]],2)*1 &gt;57,0,MROUND(RIGHT(DataFromForm[[#This Row],[Heure sieste]]*1,2),15))</f>
        <v>#VALUE!</v>
      </c>
      <c r="AO341" t="e">
        <f>MROUND(DataFromForm[[#This Row],[Durée sieste]],15)</f>
        <v>#VALUE!</v>
      </c>
      <c r="AP341" t="e" cm="1">
        <f t="array" aca="1" ref="AP341" ca="1">RIGHT(CELL("address",INDEX(Agenda!A:A,MATCH(DataFromForm[[#This Row],[Date]],Agenda!A:A,0))),3)</f>
        <v>#VALUE!</v>
      </c>
      <c r="AQ341" s="4" t="e" cm="1">
        <f t="array" ref="AQ341">INDEX(MatriceHeureHeure[], MATCH(AN341*1,TableHeuresMinutes[Colonne1],0),MATCH(AM341*1,(MatriceHeureHeure[#Headers])*1,0))</f>
        <v>#VALUE!</v>
      </c>
      <c r="AR341" t="e">
        <f t="shared" si="5"/>
        <v>#VALUE!</v>
      </c>
    </row>
    <row r="342" spans="16:44">
      <c r="P342" s="30" t="e">
        <f>LEFT(TEXT(DataFromForm[[#This Row],[Heure coucher]],"0000"),2)</f>
        <v>#VALUE!</v>
      </c>
      <c r="Q342" s="31" t="e">
        <f>LEFT(TEXT(DataFromForm[[#This Row],[Heure coucher]],"0000"),2)+1</f>
        <v>#VALUE!</v>
      </c>
      <c r="R342" s="32" t="e">
        <f>IF(RIGHT(DataFromForm[[#This Row],[Heure coucher]],2)*1 &gt;57,Q342, P342)</f>
        <v>#VALUE!</v>
      </c>
      <c r="S342" s="33" t="e">
        <f>IF(RIGHT(DataFromForm[[#This Row],[Heure coucher]],2)*1 &gt;57,0,MROUND(RIGHT(DataFromForm[[#This Row],[Heure coucher]]*1,2),15))</f>
        <v>#VALUE!</v>
      </c>
      <c r="T342" s="20" t="e" cm="1">
        <f t="array" aca="1" ref="T342" ca="1">RIGHT(CELL("address",INDEX(Agenda!A:A,MATCH(DataFromForm[[#This Row],[Date]],Agenda!A:A,0))),3)</f>
        <v>#VALUE!</v>
      </c>
      <c r="U342" s="34" t="e" cm="1">
        <f t="array" ref="U342">INDEX(MatriceHeureHeure[], MATCH(S342*1,TableHeuresMinutes[Colonne1],0),MATCH(R342*1,(MatriceHeureHeure[#Headers])*1,0))</f>
        <v>#VALUE!</v>
      </c>
      <c r="W342" s="30" t="e">
        <f>LEFT(TEXT(DataFromForm[[#This Row],[Heure levé]],"0000"),2)</f>
        <v>#VALUE!</v>
      </c>
      <c r="X342" s="31" t="e">
        <f>LEFT(TEXT(DataFromForm[[#This Row],[Heure levé]],"0000"),2)+1</f>
        <v>#VALUE!</v>
      </c>
      <c r="Y342" t="e">
        <f>IF(RIGHT(DataFromForm[[#This Row],[Heure levé]],2)*1 &gt;57, X342,W342)</f>
        <v>#VALUE!</v>
      </c>
      <c r="Z342" t="e">
        <f>IF(RIGHT(DataFromForm[[#This Row],[Heure levé]],2)*1 &gt;57,0,MROUND(RIGHT(DataFromForm[[#This Row],[Heure coucher]]*1,2),15))</f>
        <v>#VALUE!</v>
      </c>
      <c r="AA342" t="e" cm="1">
        <f t="array" aca="1" ref="AA342" ca="1">RIGHT(CELL("address",INDEX(Agenda!A:A,MATCH(DataFromForm[[#This Row],[Date]],Agenda!A:A,0))),3)</f>
        <v>#VALUE!</v>
      </c>
      <c r="AB342" s="4" t="e" cm="1">
        <f t="array" ref="AB342">INDEX(MatriceHeureHeure[], MATCH(Z342*1,TableHeuresMinutes[Colonne1],0),MATCH(Y342*1,(MatriceHeureHeure[#Headers])*1,0))</f>
        <v>#VALUE!</v>
      </c>
      <c r="AD342" s="48" t="e">
        <f>LEFT(TEXT(DataFromForm[[#This Row],[HeureBoisson]],"0000"),2)</f>
        <v>#VALUE!</v>
      </c>
      <c r="AE342" s="31" t="e">
        <f>LEFT(TEXT(DataFromForm[[#This Row],[HeureBoisson]],"0000"),2)+1</f>
        <v>#VALUE!</v>
      </c>
      <c r="AF342" t="e">
        <f>IF(RIGHT(DataFromForm[[#This Row],[HeureBoisson]],2)*1 &gt;57, AE342,AD342)</f>
        <v>#VALUE!</v>
      </c>
      <c r="AG342" t="e">
        <f>IF(RIGHT(DataFromForm[[#This Row],[HeureBoisson]],2)*1 &gt;57,0,MROUND(RIGHT(DataFromForm[[#This Row],[Heure coucher]]*1,2),15))</f>
        <v>#VALUE!</v>
      </c>
      <c r="AH342" t="e" cm="1">
        <f t="array" aca="1" ref="AH342" ca="1">RIGHT(CELL("address",INDEX(Agenda!A:A,MATCH(DataFromForm[[#This Row],[Date]],Agenda!A:A,0))),3)-1</f>
        <v>#VALUE!</v>
      </c>
      <c r="AI342" s="4" t="e" cm="1">
        <f t="array" ref="AI342">INDEX(MatriceHeureHeure[], MATCH(AG342*1,TableHeuresMinutes[Colonne1],0),MATCH(AF342*1,(MatriceHeureHeure[#Headers])*1,0))</f>
        <v>#VALUE!</v>
      </c>
      <c r="AJ342" s="37">
        <v>0</v>
      </c>
      <c r="AK342" s="48" t="e">
        <f>LEFT(TEXT(DataFromForm[[#This Row],[Heure sieste]],"0000"),2)</f>
        <v>#VALUE!</v>
      </c>
      <c r="AL342" s="31" t="e">
        <f>LEFT(TEXT(DataFromForm[[#This Row],[Heure sieste]],"0000"),2)+1</f>
        <v>#VALUE!</v>
      </c>
      <c r="AM342" t="e">
        <f>IF(RIGHT(DataFromForm[[#This Row],[Heure sieste]],2)*1 &gt;57, AL342,AK342)</f>
        <v>#VALUE!</v>
      </c>
      <c r="AN342" t="e">
        <f>IF(RIGHT(DataFromForm[[#This Row],[Heure sieste]],2)*1 &gt;57,0,MROUND(RIGHT(DataFromForm[[#This Row],[Heure sieste]]*1,2),15))</f>
        <v>#VALUE!</v>
      </c>
      <c r="AO342" t="e">
        <f>MROUND(DataFromForm[[#This Row],[Durée sieste]],15)</f>
        <v>#VALUE!</v>
      </c>
      <c r="AP342" t="e" cm="1">
        <f t="array" aca="1" ref="AP342" ca="1">RIGHT(CELL("address",INDEX(Agenda!A:A,MATCH(DataFromForm[[#This Row],[Date]],Agenda!A:A,0))),3)</f>
        <v>#VALUE!</v>
      </c>
      <c r="AQ342" s="4" t="e" cm="1">
        <f t="array" ref="AQ342">INDEX(MatriceHeureHeure[], MATCH(AN342*1,TableHeuresMinutes[Colonne1],0),MATCH(AM342*1,(MatriceHeureHeure[#Headers])*1,0))</f>
        <v>#VALUE!</v>
      </c>
      <c r="AR342" t="e">
        <f t="shared" si="5"/>
        <v>#VALUE!</v>
      </c>
    </row>
    <row r="343" spans="16:44">
      <c r="P343" s="30" t="e">
        <f>LEFT(TEXT(DataFromForm[[#This Row],[Heure coucher]],"0000"),2)</f>
        <v>#VALUE!</v>
      </c>
      <c r="Q343" s="31" t="e">
        <f>LEFT(TEXT(DataFromForm[[#This Row],[Heure coucher]],"0000"),2)+1</f>
        <v>#VALUE!</v>
      </c>
      <c r="R343" s="32" t="e">
        <f>IF(RIGHT(DataFromForm[[#This Row],[Heure coucher]],2)*1 &gt;57,Q343, P343)</f>
        <v>#VALUE!</v>
      </c>
      <c r="S343" s="33" t="e">
        <f>IF(RIGHT(DataFromForm[[#This Row],[Heure coucher]],2)*1 &gt;57,0,MROUND(RIGHT(DataFromForm[[#This Row],[Heure coucher]]*1,2),15))</f>
        <v>#VALUE!</v>
      </c>
      <c r="T343" s="20" t="e" cm="1">
        <f t="array" aca="1" ref="T343" ca="1">RIGHT(CELL("address",INDEX(Agenda!A:A,MATCH(DataFromForm[[#This Row],[Date]],Agenda!A:A,0))),3)</f>
        <v>#VALUE!</v>
      </c>
      <c r="U343" s="34" t="e" cm="1">
        <f t="array" ref="U343">INDEX(MatriceHeureHeure[], MATCH(S343*1,TableHeuresMinutes[Colonne1],0),MATCH(R343*1,(MatriceHeureHeure[#Headers])*1,0))</f>
        <v>#VALUE!</v>
      </c>
      <c r="W343" s="30" t="e">
        <f>LEFT(TEXT(DataFromForm[[#This Row],[Heure levé]],"0000"),2)</f>
        <v>#VALUE!</v>
      </c>
      <c r="X343" s="31" t="e">
        <f>LEFT(TEXT(DataFromForm[[#This Row],[Heure levé]],"0000"),2)+1</f>
        <v>#VALUE!</v>
      </c>
      <c r="Y343" t="e">
        <f>IF(RIGHT(DataFromForm[[#This Row],[Heure levé]],2)*1 &gt;57, X343,W343)</f>
        <v>#VALUE!</v>
      </c>
      <c r="Z343" t="e">
        <f>IF(RIGHT(DataFromForm[[#This Row],[Heure levé]],2)*1 &gt;57,0,MROUND(RIGHT(DataFromForm[[#This Row],[Heure coucher]]*1,2),15))</f>
        <v>#VALUE!</v>
      </c>
      <c r="AA343" t="e" cm="1">
        <f t="array" aca="1" ref="AA343" ca="1">RIGHT(CELL("address",INDEX(Agenda!A:A,MATCH(DataFromForm[[#This Row],[Date]],Agenda!A:A,0))),3)</f>
        <v>#VALUE!</v>
      </c>
      <c r="AB343" s="4" t="e" cm="1">
        <f t="array" ref="AB343">INDEX(MatriceHeureHeure[], MATCH(Z343*1,TableHeuresMinutes[Colonne1],0),MATCH(Y343*1,(MatriceHeureHeure[#Headers])*1,0))</f>
        <v>#VALUE!</v>
      </c>
      <c r="AD343" s="48" t="e">
        <f>LEFT(TEXT(DataFromForm[[#This Row],[HeureBoisson]],"0000"),2)</f>
        <v>#VALUE!</v>
      </c>
      <c r="AE343" s="31" t="e">
        <f>LEFT(TEXT(DataFromForm[[#This Row],[HeureBoisson]],"0000"),2)+1</f>
        <v>#VALUE!</v>
      </c>
      <c r="AF343" t="e">
        <f>IF(RIGHT(DataFromForm[[#This Row],[HeureBoisson]],2)*1 &gt;57, AE343,AD343)</f>
        <v>#VALUE!</v>
      </c>
      <c r="AG343" t="e">
        <f>IF(RIGHT(DataFromForm[[#This Row],[HeureBoisson]],2)*1 &gt;57,0,MROUND(RIGHT(DataFromForm[[#This Row],[Heure coucher]]*1,2),15))</f>
        <v>#VALUE!</v>
      </c>
      <c r="AH343" t="e" cm="1">
        <f t="array" aca="1" ref="AH343" ca="1">RIGHT(CELL("address",INDEX(Agenda!A:A,MATCH(DataFromForm[[#This Row],[Date]],Agenda!A:A,0))),3)-1</f>
        <v>#VALUE!</v>
      </c>
      <c r="AI343" s="4" t="e" cm="1">
        <f t="array" ref="AI343">INDEX(MatriceHeureHeure[], MATCH(AG343*1,TableHeuresMinutes[Colonne1],0),MATCH(AF343*1,(MatriceHeureHeure[#Headers])*1,0))</f>
        <v>#VALUE!</v>
      </c>
      <c r="AJ343" s="37">
        <v>0</v>
      </c>
      <c r="AK343" s="48" t="e">
        <f>LEFT(TEXT(DataFromForm[[#This Row],[Heure sieste]],"0000"),2)</f>
        <v>#VALUE!</v>
      </c>
      <c r="AL343" s="31" t="e">
        <f>LEFT(TEXT(DataFromForm[[#This Row],[Heure sieste]],"0000"),2)+1</f>
        <v>#VALUE!</v>
      </c>
      <c r="AM343" t="e">
        <f>IF(RIGHT(DataFromForm[[#This Row],[Heure sieste]],2)*1 &gt;57, AL343,AK343)</f>
        <v>#VALUE!</v>
      </c>
      <c r="AN343" t="e">
        <f>IF(RIGHT(DataFromForm[[#This Row],[Heure sieste]],2)*1 &gt;57,0,MROUND(RIGHT(DataFromForm[[#This Row],[Heure sieste]]*1,2),15))</f>
        <v>#VALUE!</v>
      </c>
      <c r="AO343" t="e">
        <f>MROUND(DataFromForm[[#This Row],[Durée sieste]],15)</f>
        <v>#VALUE!</v>
      </c>
      <c r="AP343" t="e" cm="1">
        <f t="array" aca="1" ref="AP343" ca="1">RIGHT(CELL("address",INDEX(Agenda!A:A,MATCH(DataFromForm[[#This Row],[Date]],Agenda!A:A,0))),3)</f>
        <v>#VALUE!</v>
      </c>
      <c r="AQ343" s="4" t="e" cm="1">
        <f t="array" ref="AQ343">INDEX(MatriceHeureHeure[], MATCH(AN343*1,TableHeuresMinutes[Colonne1],0),MATCH(AM343*1,(MatriceHeureHeure[#Headers])*1,0))</f>
        <v>#VALUE!</v>
      </c>
      <c r="AR343" t="e">
        <f t="shared" ref="AR343:AR406" si="6">(AO343/15)-1</f>
        <v>#VALUE!</v>
      </c>
    </row>
    <row r="344" spans="16:44">
      <c r="P344" s="30" t="e">
        <f>LEFT(TEXT(DataFromForm[[#This Row],[Heure coucher]],"0000"),2)</f>
        <v>#VALUE!</v>
      </c>
      <c r="Q344" s="31" t="e">
        <f>LEFT(TEXT(DataFromForm[[#This Row],[Heure coucher]],"0000"),2)+1</f>
        <v>#VALUE!</v>
      </c>
      <c r="R344" s="32" t="e">
        <f>IF(RIGHT(DataFromForm[[#This Row],[Heure coucher]],2)*1 &gt;57,Q344, P344)</f>
        <v>#VALUE!</v>
      </c>
      <c r="S344" s="33" t="e">
        <f>IF(RIGHT(DataFromForm[[#This Row],[Heure coucher]],2)*1 &gt;57,0,MROUND(RIGHT(DataFromForm[[#This Row],[Heure coucher]]*1,2),15))</f>
        <v>#VALUE!</v>
      </c>
      <c r="T344" s="20" t="e" cm="1">
        <f t="array" aca="1" ref="T344" ca="1">RIGHT(CELL("address",INDEX(Agenda!A:A,MATCH(DataFromForm[[#This Row],[Date]],Agenda!A:A,0))),3)</f>
        <v>#VALUE!</v>
      </c>
      <c r="U344" s="34" t="e" cm="1">
        <f t="array" ref="U344">INDEX(MatriceHeureHeure[], MATCH(S344*1,TableHeuresMinutes[Colonne1],0),MATCH(R344*1,(MatriceHeureHeure[#Headers])*1,0))</f>
        <v>#VALUE!</v>
      </c>
      <c r="W344" s="30" t="e">
        <f>LEFT(TEXT(DataFromForm[[#This Row],[Heure levé]],"0000"),2)</f>
        <v>#VALUE!</v>
      </c>
      <c r="X344" s="31" t="e">
        <f>LEFT(TEXT(DataFromForm[[#This Row],[Heure levé]],"0000"),2)+1</f>
        <v>#VALUE!</v>
      </c>
      <c r="Y344" t="e">
        <f>IF(RIGHT(DataFromForm[[#This Row],[Heure levé]],2)*1 &gt;57, X344,W344)</f>
        <v>#VALUE!</v>
      </c>
      <c r="Z344" t="e">
        <f>IF(RIGHT(DataFromForm[[#This Row],[Heure levé]],2)*1 &gt;57,0,MROUND(RIGHT(DataFromForm[[#This Row],[Heure coucher]]*1,2),15))</f>
        <v>#VALUE!</v>
      </c>
      <c r="AA344" t="e" cm="1">
        <f t="array" aca="1" ref="AA344" ca="1">RIGHT(CELL("address",INDEX(Agenda!A:A,MATCH(DataFromForm[[#This Row],[Date]],Agenda!A:A,0))),3)</f>
        <v>#VALUE!</v>
      </c>
      <c r="AB344" s="4" t="e" cm="1">
        <f t="array" ref="AB344">INDEX(MatriceHeureHeure[], MATCH(Z344*1,TableHeuresMinutes[Colonne1],0),MATCH(Y344*1,(MatriceHeureHeure[#Headers])*1,0))</f>
        <v>#VALUE!</v>
      </c>
      <c r="AD344" s="48" t="e">
        <f>LEFT(TEXT(DataFromForm[[#This Row],[HeureBoisson]],"0000"),2)</f>
        <v>#VALUE!</v>
      </c>
      <c r="AE344" s="31" t="e">
        <f>LEFT(TEXT(DataFromForm[[#This Row],[HeureBoisson]],"0000"),2)+1</f>
        <v>#VALUE!</v>
      </c>
      <c r="AF344" t="e">
        <f>IF(RIGHT(DataFromForm[[#This Row],[HeureBoisson]],2)*1 &gt;57, AE344,AD344)</f>
        <v>#VALUE!</v>
      </c>
      <c r="AG344" t="e">
        <f>IF(RIGHT(DataFromForm[[#This Row],[HeureBoisson]],2)*1 &gt;57,0,MROUND(RIGHT(DataFromForm[[#This Row],[Heure coucher]]*1,2),15))</f>
        <v>#VALUE!</v>
      </c>
      <c r="AH344" t="e" cm="1">
        <f t="array" aca="1" ref="AH344" ca="1">RIGHT(CELL("address",INDEX(Agenda!A:A,MATCH(DataFromForm[[#This Row],[Date]],Agenda!A:A,0))),3)-1</f>
        <v>#VALUE!</v>
      </c>
      <c r="AI344" s="4" t="e" cm="1">
        <f t="array" ref="AI344">INDEX(MatriceHeureHeure[], MATCH(AG344*1,TableHeuresMinutes[Colonne1],0),MATCH(AF344*1,(MatriceHeureHeure[#Headers])*1,0))</f>
        <v>#VALUE!</v>
      </c>
      <c r="AJ344" s="37">
        <v>0</v>
      </c>
      <c r="AK344" s="48" t="e">
        <f>LEFT(TEXT(DataFromForm[[#This Row],[Heure sieste]],"0000"),2)</f>
        <v>#VALUE!</v>
      </c>
      <c r="AL344" s="31" t="e">
        <f>LEFT(TEXT(DataFromForm[[#This Row],[Heure sieste]],"0000"),2)+1</f>
        <v>#VALUE!</v>
      </c>
      <c r="AM344" t="e">
        <f>IF(RIGHT(DataFromForm[[#This Row],[Heure sieste]],2)*1 &gt;57, AL344,AK344)</f>
        <v>#VALUE!</v>
      </c>
      <c r="AN344" t="e">
        <f>IF(RIGHT(DataFromForm[[#This Row],[Heure sieste]],2)*1 &gt;57,0,MROUND(RIGHT(DataFromForm[[#This Row],[Heure sieste]]*1,2),15))</f>
        <v>#VALUE!</v>
      </c>
      <c r="AO344" t="e">
        <f>MROUND(DataFromForm[[#This Row],[Durée sieste]],15)</f>
        <v>#VALUE!</v>
      </c>
      <c r="AP344" t="e" cm="1">
        <f t="array" aca="1" ref="AP344" ca="1">RIGHT(CELL("address",INDEX(Agenda!A:A,MATCH(DataFromForm[[#This Row],[Date]],Agenda!A:A,0))),3)</f>
        <v>#VALUE!</v>
      </c>
      <c r="AQ344" s="4" t="e" cm="1">
        <f t="array" ref="AQ344">INDEX(MatriceHeureHeure[], MATCH(AN344*1,TableHeuresMinutes[Colonne1],0),MATCH(AM344*1,(MatriceHeureHeure[#Headers])*1,0))</f>
        <v>#VALUE!</v>
      </c>
      <c r="AR344" t="e">
        <f t="shared" si="6"/>
        <v>#VALUE!</v>
      </c>
    </row>
    <row r="345" spans="16:44">
      <c r="P345" s="30" t="e">
        <f>LEFT(TEXT(DataFromForm[[#This Row],[Heure coucher]],"0000"),2)</f>
        <v>#VALUE!</v>
      </c>
      <c r="Q345" s="31" t="e">
        <f>LEFT(TEXT(DataFromForm[[#This Row],[Heure coucher]],"0000"),2)+1</f>
        <v>#VALUE!</v>
      </c>
      <c r="R345" s="32" t="e">
        <f>IF(RIGHT(DataFromForm[[#This Row],[Heure coucher]],2)*1 &gt;57,Q345, P345)</f>
        <v>#VALUE!</v>
      </c>
      <c r="S345" s="33" t="e">
        <f>IF(RIGHT(DataFromForm[[#This Row],[Heure coucher]],2)*1 &gt;57,0,MROUND(RIGHT(DataFromForm[[#This Row],[Heure coucher]]*1,2),15))</f>
        <v>#VALUE!</v>
      </c>
      <c r="T345" s="20" t="e" cm="1">
        <f t="array" aca="1" ref="T345" ca="1">RIGHT(CELL("address",INDEX(Agenda!A:A,MATCH(DataFromForm[[#This Row],[Date]],Agenda!A:A,0))),3)</f>
        <v>#VALUE!</v>
      </c>
      <c r="U345" s="34" t="e" cm="1">
        <f t="array" ref="U345">INDEX(MatriceHeureHeure[], MATCH(S345*1,TableHeuresMinutes[Colonne1],0),MATCH(R345*1,(MatriceHeureHeure[#Headers])*1,0))</f>
        <v>#VALUE!</v>
      </c>
      <c r="W345" s="30" t="e">
        <f>LEFT(TEXT(DataFromForm[[#This Row],[Heure levé]],"0000"),2)</f>
        <v>#VALUE!</v>
      </c>
      <c r="X345" s="31" t="e">
        <f>LEFT(TEXT(DataFromForm[[#This Row],[Heure levé]],"0000"),2)+1</f>
        <v>#VALUE!</v>
      </c>
      <c r="Y345" t="e">
        <f>IF(RIGHT(DataFromForm[[#This Row],[Heure levé]],2)*1 &gt;57, X345,W345)</f>
        <v>#VALUE!</v>
      </c>
      <c r="Z345" t="e">
        <f>IF(RIGHT(DataFromForm[[#This Row],[Heure levé]],2)*1 &gt;57,0,MROUND(RIGHT(DataFromForm[[#This Row],[Heure coucher]]*1,2),15))</f>
        <v>#VALUE!</v>
      </c>
      <c r="AA345" t="e" cm="1">
        <f t="array" aca="1" ref="AA345" ca="1">RIGHT(CELL("address",INDEX(Agenda!A:A,MATCH(DataFromForm[[#This Row],[Date]],Agenda!A:A,0))),3)</f>
        <v>#VALUE!</v>
      </c>
      <c r="AB345" s="4" t="e" cm="1">
        <f t="array" ref="AB345">INDEX(MatriceHeureHeure[], MATCH(Z345*1,TableHeuresMinutes[Colonne1],0),MATCH(Y345*1,(MatriceHeureHeure[#Headers])*1,0))</f>
        <v>#VALUE!</v>
      </c>
      <c r="AD345" s="48" t="e">
        <f>LEFT(TEXT(DataFromForm[[#This Row],[HeureBoisson]],"0000"),2)</f>
        <v>#VALUE!</v>
      </c>
      <c r="AE345" s="31" t="e">
        <f>LEFT(TEXT(DataFromForm[[#This Row],[HeureBoisson]],"0000"),2)+1</f>
        <v>#VALUE!</v>
      </c>
      <c r="AF345" t="e">
        <f>IF(RIGHT(DataFromForm[[#This Row],[HeureBoisson]],2)*1 &gt;57, AE345,AD345)</f>
        <v>#VALUE!</v>
      </c>
      <c r="AG345" t="e">
        <f>IF(RIGHT(DataFromForm[[#This Row],[HeureBoisson]],2)*1 &gt;57,0,MROUND(RIGHT(DataFromForm[[#This Row],[Heure coucher]]*1,2),15))</f>
        <v>#VALUE!</v>
      </c>
      <c r="AH345" t="e" cm="1">
        <f t="array" aca="1" ref="AH345" ca="1">RIGHT(CELL("address",INDEX(Agenda!A:A,MATCH(DataFromForm[[#This Row],[Date]],Agenda!A:A,0))),3)-1</f>
        <v>#VALUE!</v>
      </c>
      <c r="AI345" s="4" t="e" cm="1">
        <f t="array" ref="AI345">INDEX(MatriceHeureHeure[], MATCH(AG345*1,TableHeuresMinutes[Colonne1],0),MATCH(AF345*1,(MatriceHeureHeure[#Headers])*1,0))</f>
        <v>#VALUE!</v>
      </c>
      <c r="AJ345" s="37">
        <v>0</v>
      </c>
      <c r="AK345" s="48" t="e">
        <f>LEFT(TEXT(DataFromForm[[#This Row],[Heure sieste]],"0000"),2)</f>
        <v>#VALUE!</v>
      </c>
      <c r="AL345" s="31" t="e">
        <f>LEFT(TEXT(DataFromForm[[#This Row],[Heure sieste]],"0000"),2)+1</f>
        <v>#VALUE!</v>
      </c>
      <c r="AM345" t="e">
        <f>IF(RIGHT(DataFromForm[[#This Row],[Heure sieste]],2)*1 &gt;57, AL345,AK345)</f>
        <v>#VALUE!</v>
      </c>
      <c r="AN345" t="e">
        <f>IF(RIGHT(DataFromForm[[#This Row],[Heure sieste]],2)*1 &gt;57,0,MROUND(RIGHT(DataFromForm[[#This Row],[Heure sieste]]*1,2),15))</f>
        <v>#VALUE!</v>
      </c>
      <c r="AO345" t="e">
        <f>MROUND(DataFromForm[[#This Row],[Durée sieste]],15)</f>
        <v>#VALUE!</v>
      </c>
      <c r="AP345" t="e" cm="1">
        <f t="array" aca="1" ref="AP345" ca="1">RIGHT(CELL("address",INDEX(Agenda!A:A,MATCH(DataFromForm[[#This Row],[Date]],Agenda!A:A,0))),3)</f>
        <v>#VALUE!</v>
      </c>
      <c r="AQ345" s="4" t="e" cm="1">
        <f t="array" ref="AQ345">INDEX(MatriceHeureHeure[], MATCH(AN345*1,TableHeuresMinutes[Colonne1],0),MATCH(AM345*1,(MatriceHeureHeure[#Headers])*1,0))</f>
        <v>#VALUE!</v>
      </c>
      <c r="AR345" t="e">
        <f t="shared" si="6"/>
        <v>#VALUE!</v>
      </c>
    </row>
    <row r="346" spans="16:44">
      <c r="P346" s="30" t="e">
        <f>LEFT(TEXT(DataFromForm[[#This Row],[Heure coucher]],"0000"),2)</f>
        <v>#VALUE!</v>
      </c>
      <c r="Q346" s="31" t="e">
        <f>LEFT(TEXT(DataFromForm[[#This Row],[Heure coucher]],"0000"),2)+1</f>
        <v>#VALUE!</v>
      </c>
      <c r="R346" s="32" t="e">
        <f>IF(RIGHT(DataFromForm[[#This Row],[Heure coucher]],2)*1 &gt;57,Q346, P346)</f>
        <v>#VALUE!</v>
      </c>
      <c r="S346" s="33" t="e">
        <f>IF(RIGHT(DataFromForm[[#This Row],[Heure coucher]],2)*1 &gt;57,0,MROUND(RIGHT(DataFromForm[[#This Row],[Heure coucher]]*1,2),15))</f>
        <v>#VALUE!</v>
      </c>
      <c r="T346" s="20" t="e" cm="1">
        <f t="array" aca="1" ref="T346" ca="1">RIGHT(CELL("address",INDEX(Agenda!A:A,MATCH(DataFromForm[[#This Row],[Date]],Agenda!A:A,0))),3)</f>
        <v>#VALUE!</v>
      </c>
      <c r="U346" s="34" t="e" cm="1">
        <f t="array" ref="U346">INDEX(MatriceHeureHeure[], MATCH(S346*1,TableHeuresMinutes[Colonne1],0),MATCH(R346*1,(MatriceHeureHeure[#Headers])*1,0))</f>
        <v>#VALUE!</v>
      </c>
      <c r="W346" s="30" t="e">
        <f>LEFT(TEXT(DataFromForm[[#This Row],[Heure levé]],"0000"),2)</f>
        <v>#VALUE!</v>
      </c>
      <c r="X346" s="31" t="e">
        <f>LEFT(TEXT(DataFromForm[[#This Row],[Heure levé]],"0000"),2)+1</f>
        <v>#VALUE!</v>
      </c>
      <c r="Y346" t="e">
        <f>IF(RIGHT(DataFromForm[[#This Row],[Heure levé]],2)*1 &gt;57, X346,W346)</f>
        <v>#VALUE!</v>
      </c>
      <c r="Z346" t="e">
        <f>IF(RIGHT(DataFromForm[[#This Row],[Heure levé]],2)*1 &gt;57,0,MROUND(RIGHT(DataFromForm[[#This Row],[Heure coucher]]*1,2),15))</f>
        <v>#VALUE!</v>
      </c>
      <c r="AA346" t="e" cm="1">
        <f t="array" aca="1" ref="AA346" ca="1">RIGHT(CELL("address",INDEX(Agenda!A:A,MATCH(DataFromForm[[#This Row],[Date]],Agenda!A:A,0))),3)</f>
        <v>#VALUE!</v>
      </c>
      <c r="AB346" s="4" t="e" cm="1">
        <f t="array" ref="AB346">INDEX(MatriceHeureHeure[], MATCH(Z346*1,TableHeuresMinutes[Colonne1],0),MATCH(Y346*1,(MatriceHeureHeure[#Headers])*1,0))</f>
        <v>#VALUE!</v>
      </c>
      <c r="AD346" s="48" t="e">
        <f>LEFT(TEXT(DataFromForm[[#This Row],[HeureBoisson]],"0000"),2)</f>
        <v>#VALUE!</v>
      </c>
      <c r="AE346" s="31" t="e">
        <f>LEFT(TEXT(DataFromForm[[#This Row],[HeureBoisson]],"0000"),2)+1</f>
        <v>#VALUE!</v>
      </c>
      <c r="AF346" t="e">
        <f>IF(RIGHT(DataFromForm[[#This Row],[HeureBoisson]],2)*1 &gt;57, AE346,AD346)</f>
        <v>#VALUE!</v>
      </c>
      <c r="AG346" t="e">
        <f>IF(RIGHT(DataFromForm[[#This Row],[HeureBoisson]],2)*1 &gt;57,0,MROUND(RIGHT(DataFromForm[[#This Row],[Heure coucher]]*1,2),15))</f>
        <v>#VALUE!</v>
      </c>
      <c r="AH346" t="e" cm="1">
        <f t="array" aca="1" ref="AH346" ca="1">RIGHT(CELL("address",INDEX(Agenda!A:A,MATCH(DataFromForm[[#This Row],[Date]],Agenda!A:A,0))),3)-1</f>
        <v>#VALUE!</v>
      </c>
      <c r="AI346" s="4" t="e" cm="1">
        <f t="array" ref="AI346">INDEX(MatriceHeureHeure[], MATCH(AG346*1,TableHeuresMinutes[Colonne1],0),MATCH(AF346*1,(MatriceHeureHeure[#Headers])*1,0))</f>
        <v>#VALUE!</v>
      </c>
      <c r="AJ346" s="37">
        <v>0</v>
      </c>
      <c r="AK346" s="48" t="e">
        <f>LEFT(TEXT(DataFromForm[[#This Row],[Heure sieste]],"0000"),2)</f>
        <v>#VALUE!</v>
      </c>
      <c r="AL346" s="31" t="e">
        <f>LEFT(TEXT(DataFromForm[[#This Row],[Heure sieste]],"0000"),2)+1</f>
        <v>#VALUE!</v>
      </c>
      <c r="AM346" t="e">
        <f>IF(RIGHT(DataFromForm[[#This Row],[Heure sieste]],2)*1 &gt;57, AL346,AK346)</f>
        <v>#VALUE!</v>
      </c>
      <c r="AN346" t="e">
        <f>IF(RIGHT(DataFromForm[[#This Row],[Heure sieste]],2)*1 &gt;57,0,MROUND(RIGHT(DataFromForm[[#This Row],[Heure sieste]]*1,2),15))</f>
        <v>#VALUE!</v>
      </c>
      <c r="AO346" t="e">
        <f>MROUND(DataFromForm[[#This Row],[Durée sieste]],15)</f>
        <v>#VALUE!</v>
      </c>
      <c r="AP346" t="e" cm="1">
        <f t="array" aca="1" ref="AP346" ca="1">RIGHT(CELL("address",INDEX(Agenda!A:A,MATCH(DataFromForm[[#This Row],[Date]],Agenda!A:A,0))),3)</f>
        <v>#VALUE!</v>
      </c>
      <c r="AQ346" s="4" t="e" cm="1">
        <f t="array" ref="AQ346">INDEX(MatriceHeureHeure[], MATCH(AN346*1,TableHeuresMinutes[Colonne1],0),MATCH(AM346*1,(MatriceHeureHeure[#Headers])*1,0))</f>
        <v>#VALUE!</v>
      </c>
      <c r="AR346" t="e">
        <f t="shared" si="6"/>
        <v>#VALUE!</v>
      </c>
    </row>
    <row r="347" spans="16:44">
      <c r="P347" s="30" t="e">
        <f>LEFT(TEXT(DataFromForm[[#This Row],[Heure coucher]],"0000"),2)</f>
        <v>#VALUE!</v>
      </c>
      <c r="Q347" s="31" t="e">
        <f>LEFT(TEXT(DataFromForm[[#This Row],[Heure coucher]],"0000"),2)+1</f>
        <v>#VALUE!</v>
      </c>
      <c r="R347" s="32" t="e">
        <f>IF(RIGHT(DataFromForm[[#This Row],[Heure coucher]],2)*1 &gt;57,Q347, P347)</f>
        <v>#VALUE!</v>
      </c>
      <c r="S347" s="33" t="e">
        <f>IF(RIGHT(DataFromForm[[#This Row],[Heure coucher]],2)*1 &gt;57,0,MROUND(RIGHT(DataFromForm[[#This Row],[Heure coucher]]*1,2),15))</f>
        <v>#VALUE!</v>
      </c>
      <c r="T347" s="20" t="e" cm="1">
        <f t="array" aca="1" ref="T347" ca="1">RIGHT(CELL("address",INDEX(Agenda!A:A,MATCH(DataFromForm[[#This Row],[Date]],Agenda!A:A,0))),3)</f>
        <v>#VALUE!</v>
      </c>
      <c r="U347" s="34" t="e" cm="1">
        <f t="array" ref="U347">INDEX(MatriceHeureHeure[], MATCH(S347*1,TableHeuresMinutes[Colonne1],0),MATCH(R347*1,(MatriceHeureHeure[#Headers])*1,0))</f>
        <v>#VALUE!</v>
      </c>
      <c r="W347" s="30" t="e">
        <f>LEFT(TEXT(DataFromForm[[#This Row],[Heure levé]],"0000"),2)</f>
        <v>#VALUE!</v>
      </c>
      <c r="X347" s="31" t="e">
        <f>LEFT(TEXT(DataFromForm[[#This Row],[Heure levé]],"0000"),2)+1</f>
        <v>#VALUE!</v>
      </c>
      <c r="Y347" t="e">
        <f>IF(RIGHT(DataFromForm[[#This Row],[Heure levé]],2)*1 &gt;57, X347,W347)</f>
        <v>#VALUE!</v>
      </c>
      <c r="Z347" t="e">
        <f>IF(RIGHT(DataFromForm[[#This Row],[Heure levé]],2)*1 &gt;57,0,MROUND(RIGHT(DataFromForm[[#This Row],[Heure coucher]]*1,2),15))</f>
        <v>#VALUE!</v>
      </c>
      <c r="AA347" t="e" cm="1">
        <f t="array" aca="1" ref="AA347" ca="1">RIGHT(CELL("address",INDEX(Agenda!A:A,MATCH(DataFromForm[[#This Row],[Date]],Agenda!A:A,0))),3)</f>
        <v>#VALUE!</v>
      </c>
      <c r="AB347" s="4" t="e" cm="1">
        <f t="array" ref="AB347">INDEX(MatriceHeureHeure[], MATCH(Z347*1,TableHeuresMinutes[Colonne1],0),MATCH(Y347*1,(MatriceHeureHeure[#Headers])*1,0))</f>
        <v>#VALUE!</v>
      </c>
      <c r="AD347" s="48" t="e">
        <f>LEFT(TEXT(DataFromForm[[#This Row],[HeureBoisson]],"0000"),2)</f>
        <v>#VALUE!</v>
      </c>
      <c r="AE347" s="31" t="e">
        <f>LEFT(TEXT(DataFromForm[[#This Row],[HeureBoisson]],"0000"),2)+1</f>
        <v>#VALUE!</v>
      </c>
      <c r="AF347" t="e">
        <f>IF(RIGHT(DataFromForm[[#This Row],[HeureBoisson]],2)*1 &gt;57, AE347,AD347)</f>
        <v>#VALUE!</v>
      </c>
      <c r="AG347" t="e">
        <f>IF(RIGHT(DataFromForm[[#This Row],[HeureBoisson]],2)*1 &gt;57,0,MROUND(RIGHT(DataFromForm[[#This Row],[Heure coucher]]*1,2),15))</f>
        <v>#VALUE!</v>
      </c>
      <c r="AH347" t="e" cm="1">
        <f t="array" aca="1" ref="AH347" ca="1">RIGHT(CELL("address",INDEX(Agenda!A:A,MATCH(DataFromForm[[#This Row],[Date]],Agenda!A:A,0))),3)-1</f>
        <v>#VALUE!</v>
      </c>
      <c r="AI347" s="4" t="e" cm="1">
        <f t="array" ref="AI347">INDEX(MatriceHeureHeure[], MATCH(AG347*1,TableHeuresMinutes[Colonne1],0),MATCH(AF347*1,(MatriceHeureHeure[#Headers])*1,0))</f>
        <v>#VALUE!</v>
      </c>
      <c r="AJ347" s="37">
        <v>0</v>
      </c>
      <c r="AK347" s="48" t="e">
        <f>LEFT(TEXT(DataFromForm[[#This Row],[Heure sieste]],"0000"),2)</f>
        <v>#VALUE!</v>
      </c>
      <c r="AL347" s="31" t="e">
        <f>LEFT(TEXT(DataFromForm[[#This Row],[Heure sieste]],"0000"),2)+1</f>
        <v>#VALUE!</v>
      </c>
      <c r="AM347" t="e">
        <f>IF(RIGHT(DataFromForm[[#This Row],[Heure sieste]],2)*1 &gt;57, AL347,AK347)</f>
        <v>#VALUE!</v>
      </c>
      <c r="AN347" t="e">
        <f>IF(RIGHT(DataFromForm[[#This Row],[Heure sieste]],2)*1 &gt;57,0,MROUND(RIGHT(DataFromForm[[#This Row],[Heure sieste]]*1,2),15))</f>
        <v>#VALUE!</v>
      </c>
      <c r="AO347" t="e">
        <f>MROUND(DataFromForm[[#This Row],[Durée sieste]],15)</f>
        <v>#VALUE!</v>
      </c>
      <c r="AP347" t="e" cm="1">
        <f t="array" aca="1" ref="AP347" ca="1">RIGHT(CELL("address",INDEX(Agenda!A:A,MATCH(DataFromForm[[#This Row],[Date]],Agenda!A:A,0))),3)</f>
        <v>#VALUE!</v>
      </c>
      <c r="AQ347" s="4" t="e" cm="1">
        <f t="array" ref="AQ347">INDEX(MatriceHeureHeure[], MATCH(AN347*1,TableHeuresMinutes[Colonne1],0),MATCH(AM347*1,(MatriceHeureHeure[#Headers])*1,0))</f>
        <v>#VALUE!</v>
      </c>
      <c r="AR347" t="e">
        <f t="shared" si="6"/>
        <v>#VALUE!</v>
      </c>
    </row>
    <row r="348" spans="16:44">
      <c r="P348" s="30" t="e">
        <f>LEFT(TEXT(DataFromForm[[#This Row],[Heure coucher]],"0000"),2)</f>
        <v>#VALUE!</v>
      </c>
      <c r="Q348" s="31" t="e">
        <f>LEFT(TEXT(DataFromForm[[#This Row],[Heure coucher]],"0000"),2)+1</f>
        <v>#VALUE!</v>
      </c>
      <c r="R348" s="32" t="e">
        <f>IF(RIGHT(DataFromForm[[#This Row],[Heure coucher]],2)*1 &gt;57,Q348, P348)</f>
        <v>#VALUE!</v>
      </c>
      <c r="S348" s="33" t="e">
        <f>IF(RIGHT(DataFromForm[[#This Row],[Heure coucher]],2)*1 &gt;57,0,MROUND(RIGHT(DataFromForm[[#This Row],[Heure coucher]]*1,2),15))</f>
        <v>#VALUE!</v>
      </c>
      <c r="T348" s="20" t="e" cm="1">
        <f t="array" aca="1" ref="T348" ca="1">RIGHT(CELL("address",INDEX(Agenda!A:A,MATCH(DataFromForm[[#This Row],[Date]],Agenda!A:A,0))),3)</f>
        <v>#VALUE!</v>
      </c>
      <c r="U348" s="34" t="e" cm="1">
        <f t="array" ref="U348">INDEX(MatriceHeureHeure[], MATCH(S348*1,TableHeuresMinutes[Colonne1],0),MATCH(R348*1,(MatriceHeureHeure[#Headers])*1,0))</f>
        <v>#VALUE!</v>
      </c>
      <c r="W348" s="30" t="e">
        <f>LEFT(TEXT(DataFromForm[[#This Row],[Heure levé]],"0000"),2)</f>
        <v>#VALUE!</v>
      </c>
      <c r="X348" s="31" t="e">
        <f>LEFT(TEXT(DataFromForm[[#This Row],[Heure levé]],"0000"),2)+1</f>
        <v>#VALUE!</v>
      </c>
      <c r="Y348" t="e">
        <f>IF(RIGHT(DataFromForm[[#This Row],[Heure levé]],2)*1 &gt;57, X348,W348)</f>
        <v>#VALUE!</v>
      </c>
      <c r="Z348" t="e">
        <f>IF(RIGHT(DataFromForm[[#This Row],[Heure levé]],2)*1 &gt;57,0,MROUND(RIGHT(DataFromForm[[#This Row],[Heure coucher]]*1,2),15))</f>
        <v>#VALUE!</v>
      </c>
      <c r="AA348" t="e" cm="1">
        <f t="array" aca="1" ref="AA348" ca="1">RIGHT(CELL("address",INDEX(Agenda!A:A,MATCH(DataFromForm[[#This Row],[Date]],Agenda!A:A,0))),3)</f>
        <v>#VALUE!</v>
      </c>
      <c r="AB348" s="4" t="e" cm="1">
        <f t="array" ref="AB348">INDEX(MatriceHeureHeure[], MATCH(Z348*1,TableHeuresMinutes[Colonne1],0),MATCH(Y348*1,(MatriceHeureHeure[#Headers])*1,0))</f>
        <v>#VALUE!</v>
      </c>
      <c r="AD348" s="48" t="e">
        <f>LEFT(TEXT(DataFromForm[[#This Row],[HeureBoisson]],"0000"),2)</f>
        <v>#VALUE!</v>
      </c>
      <c r="AE348" s="31" t="e">
        <f>LEFT(TEXT(DataFromForm[[#This Row],[HeureBoisson]],"0000"),2)+1</f>
        <v>#VALUE!</v>
      </c>
      <c r="AF348" t="e">
        <f>IF(RIGHT(DataFromForm[[#This Row],[HeureBoisson]],2)*1 &gt;57, AE348,AD348)</f>
        <v>#VALUE!</v>
      </c>
      <c r="AG348" t="e">
        <f>IF(RIGHT(DataFromForm[[#This Row],[HeureBoisson]],2)*1 &gt;57,0,MROUND(RIGHT(DataFromForm[[#This Row],[Heure coucher]]*1,2),15))</f>
        <v>#VALUE!</v>
      </c>
      <c r="AH348" t="e" cm="1">
        <f t="array" aca="1" ref="AH348" ca="1">RIGHT(CELL("address",INDEX(Agenda!A:A,MATCH(DataFromForm[[#This Row],[Date]],Agenda!A:A,0))),3)-1</f>
        <v>#VALUE!</v>
      </c>
      <c r="AI348" s="4" t="e" cm="1">
        <f t="array" ref="AI348">INDEX(MatriceHeureHeure[], MATCH(AG348*1,TableHeuresMinutes[Colonne1],0),MATCH(AF348*1,(MatriceHeureHeure[#Headers])*1,0))</f>
        <v>#VALUE!</v>
      </c>
      <c r="AJ348" s="37">
        <v>0</v>
      </c>
      <c r="AK348" s="48" t="e">
        <f>LEFT(TEXT(DataFromForm[[#This Row],[Heure sieste]],"0000"),2)</f>
        <v>#VALUE!</v>
      </c>
      <c r="AL348" s="31" t="e">
        <f>LEFT(TEXT(DataFromForm[[#This Row],[Heure sieste]],"0000"),2)+1</f>
        <v>#VALUE!</v>
      </c>
      <c r="AM348" t="e">
        <f>IF(RIGHT(DataFromForm[[#This Row],[Heure sieste]],2)*1 &gt;57, AL348,AK348)</f>
        <v>#VALUE!</v>
      </c>
      <c r="AN348" t="e">
        <f>IF(RIGHT(DataFromForm[[#This Row],[Heure sieste]],2)*1 &gt;57,0,MROUND(RIGHT(DataFromForm[[#This Row],[Heure sieste]]*1,2),15))</f>
        <v>#VALUE!</v>
      </c>
      <c r="AO348" t="e">
        <f>MROUND(DataFromForm[[#This Row],[Durée sieste]],15)</f>
        <v>#VALUE!</v>
      </c>
      <c r="AP348" t="e" cm="1">
        <f t="array" aca="1" ref="AP348" ca="1">RIGHT(CELL("address",INDEX(Agenda!A:A,MATCH(DataFromForm[[#This Row],[Date]],Agenda!A:A,0))),3)</f>
        <v>#VALUE!</v>
      </c>
      <c r="AQ348" s="4" t="e" cm="1">
        <f t="array" ref="AQ348">INDEX(MatriceHeureHeure[], MATCH(AN348*1,TableHeuresMinutes[Colonne1],0),MATCH(AM348*1,(MatriceHeureHeure[#Headers])*1,0))</f>
        <v>#VALUE!</v>
      </c>
      <c r="AR348" t="e">
        <f t="shared" si="6"/>
        <v>#VALUE!</v>
      </c>
    </row>
    <row r="349" spans="16:44">
      <c r="P349" s="30" t="e">
        <f>LEFT(TEXT(DataFromForm[[#This Row],[Heure coucher]],"0000"),2)</f>
        <v>#VALUE!</v>
      </c>
      <c r="Q349" s="31" t="e">
        <f>LEFT(TEXT(DataFromForm[[#This Row],[Heure coucher]],"0000"),2)+1</f>
        <v>#VALUE!</v>
      </c>
      <c r="R349" s="32" t="e">
        <f>IF(RIGHT(DataFromForm[[#This Row],[Heure coucher]],2)*1 &gt;57,Q349, P349)</f>
        <v>#VALUE!</v>
      </c>
      <c r="S349" s="33" t="e">
        <f>IF(RIGHT(DataFromForm[[#This Row],[Heure coucher]],2)*1 &gt;57,0,MROUND(RIGHT(DataFromForm[[#This Row],[Heure coucher]]*1,2),15))</f>
        <v>#VALUE!</v>
      </c>
      <c r="T349" s="20" t="e" cm="1">
        <f t="array" aca="1" ref="T349" ca="1">RIGHT(CELL("address",INDEX(Agenda!A:A,MATCH(DataFromForm[[#This Row],[Date]],Agenda!A:A,0))),3)</f>
        <v>#VALUE!</v>
      </c>
      <c r="U349" s="34" t="e" cm="1">
        <f t="array" ref="U349">INDEX(MatriceHeureHeure[], MATCH(S349*1,TableHeuresMinutes[Colonne1],0),MATCH(R349*1,(MatriceHeureHeure[#Headers])*1,0))</f>
        <v>#VALUE!</v>
      </c>
      <c r="W349" s="30" t="e">
        <f>LEFT(TEXT(DataFromForm[[#This Row],[Heure levé]],"0000"),2)</f>
        <v>#VALUE!</v>
      </c>
      <c r="X349" s="31" t="e">
        <f>LEFT(TEXT(DataFromForm[[#This Row],[Heure levé]],"0000"),2)+1</f>
        <v>#VALUE!</v>
      </c>
      <c r="Y349" t="e">
        <f>IF(RIGHT(DataFromForm[[#This Row],[Heure levé]],2)*1 &gt;57, X349,W349)</f>
        <v>#VALUE!</v>
      </c>
      <c r="Z349" t="e">
        <f>IF(RIGHT(DataFromForm[[#This Row],[Heure levé]],2)*1 &gt;57,0,MROUND(RIGHT(DataFromForm[[#This Row],[Heure coucher]]*1,2),15))</f>
        <v>#VALUE!</v>
      </c>
      <c r="AA349" t="e" cm="1">
        <f t="array" aca="1" ref="AA349" ca="1">RIGHT(CELL("address",INDEX(Agenda!A:A,MATCH(DataFromForm[[#This Row],[Date]],Agenda!A:A,0))),3)</f>
        <v>#VALUE!</v>
      </c>
      <c r="AB349" s="4" t="e" cm="1">
        <f t="array" ref="AB349">INDEX(MatriceHeureHeure[], MATCH(Z349*1,TableHeuresMinutes[Colonne1],0),MATCH(Y349*1,(MatriceHeureHeure[#Headers])*1,0))</f>
        <v>#VALUE!</v>
      </c>
      <c r="AD349" s="48" t="e">
        <f>LEFT(TEXT(DataFromForm[[#This Row],[HeureBoisson]],"0000"),2)</f>
        <v>#VALUE!</v>
      </c>
      <c r="AE349" s="31" t="e">
        <f>LEFT(TEXT(DataFromForm[[#This Row],[HeureBoisson]],"0000"),2)+1</f>
        <v>#VALUE!</v>
      </c>
      <c r="AF349" t="e">
        <f>IF(RIGHT(DataFromForm[[#This Row],[HeureBoisson]],2)*1 &gt;57, AE349,AD349)</f>
        <v>#VALUE!</v>
      </c>
      <c r="AG349" t="e">
        <f>IF(RIGHT(DataFromForm[[#This Row],[HeureBoisson]],2)*1 &gt;57,0,MROUND(RIGHT(DataFromForm[[#This Row],[Heure coucher]]*1,2),15))</f>
        <v>#VALUE!</v>
      </c>
      <c r="AH349" t="e" cm="1">
        <f t="array" aca="1" ref="AH349" ca="1">RIGHT(CELL("address",INDEX(Agenda!A:A,MATCH(DataFromForm[[#This Row],[Date]],Agenda!A:A,0))),3)-1</f>
        <v>#VALUE!</v>
      </c>
      <c r="AI349" s="4" t="e" cm="1">
        <f t="array" ref="AI349">INDEX(MatriceHeureHeure[], MATCH(AG349*1,TableHeuresMinutes[Colonne1],0),MATCH(AF349*1,(MatriceHeureHeure[#Headers])*1,0))</f>
        <v>#VALUE!</v>
      </c>
      <c r="AJ349" s="37">
        <v>0</v>
      </c>
      <c r="AK349" s="48" t="e">
        <f>LEFT(TEXT(DataFromForm[[#This Row],[Heure sieste]],"0000"),2)</f>
        <v>#VALUE!</v>
      </c>
      <c r="AL349" s="31" t="e">
        <f>LEFT(TEXT(DataFromForm[[#This Row],[Heure sieste]],"0000"),2)+1</f>
        <v>#VALUE!</v>
      </c>
      <c r="AM349" t="e">
        <f>IF(RIGHT(DataFromForm[[#This Row],[Heure sieste]],2)*1 &gt;57, AL349,AK349)</f>
        <v>#VALUE!</v>
      </c>
      <c r="AN349" t="e">
        <f>IF(RIGHT(DataFromForm[[#This Row],[Heure sieste]],2)*1 &gt;57,0,MROUND(RIGHT(DataFromForm[[#This Row],[Heure sieste]]*1,2),15))</f>
        <v>#VALUE!</v>
      </c>
      <c r="AO349" t="e">
        <f>MROUND(DataFromForm[[#This Row],[Durée sieste]],15)</f>
        <v>#VALUE!</v>
      </c>
      <c r="AP349" t="e" cm="1">
        <f t="array" aca="1" ref="AP349" ca="1">RIGHT(CELL("address",INDEX(Agenda!A:A,MATCH(DataFromForm[[#This Row],[Date]],Agenda!A:A,0))),3)</f>
        <v>#VALUE!</v>
      </c>
      <c r="AQ349" s="4" t="e" cm="1">
        <f t="array" ref="AQ349">INDEX(MatriceHeureHeure[], MATCH(AN349*1,TableHeuresMinutes[Colonne1],0),MATCH(AM349*1,(MatriceHeureHeure[#Headers])*1,0))</f>
        <v>#VALUE!</v>
      </c>
      <c r="AR349" t="e">
        <f t="shared" si="6"/>
        <v>#VALUE!</v>
      </c>
    </row>
    <row r="350" spans="16:44">
      <c r="P350" s="30" t="e">
        <f>LEFT(TEXT(DataFromForm[[#This Row],[Heure coucher]],"0000"),2)</f>
        <v>#VALUE!</v>
      </c>
      <c r="Q350" s="31" t="e">
        <f>LEFT(TEXT(DataFromForm[[#This Row],[Heure coucher]],"0000"),2)+1</f>
        <v>#VALUE!</v>
      </c>
      <c r="R350" s="32" t="e">
        <f>IF(RIGHT(DataFromForm[[#This Row],[Heure coucher]],2)*1 &gt;57,Q350, P350)</f>
        <v>#VALUE!</v>
      </c>
      <c r="S350" s="33" t="e">
        <f>IF(RIGHT(DataFromForm[[#This Row],[Heure coucher]],2)*1 &gt;57,0,MROUND(RIGHT(DataFromForm[[#This Row],[Heure coucher]]*1,2),15))</f>
        <v>#VALUE!</v>
      </c>
      <c r="T350" s="20" t="e" cm="1">
        <f t="array" aca="1" ref="T350" ca="1">RIGHT(CELL("address",INDEX(Agenda!A:A,MATCH(DataFromForm[[#This Row],[Date]],Agenda!A:A,0))),3)</f>
        <v>#VALUE!</v>
      </c>
      <c r="U350" s="34" t="e" cm="1">
        <f t="array" ref="U350">INDEX(MatriceHeureHeure[], MATCH(S350*1,TableHeuresMinutes[Colonne1],0),MATCH(R350*1,(MatriceHeureHeure[#Headers])*1,0))</f>
        <v>#VALUE!</v>
      </c>
      <c r="W350" s="30" t="e">
        <f>LEFT(TEXT(DataFromForm[[#This Row],[Heure levé]],"0000"),2)</f>
        <v>#VALUE!</v>
      </c>
      <c r="X350" s="31" t="e">
        <f>LEFT(TEXT(DataFromForm[[#This Row],[Heure levé]],"0000"),2)+1</f>
        <v>#VALUE!</v>
      </c>
      <c r="Y350" t="e">
        <f>IF(RIGHT(DataFromForm[[#This Row],[Heure levé]],2)*1 &gt;57, X350,W350)</f>
        <v>#VALUE!</v>
      </c>
      <c r="Z350" t="e">
        <f>IF(RIGHT(DataFromForm[[#This Row],[Heure levé]],2)*1 &gt;57,0,MROUND(RIGHT(DataFromForm[[#This Row],[Heure coucher]]*1,2),15))</f>
        <v>#VALUE!</v>
      </c>
      <c r="AA350" t="e" cm="1">
        <f t="array" aca="1" ref="AA350" ca="1">RIGHT(CELL("address",INDEX(Agenda!A:A,MATCH(DataFromForm[[#This Row],[Date]],Agenda!A:A,0))),3)</f>
        <v>#VALUE!</v>
      </c>
      <c r="AB350" s="4" t="e" cm="1">
        <f t="array" ref="AB350">INDEX(MatriceHeureHeure[], MATCH(Z350*1,TableHeuresMinutes[Colonne1],0),MATCH(Y350*1,(MatriceHeureHeure[#Headers])*1,0))</f>
        <v>#VALUE!</v>
      </c>
      <c r="AD350" s="48" t="e">
        <f>LEFT(TEXT(DataFromForm[[#This Row],[HeureBoisson]],"0000"),2)</f>
        <v>#VALUE!</v>
      </c>
      <c r="AE350" s="31" t="e">
        <f>LEFT(TEXT(DataFromForm[[#This Row],[HeureBoisson]],"0000"),2)+1</f>
        <v>#VALUE!</v>
      </c>
      <c r="AF350" t="e">
        <f>IF(RIGHT(DataFromForm[[#This Row],[HeureBoisson]],2)*1 &gt;57, AE350,AD350)</f>
        <v>#VALUE!</v>
      </c>
      <c r="AG350" t="e">
        <f>IF(RIGHT(DataFromForm[[#This Row],[HeureBoisson]],2)*1 &gt;57,0,MROUND(RIGHT(DataFromForm[[#This Row],[Heure coucher]]*1,2),15))</f>
        <v>#VALUE!</v>
      </c>
      <c r="AH350" t="e" cm="1">
        <f t="array" aca="1" ref="AH350" ca="1">RIGHT(CELL("address",INDEX(Agenda!A:A,MATCH(DataFromForm[[#This Row],[Date]],Agenda!A:A,0))),3)-1</f>
        <v>#VALUE!</v>
      </c>
      <c r="AI350" s="4" t="e" cm="1">
        <f t="array" ref="AI350">INDEX(MatriceHeureHeure[], MATCH(AG350*1,TableHeuresMinutes[Colonne1],0),MATCH(AF350*1,(MatriceHeureHeure[#Headers])*1,0))</f>
        <v>#VALUE!</v>
      </c>
      <c r="AJ350" s="37">
        <v>0</v>
      </c>
      <c r="AK350" s="48" t="e">
        <f>LEFT(TEXT(DataFromForm[[#This Row],[Heure sieste]],"0000"),2)</f>
        <v>#VALUE!</v>
      </c>
      <c r="AL350" s="31" t="e">
        <f>LEFT(TEXT(DataFromForm[[#This Row],[Heure sieste]],"0000"),2)+1</f>
        <v>#VALUE!</v>
      </c>
      <c r="AM350" t="e">
        <f>IF(RIGHT(DataFromForm[[#This Row],[Heure sieste]],2)*1 &gt;57, AL350,AK350)</f>
        <v>#VALUE!</v>
      </c>
      <c r="AN350" t="e">
        <f>IF(RIGHT(DataFromForm[[#This Row],[Heure sieste]],2)*1 &gt;57,0,MROUND(RIGHT(DataFromForm[[#This Row],[Heure sieste]]*1,2),15))</f>
        <v>#VALUE!</v>
      </c>
      <c r="AO350" t="e">
        <f>MROUND(DataFromForm[[#This Row],[Durée sieste]],15)</f>
        <v>#VALUE!</v>
      </c>
      <c r="AP350" t="e" cm="1">
        <f t="array" aca="1" ref="AP350" ca="1">RIGHT(CELL("address",INDEX(Agenda!A:A,MATCH(DataFromForm[[#This Row],[Date]],Agenda!A:A,0))),3)</f>
        <v>#VALUE!</v>
      </c>
      <c r="AQ350" s="4" t="e" cm="1">
        <f t="array" ref="AQ350">INDEX(MatriceHeureHeure[], MATCH(AN350*1,TableHeuresMinutes[Colonne1],0),MATCH(AM350*1,(MatriceHeureHeure[#Headers])*1,0))</f>
        <v>#VALUE!</v>
      </c>
      <c r="AR350" t="e">
        <f t="shared" si="6"/>
        <v>#VALUE!</v>
      </c>
    </row>
    <row r="351" spans="16:44">
      <c r="P351" s="30" t="e">
        <f>LEFT(TEXT(DataFromForm[[#This Row],[Heure coucher]],"0000"),2)</f>
        <v>#VALUE!</v>
      </c>
      <c r="Q351" s="31" t="e">
        <f>LEFT(TEXT(DataFromForm[[#This Row],[Heure coucher]],"0000"),2)+1</f>
        <v>#VALUE!</v>
      </c>
      <c r="R351" s="32" t="e">
        <f>IF(RIGHT(DataFromForm[[#This Row],[Heure coucher]],2)*1 &gt;57,Q351, P351)</f>
        <v>#VALUE!</v>
      </c>
      <c r="S351" s="33" t="e">
        <f>IF(RIGHT(DataFromForm[[#This Row],[Heure coucher]],2)*1 &gt;57,0,MROUND(RIGHT(DataFromForm[[#This Row],[Heure coucher]]*1,2),15))</f>
        <v>#VALUE!</v>
      </c>
      <c r="T351" s="20" t="e" cm="1">
        <f t="array" aca="1" ref="T351" ca="1">RIGHT(CELL("address",INDEX(Agenda!A:A,MATCH(DataFromForm[[#This Row],[Date]],Agenda!A:A,0))),3)</f>
        <v>#VALUE!</v>
      </c>
      <c r="U351" s="34" t="e" cm="1">
        <f t="array" ref="U351">INDEX(MatriceHeureHeure[], MATCH(S351*1,TableHeuresMinutes[Colonne1],0),MATCH(R351*1,(MatriceHeureHeure[#Headers])*1,0))</f>
        <v>#VALUE!</v>
      </c>
      <c r="W351" s="30" t="e">
        <f>LEFT(TEXT(DataFromForm[[#This Row],[Heure levé]],"0000"),2)</f>
        <v>#VALUE!</v>
      </c>
      <c r="X351" s="31" t="e">
        <f>LEFT(TEXT(DataFromForm[[#This Row],[Heure levé]],"0000"),2)+1</f>
        <v>#VALUE!</v>
      </c>
      <c r="Y351" t="e">
        <f>IF(RIGHT(DataFromForm[[#This Row],[Heure levé]],2)*1 &gt;57, X351,W351)</f>
        <v>#VALUE!</v>
      </c>
      <c r="Z351" t="e">
        <f>IF(RIGHT(DataFromForm[[#This Row],[Heure levé]],2)*1 &gt;57,0,MROUND(RIGHT(DataFromForm[[#This Row],[Heure coucher]]*1,2),15))</f>
        <v>#VALUE!</v>
      </c>
      <c r="AA351" t="e" cm="1">
        <f t="array" aca="1" ref="AA351" ca="1">RIGHT(CELL("address",INDEX(Agenda!A:A,MATCH(DataFromForm[[#This Row],[Date]],Agenda!A:A,0))),3)</f>
        <v>#VALUE!</v>
      </c>
      <c r="AB351" s="4" t="e" cm="1">
        <f t="array" ref="AB351">INDEX(MatriceHeureHeure[], MATCH(Z351*1,TableHeuresMinutes[Colonne1],0),MATCH(Y351*1,(MatriceHeureHeure[#Headers])*1,0))</f>
        <v>#VALUE!</v>
      </c>
      <c r="AD351" s="48" t="e">
        <f>LEFT(TEXT(DataFromForm[[#This Row],[HeureBoisson]],"0000"),2)</f>
        <v>#VALUE!</v>
      </c>
      <c r="AE351" s="31" t="e">
        <f>LEFT(TEXT(DataFromForm[[#This Row],[HeureBoisson]],"0000"),2)+1</f>
        <v>#VALUE!</v>
      </c>
      <c r="AF351" t="e">
        <f>IF(RIGHT(DataFromForm[[#This Row],[HeureBoisson]],2)*1 &gt;57, AE351,AD351)</f>
        <v>#VALUE!</v>
      </c>
      <c r="AG351" t="e">
        <f>IF(RIGHT(DataFromForm[[#This Row],[HeureBoisson]],2)*1 &gt;57,0,MROUND(RIGHT(DataFromForm[[#This Row],[Heure coucher]]*1,2),15))</f>
        <v>#VALUE!</v>
      </c>
      <c r="AH351" t="e" cm="1">
        <f t="array" aca="1" ref="AH351" ca="1">RIGHT(CELL("address",INDEX(Agenda!A:A,MATCH(DataFromForm[[#This Row],[Date]],Agenda!A:A,0))),3)-1</f>
        <v>#VALUE!</v>
      </c>
      <c r="AI351" s="4" t="e" cm="1">
        <f t="array" ref="AI351">INDEX(MatriceHeureHeure[], MATCH(AG351*1,TableHeuresMinutes[Colonne1],0),MATCH(AF351*1,(MatriceHeureHeure[#Headers])*1,0))</f>
        <v>#VALUE!</v>
      </c>
      <c r="AJ351" s="37">
        <v>0</v>
      </c>
      <c r="AK351" s="48" t="e">
        <f>LEFT(TEXT(DataFromForm[[#This Row],[Heure sieste]],"0000"),2)</f>
        <v>#VALUE!</v>
      </c>
      <c r="AL351" s="31" t="e">
        <f>LEFT(TEXT(DataFromForm[[#This Row],[Heure sieste]],"0000"),2)+1</f>
        <v>#VALUE!</v>
      </c>
      <c r="AM351" t="e">
        <f>IF(RIGHT(DataFromForm[[#This Row],[Heure sieste]],2)*1 &gt;57, AL351,AK351)</f>
        <v>#VALUE!</v>
      </c>
      <c r="AN351" t="e">
        <f>IF(RIGHT(DataFromForm[[#This Row],[Heure sieste]],2)*1 &gt;57,0,MROUND(RIGHT(DataFromForm[[#This Row],[Heure sieste]]*1,2),15))</f>
        <v>#VALUE!</v>
      </c>
      <c r="AO351" t="e">
        <f>MROUND(DataFromForm[[#This Row],[Durée sieste]],15)</f>
        <v>#VALUE!</v>
      </c>
      <c r="AP351" t="e" cm="1">
        <f t="array" aca="1" ref="AP351" ca="1">RIGHT(CELL("address",INDEX(Agenda!A:A,MATCH(DataFromForm[[#This Row],[Date]],Agenda!A:A,0))),3)</f>
        <v>#VALUE!</v>
      </c>
      <c r="AQ351" s="4" t="e" cm="1">
        <f t="array" ref="AQ351">INDEX(MatriceHeureHeure[], MATCH(AN351*1,TableHeuresMinutes[Colonne1],0),MATCH(AM351*1,(MatriceHeureHeure[#Headers])*1,0))</f>
        <v>#VALUE!</v>
      </c>
      <c r="AR351" t="e">
        <f t="shared" si="6"/>
        <v>#VALUE!</v>
      </c>
    </row>
    <row r="352" spans="16:44">
      <c r="P352" s="30" t="e">
        <f>LEFT(TEXT(DataFromForm[[#This Row],[Heure coucher]],"0000"),2)</f>
        <v>#VALUE!</v>
      </c>
      <c r="Q352" s="31" t="e">
        <f>LEFT(TEXT(DataFromForm[[#This Row],[Heure coucher]],"0000"),2)+1</f>
        <v>#VALUE!</v>
      </c>
      <c r="R352" s="32" t="e">
        <f>IF(RIGHT(DataFromForm[[#This Row],[Heure coucher]],2)*1 &gt;57,Q352, P352)</f>
        <v>#VALUE!</v>
      </c>
      <c r="S352" s="33" t="e">
        <f>IF(RIGHT(DataFromForm[[#This Row],[Heure coucher]],2)*1 &gt;57,0,MROUND(RIGHT(DataFromForm[[#This Row],[Heure coucher]]*1,2),15))</f>
        <v>#VALUE!</v>
      </c>
      <c r="T352" s="20" t="e" cm="1">
        <f t="array" aca="1" ref="T352" ca="1">RIGHT(CELL("address",INDEX(Agenda!A:A,MATCH(DataFromForm[[#This Row],[Date]],Agenda!A:A,0))),3)</f>
        <v>#VALUE!</v>
      </c>
      <c r="U352" s="34" t="e" cm="1">
        <f t="array" ref="U352">INDEX(MatriceHeureHeure[], MATCH(S352*1,TableHeuresMinutes[Colonne1],0),MATCH(R352*1,(MatriceHeureHeure[#Headers])*1,0))</f>
        <v>#VALUE!</v>
      </c>
      <c r="W352" s="30" t="e">
        <f>LEFT(TEXT(DataFromForm[[#This Row],[Heure levé]],"0000"),2)</f>
        <v>#VALUE!</v>
      </c>
      <c r="X352" s="31" t="e">
        <f>LEFT(TEXT(DataFromForm[[#This Row],[Heure levé]],"0000"),2)+1</f>
        <v>#VALUE!</v>
      </c>
      <c r="Y352" t="e">
        <f>IF(RIGHT(DataFromForm[[#This Row],[Heure levé]],2)*1 &gt;57, X352,W352)</f>
        <v>#VALUE!</v>
      </c>
      <c r="Z352" t="e">
        <f>IF(RIGHT(DataFromForm[[#This Row],[Heure levé]],2)*1 &gt;57,0,MROUND(RIGHT(DataFromForm[[#This Row],[Heure coucher]]*1,2),15))</f>
        <v>#VALUE!</v>
      </c>
      <c r="AA352" t="e" cm="1">
        <f t="array" aca="1" ref="AA352" ca="1">RIGHT(CELL("address",INDEX(Agenda!A:A,MATCH(DataFromForm[[#This Row],[Date]],Agenda!A:A,0))),3)</f>
        <v>#VALUE!</v>
      </c>
      <c r="AB352" s="4" t="e" cm="1">
        <f t="array" ref="AB352">INDEX(MatriceHeureHeure[], MATCH(Z352*1,TableHeuresMinutes[Colonne1],0),MATCH(Y352*1,(MatriceHeureHeure[#Headers])*1,0))</f>
        <v>#VALUE!</v>
      </c>
      <c r="AD352" s="48" t="e">
        <f>LEFT(TEXT(DataFromForm[[#This Row],[HeureBoisson]],"0000"),2)</f>
        <v>#VALUE!</v>
      </c>
      <c r="AE352" s="31" t="e">
        <f>LEFT(TEXT(DataFromForm[[#This Row],[HeureBoisson]],"0000"),2)+1</f>
        <v>#VALUE!</v>
      </c>
      <c r="AF352" t="e">
        <f>IF(RIGHT(DataFromForm[[#This Row],[HeureBoisson]],2)*1 &gt;57, AE352,AD352)</f>
        <v>#VALUE!</v>
      </c>
      <c r="AG352" t="e">
        <f>IF(RIGHT(DataFromForm[[#This Row],[HeureBoisson]],2)*1 &gt;57,0,MROUND(RIGHT(DataFromForm[[#This Row],[Heure coucher]]*1,2),15))</f>
        <v>#VALUE!</v>
      </c>
      <c r="AH352" t="e" cm="1">
        <f t="array" aca="1" ref="AH352" ca="1">RIGHT(CELL("address",INDEX(Agenda!A:A,MATCH(DataFromForm[[#This Row],[Date]],Agenda!A:A,0))),3)-1</f>
        <v>#VALUE!</v>
      </c>
      <c r="AI352" s="4" t="e" cm="1">
        <f t="array" ref="AI352">INDEX(MatriceHeureHeure[], MATCH(AG352*1,TableHeuresMinutes[Colonne1],0),MATCH(AF352*1,(MatriceHeureHeure[#Headers])*1,0))</f>
        <v>#VALUE!</v>
      </c>
      <c r="AJ352" s="37">
        <v>0</v>
      </c>
      <c r="AK352" s="48" t="e">
        <f>LEFT(TEXT(DataFromForm[[#This Row],[Heure sieste]],"0000"),2)</f>
        <v>#VALUE!</v>
      </c>
      <c r="AL352" s="31" t="e">
        <f>LEFT(TEXT(DataFromForm[[#This Row],[Heure sieste]],"0000"),2)+1</f>
        <v>#VALUE!</v>
      </c>
      <c r="AM352" t="e">
        <f>IF(RIGHT(DataFromForm[[#This Row],[Heure sieste]],2)*1 &gt;57, AL352,AK352)</f>
        <v>#VALUE!</v>
      </c>
      <c r="AN352" t="e">
        <f>IF(RIGHT(DataFromForm[[#This Row],[Heure sieste]],2)*1 &gt;57,0,MROUND(RIGHT(DataFromForm[[#This Row],[Heure sieste]]*1,2),15))</f>
        <v>#VALUE!</v>
      </c>
      <c r="AO352" t="e">
        <f>MROUND(DataFromForm[[#This Row],[Durée sieste]],15)</f>
        <v>#VALUE!</v>
      </c>
      <c r="AP352" t="e" cm="1">
        <f t="array" aca="1" ref="AP352" ca="1">RIGHT(CELL("address",INDEX(Agenda!A:A,MATCH(DataFromForm[[#This Row],[Date]],Agenda!A:A,0))),3)</f>
        <v>#VALUE!</v>
      </c>
      <c r="AQ352" s="4" t="e" cm="1">
        <f t="array" ref="AQ352">INDEX(MatriceHeureHeure[], MATCH(AN352*1,TableHeuresMinutes[Colonne1],0),MATCH(AM352*1,(MatriceHeureHeure[#Headers])*1,0))</f>
        <v>#VALUE!</v>
      </c>
      <c r="AR352" t="e">
        <f t="shared" si="6"/>
        <v>#VALUE!</v>
      </c>
    </row>
    <row r="353" spans="16:44">
      <c r="P353" s="30" t="e">
        <f>LEFT(TEXT(DataFromForm[[#This Row],[Heure coucher]],"0000"),2)</f>
        <v>#VALUE!</v>
      </c>
      <c r="Q353" s="31" t="e">
        <f>LEFT(TEXT(DataFromForm[[#This Row],[Heure coucher]],"0000"),2)+1</f>
        <v>#VALUE!</v>
      </c>
      <c r="R353" s="32" t="e">
        <f>IF(RIGHT(DataFromForm[[#This Row],[Heure coucher]],2)*1 &gt;57,Q353, P353)</f>
        <v>#VALUE!</v>
      </c>
      <c r="S353" s="33" t="e">
        <f>IF(RIGHT(DataFromForm[[#This Row],[Heure coucher]],2)*1 &gt;57,0,MROUND(RIGHT(DataFromForm[[#This Row],[Heure coucher]]*1,2),15))</f>
        <v>#VALUE!</v>
      </c>
      <c r="T353" s="20" t="e" cm="1">
        <f t="array" aca="1" ref="T353" ca="1">RIGHT(CELL("address",INDEX(Agenda!A:A,MATCH(DataFromForm[[#This Row],[Date]],Agenda!A:A,0))),3)</f>
        <v>#VALUE!</v>
      </c>
      <c r="U353" s="34" t="e" cm="1">
        <f t="array" ref="U353">INDEX(MatriceHeureHeure[], MATCH(S353*1,TableHeuresMinutes[Colonne1],0),MATCH(R353*1,(MatriceHeureHeure[#Headers])*1,0))</f>
        <v>#VALUE!</v>
      </c>
      <c r="W353" s="30" t="e">
        <f>LEFT(TEXT(DataFromForm[[#This Row],[Heure levé]],"0000"),2)</f>
        <v>#VALUE!</v>
      </c>
      <c r="X353" s="31" t="e">
        <f>LEFT(TEXT(DataFromForm[[#This Row],[Heure levé]],"0000"),2)+1</f>
        <v>#VALUE!</v>
      </c>
      <c r="Y353" t="e">
        <f>IF(RIGHT(DataFromForm[[#This Row],[Heure levé]],2)*1 &gt;57, X353,W353)</f>
        <v>#VALUE!</v>
      </c>
      <c r="Z353" t="e">
        <f>IF(RIGHT(DataFromForm[[#This Row],[Heure levé]],2)*1 &gt;57,0,MROUND(RIGHT(DataFromForm[[#This Row],[Heure coucher]]*1,2),15))</f>
        <v>#VALUE!</v>
      </c>
      <c r="AA353" t="e" cm="1">
        <f t="array" aca="1" ref="AA353" ca="1">RIGHT(CELL("address",INDEX(Agenda!A:A,MATCH(DataFromForm[[#This Row],[Date]],Agenda!A:A,0))),3)</f>
        <v>#VALUE!</v>
      </c>
      <c r="AB353" s="4" t="e" cm="1">
        <f t="array" ref="AB353">INDEX(MatriceHeureHeure[], MATCH(Z353*1,TableHeuresMinutes[Colonne1],0),MATCH(Y353*1,(MatriceHeureHeure[#Headers])*1,0))</f>
        <v>#VALUE!</v>
      </c>
      <c r="AD353" s="48" t="e">
        <f>LEFT(TEXT(DataFromForm[[#This Row],[HeureBoisson]],"0000"),2)</f>
        <v>#VALUE!</v>
      </c>
      <c r="AE353" s="31" t="e">
        <f>LEFT(TEXT(DataFromForm[[#This Row],[HeureBoisson]],"0000"),2)+1</f>
        <v>#VALUE!</v>
      </c>
      <c r="AF353" t="e">
        <f>IF(RIGHT(DataFromForm[[#This Row],[HeureBoisson]],2)*1 &gt;57, AE353,AD353)</f>
        <v>#VALUE!</v>
      </c>
      <c r="AG353" t="e">
        <f>IF(RIGHT(DataFromForm[[#This Row],[HeureBoisson]],2)*1 &gt;57,0,MROUND(RIGHT(DataFromForm[[#This Row],[Heure coucher]]*1,2),15))</f>
        <v>#VALUE!</v>
      </c>
      <c r="AH353" t="e" cm="1">
        <f t="array" aca="1" ref="AH353" ca="1">RIGHT(CELL("address",INDEX(Agenda!A:A,MATCH(DataFromForm[[#This Row],[Date]],Agenda!A:A,0))),3)-1</f>
        <v>#VALUE!</v>
      </c>
      <c r="AI353" s="4" t="e" cm="1">
        <f t="array" ref="AI353">INDEX(MatriceHeureHeure[], MATCH(AG353*1,TableHeuresMinutes[Colonne1],0),MATCH(AF353*1,(MatriceHeureHeure[#Headers])*1,0))</f>
        <v>#VALUE!</v>
      </c>
      <c r="AJ353" s="37">
        <v>0</v>
      </c>
      <c r="AK353" s="48" t="e">
        <f>LEFT(TEXT(DataFromForm[[#This Row],[Heure sieste]],"0000"),2)</f>
        <v>#VALUE!</v>
      </c>
      <c r="AL353" s="31" t="e">
        <f>LEFT(TEXT(DataFromForm[[#This Row],[Heure sieste]],"0000"),2)+1</f>
        <v>#VALUE!</v>
      </c>
      <c r="AM353" t="e">
        <f>IF(RIGHT(DataFromForm[[#This Row],[Heure sieste]],2)*1 &gt;57, AL353,AK353)</f>
        <v>#VALUE!</v>
      </c>
      <c r="AN353" t="e">
        <f>IF(RIGHT(DataFromForm[[#This Row],[Heure sieste]],2)*1 &gt;57,0,MROUND(RIGHT(DataFromForm[[#This Row],[Heure sieste]]*1,2),15))</f>
        <v>#VALUE!</v>
      </c>
      <c r="AO353" t="e">
        <f>MROUND(DataFromForm[[#This Row],[Durée sieste]],15)</f>
        <v>#VALUE!</v>
      </c>
      <c r="AP353" t="e" cm="1">
        <f t="array" aca="1" ref="AP353" ca="1">RIGHT(CELL("address",INDEX(Agenda!A:A,MATCH(DataFromForm[[#This Row],[Date]],Agenda!A:A,0))),3)</f>
        <v>#VALUE!</v>
      </c>
      <c r="AQ353" s="4" t="e" cm="1">
        <f t="array" ref="AQ353">INDEX(MatriceHeureHeure[], MATCH(AN353*1,TableHeuresMinutes[Colonne1],0),MATCH(AM353*1,(MatriceHeureHeure[#Headers])*1,0))</f>
        <v>#VALUE!</v>
      </c>
      <c r="AR353" t="e">
        <f t="shared" si="6"/>
        <v>#VALUE!</v>
      </c>
    </row>
    <row r="354" spans="16:44">
      <c r="P354" s="30" t="e">
        <f>LEFT(TEXT(DataFromForm[[#This Row],[Heure coucher]],"0000"),2)</f>
        <v>#VALUE!</v>
      </c>
      <c r="Q354" s="31" t="e">
        <f>LEFT(TEXT(DataFromForm[[#This Row],[Heure coucher]],"0000"),2)+1</f>
        <v>#VALUE!</v>
      </c>
      <c r="R354" s="32" t="e">
        <f>IF(RIGHT(DataFromForm[[#This Row],[Heure coucher]],2)*1 &gt;57,Q354, P354)</f>
        <v>#VALUE!</v>
      </c>
      <c r="S354" s="33" t="e">
        <f>IF(RIGHT(DataFromForm[[#This Row],[Heure coucher]],2)*1 &gt;57,0,MROUND(RIGHT(DataFromForm[[#This Row],[Heure coucher]]*1,2),15))</f>
        <v>#VALUE!</v>
      </c>
      <c r="T354" s="20" t="e" cm="1">
        <f t="array" aca="1" ref="T354" ca="1">RIGHT(CELL("address",INDEX(Agenda!A:A,MATCH(DataFromForm[[#This Row],[Date]],Agenda!A:A,0))),3)</f>
        <v>#VALUE!</v>
      </c>
      <c r="U354" s="34" t="e" cm="1">
        <f t="array" ref="U354">INDEX(MatriceHeureHeure[], MATCH(S354*1,TableHeuresMinutes[Colonne1],0),MATCH(R354*1,(MatriceHeureHeure[#Headers])*1,0))</f>
        <v>#VALUE!</v>
      </c>
      <c r="W354" s="30" t="e">
        <f>LEFT(TEXT(DataFromForm[[#This Row],[Heure levé]],"0000"),2)</f>
        <v>#VALUE!</v>
      </c>
      <c r="X354" s="31" t="e">
        <f>LEFT(TEXT(DataFromForm[[#This Row],[Heure levé]],"0000"),2)+1</f>
        <v>#VALUE!</v>
      </c>
      <c r="Y354" t="e">
        <f>IF(RIGHT(DataFromForm[[#This Row],[Heure levé]],2)*1 &gt;57, X354,W354)</f>
        <v>#VALUE!</v>
      </c>
      <c r="Z354" t="e">
        <f>IF(RIGHT(DataFromForm[[#This Row],[Heure levé]],2)*1 &gt;57,0,MROUND(RIGHT(DataFromForm[[#This Row],[Heure coucher]]*1,2),15))</f>
        <v>#VALUE!</v>
      </c>
      <c r="AA354" t="e" cm="1">
        <f t="array" aca="1" ref="AA354" ca="1">RIGHT(CELL("address",INDEX(Agenda!A:A,MATCH(DataFromForm[[#This Row],[Date]],Agenda!A:A,0))),3)</f>
        <v>#VALUE!</v>
      </c>
      <c r="AB354" s="4" t="e" cm="1">
        <f t="array" ref="AB354">INDEX(MatriceHeureHeure[], MATCH(Z354*1,TableHeuresMinutes[Colonne1],0),MATCH(Y354*1,(MatriceHeureHeure[#Headers])*1,0))</f>
        <v>#VALUE!</v>
      </c>
      <c r="AD354" s="48" t="e">
        <f>LEFT(TEXT(DataFromForm[[#This Row],[HeureBoisson]],"0000"),2)</f>
        <v>#VALUE!</v>
      </c>
      <c r="AE354" s="31" t="e">
        <f>LEFT(TEXT(DataFromForm[[#This Row],[HeureBoisson]],"0000"),2)+1</f>
        <v>#VALUE!</v>
      </c>
      <c r="AF354" t="e">
        <f>IF(RIGHT(DataFromForm[[#This Row],[HeureBoisson]],2)*1 &gt;57, AE354,AD354)</f>
        <v>#VALUE!</v>
      </c>
      <c r="AG354" t="e">
        <f>IF(RIGHT(DataFromForm[[#This Row],[HeureBoisson]],2)*1 &gt;57,0,MROUND(RIGHT(DataFromForm[[#This Row],[Heure coucher]]*1,2),15))</f>
        <v>#VALUE!</v>
      </c>
      <c r="AH354" t="e" cm="1">
        <f t="array" aca="1" ref="AH354" ca="1">RIGHT(CELL("address",INDEX(Agenda!A:A,MATCH(DataFromForm[[#This Row],[Date]],Agenda!A:A,0))),3)-1</f>
        <v>#VALUE!</v>
      </c>
      <c r="AI354" s="4" t="e" cm="1">
        <f t="array" ref="AI354">INDEX(MatriceHeureHeure[], MATCH(AG354*1,TableHeuresMinutes[Colonne1],0),MATCH(AF354*1,(MatriceHeureHeure[#Headers])*1,0))</f>
        <v>#VALUE!</v>
      </c>
      <c r="AJ354" s="37">
        <v>0</v>
      </c>
      <c r="AK354" s="48" t="e">
        <f>LEFT(TEXT(DataFromForm[[#This Row],[Heure sieste]],"0000"),2)</f>
        <v>#VALUE!</v>
      </c>
      <c r="AL354" s="31" t="e">
        <f>LEFT(TEXT(DataFromForm[[#This Row],[Heure sieste]],"0000"),2)+1</f>
        <v>#VALUE!</v>
      </c>
      <c r="AM354" t="e">
        <f>IF(RIGHT(DataFromForm[[#This Row],[Heure sieste]],2)*1 &gt;57, AL354,AK354)</f>
        <v>#VALUE!</v>
      </c>
      <c r="AN354" t="e">
        <f>IF(RIGHT(DataFromForm[[#This Row],[Heure sieste]],2)*1 &gt;57,0,MROUND(RIGHT(DataFromForm[[#This Row],[Heure sieste]]*1,2),15))</f>
        <v>#VALUE!</v>
      </c>
      <c r="AO354" t="e">
        <f>MROUND(DataFromForm[[#This Row],[Durée sieste]],15)</f>
        <v>#VALUE!</v>
      </c>
      <c r="AP354" t="e" cm="1">
        <f t="array" aca="1" ref="AP354" ca="1">RIGHT(CELL("address",INDEX(Agenda!A:A,MATCH(DataFromForm[[#This Row],[Date]],Agenda!A:A,0))),3)</f>
        <v>#VALUE!</v>
      </c>
      <c r="AQ354" s="4" t="e" cm="1">
        <f t="array" ref="AQ354">INDEX(MatriceHeureHeure[], MATCH(AN354*1,TableHeuresMinutes[Colonne1],0),MATCH(AM354*1,(MatriceHeureHeure[#Headers])*1,0))</f>
        <v>#VALUE!</v>
      </c>
      <c r="AR354" t="e">
        <f t="shared" si="6"/>
        <v>#VALUE!</v>
      </c>
    </row>
    <row r="355" spans="16:44">
      <c r="P355" s="30" t="e">
        <f>LEFT(TEXT(DataFromForm[[#This Row],[Heure coucher]],"0000"),2)</f>
        <v>#VALUE!</v>
      </c>
      <c r="Q355" s="31" t="e">
        <f>LEFT(TEXT(DataFromForm[[#This Row],[Heure coucher]],"0000"),2)+1</f>
        <v>#VALUE!</v>
      </c>
      <c r="R355" s="32" t="e">
        <f>IF(RIGHT(DataFromForm[[#This Row],[Heure coucher]],2)*1 &gt;57,Q355, P355)</f>
        <v>#VALUE!</v>
      </c>
      <c r="S355" s="33" t="e">
        <f>IF(RIGHT(DataFromForm[[#This Row],[Heure coucher]],2)*1 &gt;57,0,MROUND(RIGHT(DataFromForm[[#This Row],[Heure coucher]]*1,2),15))</f>
        <v>#VALUE!</v>
      </c>
      <c r="T355" s="20" t="e" cm="1">
        <f t="array" aca="1" ref="T355" ca="1">RIGHT(CELL("address",INDEX(Agenda!A:A,MATCH(DataFromForm[[#This Row],[Date]],Agenda!A:A,0))),3)</f>
        <v>#VALUE!</v>
      </c>
      <c r="U355" s="34" t="e" cm="1">
        <f t="array" ref="U355">INDEX(MatriceHeureHeure[], MATCH(S355*1,TableHeuresMinutes[Colonne1],0),MATCH(R355*1,(MatriceHeureHeure[#Headers])*1,0))</f>
        <v>#VALUE!</v>
      </c>
      <c r="W355" s="30" t="e">
        <f>LEFT(TEXT(DataFromForm[[#This Row],[Heure levé]],"0000"),2)</f>
        <v>#VALUE!</v>
      </c>
      <c r="X355" s="31" t="e">
        <f>LEFT(TEXT(DataFromForm[[#This Row],[Heure levé]],"0000"),2)+1</f>
        <v>#VALUE!</v>
      </c>
      <c r="Y355" t="e">
        <f>IF(RIGHT(DataFromForm[[#This Row],[Heure levé]],2)*1 &gt;57, X355,W355)</f>
        <v>#VALUE!</v>
      </c>
      <c r="Z355" t="e">
        <f>IF(RIGHT(DataFromForm[[#This Row],[Heure levé]],2)*1 &gt;57,0,MROUND(RIGHT(DataFromForm[[#This Row],[Heure coucher]]*1,2),15))</f>
        <v>#VALUE!</v>
      </c>
      <c r="AA355" t="e" cm="1">
        <f t="array" aca="1" ref="AA355" ca="1">RIGHT(CELL("address",INDEX(Agenda!A:A,MATCH(DataFromForm[[#This Row],[Date]],Agenda!A:A,0))),3)</f>
        <v>#VALUE!</v>
      </c>
      <c r="AB355" s="4" t="e" cm="1">
        <f t="array" ref="AB355">INDEX(MatriceHeureHeure[], MATCH(Z355*1,TableHeuresMinutes[Colonne1],0),MATCH(Y355*1,(MatriceHeureHeure[#Headers])*1,0))</f>
        <v>#VALUE!</v>
      </c>
      <c r="AD355" s="48" t="e">
        <f>LEFT(TEXT(DataFromForm[[#This Row],[HeureBoisson]],"0000"),2)</f>
        <v>#VALUE!</v>
      </c>
      <c r="AE355" s="31" t="e">
        <f>LEFT(TEXT(DataFromForm[[#This Row],[HeureBoisson]],"0000"),2)+1</f>
        <v>#VALUE!</v>
      </c>
      <c r="AF355" t="e">
        <f>IF(RIGHT(DataFromForm[[#This Row],[HeureBoisson]],2)*1 &gt;57, AE355,AD355)</f>
        <v>#VALUE!</v>
      </c>
      <c r="AG355" t="e">
        <f>IF(RIGHT(DataFromForm[[#This Row],[HeureBoisson]],2)*1 &gt;57,0,MROUND(RIGHT(DataFromForm[[#This Row],[Heure coucher]]*1,2),15))</f>
        <v>#VALUE!</v>
      </c>
      <c r="AH355" t="e" cm="1">
        <f t="array" aca="1" ref="AH355" ca="1">RIGHT(CELL("address",INDEX(Agenda!A:A,MATCH(DataFromForm[[#This Row],[Date]],Agenda!A:A,0))),3)-1</f>
        <v>#VALUE!</v>
      </c>
      <c r="AI355" s="4" t="e" cm="1">
        <f t="array" ref="AI355">INDEX(MatriceHeureHeure[], MATCH(AG355*1,TableHeuresMinutes[Colonne1],0),MATCH(AF355*1,(MatriceHeureHeure[#Headers])*1,0))</f>
        <v>#VALUE!</v>
      </c>
      <c r="AJ355" s="37">
        <v>0</v>
      </c>
      <c r="AK355" s="48" t="e">
        <f>LEFT(TEXT(DataFromForm[[#This Row],[Heure sieste]],"0000"),2)</f>
        <v>#VALUE!</v>
      </c>
      <c r="AL355" s="31" t="e">
        <f>LEFT(TEXT(DataFromForm[[#This Row],[Heure sieste]],"0000"),2)+1</f>
        <v>#VALUE!</v>
      </c>
      <c r="AM355" t="e">
        <f>IF(RIGHT(DataFromForm[[#This Row],[Heure sieste]],2)*1 &gt;57, AL355,AK355)</f>
        <v>#VALUE!</v>
      </c>
      <c r="AN355" t="e">
        <f>IF(RIGHT(DataFromForm[[#This Row],[Heure sieste]],2)*1 &gt;57,0,MROUND(RIGHT(DataFromForm[[#This Row],[Heure sieste]]*1,2),15))</f>
        <v>#VALUE!</v>
      </c>
      <c r="AO355" t="e">
        <f>MROUND(DataFromForm[[#This Row],[Durée sieste]],15)</f>
        <v>#VALUE!</v>
      </c>
      <c r="AP355" t="e" cm="1">
        <f t="array" aca="1" ref="AP355" ca="1">RIGHT(CELL("address",INDEX(Agenda!A:A,MATCH(DataFromForm[[#This Row],[Date]],Agenda!A:A,0))),3)</f>
        <v>#VALUE!</v>
      </c>
      <c r="AQ355" s="4" t="e" cm="1">
        <f t="array" ref="AQ355">INDEX(MatriceHeureHeure[], MATCH(AN355*1,TableHeuresMinutes[Colonne1],0),MATCH(AM355*1,(MatriceHeureHeure[#Headers])*1,0))</f>
        <v>#VALUE!</v>
      </c>
      <c r="AR355" t="e">
        <f t="shared" si="6"/>
        <v>#VALUE!</v>
      </c>
    </row>
    <row r="356" spans="16:44">
      <c r="P356" s="30" t="e">
        <f>LEFT(TEXT(DataFromForm[[#This Row],[Heure coucher]],"0000"),2)</f>
        <v>#VALUE!</v>
      </c>
      <c r="Q356" s="31" t="e">
        <f>LEFT(TEXT(DataFromForm[[#This Row],[Heure coucher]],"0000"),2)+1</f>
        <v>#VALUE!</v>
      </c>
      <c r="R356" s="32" t="e">
        <f>IF(RIGHT(DataFromForm[[#This Row],[Heure coucher]],2)*1 &gt;57,Q356, P356)</f>
        <v>#VALUE!</v>
      </c>
      <c r="S356" s="33" t="e">
        <f>IF(RIGHT(DataFromForm[[#This Row],[Heure coucher]],2)*1 &gt;57,0,MROUND(RIGHT(DataFromForm[[#This Row],[Heure coucher]]*1,2),15))</f>
        <v>#VALUE!</v>
      </c>
      <c r="T356" s="20" t="e" cm="1">
        <f t="array" aca="1" ref="T356" ca="1">RIGHT(CELL("address",INDEX(Agenda!A:A,MATCH(DataFromForm[[#This Row],[Date]],Agenda!A:A,0))),3)</f>
        <v>#VALUE!</v>
      </c>
      <c r="U356" s="34" t="e" cm="1">
        <f t="array" ref="U356">INDEX(MatriceHeureHeure[], MATCH(S356*1,TableHeuresMinutes[Colonne1],0),MATCH(R356*1,(MatriceHeureHeure[#Headers])*1,0))</f>
        <v>#VALUE!</v>
      </c>
      <c r="W356" s="30" t="e">
        <f>LEFT(TEXT(DataFromForm[[#This Row],[Heure levé]],"0000"),2)</f>
        <v>#VALUE!</v>
      </c>
      <c r="X356" s="31" t="e">
        <f>LEFT(TEXT(DataFromForm[[#This Row],[Heure levé]],"0000"),2)+1</f>
        <v>#VALUE!</v>
      </c>
      <c r="Y356" t="e">
        <f>IF(RIGHT(DataFromForm[[#This Row],[Heure levé]],2)*1 &gt;57, X356,W356)</f>
        <v>#VALUE!</v>
      </c>
      <c r="Z356" t="e">
        <f>IF(RIGHT(DataFromForm[[#This Row],[Heure levé]],2)*1 &gt;57,0,MROUND(RIGHT(DataFromForm[[#This Row],[Heure coucher]]*1,2),15))</f>
        <v>#VALUE!</v>
      </c>
      <c r="AA356" t="e" cm="1">
        <f t="array" aca="1" ref="AA356" ca="1">RIGHT(CELL("address",INDEX(Agenda!A:A,MATCH(DataFromForm[[#This Row],[Date]],Agenda!A:A,0))),3)</f>
        <v>#VALUE!</v>
      </c>
      <c r="AB356" s="4" t="e" cm="1">
        <f t="array" ref="AB356">INDEX(MatriceHeureHeure[], MATCH(Z356*1,TableHeuresMinutes[Colonne1],0),MATCH(Y356*1,(MatriceHeureHeure[#Headers])*1,0))</f>
        <v>#VALUE!</v>
      </c>
      <c r="AD356" s="48" t="e">
        <f>LEFT(TEXT(DataFromForm[[#This Row],[HeureBoisson]],"0000"),2)</f>
        <v>#VALUE!</v>
      </c>
      <c r="AE356" s="31" t="e">
        <f>LEFT(TEXT(DataFromForm[[#This Row],[HeureBoisson]],"0000"),2)+1</f>
        <v>#VALUE!</v>
      </c>
      <c r="AF356" t="e">
        <f>IF(RIGHT(DataFromForm[[#This Row],[HeureBoisson]],2)*1 &gt;57, AE356,AD356)</f>
        <v>#VALUE!</v>
      </c>
      <c r="AG356" t="e">
        <f>IF(RIGHT(DataFromForm[[#This Row],[HeureBoisson]],2)*1 &gt;57,0,MROUND(RIGHT(DataFromForm[[#This Row],[Heure coucher]]*1,2),15))</f>
        <v>#VALUE!</v>
      </c>
      <c r="AH356" t="e" cm="1">
        <f t="array" aca="1" ref="AH356" ca="1">RIGHT(CELL("address",INDEX(Agenda!A:A,MATCH(DataFromForm[[#This Row],[Date]],Agenda!A:A,0))),3)-1</f>
        <v>#VALUE!</v>
      </c>
      <c r="AI356" s="4" t="e" cm="1">
        <f t="array" ref="AI356">INDEX(MatriceHeureHeure[], MATCH(AG356*1,TableHeuresMinutes[Colonne1],0),MATCH(AF356*1,(MatriceHeureHeure[#Headers])*1,0))</f>
        <v>#VALUE!</v>
      </c>
      <c r="AJ356" s="37">
        <v>0</v>
      </c>
      <c r="AK356" s="48" t="e">
        <f>LEFT(TEXT(DataFromForm[[#This Row],[Heure sieste]],"0000"),2)</f>
        <v>#VALUE!</v>
      </c>
      <c r="AL356" s="31" t="e">
        <f>LEFT(TEXT(DataFromForm[[#This Row],[Heure sieste]],"0000"),2)+1</f>
        <v>#VALUE!</v>
      </c>
      <c r="AM356" t="e">
        <f>IF(RIGHT(DataFromForm[[#This Row],[Heure sieste]],2)*1 &gt;57, AL356,AK356)</f>
        <v>#VALUE!</v>
      </c>
      <c r="AN356" t="e">
        <f>IF(RIGHT(DataFromForm[[#This Row],[Heure sieste]],2)*1 &gt;57,0,MROUND(RIGHT(DataFromForm[[#This Row],[Heure sieste]]*1,2),15))</f>
        <v>#VALUE!</v>
      </c>
      <c r="AO356" t="e">
        <f>MROUND(DataFromForm[[#This Row],[Durée sieste]],15)</f>
        <v>#VALUE!</v>
      </c>
      <c r="AP356" t="e" cm="1">
        <f t="array" aca="1" ref="AP356" ca="1">RIGHT(CELL("address",INDEX(Agenda!A:A,MATCH(DataFromForm[[#This Row],[Date]],Agenda!A:A,0))),3)</f>
        <v>#VALUE!</v>
      </c>
      <c r="AQ356" s="4" t="e" cm="1">
        <f t="array" ref="AQ356">INDEX(MatriceHeureHeure[], MATCH(AN356*1,TableHeuresMinutes[Colonne1],0),MATCH(AM356*1,(MatriceHeureHeure[#Headers])*1,0))</f>
        <v>#VALUE!</v>
      </c>
      <c r="AR356" t="e">
        <f t="shared" si="6"/>
        <v>#VALUE!</v>
      </c>
    </row>
    <row r="357" spans="16:44">
      <c r="P357" s="30" t="e">
        <f>LEFT(TEXT(DataFromForm[[#This Row],[Heure coucher]],"0000"),2)</f>
        <v>#VALUE!</v>
      </c>
      <c r="Q357" s="31" t="e">
        <f>LEFT(TEXT(DataFromForm[[#This Row],[Heure coucher]],"0000"),2)+1</f>
        <v>#VALUE!</v>
      </c>
      <c r="R357" s="32" t="e">
        <f>IF(RIGHT(DataFromForm[[#This Row],[Heure coucher]],2)*1 &gt;57,Q357, P357)</f>
        <v>#VALUE!</v>
      </c>
      <c r="S357" s="33" t="e">
        <f>IF(RIGHT(DataFromForm[[#This Row],[Heure coucher]],2)*1 &gt;57,0,MROUND(RIGHT(DataFromForm[[#This Row],[Heure coucher]]*1,2),15))</f>
        <v>#VALUE!</v>
      </c>
      <c r="T357" s="20" t="e" cm="1">
        <f t="array" aca="1" ref="T357" ca="1">RIGHT(CELL("address",INDEX(Agenda!A:A,MATCH(DataFromForm[[#This Row],[Date]],Agenda!A:A,0))),3)</f>
        <v>#VALUE!</v>
      </c>
      <c r="U357" s="34" t="e" cm="1">
        <f t="array" ref="U357">INDEX(MatriceHeureHeure[], MATCH(S357*1,TableHeuresMinutes[Colonne1],0),MATCH(R357*1,(MatriceHeureHeure[#Headers])*1,0))</f>
        <v>#VALUE!</v>
      </c>
      <c r="W357" s="30" t="e">
        <f>LEFT(TEXT(DataFromForm[[#This Row],[Heure levé]],"0000"),2)</f>
        <v>#VALUE!</v>
      </c>
      <c r="X357" s="31" t="e">
        <f>LEFT(TEXT(DataFromForm[[#This Row],[Heure levé]],"0000"),2)+1</f>
        <v>#VALUE!</v>
      </c>
      <c r="Y357" t="e">
        <f>IF(RIGHT(DataFromForm[[#This Row],[Heure levé]],2)*1 &gt;57, X357,W357)</f>
        <v>#VALUE!</v>
      </c>
      <c r="Z357" t="e">
        <f>IF(RIGHT(DataFromForm[[#This Row],[Heure levé]],2)*1 &gt;57,0,MROUND(RIGHT(DataFromForm[[#This Row],[Heure coucher]]*1,2),15))</f>
        <v>#VALUE!</v>
      </c>
      <c r="AA357" t="e" cm="1">
        <f t="array" aca="1" ref="AA357" ca="1">RIGHT(CELL("address",INDEX(Agenda!A:A,MATCH(DataFromForm[[#This Row],[Date]],Agenda!A:A,0))),3)</f>
        <v>#VALUE!</v>
      </c>
      <c r="AB357" s="4" t="e" cm="1">
        <f t="array" ref="AB357">INDEX(MatriceHeureHeure[], MATCH(Z357*1,TableHeuresMinutes[Colonne1],0),MATCH(Y357*1,(MatriceHeureHeure[#Headers])*1,0))</f>
        <v>#VALUE!</v>
      </c>
      <c r="AD357" s="48" t="e">
        <f>LEFT(TEXT(DataFromForm[[#This Row],[HeureBoisson]],"0000"),2)</f>
        <v>#VALUE!</v>
      </c>
      <c r="AE357" s="31" t="e">
        <f>LEFT(TEXT(DataFromForm[[#This Row],[HeureBoisson]],"0000"),2)+1</f>
        <v>#VALUE!</v>
      </c>
      <c r="AF357" t="e">
        <f>IF(RIGHT(DataFromForm[[#This Row],[HeureBoisson]],2)*1 &gt;57, AE357,AD357)</f>
        <v>#VALUE!</v>
      </c>
      <c r="AG357" t="e">
        <f>IF(RIGHT(DataFromForm[[#This Row],[HeureBoisson]],2)*1 &gt;57,0,MROUND(RIGHT(DataFromForm[[#This Row],[Heure coucher]]*1,2),15))</f>
        <v>#VALUE!</v>
      </c>
      <c r="AH357" t="e" cm="1">
        <f t="array" aca="1" ref="AH357" ca="1">RIGHT(CELL("address",INDEX(Agenda!A:A,MATCH(DataFromForm[[#This Row],[Date]],Agenda!A:A,0))),3)-1</f>
        <v>#VALUE!</v>
      </c>
      <c r="AI357" s="4" t="e" cm="1">
        <f t="array" ref="AI357">INDEX(MatriceHeureHeure[], MATCH(AG357*1,TableHeuresMinutes[Colonne1],0),MATCH(AF357*1,(MatriceHeureHeure[#Headers])*1,0))</f>
        <v>#VALUE!</v>
      </c>
      <c r="AJ357" s="37">
        <v>0</v>
      </c>
      <c r="AK357" s="48" t="e">
        <f>LEFT(TEXT(DataFromForm[[#This Row],[Heure sieste]],"0000"),2)</f>
        <v>#VALUE!</v>
      </c>
      <c r="AL357" s="31" t="e">
        <f>LEFT(TEXT(DataFromForm[[#This Row],[Heure sieste]],"0000"),2)+1</f>
        <v>#VALUE!</v>
      </c>
      <c r="AM357" t="e">
        <f>IF(RIGHT(DataFromForm[[#This Row],[Heure sieste]],2)*1 &gt;57, AL357,AK357)</f>
        <v>#VALUE!</v>
      </c>
      <c r="AN357" t="e">
        <f>IF(RIGHT(DataFromForm[[#This Row],[Heure sieste]],2)*1 &gt;57,0,MROUND(RIGHT(DataFromForm[[#This Row],[Heure sieste]]*1,2),15))</f>
        <v>#VALUE!</v>
      </c>
      <c r="AO357" t="e">
        <f>MROUND(DataFromForm[[#This Row],[Durée sieste]],15)</f>
        <v>#VALUE!</v>
      </c>
      <c r="AP357" t="e" cm="1">
        <f t="array" aca="1" ref="AP357" ca="1">RIGHT(CELL("address",INDEX(Agenda!A:A,MATCH(DataFromForm[[#This Row],[Date]],Agenda!A:A,0))),3)</f>
        <v>#VALUE!</v>
      </c>
      <c r="AQ357" s="4" t="e" cm="1">
        <f t="array" ref="AQ357">INDEX(MatriceHeureHeure[], MATCH(AN357*1,TableHeuresMinutes[Colonne1],0),MATCH(AM357*1,(MatriceHeureHeure[#Headers])*1,0))</f>
        <v>#VALUE!</v>
      </c>
      <c r="AR357" t="e">
        <f t="shared" si="6"/>
        <v>#VALUE!</v>
      </c>
    </row>
    <row r="358" spans="16:44">
      <c r="P358" s="30" t="e">
        <f>LEFT(TEXT(DataFromForm[[#This Row],[Heure coucher]],"0000"),2)</f>
        <v>#VALUE!</v>
      </c>
      <c r="Q358" s="31" t="e">
        <f>LEFT(TEXT(DataFromForm[[#This Row],[Heure coucher]],"0000"),2)+1</f>
        <v>#VALUE!</v>
      </c>
      <c r="R358" s="32" t="e">
        <f>IF(RIGHT(DataFromForm[[#This Row],[Heure coucher]],2)*1 &gt;57,Q358, P358)</f>
        <v>#VALUE!</v>
      </c>
      <c r="S358" s="33" t="e">
        <f>IF(RIGHT(DataFromForm[[#This Row],[Heure coucher]],2)*1 &gt;57,0,MROUND(RIGHT(DataFromForm[[#This Row],[Heure coucher]]*1,2),15))</f>
        <v>#VALUE!</v>
      </c>
      <c r="T358" s="20" t="e" cm="1">
        <f t="array" aca="1" ref="T358" ca="1">RIGHT(CELL("address",INDEX(Agenda!A:A,MATCH(DataFromForm[[#This Row],[Date]],Agenda!A:A,0))),3)</f>
        <v>#VALUE!</v>
      </c>
      <c r="U358" s="34" t="e" cm="1">
        <f t="array" ref="U358">INDEX(MatriceHeureHeure[], MATCH(S358*1,TableHeuresMinutes[Colonne1],0),MATCH(R358*1,(MatriceHeureHeure[#Headers])*1,0))</f>
        <v>#VALUE!</v>
      </c>
      <c r="W358" s="30" t="e">
        <f>LEFT(TEXT(DataFromForm[[#This Row],[Heure levé]],"0000"),2)</f>
        <v>#VALUE!</v>
      </c>
      <c r="X358" s="31" t="e">
        <f>LEFT(TEXT(DataFromForm[[#This Row],[Heure levé]],"0000"),2)+1</f>
        <v>#VALUE!</v>
      </c>
      <c r="Y358" t="e">
        <f>IF(RIGHT(DataFromForm[[#This Row],[Heure levé]],2)*1 &gt;57, X358,W358)</f>
        <v>#VALUE!</v>
      </c>
      <c r="Z358" t="e">
        <f>IF(RIGHT(DataFromForm[[#This Row],[Heure levé]],2)*1 &gt;57,0,MROUND(RIGHT(DataFromForm[[#This Row],[Heure coucher]]*1,2),15))</f>
        <v>#VALUE!</v>
      </c>
      <c r="AA358" t="e" cm="1">
        <f t="array" aca="1" ref="AA358" ca="1">RIGHT(CELL("address",INDEX(Agenda!A:A,MATCH(DataFromForm[[#This Row],[Date]],Agenda!A:A,0))),3)</f>
        <v>#VALUE!</v>
      </c>
      <c r="AB358" s="4" t="e" cm="1">
        <f t="array" ref="AB358">INDEX(MatriceHeureHeure[], MATCH(Z358*1,TableHeuresMinutes[Colonne1],0),MATCH(Y358*1,(MatriceHeureHeure[#Headers])*1,0))</f>
        <v>#VALUE!</v>
      </c>
      <c r="AD358" s="48" t="e">
        <f>LEFT(TEXT(DataFromForm[[#This Row],[HeureBoisson]],"0000"),2)</f>
        <v>#VALUE!</v>
      </c>
      <c r="AE358" s="31" t="e">
        <f>LEFT(TEXT(DataFromForm[[#This Row],[HeureBoisson]],"0000"),2)+1</f>
        <v>#VALUE!</v>
      </c>
      <c r="AF358" t="e">
        <f>IF(RIGHT(DataFromForm[[#This Row],[HeureBoisson]],2)*1 &gt;57, AE358,AD358)</f>
        <v>#VALUE!</v>
      </c>
      <c r="AG358" t="e">
        <f>IF(RIGHT(DataFromForm[[#This Row],[HeureBoisson]],2)*1 &gt;57,0,MROUND(RIGHT(DataFromForm[[#This Row],[Heure coucher]]*1,2),15))</f>
        <v>#VALUE!</v>
      </c>
      <c r="AH358" t="e" cm="1">
        <f t="array" aca="1" ref="AH358" ca="1">RIGHT(CELL("address",INDEX(Agenda!A:A,MATCH(DataFromForm[[#This Row],[Date]],Agenda!A:A,0))),3)-1</f>
        <v>#VALUE!</v>
      </c>
      <c r="AI358" s="4" t="e" cm="1">
        <f t="array" ref="AI358">INDEX(MatriceHeureHeure[], MATCH(AG358*1,TableHeuresMinutes[Colonne1],0),MATCH(AF358*1,(MatriceHeureHeure[#Headers])*1,0))</f>
        <v>#VALUE!</v>
      </c>
      <c r="AJ358" s="37">
        <v>0</v>
      </c>
      <c r="AK358" s="48" t="e">
        <f>LEFT(TEXT(DataFromForm[[#This Row],[Heure sieste]],"0000"),2)</f>
        <v>#VALUE!</v>
      </c>
      <c r="AL358" s="31" t="e">
        <f>LEFT(TEXT(DataFromForm[[#This Row],[Heure sieste]],"0000"),2)+1</f>
        <v>#VALUE!</v>
      </c>
      <c r="AM358" t="e">
        <f>IF(RIGHT(DataFromForm[[#This Row],[Heure sieste]],2)*1 &gt;57, AL358,AK358)</f>
        <v>#VALUE!</v>
      </c>
      <c r="AN358" t="e">
        <f>IF(RIGHT(DataFromForm[[#This Row],[Heure sieste]],2)*1 &gt;57,0,MROUND(RIGHT(DataFromForm[[#This Row],[Heure sieste]]*1,2),15))</f>
        <v>#VALUE!</v>
      </c>
      <c r="AO358" t="e">
        <f>MROUND(DataFromForm[[#This Row],[Durée sieste]],15)</f>
        <v>#VALUE!</v>
      </c>
      <c r="AP358" t="e" cm="1">
        <f t="array" aca="1" ref="AP358" ca="1">RIGHT(CELL("address",INDEX(Agenda!A:A,MATCH(DataFromForm[[#This Row],[Date]],Agenda!A:A,0))),3)</f>
        <v>#VALUE!</v>
      </c>
      <c r="AQ358" s="4" t="e" cm="1">
        <f t="array" ref="AQ358">INDEX(MatriceHeureHeure[], MATCH(AN358*1,TableHeuresMinutes[Colonne1],0),MATCH(AM358*1,(MatriceHeureHeure[#Headers])*1,0))</f>
        <v>#VALUE!</v>
      </c>
      <c r="AR358" t="e">
        <f t="shared" si="6"/>
        <v>#VALUE!</v>
      </c>
    </row>
    <row r="359" spans="16:44">
      <c r="P359" s="30" t="e">
        <f>LEFT(TEXT(DataFromForm[[#This Row],[Heure coucher]],"0000"),2)</f>
        <v>#VALUE!</v>
      </c>
      <c r="Q359" s="31" t="e">
        <f>LEFT(TEXT(DataFromForm[[#This Row],[Heure coucher]],"0000"),2)+1</f>
        <v>#VALUE!</v>
      </c>
      <c r="R359" s="32" t="e">
        <f>IF(RIGHT(DataFromForm[[#This Row],[Heure coucher]],2)*1 &gt;57,Q359, P359)</f>
        <v>#VALUE!</v>
      </c>
      <c r="S359" s="33" t="e">
        <f>IF(RIGHT(DataFromForm[[#This Row],[Heure coucher]],2)*1 &gt;57,0,MROUND(RIGHT(DataFromForm[[#This Row],[Heure coucher]]*1,2),15))</f>
        <v>#VALUE!</v>
      </c>
      <c r="T359" s="20" t="e" cm="1">
        <f t="array" aca="1" ref="T359" ca="1">RIGHT(CELL("address",INDEX(Agenda!A:A,MATCH(DataFromForm[[#This Row],[Date]],Agenda!A:A,0))),3)</f>
        <v>#VALUE!</v>
      </c>
      <c r="U359" s="34" t="e" cm="1">
        <f t="array" ref="U359">INDEX(MatriceHeureHeure[], MATCH(S359*1,TableHeuresMinutes[Colonne1],0),MATCH(R359*1,(MatriceHeureHeure[#Headers])*1,0))</f>
        <v>#VALUE!</v>
      </c>
      <c r="W359" s="30" t="e">
        <f>LEFT(TEXT(DataFromForm[[#This Row],[Heure levé]],"0000"),2)</f>
        <v>#VALUE!</v>
      </c>
      <c r="X359" s="31" t="e">
        <f>LEFT(TEXT(DataFromForm[[#This Row],[Heure levé]],"0000"),2)+1</f>
        <v>#VALUE!</v>
      </c>
      <c r="Y359" t="e">
        <f>IF(RIGHT(DataFromForm[[#This Row],[Heure levé]],2)*1 &gt;57, X359,W359)</f>
        <v>#VALUE!</v>
      </c>
      <c r="Z359" t="e">
        <f>IF(RIGHT(DataFromForm[[#This Row],[Heure levé]],2)*1 &gt;57,0,MROUND(RIGHT(DataFromForm[[#This Row],[Heure coucher]]*1,2),15))</f>
        <v>#VALUE!</v>
      </c>
      <c r="AA359" t="e" cm="1">
        <f t="array" aca="1" ref="AA359" ca="1">RIGHT(CELL("address",INDEX(Agenda!A:A,MATCH(DataFromForm[[#This Row],[Date]],Agenda!A:A,0))),3)</f>
        <v>#VALUE!</v>
      </c>
      <c r="AB359" s="4" t="e" cm="1">
        <f t="array" ref="AB359">INDEX(MatriceHeureHeure[], MATCH(Z359*1,TableHeuresMinutes[Colonne1],0),MATCH(Y359*1,(MatriceHeureHeure[#Headers])*1,0))</f>
        <v>#VALUE!</v>
      </c>
      <c r="AD359" s="48" t="e">
        <f>LEFT(TEXT(DataFromForm[[#This Row],[HeureBoisson]],"0000"),2)</f>
        <v>#VALUE!</v>
      </c>
      <c r="AE359" s="31" t="e">
        <f>LEFT(TEXT(DataFromForm[[#This Row],[HeureBoisson]],"0000"),2)+1</f>
        <v>#VALUE!</v>
      </c>
      <c r="AF359" t="e">
        <f>IF(RIGHT(DataFromForm[[#This Row],[HeureBoisson]],2)*1 &gt;57, AE359,AD359)</f>
        <v>#VALUE!</v>
      </c>
      <c r="AG359" t="e">
        <f>IF(RIGHT(DataFromForm[[#This Row],[HeureBoisson]],2)*1 &gt;57,0,MROUND(RIGHT(DataFromForm[[#This Row],[Heure coucher]]*1,2),15))</f>
        <v>#VALUE!</v>
      </c>
      <c r="AH359" t="e" cm="1">
        <f t="array" aca="1" ref="AH359" ca="1">RIGHT(CELL("address",INDEX(Agenda!A:A,MATCH(DataFromForm[[#This Row],[Date]],Agenda!A:A,0))),3)-1</f>
        <v>#VALUE!</v>
      </c>
      <c r="AI359" s="4" t="e" cm="1">
        <f t="array" ref="AI359">INDEX(MatriceHeureHeure[], MATCH(AG359*1,TableHeuresMinutes[Colonne1],0),MATCH(AF359*1,(MatriceHeureHeure[#Headers])*1,0))</f>
        <v>#VALUE!</v>
      </c>
      <c r="AJ359" s="37">
        <v>0</v>
      </c>
      <c r="AK359" s="48" t="e">
        <f>LEFT(TEXT(DataFromForm[[#This Row],[Heure sieste]],"0000"),2)</f>
        <v>#VALUE!</v>
      </c>
      <c r="AL359" s="31" t="e">
        <f>LEFT(TEXT(DataFromForm[[#This Row],[Heure sieste]],"0000"),2)+1</f>
        <v>#VALUE!</v>
      </c>
      <c r="AM359" t="e">
        <f>IF(RIGHT(DataFromForm[[#This Row],[Heure sieste]],2)*1 &gt;57, AL359,AK359)</f>
        <v>#VALUE!</v>
      </c>
      <c r="AN359" t="e">
        <f>IF(RIGHT(DataFromForm[[#This Row],[Heure sieste]],2)*1 &gt;57,0,MROUND(RIGHT(DataFromForm[[#This Row],[Heure sieste]]*1,2),15))</f>
        <v>#VALUE!</v>
      </c>
      <c r="AO359" t="e">
        <f>MROUND(DataFromForm[[#This Row],[Durée sieste]],15)</f>
        <v>#VALUE!</v>
      </c>
      <c r="AP359" t="e" cm="1">
        <f t="array" aca="1" ref="AP359" ca="1">RIGHT(CELL("address",INDEX(Agenda!A:A,MATCH(DataFromForm[[#This Row],[Date]],Agenda!A:A,0))),3)</f>
        <v>#VALUE!</v>
      </c>
      <c r="AQ359" s="4" t="e" cm="1">
        <f t="array" ref="AQ359">INDEX(MatriceHeureHeure[], MATCH(AN359*1,TableHeuresMinutes[Colonne1],0),MATCH(AM359*1,(MatriceHeureHeure[#Headers])*1,0))</f>
        <v>#VALUE!</v>
      </c>
      <c r="AR359" t="e">
        <f t="shared" si="6"/>
        <v>#VALUE!</v>
      </c>
    </row>
    <row r="360" spans="16:44">
      <c r="P360" s="30" t="e">
        <f>LEFT(TEXT(DataFromForm[[#This Row],[Heure coucher]],"0000"),2)</f>
        <v>#VALUE!</v>
      </c>
      <c r="Q360" s="31" t="e">
        <f>LEFT(TEXT(DataFromForm[[#This Row],[Heure coucher]],"0000"),2)+1</f>
        <v>#VALUE!</v>
      </c>
      <c r="R360" s="32" t="e">
        <f>IF(RIGHT(DataFromForm[[#This Row],[Heure coucher]],2)*1 &gt;57,Q360, P360)</f>
        <v>#VALUE!</v>
      </c>
      <c r="S360" s="33" t="e">
        <f>IF(RIGHT(DataFromForm[[#This Row],[Heure coucher]],2)*1 &gt;57,0,MROUND(RIGHT(DataFromForm[[#This Row],[Heure coucher]]*1,2),15))</f>
        <v>#VALUE!</v>
      </c>
      <c r="T360" s="20" t="e" cm="1">
        <f t="array" aca="1" ref="T360" ca="1">RIGHT(CELL("address",INDEX(Agenda!A:A,MATCH(DataFromForm[[#This Row],[Date]],Agenda!A:A,0))),3)</f>
        <v>#VALUE!</v>
      </c>
      <c r="U360" s="34" t="e" cm="1">
        <f t="array" ref="U360">INDEX(MatriceHeureHeure[], MATCH(S360*1,TableHeuresMinutes[Colonne1],0),MATCH(R360*1,(MatriceHeureHeure[#Headers])*1,0))</f>
        <v>#VALUE!</v>
      </c>
      <c r="W360" s="30" t="e">
        <f>LEFT(TEXT(DataFromForm[[#This Row],[Heure levé]],"0000"),2)</f>
        <v>#VALUE!</v>
      </c>
      <c r="X360" s="31" t="e">
        <f>LEFT(TEXT(DataFromForm[[#This Row],[Heure levé]],"0000"),2)+1</f>
        <v>#VALUE!</v>
      </c>
      <c r="Y360" t="e">
        <f>IF(RIGHT(DataFromForm[[#This Row],[Heure levé]],2)*1 &gt;57, X360,W360)</f>
        <v>#VALUE!</v>
      </c>
      <c r="Z360" t="e">
        <f>IF(RIGHT(DataFromForm[[#This Row],[Heure levé]],2)*1 &gt;57,0,MROUND(RIGHT(DataFromForm[[#This Row],[Heure coucher]]*1,2),15))</f>
        <v>#VALUE!</v>
      </c>
      <c r="AA360" t="e" cm="1">
        <f t="array" aca="1" ref="AA360" ca="1">RIGHT(CELL("address",INDEX(Agenda!A:A,MATCH(DataFromForm[[#This Row],[Date]],Agenda!A:A,0))),3)</f>
        <v>#VALUE!</v>
      </c>
      <c r="AB360" s="4" t="e" cm="1">
        <f t="array" ref="AB360">INDEX(MatriceHeureHeure[], MATCH(Z360*1,TableHeuresMinutes[Colonne1],0),MATCH(Y360*1,(MatriceHeureHeure[#Headers])*1,0))</f>
        <v>#VALUE!</v>
      </c>
      <c r="AD360" s="48" t="e">
        <f>LEFT(TEXT(DataFromForm[[#This Row],[HeureBoisson]],"0000"),2)</f>
        <v>#VALUE!</v>
      </c>
      <c r="AE360" s="31" t="e">
        <f>LEFT(TEXT(DataFromForm[[#This Row],[HeureBoisson]],"0000"),2)+1</f>
        <v>#VALUE!</v>
      </c>
      <c r="AF360" t="e">
        <f>IF(RIGHT(DataFromForm[[#This Row],[HeureBoisson]],2)*1 &gt;57, AE360,AD360)</f>
        <v>#VALUE!</v>
      </c>
      <c r="AG360" t="e">
        <f>IF(RIGHT(DataFromForm[[#This Row],[HeureBoisson]],2)*1 &gt;57,0,MROUND(RIGHT(DataFromForm[[#This Row],[Heure coucher]]*1,2),15))</f>
        <v>#VALUE!</v>
      </c>
      <c r="AH360" t="e" cm="1">
        <f t="array" aca="1" ref="AH360" ca="1">RIGHT(CELL("address",INDEX(Agenda!A:A,MATCH(DataFromForm[[#This Row],[Date]],Agenda!A:A,0))),3)-1</f>
        <v>#VALUE!</v>
      </c>
      <c r="AI360" s="4" t="e" cm="1">
        <f t="array" ref="AI360">INDEX(MatriceHeureHeure[], MATCH(AG360*1,TableHeuresMinutes[Colonne1],0),MATCH(AF360*1,(MatriceHeureHeure[#Headers])*1,0))</f>
        <v>#VALUE!</v>
      </c>
      <c r="AJ360" s="37">
        <v>0</v>
      </c>
      <c r="AK360" s="48" t="e">
        <f>LEFT(TEXT(DataFromForm[[#This Row],[Heure sieste]],"0000"),2)</f>
        <v>#VALUE!</v>
      </c>
      <c r="AL360" s="31" t="e">
        <f>LEFT(TEXT(DataFromForm[[#This Row],[Heure sieste]],"0000"),2)+1</f>
        <v>#VALUE!</v>
      </c>
      <c r="AM360" t="e">
        <f>IF(RIGHT(DataFromForm[[#This Row],[Heure sieste]],2)*1 &gt;57, AL360,AK360)</f>
        <v>#VALUE!</v>
      </c>
      <c r="AN360" t="e">
        <f>IF(RIGHT(DataFromForm[[#This Row],[Heure sieste]],2)*1 &gt;57,0,MROUND(RIGHT(DataFromForm[[#This Row],[Heure sieste]]*1,2),15))</f>
        <v>#VALUE!</v>
      </c>
      <c r="AO360" t="e">
        <f>MROUND(DataFromForm[[#This Row],[Durée sieste]],15)</f>
        <v>#VALUE!</v>
      </c>
      <c r="AP360" t="e" cm="1">
        <f t="array" aca="1" ref="AP360" ca="1">RIGHT(CELL("address",INDEX(Agenda!A:A,MATCH(DataFromForm[[#This Row],[Date]],Agenda!A:A,0))),3)</f>
        <v>#VALUE!</v>
      </c>
      <c r="AQ360" s="4" t="e" cm="1">
        <f t="array" ref="AQ360">INDEX(MatriceHeureHeure[], MATCH(AN360*1,TableHeuresMinutes[Colonne1],0),MATCH(AM360*1,(MatriceHeureHeure[#Headers])*1,0))</f>
        <v>#VALUE!</v>
      </c>
      <c r="AR360" t="e">
        <f t="shared" si="6"/>
        <v>#VALUE!</v>
      </c>
    </row>
    <row r="361" spans="16:44">
      <c r="P361" s="30" t="e">
        <f>LEFT(TEXT(DataFromForm[[#This Row],[Heure coucher]],"0000"),2)</f>
        <v>#VALUE!</v>
      </c>
      <c r="Q361" s="31" t="e">
        <f>LEFT(TEXT(DataFromForm[[#This Row],[Heure coucher]],"0000"),2)+1</f>
        <v>#VALUE!</v>
      </c>
      <c r="R361" s="32" t="e">
        <f>IF(RIGHT(DataFromForm[[#This Row],[Heure coucher]],2)*1 &gt;57,Q361, P361)</f>
        <v>#VALUE!</v>
      </c>
      <c r="S361" s="33" t="e">
        <f>IF(RIGHT(DataFromForm[[#This Row],[Heure coucher]],2)*1 &gt;57,0,MROUND(RIGHT(DataFromForm[[#This Row],[Heure coucher]]*1,2),15))</f>
        <v>#VALUE!</v>
      </c>
      <c r="T361" s="20" t="e" cm="1">
        <f t="array" aca="1" ref="T361" ca="1">RIGHT(CELL("address",INDEX(Agenda!A:A,MATCH(DataFromForm[[#This Row],[Date]],Agenda!A:A,0))),3)</f>
        <v>#VALUE!</v>
      </c>
      <c r="U361" s="34" t="e" cm="1">
        <f t="array" ref="U361">INDEX(MatriceHeureHeure[], MATCH(S361*1,TableHeuresMinutes[Colonne1],0),MATCH(R361*1,(MatriceHeureHeure[#Headers])*1,0))</f>
        <v>#VALUE!</v>
      </c>
      <c r="W361" s="30" t="e">
        <f>LEFT(TEXT(DataFromForm[[#This Row],[Heure levé]],"0000"),2)</f>
        <v>#VALUE!</v>
      </c>
      <c r="X361" s="31" t="e">
        <f>LEFT(TEXT(DataFromForm[[#This Row],[Heure levé]],"0000"),2)+1</f>
        <v>#VALUE!</v>
      </c>
      <c r="Y361" t="e">
        <f>IF(RIGHT(DataFromForm[[#This Row],[Heure levé]],2)*1 &gt;57, X361,W361)</f>
        <v>#VALUE!</v>
      </c>
      <c r="Z361" t="e">
        <f>IF(RIGHT(DataFromForm[[#This Row],[Heure levé]],2)*1 &gt;57,0,MROUND(RIGHT(DataFromForm[[#This Row],[Heure coucher]]*1,2),15))</f>
        <v>#VALUE!</v>
      </c>
      <c r="AA361" t="e" cm="1">
        <f t="array" aca="1" ref="AA361" ca="1">RIGHT(CELL("address",INDEX(Agenda!A:A,MATCH(DataFromForm[[#This Row],[Date]],Agenda!A:A,0))),3)</f>
        <v>#VALUE!</v>
      </c>
      <c r="AB361" s="4" t="e" cm="1">
        <f t="array" ref="AB361">INDEX(MatriceHeureHeure[], MATCH(Z361*1,TableHeuresMinutes[Colonne1],0),MATCH(Y361*1,(MatriceHeureHeure[#Headers])*1,0))</f>
        <v>#VALUE!</v>
      </c>
      <c r="AD361" s="48" t="e">
        <f>LEFT(TEXT(DataFromForm[[#This Row],[HeureBoisson]],"0000"),2)</f>
        <v>#VALUE!</v>
      </c>
      <c r="AE361" s="31" t="e">
        <f>LEFT(TEXT(DataFromForm[[#This Row],[HeureBoisson]],"0000"),2)+1</f>
        <v>#VALUE!</v>
      </c>
      <c r="AF361" t="e">
        <f>IF(RIGHT(DataFromForm[[#This Row],[HeureBoisson]],2)*1 &gt;57, AE361,AD361)</f>
        <v>#VALUE!</v>
      </c>
      <c r="AG361" t="e">
        <f>IF(RIGHT(DataFromForm[[#This Row],[HeureBoisson]],2)*1 &gt;57,0,MROUND(RIGHT(DataFromForm[[#This Row],[Heure coucher]]*1,2),15))</f>
        <v>#VALUE!</v>
      </c>
      <c r="AH361" t="e" cm="1">
        <f t="array" aca="1" ref="AH361" ca="1">RIGHT(CELL("address",INDEX(Agenda!A:A,MATCH(DataFromForm[[#This Row],[Date]],Agenda!A:A,0))),3)-1</f>
        <v>#VALUE!</v>
      </c>
      <c r="AI361" s="4" t="e" cm="1">
        <f t="array" ref="AI361">INDEX(MatriceHeureHeure[], MATCH(AG361*1,TableHeuresMinutes[Colonne1],0),MATCH(AF361*1,(MatriceHeureHeure[#Headers])*1,0))</f>
        <v>#VALUE!</v>
      </c>
      <c r="AJ361" s="37">
        <v>0</v>
      </c>
      <c r="AK361" s="48" t="e">
        <f>LEFT(TEXT(DataFromForm[[#This Row],[Heure sieste]],"0000"),2)</f>
        <v>#VALUE!</v>
      </c>
      <c r="AL361" s="31" t="e">
        <f>LEFT(TEXT(DataFromForm[[#This Row],[Heure sieste]],"0000"),2)+1</f>
        <v>#VALUE!</v>
      </c>
      <c r="AM361" t="e">
        <f>IF(RIGHT(DataFromForm[[#This Row],[Heure sieste]],2)*1 &gt;57, AL361,AK361)</f>
        <v>#VALUE!</v>
      </c>
      <c r="AN361" t="e">
        <f>IF(RIGHT(DataFromForm[[#This Row],[Heure sieste]],2)*1 &gt;57,0,MROUND(RIGHT(DataFromForm[[#This Row],[Heure sieste]]*1,2),15))</f>
        <v>#VALUE!</v>
      </c>
      <c r="AO361" t="e">
        <f>MROUND(DataFromForm[[#This Row],[Durée sieste]],15)</f>
        <v>#VALUE!</v>
      </c>
      <c r="AP361" t="e" cm="1">
        <f t="array" aca="1" ref="AP361" ca="1">RIGHT(CELL("address",INDEX(Agenda!A:A,MATCH(DataFromForm[[#This Row],[Date]],Agenda!A:A,0))),3)</f>
        <v>#VALUE!</v>
      </c>
      <c r="AQ361" s="4" t="e" cm="1">
        <f t="array" ref="AQ361">INDEX(MatriceHeureHeure[], MATCH(AN361*1,TableHeuresMinutes[Colonne1],0),MATCH(AM361*1,(MatriceHeureHeure[#Headers])*1,0))</f>
        <v>#VALUE!</v>
      </c>
      <c r="AR361" t="e">
        <f t="shared" si="6"/>
        <v>#VALUE!</v>
      </c>
    </row>
    <row r="362" spans="16:44">
      <c r="P362" s="30" t="e">
        <f>LEFT(TEXT(DataFromForm[[#This Row],[Heure coucher]],"0000"),2)</f>
        <v>#VALUE!</v>
      </c>
      <c r="Q362" s="31" t="e">
        <f>LEFT(TEXT(DataFromForm[[#This Row],[Heure coucher]],"0000"),2)+1</f>
        <v>#VALUE!</v>
      </c>
      <c r="R362" s="32" t="e">
        <f>IF(RIGHT(DataFromForm[[#This Row],[Heure coucher]],2)*1 &gt;57,Q362, P362)</f>
        <v>#VALUE!</v>
      </c>
      <c r="S362" s="33" t="e">
        <f>IF(RIGHT(DataFromForm[[#This Row],[Heure coucher]],2)*1 &gt;57,0,MROUND(RIGHT(DataFromForm[[#This Row],[Heure coucher]]*1,2),15))</f>
        <v>#VALUE!</v>
      </c>
      <c r="T362" s="20" t="e" cm="1">
        <f t="array" aca="1" ref="T362" ca="1">RIGHT(CELL("address",INDEX(Agenda!A:A,MATCH(DataFromForm[[#This Row],[Date]],Agenda!A:A,0))),3)</f>
        <v>#VALUE!</v>
      </c>
      <c r="U362" s="34" t="e" cm="1">
        <f t="array" ref="U362">INDEX(MatriceHeureHeure[], MATCH(S362*1,TableHeuresMinutes[Colonne1],0),MATCH(R362*1,(MatriceHeureHeure[#Headers])*1,0))</f>
        <v>#VALUE!</v>
      </c>
      <c r="W362" s="30" t="e">
        <f>LEFT(TEXT(DataFromForm[[#This Row],[Heure levé]],"0000"),2)</f>
        <v>#VALUE!</v>
      </c>
      <c r="X362" s="31" t="e">
        <f>LEFT(TEXT(DataFromForm[[#This Row],[Heure levé]],"0000"),2)+1</f>
        <v>#VALUE!</v>
      </c>
      <c r="Y362" t="e">
        <f>IF(RIGHT(DataFromForm[[#This Row],[Heure levé]],2)*1 &gt;57, X362,W362)</f>
        <v>#VALUE!</v>
      </c>
      <c r="Z362" t="e">
        <f>IF(RIGHT(DataFromForm[[#This Row],[Heure levé]],2)*1 &gt;57,0,MROUND(RIGHT(DataFromForm[[#This Row],[Heure coucher]]*1,2),15))</f>
        <v>#VALUE!</v>
      </c>
      <c r="AA362" t="e" cm="1">
        <f t="array" aca="1" ref="AA362" ca="1">RIGHT(CELL("address",INDEX(Agenda!A:A,MATCH(DataFromForm[[#This Row],[Date]],Agenda!A:A,0))),3)</f>
        <v>#VALUE!</v>
      </c>
      <c r="AB362" s="4" t="e" cm="1">
        <f t="array" ref="AB362">INDEX(MatriceHeureHeure[], MATCH(Z362*1,TableHeuresMinutes[Colonne1],0),MATCH(Y362*1,(MatriceHeureHeure[#Headers])*1,0))</f>
        <v>#VALUE!</v>
      </c>
      <c r="AD362" s="48" t="e">
        <f>LEFT(TEXT(DataFromForm[[#This Row],[HeureBoisson]],"0000"),2)</f>
        <v>#VALUE!</v>
      </c>
      <c r="AE362" s="31" t="e">
        <f>LEFT(TEXT(DataFromForm[[#This Row],[HeureBoisson]],"0000"),2)+1</f>
        <v>#VALUE!</v>
      </c>
      <c r="AF362" t="e">
        <f>IF(RIGHT(DataFromForm[[#This Row],[HeureBoisson]],2)*1 &gt;57, AE362,AD362)</f>
        <v>#VALUE!</v>
      </c>
      <c r="AG362" t="e">
        <f>IF(RIGHT(DataFromForm[[#This Row],[HeureBoisson]],2)*1 &gt;57,0,MROUND(RIGHT(DataFromForm[[#This Row],[Heure coucher]]*1,2),15))</f>
        <v>#VALUE!</v>
      </c>
      <c r="AH362" t="e" cm="1">
        <f t="array" aca="1" ref="AH362" ca="1">RIGHT(CELL("address",INDEX(Agenda!A:A,MATCH(DataFromForm[[#This Row],[Date]],Agenda!A:A,0))),3)-1</f>
        <v>#VALUE!</v>
      </c>
      <c r="AI362" s="4" t="e" cm="1">
        <f t="array" ref="AI362">INDEX(MatriceHeureHeure[], MATCH(AG362*1,TableHeuresMinutes[Colonne1],0),MATCH(AF362*1,(MatriceHeureHeure[#Headers])*1,0))</f>
        <v>#VALUE!</v>
      </c>
      <c r="AJ362" s="37">
        <v>0</v>
      </c>
      <c r="AK362" s="48" t="e">
        <f>LEFT(TEXT(DataFromForm[[#This Row],[Heure sieste]],"0000"),2)</f>
        <v>#VALUE!</v>
      </c>
      <c r="AL362" s="31" t="e">
        <f>LEFT(TEXT(DataFromForm[[#This Row],[Heure sieste]],"0000"),2)+1</f>
        <v>#VALUE!</v>
      </c>
      <c r="AM362" t="e">
        <f>IF(RIGHT(DataFromForm[[#This Row],[Heure sieste]],2)*1 &gt;57, AL362,AK362)</f>
        <v>#VALUE!</v>
      </c>
      <c r="AN362" t="e">
        <f>IF(RIGHT(DataFromForm[[#This Row],[Heure sieste]],2)*1 &gt;57,0,MROUND(RIGHT(DataFromForm[[#This Row],[Heure sieste]]*1,2),15))</f>
        <v>#VALUE!</v>
      </c>
      <c r="AO362" t="e">
        <f>MROUND(DataFromForm[[#This Row],[Durée sieste]],15)</f>
        <v>#VALUE!</v>
      </c>
      <c r="AP362" t="e" cm="1">
        <f t="array" aca="1" ref="AP362" ca="1">RIGHT(CELL("address",INDEX(Agenda!A:A,MATCH(DataFromForm[[#This Row],[Date]],Agenda!A:A,0))),3)</f>
        <v>#VALUE!</v>
      </c>
      <c r="AQ362" s="4" t="e" cm="1">
        <f t="array" ref="AQ362">INDEX(MatriceHeureHeure[], MATCH(AN362*1,TableHeuresMinutes[Colonne1],0),MATCH(AM362*1,(MatriceHeureHeure[#Headers])*1,0))</f>
        <v>#VALUE!</v>
      </c>
      <c r="AR362" t="e">
        <f t="shared" si="6"/>
        <v>#VALUE!</v>
      </c>
    </row>
    <row r="363" spans="16:44">
      <c r="P363" s="30" t="e">
        <f>LEFT(TEXT(DataFromForm[[#This Row],[Heure coucher]],"0000"),2)</f>
        <v>#VALUE!</v>
      </c>
      <c r="Q363" s="31" t="e">
        <f>LEFT(TEXT(DataFromForm[[#This Row],[Heure coucher]],"0000"),2)+1</f>
        <v>#VALUE!</v>
      </c>
      <c r="R363" s="32" t="e">
        <f>IF(RIGHT(DataFromForm[[#This Row],[Heure coucher]],2)*1 &gt;57,Q363, P363)</f>
        <v>#VALUE!</v>
      </c>
      <c r="S363" s="33" t="e">
        <f>IF(RIGHT(DataFromForm[[#This Row],[Heure coucher]],2)*1 &gt;57,0,MROUND(RIGHT(DataFromForm[[#This Row],[Heure coucher]]*1,2),15))</f>
        <v>#VALUE!</v>
      </c>
      <c r="T363" s="20" t="e" cm="1">
        <f t="array" aca="1" ref="T363" ca="1">RIGHT(CELL("address",INDEX(Agenda!A:A,MATCH(DataFromForm[[#This Row],[Date]],Agenda!A:A,0))),3)</f>
        <v>#VALUE!</v>
      </c>
      <c r="U363" s="34" t="e" cm="1">
        <f t="array" ref="U363">INDEX(MatriceHeureHeure[], MATCH(S363*1,TableHeuresMinutes[Colonne1],0),MATCH(R363*1,(MatriceHeureHeure[#Headers])*1,0))</f>
        <v>#VALUE!</v>
      </c>
      <c r="W363" s="30" t="e">
        <f>LEFT(TEXT(DataFromForm[[#This Row],[Heure levé]],"0000"),2)</f>
        <v>#VALUE!</v>
      </c>
      <c r="X363" s="31" t="e">
        <f>LEFT(TEXT(DataFromForm[[#This Row],[Heure levé]],"0000"),2)+1</f>
        <v>#VALUE!</v>
      </c>
      <c r="Y363" t="e">
        <f>IF(RIGHT(DataFromForm[[#This Row],[Heure levé]],2)*1 &gt;57, X363,W363)</f>
        <v>#VALUE!</v>
      </c>
      <c r="Z363" t="e">
        <f>IF(RIGHT(DataFromForm[[#This Row],[Heure levé]],2)*1 &gt;57,0,MROUND(RIGHT(DataFromForm[[#This Row],[Heure coucher]]*1,2),15))</f>
        <v>#VALUE!</v>
      </c>
      <c r="AA363" t="e" cm="1">
        <f t="array" aca="1" ref="AA363" ca="1">RIGHT(CELL("address",INDEX(Agenda!A:A,MATCH(DataFromForm[[#This Row],[Date]],Agenda!A:A,0))),3)</f>
        <v>#VALUE!</v>
      </c>
      <c r="AB363" s="4" t="e" cm="1">
        <f t="array" ref="AB363">INDEX(MatriceHeureHeure[], MATCH(Z363*1,TableHeuresMinutes[Colonne1],0),MATCH(Y363*1,(MatriceHeureHeure[#Headers])*1,0))</f>
        <v>#VALUE!</v>
      </c>
      <c r="AD363" s="48" t="e">
        <f>LEFT(TEXT(DataFromForm[[#This Row],[HeureBoisson]],"0000"),2)</f>
        <v>#VALUE!</v>
      </c>
      <c r="AE363" s="31" t="e">
        <f>LEFT(TEXT(DataFromForm[[#This Row],[HeureBoisson]],"0000"),2)+1</f>
        <v>#VALUE!</v>
      </c>
      <c r="AF363" t="e">
        <f>IF(RIGHT(DataFromForm[[#This Row],[HeureBoisson]],2)*1 &gt;57, AE363,AD363)</f>
        <v>#VALUE!</v>
      </c>
      <c r="AG363" t="e">
        <f>IF(RIGHT(DataFromForm[[#This Row],[HeureBoisson]],2)*1 &gt;57,0,MROUND(RIGHT(DataFromForm[[#This Row],[Heure coucher]]*1,2),15))</f>
        <v>#VALUE!</v>
      </c>
      <c r="AH363" t="e" cm="1">
        <f t="array" aca="1" ref="AH363" ca="1">RIGHT(CELL("address",INDEX(Agenda!A:A,MATCH(DataFromForm[[#This Row],[Date]],Agenda!A:A,0))),3)-1</f>
        <v>#VALUE!</v>
      </c>
      <c r="AI363" s="4" t="e" cm="1">
        <f t="array" ref="AI363">INDEX(MatriceHeureHeure[], MATCH(AG363*1,TableHeuresMinutes[Colonne1],0),MATCH(AF363*1,(MatriceHeureHeure[#Headers])*1,0))</f>
        <v>#VALUE!</v>
      </c>
      <c r="AJ363" s="37">
        <v>0</v>
      </c>
      <c r="AK363" s="48" t="e">
        <f>LEFT(TEXT(DataFromForm[[#This Row],[Heure sieste]],"0000"),2)</f>
        <v>#VALUE!</v>
      </c>
      <c r="AL363" s="31" t="e">
        <f>LEFT(TEXT(DataFromForm[[#This Row],[Heure sieste]],"0000"),2)+1</f>
        <v>#VALUE!</v>
      </c>
      <c r="AM363" t="e">
        <f>IF(RIGHT(DataFromForm[[#This Row],[Heure sieste]],2)*1 &gt;57, AL363,AK363)</f>
        <v>#VALUE!</v>
      </c>
      <c r="AN363" t="e">
        <f>IF(RIGHT(DataFromForm[[#This Row],[Heure sieste]],2)*1 &gt;57,0,MROUND(RIGHT(DataFromForm[[#This Row],[Heure sieste]]*1,2),15))</f>
        <v>#VALUE!</v>
      </c>
      <c r="AO363" t="e">
        <f>MROUND(DataFromForm[[#This Row],[Durée sieste]],15)</f>
        <v>#VALUE!</v>
      </c>
      <c r="AP363" t="e" cm="1">
        <f t="array" aca="1" ref="AP363" ca="1">RIGHT(CELL("address",INDEX(Agenda!A:A,MATCH(DataFromForm[[#This Row],[Date]],Agenda!A:A,0))),3)</f>
        <v>#VALUE!</v>
      </c>
      <c r="AQ363" s="4" t="e" cm="1">
        <f t="array" ref="AQ363">INDEX(MatriceHeureHeure[], MATCH(AN363*1,TableHeuresMinutes[Colonne1],0),MATCH(AM363*1,(MatriceHeureHeure[#Headers])*1,0))</f>
        <v>#VALUE!</v>
      </c>
      <c r="AR363" t="e">
        <f t="shared" si="6"/>
        <v>#VALUE!</v>
      </c>
    </row>
    <row r="364" spans="16:44">
      <c r="P364" s="30" t="e">
        <f>LEFT(TEXT(DataFromForm[[#This Row],[Heure coucher]],"0000"),2)</f>
        <v>#VALUE!</v>
      </c>
      <c r="Q364" s="31" t="e">
        <f>LEFT(TEXT(DataFromForm[[#This Row],[Heure coucher]],"0000"),2)+1</f>
        <v>#VALUE!</v>
      </c>
      <c r="R364" s="32" t="e">
        <f>IF(RIGHT(DataFromForm[[#This Row],[Heure coucher]],2)*1 &gt;57,Q364, P364)</f>
        <v>#VALUE!</v>
      </c>
      <c r="S364" s="33" t="e">
        <f>IF(RIGHT(DataFromForm[[#This Row],[Heure coucher]],2)*1 &gt;57,0,MROUND(RIGHT(DataFromForm[[#This Row],[Heure coucher]]*1,2),15))</f>
        <v>#VALUE!</v>
      </c>
      <c r="T364" s="20" t="e" cm="1">
        <f t="array" aca="1" ref="T364" ca="1">RIGHT(CELL("address",INDEX(Agenda!A:A,MATCH(DataFromForm[[#This Row],[Date]],Agenda!A:A,0))),3)</f>
        <v>#VALUE!</v>
      </c>
      <c r="U364" s="34" t="e" cm="1">
        <f t="array" ref="U364">INDEX(MatriceHeureHeure[], MATCH(S364*1,TableHeuresMinutes[Colonne1],0),MATCH(R364*1,(MatriceHeureHeure[#Headers])*1,0))</f>
        <v>#VALUE!</v>
      </c>
      <c r="W364" s="30" t="e">
        <f>LEFT(TEXT(DataFromForm[[#This Row],[Heure levé]],"0000"),2)</f>
        <v>#VALUE!</v>
      </c>
      <c r="X364" s="31" t="e">
        <f>LEFT(TEXT(DataFromForm[[#This Row],[Heure levé]],"0000"),2)+1</f>
        <v>#VALUE!</v>
      </c>
      <c r="Y364" t="e">
        <f>IF(RIGHT(DataFromForm[[#This Row],[Heure levé]],2)*1 &gt;57, X364,W364)</f>
        <v>#VALUE!</v>
      </c>
      <c r="Z364" t="e">
        <f>IF(RIGHT(DataFromForm[[#This Row],[Heure levé]],2)*1 &gt;57,0,MROUND(RIGHT(DataFromForm[[#This Row],[Heure coucher]]*1,2),15))</f>
        <v>#VALUE!</v>
      </c>
      <c r="AA364" t="e" cm="1">
        <f t="array" aca="1" ref="AA364" ca="1">RIGHT(CELL("address",INDEX(Agenda!A:A,MATCH(DataFromForm[[#This Row],[Date]],Agenda!A:A,0))),3)</f>
        <v>#VALUE!</v>
      </c>
      <c r="AB364" s="4" t="e" cm="1">
        <f t="array" ref="AB364">INDEX(MatriceHeureHeure[], MATCH(Z364*1,TableHeuresMinutes[Colonne1],0),MATCH(Y364*1,(MatriceHeureHeure[#Headers])*1,0))</f>
        <v>#VALUE!</v>
      </c>
      <c r="AD364" s="48" t="e">
        <f>LEFT(TEXT(DataFromForm[[#This Row],[HeureBoisson]],"0000"),2)</f>
        <v>#VALUE!</v>
      </c>
      <c r="AE364" s="31" t="e">
        <f>LEFT(TEXT(DataFromForm[[#This Row],[HeureBoisson]],"0000"),2)+1</f>
        <v>#VALUE!</v>
      </c>
      <c r="AF364" t="e">
        <f>IF(RIGHT(DataFromForm[[#This Row],[HeureBoisson]],2)*1 &gt;57, AE364,AD364)</f>
        <v>#VALUE!</v>
      </c>
      <c r="AG364" t="e">
        <f>IF(RIGHT(DataFromForm[[#This Row],[HeureBoisson]],2)*1 &gt;57,0,MROUND(RIGHT(DataFromForm[[#This Row],[Heure coucher]]*1,2),15))</f>
        <v>#VALUE!</v>
      </c>
      <c r="AH364" t="e" cm="1">
        <f t="array" aca="1" ref="AH364" ca="1">RIGHT(CELL("address",INDEX(Agenda!A:A,MATCH(DataFromForm[[#This Row],[Date]],Agenda!A:A,0))),3)-1</f>
        <v>#VALUE!</v>
      </c>
      <c r="AI364" s="4" t="e" cm="1">
        <f t="array" ref="AI364">INDEX(MatriceHeureHeure[], MATCH(AG364*1,TableHeuresMinutes[Colonne1],0),MATCH(AF364*1,(MatriceHeureHeure[#Headers])*1,0))</f>
        <v>#VALUE!</v>
      </c>
      <c r="AJ364" s="37">
        <v>0</v>
      </c>
      <c r="AK364" s="48" t="e">
        <f>LEFT(TEXT(DataFromForm[[#This Row],[Heure sieste]],"0000"),2)</f>
        <v>#VALUE!</v>
      </c>
      <c r="AL364" s="31" t="e">
        <f>LEFT(TEXT(DataFromForm[[#This Row],[Heure sieste]],"0000"),2)+1</f>
        <v>#VALUE!</v>
      </c>
      <c r="AM364" t="e">
        <f>IF(RIGHT(DataFromForm[[#This Row],[Heure sieste]],2)*1 &gt;57, AL364,AK364)</f>
        <v>#VALUE!</v>
      </c>
      <c r="AN364" t="e">
        <f>IF(RIGHT(DataFromForm[[#This Row],[Heure sieste]],2)*1 &gt;57,0,MROUND(RIGHT(DataFromForm[[#This Row],[Heure sieste]]*1,2),15))</f>
        <v>#VALUE!</v>
      </c>
      <c r="AO364" t="e">
        <f>MROUND(DataFromForm[[#This Row],[Durée sieste]],15)</f>
        <v>#VALUE!</v>
      </c>
      <c r="AP364" t="e" cm="1">
        <f t="array" aca="1" ref="AP364" ca="1">RIGHT(CELL("address",INDEX(Agenda!A:A,MATCH(DataFromForm[[#This Row],[Date]],Agenda!A:A,0))),3)</f>
        <v>#VALUE!</v>
      </c>
      <c r="AQ364" s="4" t="e" cm="1">
        <f t="array" ref="AQ364">INDEX(MatriceHeureHeure[], MATCH(AN364*1,TableHeuresMinutes[Colonne1],0),MATCH(AM364*1,(MatriceHeureHeure[#Headers])*1,0))</f>
        <v>#VALUE!</v>
      </c>
      <c r="AR364" t="e">
        <f t="shared" si="6"/>
        <v>#VALUE!</v>
      </c>
    </row>
    <row r="365" spans="16:44">
      <c r="P365" s="30" t="e">
        <f>LEFT(TEXT(DataFromForm[[#This Row],[Heure coucher]],"0000"),2)</f>
        <v>#VALUE!</v>
      </c>
      <c r="Q365" s="31" t="e">
        <f>LEFT(TEXT(DataFromForm[[#This Row],[Heure coucher]],"0000"),2)+1</f>
        <v>#VALUE!</v>
      </c>
      <c r="R365" s="32" t="e">
        <f>IF(RIGHT(DataFromForm[[#This Row],[Heure coucher]],2)*1 &gt;57,Q365, P365)</f>
        <v>#VALUE!</v>
      </c>
      <c r="S365" s="33" t="e">
        <f>IF(RIGHT(DataFromForm[[#This Row],[Heure coucher]],2)*1 &gt;57,0,MROUND(RIGHT(DataFromForm[[#This Row],[Heure coucher]]*1,2),15))</f>
        <v>#VALUE!</v>
      </c>
      <c r="T365" s="20" t="e" cm="1">
        <f t="array" aca="1" ref="T365" ca="1">RIGHT(CELL("address",INDEX(Agenda!A:A,MATCH(DataFromForm[[#This Row],[Date]],Agenda!A:A,0))),3)</f>
        <v>#VALUE!</v>
      </c>
      <c r="U365" s="34" t="e" cm="1">
        <f t="array" ref="U365">INDEX(MatriceHeureHeure[], MATCH(S365*1,TableHeuresMinutes[Colonne1],0),MATCH(R365*1,(MatriceHeureHeure[#Headers])*1,0))</f>
        <v>#VALUE!</v>
      </c>
      <c r="W365" s="30" t="e">
        <f>LEFT(TEXT(DataFromForm[[#This Row],[Heure levé]],"0000"),2)</f>
        <v>#VALUE!</v>
      </c>
      <c r="X365" s="31" t="e">
        <f>LEFT(TEXT(DataFromForm[[#This Row],[Heure levé]],"0000"),2)+1</f>
        <v>#VALUE!</v>
      </c>
      <c r="Y365" t="e">
        <f>IF(RIGHT(DataFromForm[[#This Row],[Heure levé]],2)*1 &gt;57, X365,W365)</f>
        <v>#VALUE!</v>
      </c>
      <c r="Z365" t="e">
        <f>IF(RIGHT(DataFromForm[[#This Row],[Heure levé]],2)*1 &gt;57,0,MROUND(RIGHT(DataFromForm[[#This Row],[Heure coucher]]*1,2),15))</f>
        <v>#VALUE!</v>
      </c>
      <c r="AA365" t="e" cm="1">
        <f t="array" aca="1" ref="AA365" ca="1">RIGHT(CELL("address",INDEX(Agenda!A:A,MATCH(DataFromForm[[#This Row],[Date]],Agenda!A:A,0))),3)</f>
        <v>#VALUE!</v>
      </c>
      <c r="AB365" s="4" t="e" cm="1">
        <f t="array" ref="AB365">INDEX(MatriceHeureHeure[], MATCH(Z365*1,TableHeuresMinutes[Colonne1],0),MATCH(Y365*1,(MatriceHeureHeure[#Headers])*1,0))</f>
        <v>#VALUE!</v>
      </c>
      <c r="AD365" s="48" t="e">
        <f>LEFT(TEXT(DataFromForm[[#This Row],[HeureBoisson]],"0000"),2)</f>
        <v>#VALUE!</v>
      </c>
      <c r="AE365" s="31" t="e">
        <f>LEFT(TEXT(DataFromForm[[#This Row],[HeureBoisson]],"0000"),2)+1</f>
        <v>#VALUE!</v>
      </c>
      <c r="AF365" t="e">
        <f>IF(RIGHT(DataFromForm[[#This Row],[HeureBoisson]],2)*1 &gt;57, AE365,AD365)</f>
        <v>#VALUE!</v>
      </c>
      <c r="AG365" t="e">
        <f>IF(RIGHT(DataFromForm[[#This Row],[HeureBoisson]],2)*1 &gt;57,0,MROUND(RIGHT(DataFromForm[[#This Row],[Heure coucher]]*1,2),15))</f>
        <v>#VALUE!</v>
      </c>
      <c r="AH365" t="e" cm="1">
        <f t="array" aca="1" ref="AH365" ca="1">RIGHT(CELL("address",INDEX(Agenda!A:A,MATCH(DataFromForm[[#This Row],[Date]],Agenda!A:A,0))),3)-1</f>
        <v>#VALUE!</v>
      </c>
      <c r="AI365" s="4" t="e" cm="1">
        <f t="array" ref="AI365">INDEX(MatriceHeureHeure[], MATCH(AG365*1,TableHeuresMinutes[Colonne1],0),MATCH(AF365*1,(MatriceHeureHeure[#Headers])*1,0))</f>
        <v>#VALUE!</v>
      </c>
      <c r="AJ365" s="37">
        <v>0</v>
      </c>
      <c r="AK365" s="48" t="e">
        <f>LEFT(TEXT(DataFromForm[[#This Row],[Heure sieste]],"0000"),2)</f>
        <v>#VALUE!</v>
      </c>
      <c r="AL365" s="31" t="e">
        <f>LEFT(TEXT(DataFromForm[[#This Row],[Heure sieste]],"0000"),2)+1</f>
        <v>#VALUE!</v>
      </c>
      <c r="AM365" t="e">
        <f>IF(RIGHT(DataFromForm[[#This Row],[Heure sieste]],2)*1 &gt;57, AL365,AK365)</f>
        <v>#VALUE!</v>
      </c>
      <c r="AN365" t="e">
        <f>IF(RIGHT(DataFromForm[[#This Row],[Heure sieste]],2)*1 &gt;57,0,MROUND(RIGHT(DataFromForm[[#This Row],[Heure sieste]]*1,2),15))</f>
        <v>#VALUE!</v>
      </c>
      <c r="AO365" t="e">
        <f>MROUND(DataFromForm[[#This Row],[Durée sieste]],15)</f>
        <v>#VALUE!</v>
      </c>
      <c r="AP365" t="e" cm="1">
        <f t="array" aca="1" ref="AP365" ca="1">RIGHT(CELL("address",INDEX(Agenda!A:A,MATCH(DataFromForm[[#This Row],[Date]],Agenda!A:A,0))),3)</f>
        <v>#VALUE!</v>
      </c>
      <c r="AQ365" s="4" t="e" cm="1">
        <f t="array" ref="AQ365">INDEX(MatriceHeureHeure[], MATCH(AN365*1,TableHeuresMinutes[Colonne1],0),MATCH(AM365*1,(MatriceHeureHeure[#Headers])*1,0))</f>
        <v>#VALUE!</v>
      </c>
      <c r="AR365" t="e">
        <f t="shared" si="6"/>
        <v>#VALUE!</v>
      </c>
    </row>
    <row r="366" spans="16:44">
      <c r="P366" s="30" t="e">
        <f>LEFT(TEXT(DataFromForm[[#This Row],[Heure coucher]],"0000"),2)</f>
        <v>#VALUE!</v>
      </c>
      <c r="Q366" s="31" t="e">
        <f>LEFT(TEXT(DataFromForm[[#This Row],[Heure coucher]],"0000"),2)+1</f>
        <v>#VALUE!</v>
      </c>
      <c r="R366" s="32" t="e">
        <f>IF(RIGHT(DataFromForm[[#This Row],[Heure coucher]],2)*1 &gt;57,Q366, P366)</f>
        <v>#VALUE!</v>
      </c>
      <c r="S366" s="33" t="e">
        <f>IF(RIGHT(DataFromForm[[#This Row],[Heure coucher]],2)*1 &gt;57,0,MROUND(RIGHT(DataFromForm[[#This Row],[Heure coucher]]*1,2),15))</f>
        <v>#VALUE!</v>
      </c>
      <c r="T366" s="20" t="e" cm="1">
        <f t="array" aca="1" ref="T366" ca="1">RIGHT(CELL("address",INDEX(Agenda!A:A,MATCH(DataFromForm[[#This Row],[Date]],Agenda!A:A,0))),3)</f>
        <v>#VALUE!</v>
      </c>
      <c r="U366" s="34" t="e" cm="1">
        <f t="array" ref="U366">INDEX(MatriceHeureHeure[], MATCH(S366*1,TableHeuresMinutes[Colonne1],0),MATCH(R366*1,(MatriceHeureHeure[#Headers])*1,0))</f>
        <v>#VALUE!</v>
      </c>
      <c r="W366" s="30" t="e">
        <f>LEFT(TEXT(DataFromForm[[#This Row],[Heure levé]],"0000"),2)</f>
        <v>#VALUE!</v>
      </c>
      <c r="X366" s="31" t="e">
        <f>LEFT(TEXT(DataFromForm[[#This Row],[Heure levé]],"0000"),2)+1</f>
        <v>#VALUE!</v>
      </c>
      <c r="Y366" t="e">
        <f>IF(RIGHT(DataFromForm[[#This Row],[Heure levé]],2)*1 &gt;57, X366,W366)</f>
        <v>#VALUE!</v>
      </c>
      <c r="Z366" t="e">
        <f>IF(RIGHT(DataFromForm[[#This Row],[Heure levé]],2)*1 &gt;57,0,MROUND(RIGHT(DataFromForm[[#This Row],[Heure coucher]]*1,2),15))</f>
        <v>#VALUE!</v>
      </c>
      <c r="AA366" t="e" cm="1">
        <f t="array" aca="1" ref="AA366" ca="1">RIGHT(CELL("address",INDEX(Agenda!A:A,MATCH(DataFromForm[[#This Row],[Date]],Agenda!A:A,0))),3)</f>
        <v>#VALUE!</v>
      </c>
      <c r="AB366" s="4" t="e" cm="1">
        <f t="array" ref="AB366">INDEX(MatriceHeureHeure[], MATCH(Z366*1,TableHeuresMinutes[Colonne1],0),MATCH(Y366*1,(MatriceHeureHeure[#Headers])*1,0))</f>
        <v>#VALUE!</v>
      </c>
      <c r="AD366" s="48" t="e">
        <f>LEFT(TEXT(DataFromForm[[#This Row],[HeureBoisson]],"0000"),2)</f>
        <v>#VALUE!</v>
      </c>
      <c r="AE366" s="31" t="e">
        <f>LEFT(TEXT(DataFromForm[[#This Row],[HeureBoisson]],"0000"),2)+1</f>
        <v>#VALUE!</v>
      </c>
      <c r="AF366" t="e">
        <f>IF(RIGHT(DataFromForm[[#This Row],[HeureBoisson]],2)*1 &gt;57, AE366,AD366)</f>
        <v>#VALUE!</v>
      </c>
      <c r="AG366" t="e">
        <f>IF(RIGHT(DataFromForm[[#This Row],[HeureBoisson]],2)*1 &gt;57,0,MROUND(RIGHT(DataFromForm[[#This Row],[Heure coucher]]*1,2),15))</f>
        <v>#VALUE!</v>
      </c>
      <c r="AH366" t="e" cm="1">
        <f t="array" aca="1" ref="AH366" ca="1">RIGHT(CELL("address",INDEX(Agenda!A:A,MATCH(DataFromForm[[#This Row],[Date]],Agenda!A:A,0))),3)-1</f>
        <v>#VALUE!</v>
      </c>
      <c r="AI366" s="4" t="e" cm="1">
        <f t="array" ref="AI366">INDEX(MatriceHeureHeure[], MATCH(AG366*1,TableHeuresMinutes[Colonne1],0),MATCH(AF366*1,(MatriceHeureHeure[#Headers])*1,0))</f>
        <v>#VALUE!</v>
      </c>
      <c r="AJ366" s="37">
        <v>0</v>
      </c>
      <c r="AK366" s="48" t="e">
        <f>LEFT(TEXT(DataFromForm[[#This Row],[Heure sieste]],"0000"),2)</f>
        <v>#VALUE!</v>
      </c>
      <c r="AL366" s="31" t="e">
        <f>LEFT(TEXT(DataFromForm[[#This Row],[Heure sieste]],"0000"),2)+1</f>
        <v>#VALUE!</v>
      </c>
      <c r="AM366" t="e">
        <f>IF(RIGHT(DataFromForm[[#This Row],[Heure sieste]],2)*1 &gt;57, AL366,AK366)</f>
        <v>#VALUE!</v>
      </c>
      <c r="AN366" t="e">
        <f>IF(RIGHT(DataFromForm[[#This Row],[Heure sieste]],2)*1 &gt;57,0,MROUND(RIGHT(DataFromForm[[#This Row],[Heure sieste]]*1,2),15))</f>
        <v>#VALUE!</v>
      </c>
      <c r="AO366" t="e">
        <f>MROUND(DataFromForm[[#This Row],[Durée sieste]],15)</f>
        <v>#VALUE!</v>
      </c>
      <c r="AP366" t="e" cm="1">
        <f t="array" aca="1" ref="AP366" ca="1">RIGHT(CELL("address",INDEX(Agenda!A:A,MATCH(DataFromForm[[#This Row],[Date]],Agenda!A:A,0))),3)</f>
        <v>#VALUE!</v>
      </c>
      <c r="AQ366" s="4" t="e" cm="1">
        <f t="array" ref="AQ366">INDEX(MatriceHeureHeure[], MATCH(AN366*1,TableHeuresMinutes[Colonne1],0),MATCH(AM366*1,(MatriceHeureHeure[#Headers])*1,0))</f>
        <v>#VALUE!</v>
      </c>
      <c r="AR366" t="e">
        <f t="shared" si="6"/>
        <v>#VALUE!</v>
      </c>
    </row>
    <row r="367" spans="16:44">
      <c r="P367" s="30" t="e">
        <f>LEFT(TEXT(DataFromForm[[#This Row],[Heure coucher]],"0000"),2)</f>
        <v>#VALUE!</v>
      </c>
      <c r="Q367" s="31" t="e">
        <f>LEFT(TEXT(DataFromForm[[#This Row],[Heure coucher]],"0000"),2)+1</f>
        <v>#VALUE!</v>
      </c>
      <c r="R367" s="32" t="e">
        <f>IF(RIGHT(DataFromForm[[#This Row],[Heure coucher]],2)*1 &gt;57,Q367, P367)</f>
        <v>#VALUE!</v>
      </c>
      <c r="S367" s="33" t="e">
        <f>IF(RIGHT(DataFromForm[[#This Row],[Heure coucher]],2)*1 &gt;57,0,MROUND(RIGHT(DataFromForm[[#This Row],[Heure coucher]]*1,2),15))</f>
        <v>#VALUE!</v>
      </c>
      <c r="T367" s="20" t="e" cm="1">
        <f t="array" aca="1" ref="T367" ca="1">RIGHT(CELL("address",INDEX(Agenda!A:A,MATCH(DataFromForm[[#This Row],[Date]],Agenda!A:A,0))),3)</f>
        <v>#VALUE!</v>
      </c>
      <c r="U367" s="34" t="e" cm="1">
        <f t="array" ref="U367">INDEX(MatriceHeureHeure[], MATCH(S367*1,TableHeuresMinutes[Colonne1],0),MATCH(R367*1,(MatriceHeureHeure[#Headers])*1,0))</f>
        <v>#VALUE!</v>
      </c>
      <c r="W367" s="30" t="e">
        <f>LEFT(TEXT(DataFromForm[[#This Row],[Heure levé]],"0000"),2)</f>
        <v>#VALUE!</v>
      </c>
      <c r="X367" s="31" t="e">
        <f>LEFT(TEXT(DataFromForm[[#This Row],[Heure levé]],"0000"),2)+1</f>
        <v>#VALUE!</v>
      </c>
      <c r="Y367" t="e">
        <f>IF(RIGHT(DataFromForm[[#This Row],[Heure levé]],2)*1 &gt;57, X367,W367)</f>
        <v>#VALUE!</v>
      </c>
      <c r="Z367" t="e">
        <f>IF(RIGHT(DataFromForm[[#This Row],[Heure levé]],2)*1 &gt;57,0,MROUND(RIGHT(DataFromForm[[#This Row],[Heure coucher]]*1,2),15))</f>
        <v>#VALUE!</v>
      </c>
      <c r="AA367" t="e" cm="1">
        <f t="array" aca="1" ref="AA367" ca="1">RIGHT(CELL("address",INDEX(Agenda!A:A,MATCH(DataFromForm[[#This Row],[Date]],Agenda!A:A,0))),3)</f>
        <v>#VALUE!</v>
      </c>
      <c r="AB367" s="4" t="e" cm="1">
        <f t="array" ref="AB367">INDEX(MatriceHeureHeure[], MATCH(Z367*1,TableHeuresMinutes[Colonne1],0),MATCH(Y367*1,(MatriceHeureHeure[#Headers])*1,0))</f>
        <v>#VALUE!</v>
      </c>
      <c r="AD367" s="48" t="e">
        <f>LEFT(TEXT(DataFromForm[[#This Row],[HeureBoisson]],"0000"),2)</f>
        <v>#VALUE!</v>
      </c>
      <c r="AE367" s="31" t="e">
        <f>LEFT(TEXT(DataFromForm[[#This Row],[HeureBoisson]],"0000"),2)+1</f>
        <v>#VALUE!</v>
      </c>
      <c r="AF367" t="e">
        <f>IF(RIGHT(DataFromForm[[#This Row],[HeureBoisson]],2)*1 &gt;57, AE367,AD367)</f>
        <v>#VALUE!</v>
      </c>
      <c r="AG367" t="e">
        <f>IF(RIGHT(DataFromForm[[#This Row],[HeureBoisson]],2)*1 &gt;57,0,MROUND(RIGHT(DataFromForm[[#This Row],[Heure coucher]]*1,2),15))</f>
        <v>#VALUE!</v>
      </c>
      <c r="AH367" t="e" cm="1">
        <f t="array" aca="1" ref="AH367" ca="1">RIGHT(CELL("address",INDEX(Agenda!A:A,MATCH(DataFromForm[[#This Row],[Date]],Agenda!A:A,0))),3)-1</f>
        <v>#VALUE!</v>
      </c>
      <c r="AI367" s="4" t="e" cm="1">
        <f t="array" ref="AI367">INDEX(MatriceHeureHeure[], MATCH(AG367*1,TableHeuresMinutes[Colonne1],0),MATCH(AF367*1,(MatriceHeureHeure[#Headers])*1,0))</f>
        <v>#VALUE!</v>
      </c>
      <c r="AJ367" s="37">
        <v>0</v>
      </c>
      <c r="AK367" s="48" t="e">
        <f>LEFT(TEXT(DataFromForm[[#This Row],[Heure sieste]],"0000"),2)</f>
        <v>#VALUE!</v>
      </c>
      <c r="AL367" s="31" t="e">
        <f>LEFT(TEXT(DataFromForm[[#This Row],[Heure sieste]],"0000"),2)+1</f>
        <v>#VALUE!</v>
      </c>
      <c r="AM367" t="e">
        <f>IF(RIGHT(DataFromForm[[#This Row],[Heure sieste]],2)*1 &gt;57, AL367,AK367)</f>
        <v>#VALUE!</v>
      </c>
      <c r="AN367" t="e">
        <f>IF(RIGHT(DataFromForm[[#This Row],[Heure sieste]],2)*1 &gt;57,0,MROUND(RIGHT(DataFromForm[[#This Row],[Heure sieste]]*1,2),15))</f>
        <v>#VALUE!</v>
      </c>
      <c r="AO367" t="e">
        <f>MROUND(DataFromForm[[#This Row],[Durée sieste]],15)</f>
        <v>#VALUE!</v>
      </c>
      <c r="AP367" t="e" cm="1">
        <f t="array" aca="1" ref="AP367" ca="1">RIGHT(CELL("address",INDEX(Agenda!A:A,MATCH(DataFromForm[[#This Row],[Date]],Agenda!A:A,0))),3)</f>
        <v>#VALUE!</v>
      </c>
      <c r="AQ367" s="4" t="e" cm="1">
        <f t="array" ref="AQ367">INDEX(MatriceHeureHeure[], MATCH(AN367*1,TableHeuresMinutes[Colonne1],0),MATCH(AM367*1,(MatriceHeureHeure[#Headers])*1,0))</f>
        <v>#VALUE!</v>
      </c>
      <c r="AR367" t="e">
        <f t="shared" si="6"/>
        <v>#VALUE!</v>
      </c>
    </row>
    <row r="368" spans="16:44">
      <c r="P368" s="30" t="e">
        <f>LEFT(TEXT(DataFromForm[[#This Row],[Heure coucher]],"0000"),2)</f>
        <v>#VALUE!</v>
      </c>
      <c r="Q368" s="31" t="e">
        <f>LEFT(TEXT(DataFromForm[[#This Row],[Heure coucher]],"0000"),2)+1</f>
        <v>#VALUE!</v>
      </c>
      <c r="R368" s="32" t="e">
        <f>IF(RIGHT(DataFromForm[[#This Row],[Heure coucher]],2)*1 &gt;57,Q368, P368)</f>
        <v>#VALUE!</v>
      </c>
      <c r="S368" s="33" t="e">
        <f>IF(RIGHT(DataFromForm[[#This Row],[Heure coucher]],2)*1 &gt;57,0,MROUND(RIGHT(DataFromForm[[#This Row],[Heure coucher]]*1,2),15))</f>
        <v>#VALUE!</v>
      </c>
      <c r="T368" s="20" t="e" cm="1">
        <f t="array" aca="1" ref="T368" ca="1">RIGHT(CELL("address",INDEX(Agenda!A:A,MATCH(DataFromForm[[#This Row],[Date]],Agenda!A:A,0))),3)</f>
        <v>#VALUE!</v>
      </c>
      <c r="U368" s="34" t="e" cm="1">
        <f t="array" ref="U368">INDEX(MatriceHeureHeure[], MATCH(S368*1,TableHeuresMinutes[Colonne1],0),MATCH(R368*1,(MatriceHeureHeure[#Headers])*1,0))</f>
        <v>#VALUE!</v>
      </c>
      <c r="W368" s="30" t="e">
        <f>LEFT(TEXT(DataFromForm[[#This Row],[Heure levé]],"0000"),2)</f>
        <v>#VALUE!</v>
      </c>
      <c r="X368" s="31" t="e">
        <f>LEFT(TEXT(DataFromForm[[#This Row],[Heure levé]],"0000"),2)+1</f>
        <v>#VALUE!</v>
      </c>
      <c r="Y368" t="e">
        <f>IF(RIGHT(DataFromForm[[#This Row],[Heure levé]],2)*1 &gt;57, X368,W368)</f>
        <v>#VALUE!</v>
      </c>
      <c r="Z368" t="e">
        <f>IF(RIGHT(DataFromForm[[#This Row],[Heure levé]],2)*1 &gt;57,0,MROUND(RIGHT(DataFromForm[[#This Row],[Heure coucher]]*1,2),15))</f>
        <v>#VALUE!</v>
      </c>
      <c r="AA368" t="e" cm="1">
        <f t="array" aca="1" ref="AA368" ca="1">RIGHT(CELL("address",INDEX(Agenda!A:A,MATCH(DataFromForm[[#This Row],[Date]],Agenda!A:A,0))),3)</f>
        <v>#VALUE!</v>
      </c>
      <c r="AB368" s="4" t="e" cm="1">
        <f t="array" ref="AB368">INDEX(MatriceHeureHeure[], MATCH(Z368*1,TableHeuresMinutes[Colonne1],0),MATCH(Y368*1,(MatriceHeureHeure[#Headers])*1,0))</f>
        <v>#VALUE!</v>
      </c>
      <c r="AD368" s="48" t="e">
        <f>LEFT(TEXT(DataFromForm[[#This Row],[HeureBoisson]],"0000"),2)</f>
        <v>#VALUE!</v>
      </c>
      <c r="AE368" s="31" t="e">
        <f>LEFT(TEXT(DataFromForm[[#This Row],[HeureBoisson]],"0000"),2)+1</f>
        <v>#VALUE!</v>
      </c>
      <c r="AF368" t="e">
        <f>IF(RIGHT(DataFromForm[[#This Row],[HeureBoisson]],2)*1 &gt;57, AE368,AD368)</f>
        <v>#VALUE!</v>
      </c>
      <c r="AG368" t="e">
        <f>IF(RIGHT(DataFromForm[[#This Row],[HeureBoisson]],2)*1 &gt;57,0,MROUND(RIGHT(DataFromForm[[#This Row],[Heure coucher]]*1,2),15))</f>
        <v>#VALUE!</v>
      </c>
      <c r="AH368" t="e" cm="1">
        <f t="array" aca="1" ref="AH368" ca="1">RIGHT(CELL("address",INDEX(Agenda!A:A,MATCH(DataFromForm[[#This Row],[Date]],Agenda!A:A,0))),3)-1</f>
        <v>#VALUE!</v>
      </c>
      <c r="AI368" s="4" t="e" cm="1">
        <f t="array" ref="AI368">INDEX(MatriceHeureHeure[], MATCH(AG368*1,TableHeuresMinutes[Colonne1],0),MATCH(AF368*1,(MatriceHeureHeure[#Headers])*1,0))</f>
        <v>#VALUE!</v>
      </c>
      <c r="AJ368" s="37">
        <v>0</v>
      </c>
      <c r="AK368" s="48" t="e">
        <f>LEFT(TEXT(DataFromForm[[#This Row],[Heure sieste]],"0000"),2)</f>
        <v>#VALUE!</v>
      </c>
      <c r="AL368" s="31" t="e">
        <f>LEFT(TEXT(DataFromForm[[#This Row],[Heure sieste]],"0000"),2)+1</f>
        <v>#VALUE!</v>
      </c>
      <c r="AM368" t="e">
        <f>IF(RIGHT(DataFromForm[[#This Row],[Heure sieste]],2)*1 &gt;57, AL368,AK368)</f>
        <v>#VALUE!</v>
      </c>
      <c r="AN368" t="e">
        <f>IF(RIGHT(DataFromForm[[#This Row],[Heure sieste]],2)*1 &gt;57,0,MROUND(RIGHT(DataFromForm[[#This Row],[Heure sieste]]*1,2),15))</f>
        <v>#VALUE!</v>
      </c>
      <c r="AO368" t="e">
        <f>MROUND(DataFromForm[[#This Row],[Durée sieste]],15)</f>
        <v>#VALUE!</v>
      </c>
      <c r="AP368" t="e" cm="1">
        <f t="array" aca="1" ref="AP368" ca="1">RIGHT(CELL("address",INDEX(Agenda!A:A,MATCH(DataFromForm[[#This Row],[Date]],Agenda!A:A,0))),3)</f>
        <v>#VALUE!</v>
      </c>
      <c r="AQ368" s="4" t="e" cm="1">
        <f t="array" ref="AQ368">INDEX(MatriceHeureHeure[], MATCH(AN368*1,TableHeuresMinutes[Colonne1],0),MATCH(AM368*1,(MatriceHeureHeure[#Headers])*1,0))</f>
        <v>#VALUE!</v>
      </c>
      <c r="AR368" t="e">
        <f t="shared" si="6"/>
        <v>#VALUE!</v>
      </c>
    </row>
    <row r="369" spans="16:44">
      <c r="P369" s="30" t="e">
        <f>LEFT(TEXT(DataFromForm[[#This Row],[Heure coucher]],"0000"),2)</f>
        <v>#VALUE!</v>
      </c>
      <c r="Q369" s="31" t="e">
        <f>LEFT(TEXT(DataFromForm[[#This Row],[Heure coucher]],"0000"),2)+1</f>
        <v>#VALUE!</v>
      </c>
      <c r="R369" s="32" t="e">
        <f>IF(RIGHT(DataFromForm[[#This Row],[Heure coucher]],2)*1 &gt;57,Q369, P369)</f>
        <v>#VALUE!</v>
      </c>
      <c r="S369" s="33" t="e">
        <f>IF(RIGHT(DataFromForm[[#This Row],[Heure coucher]],2)*1 &gt;57,0,MROUND(RIGHT(DataFromForm[[#This Row],[Heure coucher]]*1,2),15))</f>
        <v>#VALUE!</v>
      </c>
      <c r="T369" s="20" t="e" cm="1">
        <f t="array" aca="1" ref="T369" ca="1">RIGHT(CELL("address",INDEX(Agenda!A:A,MATCH(DataFromForm[[#This Row],[Date]],Agenda!A:A,0))),3)</f>
        <v>#VALUE!</v>
      </c>
      <c r="U369" s="34" t="e" cm="1">
        <f t="array" ref="U369">INDEX(MatriceHeureHeure[], MATCH(S369*1,TableHeuresMinutes[Colonne1],0),MATCH(R369*1,(MatriceHeureHeure[#Headers])*1,0))</f>
        <v>#VALUE!</v>
      </c>
      <c r="W369" s="30" t="e">
        <f>LEFT(TEXT(DataFromForm[[#This Row],[Heure levé]],"0000"),2)</f>
        <v>#VALUE!</v>
      </c>
      <c r="X369" s="31" t="e">
        <f>LEFT(TEXT(DataFromForm[[#This Row],[Heure levé]],"0000"),2)+1</f>
        <v>#VALUE!</v>
      </c>
      <c r="Y369" t="e">
        <f>IF(RIGHT(DataFromForm[[#This Row],[Heure levé]],2)*1 &gt;57, X369,W369)</f>
        <v>#VALUE!</v>
      </c>
      <c r="Z369" t="e">
        <f>IF(RIGHT(DataFromForm[[#This Row],[Heure levé]],2)*1 &gt;57,0,MROUND(RIGHT(DataFromForm[[#This Row],[Heure coucher]]*1,2),15))</f>
        <v>#VALUE!</v>
      </c>
      <c r="AA369" t="e" cm="1">
        <f t="array" aca="1" ref="AA369" ca="1">RIGHT(CELL("address",INDEX(Agenda!A:A,MATCH(DataFromForm[[#This Row],[Date]],Agenda!A:A,0))),3)</f>
        <v>#VALUE!</v>
      </c>
      <c r="AB369" s="4" t="e" cm="1">
        <f t="array" ref="AB369">INDEX(MatriceHeureHeure[], MATCH(Z369*1,TableHeuresMinutes[Colonne1],0),MATCH(Y369*1,(MatriceHeureHeure[#Headers])*1,0))</f>
        <v>#VALUE!</v>
      </c>
      <c r="AD369" s="48" t="e">
        <f>LEFT(TEXT(DataFromForm[[#This Row],[HeureBoisson]],"0000"),2)</f>
        <v>#VALUE!</v>
      </c>
      <c r="AE369" s="31" t="e">
        <f>LEFT(TEXT(DataFromForm[[#This Row],[HeureBoisson]],"0000"),2)+1</f>
        <v>#VALUE!</v>
      </c>
      <c r="AF369" t="e">
        <f>IF(RIGHT(DataFromForm[[#This Row],[HeureBoisson]],2)*1 &gt;57, AE369,AD369)</f>
        <v>#VALUE!</v>
      </c>
      <c r="AG369" t="e">
        <f>IF(RIGHT(DataFromForm[[#This Row],[HeureBoisson]],2)*1 &gt;57,0,MROUND(RIGHT(DataFromForm[[#This Row],[Heure coucher]]*1,2),15))</f>
        <v>#VALUE!</v>
      </c>
      <c r="AH369" t="e" cm="1">
        <f t="array" aca="1" ref="AH369" ca="1">RIGHT(CELL("address",INDEX(Agenda!A:A,MATCH(DataFromForm[[#This Row],[Date]],Agenda!A:A,0))),3)-1</f>
        <v>#VALUE!</v>
      </c>
      <c r="AI369" s="4" t="e" cm="1">
        <f t="array" ref="AI369">INDEX(MatriceHeureHeure[], MATCH(AG369*1,TableHeuresMinutes[Colonne1],0),MATCH(AF369*1,(MatriceHeureHeure[#Headers])*1,0))</f>
        <v>#VALUE!</v>
      </c>
      <c r="AJ369" s="37">
        <v>0</v>
      </c>
      <c r="AK369" s="48" t="e">
        <f>LEFT(TEXT(DataFromForm[[#This Row],[Heure sieste]],"0000"),2)</f>
        <v>#VALUE!</v>
      </c>
      <c r="AL369" s="31" t="e">
        <f>LEFT(TEXT(DataFromForm[[#This Row],[Heure sieste]],"0000"),2)+1</f>
        <v>#VALUE!</v>
      </c>
      <c r="AM369" t="e">
        <f>IF(RIGHT(DataFromForm[[#This Row],[Heure sieste]],2)*1 &gt;57, AL369,AK369)</f>
        <v>#VALUE!</v>
      </c>
      <c r="AN369" t="e">
        <f>IF(RIGHT(DataFromForm[[#This Row],[Heure sieste]],2)*1 &gt;57,0,MROUND(RIGHT(DataFromForm[[#This Row],[Heure sieste]]*1,2),15))</f>
        <v>#VALUE!</v>
      </c>
      <c r="AO369" t="e">
        <f>MROUND(DataFromForm[[#This Row],[Durée sieste]],15)</f>
        <v>#VALUE!</v>
      </c>
      <c r="AP369" t="e" cm="1">
        <f t="array" aca="1" ref="AP369" ca="1">RIGHT(CELL("address",INDEX(Agenda!A:A,MATCH(DataFromForm[[#This Row],[Date]],Agenda!A:A,0))),3)</f>
        <v>#VALUE!</v>
      </c>
      <c r="AQ369" s="4" t="e" cm="1">
        <f t="array" ref="AQ369">INDEX(MatriceHeureHeure[], MATCH(AN369*1,TableHeuresMinutes[Colonne1],0),MATCH(AM369*1,(MatriceHeureHeure[#Headers])*1,0))</f>
        <v>#VALUE!</v>
      </c>
      <c r="AR369" t="e">
        <f t="shared" si="6"/>
        <v>#VALUE!</v>
      </c>
    </row>
    <row r="370" spans="16:44">
      <c r="P370" s="30" t="e">
        <f>LEFT(TEXT(DataFromForm[[#This Row],[Heure coucher]],"0000"),2)</f>
        <v>#VALUE!</v>
      </c>
      <c r="Q370" s="31" t="e">
        <f>LEFT(TEXT(DataFromForm[[#This Row],[Heure coucher]],"0000"),2)+1</f>
        <v>#VALUE!</v>
      </c>
      <c r="R370" s="32" t="e">
        <f>IF(RIGHT(DataFromForm[[#This Row],[Heure coucher]],2)*1 &gt;57,Q370, P370)</f>
        <v>#VALUE!</v>
      </c>
      <c r="S370" s="33" t="e">
        <f>IF(RIGHT(DataFromForm[[#This Row],[Heure coucher]],2)*1 &gt;57,0,MROUND(RIGHT(DataFromForm[[#This Row],[Heure coucher]]*1,2),15))</f>
        <v>#VALUE!</v>
      </c>
      <c r="T370" s="20" t="e" cm="1">
        <f t="array" aca="1" ref="T370" ca="1">RIGHT(CELL("address",INDEX(Agenda!A:A,MATCH(DataFromForm[[#This Row],[Date]],Agenda!A:A,0))),3)</f>
        <v>#VALUE!</v>
      </c>
      <c r="U370" s="34" t="e" cm="1">
        <f t="array" ref="U370">INDEX(MatriceHeureHeure[], MATCH(S370*1,TableHeuresMinutes[Colonne1],0),MATCH(R370*1,(MatriceHeureHeure[#Headers])*1,0))</f>
        <v>#VALUE!</v>
      </c>
      <c r="W370" s="30" t="e">
        <f>LEFT(TEXT(DataFromForm[[#This Row],[Heure levé]],"0000"),2)</f>
        <v>#VALUE!</v>
      </c>
      <c r="X370" s="31" t="e">
        <f>LEFT(TEXT(DataFromForm[[#This Row],[Heure levé]],"0000"),2)+1</f>
        <v>#VALUE!</v>
      </c>
      <c r="Y370" t="e">
        <f>IF(RIGHT(DataFromForm[[#This Row],[Heure levé]],2)*1 &gt;57, X370,W370)</f>
        <v>#VALUE!</v>
      </c>
      <c r="Z370" t="e">
        <f>IF(RIGHT(DataFromForm[[#This Row],[Heure levé]],2)*1 &gt;57,0,MROUND(RIGHT(DataFromForm[[#This Row],[Heure coucher]]*1,2),15))</f>
        <v>#VALUE!</v>
      </c>
      <c r="AA370" t="e" cm="1">
        <f t="array" aca="1" ref="AA370" ca="1">RIGHT(CELL("address",INDEX(Agenda!A:A,MATCH(DataFromForm[[#This Row],[Date]],Agenda!A:A,0))),3)</f>
        <v>#VALUE!</v>
      </c>
      <c r="AB370" s="4" t="e" cm="1">
        <f t="array" ref="AB370">INDEX(MatriceHeureHeure[], MATCH(Z370*1,TableHeuresMinutes[Colonne1],0),MATCH(Y370*1,(MatriceHeureHeure[#Headers])*1,0))</f>
        <v>#VALUE!</v>
      </c>
      <c r="AD370" s="48" t="e">
        <f>LEFT(TEXT(DataFromForm[[#This Row],[HeureBoisson]],"0000"),2)</f>
        <v>#VALUE!</v>
      </c>
      <c r="AE370" s="31" t="e">
        <f>LEFT(TEXT(DataFromForm[[#This Row],[HeureBoisson]],"0000"),2)+1</f>
        <v>#VALUE!</v>
      </c>
      <c r="AF370" t="e">
        <f>IF(RIGHT(DataFromForm[[#This Row],[HeureBoisson]],2)*1 &gt;57, AE370,AD370)</f>
        <v>#VALUE!</v>
      </c>
      <c r="AG370" t="e">
        <f>IF(RIGHT(DataFromForm[[#This Row],[HeureBoisson]],2)*1 &gt;57,0,MROUND(RIGHT(DataFromForm[[#This Row],[Heure coucher]]*1,2),15))</f>
        <v>#VALUE!</v>
      </c>
      <c r="AH370" t="e" cm="1">
        <f t="array" aca="1" ref="AH370" ca="1">RIGHT(CELL("address",INDEX(Agenda!A:A,MATCH(DataFromForm[[#This Row],[Date]],Agenda!A:A,0))),3)-1</f>
        <v>#VALUE!</v>
      </c>
      <c r="AI370" s="4" t="e" cm="1">
        <f t="array" ref="AI370">INDEX(MatriceHeureHeure[], MATCH(AG370*1,TableHeuresMinutes[Colonne1],0),MATCH(AF370*1,(MatriceHeureHeure[#Headers])*1,0))</f>
        <v>#VALUE!</v>
      </c>
      <c r="AJ370" s="37">
        <v>0</v>
      </c>
      <c r="AK370" s="48" t="e">
        <f>LEFT(TEXT(DataFromForm[[#This Row],[Heure sieste]],"0000"),2)</f>
        <v>#VALUE!</v>
      </c>
      <c r="AL370" s="31" t="e">
        <f>LEFT(TEXT(DataFromForm[[#This Row],[Heure sieste]],"0000"),2)+1</f>
        <v>#VALUE!</v>
      </c>
      <c r="AM370" t="e">
        <f>IF(RIGHT(DataFromForm[[#This Row],[Heure sieste]],2)*1 &gt;57, AL370,AK370)</f>
        <v>#VALUE!</v>
      </c>
      <c r="AN370" t="e">
        <f>IF(RIGHT(DataFromForm[[#This Row],[Heure sieste]],2)*1 &gt;57,0,MROUND(RIGHT(DataFromForm[[#This Row],[Heure sieste]]*1,2),15))</f>
        <v>#VALUE!</v>
      </c>
      <c r="AO370" t="e">
        <f>MROUND(DataFromForm[[#This Row],[Durée sieste]],15)</f>
        <v>#VALUE!</v>
      </c>
      <c r="AP370" t="e" cm="1">
        <f t="array" aca="1" ref="AP370" ca="1">RIGHT(CELL("address",INDEX(Agenda!A:A,MATCH(DataFromForm[[#This Row],[Date]],Agenda!A:A,0))),3)</f>
        <v>#VALUE!</v>
      </c>
      <c r="AQ370" s="4" t="e" cm="1">
        <f t="array" ref="AQ370">INDEX(MatriceHeureHeure[], MATCH(AN370*1,TableHeuresMinutes[Colonne1],0),MATCH(AM370*1,(MatriceHeureHeure[#Headers])*1,0))</f>
        <v>#VALUE!</v>
      </c>
      <c r="AR370" t="e">
        <f t="shared" si="6"/>
        <v>#VALUE!</v>
      </c>
    </row>
    <row r="371" spans="16:44">
      <c r="P371" s="30" t="e">
        <f>LEFT(TEXT(DataFromForm[[#This Row],[Heure coucher]],"0000"),2)</f>
        <v>#VALUE!</v>
      </c>
      <c r="Q371" s="31" t="e">
        <f>LEFT(TEXT(DataFromForm[[#This Row],[Heure coucher]],"0000"),2)+1</f>
        <v>#VALUE!</v>
      </c>
      <c r="R371" s="32" t="e">
        <f>IF(RIGHT(DataFromForm[[#This Row],[Heure coucher]],2)*1 &gt;57,Q371, P371)</f>
        <v>#VALUE!</v>
      </c>
      <c r="S371" s="33" t="e">
        <f>IF(RIGHT(DataFromForm[[#This Row],[Heure coucher]],2)*1 &gt;57,0,MROUND(RIGHT(DataFromForm[[#This Row],[Heure coucher]]*1,2),15))</f>
        <v>#VALUE!</v>
      </c>
      <c r="T371" s="20" t="e" cm="1">
        <f t="array" aca="1" ref="T371" ca="1">RIGHT(CELL("address",INDEX(Agenda!A:A,MATCH(DataFromForm[[#This Row],[Date]],Agenda!A:A,0))),3)</f>
        <v>#VALUE!</v>
      </c>
      <c r="U371" s="34" t="e" cm="1">
        <f t="array" ref="U371">INDEX(MatriceHeureHeure[], MATCH(S371*1,TableHeuresMinutes[Colonne1],0),MATCH(R371*1,(MatriceHeureHeure[#Headers])*1,0))</f>
        <v>#VALUE!</v>
      </c>
      <c r="W371" s="30" t="e">
        <f>LEFT(TEXT(DataFromForm[[#This Row],[Heure levé]],"0000"),2)</f>
        <v>#VALUE!</v>
      </c>
      <c r="X371" s="31" t="e">
        <f>LEFT(TEXT(DataFromForm[[#This Row],[Heure levé]],"0000"),2)+1</f>
        <v>#VALUE!</v>
      </c>
      <c r="Y371" t="e">
        <f>IF(RIGHT(DataFromForm[[#This Row],[Heure levé]],2)*1 &gt;57, X371,W371)</f>
        <v>#VALUE!</v>
      </c>
      <c r="Z371" t="e">
        <f>IF(RIGHT(DataFromForm[[#This Row],[Heure levé]],2)*1 &gt;57,0,MROUND(RIGHT(DataFromForm[[#This Row],[Heure coucher]]*1,2),15))</f>
        <v>#VALUE!</v>
      </c>
      <c r="AA371" t="e" cm="1">
        <f t="array" aca="1" ref="AA371" ca="1">RIGHT(CELL("address",INDEX(Agenda!A:A,MATCH(DataFromForm[[#This Row],[Date]],Agenda!A:A,0))),3)</f>
        <v>#VALUE!</v>
      </c>
      <c r="AB371" s="4" t="e" cm="1">
        <f t="array" ref="AB371">INDEX(MatriceHeureHeure[], MATCH(Z371*1,TableHeuresMinutes[Colonne1],0),MATCH(Y371*1,(MatriceHeureHeure[#Headers])*1,0))</f>
        <v>#VALUE!</v>
      </c>
      <c r="AD371" s="48" t="e">
        <f>LEFT(TEXT(DataFromForm[[#This Row],[HeureBoisson]],"0000"),2)</f>
        <v>#VALUE!</v>
      </c>
      <c r="AE371" s="31" t="e">
        <f>LEFT(TEXT(DataFromForm[[#This Row],[HeureBoisson]],"0000"),2)+1</f>
        <v>#VALUE!</v>
      </c>
      <c r="AF371" t="e">
        <f>IF(RIGHT(DataFromForm[[#This Row],[HeureBoisson]],2)*1 &gt;57, AE371,AD371)</f>
        <v>#VALUE!</v>
      </c>
      <c r="AG371" t="e">
        <f>IF(RIGHT(DataFromForm[[#This Row],[HeureBoisson]],2)*1 &gt;57,0,MROUND(RIGHT(DataFromForm[[#This Row],[Heure coucher]]*1,2),15))</f>
        <v>#VALUE!</v>
      </c>
      <c r="AH371" t="e" cm="1">
        <f t="array" aca="1" ref="AH371" ca="1">RIGHT(CELL("address",INDEX(Agenda!A:A,MATCH(DataFromForm[[#This Row],[Date]],Agenda!A:A,0))),3)-1</f>
        <v>#VALUE!</v>
      </c>
      <c r="AI371" s="4" t="e" cm="1">
        <f t="array" ref="AI371">INDEX(MatriceHeureHeure[], MATCH(AG371*1,TableHeuresMinutes[Colonne1],0),MATCH(AF371*1,(MatriceHeureHeure[#Headers])*1,0))</f>
        <v>#VALUE!</v>
      </c>
      <c r="AJ371" s="37">
        <v>0</v>
      </c>
      <c r="AK371" s="48" t="e">
        <f>LEFT(TEXT(DataFromForm[[#This Row],[Heure sieste]],"0000"),2)</f>
        <v>#VALUE!</v>
      </c>
      <c r="AL371" s="31" t="e">
        <f>LEFT(TEXT(DataFromForm[[#This Row],[Heure sieste]],"0000"),2)+1</f>
        <v>#VALUE!</v>
      </c>
      <c r="AM371" t="e">
        <f>IF(RIGHT(DataFromForm[[#This Row],[Heure sieste]],2)*1 &gt;57, AL371,AK371)</f>
        <v>#VALUE!</v>
      </c>
      <c r="AN371" t="e">
        <f>IF(RIGHT(DataFromForm[[#This Row],[Heure sieste]],2)*1 &gt;57,0,MROUND(RIGHT(DataFromForm[[#This Row],[Heure sieste]]*1,2),15))</f>
        <v>#VALUE!</v>
      </c>
      <c r="AO371" t="e">
        <f>MROUND(DataFromForm[[#This Row],[Durée sieste]],15)</f>
        <v>#VALUE!</v>
      </c>
      <c r="AP371" t="e" cm="1">
        <f t="array" aca="1" ref="AP371" ca="1">RIGHT(CELL("address",INDEX(Agenda!A:A,MATCH(DataFromForm[[#This Row],[Date]],Agenda!A:A,0))),3)</f>
        <v>#VALUE!</v>
      </c>
      <c r="AQ371" s="4" t="e" cm="1">
        <f t="array" ref="AQ371">INDEX(MatriceHeureHeure[], MATCH(AN371*1,TableHeuresMinutes[Colonne1],0),MATCH(AM371*1,(MatriceHeureHeure[#Headers])*1,0))</f>
        <v>#VALUE!</v>
      </c>
      <c r="AR371" t="e">
        <f t="shared" si="6"/>
        <v>#VALUE!</v>
      </c>
    </row>
    <row r="372" spans="16:44">
      <c r="P372" s="30" t="e">
        <f>LEFT(TEXT(DataFromForm[[#This Row],[Heure coucher]],"0000"),2)</f>
        <v>#VALUE!</v>
      </c>
      <c r="Q372" s="31" t="e">
        <f>LEFT(TEXT(DataFromForm[[#This Row],[Heure coucher]],"0000"),2)+1</f>
        <v>#VALUE!</v>
      </c>
      <c r="R372" s="32" t="e">
        <f>IF(RIGHT(DataFromForm[[#This Row],[Heure coucher]],2)*1 &gt;57,Q372, P372)</f>
        <v>#VALUE!</v>
      </c>
      <c r="S372" s="33" t="e">
        <f>IF(RIGHT(DataFromForm[[#This Row],[Heure coucher]],2)*1 &gt;57,0,MROUND(RIGHT(DataFromForm[[#This Row],[Heure coucher]]*1,2),15))</f>
        <v>#VALUE!</v>
      </c>
      <c r="T372" s="20" t="e" cm="1">
        <f t="array" aca="1" ref="T372" ca="1">RIGHT(CELL("address",INDEX(Agenda!A:A,MATCH(DataFromForm[[#This Row],[Date]],Agenda!A:A,0))),3)</f>
        <v>#VALUE!</v>
      </c>
      <c r="U372" s="34" t="e" cm="1">
        <f t="array" ref="U372">INDEX(MatriceHeureHeure[], MATCH(S372*1,TableHeuresMinutes[Colonne1],0),MATCH(R372*1,(MatriceHeureHeure[#Headers])*1,0))</f>
        <v>#VALUE!</v>
      </c>
      <c r="W372" s="30" t="e">
        <f>LEFT(TEXT(DataFromForm[[#This Row],[Heure levé]],"0000"),2)</f>
        <v>#VALUE!</v>
      </c>
      <c r="X372" s="31" t="e">
        <f>LEFT(TEXT(DataFromForm[[#This Row],[Heure levé]],"0000"),2)+1</f>
        <v>#VALUE!</v>
      </c>
      <c r="Y372" t="e">
        <f>IF(RIGHT(DataFromForm[[#This Row],[Heure levé]],2)*1 &gt;57, X372,W372)</f>
        <v>#VALUE!</v>
      </c>
      <c r="Z372" t="e">
        <f>IF(RIGHT(DataFromForm[[#This Row],[Heure levé]],2)*1 &gt;57,0,MROUND(RIGHT(DataFromForm[[#This Row],[Heure coucher]]*1,2),15))</f>
        <v>#VALUE!</v>
      </c>
      <c r="AA372" t="e" cm="1">
        <f t="array" aca="1" ref="AA372" ca="1">RIGHT(CELL("address",INDEX(Agenda!A:A,MATCH(DataFromForm[[#This Row],[Date]],Agenda!A:A,0))),3)</f>
        <v>#VALUE!</v>
      </c>
      <c r="AB372" s="4" t="e" cm="1">
        <f t="array" ref="AB372">INDEX(MatriceHeureHeure[], MATCH(Z372*1,TableHeuresMinutes[Colonne1],0),MATCH(Y372*1,(MatriceHeureHeure[#Headers])*1,0))</f>
        <v>#VALUE!</v>
      </c>
      <c r="AD372" s="48" t="e">
        <f>LEFT(TEXT(DataFromForm[[#This Row],[HeureBoisson]],"0000"),2)</f>
        <v>#VALUE!</v>
      </c>
      <c r="AE372" s="31" t="e">
        <f>LEFT(TEXT(DataFromForm[[#This Row],[HeureBoisson]],"0000"),2)+1</f>
        <v>#VALUE!</v>
      </c>
      <c r="AF372" t="e">
        <f>IF(RIGHT(DataFromForm[[#This Row],[HeureBoisson]],2)*1 &gt;57, AE372,AD372)</f>
        <v>#VALUE!</v>
      </c>
      <c r="AG372" t="e">
        <f>IF(RIGHT(DataFromForm[[#This Row],[HeureBoisson]],2)*1 &gt;57,0,MROUND(RIGHT(DataFromForm[[#This Row],[Heure coucher]]*1,2),15))</f>
        <v>#VALUE!</v>
      </c>
      <c r="AH372" t="e" cm="1">
        <f t="array" aca="1" ref="AH372" ca="1">RIGHT(CELL("address",INDEX(Agenda!A:A,MATCH(DataFromForm[[#This Row],[Date]],Agenda!A:A,0))),3)-1</f>
        <v>#VALUE!</v>
      </c>
      <c r="AI372" s="4" t="e" cm="1">
        <f t="array" ref="AI372">INDEX(MatriceHeureHeure[], MATCH(AG372*1,TableHeuresMinutes[Colonne1],0),MATCH(AF372*1,(MatriceHeureHeure[#Headers])*1,0))</f>
        <v>#VALUE!</v>
      </c>
      <c r="AJ372" s="37">
        <v>0</v>
      </c>
      <c r="AK372" s="48" t="e">
        <f>LEFT(TEXT(DataFromForm[[#This Row],[Heure sieste]],"0000"),2)</f>
        <v>#VALUE!</v>
      </c>
      <c r="AL372" s="31" t="e">
        <f>LEFT(TEXT(DataFromForm[[#This Row],[Heure sieste]],"0000"),2)+1</f>
        <v>#VALUE!</v>
      </c>
      <c r="AM372" t="e">
        <f>IF(RIGHT(DataFromForm[[#This Row],[Heure sieste]],2)*1 &gt;57, AL372,AK372)</f>
        <v>#VALUE!</v>
      </c>
      <c r="AN372" t="e">
        <f>IF(RIGHT(DataFromForm[[#This Row],[Heure sieste]],2)*1 &gt;57,0,MROUND(RIGHT(DataFromForm[[#This Row],[Heure sieste]]*1,2),15))</f>
        <v>#VALUE!</v>
      </c>
      <c r="AO372" t="e">
        <f>MROUND(DataFromForm[[#This Row],[Durée sieste]],15)</f>
        <v>#VALUE!</v>
      </c>
      <c r="AP372" t="e" cm="1">
        <f t="array" aca="1" ref="AP372" ca="1">RIGHT(CELL("address",INDEX(Agenda!A:A,MATCH(DataFromForm[[#This Row],[Date]],Agenda!A:A,0))),3)</f>
        <v>#VALUE!</v>
      </c>
      <c r="AQ372" s="4" t="e" cm="1">
        <f t="array" ref="AQ372">INDEX(MatriceHeureHeure[], MATCH(AN372*1,TableHeuresMinutes[Colonne1],0),MATCH(AM372*1,(MatriceHeureHeure[#Headers])*1,0))</f>
        <v>#VALUE!</v>
      </c>
      <c r="AR372" t="e">
        <f t="shared" si="6"/>
        <v>#VALUE!</v>
      </c>
    </row>
    <row r="373" spans="16:44">
      <c r="P373" s="30" t="e">
        <f>LEFT(TEXT(DataFromForm[[#This Row],[Heure coucher]],"0000"),2)</f>
        <v>#VALUE!</v>
      </c>
      <c r="Q373" s="31" t="e">
        <f>LEFT(TEXT(DataFromForm[[#This Row],[Heure coucher]],"0000"),2)+1</f>
        <v>#VALUE!</v>
      </c>
      <c r="R373" s="32" t="e">
        <f>IF(RIGHT(DataFromForm[[#This Row],[Heure coucher]],2)*1 &gt;57,Q373, P373)</f>
        <v>#VALUE!</v>
      </c>
      <c r="S373" s="33" t="e">
        <f>IF(RIGHT(DataFromForm[[#This Row],[Heure coucher]],2)*1 &gt;57,0,MROUND(RIGHT(DataFromForm[[#This Row],[Heure coucher]]*1,2),15))</f>
        <v>#VALUE!</v>
      </c>
      <c r="T373" s="20" t="e" cm="1">
        <f t="array" aca="1" ref="T373" ca="1">RIGHT(CELL("address",INDEX(Agenda!A:A,MATCH(DataFromForm[[#This Row],[Date]],Agenda!A:A,0))),3)</f>
        <v>#VALUE!</v>
      </c>
      <c r="U373" s="34" t="e" cm="1">
        <f t="array" ref="U373">INDEX(MatriceHeureHeure[], MATCH(S373*1,TableHeuresMinutes[Colonne1],0),MATCH(R373*1,(MatriceHeureHeure[#Headers])*1,0))</f>
        <v>#VALUE!</v>
      </c>
      <c r="W373" s="30" t="e">
        <f>LEFT(TEXT(DataFromForm[[#This Row],[Heure levé]],"0000"),2)</f>
        <v>#VALUE!</v>
      </c>
      <c r="X373" s="31" t="e">
        <f>LEFT(TEXT(DataFromForm[[#This Row],[Heure levé]],"0000"),2)+1</f>
        <v>#VALUE!</v>
      </c>
      <c r="Y373" t="e">
        <f>IF(RIGHT(DataFromForm[[#This Row],[Heure levé]],2)*1 &gt;57, X373,W373)</f>
        <v>#VALUE!</v>
      </c>
      <c r="Z373" t="e">
        <f>IF(RIGHT(DataFromForm[[#This Row],[Heure levé]],2)*1 &gt;57,0,MROUND(RIGHT(DataFromForm[[#This Row],[Heure coucher]]*1,2),15))</f>
        <v>#VALUE!</v>
      </c>
      <c r="AA373" t="e" cm="1">
        <f t="array" aca="1" ref="AA373" ca="1">RIGHT(CELL("address",INDEX(Agenda!A:A,MATCH(DataFromForm[[#This Row],[Date]],Agenda!A:A,0))),3)</f>
        <v>#VALUE!</v>
      </c>
      <c r="AB373" s="4" t="e" cm="1">
        <f t="array" ref="AB373">INDEX(MatriceHeureHeure[], MATCH(Z373*1,TableHeuresMinutes[Colonne1],0),MATCH(Y373*1,(MatriceHeureHeure[#Headers])*1,0))</f>
        <v>#VALUE!</v>
      </c>
      <c r="AD373" s="48" t="e">
        <f>LEFT(TEXT(DataFromForm[[#This Row],[HeureBoisson]],"0000"),2)</f>
        <v>#VALUE!</v>
      </c>
      <c r="AE373" s="31" t="e">
        <f>LEFT(TEXT(DataFromForm[[#This Row],[HeureBoisson]],"0000"),2)+1</f>
        <v>#VALUE!</v>
      </c>
      <c r="AF373" t="e">
        <f>IF(RIGHT(DataFromForm[[#This Row],[HeureBoisson]],2)*1 &gt;57, AE373,AD373)</f>
        <v>#VALUE!</v>
      </c>
      <c r="AG373" t="e">
        <f>IF(RIGHT(DataFromForm[[#This Row],[HeureBoisson]],2)*1 &gt;57,0,MROUND(RIGHT(DataFromForm[[#This Row],[Heure coucher]]*1,2),15))</f>
        <v>#VALUE!</v>
      </c>
      <c r="AH373" t="e" cm="1">
        <f t="array" aca="1" ref="AH373" ca="1">RIGHT(CELL("address",INDEX(Agenda!A:A,MATCH(DataFromForm[[#This Row],[Date]],Agenda!A:A,0))),3)-1</f>
        <v>#VALUE!</v>
      </c>
      <c r="AI373" s="4" t="e" cm="1">
        <f t="array" ref="AI373">INDEX(MatriceHeureHeure[], MATCH(AG373*1,TableHeuresMinutes[Colonne1],0),MATCH(AF373*1,(MatriceHeureHeure[#Headers])*1,0))</f>
        <v>#VALUE!</v>
      </c>
      <c r="AJ373" s="37">
        <v>0</v>
      </c>
      <c r="AK373" s="48" t="e">
        <f>LEFT(TEXT(DataFromForm[[#This Row],[Heure sieste]],"0000"),2)</f>
        <v>#VALUE!</v>
      </c>
      <c r="AL373" s="31" t="e">
        <f>LEFT(TEXT(DataFromForm[[#This Row],[Heure sieste]],"0000"),2)+1</f>
        <v>#VALUE!</v>
      </c>
      <c r="AM373" t="e">
        <f>IF(RIGHT(DataFromForm[[#This Row],[Heure sieste]],2)*1 &gt;57, AL373,AK373)</f>
        <v>#VALUE!</v>
      </c>
      <c r="AN373" t="e">
        <f>IF(RIGHT(DataFromForm[[#This Row],[Heure sieste]],2)*1 &gt;57,0,MROUND(RIGHT(DataFromForm[[#This Row],[Heure sieste]]*1,2),15))</f>
        <v>#VALUE!</v>
      </c>
      <c r="AO373" t="e">
        <f>MROUND(DataFromForm[[#This Row],[Durée sieste]],15)</f>
        <v>#VALUE!</v>
      </c>
      <c r="AP373" t="e" cm="1">
        <f t="array" aca="1" ref="AP373" ca="1">RIGHT(CELL("address",INDEX(Agenda!A:A,MATCH(DataFromForm[[#This Row],[Date]],Agenda!A:A,0))),3)</f>
        <v>#VALUE!</v>
      </c>
      <c r="AQ373" s="4" t="e" cm="1">
        <f t="array" ref="AQ373">INDEX(MatriceHeureHeure[], MATCH(AN373*1,TableHeuresMinutes[Colonne1],0),MATCH(AM373*1,(MatriceHeureHeure[#Headers])*1,0))</f>
        <v>#VALUE!</v>
      </c>
      <c r="AR373" t="e">
        <f t="shared" si="6"/>
        <v>#VALUE!</v>
      </c>
    </row>
    <row r="374" spans="16:44">
      <c r="P374" s="30" t="e">
        <f>LEFT(TEXT(DataFromForm[[#This Row],[Heure coucher]],"0000"),2)</f>
        <v>#VALUE!</v>
      </c>
      <c r="Q374" s="31" t="e">
        <f>LEFT(TEXT(DataFromForm[[#This Row],[Heure coucher]],"0000"),2)+1</f>
        <v>#VALUE!</v>
      </c>
      <c r="R374" s="32" t="e">
        <f>IF(RIGHT(DataFromForm[[#This Row],[Heure coucher]],2)*1 &gt;57,Q374, P374)</f>
        <v>#VALUE!</v>
      </c>
      <c r="S374" s="33" t="e">
        <f>IF(RIGHT(DataFromForm[[#This Row],[Heure coucher]],2)*1 &gt;57,0,MROUND(RIGHT(DataFromForm[[#This Row],[Heure coucher]]*1,2),15))</f>
        <v>#VALUE!</v>
      </c>
      <c r="T374" s="20" t="e" cm="1">
        <f t="array" aca="1" ref="T374" ca="1">RIGHT(CELL("address",INDEX(Agenda!A:A,MATCH(DataFromForm[[#This Row],[Date]],Agenda!A:A,0))),3)</f>
        <v>#VALUE!</v>
      </c>
      <c r="U374" s="34" t="e" cm="1">
        <f t="array" ref="U374">INDEX(MatriceHeureHeure[], MATCH(S374*1,TableHeuresMinutes[Colonne1],0),MATCH(R374*1,(MatriceHeureHeure[#Headers])*1,0))</f>
        <v>#VALUE!</v>
      </c>
      <c r="W374" s="30" t="e">
        <f>LEFT(TEXT(DataFromForm[[#This Row],[Heure levé]],"0000"),2)</f>
        <v>#VALUE!</v>
      </c>
      <c r="X374" s="31" t="e">
        <f>LEFT(TEXT(DataFromForm[[#This Row],[Heure levé]],"0000"),2)+1</f>
        <v>#VALUE!</v>
      </c>
      <c r="Y374" t="e">
        <f>IF(RIGHT(DataFromForm[[#This Row],[Heure levé]],2)*1 &gt;57, X374,W374)</f>
        <v>#VALUE!</v>
      </c>
      <c r="Z374" t="e">
        <f>IF(RIGHT(DataFromForm[[#This Row],[Heure levé]],2)*1 &gt;57,0,MROUND(RIGHT(DataFromForm[[#This Row],[Heure coucher]]*1,2),15))</f>
        <v>#VALUE!</v>
      </c>
      <c r="AA374" t="e" cm="1">
        <f t="array" aca="1" ref="AA374" ca="1">RIGHT(CELL("address",INDEX(Agenda!A:A,MATCH(DataFromForm[[#This Row],[Date]],Agenda!A:A,0))),3)</f>
        <v>#VALUE!</v>
      </c>
      <c r="AB374" s="4" t="e" cm="1">
        <f t="array" ref="AB374">INDEX(MatriceHeureHeure[], MATCH(Z374*1,TableHeuresMinutes[Colonne1],0),MATCH(Y374*1,(MatriceHeureHeure[#Headers])*1,0))</f>
        <v>#VALUE!</v>
      </c>
      <c r="AD374" s="48" t="e">
        <f>LEFT(TEXT(DataFromForm[[#This Row],[HeureBoisson]],"0000"),2)</f>
        <v>#VALUE!</v>
      </c>
      <c r="AE374" s="31" t="e">
        <f>LEFT(TEXT(DataFromForm[[#This Row],[HeureBoisson]],"0000"),2)+1</f>
        <v>#VALUE!</v>
      </c>
      <c r="AF374" t="e">
        <f>IF(RIGHT(DataFromForm[[#This Row],[HeureBoisson]],2)*1 &gt;57, AE374,AD374)</f>
        <v>#VALUE!</v>
      </c>
      <c r="AG374" t="e">
        <f>IF(RIGHT(DataFromForm[[#This Row],[HeureBoisson]],2)*1 &gt;57,0,MROUND(RIGHT(DataFromForm[[#This Row],[Heure coucher]]*1,2),15))</f>
        <v>#VALUE!</v>
      </c>
      <c r="AH374" t="e" cm="1">
        <f t="array" aca="1" ref="AH374" ca="1">RIGHT(CELL("address",INDEX(Agenda!A:A,MATCH(DataFromForm[[#This Row],[Date]],Agenda!A:A,0))),3)-1</f>
        <v>#VALUE!</v>
      </c>
      <c r="AI374" s="4" t="e" cm="1">
        <f t="array" ref="AI374">INDEX(MatriceHeureHeure[], MATCH(AG374*1,TableHeuresMinutes[Colonne1],0),MATCH(AF374*1,(MatriceHeureHeure[#Headers])*1,0))</f>
        <v>#VALUE!</v>
      </c>
      <c r="AJ374" s="37">
        <v>0</v>
      </c>
      <c r="AK374" s="48" t="e">
        <f>LEFT(TEXT(DataFromForm[[#This Row],[Heure sieste]],"0000"),2)</f>
        <v>#VALUE!</v>
      </c>
      <c r="AL374" s="31" t="e">
        <f>LEFT(TEXT(DataFromForm[[#This Row],[Heure sieste]],"0000"),2)+1</f>
        <v>#VALUE!</v>
      </c>
      <c r="AM374" t="e">
        <f>IF(RIGHT(DataFromForm[[#This Row],[Heure sieste]],2)*1 &gt;57, AL374,AK374)</f>
        <v>#VALUE!</v>
      </c>
      <c r="AN374" t="e">
        <f>IF(RIGHT(DataFromForm[[#This Row],[Heure sieste]],2)*1 &gt;57,0,MROUND(RIGHT(DataFromForm[[#This Row],[Heure sieste]]*1,2),15))</f>
        <v>#VALUE!</v>
      </c>
      <c r="AO374" t="e">
        <f>MROUND(DataFromForm[[#This Row],[Durée sieste]],15)</f>
        <v>#VALUE!</v>
      </c>
      <c r="AP374" t="e" cm="1">
        <f t="array" aca="1" ref="AP374" ca="1">RIGHT(CELL("address",INDEX(Agenda!A:A,MATCH(DataFromForm[[#This Row],[Date]],Agenda!A:A,0))),3)</f>
        <v>#VALUE!</v>
      </c>
      <c r="AQ374" s="4" t="e" cm="1">
        <f t="array" ref="AQ374">INDEX(MatriceHeureHeure[], MATCH(AN374*1,TableHeuresMinutes[Colonne1],0),MATCH(AM374*1,(MatriceHeureHeure[#Headers])*1,0))</f>
        <v>#VALUE!</v>
      </c>
      <c r="AR374" t="e">
        <f t="shared" si="6"/>
        <v>#VALUE!</v>
      </c>
    </row>
    <row r="375" spans="16:44">
      <c r="P375" s="30" t="e">
        <f>LEFT(TEXT(DataFromForm[[#This Row],[Heure coucher]],"0000"),2)</f>
        <v>#VALUE!</v>
      </c>
      <c r="Q375" s="31" t="e">
        <f>LEFT(TEXT(DataFromForm[[#This Row],[Heure coucher]],"0000"),2)+1</f>
        <v>#VALUE!</v>
      </c>
      <c r="R375" s="32" t="e">
        <f>IF(RIGHT(DataFromForm[[#This Row],[Heure coucher]],2)*1 &gt;57,Q375, P375)</f>
        <v>#VALUE!</v>
      </c>
      <c r="S375" s="33" t="e">
        <f>IF(RIGHT(DataFromForm[[#This Row],[Heure coucher]],2)*1 &gt;57,0,MROUND(RIGHT(DataFromForm[[#This Row],[Heure coucher]]*1,2),15))</f>
        <v>#VALUE!</v>
      </c>
      <c r="T375" s="20" t="e" cm="1">
        <f t="array" aca="1" ref="T375" ca="1">RIGHT(CELL("address",INDEX(Agenda!A:A,MATCH(DataFromForm[[#This Row],[Date]],Agenda!A:A,0))),3)</f>
        <v>#VALUE!</v>
      </c>
      <c r="U375" s="34" t="e" cm="1">
        <f t="array" ref="U375">INDEX(MatriceHeureHeure[], MATCH(S375*1,TableHeuresMinutes[Colonne1],0),MATCH(R375*1,(MatriceHeureHeure[#Headers])*1,0))</f>
        <v>#VALUE!</v>
      </c>
      <c r="W375" s="30" t="e">
        <f>LEFT(TEXT(DataFromForm[[#This Row],[Heure levé]],"0000"),2)</f>
        <v>#VALUE!</v>
      </c>
      <c r="X375" s="31" t="e">
        <f>LEFT(TEXT(DataFromForm[[#This Row],[Heure levé]],"0000"),2)+1</f>
        <v>#VALUE!</v>
      </c>
      <c r="Y375" t="e">
        <f>IF(RIGHT(DataFromForm[[#This Row],[Heure levé]],2)*1 &gt;57, X375,W375)</f>
        <v>#VALUE!</v>
      </c>
      <c r="Z375" t="e">
        <f>IF(RIGHT(DataFromForm[[#This Row],[Heure levé]],2)*1 &gt;57,0,MROUND(RIGHT(DataFromForm[[#This Row],[Heure coucher]]*1,2),15))</f>
        <v>#VALUE!</v>
      </c>
      <c r="AA375" t="e" cm="1">
        <f t="array" aca="1" ref="AA375" ca="1">RIGHT(CELL("address",INDEX(Agenda!A:A,MATCH(DataFromForm[[#This Row],[Date]],Agenda!A:A,0))),3)</f>
        <v>#VALUE!</v>
      </c>
      <c r="AB375" s="4" t="e" cm="1">
        <f t="array" ref="AB375">INDEX(MatriceHeureHeure[], MATCH(Z375*1,TableHeuresMinutes[Colonne1],0),MATCH(Y375*1,(MatriceHeureHeure[#Headers])*1,0))</f>
        <v>#VALUE!</v>
      </c>
      <c r="AD375" s="48" t="e">
        <f>LEFT(TEXT(DataFromForm[[#This Row],[HeureBoisson]],"0000"),2)</f>
        <v>#VALUE!</v>
      </c>
      <c r="AE375" s="31" t="e">
        <f>LEFT(TEXT(DataFromForm[[#This Row],[HeureBoisson]],"0000"),2)+1</f>
        <v>#VALUE!</v>
      </c>
      <c r="AF375" t="e">
        <f>IF(RIGHT(DataFromForm[[#This Row],[HeureBoisson]],2)*1 &gt;57, AE375,AD375)</f>
        <v>#VALUE!</v>
      </c>
      <c r="AG375" t="e">
        <f>IF(RIGHT(DataFromForm[[#This Row],[HeureBoisson]],2)*1 &gt;57,0,MROUND(RIGHT(DataFromForm[[#This Row],[Heure coucher]]*1,2),15))</f>
        <v>#VALUE!</v>
      </c>
      <c r="AH375" t="e" cm="1">
        <f t="array" aca="1" ref="AH375" ca="1">RIGHT(CELL("address",INDEX(Agenda!A:A,MATCH(DataFromForm[[#This Row],[Date]],Agenda!A:A,0))),3)-1</f>
        <v>#VALUE!</v>
      </c>
      <c r="AI375" s="4" t="e" cm="1">
        <f t="array" ref="AI375">INDEX(MatriceHeureHeure[], MATCH(AG375*1,TableHeuresMinutes[Colonne1],0),MATCH(AF375*1,(MatriceHeureHeure[#Headers])*1,0))</f>
        <v>#VALUE!</v>
      </c>
      <c r="AJ375" s="37">
        <v>0</v>
      </c>
      <c r="AK375" s="48" t="e">
        <f>LEFT(TEXT(DataFromForm[[#This Row],[Heure sieste]],"0000"),2)</f>
        <v>#VALUE!</v>
      </c>
      <c r="AL375" s="31" t="e">
        <f>LEFT(TEXT(DataFromForm[[#This Row],[Heure sieste]],"0000"),2)+1</f>
        <v>#VALUE!</v>
      </c>
      <c r="AM375" t="e">
        <f>IF(RIGHT(DataFromForm[[#This Row],[Heure sieste]],2)*1 &gt;57, AL375,AK375)</f>
        <v>#VALUE!</v>
      </c>
      <c r="AN375" t="e">
        <f>IF(RIGHT(DataFromForm[[#This Row],[Heure sieste]],2)*1 &gt;57,0,MROUND(RIGHT(DataFromForm[[#This Row],[Heure sieste]]*1,2),15))</f>
        <v>#VALUE!</v>
      </c>
      <c r="AO375" t="e">
        <f>MROUND(DataFromForm[[#This Row],[Durée sieste]],15)</f>
        <v>#VALUE!</v>
      </c>
      <c r="AP375" t="e" cm="1">
        <f t="array" aca="1" ref="AP375" ca="1">RIGHT(CELL("address",INDEX(Agenda!A:A,MATCH(DataFromForm[[#This Row],[Date]],Agenda!A:A,0))),3)</f>
        <v>#VALUE!</v>
      </c>
      <c r="AQ375" s="4" t="e" cm="1">
        <f t="array" ref="AQ375">INDEX(MatriceHeureHeure[], MATCH(AN375*1,TableHeuresMinutes[Colonne1],0),MATCH(AM375*1,(MatriceHeureHeure[#Headers])*1,0))</f>
        <v>#VALUE!</v>
      </c>
      <c r="AR375" t="e">
        <f t="shared" si="6"/>
        <v>#VALUE!</v>
      </c>
    </row>
    <row r="376" spans="16:44">
      <c r="P376" s="30" t="e">
        <f>LEFT(TEXT(DataFromForm[[#This Row],[Heure coucher]],"0000"),2)</f>
        <v>#VALUE!</v>
      </c>
      <c r="Q376" s="31" t="e">
        <f>LEFT(TEXT(DataFromForm[[#This Row],[Heure coucher]],"0000"),2)+1</f>
        <v>#VALUE!</v>
      </c>
      <c r="R376" s="32" t="e">
        <f>IF(RIGHT(DataFromForm[[#This Row],[Heure coucher]],2)*1 &gt;57,Q376, P376)</f>
        <v>#VALUE!</v>
      </c>
      <c r="S376" s="33" t="e">
        <f>IF(RIGHT(DataFromForm[[#This Row],[Heure coucher]],2)*1 &gt;57,0,MROUND(RIGHT(DataFromForm[[#This Row],[Heure coucher]]*1,2),15))</f>
        <v>#VALUE!</v>
      </c>
      <c r="T376" s="20" t="e" cm="1">
        <f t="array" aca="1" ref="T376" ca="1">RIGHT(CELL("address",INDEX(Agenda!A:A,MATCH(DataFromForm[[#This Row],[Date]],Agenda!A:A,0))),3)</f>
        <v>#VALUE!</v>
      </c>
      <c r="U376" s="34" t="e" cm="1">
        <f t="array" ref="U376">INDEX(MatriceHeureHeure[], MATCH(S376*1,TableHeuresMinutes[Colonne1],0),MATCH(R376*1,(MatriceHeureHeure[#Headers])*1,0))</f>
        <v>#VALUE!</v>
      </c>
      <c r="W376" s="30" t="e">
        <f>LEFT(TEXT(DataFromForm[[#This Row],[Heure levé]],"0000"),2)</f>
        <v>#VALUE!</v>
      </c>
      <c r="X376" s="31" t="e">
        <f>LEFT(TEXT(DataFromForm[[#This Row],[Heure levé]],"0000"),2)+1</f>
        <v>#VALUE!</v>
      </c>
      <c r="Y376" t="e">
        <f>IF(RIGHT(DataFromForm[[#This Row],[Heure levé]],2)*1 &gt;57, X376,W376)</f>
        <v>#VALUE!</v>
      </c>
      <c r="Z376" t="e">
        <f>IF(RIGHT(DataFromForm[[#This Row],[Heure levé]],2)*1 &gt;57,0,MROUND(RIGHT(DataFromForm[[#This Row],[Heure coucher]]*1,2),15))</f>
        <v>#VALUE!</v>
      </c>
      <c r="AA376" t="e" cm="1">
        <f t="array" aca="1" ref="AA376" ca="1">RIGHT(CELL("address",INDEX(Agenda!A:A,MATCH(DataFromForm[[#This Row],[Date]],Agenda!A:A,0))),3)</f>
        <v>#VALUE!</v>
      </c>
      <c r="AB376" s="4" t="e" cm="1">
        <f t="array" ref="AB376">INDEX(MatriceHeureHeure[], MATCH(Z376*1,TableHeuresMinutes[Colonne1],0),MATCH(Y376*1,(MatriceHeureHeure[#Headers])*1,0))</f>
        <v>#VALUE!</v>
      </c>
      <c r="AD376" s="48" t="e">
        <f>LEFT(TEXT(DataFromForm[[#This Row],[HeureBoisson]],"0000"),2)</f>
        <v>#VALUE!</v>
      </c>
      <c r="AE376" s="31" t="e">
        <f>LEFT(TEXT(DataFromForm[[#This Row],[HeureBoisson]],"0000"),2)+1</f>
        <v>#VALUE!</v>
      </c>
      <c r="AF376" t="e">
        <f>IF(RIGHT(DataFromForm[[#This Row],[HeureBoisson]],2)*1 &gt;57, AE376,AD376)</f>
        <v>#VALUE!</v>
      </c>
      <c r="AG376" t="e">
        <f>IF(RIGHT(DataFromForm[[#This Row],[HeureBoisson]],2)*1 &gt;57,0,MROUND(RIGHT(DataFromForm[[#This Row],[Heure coucher]]*1,2),15))</f>
        <v>#VALUE!</v>
      </c>
      <c r="AH376" t="e" cm="1">
        <f t="array" aca="1" ref="AH376" ca="1">RIGHT(CELL("address",INDEX(Agenda!A:A,MATCH(DataFromForm[[#This Row],[Date]],Agenda!A:A,0))),3)-1</f>
        <v>#VALUE!</v>
      </c>
      <c r="AI376" s="4" t="e" cm="1">
        <f t="array" ref="AI376">INDEX(MatriceHeureHeure[], MATCH(AG376*1,TableHeuresMinutes[Colonne1],0),MATCH(AF376*1,(MatriceHeureHeure[#Headers])*1,0))</f>
        <v>#VALUE!</v>
      </c>
      <c r="AJ376" s="37">
        <v>0</v>
      </c>
      <c r="AK376" s="48" t="e">
        <f>LEFT(TEXT(DataFromForm[[#This Row],[Heure sieste]],"0000"),2)</f>
        <v>#VALUE!</v>
      </c>
      <c r="AL376" s="31" t="e">
        <f>LEFT(TEXT(DataFromForm[[#This Row],[Heure sieste]],"0000"),2)+1</f>
        <v>#VALUE!</v>
      </c>
      <c r="AM376" t="e">
        <f>IF(RIGHT(DataFromForm[[#This Row],[Heure sieste]],2)*1 &gt;57, AL376,AK376)</f>
        <v>#VALUE!</v>
      </c>
      <c r="AN376" t="e">
        <f>IF(RIGHT(DataFromForm[[#This Row],[Heure sieste]],2)*1 &gt;57,0,MROUND(RIGHT(DataFromForm[[#This Row],[Heure sieste]]*1,2),15))</f>
        <v>#VALUE!</v>
      </c>
      <c r="AO376" t="e">
        <f>MROUND(DataFromForm[[#This Row],[Durée sieste]],15)</f>
        <v>#VALUE!</v>
      </c>
      <c r="AP376" t="e" cm="1">
        <f t="array" aca="1" ref="AP376" ca="1">RIGHT(CELL("address",INDEX(Agenda!A:A,MATCH(DataFromForm[[#This Row],[Date]],Agenda!A:A,0))),3)</f>
        <v>#VALUE!</v>
      </c>
      <c r="AQ376" s="4" t="e" cm="1">
        <f t="array" ref="AQ376">INDEX(MatriceHeureHeure[], MATCH(AN376*1,TableHeuresMinutes[Colonne1],0),MATCH(AM376*1,(MatriceHeureHeure[#Headers])*1,0))</f>
        <v>#VALUE!</v>
      </c>
      <c r="AR376" t="e">
        <f t="shared" si="6"/>
        <v>#VALUE!</v>
      </c>
    </row>
    <row r="377" spans="16:44">
      <c r="P377" s="30" t="e">
        <f>LEFT(TEXT(DataFromForm[[#This Row],[Heure coucher]],"0000"),2)</f>
        <v>#VALUE!</v>
      </c>
      <c r="Q377" s="31" t="e">
        <f>LEFT(TEXT(DataFromForm[[#This Row],[Heure coucher]],"0000"),2)+1</f>
        <v>#VALUE!</v>
      </c>
      <c r="R377" s="32" t="e">
        <f>IF(RIGHT(DataFromForm[[#This Row],[Heure coucher]],2)*1 &gt;57,Q377, P377)</f>
        <v>#VALUE!</v>
      </c>
      <c r="S377" s="33" t="e">
        <f>IF(RIGHT(DataFromForm[[#This Row],[Heure coucher]],2)*1 &gt;57,0,MROUND(RIGHT(DataFromForm[[#This Row],[Heure coucher]]*1,2),15))</f>
        <v>#VALUE!</v>
      </c>
      <c r="T377" s="20" t="e" cm="1">
        <f t="array" aca="1" ref="T377" ca="1">RIGHT(CELL("address",INDEX(Agenda!A:A,MATCH(DataFromForm[[#This Row],[Date]],Agenda!A:A,0))),3)</f>
        <v>#VALUE!</v>
      </c>
      <c r="U377" s="34" t="e" cm="1">
        <f t="array" ref="U377">INDEX(MatriceHeureHeure[], MATCH(S377*1,TableHeuresMinutes[Colonne1],0),MATCH(R377*1,(MatriceHeureHeure[#Headers])*1,0))</f>
        <v>#VALUE!</v>
      </c>
      <c r="W377" s="30" t="e">
        <f>LEFT(TEXT(DataFromForm[[#This Row],[Heure levé]],"0000"),2)</f>
        <v>#VALUE!</v>
      </c>
      <c r="X377" s="31" t="e">
        <f>LEFT(TEXT(DataFromForm[[#This Row],[Heure levé]],"0000"),2)+1</f>
        <v>#VALUE!</v>
      </c>
      <c r="Y377" t="e">
        <f>IF(RIGHT(DataFromForm[[#This Row],[Heure levé]],2)*1 &gt;57, X377,W377)</f>
        <v>#VALUE!</v>
      </c>
      <c r="Z377" t="e">
        <f>IF(RIGHT(DataFromForm[[#This Row],[Heure levé]],2)*1 &gt;57,0,MROUND(RIGHT(DataFromForm[[#This Row],[Heure coucher]]*1,2),15))</f>
        <v>#VALUE!</v>
      </c>
      <c r="AA377" t="e" cm="1">
        <f t="array" aca="1" ref="AA377" ca="1">RIGHT(CELL("address",INDEX(Agenda!A:A,MATCH(DataFromForm[[#This Row],[Date]],Agenda!A:A,0))),3)</f>
        <v>#VALUE!</v>
      </c>
      <c r="AB377" s="4" t="e" cm="1">
        <f t="array" ref="AB377">INDEX(MatriceHeureHeure[], MATCH(Z377*1,TableHeuresMinutes[Colonne1],0),MATCH(Y377*1,(MatriceHeureHeure[#Headers])*1,0))</f>
        <v>#VALUE!</v>
      </c>
      <c r="AD377" s="48" t="e">
        <f>LEFT(TEXT(DataFromForm[[#This Row],[HeureBoisson]],"0000"),2)</f>
        <v>#VALUE!</v>
      </c>
      <c r="AE377" s="31" t="e">
        <f>LEFT(TEXT(DataFromForm[[#This Row],[HeureBoisson]],"0000"),2)+1</f>
        <v>#VALUE!</v>
      </c>
      <c r="AF377" t="e">
        <f>IF(RIGHT(DataFromForm[[#This Row],[HeureBoisson]],2)*1 &gt;57, AE377,AD377)</f>
        <v>#VALUE!</v>
      </c>
      <c r="AG377" t="e">
        <f>IF(RIGHT(DataFromForm[[#This Row],[HeureBoisson]],2)*1 &gt;57,0,MROUND(RIGHT(DataFromForm[[#This Row],[Heure coucher]]*1,2),15))</f>
        <v>#VALUE!</v>
      </c>
      <c r="AH377" t="e" cm="1">
        <f t="array" aca="1" ref="AH377" ca="1">RIGHT(CELL("address",INDEX(Agenda!A:A,MATCH(DataFromForm[[#This Row],[Date]],Agenda!A:A,0))),3)-1</f>
        <v>#VALUE!</v>
      </c>
      <c r="AI377" s="4" t="e" cm="1">
        <f t="array" ref="AI377">INDEX(MatriceHeureHeure[], MATCH(AG377*1,TableHeuresMinutes[Colonne1],0),MATCH(AF377*1,(MatriceHeureHeure[#Headers])*1,0))</f>
        <v>#VALUE!</v>
      </c>
      <c r="AJ377" s="37">
        <v>0</v>
      </c>
      <c r="AK377" s="48" t="e">
        <f>LEFT(TEXT(DataFromForm[[#This Row],[Heure sieste]],"0000"),2)</f>
        <v>#VALUE!</v>
      </c>
      <c r="AL377" s="31" t="e">
        <f>LEFT(TEXT(DataFromForm[[#This Row],[Heure sieste]],"0000"),2)+1</f>
        <v>#VALUE!</v>
      </c>
      <c r="AM377" t="e">
        <f>IF(RIGHT(DataFromForm[[#This Row],[Heure sieste]],2)*1 &gt;57, AL377,AK377)</f>
        <v>#VALUE!</v>
      </c>
      <c r="AN377" t="e">
        <f>IF(RIGHT(DataFromForm[[#This Row],[Heure sieste]],2)*1 &gt;57,0,MROUND(RIGHT(DataFromForm[[#This Row],[Heure sieste]]*1,2),15))</f>
        <v>#VALUE!</v>
      </c>
      <c r="AO377" t="e">
        <f>MROUND(DataFromForm[[#This Row],[Durée sieste]],15)</f>
        <v>#VALUE!</v>
      </c>
      <c r="AP377" t="e" cm="1">
        <f t="array" aca="1" ref="AP377" ca="1">RIGHT(CELL("address",INDEX(Agenda!A:A,MATCH(DataFromForm[[#This Row],[Date]],Agenda!A:A,0))),3)</f>
        <v>#VALUE!</v>
      </c>
      <c r="AQ377" s="4" t="e" cm="1">
        <f t="array" ref="AQ377">INDEX(MatriceHeureHeure[], MATCH(AN377*1,TableHeuresMinutes[Colonne1],0),MATCH(AM377*1,(MatriceHeureHeure[#Headers])*1,0))</f>
        <v>#VALUE!</v>
      </c>
      <c r="AR377" t="e">
        <f t="shared" si="6"/>
        <v>#VALUE!</v>
      </c>
    </row>
    <row r="378" spans="16:44">
      <c r="P378" s="30" t="e">
        <f>LEFT(TEXT(DataFromForm[[#This Row],[Heure coucher]],"0000"),2)</f>
        <v>#VALUE!</v>
      </c>
      <c r="Q378" s="31" t="e">
        <f>LEFT(TEXT(DataFromForm[[#This Row],[Heure coucher]],"0000"),2)+1</f>
        <v>#VALUE!</v>
      </c>
      <c r="R378" s="32" t="e">
        <f>IF(RIGHT(DataFromForm[[#This Row],[Heure coucher]],2)*1 &gt;57,Q378, P378)</f>
        <v>#VALUE!</v>
      </c>
      <c r="S378" s="33" t="e">
        <f>IF(RIGHT(DataFromForm[[#This Row],[Heure coucher]],2)*1 &gt;57,0,MROUND(RIGHT(DataFromForm[[#This Row],[Heure coucher]]*1,2),15))</f>
        <v>#VALUE!</v>
      </c>
      <c r="T378" s="20" t="e" cm="1">
        <f t="array" aca="1" ref="T378" ca="1">RIGHT(CELL("address",INDEX(Agenda!A:A,MATCH(DataFromForm[[#This Row],[Date]],Agenda!A:A,0))),3)</f>
        <v>#VALUE!</v>
      </c>
      <c r="U378" s="34" t="e" cm="1">
        <f t="array" ref="U378">INDEX(MatriceHeureHeure[], MATCH(S378*1,TableHeuresMinutes[Colonne1],0),MATCH(R378*1,(MatriceHeureHeure[#Headers])*1,0))</f>
        <v>#VALUE!</v>
      </c>
      <c r="W378" s="30" t="e">
        <f>LEFT(TEXT(DataFromForm[[#This Row],[Heure levé]],"0000"),2)</f>
        <v>#VALUE!</v>
      </c>
      <c r="X378" s="31" t="e">
        <f>LEFT(TEXT(DataFromForm[[#This Row],[Heure levé]],"0000"),2)+1</f>
        <v>#VALUE!</v>
      </c>
      <c r="Y378" t="e">
        <f>IF(RIGHT(DataFromForm[[#This Row],[Heure levé]],2)*1 &gt;57, X378,W378)</f>
        <v>#VALUE!</v>
      </c>
      <c r="Z378" t="e">
        <f>IF(RIGHT(DataFromForm[[#This Row],[Heure levé]],2)*1 &gt;57,0,MROUND(RIGHT(DataFromForm[[#This Row],[Heure coucher]]*1,2),15))</f>
        <v>#VALUE!</v>
      </c>
      <c r="AA378" t="e" cm="1">
        <f t="array" aca="1" ref="AA378" ca="1">RIGHT(CELL("address",INDEX(Agenda!A:A,MATCH(DataFromForm[[#This Row],[Date]],Agenda!A:A,0))),3)</f>
        <v>#VALUE!</v>
      </c>
      <c r="AB378" s="4" t="e" cm="1">
        <f t="array" ref="AB378">INDEX(MatriceHeureHeure[], MATCH(Z378*1,TableHeuresMinutes[Colonne1],0),MATCH(Y378*1,(MatriceHeureHeure[#Headers])*1,0))</f>
        <v>#VALUE!</v>
      </c>
      <c r="AD378" s="48" t="e">
        <f>LEFT(TEXT(DataFromForm[[#This Row],[HeureBoisson]],"0000"),2)</f>
        <v>#VALUE!</v>
      </c>
      <c r="AE378" s="31" t="e">
        <f>LEFT(TEXT(DataFromForm[[#This Row],[HeureBoisson]],"0000"),2)+1</f>
        <v>#VALUE!</v>
      </c>
      <c r="AF378" t="e">
        <f>IF(RIGHT(DataFromForm[[#This Row],[HeureBoisson]],2)*1 &gt;57, AE378,AD378)</f>
        <v>#VALUE!</v>
      </c>
      <c r="AG378" t="e">
        <f>IF(RIGHT(DataFromForm[[#This Row],[HeureBoisson]],2)*1 &gt;57,0,MROUND(RIGHT(DataFromForm[[#This Row],[Heure coucher]]*1,2),15))</f>
        <v>#VALUE!</v>
      </c>
      <c r="AH378" t="e" cm="1">
        <f t="array" aca="1" ref="AH378" ca="1">RIGHT(CELL("address",INDEX(Agenda!A:A,MATCH(DataFromForm[[#This Row],[Date]],Agenda!A:A,0))),3)-1</f>
        <v>#VALUE!</v>
      </c>
      <c r="AI378" s="4" t="e" cm="1">
        <f t="array" ref="AI378">INDEX(MatriceHeureHeure[], MATCH(AG378*1,TableHeuresMinutes[Colonne1],0),MATCH(AF378*1,(MatriceHeureHeure[#Headers])*1,0))</f>
        <v>#VALUE!</v>
      </c>
      <c r="AJ378" s="37">
        <v>0</v>
      </c>
      <c r="AK378" s="48" t="e">
        <f>LEFT(TEXT(DataFromForm[[#This Row],[Heure sieste]],"0000"),2)</f>
        <v>#VALUE!</v>
      </c>
      <c r="AL378" s="31" t="e">
        <f>LEFT(TEXT(DataFromForm[[#This Row],[Heure sieste]],"0000"),2)+1</f>
        <v>#VALUE!</v>
      </c>
      <c r="AM378" t="e">
        <f>IF(RIGHT(DataFromForm[[#This Row],[Heure sieste]],2)*1 &gt;57, AL378,AK378)</f>
        <v>#VALUE!</v>
      </c>
      <c r="AN378" t="e">
        <f>IF(RIGHT(DataFromForm[[#This Row],[Heure sieste]],2)*1 &gt;57,0,MROUND(RIGHT(DataFromForm[[#This Row],[Heure sieste]]*1,2),15))</f>
        <v>#VALUE!</v>
      </c>
      <c r="AO378" t="e">
        <f>MROUND(DataFromForm[[#This Row],[Durée sieste]],15)</f>
        <v>#VALUE!</v>
      </c>
      <c r="AP378" t="e" cm="1">
        <f t="array" aca="1" ref="AP378" ca="1">RIGHT(CELL("address",INDEX(Agenda!A:A,MATCH(DataFromForm[[#This Row],[Date]],Agenda!A:A,0))),3)</f>
        <v>#VALUE!</v>
      </c>
      <c r="AQ378" s="4" t="e" cm="1">
        <f t="array" ref="AQ378">INDEX(MatriceHeureHeure[], MATCH(AN378*1,TableHeuresMinutes[Colonne1],0),MATCH(AM378*1,(MatriceHeureHeure[#Headers])*1,0))</f>
        <v>#VALUE!</v>
      </c>
      <c r="AR378" t="e">
        <f t="shared" si="6"/>
        <v>#VALUE!</v>
      </c>
    </row>
    <row r="379" spans="16:44">
      <c r="P379" s="30" t="e">
        <f>LEFT(TEXT(DataFromForm[[#This Row],[Heure coucher]],"0000"),2)</f>
        <v>#VALUE!</v>
      </c>
      <c r="Q379" s="31" t="e">
        <f>LEFT(TEXT(DataFromForm[[#This Row],[Heure coucher]],"0000"),2)+1</f>
        <v>#VALUE!</v>
      </c>
      <c r="R379" s="32" t="e">
        <f>IF(RIGHT(DataFromForm[[#This Row],[Heure coucher]],2)*1 &gt;57,Q379, P379)</f>
        <v>#VALUE!</v>
      </c>
      <c r="S379" s="33" t="e">
        <f>IF(RIGHT(DataFromForm[[#This Row],[Heure coucher]],2)*1 &gt;57,0,MROUND(RIGHT(DataFromForm[[#This Row],[Heure coucher]]*1,2),15))</f>
        <v>#VALUE!</v>
      </c>
      <c r="T379" s="20" t="e" cm="1">
        <f t="array" aca="1" ref="T379" ca="1">RIGHT(CELL("address",INDEX(Agenda!A:A,MATCH(DataFromForm[[#This Row],[Date]],Agenda!A:A,0))),3)</f>
        <v>#VALUE!</v>
      </c>
      <c r="U379" s="34" t="e" cm="1">
        <f t="array" ref="U379">INDEX(MatriceHeureHeure[], MATCH(S379*1,TableHeuresMinutes[Colonne1],0),MATCH(R379*1,(MatriceHeureHeure[#Headers])*1,0))</f>
        <v>#VALUE!</v>
      </c>
      <c r="W379" s="30" t="e">
        <f>LEFT(TEXT(DataFromForm[[#This Row],[Heure levé]],"0000"),2)</f>
        <v>#VALUE!</v>
      </c>
      <c r="X379" s="31" t="e">
        <f>LEFT(TEXT(DataFromForm[[#This Row],[Heure levé]],"0000"),2)+1</f>
        <v>#VALUE!</v>
      </c>
      <c r="Y379" t="e">
        <f>IF(RIGHT(DataFromForm[[#This Row],[Heure levé]],2)*1 &gt;57, X379,W379)</f>
        <v>#VALUE!</v>
      </c>
      <c r="Z379" t="e">
        <f>IF(RIGHT(DataFromForm[[#This Row],[Heure levé]],2)*1 &gt;57,0,MROUND(RIGHT(DataFromForm[[#This Row],[Heure coucher]]*1,2),15))</f>
        <v>#VALUE!</v>
      </c>
      <c r="AA379" t="e" cm="1">
        <f t="array" aca="1" ref="AA379" ca="1">RIGHT(CELL("address",INDEX(Agenda!A:A,MATCH(DataFromForm[[#This Row],[Date]],Agenda!A:A,0))),3)</f>
        <v>#VALUE!</v>
      </c>
      <c r="AB379" s="4" t="e" cm="1">
        <f t="array" ref="AB379">INDEX(MatriceHeureHeure[], MATCH(Z379*1,TableHeuresMinutes[Colonne1],0),MATCH(Y379*1,(MatriceHeureHeure[#Headers])*1,0))</f>
        <v>#VALUE!</v>
      </c>
      <c r="AD379" s="48" t="e">
        <f>LEFT(TEXT(DataFromForm[[#This Row],[HeureBoisson]],"0000"),2)</f>
        <v>#VALUE!</v>
      </c>
      <c r="AE379" s="31" t="e">
        <f>LEFT(TEXT(DataFromForm[[#This Row],[HeureBoisson]],"0000"),2)+1</f>
        <v>#VALUE!</v>
      </c>
      <c r="AF379" t="e">
        <f>IF(RIGHT(DataFromForm[[#This Row],[HeureBoisson]],2)*1 &gt;57, AE379,AD379)</f>
        <v>#VALUE!</v>
      </c>
      <c r="AG379" t="e">
        <f>IF(RIGHT(DataFromForm[[#This Row],[HeureBoisson]],2)*1 &gt;57,0,MROUND(RIGHT(DataFromForm[[#This Row],[Heure coucher]]*1,2),15))</f>
        <v>#VALUE!</v>
      </c>
      <c r="AH379" t="e" cm="1">
        <f t="array" aca="1" ref="AH379" ca="1">RIGHT(CELL("address",INDEX(Agenda!A:A,MATCH(DataFromForm[[#This Row],[Date]],Agenda!A:A,0))),3)-1</f>
        <v>#VALUE!</v>
      </c>
      <c r="AI379" s="4" t="e" cm="1">
        <f t="array" ref="AI379">INDEX(MatriceHeureHeure[], MATCH(AG379*1,TableHeuresMinutes[Colonne1],0),MATCH(AF379*1,(MatriceHeureHeure[#Headers])*1,0))</f>
        <v>#VALUE!</v>
      </c>
      <c r="AJ379" s="37">
        <v>0</v>
      </c>
      <c r="AK379" s="48" t="e">
        <f>LEFT(TEXT(DataFromForm[[#This Row],[Heure sieste]],"0000"),2)</f>
        <v>#VALUE!</v>
      </c>
      <c r="AL379" s="31" t="e">
        <f>LEFT(TEXT(DataFromForm[[#This Row],[Heure sieste]],"0000"),2)+1</f>
        <v>#VALUE!</v>
      </c>
      <c r="AM379" t="e">
        <f>IF(RIGHT(DataFromForm[[#This Row],[Heure sieste]],2)*1 &gt;57, AL379,AK379)</f>
        <v>#VALUE!</v>
      </c>
      <c r="AN379" t="e">
        <f>IF(RIGHT(DataFromForm[[#This Row],[Heure sieste]],2)*1 &gt;57,0,MROUND(RIGHT(DataFromForm[[#This Row],[Heure sieste]]*1,2),15))</f>
        <v>#VALUE!</v>
      </c>
      <c r="AO379" t="e">
        <f>MROUND(DataFromForm[[#This Row],[Durée sieste]],15)</f>
        <v>#VALUE!</v>
      </c>
      <c r="AP379" t="e" cm="1">
        <f t="array" aca="1" ref="AP379" ca="1">RIGHT(CELL("address",INDEX(Agenda!A:A,MATCH(DataFromForm[[#This Row],[Date]],Agenda!A:A,0))),3)</f>
        <v>#VALUE!</v>
      </c>
      <c r="AQ379" s="4" t="e" cm="1">
        <f t="array" ref="AQ379">INDEX(MatriceHeureHeure[], MATCH(AN379*1,TableHeuresMinutes[Colonne1],0),MATCH(AM379*1,(MatriceHeureHeure[#Headers])*1,0))</f>
        <v>#VALUE!</v>
      </c>
      <c r="AR379" t="e">
        <f t="shared" si="6"/>
        <v>#VALUE!</v>
      </c>
    </row>
    <row r="380" spans="16:44">
      <c r="P380" s="30" t="e">
        <f>LEFT(TEXT(DataFromForm[[#This Row],[Heure coucher]],"0000"),2)</f>
        <v>#VALUE!</v>
      </c>
      <c r="Q380" s="31" t="e">
        <f>LEFT(TEXT(DataFromForm[[#This Row],[Heure coucher]],"0000"),2)+1</f>
        <v>#VALUE!</v>
      </c>
      <c r="R380" s="32" t="e">
        <f>IF(RIGHT(DataFromForm[[#This Row],[Heure coucher]],2)*1 &gt;57,Q380, P380)</f>
        <v>#VALUE!</v>
      </c>
      <c r="S380" s="33" t="e">
        <f>IF(RIGHT(DataFromForm[[#This Row],[Heure coucher]],2)*1 &gt;57,0,MROUND(RIGHT(DataFromForm[[#This Row],[Heure coucher]]*1,2),15))</f>
        <v>#VALUE!</v>
      </c>
      <c r="T380" s="20" t="e" cm="1">
        <f t="array" aca="1" ref="T380" ca="1">RIGHT(CELL("address",INDEX(Agenda!A:A,MATCH(DataFromForm[[#This Row],[Date]],Agenda!A:A,0))),3)</f>
        <v>#VALUE!</v>
      </c>
      <c r="U380" s="34" t="e" cm="1">
        <f t="array" ref="U380">INDEX(MatriceHeureHeure[], MATCH(S380*1,TableHeuresMinutes[Colonne1],0),MATCH(R380*1,(MatriceHeureHeure[#Headers])*1,0))</f>
        <v>#VALUE!</v>
      </c>
      <c r="W380" s="30" t="e">
        <f>LEFT(TEXT(DataFromForm[[#This Row],[Heure levé]],"0000"),2)</f>
        <v>#VALUE!</v>
      </c>
      <c r="X380" s="31" t="e">
        <f>LEFT(TEXT(DataFromForm[[#This Row],[Heure levé]],"0000"),2)+1</f>
        <v>#VALUE!</v>
      </c>
      <c r="Y380" t="e">
        <f>IF(RIGHT(DataFromForm[[#This Row],[Heure levé]],2)*1 &gt;57, X380,W380)</f>
        <v>#VALUE!</v>
      </c>
      <c r="Z380" t="e">
        <f>IF(RIGHT(DataFromForm[[#This Row],[Heure levé]],2)*1 &gt;57,0,MROUND(RIGHT(DataFromForm[[#This Row],[Heure coucher]]*1,2),15))</f>
        <v>#VALUE!</v>
      </c>
      <c r="AA380" t="e" cm="1">
        <f t="array" aca="1" ref="AA380" ca="1">RIGHT(CELL("address",INDEX(Agenda!A:A,MATCH(DataFromForm[[#This Row],[Date]],Agenda!A:A,0))),3)</f>
        <v>#VALUE!</v>
      </c>
      <c r="AB380" s="4" t="e" cm="1">
        <f t="array" ref="AB380">INDEX(MatriceHeureHeure[], MATCH(Z380*1,TableHeuresMinutes[Colonne1],0),MATCH(Y380*1,(MatriceHeureHeure[#Headers])*1,0))</f>
        <v>#VALUE!</v>
      </c>
      <c r="AD380" s="48" t="e">
        <f>LEFT(TEXT(DataFromForm[[#This Row],[HeureBoisson]],"0000"),2)</f>
        <v>#VALUE!</v>
      </c>
      <c r="AE380" s="31" t="e">
        <f>LEFT(TEXT(DataFromForm[[#This Row],[HeureBoisson]],"0000"),2)+1</f>
        <v>#VALUE!</v>
      </c>
      <c r="AF380" t="e">
        <f>IF(RIGHT(DataFromForm[[#This Row],[HeureBoisson]],2)*1 &gt;57, AE380,AD380)</f>
        <v>#VALUE!</v>
      </c>
      <c r="AG380" t="e">
        <f>IF(RIGHT(DataFromForm[[#This Row],[HeureBoisson]],2)*1 &gt;57,0,MROUND(RIGHT(DataFromForm[[#This Row],[Heure coucher]]*1,2),15))</f>
        <v>#VALUE!</v>
      </c>
      <c r="AH380" t="e" cm="1">
        <f t="array" aca="1" ref="AH380" ca="1">RIGHT(CELL("address",INDEX(Agenda!A:A,MATCH(DataFromForm[[#This Row],[Date]],Agenda!A:A,0))),3)-1</f>
        <v>#VALUE!</v>
      </c>
      <c r="AI380" s="4" t="e" cm="1">
        <f t="array" ref="AI380">INDEX(MatriceHeureHeure[], MATCH(AG380*1,TableHeuresMinutes[Colonne1],0),MATCH(AF380*1,(MatriceHeureHeure[#Headers])*1,0))</f>
        <v>#VALUE!</v>
      </c>
      <c r="AJ380" s="37">
        <v>0</v>
      </c>
      <c r="AK380" s="48" t="e">
        <f>LEFT(TEXT(DataFromForm[[#This Row],[Heure sieste]],"0000"),2)</f>
        <v>#VALUE!</v>
      </c>
      <c r="AL380" s="31" t="e">
        <f>LEFT(TEXT(DataFromForm[[#This Row],[Heure sieste]],"0000"),2)+1</f>
        <v>#VALUE!</v>
      </c>
      <c r="AM380" t="e">
        <f>IF(RIGHT(DataFromForm[[#This Row],[Heure sieste]],2)*1 &gt;57, AL380,AK380)</f>
        <v>#VALUE!</v>
      </c>
      <c r="AN380" t="e">
        <f>IF(RIGHT(DataFromForm[[#This Row],[Heure sieste]],2)*1 &gt;57,0,MROUND(RIGHT(DataFromForm[[#This Row],[Heure sieste]]*1,2),15))</f>
        <v>#VALUE!</v>
      </c>
      <c r="AO380" t="e">
        <f>MROUND(DataFromForm[[#This Row],[Durée sieste]],15)</f>
        <v>#VALUE!</v>
      </c>
      <c r="AP380" t="e" cm="1">
        <f t="array" aca="1" ref="AP380" ca="1">RIGHT(CELL("address",INDEX(Agenda!A:A,MATCH(DataFromForm[[#This Row],[Date]],Agenda!A:A,0))),3)</f>
        <v>#VALUE!</v>
      </c>
      <c r="AQ380" s="4" t="e" cm="1">
        <f t="array" ref="AQ380">INDEX(MatriceHeureHeure[], MATCH(AN380*1,TableHeuresMinutes[Colonne1],0),MATCH(AM380*1,(MatriceHeureHeure[#Headers])*1,0))</f>
        <v>#VALUE!</v>
      </c>
      <c r="AR380" t="e">
        <f t="shared" si="6"/>
        <v>#VALUE!</v>
      </c>
    </row>
    <row r="381" spans="16:44">
      <c r="P381" s="30" t="e">
        <f>LEFT(TEXT(DataFromForm[[#This Row],[Heure coucher]],"0000"),2)</f>
        <v>#VALUE!</v>
      </c>
      <c r="Q381" s="31" t="e">
        <f>LEFT(TEXT(DataFromForm[[#This Row],[Heure coucher]],"0000"),2)+1</f>
        <v>#VALUE!</v>
      </c>
      <c r="R381" s="32" t="e">
        <f>IF(RIGHT(DataFromForm[[#This Row],[Heure coucher]],2)*1 &gt;57,Q381, P381)</f>
        <v>#VALUE!</v>
      </c>
      <c r="S381" s="33" t="e">
        <f>IF(RIGHT(DataFromForm[[#This Row],[Heure coucher]],2)*1 &gt;57,0,MROUND(RIGHT(DataFromForm[[#This Row],[Heure coucher]]*1,2),15))</f>
        <v>#VALUE!</v>
      </c>
      <c r="T381" s="20" t="e" cm="1">
        <f t="array" aca="1" ref="T381" ca="1">RIGHT(CELL("address",INDEX(Agenda!A:A,MATCH(DataFromForm[[#This Row],[Date]],Agenda!A:A,0))),3)</f>
        <v>#VALUE!</v>
      </c>
      <c r="U381" s="34" t="e" cm="1">
        <f t="array" ref="U381">INDEX(MatriceHeureHeure[], MATCH(S381*1,TableHeuresMinutes[Colonne1],0),MATCH(R381*1,(MatriceHeureHeure[#Headers])*1,0))</f>
        <v>#VALUE!</v>
      </c>
      <c r="W381" s="30" t="e">
        <f>LEFT(TEXT(DataFromForm[[#This Row],[Heure levé]],"0000"),2)</f>
        <v>#VALUE!</v>
      </c>
      <c r="X381" s="31" t="e">
        <f>LEFT(TEXT(DataFromForm[[#This Row],[Heure levé]],"0000"),2)+1</f>
        <v>#VALUE!</v>
      </c>
      <c r="Y381" t="e">
        <f>IF(RIGHT(DataFromForm[[#This Row],[Heure levé]],2)*1 &gt;57, X381,W381)</f>
        <v>#VALUE!</v>
      </c>
      <c r="Z381" t="e">
        <f>IF(RIGHT(DataFromForm[[#This Row],[Heure levé]],2)*1 &gt;57,0,MROUND(RIGHT(DataFromForm[[#This Row],[Heure coucher]]*1,2),15))</f>
        <v>#VALUE!</v>
      </c>
      <c r="AA381" t="e" cm="1">
        <f t="array" aca="1" ref="AA381" ca="1">RIGHT(CELL("address",INDEX(Agenda!A:A,MATCH(DataFromForm[[#This Row],[Date]],Agenda!A:A,0))),3)</f>
        <v>#VALUE!</v>
      </c>
      <c r="AB381" s="4" t="e" cm="1">
        <f t="array" ref="AB381">INDEX(MatriceHeureHeure[], MATCH(Z381*1,TableHeuresMinutes[Colonne1],0),MATCH(Y381*1,(MatriceHeureHeure[#Headers])*1,0))</f>
        <v>#VALUE!</v>
      </c>
      <c r="AD381" s="48" t="e">
        <f>LEFT(TEXT(DataFromForm[[#This Row],[HeureBoisson]],"0000"),2)</f>
        <v>#VALUE!</v>
      </c>
      <c r="AE381" s="31" t="e">
        <f>LEFT(TEXT(DataFromForm[[#This Row],[HeureBoisson]],"0000"),2)+1</f>
        <v>#VALUE!</v>
      </c>
      <c r="AF381" t="e">
        <f>IF(RIGHT(DataFromForm[[#This Row],[HeureBoisson]],2)*1 &gt;57, AE381,AD381)</f>
        <v>#VALUE!</v>
      </c>
      <c r="AG381" t="e">
        <f>IF(RIGHT(DataFromForm[[#This Row],[HeureBoisson]],2)*1 &gt;57,0,MROUND(RIGHT(DataFromForm[[#This Row],[Heure coucher]]*1,2),15))</f>
        <v>#VALUE!</v>
      </c>
      <c r="AH381" t="e" cm="1">
        <f t="array" aca="1" ref="AH381" ca="1">RIGHT(CELL("address",INDEX(Agenda!A:A,MATCH(DataFromForm[[#This Row],[Date]],Agenda!A:A,0))),3)-1</f>
        <v>#VALUE!</v>
      </c>
      <c r="AI381" s="4" t="e" cm="1">
        <f t="array" ref="AI381">INDEX(MatriceHeureHeure[], MATCH(AG381*1,TableHeuresMinutes[Colonne1],0),MATCH(AF381*1,(MatriceHeureHeure[#Headers])*1,0))</f>
        <v>#VALUE!</v>
      </c>
      <c r="AJ381" s="37">
        <v>0</v>
      </c>
      <c r="AK381" s="48" t="e">
        <f>LEFT(TEXT(DataFromForm[[#This Row],[Heure sieste]],"0000"),2)</f>
        <v>#VALUE!</v>
      </c>
      <c r="AL381" s="31" t="e">
        <f>LEFT(TEXT(DataFromForm[[#This Row],[Heure sieste]],"0000"),2)+1</f>
        <v>#VALUE!</v>
      </c>
      <c r="AM381" t="e">
        <f>IF(RIGHT(DataFromForm[[#This Row],[Heure sieste]],2)*1 &gt;57, AL381,AK381)</f>
        <v>#VALUE!</v>
      </c>
      <c r="AN381" t="e">
        <f>IF(RIGHT(DataFromForm[[#This Row],[Heure sieste]],2)*1 &gt;57,0,MROUND(RIGHT(DataFromForm[[#This Row],[Heure sieste]]*1,2),15))</f>
        <v>#VALUE!</v>
      </c>
      <c r="AO381" t="e">
        <f>MROUND(DataFromForm[[#This Row],[Durée sieste]],15)</f>
        <v>#VALUE!</v>
      </c>
      <c r="AP381" t="e" cm="1">
        <f t="array" aca="1" ref="AP381" ca="1">RIGHT(CELL("address",INDEX(Agenda!A:A,MATCH(DataFromForm[[#This Row],[Date]],Agenda!A:A,0))),3)</f>
        <v>#VALUE!</v>
      </c>
      <c r="AQ381" s="4" t="e" cm="1">
        <f t="array" ref="AQ381">INDEX(MatriceHeureHeure[], MATCH(AN381*1,TableHeuresMinutes[Colonne1],0),MATCH(AM381*1,(MatriceHeureHeure[#Headers])*1,0))</f>
        <v>#VALUE!</v>
      </c>
      <c r="AR381" t="e">
        <f t="shared" si="6"/>
        <v>#VALUE!</v>
      </c>
    </row>
    <row r="382" spans="16:44">
      <c r="P382" s="30" t="e">
        <f>LEFT(TEXT(DataFromForm[[#This Row],[Heure coucher]],"0000"),2)</f>
        <v>#VALUE!</v>
      </c>
      <c r="Q382" s="31" t="e">
        <f>LEFT(TEXT(DataFromForm[[#This Row],[Heure coucher]],"0000"),2)+1</f>
        <v>#VALUE!</v>
      </c>
      <c r="R382" s="32" t="e">
        <f>IF(RIGHT(DataFromForm[[#This Row],[Heure coucher]],2)*1 &gt;57,Q382, P382)</f>
        <v>#VALUE!</v>
      </c>
      <c r="S382" s="33" t="e">
        <f>IF(RIGHT(DataFromForm[[#This Row],[Heure coucher]],2)*1 &gt;57,0,MROUND(RIGHT(DataFromForm[[#This Row],[Heure coucher]]*1,2),15))</f>
        <v>#VALUE!</v>
      </c>
      <c r="T382" s="20" t="e" cm="1">
        <f t="array" aca="1" ref="T382" ca="1">RIGHT(CELL("address",INDEX(Agenda!A:A,MATCH(DataFromForm[[#This Row],[Date]],Agenda!A:A,0))),3)</f>
        <v>#VALUE!</v>
      </c>
      <c r="U382" s="34" t="e" cm="1">
        <f t="array" ref="U382">INDEX(MatriceHeureHeure[], MATCH(S382*1,TableHeuresMinutes[Colonne1],0),MATCH(R382*1,(MatriceHeureHeure[#Headers])*1,0))</f>
        <v>#VALUE!</v>
      </c>
      <c r="W382" s="30" t="e">
        <f>LEFT(TEXT(DataFromForm[[#This Row],[Heure levé]],"0000"),2)</f>
        <v>#VALUE!</v>
      </c>
      <c r="X382" s="31" t="e">
        <f>LEFT(TEXT(DataFromForm[[#This Row],[Heure levé]],"0000"),2)+1</f>
        <v>#VALUE!</v>
      </c>
      <c r="Y382" t="e">
        <f>IF(RIGHT(DataFromForm[[#This Row],[Heure levé]],2)*1 &gt;57, X382,W382)</f>
        <v>#VALUE!</v>
      </c>
      <c r="Z382" t="e">
        <f>IF(RIGHT(DataFromForm[[#This Row],[Heure levé]],2)*1 &gt;57,0,MROUND(RIGHT(DataFromForm[[#This Row],[Heure coucher]]*1,2),15))</f>
        <v>#VALUE!</v>
      </c>
      <c r="AA382" t="e" cm="1">
        <f t="array" aca="1" ref="AA382" ca="1">RIGHT(CELL("address",INDEX(Agenda!A:A,MATCH(DataFromForm[[#This Row],[Date]],Agenda!A:A,0))),3)</f>
        <v>#VALUE!</v>
      </c>
      <c r="AB382" s="4" t="e" cm="1">
        <f t="array" ref="AB382">INDEX(MatriceHeureHeure[], MATCH(Z382*1,TableHeuresMinutes[Colonne1],0),MATCH(Y382*1,(MatriceHeureHeure[#Headers])*1,0))</f>
        <v>#VALUE!</v>
      </c>
      <c r="AD382" s="48" t="e">
        <f>LEFT(TEXT(DataFromForm[[#This Row],[HeureBoisson]],"0000"),2)</f>
        <v>#VALUE!</v>
      </c>
      <c r="AE382" s="31" t="e">
        <f>LEFT(TEXT(DataFromForm[[#This Row],[HeureBoisson]],"0000"),2)+1</f>
        <v>#VALUE!</v>
      </c>
      <c r="AF382" t="e">
        <f>IF(RIGHT(DataFromForm[[#This Row],[HeureBoisson]],2)*1 &gt;57, AE382,AD382)</f>
        <v>#VALUE!</v>
      </c>
      <c r="AG382" t="e">
        <f>IF(RIGHT(DataFromForm[[#This Row],[HeureBoisson]],2)*1 &gt;57,0,MROUND(RIGHT(DataFromForm[[#This Row],[Heure coucher]]*1,2),15))</f>
        <v>#VALUE!</v>
      </c>
      <c r="AH382" t="e" cm="1">
        <f t="array" aca="1" ref="AH382" ca="1">RIGHT(CELL("address",INDEX(Agenda!A:A,MATCH(DataFromForm[[#This Row],[Date]],Agenda!A:A,0))),3)-1</f>
        <v>#VALUE!</v>
      </c>
      <c r="AI382" s="4" t="e" cm="1">
        <f t="array" ref="AI382">INDEX(MatriceHeureHeure[], MATCH(AG382*1,TableHeuresMinutes[Colonne1],0),MATCH(AF382*1,(MatriceHeureHeure[#Headers])*1,0))</f>
        <v>#VALUE!</v>
      </c>
      <c r="AJ382" s="37">
        <v>0</v>
      </c>
      <c r="AK382" s="48" t="e">
        <f>LEFT(TEXT(DataFromForm[[#This Row],[Heure sieste]],"0000"),2)</f>
        <v>#VALUE!</v>
      </c>
      <c r="AL382" s="31" t="e">
        <f>LEFT(TEXT(DataFromForm[[#This Row],[Heure sieste]],"0000"),2)+1</f>
        <v>#VALUE!</v>
      </c>
      <c r="AM382" t="e">
        <f>IF(RIGHT(DataFromForm[[#This Row],[Heure sieste]],2)*1 &gt;57, AL382,AK382)</f>
        <v>#VALUE!</v>
      </c>
      <c r="AN382" t="e">
        <f>IF(RIGHT(DataFromForm[[#This Row],[Heure sieste]],2)*1 &gt;57,0,MROUND(RIGHT(DataFromForm[[#This Row],[Heure sieste]]*1,2),15))</f>
        <v>#VALUE!</v>
      </c>
      <c r="AO382" t="e">
        <f>MROUND(DataFromForm[[#This Row],[Durée sieste]],15)</f>
        <v>#VALUE!</v>
      </c>
      <c r="AP382" t="e" cm="1">
        <f t="array" aca="1" ref="AP382" ca="1">RIGHT(CELL("address",INDEX(Agenda!A:A,MATCH(DataFromForm[[#This Row],[Date]],Agenda!A:A,0))),3)</f>
        <v>#VALUE!</v>
      </c>
      <c r="AQ382" s="4" t="e" cm="1">
        <f t="array" ref="AQ382">INDEX(MatriceHeureHeure[], MATCH(AN382*1,TableHeuresMinutes[Colonne1],0),MATCH(AM382*1,(MatriceHeureHeure[#Headers])*1,0))</f>
        <v>#VALUE!</v>
      </c>
      <c r="AR382" t="e">
        <f t="shared" si="6"/>
        <v>#VALUE!</v>
      </c>
    </row>
    <row r="383" spans="16:44">
      <c r="P383" s="30" t="e">
        <f>LEFT(TEXT(DataFromForm[[#This Row],[Heure coucher]],"0000"),2)</f>
        <v>#VALUE!</v>
      </c>
      <c r="Q383" s="31" t="e">
        <f>LEFT(TEXT(DataFromForm[[#This Row],[Heure coucher]],"0000"),2)+1</f>
        <v>#VALUE!</v>
      </c>
      <c r="R383" s="32" t="e">
        <f>IF(RIGHT(DataFromForm[[#This Row],[Heure coucher]],2)*1 &gt;57,Q383, P383)</f>
        <v>#VALUE!</v>
      </c>
      <c r="S383" s="33" t="e">
        <f>IF(RIGHT(DataFromForm[[#This Row],[Heure coucher]],2)*1 &gt;57,0,MROUND(RIGHT(DataFromForm[[#This Row],[Heure coucher]]*1,2),15))</f>
        <v>#VALUE!</v>
      </c>
      <c r="T383" s="20" t="e" cm="1">
        <f t="array" aca="1" ref="T383" ca="1">RIGHT(CELL("address",INDEX(Agenda!A:A,MATCH(DataFromForm[[#This Row],[Date]],Agenda!A:A,0))),3)</f>
        <v>#VALUE!</v>
      </c>
      <c r="U383" s="34" t="e" cm="1">
        <f t="array" ref="U383">INDEX(MatriceHeureHeure[], MATCH(S383*1,TableHeuresMinutes[Colonne1],0),MATCH(R383*1,(MatriceHeureHeure[#Headers])*1,0))</f>
        <v>#VALUE!</v>
      </c>
      <c r="W383" s="30" t="e">
        <f>LEFT(TEXT(DataFromForm[[#This Row],[Heure levé]],"0000"),2)</f>
        <v>#VALUE!</v>
      </c>
      <c r="X383" s="31" t="e">
        <f>LEFT(TEXT(DataFromForm[[#This Row],[Heure levé]],"0000"),2)+1</f>
        <v>#VALUE!</v>
      </c>
      <c r="Y383" t="e">
        <f>IF(RIGHT(DataFromForm[[#This Row],[Heure levé]],2)*1 &gt;57, X383,W383)</f>
        <v>#VALUE!</v>
      </c>
      <c r="Z383" t="e">
        <f>IF(RIGHT(DataFromForm[[#This Row],[Heure levé]],2)*1 &gt;57,0,MROUND(RIGHT(DataFromForm[[#This Row],[Heure coucher]]*1,2),15))</f>
        <v>#VALUE!</v>
      </c>
      <c r="AA383" t="e" cm="1">
        <f t="array" aca="1" ref="AA383" ca="1">RIGHT(CELL("address",INDEX(Agenda!A:A,MATCH(DataFromForm[[#This Row],[Date]],Agenda!A:A,0))),3)</f>
        <v>#VALUE!</v>
      </c>
      <c r="AB383" s="4" t="e" cm="1">
        <f t="array" ref="AB383">INDEX(MatriceHeureHeure[], MATCH(Z383*1,TableHeuresMinutes[Colonne1],0),MATCH(Y383*1,(MatriceHeureHeure[#Headers])*1,0))</f>
        <v>#VALUE!</v>
      </c>
      <c r="AD383" s="48" t="e">
        <f>LEFT(TEXT(DataFromForm[[#This Row],[HeureBoisson]],"0000"),2)</f>
        <v>#VALUE!</v>
      </c>
      <c r="AE383" s="31" t="e">
        <f>LEFT(TEXT(DataFromForm[[#This Row],[HeureBoisson]],"0000"),2)+1</f>
        <v>#VALUE!</v>
      </c>
      <c r="AF383" t="e">
        <f>IF(RIGHT(DataFromForm[[#This Row],[HeureBoisson]],2)*1 &gt;57, AE383,AD383)</f>
        <v>#VALUE!</v>
      </c>
      <c r="AG383" t="e">
        <f>IF(RIGHT(DataFromForm[[#This Row],[HeureBoisson]],2)*1 &gt;57,0,MROUND(RIGHT(DataFromForm[[#This Row],[Heure coucher]]*1,2),15))</f>
        <v>#VALUE!</v>
      </c>
      <c r="AH383" t="e" cm="1">
        <f t="array" aca="1" ref="AH383" ca="1">RIGHT(CELL("address",INDEX(Agenda!A:A,MATCH(DataFromForm[[#This Row],[Date]],Agenda!A:A,0))),3)-1</f>
        <v>#VALUE!</v>
      </c>
      <c r="AI383" s="4" t="e" cm="1">
        <f t="array" ref="AI383">INDEX(MatriceHeureHeure[], MATCH(AG383*1,TableHeuresMinutes[Colonne1],0),MATCH(AF383*1,(MatriceHeureHeure[#Headers])*1,0))</f>
        <v>#VALUE!</v>
      </c>
      <c r="AJ383" s="37">
        <v>0</v>
      </c>
      <c r="AK383" s="48" t="e">
        <f>LEFT(TEXT(DataFromForm[[#This Row],[Heure sieste]],"0000"),2)</f>
        <v>#VALUE!</v>
      </c>
      <c r="AL383" s="31" t="e">
        <f>LEFT(TEXT(DataFromForm[[#This Row],[Heure sieste]],"0000"),2)+1</f>
        <v>#VALUE!</v>
      </c>
      <c r="AM383" t="e">
        <f>IF(RIGHT(DataFromForm[[#This Row],[Heure sieste]],2)*1 &gt;57, AL383,AK383)</f>
        <v>#VALUE!</v>
      </c>
      <c r="AN383" t="e">
        <f>IF(RIGHT(DataFromForm[[#This Row],[Heure sieste]],2)*1 &gt;57,0,MROUND(RIGHT(DataFromForm[[#This Row],[Heure sieste]]*1,2),15))</f>
        <v>#VALUE!</v>
      </c>
      <c r="AO383" t="e">
        <f>MROUND(DataFromForm[[#This Row],[Durée sieste]],15)</f>
        <v>#VALUE!</v>
      </c>
      <c r="AP383" t="e" cm="1">
        <f t="array" aca="1" ref="AP383" ca="1">RIGHT(CELL("address",INDEX(Agenda!A:A,MATCH(DataFromForm[[#This Row],[Date]],Agenda!A:A,0))),3)</f>
        <v>#VALUE!</v>
      </c>
      <c r="AQ383" s="4" t="e" cm="1">
        <f t="array" ref="AQ383">INDEX(MatriceHeureHeure[], MATCH(AN383*1,TableHeuresMinutes[Colonne1],0),MATCH(AM383*1,(MatriceHeureHeure[#Headers])*1,0))</f>
        <v>#VALUE!</v>
      </c>
      <c r="AR383" t="e">
        <f t="shared" si="6"/>
        <v>#VALUE!</v>
      </c>
    </row>
    <row r="384" spans="16:44">
      <c r="P384" s="30" t="e">
        <f>LEFT(TEXT(DataFromForm[[#This Row],[Heure coucher]],"0000"),2)</f>
        <v>#VALUE!</v>
      </c>
      <c r="Q384" s="31" t="e">
        <f>LEFT(TEXT(DataFromForm[[#This Row],[Heure coucher]],"0000"),2)+1</f>
        <v>#VALUE!</v>
      </c>
      <c r="R384" s="32" t="e">
        <f>IF(RIGHT(DataFromForm[[#This Row],[Heure coucher]],2)*1 &gt;57,Q384, P384)</f>
        <v>#VALUE!</v>
      </c>
      <c r="S384" s="33" t="e">
        <f>IF(RIGHT(DataFromForm[[#This Row],[Heure coucher]],2)*1 &gt;57,0,MROUND(RIGHT(DataFromForm[[#This Row],[Heure coucher]]*1,2),15))</f>
        <v>#VALUE!</v>
      </c>
      <c r="T384" s="20" t="e" cm="1">
        <f t="array" aca="1" ref="T384" ca="1">RIGHT(CELL("address",INDEX(Agenda!A:A,MATCH(DataFromForm[[#This Row],[Date]],Agenda!A:A,0))),3)</f>
        <v>#VALUE!</v>
      </c>
      <c r="U384" s="34" t="e" cm="1">
        <f t="array" ref="U384">INDEX(MatriceHeureHeure[], MATCH(S384*1,TableHeuresMinutes[Colonne1],0),MATCH(R384*1,(MatriceHeureHeure[#Headers])*1,0))</f>
        <v>#VALUE!</v>
      </c>
      <c r="W384" s="30" t="e">
        <f>LEFT(TEXT(DataFromForm[[#This Row],[Heure levé]],"0000"),2)</f>
        <v>#VALUE!</v>
      </c>
      <c r="X384" s="31" t="e">
        <f>LEFT(TEXT(DataFromForm[[#This Row],[Heure levé]],"0000"),2)+1</f>
        <v>#VALUE!</v>
      </c>
      <c r="Y384" t="e">
        <f>IF(RIGHT(DataFromForm[[#This Row],[Heure levé]],2)*1 &gt;57, X384,W384)</f>
        <v>#VALUE!</v>
      </c>
      <c r="Z384" t="e">
        <f>IF(RIGHT(DataFromForm[[#This Row],[Heure levé]],2)*1 &gt;57,0,MROUND(RIGHT(DataFromForm[[#This Row],[Heure coucher]]*1,2),15))</f>
        <v>#VALUE!</v>
      </c>
      <c r="AA384" t="e" cm="1">
        <f t="array" aca="1" ref="AA384" ca="1">RIGHT(CELL("address",INDEX(Agenda!A:A,MATCH(DataFromForm[[#This Row],[Date]],Agenda!A:A,0))),3)</f>
        <v>#VALUE!</v>
      </c>
      <c r="AB384" s="4" t="e" cm="1">
        <f t="array" ref="AB384">INDEX(MatriceHeureHeure[], MATCH(Z384*1,TableHeuresMinutes[Colonne1],0),MATCH(Y384*1,(MatriceHeureHeure[#Headers])*1,0))</f>
        <v>#VALUE!</v>
      </c>
      <c r="AD384" s="48" t="e">
        <f>LEFT(TEXT(DataFromForm[[#This Row],[HeureBoisson]],"0000"),2)</f>
        <v>#VALUE!</v>
      </c>
      <c r="AE384" s="31" t="e">
        <f>LEFT(TEXT(DataFromForm[[#This Row],[HeureBoisson]],"0000"),2)+1</f>
        <v>#VALUE!</v>
      </c>
      <c r="AF384" t="e">
        <f>IF(RIGHT(DataFromForm[[#This Row],[HeureBoisson]],2)*1 &gt;57, AE384,AD384)</f>
        <v>#VALUE!</v>
      </c>
      <c r="AG384" t="e">
        <f>IF(RIGHT(DataFromForm[[#This Row],[HeureBoisson]],2)*1 &gt;57,0,MROUND(RIGHT(DataFromForm[[#This Row],[Heure coucher]]*1,2),15))</f>
        <v>#VALUE!</v>
      </c>
      <c r="AH384" t="e" cm="1">
        <f t="array" aca="1" ref="AH384" ca="1">RIGHT(CELL("address",INDEX(Agenda!A:A,MATCH(DataFromForm[[#This Row],[Date]],Agenda!A:A,0))),3)-1</f>
        <v>#VALUE!</v>
      </c>
      <c r="AI384" s="4" t="e" cm="1">
        <f t="array" ref="AI384">INDEX(MatriceHeureHeure[], MATCH(AG384*1,TableHeuresMinutes[Colonne1],0),MATCH(AF384*1,(MatriceHeureHeure[#Headers])*1,0))</f>
        <v>#VALUE!</v>
      </c>
      <c r="AJ384" s="37">
        <v>0</v>
      </c>
      <c r="AK384" s="48" t="e">
        <f>LEFT(TEXT(DataFromForm[[#This Row],[Heure sieste]],"0000"),2)</f>
        <v>#VALUE!</v>
      </c>
      <c r="AL384" s="31" t="e">
        <f>LEFT(TEXT(DataFromForm[[#This Row],[Heure sieste]],"0000"),2)+1</f>
        <v>#VALUE!</v>
      </c>
      <c r="AM384" t="e">
        <f>IF(RIGHT(DataFromForm[[#This Row],[Heure sieste]],2)*1 &gt;57, AL384,AK384)</f>
        <v>#VALUE!</v>
      </c>
      <c r="AN384" t="e">
        <f>IF(RIGHT(DataFromForm[[#This Row],[Heure sieste]],2)*1 &gt;57,0,MROUND(RIGHT(DataFromForm[[#This Row],[Heure sieste]]*1,2),15))</f>
        <v>#VALUE!</v>
      </c>
      <c r="AO384" t="e">
        <f>MROUND(DataFromForm[[#This Row],[Durée sieste]],15)</f>
        <v>#VALUE!</v>
      </c>
      <c r="AP384" t="e" cm="1">
        <f t="array" aca="1" ref="AP384" ca="1">RIGHT(CELL("address",INDEX(Agenda!A:A,MATCH(DataFromForm[[#This Row],[Date]],Agenda!A:A,0))),3)</f>
        <v>#VALUE!</v>
      </c>
      <c r="AQ384" s="4" t="e" cm="1">
        <f t="array" ref="AQ384">INDEX(MatriceHeureHeure[], MATCH(AN384*1,TableHeuresMinutes[Colonne1],0),MATCH(AM384*1,(MatriceHeureHeure[#Headers])*1,0))</f>
        <v>#VALUE!</v>
      </c>
      <c r="AR384" t="e">
        <f t="shared" si="6"/>
        <v>#VALUE!</v>
      </c>
    </row>
    <row r="385" spans="16:44">
      <c r="P385" s="30" t="e">
        <f>LEFT(TEXT(DataFromForm[[#This Row],[Heure coucher]],"0000"),2)</f>
        <v>#VALUE!</v>
      </c>
      <c r="Q385" s="31" t="e">
        <f>LEFT(TEXT(DataFromForm[[#This Row],[Heure coucher]],"0000"),2)+1</f>
        <v>#VALUE!</v>
      </c>
      <c r="R385" s="32" t="e">
        <f>IF(RIGHT(DataFromForm[[#This Row],[Heure coucher]],2)*1 &gt;57,Q385, P385)</f>
        <v>#VALUE!</v>
      </c>
      <c r="S385" s="33" t="e">
        <f>IF(RIGHT(DataFromForm[[#This Row],[Heure coucher]],2)*1 &gt;57,0,MROUND(RIGHT(DataFromForm[[#This Row],[Heure coucher]]*1,2),15))</f>
        <v>#VALUE!</v>
      </c>
      <c r="T385" s="20" t="e" cm="1">
        <f t="array" aca="1" ref="T385" ca="1">RIGHT(CELL("address",INDEX(Agenda!A:A,MATCH(DataFromForm[[#This Row],[Date]],Agenda!A:A,0))),3)</f>
        <v>#VALUE!</v>
      </c>
      <c r="U385" s="34" t="e" cm="1">
        <f t="array" ref="U385">INDEX(MatriceHeureHeure[], MATCH(S385*1,TableHeuresMinutes[Colonne1],0),MATCH(R385*1,(MatriceHeureHeure[#Headers])*1,0))</f>
        <v>#VALUE!</v>
      </c>
      <c r="W385" s="30" t="e">
        <f>LEFT(TEXT(DataFromForm[[#This Row],[Heure levé]],"0000"),2)</f>
        <v>#VALUE!</v>
      </c>
      <c r="X385" s="31" t="e">
        <f>LEFT(TEXT(DataFromForm[[#This Row],[Heure levé]],"0000"),2)+1</f>
        <v>#VALUE!</v>
      </c>
      <c r="Y385" t="e">
        <f>IF(RIGHT(DataFromForm[[#This Row],[Heure levé]],2)*1 &gt;57, X385,W385)</f>
        <v>#VALUE!</v>
      </c>
      <c r="Z385" t="e">
        <f>IF(RIGHT(DataFromForm[[#This Row],[Heure levé]],2)*1 &gt;57,0,MROUND(RIGHT(DataFromForm[[#This Row],[Heure coucher]]*1,2),15))</f>
        <v>#VALUE!</v>
      </c>
      <c r="AA385" t="e" cm="1">
        <f t="array" aca="1" ref="AA385" ca="1">RIGHT(CELL("address",INDEX(Agenda!A:A,MATCH(DataFromForm[[#This Row],[Date]],Agenda!A:A,0))),3)</f>
        <v>#VALUE!</v>
      </c>
      <c r="AB385" s="4" t="e" cm="1">
        <f t="array" ref="AB385">INDEX(MatriceHeureHeure[], MATCH(Z385*1,TableHeuresMinutes[Colonne1],0),MATCH(Y385*1,(MatriceHeureHeure[#Headers])*1,0))</f>
        <v>#VALUE!</v>
      </c>
      <c r="AD385" s="48" t="e">
        <f>LEFT(TEXT(DataFromForm[[#This Row],[HeureBoisson]],"0000"),2)</f>
        <v>#VALUE!</v>
      </c>
      <c r="AE385" s="31" t="e">
        <f>LEFT(TEXT(DataFromForm[[#This Row],[HeureBoisson]],"0000"),2)+1</f>
        <v>#VALUE!</v>
      </c>
      <c r="AF385" t="e">
        <f>IF(RIGHT(DataFromForm[[#This Row],[HeureBoisson]],2)*1 &gt;57, AE385,AD385)</f>
        <v>#VALUE!</v>
      </c>
      <c r="AG385" t="e">
        <f>IF(RIGHT(DataFromForm[[#This Row],[HeureBoisson]],2)*1 &gt;57,0,MROUND(RIGHT(DataFromForm[[#This Row],[Heure coucher]]*1,2),15))</f>
        <v>#VALUE!</v>
      </c>
      <c r="AH385" t="e" cm="1">
        <f t="array" aca="1" ref="AH385" ca="1">RIGHT(CELL("address",INDEX(Agenda!A:A,MATCH(DataFromForm[[#This Row],[Date]],Agenda!A:A,0))),3)-1</f>
        <v>#VALUE!</v>
      </c>
      <c r="AI385" s="4" t="e" cm="1">
        <f t="array" ref="AI385">INDEX(MatriceHeureHeure[], MATCH(AG385*1,TableHeuresMinutes[Colonne1],0),MATCH(AF385*1,(MatriceHeureHeure[#Headers])*1,0))</f>
        <v>#VALUE!</v>
      </c>
      <c r="AJ385" s="37">
        <v>0</v>
      </c>
      <c r="AK385" s="48" t="e">
        <f>LEFT(TEXT(DataFromForm[[#This Row],[Heure sieste]],"0000"),2)</f>
        <v>#VALUE!</v>
      </c>
      <c r="AL385" s="31" t="e">
        <f>LEFT(TEXT(DataFromForm[[#This Row],[Heure sieste]],"0000"),2)+1</f>
        <v>#VALUE!</v>
      </c>
      <c r="AM385" t="e">
        <f>IF(RIGHT(DataFromForm[[#This Row],[Heure sieste]],2)*1 &gt;57, AL385,AK385)</f>
        <v>#VALUE!</v>
      </c>
      <c r="AN385" t="e">
        <f>IF(RIGHT(DataFromForm[[#This Row],[Heure sieste]],2)*1 &gt;57,0,MROUND(RIGHT(DataFromForm[[#This Row],[Heure sieste]]*1,2),15))</f>
        <v>#VALUE!</v>
      </c>
      <c r="AO385" t="e">
        <f>MROUND(DataFromForm[[#This Row],[Durée sieste]],15)</f>
        <v>#VALUE!</v>
      </c>
      <c r="AP385" t="e" cm="1">
        <f t="array" aca="1" ref="AP385" ca="1">RIGHT(CELL("address",INDEX(Agenda!A:A,MATCH(DataFromForm[[#This Row],[Date]],Agenda!A:A,0))),3)</f>
        <v>#VALUE!</v>
      </c>
      <c r="AQ385" s="4" t="e" cm="1">
        <f t="array" ref="AQ385">INDEX(MatriceHeureHeure[], MATCH(AN385*1,TableHeuresMinutes[Colonne1],0),MATCH(AM385*1,(MatriceHeureHeure[#Headers])*1,0))</f>
        <v>#VALUE!</v>
      </c>
      <c r="AR385" t="e">
        <f t="shared" si="6"/>
        <v>#VALUE!</v>
      </c>
    </row>
    <row r="386" spans="16:44">
      <c r="P386" s="30" t="e">
        <f>LEFT(TEXT(DataFromForm[[#This Row],[Heure coucher]],"0000"),2)</f>
        <v>#VALUE!</v>
      </c>
      <c r="Q386" s="31" t="e">
        <f>LEFT(TEXT(DataFromForm[[#This Row],[Heure coucher]],"0000"),2)+1</f>
        <v>#VALUE!</v>
      </c>
      <c r="R386" s="32" t="e">
        <f>IF(RIGHT(DataFromForm[[#This Row],[Heure coucher]],2)*1 &gt;57,Q386, P386)</f>
        <v>#VALUE!</v>
      </c>
      <c r="S386" s="33" t="e">
        <f>IF(RIGHT(DataFromForm[[#This Row],[Heure coucher]],2)*1 &gt;57,0,MROUND(RIGHT(DataFromForm[[#This Row],[Heure coucher]]*1,2),15))</f>
        <v>#VALUE!</v>
      </c>
      <c r="T386" s="20" t="e" cm="1">
        <f t="array" aca="1" ref="T386" ca="1">RIGHT(CELL("address",INDEX(Agenda!A:A,MATCH(DataFromForm[[#This Row],[Date]],Agenda!A:A,0))),3)</f>
        <v>#VALUE!</v>
      </c>
      <c r="U386" s="34" t="e" cm="1">
        <f t="array" ref="U386">INDEX(MatriceHeureHeure[], MATCH(S386*1,TableHeuresMinutes[Colonne1],0),MATCH(R386*1,(MatriceHeureHeure[#Headers])*1,0))</f>
        <v>#VALUE!</v>
      </c>
      <c r="W386" s="30" t="e">
        <f>LEFT(TEXT(DataFromForm[[#This Row],[Heure levé]],"0000"),2)</f>
        <v>#VALUE!</v>
      </c>
      <c r="X386" s="31" t="e">
        <f>LEFT(TEXT(DataFromForm[[#This Row],[Heure levé]],"0000"),2)+1</f>
        <v>#VALUE!</v>
      </c>
      <c r="Y386" t="e">
        <f>IF(RIGHT(DataFromForm[[#This Row],[Heure levé]],2)*1 &gt;57, X386,W386)</f>
        <v>#VALUE!</v>
      </c>
      <c r="Z386" t="e">
        <f>IF(RIGHT(DataFromForm[[#This Row],[Heure levé]],2)*1 &gt;57,0,MROUND(RIGHT(DataFromForm[[#This Row],[Heure coucher]]*1,2),15))</f>
        <v>#VALUE!</v>
      </c>
      <c r="AA386" t="e" cm="1">
        <f t="array" aca="1" ref="AA386" ca="1">RIGHT(CELL("address",INDEX(Agenda!A:A,MATCH(DataFromForm[[#This Row],[Date]],Agenda!A:A,0))),3)</f>
        <v>#VALUE!</v>
      </c>
      <c r="AB386" s="4" t="e" cm="1">
        <f t="array" ref="AB386">INDEX(MatriceHeureHeure[], MATCH(Z386*1,TableHeuresMinutes[Colonne1],0),MATCH(Y386*1,(MatriceHeureHeure[#Headers])*1,0))</f>
        <v>#VALUE!</v>
      </c>
      <c r="AD386" s="48" t="e">
        <f>LEFT(TEXT(DataFromForm[[#This Row],[HeureBoisson]],"0000"),2)</f>
        <v>#VALUE!</v>
      </c>
      <c r="AE386" s="31" t="e">
        <f>LEFT(TEXT(DataFromForm[[#This Row],[HeureBoisson]],"0000"),2)+1</f>
        <v>#VALUE!</v>
      </c>
      <c r="AF386" t="e">
        <f>IF(RIGHT(DataFromForm[[#This Row],[HeureBoisson]],2)*1 &gt;57, AE386,AD386)</f>
        <v>#VALUE!</v>
      </c>
      <c r="AG386" t="e">
        <f>IF(RIGHT(DataFromForm[[#This Row],[HeureBoisson]],2)*1 &gt;57,0,MROUND(RIGHT(DataFromForm[[#This Row],[Heure coucher]]*1,2),15))</f>
        <v>#VALUE!</v>
      </c>
      <c r="AH386" t="e" cm="1">
        <f t="array" aca="1" ref="AH386" ca="1">RIGHT(CELL("address",INDEX(Agenda!A:A,MATCH(DataFromForm[[#This Row],[Date]],Agenda!A:A,0))),3)-1</f>
        <v>#VALUE!</v>
      </c>
      <c r="AI386" s="4" t="e" cm="1">
        <f t="array" ref="AI386">INDEX(MatriceHeureHeure[], MATCH(AG386*1,TableHeuresMinutes[Colonne1],0),MATCH(AF386*1,(MatriceHeureHeure[#Headers])*1,0))</f>
        <v>#VALUE!</v>
      </c>
      <c r="AJ386" s="37">
        <v>0</v>
      </c>
      <c r="AK386" s="48" t="e">
        <f>LEFT(TEXT(DataFromForm[[#This Row],[Heure sieste]],"0000"),2)</f>
        <v>#VALUE!</v>
      </c>
      <c r="AL386" s="31" t="e">
        <f>LEFT(TEXT(DataFromForm[[#This Row],[Heure sieste]],"0000"),2)+1</f>
        <v>#VALUE!</v>
      </c>
      <c r="AM386" t="e">
        <f>IF(RIGHT(DataFromForm[[#This Row],[Heure sieste]],2)*1 &gt;57, AL386,AK386)</f>
        <v>#VALUE!</v>
      </c>
      <c r="AN386" t="e">
        <f>IF(RIGHT(DataFromForm[[#This Row],[Heure sieste]],2)*1 &gt;57,0,MROUND(RIGHT(DataFromForm[[#This Row],[Heure sieste]]*1,2),15))</f>
        <v>#VALUE!</v>
      </c>
      <c r="AO386" t="e">
        <f>MROUND(DataFromForm[[#This Row],[Durée sieste]],15)</f>
        <v>#VALUE!</v>
      </c>
      <c r="AP386" t="e" cm="1">
        <f t="array" aca="1" ref="AP386" ca="1">RIGHT(CELL("address",INDEX(Agenda!A:A,MATCH(DataFromForm[[#This Row],[Date]],Agenda!A:A,0))),3)</f>
        <v>#VALUE!</v>
      </c>
      <c r="AQ386" s="4" t="e" cm="1">
        <f t="array" ref="AQ386">INDEX(MatriceHeureHeure[], MATCH(AN386*1,TableHeuresMinutes[Colonne1],0),MATCH(AM386*1,(MatriceHeureHeure[#Headers])*1,0))</f>
        <v>#VALUE!</v>
      </c>
      <c r="AR386" t="e">
        <f t="shared" si="6"/>
        <v>#VALUE!</v>
      </c>
    </row>
    <row r="387" spans="16:44">
      <c r="P387" s="30" t="e">
        <f>LEFT(TEXT(DataFromForm[[#This Row],[Heure coucher]],"0000"),2)</f>
        <v>#VALUE!</v>
      </c>
      <c r="Q387" s="31" t="e">
        <f>LEFT(TEXT(DataFromForm[[#This Row],[Heure coucher]],"0000"),2)+1</f>
        <v>#VALUE!</v>
      </c>
      <c r="R387" s="32" t="e">
        <f>IF(RIGHT(DataFromForm[[#This Row],[Heure coucher]],2)*1 &gt;57,Q387, P387)</f>
        <v>#VALUE!</v>
      </c>
      <c r="S387" s="33" t="e">
        <f>IF(RIGHT(DataFromForm[[#This Row],[Heure coucher]],2)*1 &gt;57,0,MROUND(RIGHT(DataFromForm[[#This Row],[Heure coucher]]*1,2),15))</f>
        <v>#VALUE!</v>
      </c>
      <c r="T387" s="20" t="e" cm="1">
        <f t="array" aca="1" ref="T387" ca="1">RIGHT(CELL("address",INDEX(Agenda!A:A,MATCH(DataFromForm[[#This Row],[Date]],Agenda!A:A,0))),3)</f>
        <v>#VALUE!</v>
      </c>
      <c r="U387" s="34" t="e" cm="1">
        <f t="array" ref="U387">INDEX(MatriceHeureHeure[], MATCH(S387*1,TableHeuresMinutes[Colonne1],0),MATCH(R387*1,(MatriceHeureHeure[#Headers])*1,0))</f>
        <v>#VALUE!</v>
      </c>
      <c r="W387" s="30" t="e">
        <f>LEFT(TEXT(DataFromForm[[#This Row],[Heure levé]],"0000"),2)</f>
        <v>#VALUE!</v>
      </c>
      <c r="X387" s="31" t="e">
        <f>LEFT(TEXT(DataFromForm[[#This Row],[Heure levé]],"0000"),2)+1</f>
        <v>#VALUE!</v>
      </c>
      <c r="Y387" t="e">
        <f>IF(RIGHT(DataFromForm[[#This Row],[Heure levé]],2)*1 &gt;57, X387,W387)</f>
        <v>#VALUE!</v>
      </c>
      <c r="Z387" t="e">
        <f>IF(RIGHT(DataFromForm[[#This Row],[Heure levé]],2)*1 &gt;57,0,MROUND(RIGHT(DataFromForm[[#This Row],[Heure coucher]]*1,2),15))</f>
        <v>#VALUE!</v>
      </c>
      <c r="AA387" t="e" cm="1">
        <f t="array" aca="1" ref="AA387" ca="1">RIGHT(CELL("address",INDEX(Agenda!A:A,MATCH(DataFromForm[[#This Row],[Date]],Agenda!A:A,0))),3)</f>
        <v>#VALUE!</v>
      </c>
      <c r="AB387" s="4" t="e" cm="1">
        <f t="array" ref="AB387">INDEX(MatriceHeureHeure[], MATCH(Z387*1,TableHeuresMinutes[Colonne1],0),MATCH(Y387*1,(MatriceHeureHeure[#Headers])*1,0))</f>
        <v>#VALUE!</v>
      </c>
      <c r="AD387" s="48" t="e">
        <f>LEFT(TEXT(DataFromForm[[#This Row],[HeureBoisson]],"0000"),2)</f>
        <v>#VALUE!</v>
      </c>
      <c r="AE387" s="31" t="e">
        <f>LEFT(TEXT(DataFromForm[[#This Row],[HeureBoisson]],"0000"),2)+1</f>
        <v>#VALUE!</v>
      </c>
      <c r="AF387" t="e">
        <f>IF(RIGHT(DataFromForm[[#This Row],[HeureBoisson]],2)*1 &gt;57, AE387,AD387)</f>
        <v>#VALUE!</v>
      </c>
      <c r="AG387" t="e">
        <f>IF(RIGHT(DataFromForm[[#This Row],[HeureBoisson]],2)*1 &gt;57,0,MROUND(RIGHT(DataFromForm[[#This Row],[Heure coucher]]*1,2),15))</f>
        <v>#VALUE!</v>
      </c>
      <c r="AH387" t="e" cm="1">
        <f t="array" aca="1" ref="AH387" ca="1">RIGHT(CELL("address",INDEX(Agenda!A:A,MATCH(DataFromForm[[#This Row],[Date]],Agenda!A:A,0))),3)-1</f>
        <v>#VALUE!</v>
      </c>
      <c r="AI387" s="4" t="e" cm="1">
        <f t="array" ref="AI387">INDEX(MatriceHeureHeure[], MATCH(AG387*1,TableHeuresMinutes[Colonne1],0),MATCH(AF387*1,(MatriceHeureHeure[#Headers])*1,0))</f>
        <v>#VALUE!</v>
      </c>
      <c r="AJ387" s="37">
        <v>0</v>
      </c>
      <c r="AK387" s="48" t="e">
        <f>LEFT(TEXT(DataFromForm[[#This Row],[Heure sieste]],"0000"),2)</f>
        <v>#VALUE!</v>
      </c>
      <c r="AL387" s="31" t="e">
        <f>LEFT(TEXT(DataFromForm[[#This Row],[Heure sieste]],"0000"),2)+1</f>
        <v>#VALUE!</v>
      </c>
      <c r="AM387" t="e">
        <f>IF(RIGHT(DataFromForm[[#This Row],[Heure sieste]],2)*1 &gt;57, AL387,AK387)</f>
        <v>#VALUE!</v>
      </c>
      <c r="AN387" t="e">
        <f>IF(RIGHT(DataFromForm[[#This Row],[Heure sieste]],2)*1 &gt;57,0,MROUND(RIGHT(DataFromForm[[#This Row],[Heure sieste]]*1,2),15))</f>
        <v>#VALUE!</v>
      </c>
      <c r="AO387" t="e">
        <f>MROUND(DataFromForm[[#This Row],[Durée sieste]],15)</f>
        <v>#VALUE!</v>
      </c>
      <c r="AP387" t="e" cm="1">
        <f t="array" aca="1" ref="AP387" ca="1">RIGHT(CELL("address",INDEX(Agenda!A:A,MATCH(DataFromForm[[#This Row],[Date]],Agenda!A:A,0))),3)</f>
        <v>#VALUE!</v>
      </c>
      <c r="AQ387" s="4" t="e" cm="1">
        <f t="array" ref="AQ387">INDEX(MatriceHeureHeure[], MATCH(AN387*1,TableHeuresMinutes[Colonne1],0),MATCH(AM387*1,(MatriceHeureHeure[#Headers])*1,0))</f>
        <v>#VALUE!</v>
      </c>
      <c r="AR387" t="e">
        <f t="shared" si="6"/>
        <v>#VALUE!</v>
      </c>
    </row>
    <row r="388" spans="16:44">
      <c r="P388" s="30" t="e">
        <f>LEFT(TEXT(DataFromForm[[#This Row],[Heure coucher]],"0000"),2)</f>
        <v>#VALUE!</v>
      </c>
      <c r="Q388" s="31" t="e">
        <f>LEFT(TEXT(DataFromForm[[#This Row],[Heure coucher]],"0000"),2)+1</f>
        <v>#VALUE!</v>
      </c>
      <c r="R388" s="32" t="e">
        <f>IF(RIGHT(DataFromForm[[#This Row],[Heure coucher]],2)*1 &gt;57,Q388, P388)</f>
        <v>#VALUE!</v>
      </c>
      <c r="S388" s="33" t="e">
        <f>IF(RIGHT(DataFromForm[[#This Row],[Heure coucher]],2)*1 &gt;57,0,MROUND(RIGHT(DataFromForm[[#This Row],[Heure coucher]]*1,2),15))</f>
        <v>#VALUE!</v>
      </c>
      <c r="T388" s="20" t="e" cm="1">
        <f t="array" aca="1" ref="T388" ca="1">RIGHT(CELL("address",INDEX(Agenda!A:A,MATCH(DataFromForm[[#This Row],[Date]],Agenda!A:A,0))),3)</f>
        <v>#VALUE!</v>
      </c>
      <c r="U388" s="34" t="e" cm="1">
        <f t="array" ref="U388">INDEX(MatriceHeureHeure[], MATCH(S388*1,TableHeuresMinutes[Colonne1],0),MATCH(R388*1,(MatriceHeureHeure[#Headers])*1,0))</f>
        <v>#VALUE!</v>
      </c>
      <c r="W388" s="30" t="e">
        <f>LEFT(TEXT(DataFromForm[[#This Row],[Heure levé]],"0000"),2)</f>
        <v>#VALUE!</v>
      </c>
      <c r="X388" s="31" t="e">
        <f>LEFT(TEXT(DataFromForm[[#This Row],[Heure levé]],"0000"),2)+1</f>
        <v>#VALUE!</v>
      </c>
      <c r="Y388" t="e">
        <f>IF(RIGHT(DataFromForm[[#This Row],[Heure levé]],2)*1 &gt;57, X388,W388)</f>
        <v>#VALUE!</v>
      </c>
      <c r="Z388" t="e">
        <f>IF(RIGHT(DataFromForm[[#This Row],[Heure levé]],2)*1 &gt;57,0,MROUND(RIGHT(DataFromForm[[#This Row],[Heure coucher]]*1,2),15))</f>
        <v>#VALUE!</v>
      </c>
      <c r="AA388" t="e" cm="1">
        <f t="array" aca="1" ref="AA388" ca="1">RIGHT(CELL("address",INDEX(Agenda!A:A,MATCH(DataFromForm[[#This Row],[Date]],Agenda!A:A,0))),3)</f>
        <v>#VALUE!</v>
      </c>
      <c r="AB388" s="4" t="e" cm="1">
        <f t="array" ref="AB388">INDEX(MatriceHeureHeure[], MATCH(Z388*1,TableHeuresMinutes[Colonne1],0),MATCH(Y388*1,(MatriceHeureHeure[#Headers])*1,0))</f>
        <v>#VALUE!</v>
      </c>
      <c r="AD388" s="48" t="e">
        <f>LEFT(TEXT(DataFromForm[[#This Row],[HeureBoisson]],"0000"),2)</f>
        <v>#VALUE!</v>
      </c>
      <c r="AE388" s="31" t="e">
        <f>LEFT(TEXT(DataFromForm[[#This Row],[HeureBoisson]],"0000"),2)+1</f>
        <v>#VALUE!</v>
      </c>
      <c r="AF388" t="e">
        <f>IF(RIGHT(DataFromForm[[#This Row],[HeureBoisson]],2)*1 &gt;57, AE388,AD388)</f>
        <v>#VALUE!</v>
      </c>
      <c r="AG388" t="e">
        <f>IF(RIGHT(DataFromForm[[#This Row],[HeureBoisson]],2)*1 &gt;57,0,MROUND(RIGHT(DataFromForm[[#This Row],[Heure coucher]]*1,2),15))</f>
        <v>#VALUE!</v>
      </c>
      <c r="AH388" t="e" cm="1">
        <f t="array" aca="1" ref="AH388" ca="1">RIGHT(CELL("address",INDEX(Agenda!A:A,MATCH(DataFromForm[[#This Row],[Date]],Agenda!A:A,0))),3)-1</f>
        <v>#VALUE!</v>
      </c>
      <c r="AI388" s="4" t="e" cm="1">
        <f t="array" ref="AI388">INDEX(MatriceHeureHeure[], MATCH(AG388*1,TableHeuresMinutes[Colonne1],0),MATCH(AF388*1,(MatriceHeureHeure[#Headers])*1,0))</f>
        <v>#VALUE!</v>
      </c>
      <c r="AJ388" s="37">
        <v>0</v>
      </c>
      <c r="AK388" s="48" t="e">
        <f>LEFT(TEXT(DataFromForm[[#This Row],[Heure sieste]],"0000"),2)</f>
        <v>#VALUE!</v>
      </c>
      <c r="AL388" s="31" t="e">
        <f>LEFT(TEXT(DataFromForm[[#This Row],[Heure sieste]],"0000"),2)+1</f>
        <v>#VALUE!</v>
      </c>
      <c r="AM388" t="e">
        <f>IF(RIGHT(DataFromForm[[#This Row],[Heure sieste]],2)*1 &gt;57, AL388,AK388)</f>
        <v>#VALUE!</v>
      </c>
      <c r="AN388" t="e">
        <f>IF(RIGHT(DataFromForm[[#This Row],[Heure sieste]],2)*1 &gt;57,0,MROUND(RIGHT(DataFromForm[[#This Row],[Heure sieste]]*1,2),15))</f>
        <v>#VALUE!</v>
      </c>
      <c r="AO388" t="e">
        <f>MROUND(DataFromForm[[#This Row],[Durée sieste]],15)</f>
        <v>#VALUE!</v>
      </c>
      <c r="AP388" t="e" cm="1">
        <f t="array" aca="1" ref="AP388" ca="1">RIGHT(CELL("address",INDEX(Agenda!A:A,MATCH(DataFromForm[[#This Row],[Date]],Agenda!A:A,0))),3)</f>
        <v>#VALUE!</v>
      </c>
      <c r="AQ388" s="4" t="e" cm="1">
        <f t="array" ref="AQ388">INDEX(MatriceHeureHeure[], MATCH(AN388*1,TableHeuresMinutes[Colonne1],0),MATCH(AM388*1,(MatriceHeureHeure[#Headers])*1,0))</f>
        <v>#VALUE!</v>
      </c>
      <c r="AR388" t="e">
        <f t="shared" si="6"/>
        <v>#VALUE!</v>
      </c>
    </row>
    <row r="389" spans="16:44">
      <c r="P389" s="30" t="e">
        <f>LEFT(TEXT(DataFromForm[[#This Row],[Heure coucher]],"0000"),2)</f>
        <v>#VALUE!</v>
      </c>
      <c r="Q389" s="31" t="e">
        <f>LEFT(TEXT(DataFromForm[[#This Row],[Heure coucher]],"0000"),2)+1</f>
        <v>#VALUE!</v>
      </c>
      <c r="R389" s="32" t="e">
        <f>IF(RIGHT(DataFromForm[[#This Row],[Heure coucher]],2)*1 &gt;57,Q389, P389)</f>
        <v>#VALUE!</v>
      </c>
      <c r="S389" s="33" t="e">
        <f>IF(RIGHT(DataFromForm[[#This Row],[Heure coucher]],2)*1 &gt;57,0,MROUND(RIGHT(DataFromForm[[#This Row],[Heure coucher]]*1,2),15))</f>
        <v>#VALUE!</v>
      </c>
      <c r="T389" s="20" t="e" cm="1">
        <f t="array" aca="1" ref="T389" ca="1">RIGHT(CELL("address",INDEX(Agenda!A:A,MATCH(DataFromForm[[#This Row],[Date]],Agenda!A:A,0))),3)</f>
        <v>#VALUE!</v>
      </c>
      <c r="U389" s="34" t="e" cm="1">
        <f t="array" ref="U389">INDEX(MatriceHeureHeure[], MATCH(S389*1,TableHeuresMinutes[Colonne1],0),MATCH(R389*1,(MatriceHeureHeure[#Headers])*1,0))</f>
        <v>#VALUE!</v>
      </c>
      <c r="W389" s="30" t="e">
        <f>LEFT(TEXT(DataFromForm[[#This Row],[Heure levé]],"0000"),2)</f>
        <v>#VALUE!</v>
      </c>
      <c r="X389" s="31" t="e">
        <f>LEFT(TEXT(DataFromForm[[#This Row],[Heure levé]],"0000"),2)+1</f>
        <v>#VALUE!</v>
      </c>
      <c r="Y389" t="e">
        <f>IF(RIGHT(DataFromForm[[#This Row],[Heure levé]],2)*1 &gt;57, X389,W389)</f>
        <v>#VALUE!</v>
      </c>
      <c r="Z389" t="e">
        <f>IF(RIGHT(DataFromForm[[#This Row],[Heure levé]],2)*1 &gt;57,0,MROUND(RIGHT(DataFromForm[[#This Row],[Heure coucher]]*1,2),15))</f>
        <v>#VALUE!</v>
      </c>
      <c r="AA389" t="e" cm="1">
        <f t="array" aca="1" ref="AA389" ca="1">RIGHT(CELL("address",INDEX(Agenda!A:A,MATCH(DataFromForm[[#This Row],[Date]],Agenda!A:A,0))),3)</f>
        <v>#VALUE!</v>
      </c>
      <c r="AB389" s="4" t="e" cm="1">
        <f t="array" ref="AB389">INDEX(MatriceHeureHeure[], MATCH(Z389*1,TableHeuresMinutes[Colonne1],0),MATCH(Y389*1,(MatriceHeureHeure[#Headers])*1,0))</f>
        <v>#VALUE!</v>
      </c>
      <c r="AD389" s="48" t="e">
        <f>LEFT(TEXT(DataFromForm[[#This Row],[HeureBoisson]],"0000"),2)</f>
        <v>#VALUE!</v>
      </c>
      <c r="AE389" s="31" t="e">
        <f>LEFT(TEXT(DataFromForm[[#This Row],[HeureBoisson]],"0000"),2)+1</f>
        <v>#VALUE!</v>
      </c>
      <c r="AF389" t="e">
        <f>IF(RIGHT(DataFromForm[[#This Row],[HeureBoisson]],2)*1 &gt;57, AE389,AD389)</f>
        <v>#VALUE!</v>
      </c>
      <c r="AG389" t="e">
        <f>IF(RIGHT(DataFromForm[[#This Row],[HeureBoisson]],2)*1 &gt;57,0,MROUND(RIGHT(DataFromForm[[#This Row],[Heure coucher]]*1,2),15))</f>
        <v>#VALUE!</v>
      </c>
      <c r="AH389" t="e" cm="1">
        <f t="array" aca="1" ref="AH389" ca="1">RIGHT(CELL("address",INDEX(Agenda!A:A,MATCH(DataFromForm[[#This Row],[Date]],Agenda!A:A,0))),3)-1</f>
        <v>#VALUE!</v>
      </c>
      <c r="AI389" s="4" t="e" cm="1">
        <f t="array" ref="AI389">INDEX(MatriceHeureHeure[], MATCH(AG389*1,TableHeuresMinutes[Colonne1],0),MATCH(AF389*1,(MatriceHeureHeure[#Headers])*1,0))</f>
        <v>#VALUE!</v>
      </c>
      <c r="AJ389" s="37">
        <v>0</v>
      </c>
      <c r="AK389" s="48" t="e">
        <f>LEFT(TEXT(DataFromForm[[#This Row],[Heure sieste]],"0000"),2)</f>
        <v>#VALUE!</v>
      </c>
      <c r="AL389" s="31" t="e">
        <f>LEFT(TEXT(DataFromForm[[#This Row],[Heure sieste]],"0000"),2)+1</f>
        <v>#VALUE!</v>
      </c>
      <c r="AM389" t="e">
        <f>IF(RIGHT(DataFromForm[[#This Row],[Heure sieste]],2)*1 &gt;57, AL389,AK389)</f>
        <v>#VALUE!</v>
      </c>
      <c r="AN389" t="e">
        <f>IF(RIGHT(DataFromForm[[#This Row],[Heure sieste]],2)*1 &gt;57,0,MROUND(RIGHT(DataFromForm[[#This Row],[Heure sieste]]*1,2),15))</f>
        <v>#VALUE!</v>
      </c>
      <c r="AO389" t="e">
        <f>MROUND(DataFromForm[[#This Row],[Durée sieste]],15)</f>
        <v>#VALUE!</v>
      </c>
      <c r="AP389" t="e" cm="1">
        <f t="array" aca="1" ref="AP389" ca="1">RIGHT(CELL("address",INDEX(Agenda!A:A,MATCH(DataFromForm[[#This Row],[Date]],Agenda!A:A,0))),3)</f>
        <v>#VALUE!</v>
      </c>
      <c r="AQ389" s="4" t="e" cm="1">
        <f t="array" ref="AQ389">INDEX(MatriceHeureHeure[], MATCH(AN389*1,TableHeuresMinutes[Colonne1],0),MATCH(AM389*1,(MatriceHeureHeure[#Headers])*1,0))</f>
        <v>#VALUE!</v>
      </c>
      <c r="AR389" t="e">
        <f t="shared" si="6"/>
        <v>#VALUE!</v>
      </c>
    </row>
    <row r="390" spans="16:44">
      <c r="P390" s="30" t="e">
        <f>LEFT(TEXT(DataFromForm[[#This Row],[Heure coucher]],"0000"),2)</f>
        <v>#VALUE!</v>
      </c>
      <c r="Q390" s="31" t="e">
        <f>LEFT(TEXT(DataFromForm[[#This Row],[Heure coucher]],"0000"),2)+1</f>
        <v>#VALUE!</v>
      </c>
      <c r="R390" s="32" t="e">
        <f>IF(RIGHT(DataFromForm[[#This Row],[Heure coucher]],2)*1 &gt;57,Q390, P390)</f>
        <v>#VALUE!</v>
      </c>
      <c r="S390" s="33" t="e">
        <f>IF(RIGHT(DataFromForm[[#This Row],[Heure coucher]],2)*1 &gt;57,0,MROUND(RIGHT(DataFromForm[[#This Row],[Heure coucher]]*1,2),15))</f>
        <v>#VALUE!</v>
      </c>
      <c r="T390" s="20" t="e" cm="1">
        <f t="array" aca="1" ref="T390" ca="1">RIGHT(CELL("address",INDEX(Agenda!A:A,MATCH(DataFromForm[[#This Row],[Date]],Agenda!A:A,0))),3)</f>
        <v>#VALUE!</v>
      </c>
      <c r="U390" s="34" t="e" cm="1">
        <f t="array" ref="U390">INDEX(MatriceHeureHeure[], MATCH(S390*1,TableHeuresMinutes[Colonne1],0),MATCH(R390*1,(MatriceHeureHeure[#Headers])*1,0))</f>
        <v>#VALUE!</v>
      </c>
      <c r="W390" s="30" t="e">
        <f>LEFT(TEXT(DataFromForm[[#This Row],[Heure levé]],"0000"),2)</f>
        <v>#VALUE!</v>
      </c>
      <c r="X390" s="31" t="e">
        <f>LEFT(TEXT(DataFromForm[[#This Row],[Heure levé]],"0000"),2)+1</f>
        <v>#VALUE!</v>
      </c>
      <c r="Y390" t="e">
        <f>IF(RIGHT(DataFromForm[[#This Row],[Heure levé]],2)*1 &gt;57, X390,W390)</f>
        <v>#VALUE!</v>
      </c>
      <c r="Z390" t="e">
        <f>IF(RIGHT(DataFromForm[[#This Row],[Heure levé]],2)*1 &gt;57,0,MROUND(RIGHT(DataFromForm[[#This Row],[Heure coucher]]*1,2),15))</f>
        <v>#VALUE!</v>
      </c>
      <c r="AA390" t="e" cm="1">
        <f t="array" aca="1" ref="AA390" ca="1">RIGHT(CELL("address",INDEX(Agenda!A:A,MATCH(DataFromForm[[#This Row],[Date]],Agenda!A:A,0))),3)</f>
        <v>#VALUE!</v>
      </c>
      <c r="AB390" s="4" t="e" cm="1">
        <f t="array" ref="AB390">INDEX(MatriceHeureHeure[], MATCH(Z390*1,TableHeuresMinutes[Colonne1],0),MATCH(Y390*1,(MatriceHeureHeure[#Headers])*1,0))</f>
        <v>#VALUE!</v>
      </c>
      <c r="AD390" s="48" t="e">
        <f>LEFT(TEXT(DataFromForm[[#This Row],[HeureBoisson]],"0000"),2)</f>
        <v>#VALUE!</v>
      </c>
      <c r="AE390" s="31" t="e">
        <f>LEFT(TEXT(DataFromForm[[#This Row],[HeureBoisson]],"0000"),2)+1</f>
        <v>#VALUE!</v>
      </c>
      <c r="AF390" t="e">
        <f>IF(RIGHT(DataFromForm[[#This Row],[HeureBoisson]],2)*1 &gt;57, AE390,AD390)</f>
        <v>#VALUE!</v>
      </c>
      <c r="AG390" t="e">
        <f>IF(RIGHT(DataFromForm[[#This Row],[HeureBoisson]],2)*1 &gt;57,0,MROUND(RIGHT(DataFromForm[[#This Row],[Heure coucher]]*1,2),15))</f>
        <v>#VALUE!</v>
      </c>
      <c r="AH390" t="e" cm="1">
        <f t="array" aca="1" ref="AH390" ca="1">RIGHT(CELL("address",INDEX(Agenda!A:A,MATCH(DataFromForm[[#This Row],[Date]],Agenda!A:A,0))),3)-1</f>
        <v>#VALUE!</v>
      </c>
      <c r="AI390" s="4" t="e" cm="1">
        <f t="array" ref="AI390">INDEX(MatriceHeureHeure[], MATCH(AG390*1,TableHeuresMinutes[Colonne1],0),MATCH(AF390*1,(MatriceHeureHeure[#Headers])*1,0))</f>
        <v>#VALUE!</v>
      </c>
      <c r="AJ390" s="37">
        <v>0</v>
      </c>
      <c r="AK390" s="48" t="e">
        <f>LEFT(TEXT(DataFromForm[[#This Row],[Heure sieste]],"0000"),2)</f>
        <v>#VALUE!</v>
      </c>
      <c r="AL390" s="31" t="e">
        <f>LEFT(TEXT(DataFromForm[[#This Row],[Heure sieste]],"0000"),2)+1</f>
        <v>#VALUE!</v>
      </c>
      <c r="AM390" t="e">
        <f>IF(RIGHT(DataFromForm[[#This Row],[Heure sieste]],2)*1 &gt;57, AL390,AK390)</f>
        <v>#VALUE!</v>
      </c>
      <c r="AN390" t="e">
        <f>IF(RIGHT(DataFromForm[[#This Row],[Heure sieste]],2)*1 &gt;57,0,MROUND(RIGHT(DataFromForm[[#This Row],[Heure sieste]]*1,2),15))</f>
        <v>#VALUE!</v>
      </c>
      <c r="AO390" t="e">
        <f>MROUND(DataFromForm[[#This Row],[Durée sieste]],15)</f>
        <v>#VALUE!</v>
      </c>
      <c r="AP390" t="e" cm="1">
        <f t="array" aca="1" ref="AP390" ca="1">RIGHT(CELL("address",INDEX(Agenda!A:A,MATCH(DataFromForm[[#This Row],[Date]],Agenda!A:A,0))),3)</f>
        <v>#VALUE!</v>
      </c>
      <c r="AQ390" s="4" t="e" cm="1">
        <f t="array" ref="AQ390">INDEX(MatriceHeureHeure[], MATCH(AN390*1,TableHeuresMinutes[Colonne1],0),MATCH(AM390*1,(MatriceHeureHeure[#Headers])*1,0))</f>
        <v>#VALUE!</v>
      </c>
      <c r="AR390" t="e">
        <f t="shared" si="6"/>
        <v>#VALUE!</v>
      </c>
    </row>
    <row r="391" spans="16:44">
      <c r="P391" s="30" t="e">
        <f>LEFT(TEXT(DataFromForm[[#This Row],[Heure coucher]],"0000"),2)</f>
        <v>#VALUE!</v>
      </c>
      <c r="Q391" s="31" t="e">
        <f>LEFT(TEXT(DataFromForm[[#This Row],[Heure coucher]],"0000"),2)+1</f>
        <v>#VALUE!</v>
      </c>
      <c r="R391" s="32" t="e">
        <f>IF(RIGHT(DataFromForm[[#This Row],[Heure coucher]],2)*1 &gt;57,Q391, P391)</f>
        <v>#VALUE!</v>
      </c>
      <c r="S391" s="33" t="e">
        <f>IF(RIGHT(DataFromForm[[#This Row],[Heure coucher]],2)*1 &gt;57,0,MROUND(RIGHT(DataFromForm[[#This Row],[Heure coucher]]*1,2),15))</f>
        <v>#VALUE!</v>
      </c>
      <c r="T391" s="20" t="e" cm="1">
        <f t="array" aca="1" ref="T391" ca="1">RIGHT(CELL("address",INDEX(Agenda!A:A,MATCH(DataFromForm[[#This Row],[Date]],Agenda!A:A,0))),3)</f>
        <v>#VALUE!</v>
      </c>
      <c r="U391" s="34" t="e" cm="1">
        <f t="array" ref="U391">INDEX(MatriceHeureHeure[], MATCH(S391*1,TableHeuresMinutes[Colonne1],0),MATCH(R391*1,(MatriceHeureHeure[#Headers])*1,0))</f>
        <v>#VALUE!</v>
      </c>
      <c r="W391" s="30" t="e">
        <f>LEFT(TEXT(DataFromForm[[#This Row],[Heure levé]],"0000"),2)</f>
        <v>#VALUE!</v>
      </c>
      <c r="X391" s="31" t="e">
        <f>LEFT(TEXT(DataFromForm[[#This Row],[Heure levé]],"0000"),2)+1</f>
        <v>#VALUE!</v>
      </c>
      <c r="Y391" t="e">
        <f>IF(RIGHT(DataFromForm[[#This Row],[Heure levé]],2)*1 &gt;57, X391,W391)</f>
        <v>#VALUE!</v>
      </c>
      <c r="Z391" t="e">
        <f>IF(RIGHT(DataFromForm[[#This Row],[Heure levé]],2)*1 &gt;57,0,MROUND(RIGHT(DataFromForm[[#This Row],[Heure coucher]]*1,2),15))</f>
        <v>#VALUE!</v>
      </c>
      <c r="AA391" t="e" cm="1">
        <f t="array" aca="1" ref="AA391" ca="1">RIGHT(CELL("address",INDEX(Agenda!A:A,MATCH(DataFromForm[[#This Row],[Date]],Agenda!A:A,0))),3)</f>
        <v>#VALUE!</v>
      </c>
      <c r="AB391" s="4" t="e" cm="1">
        <f t="array" ref="AB391">INDEX(MatriceHeureHeure[], MATCH(Z391*1,TableHeuresMinutes[Colonne1],0),MATCH(Y391*1,(MatriceHeureHeure[#Headers])*1,0))</f>
        <v>#VALUE!</v>
      </c>
      <c r="AD391" s="48" t="e">
        <f>LEFT(TEXT(DataFromForm[[#This Row],[HeureBoisson]],"0000"),2)</f>
        <v>#VALUE!</v>
      </c>
      <c r="AE391" s="31" t="e">
        <f>LEFT(TEXT(DataFromForm[[#This Row],[HeureBoisson]],"0000"),2)+1</f>
        <v>#VALUE!</v>
      </c>
      <c r="AF391" t="e">
        <f>IF(RIGHT(DataFromForm[[#This Row],[HeureBoisson]],2)*1 &gt;57, AE391,AD391)</f>
        <v>#VALUE!</v>
      </c>
      <c r="AG391" t="e">
        <f>IF(RIGHT(DataFromForm[[#This Row],[HeureBoisson]],2)*1 &gt;57,0,MROUND(RIGHT(DataFromForm[[#This Row],[Heure coucher]]*1,2),15))</f>
        <v>#VALUE!</v>
      </c>
      <c r="AH391" t="e" cm="1">
        <f t="array" aca="1" ref="AH391" ca="1">RIGHT(CELL("address",INDEX(Agenda!A:A,MATCH(DataFromForm[[#This Row],[Date]],Agenda!A:A,0))),3)-1</f>
        <v>#VALUE!</v>
      </c>
      <c r="AI391" s="4" t="e" cm="1">
        <f t="array" ref="AI391">INDEX(MatriceHeureHeure[], MATCH(AG391*1,TableHeuresMinutes[Colonne1],0),MATCH(AF391*1,(MatriceHeureHeure[#Headers])*1,0))</f>
        <v>#VALUE!</v>
      </c>
      <c r="AJ391" s="37">
        <v>0</v>
      </c>
      <c r="AK391" s="48" t="e">
        <f>LEFT(TEXT(DataFromForm[[#This Row],[Heure sieste]],"0000"),2)</f>
        <v>#VALUE!</v>
      </c>
      <c r="AL391" s="31" t="e">
        <f>LEFT(TEXT(DataFromForm[[#This Row],[Heure sieste]],"0000"),2)+1</f>
        <v>#VALUE!</v>
      </c>
      <c r="AM391" t="e">
        <f>IF(RIGHT(DataFromForm[[#This Row],[Heure sieste]],2)*1 &gt;57, AL391,AK391)</f>
        <v>#VALUE!</v>
      </c>
      <c r="AN391" t="e">
        <f>IF(RIGHT(DataFromForm[[#This Row],[Heure sieste]],2)*1 &gt;57,0,MROUND(RIGHT(DataFromForm[[#This Row],[Heure sieste]]*1,2),15))</f>
        <v>#VALUE!</v>
      </c>
      <c r="AO391" t="e">
        <f>MROUND(DataFromForm[[#This Row],[Durée sieste]],15)</f>
        <v>#VALUE!</v>
      </c>
      <c r="AP391" t="e" cm="1">
        <f t="array" aca="1" ref="AP391" ca="1">RIGHT(CELL("address",INDEX(Agenda!A:A,MATCH(DataFromForm[[#This Row],[Date]],Agenda!A:A,0))),3)</f>
        <v>#VALUE!</v>
      </c>
      <c r="AQ391" s="4" t="e" cm="1">
        <f t="array" ref="AQ391">INDEX(MatriceHeureHeure[], MATCH(AN391*1,TableHeuresMinutes[Colonne1],0),MATCH(AM391*1,(MatriceHeureHeure[#Headers])*1,0))</f>
        <v>#VALUE!</v>
      </c>
      <c r="AR391" t="e">
        <f t="shared" si="6"/>
        <v>#VALUE!</v>
      </c>
    </row>
    <row r="392" spans="16:44">
      <c r="P392" s="30" t="e">
        <f>LEFT(TEXT(DataFromForm[[#This Row],[Heure coucher]],"0000"),2)</f>
        <v>#VALUE!</v>
      </c>
      <c r="Q392" s="31" t="e">
        <f>LEFT(TEXT(DataFromForm[[#This Row],[Heure coucher]],"0000"),2)+1</f>
        <v>#VALUE!</v>
      </c>
      <c r="R392" s="32" t="e">
        <f>IF(RIGHT(DataFromForm[[#This Row],[Heure coucher]],2)*1 &gt;57,Q392, P392)</f>
        <v>#VALUE!</v>
      </c>
      <c r="S392" s="33" t="e">
        <f>IF(RIGHT(DataFromForm[[#This Row],[Heure coucher]],2)*1 &gt;57,0,MROUND(RIGHT(DataFromForm[[#This Row],[Heure coucher]]*1,2),15))</f>
        <v>#VALUE!</v>
      </c>
      <c r="T392" s="20" t="e" cm="1">
        <f t="array" aca="1" ref="T392" ca="1">RIGHT(CELL("address",INDEX(Agenda!A:A,MATCH(DataFromForm[[#This Row],[Date]],Agenda!A:A,0))),3)</f>
        <v>#VALUE!</v>
      </c>
      <c r="U392" s="34" t="e" cm="1">
        <f t="array" ref="U392">INDEX(MatriceHeureHeure[], MATCH(S392*1,TableHeuresMinutes[Colonne1],0),MATCH(R392*1,(MatriceHeureHeure[#Headers])*1,0))</f>
        <v>#VALUE!</v>
      </c>
      <c r="W392" s="30" t="e">
        <f>LEFT(TEXT(DataFromForm[[#This Row],[Heure levé]],"0000"),2)</f>
        <v>#VALUE!</v>
      </c>
      <c r="X392" s="31" t="e">
        <f>LEFT(TEXT(DataFromForm[[#This Row],[Heure levé]],"0000"),2)+1</f>
        <v>#VALUE!</v>
      </c>
      <c r="Y392" t="e">
        <f>IF(RIGHT(DataFromForm[[#This Row],[Heure levé]],2)*1 &gt;57, X392,W392)</f>
        <v>#VALUE!</v>
      </c>
      <c r="Z392" t="e">
        <f>IF(RIGHT(DataFromForm[[#This Row],[Heure levé]],2)*1 &gt;57,0,MROUND(RIGHT(DataFromForm[[#This Row],[Heure coucher]]*1,2),15))</f>
        <v>#VALUE!</v>
      </c>
      <c r="AA392" t="e" cm="1">
        <f t="array" aca="1" ref="AA392" ca="1">RIGHT(CELL("address",INDEX(Agenda!A:A,MATCH(DataFromForm[[#This Row],[Date]],Agenda!A:A,0))),3)</f>
        <v>#VALUE!</v>
      </c>
      <c r="AB392" s="4" t="e" cm="1">
        <f t="array" ref="AB392">INDEX(MatriceHeureHeure[], MATCH(Z392*1,TableHeuresMinutes[Colonne1],0),MATCH(Y392*1,(MatriceHeureHeure[#Headers])*1,0))</f>
        <v>#VALUE!</v>
      </c>
      <c r="AD392" s="48" t="e">
        <f>LEFT(TEXT(DataFromForm[[#This Row],[HeureBoisson]],"0000"),2)</f>
        <v>#VALUE!</v>
      </c>
      <c r="AE392" s="31" t="e">
        <f>LEFT(TEXT(DataFromForm[[#This Row],[HeureBoisson]],"0000"),2)+1</f>
        <v>#VALUE!</v>
      </c>
      <c r="AF392" t="e">
        <f>IF(RIGHT(DataFromForm[[#This Row],[HeureBoisson]],2)*1 &gt;57, AE392,AD392)</f>
        <v>#VALUE!</v>
      </c>
      <c r="AG392" t="e">
        <f>IF(RIGHT(DataFromForm[[#This Row],[HeureBoisson]],2)*1 &gt;57,0,MROUND(RIGHT(DataFromForm[[#This Row],[Heure coucher]]*1,2),15))</f>
        <v>#VALUE!</v>
      </c>
      <c r="AH392" t="e" cm="1">
        <f t="array" aca="1" ref="AH392" ca="1">RIGHT(CELL("address",INDEX(Agenda!A:A,MATCH(DataFromForm[[#This Row],[Date]],Agenda!A:A,0))),3)-1</f>
        <v>#VALUE!</v>
      </c>
      <c r="AI392" s="4" t="e" cm="1">
        <f t="array" ref="AI392">INDEX(MatriceHeureHeure[], MATCH(AG392*1,TableHeuresMinutes[Colonne1],0),MATCH(AF392*1,(MatriceHeureHeure[#Headers])*1,0))</f>
        <v>#VALUE!</v>
      </c>
      <c r="AJ392" s="37">
        <v>0</v>
      </c>
      <c r="AK392" s="48" t="e">
        <f>LEFT(TEXT(DataFromForm[[#This Row],[Heure sieste]],"0000"),2)</f>
        <v>#VALUE!</v>
      </c>
      <c r="AL392" s="31" t="e">
        <f>LEFT(TEXT(DataFromForm[[#This Row],[Heure sieste]],"0000"),2)+1</f>
        <v>#VALUE!</v>
      </c>
      <c r="AM392" t="e">
        <f>IF(RIGHT(DataFromForm[[#This Row],[Heure sieste]],2)*1 &gt;57, AL392,AK392)</f>
        <v>#VALUE!</v>
      </c>
      <c r="AN392" t="e">
        <f>IF(RIGHT(DataFromForm[[#This Row],[Heure sieste]],2)*1 &gt;57,0,MROUND(RIGHT(DataFromForm[[#This Row],[Heure sieste]]*1,2),15))</f>
        <v>#VALUE!</v>
      </c>
      <c r="AO392" t="e">
        <f>MROUND(DataFromForm[[#This Row],[Durée sieste]],15)</f>
        <v>#VALUE!</v>
      </c>
      <c r="AP392" t="e" cm="1">
        <f t="array" aca="1" ref="AP392" ca="1">RIGHT(CELL("address",INDEX(Agenda!A:A,MATCH(DataFromForm[[#This Row],[Date]],Agenda!A:A,0))),3)</f>
        <v>#VALUE!</v>
      </c>
      <c r="AQ392" s="4" t="e" cm="1">
        <f t="array" ref="AQ392">INDEX(MatriceHeureHeure[], MATCH(AN392*1,TableHeuresMinutes[Colonne1],0),MATCH(AM392*1,(MatriceHeureHeure[#Headers])*1,0))</f>
        <v>#VALUE!</v>
      </c>
      <c r="AR392" t="e">
        <f t="shared" si="6"/>
        <v>#VALUE!</v>
      </c>
    </row>
    <row r="393" spans="16:44">
      <c r="P393" s="30" t="e">
        <f>LEFT(TEXT(DataFromForm[[#This Row],[Heure coucher]],"0000"),2)</f>
        <v>#VALUE!</v>
      </c>
      <c r="Q393" s="31" t="e">
        <f>LEFT(TEXT(DataFromForm[[#This Row],[Heure coucher]],"0000"),2)+1</f>
        <v>#VALUE!</v>
      </c>
      <c r="R393" s="32" t="e">
        <f>IF(RIGHT(DataFromForm[[#This Row],[Heure coucher]],2)*1 &gt;57,Q393, P393)</f>
        <v>#VALUE!</v>
      </c>
      <c r="S393" s="33" t="e">
        <f>IF(RIGHT(DataFromForm[[#This Row],[Heure coucher]],2)*1 &gt;57,0,MROUND(RIGHT(DataFromForm[[#This Row],[Heure coucher]]*1,2),15))</f>
        <v>#VALUE!</v>
      </c>
      <c r="T393" s="20" t="e" cm="1">
        <f t="array" aca="1" ref="T393" ca="1">RIGHT(CELL("address",INDEX(Agenda!A:A,MATCH(DataFromForm[[#This Row],[Date]],Agenda!A:A,0))),3)</f>
        <v>#VALUE!</v>
      </c>
      <c r="U393" s="34" t="e" cm="1">
        <f t="array" ref="U393">INDEX(MatriceHeureHeure[], MATCH(S393*1,TableHeuresMinutes[Colonne1],0),MATCH(R393*1,(MatriceHeureHeure[#Headers])*1,0))</f>
        <v>#VALUE!</v>
      </c>
      <c r="W393" s="30" t="e">
        <f>LEFT(TEXT(DataFromForm[[#This Row],[Heure levé]],"0000"),2)</f>
        <v>#VALUE!</v>
      </c>
      <c r="X393" s="31" t="e">
        <f>LEFT(TEXT(DataFromForm[[#This Row],[Heure levé]],"0000"),2)+1</f>
        <v>#VALUE!</v>
      </c>
      <c r="Y393" t="e">
        <f>IF(RIGHT(DataFromForm[[#This Row],[Heure levé]],2)*1 &gt;57, X393,W393)</f>
        <v>#VALUE!</v>
      </c>
      <c r="Z393" t="e">
        <f>IF(RIGHT(DataFromForm[[#This Row],[Heure levé]],2)*1 &gt;57,0,MROUND(RIGHT(DataFromForm[[#This Row],[Heure coucher]]*1,2),15))</f>
        <v>#VALUE!</v>
      </c>
      <c r="AA393" t="e" cm="1">
        <f t="array" aca="1" ref="AA393" ca="1">RIGHT(CELL("address",INDEX(Agenda!A:A,MATCH(DataFromForm[[#This Row],[Date]],Agenda!A:A,0))),3)</f>
        <v>#VALUE!</v>
      </c>
      <c r="AB393" s="4" t="e" cm="1">
        <f t="array" ref="AB393">INDEX(MatriceHeureHeure[], MATCH(Z393*1,TableHeuresMinutes[Colonne1],0),MATCH(Y393*1,(MatriceHeureHeure[#Headers])*1,0))</f>
        <v>#VALUE!</v>
      </c>
      <c r="AD393" s="48" t="e">
        <f>LEFT(TEXT(DataFromForm[[#This Row],[HeureBoisson]],"0000"),2)</f>
        <v>#VALUE!</v>
      </c>
      <c r="AE393" s="31" t="e">
        <f>LEFT(TEXT(DataFromForm[[#This Row],[HeureBoisson]],"0000"),2)+1</f>
        <v>#VALUE!</v>
      </c>
      <c r="AF393" t="e">
        <f>IF(RIGHT(DataFromForm[[#This Row],[HeureBoisson]],2)*1 &gt;57, AE393,AD393)</f>
        <v>#VALUE!</v>
      </c>
      <c r="AG393" t="e">
        <f>IF(RIGHT(DataFromForm[[#This Row],[HeureBoisson]],2)*1 &gt;57,0,MROUND(RIGHT(DataFromForm[[#This Row],[Heure coucher]]*1,2),15))</f>
        <v>#VALUE!</v>
      </c>
      <c r="AH393" t="e" cm="1">
        <f t="array" aca="1" ref="AH393" ca="1">RIGHT(CELL("address",INDEX(Agenda!A:A,MATCH(DataFromForm[[#This Row],[Date]],Agenda!A:A,0))),3)-1</f>
        <v>#VALUE!</v>
      </c>
      <c r="AI393" s="4" t="e" cm="1">
        <f t="array" ref="AI393">INDEX(MatriceHeureHeure[], MATCH(AG393*1,TableHeuresMinutes[Colonne1],0),MATCH(AF393*1,(MatriceHeureHeure[#Headers])*1,0))</f>
        <v>#VALUE!</v>
      </c>
      <c r="AJ393" s="37">
        <v>0</v>
      </c>
      <c r="AK393" s="48" t="e">
        <f>LEFT(TEXT(DataFromForm[[#This Row],[Heure sieste]],"0000"),2)</f>
        <v>#VALUE!</v>
      </c>
      <c r="AL393" s="31" t="e">
        <f>LEFT(TEXT(DataFromForm[[#This Row],[Heure sieste]],"0000"),2)+1</f>
        <v>#VALUE!</v>
      </c>
      <c r="AM393" t="e">
        <f>IF(RIGHT(DataFromForm[[#This Row],[Heure sieste]],2)*1 &gt;57, AL393,AK393)</f>
        <v>#VALUE!</v>
      </c>
      <c r="AN393" t="e">
        <f>IF(RIGHT(DataFromForm[[#This Row],[Heure sieste]],2)*1 &gt;57,0,MROUND(RIGHT(DataFromForm[[#This Row],[Heure sieste]]*1,2),15))</f>
        <v>#VALUE!</v>
      </c>
      <c r="AO393" t="e">
        <f>MROUND(DataFromForm[[#This Row],[Durée sieste]],15)</f>
        <v>#VALUE!</v>
      </c>
      <c r="AP393" t="e" cm="1">
        <f t="array" aca="1" ref="AP393" ca="1">RIGHT(CELL("address",INDEX(Agenda!A:A,MATCH(DataFromForm[[#This Row],[Date]],Agenda!A:A,0))),3)</f>
        <v>#VALUE!</v>
      </c>
      <c r="AQ393" s="4" t="e" cm="1">
        <f t="array" ref="AQ393">INDEX(MatriceHeureHeure[], MATCH(AN393*1,TableHeuresMinutes[Colonne1],0),MATCH(AM393*1,(MatriceHeureHeure[#Headers])*1,0))</f>
        <v>#VALUE!</v>
      </c>
      <c r="AR393" t="e">
        <f t="shared" si="6"/>
        <v>#VALUE!</v>
      </c>
    </row>
    <row r="394" spans="16:44">
      <c r="P394" s="30" t="e">
        <f>LEFT(TEXT(DataFromForm[[#This Row],[Heure coucher]],"0000"),2)</f>
        <v>#VALUE!</v>
      </c>
      <c r="Q394" s="31" t="e">
        <f>LEFT(TEXT(DataFromForm[[#This Row],[Heure coucher]],"0000"),2)+1</f>
        <v>#VALUE!</v>
      </c>
      <c r="R394" s="32" t="e">
        <f>IF(RIGHT(DataFromForm[[#This Row],[Heure coucher]],2)*1 &gt;57,Q394, P394)</f>
        <v>#VALUE!</v>
      </c>
      <c r="S394" s="33" t="e">
        <f>IF(RIGHT(DataFromForm[[#This Row],[Heure coucher]],2)*1 &gt;57,0,MROUND(RIGHT(DataFromForm[[#This Row],[Heure coucher]]*1,2),15))</f>
        <v>#VALUE!</v>
      </c>
      <c r="T394" s="20" t="e" cm="1">
        <f t="array" aca="1" ref="T394" ca="1">RIGHT(CELL("address",INDEX(Agenda!A:A,MATCH(DataFromForm[[#This Row],[Date]],Agenda!A:A,0))),3)</f>
        <v>#VALUE!</v>
      </c>
      <c r="U394" s="34" t="e" cm="1">
        <f t="array" ref="U394">INDEX(MatriceHeureHeure[], MATCH(S394*1,TableHeuresMinutes[Colonne1],0),MATCH(R394*1,(MatriceHeureHeure[#Headers])*1,0))</f>
        <v>#VALUE!</v>
      </c>
      <c r="W394" s="30" t="e">
        <f>LEFT(TEXT(DataFromForm[[#This Row],[Heure levé]],"0000"),2)</f>
        <v>#VALUE!</v>
      </c>
      <c r="X394" s="31" t="e">
        <f>LEFT(TEXT(DataFromForm[[#This Row],[Heure levé]],"0000"),2)+1</f>
        <v>#VALUE!</v>
      </c>
      <c r="Y394" t="e">
        <f>IF(RIGHT(DataFromForm[[#This Row],[Heure levé]],2)*1 &gt;57, X394,W394)</f>
        <v>#VALUE!</v>
      </c>
      <c r="Z394" t="e">
        <f>IF(RIGHT(DataFromForm[[#This Row],[Heure levé]],2)*1 &gt;57,0,MROUND(RIGHT(DataFromForm[[#This Row],[Heure coucher]]*1,2),15))</f>
        <v>#VALUE!</v>
      </c>
      <c r="AA394" t="e" cm="1">
        <f t="array" aca="1" ref="AA394" ca="1">RIGHT(CELL("address",INDEX(Agenda!A:A,MATCH(DataFromForm[[#This Row],[Date]],Agenda!A:A,0))),3)</f>
        <v>#VALUE!</v>
      </c>
      <c r="AB394" s="4" t="e" cm="1">
        <f t="array" ref="AB394">INDEX(MatriceHeureHeure[], MATCH(Z394*1,TableHeuresMinutes[Colonne1],0),MATCH(Y394*1,(MatriceHeureHeure[#Headers])*1,0))</f>
        <v>#VALUE!</v>
      </c>
      <c r="AD394" s="48" t="e">
        <f>LEFT(TEXT(DataFromForm[[#This Row],[HeureBoisson]],"0000"),2)</f>
        <v>#VALUE!</v>
      </c>
      <c r="AE394" s="31" t="e">
        <f>LEFT(TEXT(DataFromForm[[#This Row],[HeureBoisson]],"0000"),2)+1</f>
        <v>#VALUE!</v>
      </c>
      <c r="AF394" t="e">
        <f>IF(RIGHT(DataFromForm[[#This Row],[HeureBoisson]],2)*1 &gt;57, AE394,AD394)</f>
        <v>#VALUE!</v>
      </c>
      <c r="AG394" t="e">
        <f>IF(RIGHT(DataFromForm[[#This Row],[HeureBoisson]],2)*1 &gt;57,0,MROUND(RIGHT(DataFromForm[[#This Row],[Heure coucher]]*1,2),15))</f>
        <v>#VALUE!</v>
      </c>
      <c r="AH394" t="e" cm="1">
        <f t="array" aca="1" ref="AH394" ca="1">RIGHT(CELL("address",INDEX(Agenda!A:A,MATCH(DataFromForm[[#This Row],[Date]],Agenda!A:A,0))),3)-1</f>
        <v>#VALUE!</v>
      </c>
      <c r="AI394" s="4" t="e" cm="1">
        <f t="array" ref="AI394">INDEX(MatriceHeureHeure[], MATCH(AG394*1,TableHeuresMinutes[Colonne1],0),MATCH(AF394*1,(MatriceHeureHeure[#Headers])*1,0))</f>
        <v>#VALUE!</v>
      </c>
      <c r="AJ394" s="37">
        <v>0</v>
      </c>
      <c r="AK394" s="48" t="e">
        <f>LEFT(TEXT(DataFromForm[[#This Row],[Heure sieste]],"0000"),2)</f>
        <v>#VALUE!</v>
      </c>
      <c r="AL394" s="31" t="e">
        <f>LEFT(TEXT(DataFromForm[[#This Row],[Heure sieste]],"0000"),2)+1</f>
        <v>#VALUE!</v>
      </c>
      <c r="AM394" t="e">
        <f>IF(RIGHT(DataFromForm[[#This Row],[Heure sieste]],2)*1 &gt;57, AL394,AK394)</f>
        <v>#VALUE!</v>
      </c>
      <c r="AN394" t="e">
        <f>IF(RIGHT(DataFromForm[[#This Row],[Heure sieste]],2)*1 &gt;57,0,MROUND(RIGHT(DataFromForm[[#This Row],[Heure sieste]]*1,2),15))</f>
        <v>#VALUE!</v>
      </c>
      <c r="AO394" t="e">
        <f>MROUND(DataFromForm[[#This Row],[Durée sieste]],15)</f>
        <v>#VALUE!</v>
      </c>
      <c r="AP394" t="e" cm="1">
        <f t="array" aca="1" ref="AP394" ca="1">RIGHT(CELL("address",INDEX(Agenda!A:A,MATCH(DataFromForm[[#This Row],[Date]],Agenda!A:A,0))),3)</f>
        <v>#VALUE!</v>
      </c>
      <c r="AQ394" s="4" t="e" cm="1">
        <f t="array" ref="AQ394">INDEX(MatriceHeureHeure[], MATCH(AN394*1,TableHeuresMinutes[Colonne1],0),MATCH(AM394*1,(MatriceHeureHeure[#Headers])*1,0))</f>
        <v>#VALUE!</v>
      </c>
      <c r="AR394" t="e">
        <f t="shared" si="6"/>
        <v>#VALUE!</v>
      </c>
    </row>
    <row r="395" spans="16:44">
      <c r="P395" s="30" t="e">
        <f>LEFT(TEXT(DataFromForm[[#This Row],[Heure coucher]],"0000"),2)</f>
        <v>#VALUE!</v>
      </c>
      <c r="Q395" s="31" t="e">
        <f>LEFT(TEXT(DataFromForm[[#This Row],[Heure coucher]],"0000"),2)+1</f>
        <v>#VALUE!</v>
      </c>
      <c r="R395" s="32" t="e">
        <f>IF(RIGHT(DataFromForm[[#This Row],[Heure coucher]],2)*1 &gt;57,Q395, P395)</f>
        <v>#VALUE!</v>
      </c>
      <c r="S395" s="33" t="e">
        <f>IF(RIGHT(DataFromForm[[#This Row],[Heure coucher]],2)*1 &gt;57,0,MROUND(RIGHT(DataFromForm[[#This Row],[Heure coucher]]*1,2),15))</f>
        <v>#VALUE!</v>
      </c>
      <c r="T395" s="20" t="e" cm="1">
        <f t="array" aca="1" ref="T395" ca="1">RIGHT(CELL("address",INDEX(Agenda!A:A,MATCH(DataFromForm[[#This Row],[Date]],Agenda!A:A,0))),3)</f>
        <v>#VALUE!</v>
      </c>
      <c r="U395" s="34" t="e" cm="1">
        <f t="array" ref="U395">INDEX(MatriceHeureHeure[], MATCH(S395*1,TableHeuresMinutes[Colonne1],0),MATCH(R395*1,(MatriceHeureHeure[#Headers])*1,0))</f>
        <v>#VALUE!</v>
      </c>
      <c r="W395" s="30" t="e">
        <f>LEFT(TEXT(DataFromForm[[#This Row],[Heure levé]],"0000"),2)</f>
        <v>#VALUE!</v>
      </c>
      <c r="X395" s="31" t="e">
        <f>LEFT(TEXT(DataFromForm[[#This Row],[Heure levé]],"0000"),2)+1</f>
        <v>#VALUE!</v>
      </c>
      <c r="Y395" t="e">
        <f>IF(RIGHT(DataFromForm[[#This Row],[Heure levé]],2)*1 &gt;57, X395,W395)</f>
        <v>#VALUE!</v>
      </c>
      <c r="Z395" t="e">
        <f>IF(RIGHT(DataFromForm[[#This Row],[Heure levé]],2)*1 &gt;57,0,MROUND(RIGHT(DataFromForm[[#This Row],[Heure coucher]]*1,2),15))</f>
        <v>#VALUE!</v>
      </c>
      <c r="AA395" t="e" cm="1">
        <f t="array" aca="1" ref="AA395" ca="1">RIGHT(CELL("address",INDEX(Agenda!A:A,MATCH(DataFromForm[[#This Row],[Date]],Agenda!A:A,0))),3)</f>
        <v>#VALUE!</v>
      </c>
      <c r="AB395" s="4" t="e" cm="1">
        <f t="array" ref="AB395">INDEX(MatriceHeureHeure[], MATCH(Z395*1,TableHeuresMinutes[Colonne1],0),MATCH(Y395*1,(MatriceHeureHeure[#Headers])*1,0))</f>
        <v>#VALUE!</v>
      </c>
      <c r="AD395" s="48" t="e">
        <f>LEFT(TEXT(DataFromForm[[#This Row],[HeureBoisson]],"0000"),2)</f>
        <v>#VALUE!</v>
      </c>
      <c r="AE395" s="31" t="e">
        <f>LEFT(TEXT(DataFromForm[[#This Row],[HeureBoisson]],"0000"),2)+1</f>
        <v>#VALUE!</v>
      </c>
      <c r="AF395" t="e">
        <f>IF(RIGHT(DataFromForm[[#This Row],[HeureBoisson]],2)*1 &gt;57, AE395,AD395)</f>
        <v>#VALUE!</v>
      </c>
      <c r="AG395" t="e">
        <f>IF(RIGHT(DataFromForm[[#This Row],[HeureBoisson]],2)*1 &gt;57,0,MROUND(RIGHT(DataFromForm[[#This Row],[Heure coucher]]*1,2),15))</f>
        <v>#VALUE!</v>
      </c>
      <c r="AH395" t="e" cm="1">
        <f t="array" aca="1" ref="AH395" ca="1">RIGHT(CELL("address",INDEX(Agenda!A:A,MATCH(DataFromForm[[#This Row],[Date]],Agenda!A:A,0))),3)-1</f>
        <v>#VALUE!</v>
      </c>
      <c r="AI395" s="4" t="e" cm="1">
        <f t="array" ref="AI395">INDEX(MatriceHeureHeure[], MATCH(AG395*1,TableHeuresMinutes[Colonne1],0),MATCH(AF395*1,(MatriceHeureHeure[#Headers])*1,0))</f>
        <v>#VALUE!</v>
      </c>
      <c r="AJ395" s="37">
        <v>0</v>
      </c>
      <c r="AK395" s="48" t="e">
        <f>LEFT(TEXT(DataFromForm[[#This Row],[Heure sieste]],"0000"),2)</f>
        <v>#VALUE!</v>
      </c>
      <c r="AL395" s="31" t="e">
        <f>LEFT(TEXT(DataFromForm[[#This Row],[Heure sieste]],"0000"),2)+1</f>
        <v>#VALUE!</v>
      </c>
      <c r="AM395" t="e">
        <f>IF(RIGHT(DataFromForm[[#This Row],[Heure sieste]],2)*1 &gt;57, AL395,AK395)</f>
        <v>#VALUE!</v>
      </c>
      <c r="AN395" t="e">
        <f>IF(RIGHT(DataFromForm[[#This Row],[Heure sieste]],2)*1 &gt;57,0,MROUND(RIGHT(DataFromForm[[#This Row],[Heure sieste]]*1,2),15))</f>
        <v>#VALUE!</v>
      </c>
      <c r="AO395" t="e">
        <f>MROUND(DataFromForm[[#This Row],[Durée sieste]],15)</f>
        <v>#VALUE!</v>
      </c>
      <c r="AP395" t="e" cm="1">
        <f t="array" aca="1" ref="AP395" ca="1">RIGHT(CELL("address",INDEX(Agenda!A:A,MATCH(DataFromForm[[#This Row],[Date]],Agenda!A:A,0))),3)</f>
        <v>#VALUE!</v>
      </c>
      <c r="AQ395" s="4" t="e" cm="1">
        <f t="array" ref="AQ395">INDEX(MatriceHeureHeure[], MATCH(AN395*1,TableHeuresMinutes[Colonne1],0),MATCH(AM395*1,(MatriceHeureHeure[#Headers])*1,0))</f>
        <v>#VALUE!</v>
      </c>
      <c r="AR395" t="e">
        <f t="shared" si="6"/>
        <v>#VALUE!</v>
      </c>
    </row>
    <row r="396" spans="16:44">
      <c r="P396" s="30" t="e">
        <f>LEFT(TEXT(DataFromForm[[#This Row],[Heure coucher]],"0000"),2)</f>
        <v>#VALUE!</v>
      </c>
      <c r="Q396" s="31" t="e">
        <f>LEFT(TEXT(DataFromForm[[#This Row],[Heure coucher]],"0000"),2)+1</f>
        <v>#VALUE!</v>
      </c>
      <c r="R396" s="32" t="e">
        <f>IF(RIGHT(DataFromForm[[#This Row],[Heure coucher]],2)*1 &gt;57,Q396, P396)</f>
        <v>#VALUE!</v>
      </c>
      <c r="S396" s="33" t="e">
        <f>IF(RIGHT(DataFromForm[[#This Row],[Heure coucher]],2)*1 &gt;57,0,MROUND(RIGHT(DataFromForm[[#This Row],[Heure coucher]]*1,2),15))</f>
        <v>#VALUE!</v>
      </c>
      <c r="T396" s="20" t="e" cm="1">
        <f t="array" aca="1" ref="T396" ca="1">RIGHT(CELL("address",INDEX(Agenda!A:A,MATCH(DataFromForm[[#This Row],[Date]],Agenda!A:A,0))),3)</f>
        <v>#VALUE!</v>
      </c>
      <c r="U396" s="34" t="e" cm="1">
        <f t="array" ref="U396">INDEX(MatriceHeureHeure[], MATCH(S396*1,TableHeuresMinutes[Colonne1],0),MATCH(R396*1,(MatriceHeureHeure[#Headers])*1,0))</f>
        <v>#VALUE!</v>
      </c>
      <c r="W396" s="30" t="e">
        <f>LEFT(TEXT(DataFromForm[[#This Row],[Heure levé]],"0000"),2)</f>
        <v>#VALUE!</v>
      </c>
      <c r="X396" s="31" t="e">
        <f>LEFT(TEXT(DataFromForm[[#This Row],[Heure levé]],"0000"),2)+1</f>
        <v>#VALUE!</v>
      </c>
      <c r="Y396" t="e">
        <f>IF(RIGHT(DataFromForm[[#This Row],[Heure levé]],2)*1 &gt;57, X396,W396)</f>
        <v>#VALUE!</v>
      </c>
      <c r="Z396" t="e">
        <f>IF(RIGHT(DataFromForm[[#This Row],[Heure levé]],2)*1 &gt;57,0,MROUND(RIGHT(DataFromForm[[#This Row],[Heure coucher]]*1,2),15))</f>
        <v>#VALUE!</v>
      </c>
      <c r="AA396" t="e" cm="1">
        <f t="array" aca="1" ref="AA396" ca="1">RIGHT(CELL("address",INDEX(Agenda!A:A,MATCH(DataFromForm[[#This Row],[Date]],Agenda!A:A,0))),3)</f>
        <v>#VALUE!</v>
      </c>
      <c r="AB396" s="4" t="e" cm="1">
        <f t="array" ref="AB396">INDEX(MatriceHeureHeure[], MATCH(Z396*1,TableHeuresMinutes[Colonne1],0),MATCH(Y396*1,(MatriceHeureHeure[#Headers])*1,0))</f>
        <v>#VALUE!</v>
      </c>
      <c r="AD396" s="48" t="e">
        <f>LEFT(TEXT(DataFromForm[[#This Row],[HeureBoisson]],"0000"),2)</f>
        <v>#VALUE!</v>
      </c>
      <c r="AE396" s="31" t="e">
        <f>LEFT(TEXT(DataFromForm[[#This Row],[HeureBoisson]],"0000"),2)+1</f>
        <v>#VALUE!</v>
      </c>
      <c r="AF396" t="e">
        <f>IF(RIGHT(DataFromForm[[#This Row],[HeureBoisson]],2)*1 &gt;57, AE396,AD396)</f>
        <v>#VALUE!</v>
      </c>
      <c r="AG396" t="e">
        <f>IF(RIGHT(DataFromForm[[#This Row],[HeureBoisson]],2)*1 &gt;57,0,MROUND(RIGHT(DataFromForm[[#This Row],[Heure coucher]]*1,2),15))</f>
        <v>#VALUE!</v>
      </c>
      <c r="AH396" t="e" cm="1">
        <f t="array" aca="1" ref="AH396" ca="1">RIGHT(CELL("address",INDEX(Agenda!A:A,MATCH(DataFromForm[[#This Row],[Date]],Agenda!A:A,0))),3)-1</f>
        <v>#VALUE!</v>
      </c>
      <c r="AI396" s="4" t="e" cm="1">
        <f t="array" ref="AI396">INDEX(MatriceHeureHeure[], MATCH(AG396*1,TableHeuresMinutes[Colonne1],0),MATCH(AF396*1,(MatriceHeureHeure[#Headers])*1,0))</f>
        <v>#VALUE!</v>
      </c>
      <c r="AJ396" s="37">
        <v>0</v>
      </c>
      <c r="AK396" s="48" t="e">
        <f>LEFT(TEXT(DataFromForm[[#This Row],[Heure sieste]],"0000"),2)</f>
        <v>#VALUE!</v>
      </c>
      <c r="AL396" s="31" t="e">
        <f>LEFT(TEXT(DataFromForm[[#This Row],[Heure sieste]],"0000"),2)+1</f>
        <v>#VALUE!</v>
      </c>
      <c r="AM396" t="e">
        <f>IF(RIGHT(DataFromForm[[#This Row],[Heure sieste]],2)*1 &gt;57, AL396,AK396)</f>
        <v>#VALUE!</v>
      </c>
      <c r="AN396" t="e">
        <f>IF(RIGHT(DataFromForm[[#This Row],[Heure sieste]],2)*1 &gt;57,0,MROUND(RIGHT(DataFromForm[[#This Row],[Heure sieste]]*1,2),15))</f>
        <v>#VALUE!</v>
      </c>
      <c r="AO396" t="e">
        <f>MROUND(DataFromForm[[#This Row],[Durée sieste]],15)</f>
        <v>#VALUE!</v>
      </c>
      <c r="AP396" t="e" cm="1">
        <f t="array" aca="1" ref="AP396" ca="1">RIGHT(CELL("address",INDEX(Agenda!A:A,MATCH(DataFromForm[[#This Row],[Date]],Agenda!A:A,0))),3)</f>
        <v>#VALUE!</v>
      </c>
      <c r="AQ396" s="4" t="e" cm="1">
        <f t="array" ref="AQ396">INDEX(MatriceHeureHeure[], MATCH(AN396*1,TableHeuresMinutes[Colonne1],0),MATCH(AM396*1,(MatriceHeureHeure[#Headers])*1,0))</f>
        <v>#VALUE!</v>
      </c>
      <c r="AR396" t="e">
        <f t="shared" si="6"/>
        <v>#VALUE!</v>
      </c>
    </row>
    <row r="397" spans="16:44">
      <c r="P397" s="30" t="e">
        <f>LEFT(TEXT(DataFromForm[[#This Row],[Heure coucher]],"0000"),2)</f>
        <v>#VALUE!</v>
      </c>
      <c r="Q397" s="31" t="e">
        <f>LEFT(TEXT(DataFromForm[[#This Row],[Heure coucher]],"0000"),2)+1</f>
        <v>#VALUE!</v>
      </c>
      <c r="R397" s="32" t="e">
        <f>IF(RIGHT(DataFromForm[[#This Row],[Heure coucher]],2)*1 &gt;57,Q397, P397)</f>
        <v>#VALUE!</v>
      </c>
      <c r="S397" s="33" t="e">
        <f>IF(RIGHT(DataFromForm[[#This Row],[Heure coucher]],2)*1 &gt;57,0,MROUND(RIGHT(DataFromForm[[#This Row],[Heure coucher]]*1,2),15))</f>
        <v>#VALUE!</v>
      </c>
      <c r="T397" s="20" t="e" cm="1">
        <f t="array" aca="1" ref="T397" ca="1">RIGHT(CELL("address",INDEX(Agenda!A:A,MATCH(DataFromForm[[#This Row],[Date]],Agenda!A:A,0))),3)</f>
        <v>#VALUE!</v>
      </c>
      <c r="U397" s="34" t="e" cm="1">
        <f t="array" ref="U397">INDEX(MatriceHeureHeure[], MATCH(S397*1,TableHeuresMinutes[Colonne1],0),MATCH(R397*1,(MatriceHeureHeure[#Headers])*1,0))</f>
        <v>#VALUE!</v>
      </c>
      <c r="W397" s="30" t="e">
        <f>LEFT(TEXT(DataFromForm[[#This Row],[Heure levé]],"0000"),2)</f>
        <v>#VALUE!</v>
      </c>
      <c r="X397" s="31" t="e">
        <f>LEFT(TEXT(DataFromForm[[#This Row],[Heure levé]],"0000"),2)+1</f>
        <v>#VALUE!</v>
      </c>
      <c r="Y397" t="e">
        <f>IF(RIGHT(DataFromForm[[#This Row],[Heure levé]],2)*1 &gt;57, X397,W397)</f>
        <v>#VALUE!</v>
      </c>
      <c r="Z397" t="e">
        <f>IF(RIGHT(DataFromForm[[#This Row],[Heure levé]],2)*1 &gt;57,0,MROUND(RIGHT(DataFromForm[[#This Row],[Heure coucher]]*1,2),15))</f>
        <v>#VALUE!</v>
      </c>
      <c r="AA397" t="e" cm="1">
        <f t="array" aca="1" ref="AA397" ca="1">RIGHT(CELL("address",INDEX(Agenda!A:A,MATCH(DataFromForm[[#This Row],[Date]],Agenda!A:A,0))),3)</f>
        <v>#VALUE!</v>
      </c>
      <c r="AB397" s="4" t="e" cm="1">
        <f t="array" ref="AB397">INDEX(MatriceHeureHeure[], MATCH(Z397*1,TableHeuresMinutes[Colonne1],0),MATCH(Y397*1,(MatriceHeureHeure[#Headers])*1,0))</f>
        <v>#VALUE!</v>
      </c>
      <c r="AD397" s="48" t="e">
        <f>LEFT(TEXT(DataFromForm[[#This Row],[HeureBoisson]],"0000"),2)</f>
        <v>#VALUE!</v>
      </c>
      <c r="AE397" s="31" t="e">
        <f>LEFT(TEXT(DataFromForm[[#This Row],[HeureBoisson]],"0000"),2)+1</f>
        <v>#VALUE!</v>
      </c>
      <c r="AF397" t="e">
        <f>IF(RIGHT(DataFromForm[[#This Row],[HeureBoisson]],2)*1 &gt;57, AE397,AD397)</f>
        <v>#VALUE!</v>
      </c>
      <c r="AG397" t="e">
        <f>IF(RIGHT(DataFromForm[[#This Row],[HeureBoisson]],2)*1 &gt;57,0,MROUND(RIGHT(DataFromForm[[#This Row],[Heure coucher]]*1,2),15))</f>
        <v>#VALUE!</v>
      </c>
      <c r="AH397" t="e" cm="1">
        <f t="array" aca="1" ref="AH397" ca="1">RIGHT(CELL("address",INDEX(Agenda!A:A,MATCH(DataFromForm[[#This Row],[Date]],Agenda!A:A,0))),3)-1</f>
        <v>#VALUE!</v>
      </c>
      <c r="AI397" s="4" t="e" cm="1">
        <f t="array" ref="AI397">INDEX(MatriceHeureHeure[], MATCH(AG397*1,TableHeuresMinutes[Colonne1],0),MATCH(AF397*1,(MatriceHeureHeure[#Headers])*1,0))</f>
        <v>#VALUE!</v>
      </c>
      <c r="AJ397" s="37">
        <v>0</v>
      </c>
      <c r="AK397" s="48" t="e">
        <f>LEFT(TEXT(DataFromForm[[#This Row],[Heure sieste]],"0000"),2)</f>
        <v>#VALUE!</v>
      </c>
      <c r="AL397" s="31" t="e">
        <f>LEFT(TEXT(DataFromForm[[#This Row],[Heure sieste]],"0000"),2)+1</f>
        <v>#VALUE!</v>
      </c>
      <c r="AM397" t="e">
        <f>IF(RIGHT(DataFromForm[[#This Row],[Heure sieste]],2)*1 &gt;57, AL397,AK397)</f>
        <v>#VALUE!</v>
      </c>
      <c r="AN397" t="e">
        <f>IF(RIGHT(DataFromForm[[#This Row],[Heure sieste]],2)*1 &gt;57,0,MROUND(RIGHT(DataFromForm[[#This Row],[Heure sieste]]*1,2),15))</f>
        <v>#VALUE!</v>
      </c>
      <c r="AO397" t="e">
        <f>MROUND(DataFromForm[[#This Row],[Durée sieste]],15)</f>
        <v>#VALUE!</v>
      </c>
      <c r="AP397" t="e" cm="1">
        <f t="array" aca="1" ref="AP397" ca="1">RIGHT(CELL("address",INDEX(Agenda!A:A,MATCH(DataFromForm[[#This Row],[Date]],Agenda!A:A,0))),3)</f>
        <v>#VALUE!</v>
      </c>
      <c r="AQ397" s="4" t="e" cm="1">
        <f t="array" ref="AQ397">INDEX(MatriceHeureHeure[], MATCH(AN397*1,TableHeuresMinutes[Colonne1],0),MATCH(AM397*1,(MatriceHeureHeure[#Headers])*1,0))</f>
        <v>#VALUE!</v>
      </c>
      <c r="AR397" t="e">
        <f t="shared" si="6"/>
        <v>#VALUE!</v>
      </c>
    </row>
    <row r="398" spans="16:44">
      <c r="P398" s="30" t="e">
        <f>LEFT(TEXT(DataFromForm[[#This Row],[Heure coucher]],"0000"),2)</f>
        <v>#VALUE!</v>
      </c>
      <c r="Q398" s="31" t="e">
        <f>LEFT(TEXT(DataFromForm[[#This Row],[Heure coucher]],"0000"),2)+1</f>
        <v>#VALUE!</v>
      </c>
      <c r="R398" s="32" t="e">
        <f>IF(RIGHT(DataFromForm[[#This Row],[Heure coucher]],2)*1 &gt;57,Q398, P398)</f>
        <v>#VALUE!</v>
      </c>
      <c r="S398" s="33" t="e">
        <f>IF(RIGHT(DataFromForm[[#This Row],[Heure coucher]],2)*1 &gt;57,0,MROUND(RIGHT(DataFromForm[[#This Row],[Heure coucher]]*1,2),15))</f>
        <v>#VALUE!</v>
      </c>
      <c r="T398" s="20" t="e" cm="1">
        <f t="array" aca="1" ref="T398" ca="1">RIGHT(CELL("address",INDEX(Agenda!A:A,MATCH(DataFromForm[[#This Row],[Date]],Agenda!A:A,0))),3)</f>
        <v>#VALUE!</v>
      </c>
      <c r="U398" s="34" t="e" cm="1">
        <f t="array" ref="U398">INDEX(MatriceHeureHeure[], MATCH(S398*1,TableHeuresMinutes[Colonne1],0),MATCH(R398*1,(MatriceHeureHeure[#Headers])*1,0))</f>
        <v>#VALUE!</v>
      </c>
      <c r="W398" s="30" t="e">
        <f>LEFT(TEXT(DataFromForm[[#This Row],[Heure levé]],"0000"),2)</f>
        <v>#VALUE!</v>
      </c>
      <c r="X398" s="31" t="e">
        <f>LEFT(TEXT(DataFromForm[[#This Row],[Heure levé]],"0000"),2)+1</f>
        <v>#VALUE!</v>
      </c>
      <c r="Y398" t="e">
        <f>IF(RIGHT(DataFromForm[[#This Row],[Heure levé]],2)*1 &gt;57, X398,W398)</f>
        <v>#VALUE!</v>
      </c>
      <c r="Z398" t="e">
        <f>IF(RIGHT(DataFromForm[[#This Row],[Heure levé]],2)*1 &gt;57,0,MROUND(RIGHT(DataFromForm[[#This Row],[Heure coucher]]*1,2),15))</f>
        <v>#VALUE!</v>
      </c>
      <c r="AA398" t="e" cm="1">
        <f t="array" aca="1" ref="AA398" ca="1">RIGHT(CELL("address",INDEX(Agenda!A:A,MATCH(DataFromForm[[#This Row],[Date]],Agenda!A:A,0))),3)</f>
        <v>#VALUE!</v>
      </c>
      <c r="AB398" s="4" t="e" cm="1">
        <f t="array" ref="AB398">INDEX(MatriceHeureHeure[], MATCH(Z398*1,TableHeuresMinutes[Colonne1],0),MATCH(Y398*1,(MatriceHeureHeure[#Headers])*1,0))</f>
        <v>#VALUE!</v>
      </c>
      <c r="AD398" s="48" t="e">
        <f>LEFT(TEXT(DataFromForm[[#This Row],[HeureBoisson]],"0000"),2)</f>
        <v>#VALUE!</v>
      </c>
      <c r="AE398" s="31" t="e">
        <f>LEFT(TEXT(DataFromForm[[#This Row],[HeureBoisson]],"0000"),2)+1</f>
        <v>#VALUE!</v>
      </c>
      <c r="AF398" t="e">
        <f>IF(RIGHT(DataFromForm[[#This Row],[HeureBoisson]],2)*1 &gt;57, AE398,AD398)</f>
        <v>#VALUE!</v>
      </c>
      <c r="AG398" t="e">
        <f>IF(RIGHT(DataFromForm[[#This Row],[HeureBoisson]],2)*1 &gt;57,0,MROUND(RIGHT(DataFromForm[[#This Row],[Heure coucher]]*1,2),15))</f>
        <v>#VALUE!</v>
      </c>
      <c r="AH398" t="e" cm="1">
        <f t="array" aca="1" ref="AH398" ca="1">RIGHT(CELL("address",INDEX(Agenda!A:A,MATCH(DataFromForm[[#This Row],[Date]],Agenda!A:A,0))),3)-1</f>
        <v>#VALUE!</v>
      </c>
      <c r="AI398" s="4" t="e" cm="1">
        <f t="array" ref="AI398">INDEX(MatriceHeureHeure[], MATCH(AG398*1,TableHeuresMinutes[Colonne1],0),MATCH(AF398*1,(MatriceHeureHeure[#Headers])*1,0))</f>
        <v>#VALUE!</v>
      </c>
      <c r="AJ398" s="37">
        <v>0</v>
      </c>
      <c r="AK398" s="48" t="e">
        <f>LEFT(TEXT(DataFromForm[[#This Row],[Heure sieste]],"0000"),2)</f>
        <v>#VALUE!</v>
      </c>
      <c r="AL398" s="31" t="e">
        <f>LEFT(TEXT(DataFromForm[[#This Row],[Heure sieste]],"0000"),2)+1</f>
        <v>#VALUE!</v>
      </c>
      <c r="AM398" t="e">
        <f>IF(RIGHT(DataFromForm[[#This Row],[Heure sieste]],2)*1 &gt;57, AL398,AK398)</f>
        <v>#VALUE!</v>
      </c>
      <c r="AN398" t="e">
        <f>IF(RIGHT(DataFromForm[[#This Row],[Heure sieste]],2)*1 &gt;57,0,MROUND(RIGHT(DataFromForm[[#This Row],[Heure sieste]]*1,2),15))</f>
        <v>#VALUE!</v>
      </c>
      <c r="AO398" t="e">
        <f>MROUND(DataFromForm[[#This Row],[Durée sieste]],15)</f>
        <v>#VALUE!</v>
      </c>
      <c r="AP398" t="e" cm="1">
        <f t="array" aca="1" ref="AP398" ca="1">RIGHT(CELL("address",INDEX(Agenda!A:A,MATCH(DataFromForm[[#This Row],[Date]],Agenda!A:A,0))),3)</f>
        <v>#VALUE!</v>
      </c>
      <c r="AQ398" s="4" t="e" cm="1">
        <f t="array" ref="AQ398">INDEX(MatriceHeureHeure[], MATCH(AN398*1,TableHeuresMinutes[Colonne1],0),MATCH(AM398*1,(MatriceHeureHeure[#Headers])*1,0))</f>
        <v>#VALUE!</v>
      </c>
      <c r="AR398" t="e">
        <f t="shared" si="6"/>
        <v>#VALUE!</v>
      </c>
    </row>
    <row r="399" spans="16:44">
      <c r="P399" s="30" t="e">
        <f>LEFT(TEXT(DataFromForm[[#This Row],[Heure coucher]],"0000"),2)</f>
        <v>#VALUE!</v>
      </c>
      <c r="Q399" s="31" t="e">
        <f>LEFT(TEXT(DataFromForm[[#This Row],[Heure coucher]],"0000"),2)+1</f>
        <v>#VALUE!</v>
      </c>
      <c r="R399" s="32" t="e">
        <f>IF(RIGHT(DataFromForm[[#This Row],[Heure coucher]],2)*1 &gt;57,Q399, P399)</f>
        <v>#VALUE!</v>
      </c>
      <c r="S399" s="33" t="e">
        <f>IF(RIGHT(DataFromForm[[#This Row],[Heure coucher]],2)*1 &gt;57,0,MROUND(RIGHT(DataFromForm[[#This Row],[Heure coucher]]*1,2),15))</f>
        <v>#VALUE!</v>
      </c>
      <c r="T399" s="20" t="e" cm="1">
        <f t="array" aca="1" ref="T399" ca="1">RIGHT(CELL("address",INDEX(Agenda!A:A,MATCH(DataFromForm[[#This Row],[Date]],Agenda!A:A,0))),3)</f>
        <v>#VALUE!</v>
      </c>
      <c r="U399" s="34" t="e" cm="1">
        <f t="array" ref="U399">INDEX(MatriceHeureHeure[], MATCH(S399*1,TableHeuresMinutes[Colonne1],0),MATCH(R399*1,(MatriceHeureHeure[#Headers])*1,0))</f>
        <v>#VALUE!</v>
      </c>
      <c r="W399" s="30" t="e">
        <f>LEFT(TEXT(DataFromForm[[#This Row],[Heure levé]],"0000"),2)</f>
        <v>#VALUE!</v>
      </c>
      <c r="X399" s="31" t="e">
        <f>LEFT(TEXT(DataFromForm[[#This Row],[Heure levé]],"0000"),2)+1</f>
        <v>#VALUE!</v>
      </c>
      <c r="Y399" t="e">
        <f>IF(RIGHT(DataFromForm[[#This Row],[Heure levé]],2)*1 &gt;57, X399,W399)</f>
        <v>#VALUE!</v>
      </c>
      <c r="Z399" t="e">
        <f>IF(RIGHT(DataFromForm[[#This Row],[Heure levé]],2)*1 &gt;57,0,MROUND(RIGHT(DataFromForm[[#This Row],[Heure coucher]]*1,2),15))</f>
        <v>#VALUE!</v>
      </c>
      <c r="AA399" t="e" cm="1">
        <f t="array" aca="1" ref="AA399" ca="1">RIGHT(CELL("address",INDEX(Agenda!A:A,MATCH(DataFromForm[[#This Row],[Date]],Agenda!A:A,0))),3)</f>
        <v>#VALUE!</v>
      </c>
      <c r="AB399" s="4" t="e" cm="1">
        <f t="array" ref="AB399">INDEX(MatriceHeureHeure[], MATCH(Z399*1,TableHeuresMinutes[Colonne1],0),MATCH(Y399*1,(MatriceHeureHeure[#Headers])*1,0))</f>
        <v>#VALUE!</v>
      </c>
      <c r="AD399" s="48" t="e">
        <f>LEFT(TEXT(DataFromForm[[#This Row],[HeureBoisson]],"0000"),2)</f>
        <v>#VALUE!</v>
      </c>
      <c r="AE399" s="31" t="e">
        <f>LEFT(TEXT(DataFromForm[[#This Row],[HeureBoisson]],"0000"),2)+1</f>
        <v>#VALUE!</v>
      </c>
      <c r="AF399" t="e">
        <f>IF(RIGHT(DataFromForm[[#This Row],[HeureBoisson]],2)*1 &gt;57, AE399,AD399)</f>
        <v>#VALUE!</v>
      </c>
      <c r="AG399" t="e">
        <f>IF(RIGHT(DataFromForm[[#This Row],[HeureBoisson]],2)*1 &gt;57,0,MROUND(RIGHT(DataFromForm[[#This Row],[Heure coucher]]*1,2),15))</f>
        <v>#VALUE!</v>
      </c>
      <c r="AH399" t="e" cm="1">
        <f t="array" aca="1" ref="AH399" ca="1">RIGHT(CELL("address",INDEX(Agenda!A:A,MATCH(DataFromForm[[#This Row],[Date]],Agenda!A:A,0))),3)-1</f>
        <v>#VALUE!</v>
      </c>
      <c r="AI399" s="4" t="e" cm="1">
        <f t="array" ref="AI399">INDEX(MatriceHeureHeure[], MATCH(AG399*1,TableHeuresMinutes[Colonne1],0),MATCH(AF399*1,(MatriceHeureHeure[#Headers])*1,0))</f>
        <v>#VALUE!</v>
      </c>
      <c r="AJ399" s="37">
        <v>0</v>
      </c>
      <c r="AK399" s="48" t="e">
        <f>LEFT(TEXT(DataFromForm[[#This Row],[Heure sieste]],"0000"),2)</f>
        <v>#VALUE!</v>
      </c>
      <c r="AL399" s="31" t="e">
        <f>LEFT(TEXT(DataFromForm[[#This Row],[Heure sieste]],"0000"),2)+1</f>
        <v>#VALUE!</v>
      </c>
      <c r="AM399" t="e">
        <f>IF(RIGHT(DataFromForm[[#This Row],[Heure sieste]],2)*1 &gt;57, AL399,AK399)</f>
        <v>#VALUE!</v>
      </c>
      <c r="AN399" t="e">
        <f>IF(RIGHT(DataFromForm[[#This Row],[Heure sieste]],2)*1 &gt;57,0,MROUND(RIGHT(DataFromForm[[#This Row],[Heure sieste]]*1,2),15))</f>
        <v>#VALUE!</v>
      </c>
      <c r="AO399" t="e">
        <f>MROUND(DataFromForm[[#This Row],[Durée sieste]],15)</f>
        <v>#VALUE!</v>
      </c>
      <c r="AP399" t="e" cm="1">
        <f t="array" aca="1" ref="AP399" ca="1">RIGHT(CELL("address",INDEX(Agenda!A:A,MATCH(DataFromForm[[#This Row],[Date]],Agenda!A:A,0))),3)</f>
        <v>#VALUE!</v>
      </c>
      <c r="AQ399" s="4" t="e" cm="1">
        <f t="array" ref="AQ399">INDEX(MatriceHeureHeure[], MATCH(AN399*1,TableHeuresMinutes[Colonne1],0),MATCH(AM399*1,(MatriceHeureHeure[#Headers])*1,0))</f>
        <v>#VALUE!</v>
      </c>
      <c r="AR399" t="e">
        <f t="shared" si="6"/>
        <v>#VALUE!</v>
      </c>
    </row>
    <row r="400" spans="16:44">
      <c r="P400" s="30" t="e">
        <f>LEFT(TEXT(DataFromForm[[#This Row],[Heure coucher]],"0000"),2)</f>
        <v>#VALUE!</v>
      </c>
      <c r="Q400" s="31" t="e">
        <f>LEFT(TEXT(DataFromForm[[#This Row],[Heure coucher]],"0000"),2)+1</f>
        <v>#VALUE!</v>
      </c>
      <c r="R400" s="32" t="e">
        <f>IF(RIGHT(DataFromForm[[#This Row],[Heure coucher]],2)*1 &gt;57,Q400, P400)</f>
        <v>#VALUE!</v>
      </c>
      <c r="S400" s="33" t="e">
        <f>IF(RIGHT(DataFromForm[[#This Row],[Heure coucher]],2)*1 &gt;57,0,MROUND(RIGHT(DataFromForm[[#This Row],[Heure coucher]]*1,2),15))</f>
        <v>#VALUE!</v>
      </c>
      <c r="T400" s="20" t="e" cm="1">
        <f t="array" aca="1" ref="T400" ca="1">RIGHT(CELL("address",INDEX(Agenda!A:A,MATCH(DataFromForm[[#This Row],[Date]],Agenda!A:A,0))),3)</f>
        <v>#VALUE!</v>
      </c>
      <c r="U400" s="34" t="e" cm="1">
        <f t="array" ref="U400">INDEX(MatriceHeureHeure[], MATCH(S400*1,TableHeuresMinutes[Colonne1],0),MATCH(R400*1,(MatriceHeureHeure[#Headers])*1,0))</f>
        <v>#VALUE!</v>
      </c>
      <c r="W400" s="30" t="e">
        <f>LEFT(TEXT(DataFromForm[[#This Row],[Heure levé]],"0000"),2)</f>
        <v>#VALUE!</v>
      </c>
      <c r="X400" s="31" t="e">
        <f>LEFT(TEXT(DataFromForm[[#This Row],[Heure levé]],"0000"),2)+1</f>
        <v>#VALUE!</v>
      </c>
      <c r="Y400" t="e">
        <f>IF(RIGHT(DataFromForm[[#This Row],[Heure levé]],2)*1 &gt;57, X400,W400)</f>
        <v>#VALUE!</v>
      </c>
      <c r="Z400" t="e">
        <f>IF(RIGHT(DataFromForm[[#This Row],[Heure levé]],2)*1 &gt;57,0,MROUND(RIGHT(DataFromForm[[#This Row],[Heure coucher]]*1,2),15))</f>
        <v>#VALUE!</v>
      </c>
      <c r="AA400" t="e" cm="1">
        <f t="array" aca="1" ref="AA400" ca="1">RIGHT(CELL("address",INDEX(Agenda!A:A,MATCH(DataFromForm[[#This Row],[Date]],Agenda!A:A,0))),3)</f>
        <v>#VALUE!</v>
      </c>
      <c r="AB400" s="4" t="e" cm="1">
        <f t="array" ref="AB400">INDEX(MatriceHeureHeure[], MATCH(Z400*1,TableHeuresMinutes[Colonne1],0),MATCH(Y400*1,(MatriceHeureHeure[#Headers])*1,0))</f>
        <v>#VALUE!</v>
      </c>
      <c r="AD400" s="48" t="e">
        <f>LEFT(TEXT(DataFromForm[[#This Row],[HeureBoisson]],"0000"),2)</f>
        <v>#VALUE!</v>
      </c>
      <c r="AE400" s="31" t="e">
        <f>LEFT(TEXT(DataFromForm[[#This Row],[HeureBoisson]],"0000"),2)+1</f>
        <v>#VALUE!</v>
      </c>
      <c r="AF400" t="e">
        <f>IF(RIGHT(DataFromForm[[#This Row],[HeureBoisson]],2)*1 &gt;57, AE400,AD400)</f>
        <v>#VALUE!</v>
      </c>
      <c r="AG400" t="e">
        <f>IF(RIGHT(DataFromForm[[#This Row],[HeureBoisson]],2)*1 &gt;57,0,MROUND(RIGHT(DataFromForm[[#This Row],[Heure coucher]]*1,2),15))</f>
        <v>#VALUE!</v>
      </c>
      <c r="AH400" t="e" cm="1">
        <f t="array" aca="1" ref="AH400" ca="1">RIGHT(CELL("address",INDEX(Agenda!A:A,MATCH(DataFromForm[[#This Row],[Date]],Agenda!A:A,0))),3)-1</f>
        <v>#VALUE!</v>
      </c>
      <c r="AI400" s="4" t="e" cm="1">
        <f t="array" ref="AI400">INDEX(MatriceHeureHeure[], MATCH(AG400*1,TableHeuresMinutes[Colonne1],0),MATCH(AF400*1,(MatriceHeureHeure[#Headers])*1,0))</f>
        <v>#VALUE!</v>
      </c>
      <c r="AJ400" s="37">
        <v>0</v>
      </c>
      <c r="AK400" s="48" t="e">
        <f>LEFT(TEXT(DataFromForm[[#This Row],[Heure sieste]],"0000"),2)</f>
        <v>#VALUE!</v>
      </c>
      <c r="AL400" s="31" t="e">
        <f>LEFT(TEXT(DataFromForm[[#This Row],[Heure sieste]],"0000"),2)+1</f>
        <v>#VALUE!</v>
      </c>
      <c r="AM400" t="e">
        <f>IF(RIGHT(DataFromForm[[#This Row],[Heure sieste]],2)*1 &gt;57, AL400,AK400)</f>
        <v>#VALUE!</v>
      </c>
      <c r="AN400" t="e">
        <f>IF(RIGHT(DataFromForm[[#This Row],[Heure sieste]],2)*1 &gt;57,0,MROUND(RIGHT(DataFromForm[[#This Row],[Heure sieste]]*1,2),15))</f>
        <v>#VALUE!</v>
      </c>
      <c r="AO400" t="e">
        <f>MROUND(DataFromForm[[#This Row],[Durée sieste]],15)</f>
        <v>#VALUE!</v>
      </c>
      <c r="AP400" t="e" cm="1">
        <f t="array" aca="1" ref="AP400" ca="1">RIGHT(CELL("address",INDEX(Agenda!A:A,MATCH(DataFromForm[[#This Row],[Date]],Agenda!A:A,0))),3)</f>
        <v>#VALUE!</v>
      </c>
      <c r="AQ400" s="4" t="e" cm="1">
        <f t="array" ref="AQ400">INDEX(MatriceHeureHeure[], MATCH(AN400*1,TableHeuresMinutes[Colonne1],0),MATCH(AM400*1,(MatriceHeureHeure[#Headers])*1,0))</f>
        <v>#VALUE!</v>
      </c>
      <c r="AR400" t="e">
        <f t="shared" si="6"/>
        <v>#VALUE!</v>
      </c>
    </row>
    <row r="401" spans="16:44">
      <c r="P401" s="30" t="e">
        <f>LEFT(TEXT(DataFromForm[[#This Row],[Heure coucher]],"0000"),2)</f>
        <v>#VALUE!</v>
      </c>
      <c r="Q401" s="31" t="e">
        <f>LEFT(TEXT(DataFromForm[[#This Row],[Heure coucher]],"0000"),2)+1</f>
        <v>#VALUE!</v>
      </c>
      <c r="R401" s="32" t="e">
        <f>IF(RIGHT(DataFromForm[[#This Row],[Heure coucher]],2)*1 &gt;57,Q401, P401)</f>
        <v>#VALUE!</v>
      </c>
      <c r="S401" s="33" t="e">
        <f>IF(RIGHT(DataFromForm[[#This Row],[Heure coucher]],2)*1 &gt;57,0,MROUND(RIGHT(DataFromForm[[#This Row],[Heure coucher]]*1,2),15))</f>
        <v>#VALUE!</v>
      </c>
      <c r="T401" s="20" t="e" cm="1">
        <f t="array" aca="1" ref="T401" ca="1">RIGHT(CELL("address",INDEX(Agenda!A:A,MATCH(DataFromForm[[#This Row],[Date]],Agenda!A:A,0))),3)</f>
        <v>#VALUE!</v>
      </c>
      <c r="U401" s="34" t="e" cm="1">
        <f t="array" ref="U401">INDEX(MatriceHeureHeure[], MATCH(S401*1,TableHeuresMinutes[Colonne1],0),MATCH(R401*1,(MatriceHeureHeure[#Headers])*1,0))</f>
        <v>#VALUE!</v>
      </c>
      <c r="W401" s="30" t="e">
        <f>LEFT(TEXT(DataFromForm[[#This Row],[Heure levé]],"0000"),2)</f>
        <v>#VALUE!</v>
      </c>
      <c r="X401" s="31" t="e">
        <f>LEFT(TEXT(DataFromForm[[#This Row],[Heure levé]],"0000"),2)+1</f>
        <v>#VALUE!</v>
      </c>
      <c r="Y401" t="e">
        <f>IF(RIGHT(DataFromForm[[#This Row],[Heure levé]],2)*1 &gt;57, X401,W401)</f>
        <v>#VALUE!</v>
      </c>
      <c r="Z401" t="e">
        <f>IF(RIGHT(DataFromForm[[#This Row],[Heure levé]],2)*1 &gt;57,0,MROUND(RIGHT(DataFromForm[[#This Row],[Heure coucher]]*1,2),15))</f>
        <v>#VALUE!</v>
      </c>
      <c r="AA401" t="e" cm="1">
        <f t="array" aca="1" ref="AA401" ca="1">RIGHT(CELL("address",INDEX(Agenda!A:A,MATCH(DataFromForm[[#This Row],[Date]],Agenda!A:A,0))),3)</f>
        <v>#VALUE!</v>
      </c>
      <c r="AB401" s="4" t="e" cm="1">
        <f t="array" ref="AB401">INDEX(MatriceHeureHeure[], MATCH(Z401*1,TableHeuresMinutes[Colonne1],0),MATCH(Y401*1,(MatriceHeureHeure[#Headers])*1,0))</f>
        <v>#VALUE!</v>
      </c>
      <c r="AD401" s="48" t="e">
        <f>LEFT(TEXT(DataFromForm[[#This Row],[HeureBoisson]],"0000"),2)</f>
        <v>#VALUE!</v>
      </c>
      <c r="AE401" s="31" t="e">
        <f>LEFT(TEXT(DataFromForm[[#This Row],[HeureBoisson]],"0000"),2)+1</f>
        <v>#VALUE!</v>
      </c>
      <c r="AF401" t="e">
        <f>IF(RIGHT(DataFromForm[[#This Row],[HeureBoisson]],2)*1 &gt;57, AE401,AD401)</f>
        <v>#VALUE!</v>
      </c>
      <c r="AG401" t="e">
        <f>IF(RIGHT(DataFromForm[[#This Row],[HeureBoisson]],2)*1 &gt;57,0,MROUND(RIGHT(DataFromForm[[#This Row],[Heure coucher]]*1,2),15))</f>
        <v>#VALUE!</v>
      </c>
      <c r="AH401" t="e" cm="1">
        <f t="array" aca="1" ref="AH401" ca="1">RIGHT(CELL("address",INDEX(Agenda!A:A,MATCH(DataFromForm[[#This Row],[Date]],Agenda!A:A,0))),3)-1</f>
        <v>#VALUE!</v>
      </c>
      <c r="AI401" s="4" t="e" cm="1">
        <f t="array" ref="AI401">INDEX(MatriceHeureHeure[], MATCH(AG401*1,TableHeuresMinutes[Colonne1],0),MATCH(AF401*1,(MatriceHeureHeure[#Headers])*1,0))</f>
        <v>#VALUE!</v>
      </c>
      <c r="AJ401" s="37">
        <v>0</v>
      </c>
      <c r="AK401" s="48" t="e">
        <f>LEFT(TEXT(DataFromForm[[#This Row],[Heure sieste]],"0000"),2)</f>
        <v>#VALUE!</v>
      </c>
      <c r="AL401" s="31" t="e">
        <f>LEFT(TEXT(DataFromForm[[#This Row],[Heure sieste]],"0000"),2)+1</f>
        <v>#VALUE!</v>
      </c>
      <c r="AM401" t="e">
        <f>IF(RIGHT(DataFromForm[[#This Row],[Heure sieste]],2)*1 &gt;57, AL401,AK401)</f>
        <v>#VALUE!</v>
      </c>
      <c r="AN401" t="e">
        <f>IF(RIGHT(DataFromForm[[#This Row],[Heure sieste]],2)*1 &gt;57,0,MROUND(RIGHT(DataFromForm[[#This Row],[Heure sieste]]*1,2),15))</f>
        <v>#VALUE!</v>
      </c>
      <c r="AO401" t="e">
        <f>MROUND(DataFromForm[[#This Row],[Durée sieste]],15)</f>
        <v>#VALUE!</v>
      </c>
      <c r="AP401" t="e" cm="1">
        <f t="array" aca="1" ref="AP401" ca="1">RIGHT(CELL("address",INDEX(Agenda!A:A,MATCH(DataFromForm[[#This Row],[Date]],Agenda!A:A,0))),3)</f>
        <v>#VALUE!</v>
      </c>
      <c r="AQ401" s="4" t="e" cm="1">
        <f t="array" ref="AQ401">INDEX(MatriceHeureHeure[], MATCH(AN401*1,TableHeuresMinutes[Colonne1],0),MATCH(AM401*1,(MatriceHeureHeure[#Headers])*1,0))</f>
        <v>#VALUE!</v>
      </c>
      <c r="AR401" t="e">
        <f t="shared" si="6"/>
        <v>#VALUE!</v>
      </c>
    </row>
    <row r="402" spans="16:44">
      <c r="P402" s="30" t="e">
        <f>LEFT(TEXT(DataFromForm[[#This Row],[Heure coucher]],"0000"),2)</f>
        <v>#VALUE!</v>
      </c>
      <c r="Q402" s="31" t="e">
        <f>LEFT(TEXT(DataFromForm[[#This Row],[Heure coucher]],"0000"),2)+1</f>
        <v>#VALUE!</v>
      </c>
      <c r="R402" s="32" t="e">
        <f>IF(RIGHT(DataFromForm[[#This Row],[Heure coucher]],2)*1 &gt;57,Q402, P402)</f>
        <v>#VALUE!</v>
      </c>
      <c r="S402" s="33" t="e">
        <f>IF(RIGHT(DataFromForm[[#This Row],[Heure coucher]],2)*1 &gt;57,0,MROUND(RIGHT(DataFromForm[[#This Row],[Heure coucher]]*1,2),15))</f>
        <v>#VALUE!</v>
      </c>
      <c r="T402" s="20" t="e" cm="1">
        <f t="array" aca="1" ref="T402" ca="1">RIGHT(CELL("address",INDEX(Agenda!A:A,MATCH(DataFromForm[[#This Row],[Date]],Agenda!A:A,0))),3)</f>
        <v>#VALUE!</v>
      </c>
      <c r="U402" s="34" t="e" cm="1">
        <f t="array" ref="U402">INDEX(MatriceHeureHeure[], MATCH(S402*1,TableHeuresMinutes[Colonne1],0),MATCH(R402*1,(MatriceHeureHeure[#Headers])*1,0))</f>
        <v>#VALUE!</v>
      </c>
      <c r="W402" s="30" t="e">
        <f>LEFT(TEXT(DataFromForm[[#This Row],[Heure levé]],"0000"),2)</f>
        <v>#VALUE!</v>
      </c>
      <c r="X402" s="31" t="e">
        <f>LEFT(TEXT(DataFromForm[[#This Row],[Heure levé]],"0000"),2)+1</f>
        <v>#VALUE!</v>
      </c>
      <c r="Y402" t="e">
        <f>IF(RIGHT(DataFromForm[[#This Row],[Heure levé]],2)*1 &gt;57, X402,W402)</f>
        <v>#VALUE!</v>
      </c>
      <c r="Z402" t="e">
        <f>IF(RIGHT(DataFromForm[[#This Row],[Heure levé]],2)*1 &gt;57,0,MROUND(RIGHT(DataFromForm[[#This Row],[Heure coucher]]*1,2),15))</f>
        <v>#VALUE!</v>
      </c>
      <c r="AA402" t="e" cm="1">
        <f t="array" aca="1" ref="AA402" ca="1">RIGHT(CELL("address",INDEX(Agenda!A:A,MATCH(DataFromForm[[#This Row],[Date]],Agenda!A:A,0))),3)</f>
        <v>#VALUE!</v>
      </c>
      <c r="AB402" s="4" t="e" cm="1">
        <f t="array" ref="AB402">INDEX(MatriceHeureHeure[], MATCH(Z402*1,TableHeuresMinutes[Colonne1],0),MATCH(Y402*1,(MatriceHeureHeure[#Headers])*1,0))</f>
        <v>#VALUE!</v>
      </c>
      <c r="AD402" s="48" t="e">
        <f>LEFT(TEXT(DataFromForm[[#This Row],[HeureBoisson]],"0000"),2)</f>
        <v>#VALUE!</v>
      </c>
      <c r="AE402" s="31" t="e">
        <f>LEFT(TEXT(DataFromForm[[#This Row],[HeureBoisson]],"0000"),2)+1</f>
        <v>#VALUE!</v>
      </c>
      <c r="AF402" t="e">
        <f>IF(RIGHT(DataFromForm[[#This Row],[HeureBoisson]],2)*1 &gt;57, AE402,AD402)</f>
        <v>#VALUE!</v>
      </c>
      <c r="AG402" t="e">
        <f>IF(RIGHT(DataFromForm[[#This Row],[HeureBoisson]],2)*1 &gt;57,0,MROUND(RIGHT(DataFromForm[[#This Row],[Heure coucher]]*1,2),15))</f>
        <v>#VALUE!</v>
      </c>
      <c r="AH402" t="e" cm="1">
        <f t="array" aca="1" ref="AH402" ca="1">RIGHT(CELL("address",INDEX(Agenda!A:A,MATCH(DataFromForm[[#This Row],[Date]],Agenda!A:A,0))),3)-1</f>
        <v>#VALUE!</v>
      </c>
      <c r="AI402" s="4" t="e" cm="1">
        <f t="array" ref="AI402">INDEX(MatriceHeureHeure[], MATCH(AG402*1,TableHeuresMinutes[Colonne1],0),MATCH(AF402*1,(MatriceHeureHeure[#Headers])*1,0))</f>
        <v>#VALUE!</v>
      </c>
      <c r="AJ402" s="37">
        <v>0</v>
      </c>
      <c r="AK402" s="48" t="e">
        <f>LEFT(TEXT(DataFromForm[[#This Row],[Heure sieste]],"0000"),2)</f>
        <v>#VALUE!</v>
      </c>
      <c r="AL402" s="31" t="e">
        <f>LEFT(TEXT(DataFromForm[[#This Row],[Heure sieste]],"0000"),2)+1</f>
        <v>#VALUE!</v>
      </c>
      <c r="AM402" t="e">
        <f>IF(RIGHT(DataFromForm[[#This Row],[Heure sieste]],2)*1 &gt;57, AL402,AK402)</f>
        <v>#VALUE!</v>
      </c>
      <c r="AN402" t="e">
        <f>IF(RIGHT(DataFromForm[[#This Row],[Heure sieste]],2)*1 &gt;57,0,MROUND(RIGHT(DataFromForm[[#This Row],[Heure sieste]]*1,2),15))</f>
        <v>#VALUE!</v>
      </c>
      <c r="AO402" t="e">
        <f>MROUND(DataFromForm[[#This Row],[Durée sieste]],15)</f>
        <v>#VALUE!</v>
      </c>
      <c r="AP402" t="e" cm="1">
        <f t="array" aca="1" ref="AP402" ca="1">RIGHT(CELL("address",INDEX(Agenda!A:A,MATCH(DataFromForm[[#This Row],[Date]],Agenda!A:A,0))),3)</f>
        <v>#VALUE!</v>
      </c>
      <c r="AQ402" s="4" t="e" cm="1">
        <f t="array" ref="AQ402">INDEX(MatriceHeureHeure[], MATCH(AN402*1,TableHeuresMinutes[Colonne1],0),MATCH(AM402*1,(MatriceHeureHeure[#Headers])*1,0))</f>
        <v>#VALUE!</v>
      </c>
      <c r="AR402" t="e">
        <f t="shared" si="6"/>
        <v>#VALUE!</v>
      </c>
    </row>
    <row r="403" spans="16:44">
      <c r="P403" s="30" t="e">
        <f>LEFT(TEXT(DataFromForm[[#This Row],[Heure coucher]],"0000"),2)</f>
        <v>#VALUE!</v>
      </c>
      <c r="Q403" s="31" t="e">
        <f>LEFT(TEXT(DataFromForm[[#This Row],[Heure coucher]],"0000"),2)+1</f>
        <v>#VALUE!</v>
      </c>
      <c r="R403" s="32" t="e">
        <f>IF(RIGHT(DataFromForm[[#This Row],[Heure coucher]],2)*1 &gt;57,Q403, P403)</f>
        <v>#VALUE!</v>
      </c>
      <c r="S403" s="33" t="e">
        <f>IF(RIGHT(DataFromForm[[#This Row],[Heure coucher]],2)*1 &gt;57,0,MROUND(RIGHT(DataFromForm[[#This Row],[Heure coucher]]*1,2),15))</f>
        <v>#VALUE!</v>
      </c>
      <c r="T403" s="20" t="e" cm="1">
        <f t="array" aca="1" ref="T403" ca="1">RIGHT(CELL("address",INDEX(Agenda!A:A,MATCH(DataFromForm[[#This Row],[Date]],Agenda!A:A,0))),3)</f>
        <v>#VALUE!</v>
      </c>
      <c r="U403" s="34" t="e" cm="1">
        <f t="array" ref="U403">INDEX(MatriceHeureHeure[], MATCH(S403*1,TableHeuresMinutes[Colonne1],0),MATCH(R403*1,(MatriceHeureHeure[#Headers])*1,0))</f>
        <v>#VALUE!</v>
      </c>
      <c r="W403" s="30" t="e">
        <f>LEFT(TEXT(DataFromForm[[#This Row],[Heure levé]],"0000"),2)</f>
        <v>#VALUE!</v>
      </c>
      <c r="X403" s="31" t="e">
        <f>LEFT(TEXT(DataFromForm[[#This Row],[Heure levé]],"0000"),2)+1</f>
        <v>#VALUE!</v>
      </c>
      <c r="Y403" t="e">
        <f>IF(RIGHT(DataFromForm[[#This Row],[Heure levé]],2)*1 &gt;57, X403,W403)</f>
        <v>#VALUE!</v>
      </c>
      <c r="Z403" t="e">
        <f>IF(RIGHT(DataFromForm[[#This Row],[Heure levé]],2)*1 &gt;57,0,MROUND(RIGHT(DataFromForm[[#This Row],[Heure coucher]]*1,2),15))</f>
        <v>#VALUE!</v>
      </c>
      <c r="AA403" t="e" cm="1">
        <f t="array" aca="1" ref="AA403" ca="1">RIGHT(CELL("address",INDEX(Agenda!A:A,MATCH(DataFromForm[[#This Row],[Date]],Agenda!A:A,0))),3)</f>
        <v>#VALUE!</v>
      </c>
      <c r="AB403" s="4" t="e" cm="1">
        <f t="array" ref="AB403">INDEX(MatriceHeureHeure[], MATCH(Z403*1,TableHeuresMinutes[Colonne1],0),MATCH(Y403*1,(MatriceHeureHeure[#Headers])*1,0))</f>
        <v>#VALUE!</v>
      </c>
      <c r="AD403" s="48" t="e">
        <f>LEFT(TEXT(DataFromForm[[#This Row],[HeureBoisson]],"0000"),2)</f>
        <v>#VALUE!</v>
      </c>
      <c r="AE403" s="31" t="e">
        <f>LEFT(TEXT(DataFromForm[[#This Row],[HeureBoisson]],"0000"),2)+1</f>
        <v>#VALUE!</v>
      </c>
      <c r="AF403" t="e">
        <f>IF(RIGHT(DataFromForm[[#This Row],[HeureBoisson]],2)*1 &gt;57, AE403,AD403)</f>
        <v>#VALUE!</v>
      </c>
      <c r="AG403" t="e">
        <f>IF(RIGHT(DataFromForm[[#This Row],[HeureBoisson]],2)*1 &gt;57,0,MROUND(RIGHT(DataFromForm[[#This Row],[Heure coucher]]*1,2),15))</f>
        <v>#VALUE!</v>
      </c>
      <c r="AH403" t="e" cm="1">
        <f t="array" aca="1" ref="AH403" ca="1">RIGHT(CELL("address",INDEX(Agenda!A:A,MATCH(DataFromForm[[#This Row],[Date]],Agenda!A:A,0))),3)-1</f>
        <v>#VALUE!</v>
      </c>
      <c r="AI403" s="4" t="e" cm="1">
        <f t="array" ref="AI403">INDEX(MatriceHeureHeure[], MATCH(AG403*1,TableHeuresMinutes[Colonne1],0),MATCH(AF403*1,(MatriceHeureHeure[#Headers])*1,0))</f>
        <v>#VALUE!</v>
      </c>
      <c r="AJ403" s="37">
        <v>0</v>
      </c>
      <c r="AK403" s="48" t="e">
        <f>LEFT(TEXT(DataFromForm[[#This Row],[Heure sieste]],"0000"),2)</f>
        <v>#VALUE!</v>
      </c>
      <c r="AL403" s="31" t="e">
        <f>LEFT(TEXT(DataFromForm[[#This Row],[Heure sieste]],"0000"),2)+1</f>
        <v>#VALUE!</v>
      </c>
      <c r="AM403" t="e">
        <f>IF(RIGHT(DataFromForm[[#This Row],[Heure sieste]],2)*1 &gt;57, AL403,AK403)</f>
        <v>#VALUE!</v>
      </c>
      <c r="AN403" t="e">
        <f>IF(RIGHT(DataFromForm[[#This Row],[Heure sieste]],2)*1 &gt;57,0,MROUND(RIGHT(DataFromForm[[#This Row],[Heure sieste]]*1,2),15))</f>
        <v>#VALUE!</v>
      </c>
      <c r="AO403" t="e">
        <f>MROUND(DataFromForm[[#This Row],[Durée sieste]],15)</f>
        <v>#VALUE!</v>
      </c>
      <c r="AP403" t="e" cm="1">
        <f t="array" aca="1" ref="AP403" ca="1">RIGHT(CELL("address",INDEX(Agenda!A:A,MATCH(DataFromForm[[#This Row],[Date]],Agenda!A:A,0))),3)</f>
        <v>#VALUE!</v>
      </c>
      <c r="AQ403" s="4" t="e" cm="1">
        <f t="array" ref="AQ403">INDEX(MatriceHeureHeure[], MATCH(AN403*1,TableHeuresMinutes[Colonne1],0),MATCH(AM403*1,(MatriceHeureHeure[#Headers])*1,0))</f>
        <v>#VALUE!</v>
      </c>
      <c r="AR403" t="e">
        <f t="shared" si="6"/>
        <v>#VALUE!</v>
      </c>
    </row>
    <row r="404" spans="16:44">
      <c r="P404" s="30" t="e">
        <f>LEFT(TEXT(DataFromForm[[#This Row],[Heure coucher]],"0000"),2)</f>
        <v>#VALUE!</v>
      </c>
      <c r="Q404" s="31" t="e">
        <f>LEFT(TEXT(DataFromForm[[#This Row],[Heure coucher]],"0000"),2)+1</f>
        <v>#VALUE!</v>
      </c>
      <c r="R404" s="32" t="e">
        <f>IF(RIGHT(DataFromForm[[#This Row],[Heure coucher]],2)*1 &gt;57,Q404, P404)</f>
        <v>#VALUE!</v>
      </c>
      <c r="S404" s="33" t="e">
        <f>IF(RIGHT(DataFromForm[[#This Row],[Heure coucher]],2)*1 &gt;57,0,MROUND(RIGHT(DataFromForm[[#This Row],[Heure coucher]]*1,2),15))</f>
        <v>#VALUE!</v>
      </c>
      <c r="T404" s="20" t="e" cm="1">
        <f t="array" aca="1" ref="T404" ca="1">RIGHT(CELL("address",INDEX(Agenda!A:A,MATCH(DataFromForm[[#This Row],[Date]],Agenda!A:A,0))),3)</f>
        <v>#VALUE!</v>
      </c>
      <c r="U404" s="34" t="e" cm="1">
        <f t="array" ref="U404">INDEX(MatriceHeureHeure[], MATCH(S404*1,TableHeuresMinutes[Colonne1],0),MATCH(R404*1,(MatriceHeureHeure[#Headers])*1,0))</f>
        <v>#VALUE!</v>
      </c>
      <c r="W404" s="30" t="e">
        <f>LEFT(TEXT(DataFromForm[[#This Row],[Heure levé]],"0000"),2)</f>
        <v>#VALUE!</v>
      </c>
      <c r="X404" s="31" t="e">
        <f>LEFT(TEXT(DataFromForm[[#This Row],[Heure levé]],"0000"),2)+1</f>
        <v>#VALUE!</v>
      </c>
      <c r="Y404" t="e">
        <f>IF(RIGHT(DataFromForm[[#This Row],[Heure levé]],2)*1 &gt;57, X404,W404)</f>
        <v>#VALUE!</v>
      </c>
      <c r="Z404" t="e">
        <f>IF(RIGHT(DataFromForm[[#This Row],[Heure levé]],2)*1 &gt;57,0,MROUND(RIGHT(DataFromForm[[#This Row],[Heure coucher]]*1,2),15))</f>
        <v>#VALUE!</v>
      </c>
      <c r="AA404" t="e" cm="1">
        <f t="array" aca="1" ref="AA404" ca="1">RIGHT(CELL("address",INDEX(Agenda!A:A,MATCH(DataFromForm[[#This Row],[Date]],Agenda!A:A,0))),3)</f>
        <v>#VALUE!</v>
      </c>
      <c r="AB404" s="4" t="e" cm="1">
        <f t="array" ref="AB404">INDEX(MatriceHeureHeure[], MATCH(Z404*1,TableHeuresMinutes[Colonne1],0),MATCH(Y404*1,(MatriceHeureHeure[#Headers])*1,0))</f>
        <v>#VALUE!</v>
      </c>
      <c r="AD404" s="48" t="e">
        <f>LEFT(TEXT(DataFromForm[[#This Row],[HeureBoisson]],"0000"),2)</f>
        <v>#VALUE!</v>
      </c>
      <c r="AE404" s="31" t="e">
        <f>LEFT(TEXT(DataFromForm[[#This Row],[HeureBoisson]],"0000"),2)+1</f>
        <v>#VALUE!</v>
      </c>
      <c r="AF404" t="e">
        <f>IF(RIGHT(DataFromForm[[#This Row],[HeureBoisson]],2)*1 &gt;57, AE404,AD404)</f>
        <v>#VALUE!</v>
      </c>
      <c r="AG404" t="e">
        <f>IF(RIGHT(DataFromForm[[#This Row],[HeureBoisson]],2)*1 &gt;57,0,MROUND(RIGHT(DataFromForm[[#This Row],[Heure coucher]]*1,2),15))</f>
        <v>#VALUE!</v>
      </c>
      <c r="AH404" t="e" cm="1">
        <f t="array" aca="1" ref="AH404" ca="1">RIGHT(CELL("address",INDEX(Agenda!A:A,MATCH(DataFromForm[[#This Row],[Date]],Agenda!A:A,0))),3)-1</f>
        <v>#VALUE!</v>
      </c>
      <c r="AI404" s="4" t="e" cm="1">
        <f t="array" ref="AI404">INDEX(MatriceHeureHeure[], MATCH(AG404*1,TableHeuresMinutes[Colonne1],0),MATCH(AF404*1,(MatriceHeureHeure[#Headers])*1,0))</f>
        <v>#VALUE!</v>
      </c>
      <c r="AJ404" s="37">
        <v>0</v>
      </c>
      <c r="AK404" s="48" t="e">
        <f>LEFT(TEXT(DataFromForm[[#This Row],[Heure sieste]],"0000"),2)</f>
        <v>#VALUE!</v>
      </c>
      <c r="AL404" s="31" t="e">
        <f>LEFT(TEXT(DataFromForm[[#This Row],[Heure sieste]],"0000"),2)+1</f>
        <v>#VALUE!</v>
      </c>
      <c r="AM404" t="e">
        <f>IF(RIGHT(DataFromForm[[#This Row],[Heure sieste]],2)*1 &gt;57, AL404,AK404)</f>
        <v>#VALUE!</v>
      </c>
      <c r="AN404" t="e">
        <f>IF(RIGHT(DataFromForm[[#This Row],[Heure sieste]],2)*1 &gt;57,0,MROUND(RIGHT(DataFromForm[[#This Row],[Heure sieste]]*1,2),15))</f>
        <v>#VALUE!</v>
      </c>
      <c r="AO404" t="e">
        <f>MROUND(DataFromForm[[#This Row],[Durée sieste]],15)</f>
        <v>#VALUE!</v>
      </c>
      <c r="AP404" t="e" cm="1">
        <f t="array" aca="1" ref="AP404" ca="1">RIGHT(CELL("address",INDEX(Agenda!A:A,MATCH(DataFromForm[[#This Row],[Date]],Agenda!A:A,0))),3)</f>
        <v>#VALUE!</v>
      </c>
      <c r="AQ404" s="4" t="e" cm="1">
        <f t="array" ref="AQ404">INDEX(MatriceHeureHeure[], MATCH(AN404*1,TableHeuresMinutes[Colonne1],0),MATCH(AM404*1,(MatriceHeureHeure[#Headers])*1,0))</f>
        <v>#VALUE!</v>
      </c>
      <c r="AR404" t="e">
        <f t="shared" si="6"/>
        <v>#VALUE!</v>
      </c>
    </row>
    <row r="405" spans="16:44">
      <c r="P405" s="30" t="e">
        <f>LEFT(TEXT(DataFromForm[[#This Row],[Heure coucher]],"0000"),2)</f>
        <v>#VALUE!</v>
      </c>
      <c r="Q405" s="31" t="e">
        <f>LEFT(TEXT(DataFromForm[[#This Row],[Heure coucher]],"0000"),2)+1</f>
        <v>#VALUE!</v>
      </c>
      <c r="R405" s="32" t="e">
        <f>IF(RIGHT(DataFromForm[[#This Row],[Heure coucher]],2)*1 &gt;57,Q405, P405)</f>
        <v>#VALUE!</v>
      </c>
      <c r="S405" s="33" t="e">
        <f>IF(RIGHT(DataFromForm[[#This Row],[Heure coucher]],2)*1 &gt;57,0,MROUND(RIGHT(DataFromForm[[#This Row],[Heure coucher]]*1,2),15))</f>
        <v>#VALUE!</v>
      </c>
      <c r="T405" s="20" t="e" cm="1">
        <f t="array" aca="1" ref="T405" ca="1">RIGHT(CELL("address",INDEX(Agenda!A:A,MATCH(DataFromForm[[#This Row],[Date]],Agenda!A:A,0))),3)</f>
        <v>#VALUE!</v>
      </c>
      <c r="U405" s="34" t="e" cm="1">
        <f t="array" ref="U405">INDEX(MatriceHeureHeure[], MATCH(S405*1,TableHeuresMinutes[Colonne1],0),MATCH(R405*1,(MatriceHeureHeure[#Headers])*1,0))</f>
        <v>#VALUE!</v>
      </c>
      <c r="W405" s="30" t="e">
        <f>LEFT(TEXT(DataFromForm[[#This Row],[Heure levé]],"0000"),2)</f>
        <v>#VALUE!</v>
      </c>
      <c r="X405" s="31" t="e">
        <f>LEFT(TEXT(DataFromForm[[#This Row],[Heure levé]],"0000"),2)+1</f>
        <v>#VALUE!</v>
      </c>
      <c r="Y405" t="e">
        <f>IF(RIGHT(DataFromForm[[#This Row],[Heure levé]],2)*1 &gt;57, X405,W405)</f>
        <v>#VALUE!</v>
      </c>
      <c r="Z405" t="e">
        <f>IF(RIGHT(DataFromForm[[#This Row],[Heure levé]],2)*1 &gt;57,0,MROUND(RIGHT(DataFromForm[[#This Row],[Heure coucher]]*1,2),15))</f>
        <v>#VALUE!</v>
      </c>
      <c r="AA405" t="e" cm="1">
        <f t="array" aca="1" ref="AA405" ca="1">RIGHT(CELL("address",INDEX(Agenda!A:A,MATCH(DataFromForm[[#This Row],[Date]],Agenda!A:A,0))),3)</f>
        <v>#VALUE!</v>
      </c>
      <c r="AB405" s="4" t="e" cm="1">
        <f t="array" ref="AB405">INDEX(MatriceHeureHeure[], MATCH(Z405*1,TableHeuresMinutes[Colonne1],0),MATCH(Y405*1,(MatriceHeureHeure[#Headers])*1,0))</f>
        <v>#VALUE!</v>
      </c>
      <c r="AD405" s="48" t="e">
        <f>LEFT(TEXT(DataFromForm[[#This Row],[HeureBoisson]],"0000"),2)</f>
        <v>#VALUE!</v>
      </c>
      <c r="AE405" s="31" t="e">
        <f>LEFT(TEXT(DataFromForm[[#This Row],[HeureBoisson]],"0000"),2)+1</f>
        <v>#VALUE!</v>
      </c>
      <c r="AF405" t="e">
        <f>IF(RIGHT(DataFromForm[[#This Row],[HeureBoisson]],2)*1 &gt;57, AE405,AD405)</f>
        <v>#VALUE!</v>
      </c>
      <c r="AG405" t="e">
        <f>IF(RIGHT(DataFromForm[[#This Row],[HeureBoisson]],2)*1 &gt;57,0,MROUND(RIGHT(DataFromForm[[#This Row],[Heure coucher]]*1,2),15))</f>
        <v>#VALUE!</v>
      </c>
      <c r="AH405" t="e" cm="1">
        <f t="array" aca="1" ref="AH405" ca="1">RIGHT(CELL("address",INDEX(Agenda!A:A,MATCH(DataFromForm[[#This Row],[Date]],Agenda!A:A,0))),3)-1</f>
        <v>#VALUE!</v>
      </c>
      <c r="AI405" s="4" t="e" cm="1">
        <f t="array" ref="AI405">INDEX(MatriceHeureHeure[], MATCH(AG405*1,TableHeuresMinutes[Colonne1],0),MATCH(AF405*1,(MatriceHeureHeure[#Headers])*1,0))</f>
        <v>#VALUE!</v>
      </c>
      <c r="AJ405" s="37">
        <v>0</v>
      </c>
      <c r="AK405" s="48" t="e">
        <f>LEFT(TEXT(DataFromForm[[#This Row],[Heure sieste]],"0000"),2)</f>
        <v>#VALUE!</v>
      </c>
      <c r="AL405" s="31" t="e">
        <f>LEFT(TEXT(DataFromForm[[#This Row],[Heure sieste]],"0000"),2)+1</f>
        <v>#VALUE!</v>
      </c>
      <c r="AM405" t="e">
        <f>IF(RIGHT(DataFromForm[[#This Row],[Heure sieste]],2)*1 &gt;57, AL405,AK405)</f>
        <v>#VALUE!</v>
      </c>
      <c r="AN405" t="e">
        <f>IF(RIGHT(DataFromForm[[#This Row],[Heure sieste]],2)*1 &gt;57,0,MROUND(RIGHT(DataFromForm[[#This Row],[Heure sieste]]*1,2),15))</f>
        <v>#VALUE!</v>
      </c>
      <c r="AO405" t="e">
        <f>MROUND(DataFromForm[[#This Row],[Durée sieste]],15)</f>
        <v>#VALUE!</v>
      </c>
      <c r="AP405" t="e" cm="1">
        <f t="array" aca="1" ref="AP405" ca="1">RIGHT(CELL("address",INDEX(Agenda!A:A,MATCH(DataFromForm[[#This Row],[Date]],Agenda!A:A,0))),3)</f>
        <v>#VALUE!</v>
      </c>
      <c r="AQ405" s="4" t="e" cm="1">
        <f t="array" ref="AQ405">INDEX(MatriceHeureHeure[], MATCH(AN405*1,TableHeuresMinutes[Colonne1],0),MATCH(AM405*1,(MatriceHeureHeure[#Headers])*1,0))</f>
        <v>#VALUE!</v>
      </c>
      <c r="AR405" t="e">
        <f t="shared" si="6"/>
        <v>#VALUE!</v>
      </c>
    </row>
    <row r="406" spans="16:44">
      <c r="P406" s="30" t="e">
        <f>LEFT(TEXT(DataFromForm[[#This Row],[Heure coucher]],"0000"),2)</f>
        <v>#VALUE!</v>
      </c>
      <c r="Q406" s="31" t="e">
        <f>LEFT(TEXT(DataFromForm[[#This Row],[Heure coucher]],"0000"),2)+1</f>
        <v>#VALUE!</v>
      </c>
      <c r="R406" s="32" t="e">
        <f>IF(RIGHT(DataFromForm[[#This Row],[Heure coucher]],2)*1 &gt;57,Q406, P406)</f>
        <v>#VALUE!</v>
      </c>
      <c r="S406" s="33" t="e">
        <f>IF(RIGHT(DataFromForm[[#This Row],[Heure coucher]],2)*1 &gt;57,0,MROUND(RIGHT(DataFromForm[[#This Row],[Heure coucher]]*1,2),15))</f>
        <v>#VALUE!</v>
      </c>
      <c r="T406" s="20" t="e" cm="1">
        <f t="array" aca="1" ref="T406" ca="1">RIGHT(CELL("address",INDEX(Agenda!A:A,MATCH(DataFromForm[[#This Row],[Date]],Agenda!A:A,0))),3)</f>
        <v>#VALUE!</v>
      </c>
      <c r="U406" s="34" t="e" cm="1">
        <f t="array" ref="U406">INDEX(MatriceHeureHeure[], MATCH(S406*1,TableHeuresMinutes[Colonne1],0),MATCH(R406*1,(MatriceHeureHeure[#Headers])*1,0))</f>
        <v>#VALUE!</v>
      </c>
      <c r="W406" s="30" t="e">
        <f>LEFT(TEXT(DataFromForm[[#This Row],[Heure levé]],"0000"),2)</f>
        <v>#VALUE!</v>
      </c>
      <c r="X406" s="31" t="e">
        <f>LEFT(TEXT(DataFromForm[[#This Row],[Heure levé]],"0000"),2)+1</f>
        <v>#VALUE!</v>
      </c>
      <c r="Y406" t="e">
        <f>IF(RIGHT(DataFromForm[[#This Row],[Heure levé]],2)*1 &gt;57, X406,W406)</f>
        <v>#VALUE!</v>
      </c>
      <c r="Z406" t="e">
        <f>IF(RIGHT(DataFromForm[[#This Row],[Heure levé]],2)*1 &gt;57,0,MROUND(RIGHT(DataFromForm[[#This Row],[Heure coucher]]*1,2),15))</f>
        <v>#VALUE!</v>
      </c>
      <c r="AA406" t="e" cm="1">
        <f t="array" aca="1" ref="AA406" ca="1">RIGHT(CELL("address",INDEX(Agenda!A:A,MATCH(DataFromForm[[#This Row],[Date]],Agenda!A:A,0))),3)</f>
        <v>#VALUE!</v>
      </c>
      <c r="AB406" s="4" t="e" cm="1">
        <f t="array" ref="AB406">INDEX(MatriceHeureHeure[], MATCH(Z406*1,TableHeuresMinutes[Colonne1],0),MATCH(Y406*1,(MatriceHeureHeure[#Headers])*1,0))</f>
        <v>#VALUE!</v>
      </c>
      <c r="AD406" s="48" t="e">
        <f>LEFT(TEXT(DataFromForm[[#This Row],[HeureBoisson]],"0000"),2)</f>
        <v>#VALUE!</v>
      </c>
      <c r="AE406" s="31" t="e">
        <f>LEFT(TEXT(DataFromForm[[#This Row],[HeureBoisson]],"0000"),2)+1</f>
        <v>#VALUE!</v>
      </c>
      <c r="AF406" t="e">
        <f>IF(RIGHT(DataFromForm[[#This Row],[HeureBoisson]],2)*1 &gt;57, AE406,AD406)</f>
        <v>#VALUE!</v>
      </c>
      <c r="AG406" t="e">
        <f>IF(RIGHT(DataFromForm[[#This Row],[HeureBoisson]],2)*1 &gt;57,0,MROUND(RIGHT(DataFromForm[[#This Row],[Heure coucher]]*1,2),15))</f>
        <v>#VALUE!</v>
      </c>
      <c r="AH406" t="e" cm="1">
        <f t="array" aca="1" ref="AH406" ca="1">RIGHT(CELL("address",INDEX(Agenda!A:A,MATCH(DataFromForm[[#This Row],[Date]],Agenda!A:A,0))),3)-1</f>
        <v>#VALUE!</v>
      </c>
      <c r="AI406" s="4" t="e" cm="1">
        <f t="array" ref="AI406">INDEX(MatriceHeureHeure[], MATCH(AG406*1,TableHeuresMinutes[Colonne1],0),MATCH(AF406*1,(MatriceHeureHeure[#Headers])*1,0))</f>
        <v>#VALUE!</v>
      </c>
      <c r="AJ406" s="37">
        <v>0</v>
      </c>
      <c r="AK406" s="48" t="e">
        <f>LEFT(TEXT(DataFromForm[[#This Row],[Heure sieste]],"0000"),2)</f>
        <v>#VALUE!</v>
      </c>
      <c r="AL406" s="31" t="e">
        <f>LEFT(TEXT(DataFromForm[[#This Row],[Heure sieste]],"0000"),2)+1</f>
        <v>#VALUE!</v>
      </c>
      <c r="AM406" t="e">
        <f>IF(RIGHT(DataFromForm[[#This Row],[Heure sieste]],2)*1 &gt;57, AL406,AK406)</f>
        <v>#VALUE!</v>
      </c>
      <c r="AN406" t="e">
        <f>IF(RIGHT(DataFromForm[[#This Row],[Heure sieste]],2)*1 &gt;57,0,MROUND(RIGHT(DataFromForm[[#This Row],[Heure sieste]]*1,2),15))</f>
        <v>#VALUE!</v>
      </c>
      <c r="AO406" t="e">
        <f>MROUND(DataFromForm[[#This Row],[Durée sieste]],15)</f>
        <v>#VALUE!</v>
      </c>
      <c r="AP406" t="e" cm="1">
        <f t="array" aca="1" ref="AP406" ca="1">RIGHT(CELL("address",INDEX(Agenda!A:A,MATCH(DataFromForm[[#This Row],[Date]],Agenda!A:A,0))),3)</f>
        <v>#VALUE!</v>
      </c>
      <c r="AQ406" s="4" t="e" cm="1">
        <f t="array" ref="AQ406">INDEX(MatriceHeureHeure[], MATCH(AN406*1,TableHeuresMinutes[Colonne1],0),MATCH(AM406*1,(MatriceHeureHeure[#Headers])*1,0))</f>
        <v>#VALUE!</v>
      </c>
      <c r="AR406" t="e">
        <f t="shared" si="6"/>
        <v>#VALUE!</v>
      </c>
    </row>
    <row r="407" spans="16:44">
      <c r="P407" s="30" t="e">
        <f>LEFT(TEXT(DataFromForm[[#This Row],[Heure coucher]],"0000"),2)</f>
        <v>#VALUE!</v>
      </c>
      <c r="Q407" s="31" t="e">
        <f>LEFT(TEXT(DataFromForm[[#This Row],[Heure coucher]],"0000"),2)+1</f>
        <v>#VALUE!</v>
      </c>
      <c r="R407" s="32" t="e">
        <f>IF(RIGHT(DataFromForm[[#This Row],[Heure coucher]],2)*1 &gt;57,Q407, P407)</f>
        <v>#VALUE!</v>
      </c>
      <c r="S407" s="33" t="e">
        <f>IF(RIGHT(DataFromForm[[#This Row],[Heure coucher]],2)*1 &gt;57,0,MROUND(RIGHT(DataFromForm[[#This Row],[Heure coucher]]*1,2),15))</f>
        <v>#VALUE!</v>
      </c>
      <c r="T407" s="20" t="e" cm="1">
        <f t="array" aca="1" ref="T407" ca="1">RIGHT(CELL("address",INDEX(Agenda!A:A,MATCH(DataFromForm[[#This Row],[Date]],Agenda!A:A,0))),3)</f>
        <v>#VALUE!</v>
      </c>
      <c r="U407" s="34" t="e" cm="1">
        <f t="array" ref="U407">INDEX(MatriceHeureHeure[], MATCH(S407*1,TableHeuresMinutes[Colonne1],0),MATCH(R407*1,(MatriceHeureHeure[#Headers])*1,0))</f>
        <v>#VALUE!</v>
      </c>
      <c r="W407" s="30" t="e">
        <f>LEFT(TEXT(DataFromForm[[#This Row],[Heure levé]],"0000"),2)</f>
        <v>#VALUE!</v>
      </c>
      <c r="X407" s="31" t="e">
        <f>LEFT(TEXT(DataFromForm[[#This Row],[Heure levé]],"0000"),2)+1</f>
        <v>#VALUE!</v>
      </c>
      <c r="Y407" t="e">
        <f>IF(RIGHT(DataFromForm[[#This Row],[Heure levé]],2)*1 &gt;57, X407,W407)</f>
        <v>#VALUE!</v>
      </c>
      <c r="Z407" t="e">
        <f>IF(RIGHT(DataFromForm[[#This Row],[Heure levé]],2)*1 &gt;57,0,MROUND(RIGHT(DataFromForm[[#This Row],[Heure coucher]]*1,2),15))</f>
        <v>#VALUE!</v>
      </c>
      <c r="AA407" t="e" cm="1">
        <f t="array" aca="1" ref="AA407" ca="1">RIGHT(CELL("address",INDEX(Agenda!A:A,MATCH(DataFromForm[[#This Row],[Date]],Agenda!A:A,0))),3)</f>
        <v>#VALUE!</v>
      </c>
      <c r="AB407" s="4" t="e" cm="1">
        <f t="array" ref="AB407">INDEX(MatriceHeureHeure[], MATCH(Z407*1,TableHeuresMinutes[Colonne1],0),MATCH(Y407*1,(MatriceHeureHeure[#Headers])*1,0))</f>
        <v>#VALUE!</v>
      </c>
      <c r="AD407" s="48" t="e">
        <f>LEFT(TEXT(DataFromForm[[#This Row],[HeureBoisson]],"0000"),2)</f>
        <v>#VALUE!</v>
      </c>
      <c r="AE407" s="31" t="e">
        <f>LEFT(TEXT(DataFromForm[[#This Row],[HeureBoisson]],"0000"),2)+1</f>
        <v>#VALUE!</v>
      </c>
      <c r="AF407" t="e">
        <f>IF(RIGHT(DataFromForm[[#This Row],[HeureBoisson]],2)*1 &gt;57, AE407,AD407)</f>
        <v>#VALUE!</v>
      </c>
      <c r="AG407" t="e">
        <f>IF(RIGHT(DataFromForm[[#This Row],[HeureBoisson]],2)*1 &gt;57,0,MROUND(RIGHT(DataFromForm[[#This Row],[Heure coucher]]*1,2),15))</f>
        <v>#VALUE!</v>
      </c>
      <c r="AH407" t="e" cm="1">
        <f t="array" aca="1" ref="AH407" ca="1">RIGHT(CELL("address",INDEX(Agenda!A:A,MATCH(DataFromForm[[#This Row],[Date]],Agenda!A:A,0))),3)-1</f>
        <v>#VALUE!</v>
      </c>
      <c r="AI407" s="4" t="e" cm="1">
        <f t="array" ref="AI407">INDEX(MatriceHeureHeure[], MATCH(AG407*1,TableHeuresMinutes[Colonne1],0),MATCH(AF407*1,(MatriceHeureHeure[#Headers])*1,0))</f>
        <v>#VALUE!</v>
      </c>
      <c r="AJ407" s="37">
        <v>0</v>
      </c>
      <c r="AK407" s="48" t="e">
        <f>LEFT(TEXT(DataFromForm[[#This Row],[Heure sieste]],"0000"),2)</f>
        <v>#VALUE!</v>
      </c>
      <c r="AL407" s="31" t="e">
        <f>LEFT(TEXT(DataFromForm[[#This Row],[Heure sieste]],"0000"),2)+1</f>
        <v>#VALUE!</v>
      </c>
      <c r="AM407" t="e">
        <f>IF(RIGHT(DataFromForm[[#This Row],[Heure sieste]],2)*1 &gt;57, AL407,AK407)</f>
        <v>#VALUE!</v>
      </c>
      <c r="AN407" t="e">
        <f>IF(RIGHT(DataFromForm[[#This Row],[Heure sieste]],2)*1 &gt;57,0,MROUND(RIGHT(DataFromForm[[#This Row],[Heure sieste]]*1,2),15))</f>
        <v>#VALUE!</v>
      </c>
      <c r="AO407" t="e">
        <f>MROUND(DataFromForm[[#This Row],[Durée sieste]],15)</f>
        <v>#VALUE!</v>
      </c>
      <c r="AP407" t="e" cm="1">
        <f t="array" aca="1" ref="AP407" ca="1">RIGHT(CELL("address",INDEX(Agenda!A:A,MATCH(DataFromForm[[#This Row],[Date]],Agenda!A:A,0))),3)</f>
        <v>#VALUE!</v>
      </c>
      <c r="AQ407" s="4" t="e" cm="1">
        <f t="array" ref="AQ407">INDEX(MatriceHeureHeure[], MATCH(AN407*1,TableHeuresMinutes[Colonne1],0),MATCH(AM407*1,(MatriceHeureHeure[#Headers])*1,0))</f>
        <v>#VALUE!</v>
      </c>
      <c r="AR407" t="e">
        <f t="shared" ref="AR407:AR470" si="7">(AO407/15)-1</f>
        <v>#VALUE!</v>
      </c>
    </row>
    <row r="408" spans="16:44">
      <c r="P408" s="30" t="e">
        <f>LEFT(TEXT(DataFromForm[[#This Row],[Heure coucher]],"0000"),2)</f>
        <v>#VALUE!</v>
      </c>
      <c r="Q408" s="31" t="e">
        <f>LEFT(TEXT(DataFromForm[[#This Row],[Heure coucher]],"0000"),2)+1</f>
        <v>#VALUE!</v>
      </c>
      <c r="R408" s="32" t="e">
        <f>IF(RIGHT(DataFromForm[[#This Row],[Heure coucher]],2)*1 &gt;57,Q408, P408)</f>
        <v>#VALUE!</v>
      </c>
      <c r="S408" s="33" t="e">
        <f>IF(RIGHT(DataFromForm[[#This Row],[Heure coucher]],2)*1 &gt;57,0,MROUND(RIGHT(DataFromForm[[#This Row],[Heure coucher]]*1,2),15))</f>
        <v>#VALUE!</v>
      </c>
      <c r="T408" s="20" t="e" cm="1">
        <f t="array" aca="1" ref="T408" ca="1">RIGHT(CELL("address",INDEX(Agenda!A:A,MATCH(DataFromForm[[#This Row],[Date]],Agenda!A:A,0))),3)</f>
        <v>#VALUE!</v>
      </c>
      <c r="U408" s="34" t="e" cm="1">
        <f t="array" ref="U408">INDEX(MatriceHeureHeure[], MATCH(S408*1,TableHeuresMinutes[Colonne1],0),MATCH(R408*1,(MatriceHeureHeure[#Headers])*1,0))</f>
        <v>#VALUE!</v>
      </c>
      <c r="W408" s="30" t="e">
        <f>LEFT(TEXT(DataFromForm[[#This Row],[Heure levé]],"0000"),2)</f>
        <v>#VALUE!</v>
      </c>
      <c r="X408" s="31" t="e">
        <f>LEFT(TEXT(DataFromForm[[#This Row],[Heure levé]],"0000"),2)+1</f>
        <v>#VALUE!</v>
      </c>
      <c r="Y408" t="e">
        <f>IF(RIGHT(DataFromForm[[#This Row],[Heure levé]],2)*1 &gt;57, X408,W408)</f>
        <v>#VALUE!</v>
      </c>
      <c r="Z408" t="e">
        <f>IF(RIGHT(DataFromForm[[#This Row],[Heure levé]],2)*1 &gt;57,0,MROUND(RIGHT(DataFromForm[[#This Row],[Heure coucher]]*1,2),15))</f>
        <v>#VALUE!</v>
      </c>
      <c r="AA408" t="e" cm="1">
        <f t="array" aca="1" ref="AA408" ca="1">RIGHT(CELL("address",INDEX(Agenda!A:A,MATCH(DataFromForm[[#This Row],[Date]],Agenda!A:A,0))),3)</f>
        <v>#VALUE!</v>
      </c>
      <c r="AB408" s="4" t="e" cm="1">
        <f t="array" ref="AB408">INDEX(MatriceHeureHeure[], MATCH(Z408*1,TableHeuresMinutes[Colonne1],0),MATCH(Y408*1,(MatriceHeureHeure[#Headers])*1,0))</f>
        <v>#VALUE!</v>
      </c>
      <c r="AD408" s="48" t="e">
        <f>LEFT(TEXT(DataFromForm[[#This Row],[HeureBoisson]],"0000"),2)</f>
        <v>#VALUE!</v>
      </c>
      <c r="AE408" s="31" t="e">
        <f>LEFT(TEXT(DataFromForm[[#This Row],[HeureBoisson]],"0000"),2)+1</f>
        <v>#VALUE!</v>
      </c>
      <c r="AF408" t="e">
        <f>IF(RIGHT(DataFromForm[[#This Row],[HeureBoisson]],2)*1 &gt;57, AE408,AD408)</f>
        <v>#VALUE!</v>
      </c>
      <c r="AG408" t="e">
        <f>IF(RIGHT(DataFromForm[[#This Row],[HeureBoisson]],2)*1 &gt;57,0,MROUND(RIGHT(DataFromForm[[#This Row],[Heure coucher]]*1,2),15))</f>
        <v>#VALUE!</v>
      </c>
      <c r="AH408" t="e" cm="1">
        <f t="array" aca="1" ref="AH408" ca="1">RIGHT(CELL("address",INDEX(Agenda!A:A,MATCH(DataFromForm[[#This Row],[Date]],Agenda!A:A,0))),3)-1</f>
        <v>#VALUE!</v>
      </c>
      <c r="AI408" s="4" t="e" cm="1">
        <f t="array" ref="AI408">INDEX(MatriceHeureHeure[], MATCH(AG408*1,TableHeuresMinutes[Colonne1],0),MATCH(AF408*1,(MatriceHeureHeure[#Headers])*1,0))</f>
        <v>#VALUE!</v>
      </c>
      <c r="AJ408" s="37">
        <v>0</v>
      </c>
      <c r="AK408" s="48" t="e">
        <f>LEFT(TEXT(DataFromForm[[#This Row],[Heure sieste]],"0000"),2)</f>
        <v>#VALUE!</v>
      </c>
      <c r="AL408" s="31" t="e">
        <f>LEFT(TEXT(DataFromForm[[#This Row],[Heure sieste]],"0000"),2)+1</f>
        <v>#VALUE!</v>
      </c>
      <c r="AM408" t="e">
        <f>IF(RIGHT(DataFromForm[[#This Row],[Heure sieste]],2)*1 &gt;57, AL408,AK408)</f>
        <v>#VALUE!</v>
      </c>
      <c r="AN408" t="e">
        <f>IF(RIGHT(DataFromForm[[#This Row],[Heure sieste]],2)*1 &gt;57,0,MROUND(RIGHT(DataFromForm[[#This Row],[Heure sieste]]*1,2),15))</f>
        <v>#VALUE!</v>
      </c>
      <c r="AO408" t="e">
        <f>MROUND(DataFromForm[[#This Row],[Durée sieste]],15)</f>
        <v>#VALUE!</v>
      </c>
      <c r="AP408" t="e" cm="1">
        <f t="array" aca="1" ref="AP408" ca="1">RIGHT(CELL("address",INDEX(Agenda!A:A,MATCH(DataFromForm[[#This Row],[Date]],Agenda!A:A,0))),3)</f>
        <v>#VALUE!</v>
      </c>
      <c r="AQ408" s="4" t="e" cm="1">
        <f t="array" ref="AQ408">INDEX(MatriceHeureHeure[], MATCH(AN408*1,TableHeuresMinutes[Colonne1],0),MATCH(AM408*1,(MatriceHeureHeure[#Headers])*1,0))</f>
        <v>#VALUE!</v>
      </c>
      <c r="AR408" t="e">
        <f t="shared" si="7"/>
        <v>#VALUE!</v>
      </c>
    </row>
    <row r="409" spans="16:44">
      <c r="P409" s="30" t="e">
        <f>LEFT(TEXT(DataFromForm[[#This Row],[Heure coucher]],"0000"),2)</f>
        <v>#VALUE!</v>
      </c>
      <c r="Q409" s="31" t="e">
        <f>LEFT(TEXT(DataFromForm[[#This Row],[Heure coucher]],"0000"),2)+1</f>
        <v>#VALUE!</v>
      </c>
      <c r="R409" s="32" t="e">
        <f>IF(RIGHT(DataFromForm[[#This Row],[Heure coucher]],2)*1 &gt;57,Q409, P409)</f>
        <v>#VALUE!</v>
      </c>
      <c r="S409" s="33" t="e">
        <f>IF(RIGHT(DataFromForm[[#This Row],[Heure coucher]],2)*1 &gt;57,0,MROUND(RIGHT(DataFromForm[[#This Row],[Heure coucher]]*1,2),15))</f>
        <v>#VALUE!</v>
      </c>
      <c r="T409" s="20" t="e" cm="1">
        <f t="array" aca="1" ref="T409" ca="1">RIGHT(CELL("address",INDEX(Agenda!A:A,MATCH(DataFromForm[[#This Row],[Date]],Agenda!A:A,0))),3)</f>
        <v>#VALUE!</v>
      </c>
      <c r="U409" s="34" t="e" cm="1">
        <f t="array" ref="U409">INDEX(MatriceHeureHeure[], MATCH(S409*1,TableHeuresMinutes[Colonne1],0),MATCH(R409*1,(MatriceHeureHeure[#Headers])*1,0))</f>
        <v>#VALUE!</v>
      </c>
      <c r="W409" s="30" t="e">
        <f>LEFT(TEXT(DataFromForm[[#This Row],[Heure levé]],"0000"),2)</f>
        <v>#VALUE!</v>
      </c>
      <c r="X409" s="31" t="e">
        <f>LEFT(TEXT(DataFromForm[[#This Row],[Heure levé]],"0000"),2)+1</f>
        <v>#VALUE!</v>
      </c>
      <c r="Y409" t="e">
        <f>IF(RIGHT(DataFromForm[[#This Row],[Heure levé]],2)*1 &gt;57, X409,W409)</f>
        <v>#VALUE!</v>
      </c>
      <c r="Z409" t="e">
        <f>IF(RIGHT(DataFromForm[[#This Row],[Heure levé]],2)*1 &gt;57,0,MROUND(RIGHT(DataFromForm[[#This Row],[Heure coucher]]*1,2),15))</f>
        <v>#VALUE!</v>
      </c>
      <c r="AA409" t="e" cm="1">
        <f t="array" aca="1" ref="AA409" ca="1">RIGHT(CELL("address",INDEX(Agenda!A:A,MATCH(DataFromForm[[#This Row],[Date]],Agenda!A:A,0))),3)</f>
        <v>#VALUE!</v>
      </c>
      <c r="AB409" s="4" t="e" cm="1">
        <f t="array" ref="AB409">INDEX(MatriceHeureHeure[], MATCH(Z409*1,TableHeuresMinutes[Colonne1],0),MATCH(Y409*1,(MatriceHeureHeure[#Headers])*1,0))</f>
        <v>#VALUE!</v>
      </c>
      <c r="AD409" s="48" t="e">
        <f>LEFT(TEXT(DataFromForm[[#This Row],[HeureBoisson]],"0000"),2)</f>
        <v>#VALUE!</v>
      </c>
      <c r="AE409" s="31" t="e">
        <f>LEFT(TEXT(DataFromForm[[#This Row],[HeureBoisson]],"0000"),2)+1</f>
        <v>#VALUE!</v>
      </c>
      <c r="AF409" t="e">
        <f>IF(RIGHT(DataFromForm[[#This Row],[HeureBoisson]],2)*1 &gt;57, AE409,AD409)</f>
        <v>#VALUE!</v>
      </c>
      <c r="AG409" t="e">
        <f>IF(RIGHT(DataFromForm[[#This Row],[HeureBoisson]],2)*1 &gt;57,0,MROUND(RIGHT(DataFromForm[[#This Row],[Heure coucher]]*1,2),15))</f>
        <v>#VALUE!</v>
      </c>
      <c r="AH409" t="e" cm="1">
        <f t="array" aca="1" ref="AH409" ca="1">RIGHT(CELL("address",INDEX(Agenda!A:A,MATCH(DataFromForm[[#This Row],[Date]],Agenda!A:A,0))),3)-1</f>
        <v>#VALUE!</v>
      </c>
      <c r="AI409" s="4" t="e" cm="1">
        <f t="array" ref="AI409">INDEX(MatriceHeureHeure[], MATCH(AG409*1,TableHeuresMinutes[Colonne1],0),MATCH(AF409*1,(MatriceHeureHeure[#Headers])*1,0))</f>
        <v>#VALUE!</v>
      </c>
      <c r="AJ409" s="37">
        <v>0</v>
      </c>
      <c r="AK409" s="48" t="e">
        <f>LEFT(TEXT(DataFromForm[[#This Row],[Heure sieste]],"0000"),2)</f>
        <v>#VALUE!</v>
      </c>
      <c r="AL409" s="31" t="e">
        <f>LEFT(TEXT(DataFromForm[[#This Row],[Heure sieste]],"0000"),2)+1</f>
        <v>#VALUE!</v>
      </c>
      <c r="AM409" t="e">
        <f>IF(RIGHT(DataFromForm[[#This Row],[Heure sieste]],2)*1 &gt;57, AL409,AK409)</f>
        <v>#VALUE!</v>
      </c>
      <c r="AN409" t="e">
        <f>IF(RIGHT(DataFromForm[[#This Row],[Heure sieste]],2)*1 &gt;57,0,MROUND(RIGHT(DataFromForm[[#This Row],[Heure sieste]]*1,2),15))</f>
        <v>#VALUE!</v>
      </c>
      <c r="AO409" t="e">
        <f>MROUND(DataFromForm[[#This Row],[Durée sieste]],15)</f>
        <v>#VALUE!</v>
      </c>
      <c r="AP409" t="e" cm="1">
        <f t="array" aca="1" ref="AP409" ca="1">RIGHT(CELL("address",INDEX(Agenda!A:A,MATCH(DataFromForm[[#This Row],[Date]],Agenda!A:A,0))),3)</f>
        <v>#VALUE!</v>
      </c>
      <c r="AQ409" s="4" t="e" cm="1">
        <f t="array" ref="AQ409">INDEX(MatriceHeureHeure[], MATCH(AN409*1,TableHeuresMinutes[Colonne1],0),MATCH(AM409*1,(MatriceHeureHeure[#Headers])*1,0))</f>
        <v>#VALUE!</v>
      </c>
      <c r="AR409" t="e">
        <f t="shared" si="7"/>
        <v>#VALUE!</v>
      </c>
    </row>
    <row r="410" spans="16:44">
      <c r="P410" s="30" t="e">
        <f>LEFT(TEXT(DataFromForm[[#This Row],[Heure coucher]],"0000"),2)</f>
        <v>#VALUE!</v>
      </c>
      <c r="Q410" s="31" t="e">
        <f>LEFT(TEXT(DataFromForm[[#This Row],[Heure coucher]],"0000"),2)+1</f>
        <v>#VALUE!</v>
      </c>
      <c r="R410" s="32" t="e">
        <f>IF(RIGHT(DataFromForm[[#This Row],[Heure coucher]],2)*1 &gt;57,Q410, P410)</f>
        <v>#VALUE!</v>
      </c>
      <c r="S410" s="33" t="e">
        <f>IF(RIGHT(DataFromForm[[#This Row],[Heure coucher]],2)*1 &gt;57,0,MROUND(RIGHT(DataFromForm[[#This Row],[Heure coucher]]*1,2),15))</f>
        <v>#VALUE!</v>
      </c>
      <c r="T410" s="20" t="e" cm="1">
        <f t="array" aca="1" ref="T410" ca="1">RIGHT(CELL("address",INDEX(Agenda!A:A,MATCH(DataFromForm[[#This Row],[Date]],Agenda!A:A,0))),3)</f>
        <v>#VALUE!</v>
      </c>
      <c r="U410" s="34" t="e" cm="1">
        <f t="array" ref="U410">INDEX(MatriceHeureHeure[], MATCH(S410*1,TableHeuresMinutes[Colonne1],0),MATCH(R410*1,(MatriceHeureHeure[#Headers])*1,0))</f>
        <v>#VALUE!</v>
      </c>
      <c r="W410" s="30" t="e">
        <f>LEFT(TEXT(DataFromForm[[#This Row],[Heure levé]],"0000"),2)</f>
        <v>#VALUE!</v>
      </c>
      <c r="X410" s="31" t="e">
        <f>LEFT(TEXT(DataFromForm[[#This Row],[Heure levé]],"0000"),2)+1</f>
        <v>#VALUE!</v>
      </c>
      <c r="Y410" t="e">
        <f>IF(RIGHT(DataFromForm[[#This Row],[Heure levé]],2)*1 &gt;57, X410,W410)</f>
        <v>#VALUE!</v>
      </c>
      <c r="Z410" t="e">
        <f>IF(RIGHT(DataFromForm[[#This Row],[Heure levé]],2)*1 &gt;57,0,MROUND(RIGHT(DataFromForm[[#This Row],[Heure coucher]]*1,2),15))</f>
        <v>#VALUE!</v>
      </c>
      <c r="AA410" t="e" cm="1">
        <f t="array" aca="1" ref="AA410" ca="1">RIGHT(CELL("address",INDEX(Agenda!A:A,MATCH(DataFromForm[[#This Row],[Date]],Agenda!A:A,0))),3)</f>
        <v>#VALUE!</v>
      </c>
      <c r="AB410" s="4" t="e" cm="1">
        <f t="array" ref="AB410">INDEX(MatriceHeureHeure[], MATCH(Z410*1,TableHeuresMinutes[Colonne1],0),MATCH(Y410*1,(MatriceHeureHeure[#Headers])*1,0))</f>
        <v>#VALUE!</v>
      </c>
      <c r="AD410" s="48" t="e">
        <f>LEFT(TEXT(DataFromForm[[#This Row],[HeureBoisson]],"0000"),2)</f>
        <v>#VALUE!</v>
      </c>
      <c r="AE410" s="31" t="e">
        <f>LEFT(TEXT(DataFromForm[[#This Row],[HeureBoisson]],"0000"),2)+1</f>
        <v>#VALUE!</v>
      </c>
      <c r="AF410" t="e">
        <f>IF(RIGHT(DataFromForm[[#This Row],[HeureBoisson]],2)*1 &gt;57, AE410,AD410)</f>
        <v>#VALUE!</v>
      </c>
      <c r="AG410" t="e">
        <f>IF(RIGHT(DataFromForm[[#This Row],[HeureBoisson]],2)*1 &gt;57,0,MROUND(RIGHT(DataFromForm[[#This Row],[Heure coucher]]*1,2),15))</f>
        <v>#VALUE!</v>
      </c>
      <c r="AH410" t="e" cm="1">
        <f t="array" aca="1" ref="AH410" ca="1">RIGHT(CELL("address",INDEX(Agenda!A:A,MATCH(DataFromForm[[#This Row],[Date]],Agenda!A:A,0))),3)-1</f>
        <v>#VALUE!</v>
      </c>
      <c r="AI410" s="4" t="e" cm="1">
        <f t="array" ref="AI410">INDEX(MatriceHeureHeure[], MATCH(AG410*1,TableHeuresMinutes[Colonne1],0),MATCH(AF410*1,(MatriceHeureHeure[#Headers])*1,0))</f>
        <v>#VALUE!</v>
      </c>
      <c r="AJ410" s="37">
        <v>0</v>
      </c>
      <c r="AK410" s="48" t="e">
        <f>LEFT(TEXT(DataFromForm[[#This Row],[Heure sieste]],"0000"),2)</f>
        <v>#VALUE!</v>
      </c>
      <c r="AL410" s="31" t="e">
        <f>LEFT(TEXT(DataFromForm[[#This Row],[Heure sieste]],"0000"),2)+1</f>
        <v>#VALUE!</v>
      </c>
      <c r="AM410" t="e">
        <f>IF(RIGHT(DataFromForm[[#This Row],[Heure sieste]],2)*1 &gt;57, AL410,AK410)</f>
        <v>#VALUE!</v>
      </c>
      <c r="AN410" t="e">
        <f>IF(RIGHT(DataFromForm[[#This Row],[Heure sieste]],2)*1 &gt;57,0,MROUND(RIGHT(DataFromForm[[#This Row],[Heure sieste]]*1,2),15))</f>
        <v>#VALUE!</v>
      </c>
      <c r="AO410" t="e">
        <f>MROUND(DataFromForm[[#This Row],[Durée sieste]],15)</f>
        <v>#VALUE!</v>
      </c>
      <c r="AP410" t="e" cm="1">
        <f t="array" aca="1" ref="AP410" ca="1">RIGHT(CELL("address",INDEX(Agenda!A:A,MATCH(DataFromForm[[#This Row],[Date]],Agenda!A:A,0))),3)</f>
        <v>#VALUE!</v>
      </c>
      <c r="AQ410" s="4" t="e" cm="1">
        <f t="array" ref="AQ410">INDEX(MatriceHeureHeure[], MATCH(AN410*1,TableHeuresMinutes[Colonne1],0),MATCH(AM410*1,(MatriceHeureHeure[#Headers])*1,0))</f>
        <v>#VALUE!</v>
      </c>
      <c r="AR410" t="e">
        <f t="shared" si="7"/>
        <v>#VALUE!</v>
      </c>
    </row>
    <row r="411" spans="16:44">
      <c r="P411" s="30" t="e">
        <f>LEFT(TEXT(DataFromForm[[#This Row],[Heure coucher]],"0000"),2)</f>
        <v>#VALUE!</v>
      </c>
      <c r="Q411" s="31" t="e">
        <f>LEFT(TEXT(DataFromForm[[#This Row],[Heure coucher]],"0000"),2)+1</f>
        <v>#VALUE!</v>
      </c>
      <c r="R411" s="32" t="e">
        <f>IF(RIGHT(DataFromForm[[#This Row],[Heure coucher]],2)*1 &gt;57,Q411, P411)</f>
        <v>#VALUE!</v>
      </c>
      <c r="S411" s="33" t="e">
        <f>IF(RIGHT(DataFromForm[[#This Row],[Heure coucher]],2)*1 &gt;57,0,MROUND(RIGHT(DataFromForm[[#This Row],[Heure coucher]]*1,2),15))</f>
        <v>#VALUE!</v>
      </c>
      <c r="T411" s="20" t="e" cm="1">
        <f t="array" aca="1" ref="T411" ca="1">RIGHT(CELL("address",INDEX(Agenda!A:A,MATCH(DataFromForm[[#This Row],[Date]],Agenda!A:A,0))),3)</f>
        <v>#VALUE!</v>
      </c>
      <c r="U411" s="34" t="e" cm="1">
        <f t="array" ref="U411">INDEX(MatriceHeureHeure[], MATCH(S411*1,TableHeuresMinutes[Colonne1],0),MATCH(R411*1,(MatriceHeureHeure[#Headers])*1,0))</f>
        <v>#VALUE!</v>
      </c>
      <c r="W411" s="30" t="e">
        <f>LEFT(TEXT(DataFromForm[[#This Row],[Heure levé]],"0000"),2)</f>
        <v>#VALUE!</v>
      </c>
      <c r="X411" s="31" t="e">
        <f>LEFT(TEXT(DataFromForm[[#This Row],[Heure levé]],"0000"),2)+1</f>
        <v>#VALUE!</v>
      </c>
      <c r="Y411" t="e">
        <f>IF(RIGHT(DataFromForm[[#This Row],[Heure levé]],2)*1 &gt;57, X411,W411)</f>
        <v>#VALUE!</v>
      </c>
      <c r="Z411" t="e">
        <f>IF(RIGHT(DataFromForm[[#This Row],[Heure levé]],2)*1 &gt;57,0,MROUND(RIGHT(DataFromForm[[#This Row],[Heure coucher]]*1,2),15))</f>
        <v>#VALUE!</v>
      </c>
      <c r="AA411" t="e" cm="1">
        <f t="array" aca="1" ref="AA411" ca="1">RIGHT(CELL("address",INDEX(Agenda!A:A,MATCH(DataFromForm[[#This Row],[Date]],Agenda!A:A,0))),3)</f>
        <v>#VALUE!</v>
      </c>
      <c r="AB411" s="4" t="e" cm="1">
        <f t="array" ref="AB411">INDEX(MatriceHeureHeure[], MATCH(Z411*1,TableHeuresMinutes[Colonne1],0),MATCH(Y411*1,(MatriceHeureHeure[#Headers])*1,0))</f>
        <v>#VALUE!</v>
      </c>
      <c r="AD411" s="48" t="e">
        <f>LEFT(TEXT(DataFromForm[[#This Row],[HeureBoisson]],"0000"),2)</f>
        <v>#VALUE!</v>
      </c>
      <c r="AE411" s="31" t="e">
        <f>LEFT(TEXT(DataFromForm[[#This Row],[HeureBoisson]],"0000"),2)+1</f>
        <v>#VALUE!</v>
      </c>
      <c r="AF411" t="e">
        <f>IF(RIGHT(DataFromForm[[#This Row],[HeureBoisson]],2)*1 &gt;57, AE411,AD411)</f>
        <v>#VALUE!</v>
      </c>
      <c r="AG411" t="e">
        <f>IF(RIGHT(DataFromForm[[#This Row],[HeureBoisson]],2)*1 &gt;57,0,MROUND(RIGHT(DataFromForm[[#This Row],[Heure coucher]]*1,2),15))</f>
        <v>#VALUE!</v>
      </c>
      <c r="AH411" t="e" cm="1">
        <f t="array" aca="1" ref="AH411" ca="1">RIGHT(CELL("address",INDEX(Agenda!A:A,MATCH(DataFromForm[[#This Row],[Date]],Agenda!A:A,0))),3)-1</f>
        <v>#VALUE!</v>
      </c>
      <c r="AI411" s="4" t="e" cm="1">
        <f t="array" ref="AI411">INDEX(MatriceHeureHeure[], MATCH(AG411*1,TableHeuresMinutes[Colonne1],0),MATCH(AF411*1,(MatriceHeureHeure[#Headers])*1,0))</f>
        <v>#VALUE!</v>
      </c>
      <c r="AJ411" s="37">
        <v>0</v>
      </c>
      <c r="AK411" s="48" t="e">
        <f>LEFT(TEXT(DataFromForm[[#This Row],[Heure sieste]],"0000"),2)</f>
        <v>#VALUE!</v>
      </c>
      <c r="AL411" s="31" t="e">
        <f>LEFT(TEXT(DataFromForm[[#This Row],[Heure sieste]],"0000"),2)+1</f>
        <v>#VALUE!</v>
      </c>
      <c r="AM411" t="e">
        <f>IF(RIGHT(DataFromForm[[#This Row],[Heure sieste]],2)*1 &gt;57, AL411,AK411)</f>
        <v>#VALUE!</v>
      </c>
      <c r="AN411" t="e">
        <f>IF(RIGHT(DataFromForm[[#This Row],[Heure sieste]],2)*1 &gt;57,0,MROUND(RIGHT(DataFromForm[[#This Row],[Heure sieste]]*1,2),15))</f>
        <v>#VALUE!</v>
      </c>
      <c r="AO411" t="e">
        <f>MROUND(DataFromForm[[#This Row],[Durée sieste]],15)</f>
        <v>#VALUE!</v>
      </c>
      <c r="AP411" t="e" cm="1">
        <f t="array" aca="1" ref="AP411" ca="1">RIGHT(CELL("address",INDEX(Agenda!A:A,MATCH(DataFromForm[[#This Row],[Date]],Agenda!A:A,0))),3)</f>
        <v>#VALUE!</v>
      </c>
      <c r="AQ411" s="4" t="e" cm="1">
        <f t="array" ref="AQ411">INDEX(MatriceHeureHeure[], MATCH(AN411*1,TableHeuresMinutes[Colonne1],0),MATCH(AM411*1,(MatriceHeureHeure[#Headers])*1,0))</f>
        <v>#VALUE!</v>
      </c>
      <c r="AR411" t="e">
        <f t="shared" si="7"/>
        <v>#VALUE!</v>
      </c>
    </row>
    <row r="412" spans="16:44">
      <c r="P412" s="30" t="e">
        <f>LEFT(TEXT(DataFromForm[[#This Row],[Heure coucher]],"0000"),2)</f>
        <v>#VALUE!</v>
      </c>
      <c r="Q412" s="31" t="e">
        <f>LEFT(TEXT(DataFromForm[[#This Row],[Heure coucher]],"0000"),2)+1</f>
        <v>#VALUE!</v>
      </c>
      <c r="R412" s="32" t="e">
        <f>IF(RIGHT(DataFromForm[[#This Row],[Heure coucher]],2)*1 &gt;57,Q412, P412)</f>
        <v>#VALUE!</v>
      </c>
      <c r="S412" s="33" t="e">
        <f>IF(RIGHT(DataFromForm[[#This Row],[Heure coucher]],2)*1 &gt;57,0,MROUND(RIGHT(DataFromForm[[#This Row],[Heure coucher]]*1,2),15))</f>
        <v>#VALUE!</v>
      </c>
      <c r="T412" s="20" t="e" cm="1">
        <f t="array" aca="1" ref="T412" ca="1">RIGHT(CELL("address",INDEX(Agenda!A:A,MATCH(DataFromForm[[#This Row],[Date]],Agenda!A:A,0))),3)</f>
        <v>#VALUE!</v>
      </c>
      <c r="U412" s="34" t="e" cm="1">
        <f t="array" ref="U412">INDEX(MatriceHeureHeure[], MATCH(S412*1,TableHeuresMinutes[Colonne1],0),MATCH(R412*1,(MatriceHeureHeure[#Headers])*1,0))</f>
        <v>#VALUE!</v>
      </c>
      <c r="W412" s="30" t="e">
        <f>LEFT(TEXT(DataFromForm[[#This Row],[Heure levé]],"0000"),2)</f>
        <v>#VALUE!</v>
      </c>
      <c r="X412" s="31" t="e">
        <f>LEFT(TEXT(DataFromForm[[#This Row],[Heure levé]],"0000"),2)+1</f>
        <v>#VALUE!</v>
      </c>
      <c r="Y412" t="e">
        <f>IF(RIGHT(DataFromForm[[#This Row],[Heure levé]],2)*1 &gt;57, X412,W412)</f>
        <v>#VALUE!</v>
      </c>
      <c r="Z412" t="e">
        <f>IF(RIGHT(DataFromForm[[#This Row],[Heure levé]],2)*1 &gt;57,0,MROUND(RIGHT(DataFromForm[[#This Row],[Heure coucher]]*1,2),15))</f>
        <v>#VALUE!</v>
      </c>
      <c r="AA412" t="e" cm="1">
        <f t="array" aca="1" ref="AA412" ca="1">RIGHT(CELL("address",INDEX(Agenda!A:A,MATCH(DataFromForm[[#This Row],[Date]],Agenda!A:A,0))),3)</f>
        <v>#VALUE!</v>
      </c>
      <c r="AB412" s="4" t="e" cm="1">
        <f t="array" ref="AB412">INDEX(MatriceHeureHeure[], MATCH(Z412*1,TableHeuresMinutes[Colonne1],0),MATCH(Y412*1,(MatriceHeureHeure[#Headers])*1,0))</f>
        <v>#VALUE!</v>
      </c>
      <c r="AD412" s="48" t="e">
        <f>LEFT(TEXT(DataFromForm[[#This Row],[HeureBoisson]],"0000"),2)</f>
        <v>#VALUE!</v>
      </c>
      <c r="AE412" s="31" t="e">
        <f>LEFT(TEXT(DataFromForm[[#This Row],[HeureBoisson]],"0000"),2)+1</f>
        <v>#VALUE!</v>
      </c>
      <c r="AF412" t="e">
        <f>IF(RIGHT(DataFromForm[[#This Row],[HeureBoisson]],2)*1 &gt;57, AE412,AD412)</f>
        <v>#VALUE!</v>
      </c>
      <c r="AG412" t="e">
        <f>IF(RIGHT(DataFromForm[[#This Row],[HeureBoisson]],2)*1 &gt;57,0,MROUND(RIGHT(DataFromForm[[#This Row],[Heure coucher]]*1,2),15))</f>
        <v>#VALUE!</v>
      </c>
      <c r="AH412" t="e" cm="1">
        <f t="array" aca="1" ref="AH412" ca="1">RIGHT(CELL("address",INDEX(Agenda!A:A,MATCH(DataFromForm[[#This Row],[Date]],Agenda!A:A,0))),3)-1</f>
        <v>#VALUE!</v>
      </c>
      <c r="AI412" s="4" t="e" cm="1">
        <f t="array" ref="AI412">INDEX(MatriceHeureHeure[], MATCH(AG412*1,TableHeuresMinutes[Colonne1],0),MATCH(AF412*1,(MatriceHeureHeure[#Headers])*1,0))</f>
        <v>#VALUE!</v>
      </c>
      <c r="AJ412" s="37">
        <v>0</v>
      </c>
      <c r="AK412" s="48" t="e">
        <f>LEFT(TEXT(DataFromForm[[#This Row],[Heure sieste]],"0000"),2)</f>
        <v>#VALUE!</v>
      </c>
      <c r="AL412" s="31" t="e">
        <f>LEFT(TEXT(DataFromForm[[#This Row],[Heure sieste]],"0000"),2)+1</f>
        <v>#VALUE!</v>
      </c>
      <c r="AM412" t="e">
        <f>IF(RIGHT(DataFromForm[[#This Row],[Heure sieste]],2)*1 &gt;57, AL412,AK412)</f>
        <v>#VALUE!</v>
      </c>
      <c r="AN412" t="e">
        <f>IF(RIGHT(DataFromForm[[#This Row],[Heure sieste]],2)*1 &gt;57,0,MROUND(RIGHT(DataFromForm[[#This Row],[Heure sieste]]*1,2),15))</f>
        <v>#VALUE!</v>
      </c>
      <c r="AO412" t="e">
        <f>MROUND(DataFromForm[[#This Row],[Durée sieste]],15)</f>
        <v>#VALUE!</v>
      </c>
      <c r="AP412" t="e" cm="1">
        <f t="array" aca="1" ref="AP412" ca="1">RIGHT(CELL("address",INDEX(Agenda!A:A,MATCH(DataFromForm[[#This Row],[Date]],Agenda!A:A,0))),3)</f>
        <v>#VALUE!</v>
      </c>
      <c r="AQ412" s="4" t="e" cm="1">
        <f t="array" ref="AQ412">INDEX(MatriceHeureHeure[], MATCH(AN412*1,TableHeuresMinutes[Colonne1],0),MATCH(AM412*1,(MatriceHeureHeure[#Headers])*1,0))</f>
        <v>#VALUE!</v>
      </c>
      <c r="AR412" t="e">
        <f t="shared" si="7"/>
        <v>#VALUE!</v>
      </c>
    </row>
    <row r="413" spans="16:44">
      <c r="P413" s="30" t="e">
        <f>LEFT(TEXT(DataFromForm[[#This Row],[Heure coucher]],"0000"),2)</f>
        <v>#VALUE!</v>
      </c>
      <c r="Q413" s="31" t="e">
        <f>LEFT(TEXT(DataFromForm[[#This Row],[Heure coucher]],"0000"),2)+1</f>
        <v>#VALUE!</v>
      </c>
      <c r="R413" s="32" t="e">
        <f>IF(RIGHT(DataFromForm[[#This Row],[Heure coucher]],2)*1 &gt;57,Q413, P413)</f>
        <v>#VALUE!</v>
      </c>
      <c r="S413" s="33" t="e">
        <f>IF(RIGHT(DataFromForm[[#This Row],[Heure coucher]],2)*1 &gt;57,0,MROUND(RIGHT(DataFromForm[[#This Row],[Heure coucher]]*1,2),15))</f>
        <v>#VALUE!</v>
      </c>
      <c r="T413" s="20" t="e" cm="1">
        <f t="array" aca="1" ref="T413" ca="1">RIGHT(CELL("address",INDEX(Agenda!A:A,MATCH(DataFromForm[[#This Row],[Date]],Agenda!A:A,0))),3)</f>
        <v>#VALUE!</v>
      </c>
      <c r="U413" s="34" t="e" cm="1">
        <f t="array" ref="U413">INDEX(MatriceHeureHeure[], MATCH(S413*1,TableHeuresMinutes[Colonne1],0),MATCH(R413*1,(MatriceHeureHeure[#Headers])*1,0))</f>
        <v>#VALUE!</v>
      </c>
      <c r="W413" s="30" t="e">
        <f>LEFT(TEXT(DataFromForm[[#This Row],[Heure levé]],"0000"),2)</f>
        <v>#VALUE!</v>
      </c>
      <c r="X413" s="31" t="e">
        <f>LEFT(TEXT(DataFromForm[[#This Row],[Heure levé]],"0000"),2)+1</f>
        <v>#VALUE!</v>
      </c>
      <c r="Y413" t="e">
        <f>IF(RIGHT(DataFromForm[[#This Row],[Heure levé]],2)*1 &gt;57, X413,W413)</f>
        <v>#VALUE!</v>
      </c>
      <c r="Z413" t="e">
        <f>IF(RIGHT(DataFromForm[[#This Row],[Heure levé]],2)*1 &gt;57,0,MROUND(RIGHT(DataFromForm[[#This Row],[Heure coucher]]*1,2),15))</f>
        <v>#VALUE!</v>
      </c>
      <c r="AA413" t="e" cm="1">
        <f t="array" aca="1" ref="AA413" ca="1">RIGHT(CELL("address",INDEX(Agenda!A:A,MATCH(DataFromForm[[#This Row],[Date]],Agenda!A:A,0))),3)</f>
        <v>#VALUE!</v>
      </c>
      <c r="AB413" s="4" t="e" cm="1">
        <f t="array" ref="AB413">INDEX(MatriceHeureHeure[], MATCH(Z413*1,TableHeuresMinutes[Colonne1],0),MATCH(Y413*1,(MatriceHeureHeure[#Headers])*1,0))</f>
        <v>#VALUE!</v>
      </c>
      <c r="AD413" s="48" t="e">
        <f>LEFT(TEXT(DataFromForm[[#This Row],[HeureBoisson]],"0000"),2)</f>
        <v>#VALUE!</v>
      </c>
      <c r="AE413" s="31" t="e">
        <f>LEFT(TEXT(DataFromForm[[#This Row],[HeureBoisson]],"0000"),2)+1</f>
        <v>#VALUE!</v>
      </c>
      <c r="AF413" t="e">
        <f>IF(RIGHT(DataFromForm[[#This Row],[HeureBoisson]],2)*1 &gt;57, AE413,AD413)</f>
        <v>#VALUE!</v>
      </c>
      <c r="AG413" t="e">
        <f>IF(RIGHT(DataFromForm[[#This Row],[HeureBoisson]],2)*1 &gt;57,0,MROUND(RIGHT(DataFromForm[[#This Row],[Heure coucher]]*1,2),15))</f>
        <v>#VALUE!</v>
      </c>
      <c r="AH413" t="e" cm="1">
        <f t="array" aca="1" ref="AH413" ca="1">RIGHT(CELL("address",INDEX(Agenda!A:A,MATCH(DataFromForm[[#This Row],[Date]],Agenda!A:A,0))),3)-1</f>
        <v>#VALUE!</v>
      </c>
      <c r="AI413" s="4" t="e" cm="1">
        <f t="array" ref="AI413">INDEX(MatriceHeureHeure[], MATCH(AG413*1,TableHeuresMinutes[Colonne1],0),MATCH(AF413*1,(MatriceHeureHeure[#Headers])*1,0))</f>
        <v>#VALUE!</v>
      </c>
      <c r="AJ413" s="37">
        <v>0</v>
      </c>
      <c r="AK413" s="48" t="e">
        <f>LEFT(TEXT(DataFromForm[[#This Row],[Heure sieste]],"0000"),2)</f>
        <v>#VALUE!</v>
      </c>
      <c r="AL413" s="31" t="e">
        <f>LEFT(TEXT(DataFromForm[[#This Row],[Heure sieste]],"0000"),2)+1</f>
        <v>#VALUE!</v>
      </c>
      <c r="AM413" t="e">
        <f>IF(RIGHT(DataFromForm[[#This Row],[Heure sieste]],2)*1 &gt;57, AL413,AK413)</f>
        <v>#VALUE!</v>
      </c>
      <c r="AN413" t="e">
        <f>IF(RIGHT(DataFromForm[[#This Row],[Heure sieste]],2)*1 &gt;57,0,MROUND(RIGHT(DataFromForm[[#This Row],[Heure sieste]]*1,2),15))</f>
        <v>#VALUE!</v>
      </c>
      <c r="AO413" t="e">
        <f>MROUND(DataFromForm[[#This Row],[Durée sieste]],15)</f>
        <v>#VALUE!</v>
      </c>
      <c r="AP413" t="e" cm="1">
        <f t="array" aca="1" ref="AP413" ca="1">RIGHT(CELL("address",INDEX(Agenda!A:A,MATCH(DataFromForm[[#This Row],[Date]],Agenda!A:A,0))),3)</f>
        <v>#VALUE!</v>
      </c>
      <c r="AQ413" s="4" t="e" cm="1">
        <f t="array" ref="AQ413">INDEX(MatriceHeureHeure[], MATCH(AN413*1,TableHeuresMinutes[Colonne1],0),MATCH(AM413*1,(MatriceHeureHeure[#Headers])*1,0))</f>
        <v>#VALUE!</v>
      </c>
      <c r="AR413" t="e">
        <f t="shared" si="7"/>
        <v>#VALUE!</v>
      </c>
    </row>
    <row r="414" spans="16:44">
      <c r="P414" s="30" t="e">
        <f>LEFT(TEXT(DataFromForm[[#This Row],[Heure coucher]],"0000"),2)</f>
        <v>#VALUE!</v>
      </c>
      <c r="Q414" s="31" t="e">
        <f>LEFT(TEXT(DataFromForm[[#This Row],[Heure coucher]],"0000"),2)+1</f>
        <v>#VALUE!</v>
      </c>
      <c r="R414" s="32" t="e">
        <f>IF(RIGHT(DataFromForm[[#This Row],[Heure coucher]],2)*1 &gt;57,Q414, P414)</f>
        <v>#VALUE!</v>
      </c>
      <c r="S414" s="33" t="e">
        <f>IF(RIGHT(DataFromForm[[#This Row],[Heure coucher]],2)*1 &gt;57,0,MROUND(RIGHT(DataFromForm[[#This Row],[Heure coucher]]*1,2),15))</f>
        <v>#VALUE!</v>
      </c>
      <c r="T414" s="20" t="e" cm="1">
        <f t="array" aca="1" ref="T414" ca="1">RIGHT(CELL("address",INDEX(Agenda!A:A,MATCH(DataFromForm[[#This Row],[Date]],Agenda!A:A,0))),3)</f>
        <v>#VALUE!</v>
      </c>
      <c r="U414" s="34" t="e" cm="1">
        <f t="array" ref="U414">INDEX(MatriceHeureHeure[], MATCH(S414*1,TableHeuresMinutes[Colonne1],0),MATCH(R414*1,(MatriceHeureHeure[#Headers])*1,0))</f>
        <v>#VALUE!</v>
      </c>
      <c r="W414" s="30" t="e">
        <f>LEFT(TEXT(DataFromForm[[#This Row],[Heure levé]],"0000"),2)</f>
        <v>#VALUE!</v>
      </c>
      <c r="X414" s="31" t="e">
        <f>LEFT(TEXT(DataFromForm[[#This Row],[Heure levé]],"0000"),2)+1</f>
        <v>#VALUE!</v>
      </c>
      <c r="Y414" t="e">
        <f>IF(RIGHT(DataFromForm[[#This Row],[Heure levé]],2)*1 &gt;57, X414,W414)</f>
        <v>#VALUE!</v>
      </c>
      <c r="Z414" t="e">
        <f>IF(RIGHT(DataFromForm[[#This Row],[Heure levé]],2)*1 &gt;57,0,MROUND(RIGHT(DataFromForm[[#This Row],[Heure coucher]]*1,2),15))</f>
        <v>#VALUE!</v>
      </c>
      <c r="AA414" t="e" cm="1">
        <f t="array" aca="1" ref="AA414" ca="1">RIGHT(CELL("address",INDEX(Agenda!A:A,MATCH(DataFromForm[[#This Row],[Date]],Agenda!A:A,0))),3)</f>
        <v>#VALUE!</v>
      </c>
      <c r="AB414" s="4" t="e" cm="1">
        <f t="array" ref="AB414">INDEX(MatriceHeureHeure[], MATCH(Z414*1,TableHeuresMinutes[Colonne1],0),MATCH(Y414*1,(MatriceHeureHeure[#Headers])*1,0))</f>
        <v>#VALUE!</v>
      </c>
      <c r="AD414" s="48" t="e">
        <f>LEFT(TEXT(DataFromForm[[#This Row],[HeureBoisson]],"0000"),2)</f>
        <v>#VALUE!</v>
      </c>
      <c r="AE414" s="31" t="e">
        <f>LEFT(TEXT(DataFromForm[[#This Row],[HeureBoisson]],"0000"),2)+1</f>
        <v>#VALUE!</v>
      </c>
      <c r="AF414" t="e">
        <f>IF(RIGHT(DataFromForm[[#This Row],[HeureBoisson]],2)*1 &gt;57, AE414,AD414)</f>
        <v>#VALUE!</v>
      </c>
      <c r="AG414" t="e">
        <f>IF(RIGHT(DataFromForm[[#This Row],[HeureBoisson]],2)*1 &gt;57,0,MROUND(RIGHT(DataFromForm[[#This Row],[Heure coucher]]*1,2),15))</f>
        <v>#VALUE!</v>
      </c>
      <c r="AH414" t="e" cm="1">
        <f t="array" aca="1" ref="AH414" ca="1">RIGHT(CELL("address",INDEX(Agenda!A:A,MATCH(DataFromForm[[#This Row],[Date]],Agenda!A:A,0))),3)-1</f>
        <v>#VALUE!</v>
      </c>
      <c r="AI414" s="4" t="e" cm="1">
        <f t="array" ref="AI414">INDEX(MatriceHeureHeure[], MATCH(AG414*1,TableHeuresMinutes[Colonne1],0),MATCH(AF414*1,(MatriceHeureHeure[#Headers])*1,0))</f>
        <v>#VALUE!</v>
      </c>
      <c r="AJ414" s="37">
        <v>0</v>
      </c>
      <c r="AK414" s="48" t="e">
        <f>LEFT(TEXT(DataFromForm[[#This Row],[Heure sieste]],"0000"),2)</f>
        <v>#VALUE!</v>
      </c>
      <c r="AL414" s="31" t="e">
        <f>LEFT(TEXT(DataFromForm[[#This Row],[Heure sieste]],"0000"),2)+1</f>
        <v>#VALUE!</v>
      </c>
      <c r="AM414" t="e">
        <f>IF(RIGHT(DataFromForm[[#This Row],[Heure sieste]],2)*1 &gt;57, AL414,AK414)</f>
        <v>#VALUE!</v>
      </c>
      <c r="AN414" t="e">
        <f>IF(RIGHT(DataFromForm[[#This Row],[Heure sieste]],2)*1 &gt;57,0,MROUND(RIGHT(DataFromForm[[#This Row],[Heure sieste]]*1,2),15))</f>
        <v>#VALUE!</v>
      </c>
      <c r="AO414" t="e">
        <f>MROUND(DataFromForm[[#This Row],[Durée sieste]],15)</f>
        <v>#VALUE!</v>
      </c>
      <c r="AP414" t="e" cm="1">
        <f t="array" aca="1" ref="AP414" ca="1">RIGHT(CELL("address",INDEX(Agenda!A:A,MATCH(DataFromForm[[#This Row],[Date]],Agenda!A:A,0))),3)</f>
        <v>#VALUE!</v>
      </c>
      <c r="AQ414" s="4" t="e" cm="1">
        <f t="array" ref="AQ414">INDEX(MatriceHeureHeure[], MATCH(AN414*1,TableHeuresMinutes[Colonne1],0),MATCH(AM414*1,(MatriceHeureHeure[#Headers])*1,0))</f>
        <v>#VALUE!</v>
      </c>
      <c r="AR414" t="e">
        <f t="shared" si="7"/>
        <v>#VALUE!</v>
      </c>
    </row>
    <row r="415" spans="16:44">
      <c r="P415" s="30" t="e">
        <f>LEFT(TEXT(DataFromForm[[#This Row],[Heure coucher]],"0000"),2)</f>
        <v>#VALUE!</v>
      </c>
      <c r="Q415" s="31" t="e">
        <f>LEFT(TEXT(DataFromForm[[#This Row],[Heure coucher]],"0000"),2)+1</f>
        <v>#VALUE!</v>
      </c>
      <c r="R415" s="32" t="e">
        <f>IF(RIGHT(DataFromForm[[#This Row],[Heure coucher]],2)*1 &gt;57,Q415, P415)</f>
        <v>#VALUE!</v>
      </c>
      <c r="S415" s="33" t="e">
        <f>IF(RIGHT(DataFromForm[[#This Row],[Heure coucher]],2)*1 &gt;57,0,MROUND(RIGHT(DataFromForm[[#This Row],[Heure coucher]]*1,2),15))</f>
        <v>#VALUE!</v>
      </c>
      <c r="T415" s="20" t="e" cm="1">
        <f t="array" aca="1" ref="T415" ca="1">RIGHT(CELL("address",INDEX(Agenda!A:A,MATCH(DataFromForm[[#This Row],[Date]],Agenda!A:A,0))),3)</f>
        <v>#VALUE!</v>
      </c>
      <c r="U415" s="34" t="e" cm="1">
        <f t="array" ref="U415">INDEX(MatriceHeureHeure[], MATCH(S415*1,TableHeuresMinutes[Colonne1],0),MATCH(R415*1,(MatriceHeureHeure[#Headers])*1,0))</f>
        <v>#VALUE!</v>
      </c>
      <c r="W415" s="30" t="e">
        <f>LEFT(TEXT(DataFromForm[[#This Row],[Heure levé]],"0000"),2)</f>
        <v>#VALUE!</v>
      </c>
      <c r="X415" s="31" t="e">
        <f>LEFT(TEXT(DataFromForm[[#This Row],[Heure levé]],"0000"),2)+1</f>
        <v>#VALUE!</v>
      </c>
      <c r="Y415" t="e">
        <f>IF(RIGHT(DataFromForm[[#This Row],[Heure levé]],2)*1 &gt;57, X415,W415)</f>
        <v>#VALUE!</v>
      </c>
      <c r="Z415" t="e">
        <f>IF(RIGHT(DataFromForm[[#This Row],[Heure levé]],2)*1 &gt;57,0,MROUND(RIGHT(DataFromForm[[#This Row],[Heure coucher]]*1,2),15))</f>
        <v>#VALUE!</v>
      </c>
      <c r="AA415" t="e" cm="1">
        <f t="array" aca="1" ref="AA415" ca="1">RIGHT(CELL("address",INDEX(Agenda!A:A,MATCH(DataFromForm[[#This Row],[Date]],Agenda!A:A,0))),3)</f>
        <v>#VALUE!</v>
      </c>
      <c r="AB415" s="4" t="e" cm="1">
        <f t="array" ref="AB415">INDEX(MatriceHeureHeure[], MATCH(Z415*1,TableHeuresMinutes[Colonne1],0),MATCH(Y415*1,(MatriceHeureHeure[#Headers])*1,0))</f>
        <v>#VALUE!</v>
      </c>
      <c r="AD415" s="48" t="e">
        <f>LEFT(TEXT(DataFromForm[[#This Row],[HeureBoisson]],"0000"),2)</f>
        <v>#VALUE!</v>
      </c>
      <c r="AE415" s="31" t="e">
        <f>LEFT(TEXT(DataFromForm[[#This Row],[HeureBoisson]],"0000"),2)+1</f>
        <v>#VALUE!</v>
      </c>
      <c r="AF415" t="e">
        <f>IF(RIGHT(DataFromForm[[#This Row],[HeureBoisson]],2)*1 &gt;57, AE415,AD415)</f>
        <v>#VALUE!</v>
      </c>
      <c r="AG415" t="e">
        <f>IF(RIGHT(DataFromForm[[#This Row],[HeureBoisson]],2)*1 &gt;57,0,MROUND(RIGHT(DataFromForm[[#This Row],[Heure coucher]]*1,2),15))</f>
        <v>#VALUE!</v>
      </c>
      <c r="AH415" t="e" cm="1">
        <f t="array" aca="1" ref="AH415" ca="1">RIGHT(CELL("address",INDEX(Agenda!A:A,MATCH(DataFromForm[[#This Row],[Date]],Agenda!A:A,0))),3)-1</f>
        <v>#VALUE!</v>
      </c>
      <c r="AI415" s="4" t="e" cm="1">
        <f t="array" ref="AI415">INDEX(MatriceHeureHeure[], MATCH(AG415*1,TableHeuresMinutes[Colonne1],0),MATCH(AF415*1,(MatriceHeureHeure[#Headers])*1,0))</f>
        <v>#VALUE!</v>
      </c>
      <c r="AJ415" s="37">
        <v>0</v>
      </c>
      <c r="AK415" s="48" t="e">
        <f>LEFT(TEXT(DataFromForm[[#This Row],[Heure sieste]],"0000"),2)</f>
        <v>#VALUE!</v>
      </c>
      <c r="AL415" s="31" t="e">
        <f>LEFT(TEXT(DataFromForm[[#This Row],[Heure sieste]],"0000"),2)+1</f>
        <v>#VALUE!</v>
      </c>
      <c r="AM415" t="e">
        <f>IF(RIGHT(DataFromForm[[#This Row],[Heure sieste]],2)*1 &gt;57, AL415,AK415)</f>
        <v>#VALUE!</v>
      </c>
      <c r="AN415" t="e">
        <f>IF(RIGHT(DataFromForm[[#This Row],[Heure sieste]],2)*1 &gt;57,0,MROUND(RIGHT(DataFromForm[[#This Row],[Heure sieste]]*1,2),15))</f>
        <v>#VALUE!</v>
      </c>
      <c r="AO415" t="e">
        <f>MROUND(DataFromForm[[#This Row],[Durée sieste]],15)</f>
        <v>#VALUE!</v>
      </c>
      <c r="AP415" t="e" cm="1">
        <f t="array" aca="1" ref="AP415" ca="1">RIGHT(CELL("address",INDEX(Agenda!A:A,MATCH(DataFromForm[[#This Row],[Date]],Agenda!A:A,0))),3)</f>
        <v>#VALUE!</v>
      </c>
      <c r="AQ415" s="4" t="e" cm="1">
        <f t="array" ref="AQ415">INDEX(MatriceHeureHeure[], MATCH(AN415*1,TableHeuresMinutes[Colonne1],0),MATCH(AM415*1,(MatriceHeureHeure[#Headers])*1,0))</f>
        <v>#VALUE!</v>
      </c>
      <c r="AR415" t="e">
        <f t="shared" si="7"/>
        <v>#VALUE!</v>
      </c>
    </row>
    <row r="416" spans="16:44">
      <c r="P416" s="30" t="e">
        <f>LEFT(TEXT(DataFromForm[[#This Row],[Heure coucher]],"0000"),2)</f>
        <v>#VALUE!</v>
      </c>
      <c r="Q416" s="31" t="e">
        <f>LEFT(TEXT(DataFromForm[[#This Row],[Heure coucher]],"0000"),2)+1</f>
        <v>#VALUE!</v>
      </c>
      <c r="R416" s="32" t="e">
        <f>IF(RIGHT(DataFromForm[[#This Row],[Heure coucher]],2)*1 &gt;57,Q416, P416)</f>
        <v>#VALUE!</v>
      </c>
      <c r="S416" s="33" t="e">
        <f>IF(RIGHT(DataFromForm[[#This Row],[Heure coucher]],2)*1 &gt;57,0,MROUND(RIGHT(DataFromForm[[#This Row],[Heure coucher]]*1,2),15))</f>
        <v>#VALUE!</v>
      </c>
      <c r="T416" s="20" t="e" cm="1">
        <f t="array" aca="1" ref="T416" ca="1">RIGHT(CELL("address",INDEX(Agenda!A:A,MATCH(DataFromForm[[#This Row],[Date]],Agenda!A:A,0))),3)</f>
        <v>#VALUE!</v>
      </c>
      <c r="U416" s="34" t="e" cm="1">
        <f t="array" ref="U416">INDEX(MatriceHeureHeure[], MATCH(S416*1,TableHeuresMinutes[Colonne1],0),MATCH(R416*1,(MatriceHeureHeure[#Headers])*1,0))</f>
        <v>#VALUE!</v>
      </c>
      <c r="W416" s="30" t="e">
        <f>LEFT(TEXT(DataFromForm[[#This Row],[Heure levé]],"0000"),2)</f>
        <v>#VALUE!</v>
      </c>
      <c r="X416" s="31" t="e">
        <f>LEFT(TEXT(DataFromForm[[#This Row],[Heure levé]],"0000"),2)+1</f>
        <v>#VALUE!</v>
      </c>
      <c r="Y416" t="e">
        <f>IF(RIGHT(DataFromForm[[#This Row],[Heure levé]],2)*1 &gt;57, X416,W416)</f>
        <v>#VALUE!</v>
      </c>
      <c r="Z416" t="e">
        <f>IF(RIGHT(DataFromForm[[#This Row],[Heure levé]],2)*1 &gt;57,0,MROUND(RIGHT(DataFromForm[[#This Row],[Heure coucher]]*1,2),15))</f>
        <v>#VALUE!</v>
      </c>
      <c r="AA416" t="e" cm="1">
        <f t="array" aca="1" ref="AA416" ca="1">RIGHT(CELL("address",INDEX(Agenda!A:A,MATCH(DataFromForm[[#This Row],[Date]],Agenda!A:A,0))),3)</f>
        <v>#VALUE!</v>
      </c>
      <c r="AB416" s="4" t="e" cm="1">
        <f t="array" ref="AB416">INDEX(MatriceHeureHeure[], MATCH(Z416*1,TableHeuresMinutes[Colonne1],0),MATCH(Y416*1,(MatriceHeureHeure[#Headers])*1,0))</f>
        <v>#VALUE!</v>
      </c>
      <c r="AD416" s="48" t="e">
        <f>LEFT(TEXT(DataFromForm[[#This Row],[HeureBoisson]],"0000"),2)</f>
        <v>#VALUE!</v>
      </c>
      <c r="AE416" s="31" t="e">
        <f>LEFT(TEXT(DataFromForm[[#This Row],[HeureBoisson]],"0000"),2)+1</f>
        <v>#VALUE!</v>
      </c>
      <c r="AF416" t="e">
        <f>IF(RIGHT(DataFromForm[[#This Row],[HeureBoisson]],2)*1 &gt;57, AE416,AD416)</f>
        <v>#VALUE!</v>
      </c>
      <c r="AG416" t="e">
        <f>IF(RIGHT(DataFromForm[[#This Row],[HeureBoisson]],2)*1 &gt;57,0,MROUND(RIGHT(DataFromForm[[#This Row],[Heure coucher]]*1,2),15))</f>
        <v>#VALUE!</v>
      </c>
      <c r="AH416" t="e" cm="1">
        <f t="array" aca="1" ref="AH416" ca="1">RIGHT(CELL("address",INDEX(Agenda!A:A,MATCH(DataFromForm[[#This Row],[Date]],Agenda!A:A,0))),3)-1</f>
        <v>#VALUE!</v>
      </c>
      <c r="AI416" s="4" t="e" cm="1">
        <f t="array" ref="AI416">INDEX(MatriceHeureHeure[], MATCH(AG416*1,TableHeuresMinutes[Colonne1],0),MATCH(AF416*1,(MatriceHeureHeure[#Headers])*1,0))</f>
        <v>#VALUE!</v>
      </c>
      <c r="AJ416" s="37">
        <v>0</v>
      </c>
      <c r="AK416" s="48" t="e">
        <f>LEFT(TEXT(DataFromForm[[#This Row],[Heure sieste]],"0000"),2)</f>
        <v>#VALUE!</v>
      </c>
      <c r="AL416" s="31" t="e">
        <f>LEFT(TEXT(DataFromForm[[#This Row],[Heure sieste]],"0000"),2)+1</f>
        <v>#VALUE!</v>
      </c>
      <c r="AM416" t="e">
        <f>IF(RIGHT(DataFromForm[[#This Row],[Heure sieste]],2)*1 &gt;57, AL416,AK416)</f>
        <v>#VALUE!</v>
      </c>
      <c r="AN416" t="e">
        <f>IF(RIGHT(DataFromForm[[#This Row],[Heure sieste]],2)*1 &gt;57,0,MROUND(RIGHT(DataFromForm[[#This Row],[Heure sieste]]*1,2),15))</f>
        <v>#VALUE!</v>
      </c>
      <c r="AO416" t="e">
        <f>MROUND(DataFromForm[[#This Row],[Durée sieste]],15)</f>
        <v>#VALUE!</v>
      </c>
      <c r="AP416" t="e" cm="1">
        <f t="array" aca="1" ref="AP416" ca="1">RIGHT(CELL("address",INDEX(Agenda!A:A,MATCH(DataFromForm[[#This Row],[Date]],Agenda!A:A,0))),3)</f>
        <v>#VALUE!</v>
      </c>
      <c r="AQ416" s="4" t="e" cm="1">
        <f t="array" ref="AQ416">INDEX(MatriceHeureHeure[], MATCH(AN416*1,TableHeuresMinutes[Colonne1],0),MATCH(AM416*1,(MatriceHeureHeure[#Headers])*1,0))</f>
        <v>#VALUE!</v>
      </c>
      <c r="AR416" t="e">
        <f t="shared" si="7"/>
        <v>#VALUE!</v>
      </c>
    </row>
    <row r="417" spans="16:44">
      <c r="P417" s="30" t="e">
        <f>LEFT(TEXT(DataFromForm[[#This Row],[Heure coucher]],"0000"),2)</f>
        <v>#VALUE!</v>
      </c>
      <c r="Q417" s="31" t="e">
        <f>LEFT(TEXT(DataFromForm[[#This Row],[Heure coucher]],"0000"),2)+1</f>
        <v>#VALUE!</v>
      </c>
      <c r="R417" s="32" t="e">
        <f>IF(RIGHT(DataFromForm[[#This Row],[Heure coucher]],2)*1 &gt;57,Q417, P417)</f>
        <v>#VALUE!</v>
      </c>
      <c r="S417" s="33" t="e">
        <f>IF(RIGHT(DataFromForm[[#This Row],[Heure coucher]],2)*1 &gt;57,0,MROUND(RIGHT(DataFromForm[[#This Row],[Heure coucher]]*1,2),15))</f>
        <v>#VALUE!</v>
      </c>
      <c r="T417" s="20" t="e" cm="1">
        <f t="array" aca="1" ref="T417" ca="1">RIGHT(CELL("address",INDEX(Agenda!A:A,MATCH(DataFromForm[[#This Row],[Date]],Agenda!A:A,0))),3)</f>
        <v>#VALUE!</v>
      </c>
      <c r="U417" s="34" t="e" cm="1">
        <f t="array" ref="U417">INDEX(MatriceHeureHeure[], MATCH(S417*1,TableHeuresMinutes[Colonne1],0),MATCH(R417*1,(MatriceHeureHeure[#Headers])*1,0))</f>
        <v>#VALUE!</v>
      </c>
      <c r="W417" s="30" t="e">
        <f>LEFT(TEXT(DataFromForm[[#This Row],[Heure levé]],"0000"),2)</f>
        <v>#VALUE!</v>
      </c>
      <c r="X417" s="31" t="e">
        <f>LEFT(TEXT(DataFromForm[[#This Row],[Heure levé]],"0000"),2)+1</f>
        <v>#VALUE!</v>
      </c>
      <c r="Y417" t="e">
        <f>IF(RIGHT(DataFromForm[[#This Row],[Heure levé]],2)*1 &gt;57, X417,W417)</f>
        <v>#VALUE!</v>
      </c>
      <c r="Z417" t="e">
        <f>IF(RIGHT(DataFromForm[[#This Row],[Heure levé]],2)*1 &gt;57,0,MROUND(RIGHT(DataFromForm[[#This Row],[Heure coucher]]*1,2),15))</f>
        <v>#VALUE!</v>
      </c>
      <c r="AA417" t="e" cm="1">
        <f t="array" aca="1" ref="AA417" ca="1">RIGHT(CELL("address",INDEX(Agenda!A:A,MATCH(DataFromForm[[#This Row],[Date]],Agenda!A:A,0))),3)</f>
        <v>#VALUE!</v>
      </c>
      <c r="AB417" s="4" t="e" cm="1">
        <f t="array" ref="AB417">INDEX(MatriceHeureHeure[], MATCH(Z417*1,TableHeuresMinutes[Colonne1],0),MATCH(Y417*1,(MatriceHeureHeure[#Headers])*1,0))</f>
        <v>#VALUE!</v>
      </c>
      <c r="AD417" s="48" t="e">
        <f>LEFT(TEXT(DataFromForm[[#This Row],[HeureBoisson]],"0000"),2)</f>
        <v>#VALUE!</v>
      </c>
      <c r="AE417" s="31" t="e">
        <f>LEFT(TEXT(DataFromForm[[#This Row],[HeureBoisson]],"0000"),2)+1</f>
        <v>#VALUE!</v>
      </c>
      <c r="AF417" t="e">
        <f>IF(RIGHT(DataFromForm[[#This Row],[HeureBoisson]],2)*1 &gt;57, AE417,AD417)</f>
        <v>#VALUE!</v>
      </c>
      <c r="AG417" t="e">
        <f>IF(RIGHT(DataFromForm[[#This Row],[HeureBoisson]],2)*1 &gt;57,0,MROUND(RIGHT(DataFromForm[[#This Row],[Heure coucher]]*1,2),15))</f>
        <v>#VALUE!</v>
      </c>
      <c r="AH417" t="e" cm="1">
        <f t="array" aca="1" ref="AH417" ca="1">RIGHT(CELL("address",INDEX(Agenda!A:A,MATCH(DataFromForm[[#This Row],[Date]],Agenda!A:A,0))),3)-1</f>
        <v>#VALUE!</v>
      </c>
      <c r="AI417" s="4" t="e" cm="1">
        <f t="array" ref="AI417">INDEX(MatriceHeureHeure[], MATCH(AG417*1,TableHeuresMinutes[Colonne1],0),MATCH(AF417*1,(MatriceHeureHeure[#Headers])*1,0))</f>
        <v>#VALUE!</v>
      </c>
      <c r="AJ417" s="37">
        <v>0</v>
      </c>
      <c r="AK417" s="48" t="e">
        <f>LEFT(TEXT(DataFromForm[[#This Row],[Heure sieste]],"0000"),2)</f>
        <v>#VALUE!</v>
      </c>
      <c r="AL417" s="31" t="e">
        <f>LEFT(TEXT(DataFromForm[[#This Row],[Heure sieste]],"0000"),2)+1</f>
        <v>#VALUE!</v>
      </c>
      <c r="AM417" t="e">
        <f>IF(RIGHT(DataFromForm[[#This Row],[Heure sieste]],2)*1 &gt;57, AL417,AK417)</f>
        <v>#VALUE!</v>
      </c>
      <c r="AN417" t="e">
        <f>IF(RIGHT(DataFromForm[[#This Row],[Heure sieste]],2)*1 &gt;57,0,MROUND(RIGHT(DataFromForm[[#This Row],[Heure sieste]]*1,2),15))</f>
        <v>#VALUE!</v>
      </c>
      <c r="AO417" t="e">
        <f>MROUND(DataFromForm[[#This Row],[Durée sieste]],15)</f>
        <v>#VALUE!</v>
      </c>
      <c r="AP417" t="e" cm="1">
        <f t="array" aca="1" ref="AP417" ca="1">RIGHT(CELL("address",INDEX(Agenda!A:A,MATCH(DataFromForm[[#This Row],[Date]],Agenda!A:A,0))),3)</f>
        <v>#VALUE!</v>
      </c>
      <c r="AQ417" s="4" t="e" cm="1">
        <f t="array" ref="AQ417">INDEX(MatriceHeureHeure[], MATCH(AN417*1,TableHeuresMinutes[Colonne1],0),MATCH(AM417*1,(MatriceHeureHeure[#Headers])*1,0))</f>
        <v>#VALUE!</v>
      </c>
      <c r="AR417" t="e">
        <f t="shared" si="7"/>
        <v>#VALUE!</v>
      </c>
    </row>
    <row r="418" spans="16:44">
      <c r="P418" s="30" t="e">
        <f>LEFT(TEXT(DataFromForm[[#This Row],[Heure coucher]],"0000"),2)</f>
        <v>#VALUE!</v>
      </c>
      <c r="Q418" s="31" t="e">
        <f>LEFT(TEXT(DataFromForm[[#This Row],[Heure coucher]],"0000"),2)+1</f>
        <v>#VALUE!</v>
      </c>
      <c r="R418" s="32" t="e">
        <f>IF(RIGHT(DataFromForm[[#This Row],[Heure coucher]],2)*1 &gt;57,Q418, P418)</f>
        <v>#VALUE!</v>
      </c>
      <c r="S418" s="33" t="e">
        <f>IF(RIGHT(DataFromForm[[#This Row],[Heure coucher]],2)*1 &gt;57,0,MROUND(RIGHT(DataFromForm[[#This Row],[Heure coucher]]*1,2),15))</f>
        <v>#VALUE!</v>
      </c>
      <c r="T418" s="20" t="e" cm="1">
        <f t="array" aca="1" ref="T418" ca="1">RIGHT(CELL("address",INDEX(Agenda!A:A,MATCH(DataFromForm[[#This Row],[Date]],Agenda!A:A,0))),3)</f>
        <v>#VALUE!</v>
      </c>
      <c r="U418" s="34" t="e" cm="1">
        <f t="array" ref="U418">INDEX(MatriceHeureHeure[], MATCH(S418*1,TableHeuresMinutes[Colonne1],0),MATCH(R418*1,(MatriceHeureHeure[#Headers])*1,0))</f>
        <v>#VALUE!</v>
      </c>
      <c r="W418" s="30" t="e">
        <f>LEFT(TEXT(DataFromForm[[#This Row],[Heure levé]],"0000"),2)</f>
        <v>#VALUE!</v>
      </c>
      <c r="X418" s="31" t="e">
        <f>LEFT(TEXT(DataFromForm[[#This Row],[Heure levé]],"0000"),2)+1</f>
        <v>#VALUE!</v>
      </c>
      <c r="Y418" t="e">
        <f>IF(RIGHT(DataFromForm[[#This Row],[Heure levé]],2)*1 &gt;57, X418,W418)</f>
        <v>#VALUE!</v>
      </c>
      <c r="Z418" t="e">
        <f>IF(RIGHT(DataFromForm[[#This Row],[Heure levé]],2)*1 &gt;57,0,MROUND(RIGHT(DataFromForm[[#This Row],[Heure coucher]]*1,2),15))</f>
        <v>#VALUE!</v>
      </c>
      <c r="AA418" t="e" cm="1">
        <f t="array" aca="1" ref="AA418" ca="1">RIGHT(CELL("address",INDEX(Agenda!A:A,MATCH(DataFromForm[[#This Row],[Date]],Agenda!A:A,0))),3)</f>
        <v>#VALUE!</v>
      </c>
      <c r="AB418" s="4" t="e" cm="1">
        <f t="array" ref="AB418">INDEX(MatriceHeureHeure[], MATCH(Z418*1,TableHeuresMinutes[Colonne1],0),MATCH(Y418*1,(MatriceHeureHeure[#Headers])*1,0))</f>
        <v>#VALUE!</v>
      </c>
      <c r="AD418" s="48" t="e">
        <f>LEFT(TEXT(DataFromForm[[#This Row],[HeureBoisson]],"0000"),2)</f>
        <v>#VALUE!</v>
      </c>
      <c r="AE418" s="31" t="e">
        <f>LEFT(TEXT(DataFromForm[[#This Row],[HeureBoisson]],"0000"),2)+1</f>
        <v>#VALUE!</v>
      </c>
      <c r="AF418" t="e">
        <f>IF(RIGHT(DataFromForm[[#This Row],[HeureBoisson]],2)*1 &gt;57, AE418,AD418)</f>
        <v>#VALUE!</v>
      </c>
      <c r="AG418" t="e">
        <f>IF(RIGHT(DataFromForm[[#This Row],[HeureBoisson]],2)*1 &gt;57,0,MROUND(RIGHT(DataFromForm[[#This Row],[Heure coucher]]*1,2),15))</f>
        <v>#VALUE!</v>
      </c>
      <c r="AH418" t="e" cm="1">
        <f t="array" aca="1" ref="AH418" ca="1">RIGHT(CELL("address",INDEX(Agenda!A:A,MATCH(DataFromForm[[#This Row],[Date]],Agenda!A:A,0))),3)-1</f>
        <v>#VALUE!</v>
      </c>
      <c r="AI418" s="4" t="e" cm="1">
        <f t="array" ref="AI418">INDEX(MatriceHeureHeure[], MATCH(AG418*1,TableHeuresMinutes[Colonne1],0),MATCH(AF418*1,(MatriceHeureHeure[#Headers])*1,0))</f>
        <v>#VALUE!</v>
      </c>
      <c r="AJ418" s="37">
        <v>0</v>
      </c>
      <c r="AK418" s="48" t="e">
        <f>LEFT(TEXT(DataFromForm[[#This Row],[Heure sieste]],"0000"),2)</f>
        <v>#VALUE!</v>
      </c>
      <c r="AL418" s="31" t="e">
        <f>LEFT(TEXT(DataFromForm[[#This Row],[Heure sieste]],"0000"),2)+1</f>
        <v>#VALUE!</v>
      </c>
      <c r="AM418" t="e">
        <f>IF(RIGHT(DataFromForm[[#This Row],[Heure sieste]],2)*1 &gt;57, AL418,AK418)</f>
        <v>#VALUE!</v>
      </c>
      <c r="AN418" t="e">
        <f>IF(RIGHT(DataFromForm[[#This Row],[Heure sieste]],2)*1 &gt;57,0,MROUND(RIGHT(DataFromForm[[#This Row],[Heure sieste]]*1,2),15))</f>
        <v>#VALUE!</v>
      </c>
      <c r="AO418" t="e">
        <f>MROUND(DataFromForm[[#This Row],[Durée sieste]],15)</f>
        <v>#VALUE!</v>
      </c>
      <c r="AP418" t="e" cm="1">
        <f t="array" aca="1" ref="AP418" ca="1">RIGHT(CELL("address",INDEX(Agenda!A:A,MATCH(DataFromForm[[#This Row],[Date]],Agenda!A:A,0))),3)</f>
        <v>#VALUE!</v>
      </c>
      <c r="AQ418" s="4" t="e" cm="1">
        <f t="array" ref="AQ418">INDEX(MatriceHeureHeure[], MATCH(AN418*1,TableHeuresMinutes[Colonne1],0),MATCH(AM418*1,(MatriceHeureHeure[#Headers])*1,0))</f>
        <v>#VALUE!</v>
      </c>
      <c r="AR418" t="e">
        <f t="shared" si="7"/>
        <v>#VALUE!</v>
      </c>
    </row>
    <row r="419" spans="16:44">
      <c r="P419" s="30" t="e">
        <f>LEFT(TEXT(DataFromForm[[#This Row],[Heure coucher]],"0000"),2)</f>
        <v>#VALUE!</v>
      </c>
      <c r="Q419" s="31" t="e">
        <f>LEFT(TEXT(DataFromForm[[#This Row],[Heure coucher]],"0000"),2)+1</f>
        <v>#VALUE!</v>
      </c>
      <c r="R419" s="32" t="e">
        <f>IF(RIGHT(DataFromForm[[#This Row],[Heure coucher]],2)*1 &gt;57,Q419, P419)</f>
        <v>#VALUE!</v>
      </c>
      <c r="S419" s="33" t="e">
        <f>IF(RIGHT(DataFromForm[[#This Row],[Heure coucher]],2)*1 &gt;57,0,MROUND(RIGHT(DataFromForm[[#This Row],[Heure coucher]]*1,2),15))</f>
        <v>#VALUE!</v>
      </c>
      <c r="T419" s="20" t="e" cm="1">
        <f t="array" aca="1" ref="T419" ca="1">RIGHT(CELL("address",INDEX(Agenda!A:A,MATCH(DataFromForm[[#This Row],[Date]],Agenda!A:A,0))),3)</f>
        <v>#VALUE!</v>
      </c>
      <c r="U419" s="34" t="e" cm="1">
        <f t="array" ref="U419">INDEX(MatriceHeureHeure[], MATCH(S419*1,TableHeuresMinutes[Colonne1],0),MATCH(R419*1,(MatriceHeureHeure[#Headers])*1,0))</f>
        <v>#VALUE!</v>
      </c>
      <c r="W419" s="30" t="e">
        <f>LEFT(TEXT(DataFromForm[[#This Row],[Heure levé]],"0000"),2)</f>
        <v>#VALUE!</v>
      </c>
      <c r="X419" s="31" t="e">
        <f>LEFT(TEXT(DataFromForm[[#This Row],[Heure levé]],"0000"),2)+1</f>
        <v>#VALUE!</v>
      </c>
      <c r="Y419" t="e">
        <f>IF(RIGHT(DataFromForm[[#This Row],[Heure levé]],2)*1 &gt;57, X419,W419)</f>
        <v>#VALUE!</v>
      </c>
      <c r="Z419" t="e">
        <f>IF(RIGHT(DataFromForm[[#This Row],[Heure levé]],2)*1 &gt;57,0,MROUND(RIGHT(DataFromForm[[#This Row],[Heure coucher]]*1,2),15))</f>
        <v>#VALUE!</v>
      </c>
      <c r="AA419" t="e" cm="1">
        <f t="array" aca="1" ref="AA419" ca="1">RIGHT(CELL("address",INDEX(Agenda!A:A,MATCH(DataFromForm[[#This Row],[Date]],Agenda!A:A,0))),3)</f>
        <v>#VALUE!</v>
      </c>
      <c r="AB419" s="4" t="e" cm="1">
        <f t="array" ref="AB419">INDEX(MatriceHeureHeure[], MATCH(Z419*1,TableHeuresMinutes[Colonne1],0),MATCH(Y419*1,(MatriceHeureHeure[#Headers])*1,0))</f>
        <v>#VALUE!</v>
      </c>
      <c r="AD419" s="48" t="e">
        <f>LEFT(TEXT(DataFromForm[[#This Row],[HeureBoisson]],"0000"),2)</f>
        <v>#VALUE!</v>
      </c>
      <c r="AE419" s="31" t="e">
        <f>LEFT(TEXT(DataFromForm[[#This Row],[HeureBoisson]],"0000"),2)+1</f>
        <v>#VALUE!</v>
      </c>
      <c r="AF419" t="e">
        <f>IF(RIGHT(DataFromForm[[#This Row],[HeureBoisson]],2)*1 &gt;57, AE419,AD419)</f>
        <v>#VALUE!</v>
      </c>
      <c r="AG419" t="e">
        <f>IF(RIGHT(DataFromForm[[#This Row],[HeureBoisson]],2)*1 &gt;57,0,MROUND(RIGHT(DataFromForm[[#This Row],[Heure coucher]]*1,2),15))</f>
        <v>#VALUE!</v>
      </c>
      <c r="AH419" t="e" cm="1">
        <f t="array" aca="1" ref="AH419" ca="1">RIGHT(CELL("address",INDEX(Agenda!A:A,MATCH(DataFromForm[[#This Row],[Date]],Agenda!A:A,0))),3)-1</f>
        <v>#VALUE!</v>
      </c>
      <c r="AI419" s="4" t="e" cm="1">
        <f t="array" ref="AI419">INDEX(MatriceHeureHeure[], MATCH(AG419*1,TableHeuresMinutes[Colonne1],0),MATCH(AF419*1,(MatriceHeureHeure[#Headers])*1,0))</f>
        <v>#VALUE!</v>
      </c>
      <c r="AJ419" s="37">
        <v>0</v>
      </c>
      <c r="AK419" s="48" t="e">
        <f>LEFT(TEXT(DataFromForm[[#This Row],[Heure sieste]],"0000"),2)</f>
        <v>#VALUE!</v>
      </c>
      <c r="AL419" s="31" t="e">
        <f>LEFT(TEXT(DataFromForm[[#This Row],[Heure sieste]],"0000"),2)+1</f>
        <v>#VALUE!</v>
      </c>
      <c r="AM419" t="e">
        <f>IF(RIGHT(DataFromForm[[#This Row],[Heure sieste]],2)*1 &gt;57, AL419,AK419)</f>
        <v>#VALUE!</v>
      </c>
      <c r="AN419" t="e">
        <f>IF(RIGHT(DataFromForm[[#This Row],[Heure sieste]],2)*1 &gt;57,0,MROUND(RIGHT(DataFromForm[[#This Row],[Heure sieste]]*1,2),15))</f>
        <v>#VALUE!</v>
      </c>
      <c r="AO419" t="e">
        <f>MROUND(DataFromForm[[#This Row],[Durée sieste]],15)</f>
        <v>#VALUE!</v>
      </c>
      <c r="AP419" t="e" cm="1">
        <f t="array" aca="1" ref="AP419" ca="1">RIGHT(CELL("address",INDEX(Agenda!A:A,MATCH(DataFromForm[[#This Row],[Date]],Agenda!A:A,0))),3)</f>
        <v>#VALUE!</v>
      </c>
      <c r="AQ419" s="4" t="e" cm="1">
        <f t="array" ref="AQ419">INDEX(MatriceHeureHeure[], MATCH(AN419*1,TableHeuresMinutes[Colonne1],0),MATCH(AM419*1,(MatriceHeureHeure[#Headers])*1,0))</f>
        <v>#VALUE!</v>
      </c>
      <c r="AR419" t="e">
        <f t="shared" si="7"/>
        <v>#VALUE!</v>
      </c>
    </row>
    <row r="420" spans="16:44">
      <c r="P420" s="30" t="e">
        <f>LEFT(TEXT(DataFromForm[[#This Row],[Heure coucher]],"0000"),2)</f>
        <v>#VALUE!</v>
      </c>
      <c r="Q420" s="31" t="e">
        <f>LEFT(TEXT(DataFromForm[[#This Row],[Heure coucher]],"0000"),2)+1</f>
        <v>#VALUE!</v>
      </c>
      <c r="R420" s="32" t="e">
        <f>IF(RIGHT(DataFromForm[[#This Row],[Heure coucher]],2)*1 &gt;57,Q420, P420)</f>
        <v>#VALUE!</v>
      </c>
      <c r="S420" s="33" t="e">
        <f>IF(RIGHT(DataFromForm[[#This Row],[Heure coucher]],2)*1 &gt;57,0,MROUND(RIGHT(DataFromForm[[#This Row],[Heure coucher]]*1,2),15))</f>
        <v>#VALUE!</v>
      </c>
      <c r="T420" s="20" t="e" cm="1">
        <f t="array" aca="1" ref="T420" ca="1">RIGHT(CELL("address",INDEX(Agenda!A:A,MATCH(DataFromForm[[#This Row],[Date]],Agenda!A:A,0))),3)</f>
        <v>#VALUE!</v>
      </c>
      <c r="U420" s="34" t="e" cm="1">
        <f t="array" ref="U420">INDEX(MatriceHeureHeure[], MATCH(S420*1,TableHeuresMinutes[Colonne1],0),MATCH(R420*1,(MatriceHeureHeure[#Headers])*1,0))</f>
        <v>#VALUE!</v>
      </c>
      <c r="W420" s="30" t="e">
        <f>LEFT(TEXT(DataFromForm[[#This Row],[Heure levé]],"0000"),2)</f>
        <v>#VALUE!</v>
      </c>
      <c r="X420" s="31" t="e">
        <f>LEFT(TEXT(DataFromForm[[#This Row],[Heure levé]],"0000"),2)+1</f>
        <v>#VALUE!</v>
      </c>
      <c r="Y420" t="e">
        <f>IF(RIGHT(DataFromForm[[#This Row],[Heure levé]],2)*1 &gt;57, X420,W420)</f>
        <v>#VALUE!</v>
      </c>
      <c r="Z420" t="e">
        <f>IF(RIGHT(DataFromForm[[#This Row],[Heure levé]],2)*1 &gt;57,0,MROUND(RIGHT(DataFromForm[[#This Row],[Heure coucher]]*1,2),15))</f>
        <v>#VALUE!</v>
      </c>
      <c r="AA420" t="e" cm="1">
        <f t="array" aca="1" ref="AA420" ca="1">RIGHT(CELL("address",INDEX(Agenda!A:A,MATCH(DataFromForm[[#This Row],[Date]],Agenda!A:A,0))),3)</f>
        <v>#VALUE!</v>
      </c>
      <c r="AB420" s="4" t="e" cm="1">
        <f t="array" ref="AB420">INDEX(MatriceHeureHeure[], MATCH(Z420*1,TableHeuresMinutes[Colonne1],0),MATCH(Y420*1,(MatriceHeureHeure[#Headers])*1,0))</f>
        <v>#VALUE!</v>
      </c>
      <c r="AD420" s="48" t="e">
        <f>LEFT(TEXT(DataFromForm[[#This Row],[HeureBoisson]],"0000"),2)</f>
        <v>#VALUE!</v>
      </c>
      <c r="AE420" s="31" t="e">
        <f>LEFT(TEXT(DataFromForm[[#This Row],[HeureBoisson]],"0000"),2)+1</f>
        <v>#VALUE!</v>
      </c>
      <c r="AF420" t="e">
        <f>IF(RIGHT(DataFromForm[[#This Row],[HeureBoisson]],2)*1 &gt;57, AE420,AD420)</f>
        <v>#VALUE!</v>
      </c>
      <c r="AG420" t="e">
        <f>IF(RIGHT(DataFromForm[[#This Row],[HeureBoisson]],2)*1 &gt;57,0,MROUND(RIGHT(DataFromForm[[#This Row],[Heure coucher]]*1,2),15))</f>
        <v>#VALUE!</v>
      </c>
      <c r="AH420" t="e" cm="1">
        <f t="array" aca="1" ref="AH420" ca="1">RIGHT(CELL("address",INDEX(Agenda!A:A,MATCH(DataFromForm[[#This Row],[Date]],Agenda!A:A,0))),3)-1</f>
        <v>#VALUE!</v>
      </c>
      <c r="AI420" s="4" t="e" cm="1">
        <f t="array" ref="AI420">INDEX(MatriceHeureHeure[], MATCH(AG420*1,TableHeuresMinutes[Colonne1],0),MATCH(AF420*1,(MatriceHeureHeure[#Headers])*1,0))</f>
        <v>#VALUE!</v>
      </c>
      <c r="AJ420" s="37">
        <v>0</v>
      </c>
      <c r="AK420" s="48" t="e">
        <f>LEFT(TEXT(DataFromForm[[#This Row],[Heure sieste]],"0000"),2)</f>
        <v>#VALUE!</v>
      </c>
      <c r="AL420" s="31" t="e">
        <f>LEFT(TEXT(DataFromForm[[#This Row],[Heure sieste]],"0000"),2)+1</f>
        <v>#VALUE!</v>
      </c>
      <c r="AM420" t="e">
        <f>IF(RIGHT(DataFromForm[[#This Row],[Heure sieste]],2)*1 &gt;57, AL420,AK420)</f>
        <v>#VALUE!</v>
      </c>
      <c r="AN420" t="e">
        <f>IF(RIGHT(DataFromForm[[#This Row],[Heure sieste]],2)*1 &gt;57,0,MROUND(RIGHT(DataFromForm[[#This Row],[Heure sieste]]*1,2),15))</f>
        <v>#VALUE!</v>
      </c>
      <c r="AO420" t="e">
        <f>MROUND(DataFromForm[[#This Row],[Durée sieste]],15)</f>
        <v>#VALUE!</v>
      </c>
      <c r="AP420" t="e" cm="1">
        <f t="array" aca="1" ref="AP420" ca="1">RIGHT(CELL("address",INDEX(Agenda!A:A,MATCH(DataFromForm[[#This Row],[Date]],Agenda!A:A,0))),3)</f>
        <v>#VALUE!</v>
      </c>
      <c r="AQ420" s="4" t="e" cm="1">
        <f t="array" ref="AQ420">INDEX(MatriceHeureHeure[], MATCH(AN420*1,TableHeuresMinutes[Colonne1],0),MATCH(AM420*1,(MatriceHeureHeure[#Headers])*1,0))</f>
        <v>#VALUE!</v>
      </c>
      <c r="AR420" t="e">
        <f t="shared" si="7"/>
        <v>#VALUE!</v>
      </c>
    </row>
    <row r="421" spans="16:44">
      <c r="P421" s="30" t="e">
        <f>LEFT(TEXT(DataFromForm[[#This Row],[Heure coucher]],"0000"),2)</f>
        <v>#VALUE!</v>
      </c>
      <c r="Q421" s="31" t="e">
        <f>LEFT(TEXT(DataFromForm[[#This Row],[Heure coucher]],"0000"),2)+1</f>
        <v>#VALUE!</v>
      </c>
      <c r="R421" s="32" t="e">
        <f>IF(RIGHT(DataFromForm[[#This Row],[Heure coucher]],2)*1 &gt;57,Q421, P421)</f>
        <v>#VALUE!</v>
      </c>
      <c r="S421" s="33" t="e">
        <f>IF(RIGHT(DataFromForm[[#This Row],[Heure coucher]],2)*1 &gt;57,0,MROUND(RIGHT(DataFromForm[[#This Row],[Heure coucher]]*1,2),15))</f>
        <v>#VALUE!</v>
      </c>
      <c r="T421" s="20" t="e" cm="1">
        <f t="array" aca="1" ref="T421" ca="1">RIGHT(CELL("address",INDEX(Agenda!A:A,MATCH(DataFromForm[[#This Row],[Date]],Agenda!A:A,0))),3)</f>
        <v>#VALUE!</v>
      </c>
      <c r="U421" s="34" t="e" cm="1">
        <f t="array" ref="U421">INDEX(MatriceHeureHeure[], MATCH(S421*1,TableHeuresMinutes[Colonne1],0),MATCH(R421*1,(MatriceHeureHeure[#Headers])*1,0))</f>
        <v>#VALUE!</v>
      </c>
      <c r="W421" s="30" t="e">
        <f>LEFT(TEXT(DataFromForm[[#This Row],[Heure levé]],"0000"),2)</f>
        <v>#VALUE!</v>
      </c>
      <c r="X421" s="31" t="e">
        <f>LEFT(TEXT(DataFromForm[[#This Row],[Heure levé]],"0000"),2)+1</f>
        <v>#VALUE!</v>
      </c>
      <c r="Y421" t="e">
        <f>IF(RIGHT(DataFromForm[[#This Row],[Heure levé]],2)*1 &gt;57, X421,W421)</f>
        <v>#VALUE!</v>
      </c>
      <c r="Z421" t="e">
        <f>IF(RIGHT(DataFromForm[[#This Row],[Heure levé]],2)*1 &gt;57,0,MROUND(RIGHT(DataFromForm[[#This Row],[Heure coucher]]*1,2),15))</f>
        <v>#VALUE!</v>
      </c>
      <c r="AA421" t="e" cm="1">
        <f t="array" aca="1" ref="AA421" ca="1">RIGHT(CELL("address",INDEX(Agenda!A:A,MATCH(DataFromForm[[#This Row],[Date]],Agenda!A:A,0))),3)</f>
        <v>#VALUE!</v>
      </c>
      <c r="AB421" s="4" t="e" cm="1">
        <f t="array" ref="AB421">INDEX(MatriceHeureHeure[], MATCH(Z421*1,TableHeuresMinutes[Colonne1],0),MATCH(Y421*1,(MatriceHeureHeure[#Headers])*1,0))</f>
        <v>#VALUE!</v>
      </c>
      <c r="AD421" s="48" t="e">
        <f>LEFT(TEXT(DataFromForm[[#This Row],[HeureBoisson]],"0000"),2)</f>
        <v>#VALUE!</v>
      </c>
      <c r="AE421" s="31" t="e">
        <f>LEFT(TEXT(DataFromForm[[#This Row],[HeureBoisson]],"0000"),2)+1</f>
        <v>#VALUE!</v>
      </c>
      <c r="AF421" t="e">
        <f>IF(RIGHT(DataFromForm[[#This Row],[HeureBoisson]],2)*1 &gt;57, AE421,AD421)</f>
        <v>#VALUE!</v>
      </c>
      <c r="AG421" t="e">
        <f>IF(RIGHT(DataFromForm[[#This Row],[HeureBoisson]],2)*1 &gt;57,0,MROUND(RIGHT(DataFromForm[[#This Row],[Heure coucher]]*1,2),15))</f>
        <v>#VALUE!</v>
      </c>
      <c r="AH421" t="e" cm="1">
        <f t="array" aca="1" ref="AH421" ca="1">RIGHT(CELL("address",INDEX(Agenda!A:A,MATCH(DataFromForm[[#This Row],[Date]],Agenda!A:A,0))),3)-1</f>
        <v>#VALUE!</v>
      </c>
      <c r="AI421" s="4" t="e" cm="1">
        <f t="array" ref="AI421">INDEX(MatriceHeureHeure[], MATCH(AG421*1,TableHeuresMinutes[Colonne1],0),MATCH(AF421*1,(MatriceHeureHeure[#Headers])*1,0))</f>
        <v>#VALUE!</v>
      </c>
      <c r="AJ421" s="37">
        <v>0</v>
      </c>
      <c r="AK421" s="48" t="e">
        <f>LEFT(TEXT(DataFromForm[[#This Row],[Heure sieste]],"0000"),2)</f>
        <v>#VALUE!</v>
      </c>
      <c r="AL421" s="31" t="e">
        <f>LEFT(TEXT(DataFromForm[[#This Row],[Heure sieste]],"0000"),2)+1</f>
        <v>#VALUE!</v>
      </c>
      <c r="AM421" t="e">
        <f>IF(RIGHT(DataFromForm[[#This Row],[Heure sieste]],2)*1 &gt;57, AL421,AK421)</f>
        <v>#VALUE!</v>
      </c>
      <c r="AN421" t="e">
        <f>IF(RIGHT(DataFromForm[[#This Row],[Heure sieste]],2)*1 &gt;57,0,MROUND(RIGHT(DataFromForm[[#This Row],[Heure sieste]]*1,2),15))</f>
        <v>#VALUE!</v>
      </c>
      <c r="AO421" t="e">
        <f>MROUND(DataFromForm[[#This Row],[Durée sieste]],15)</f>
        <v>#VALUE!</v>
      </c>
      <c r="AP421" t="e" cm="1">
        <f t="array" aca="1" ref="AP421" ca="1">RIGHT(CELL("address",INDEX(Agenda!A:A,MATCH(DataFromForm[[#This Row],[Date]],Agenda!A:A,0))),3)</f>
        <v>#VALUE!</v>
      </c>
      <c r="AQ421" s="4" t="e" cm="1">
        <f t="array" ref="AQ421">INDEX(MatriceHeureHeure[], MATCH(AN421*1,TableHeuresMinutes[Colonne1],0),MATCH(AM421*1,(MatriceHeureHeure[#Headers])*1,0))</f>
        <v>#VALUE!</v>
      </c>
      <c r="AR421" t="e">
        <f t="shared" si="7"/>
        <v>#VALUE!</v>
      </c>
    </row>
    <row r="422" spans="16:44">
      <c r="P422" s="30" t="e">
        <f>LEFT(TEXT(DataFromForm[[#This Row],[Heure coucher]],"0000"),2)</f>
        <v>#VALUE!</v>
      </c>
      <c r="Q422" s="31" t="e">
        <f>LEFT(TEXT(DataFromForm[[#This Row],[Heure coucher]],"0000"),2)+1</f>
        <v>#VALUE!</v>
      </c>
      <c r="R422" s="32" t="e">
        <f>IF(RIGHT(DataFromForm[[#This Row],[Heure coucher]],2)*1 &gt;57,Q422, P422)</f>
        <v>#VALUE!</v>
      </c>
      <c r="S422" s="33" t="e">
        <f>IF(RIGHT(DataFromForm[[#This Row],[Heure coucher]],2)*1 &gt;57,0,MROUND(RIGHT(DataFromForm[[#This Row],[Heure coucher]]*1,2),15))</f>
        <v>#VALUE!</v>
      </c>
      <c r="T422" s="20" t="e" cm="1">
        <f t="array" aca="1" ref="T422" ca="1">RIGHT(CELL("address",INDEX(Agenda!A:A,MATCH(DataFromForm[[#This Row],[Date]],Agenda!A:A,0))),3)</f>
        <v>#VALUE!</v>
      </c>
      <c r="U422" s="34" t="e" cm="1">
        <f t="array" ref="U422">INDEX(MatriceHeureHeure[], MATCH(S422*1,TableHeuresMinutes[Colonne1],0),MATCH(R422*1,(MatriceHeureHeure[#Headers])*1,0))</f>
        <v>#VALUE!</v>
      </c>
      <c r="W422" s="30" t="e">
        <f>LEFT(TEXT(DataFromForm[[#This Row],[Heure levé]],"0000"),2)</f>
        <v>#VALUE!</v>
      </c>
      <c r="X422" s="31" t="e">
        <f>LEFT(TEXT(DataFromForm[[#This Row],[Heure levé]],"0000"),2)+1</f>
        <v>#VALUE!</v>
      </c>
      <c r="Y422" t="e">
        <f>IF(RIGHT(DataFromForm[[#This Row],[Heure levé]],2)*1 &gt;57, X422,W422)</f>
        <v>#VALUE!</v>
      </c>
      <c r="Z422" t="e">
        <f>IF(RIGHT(DataFromForm[[#This Row],[Heure levé]],2)*1 &gt;57,0,MROUND(RIGHT(DataFromForm[[#This Row],[Heure coucher]]*1,2),15))</f>
        <v>#VALUE!</v>
      </c>
      <c r="AA422" t="e" cm="1">
        <f t="array" aca="1" ref="AA422" ca="1">RIGHT(CELL("address",INDEX(Agenda!A:A,MATCH(DataFromForm[[#This Row],[Date]],Agenda!A:A,0))),3)</f>
        <v>#VALUE!</v>
      </c>
      <c r="AB422" s="4" t="e" cm="1">
        <f t="array" ref="AB422">INDEX(MatriceHeureHeure[], MATCH(Z422*1,TableHeuresMinutes[Colonne1],0),MATCH(Y422*1,(MatriceHeureHeure[#Headers])*1,0))</f>
        <v>#VALUE!</v>
      </c>
      <c r="AD422" s="48" t="e">
        <f>LEFT(TEXT(DataFromForm[[#This Row],[HeureBoisson]],"0000"),2)</f>
        <v>#VALUE!</v>
      </c>
      <c r="AE422" s="31" t="e">
        <f>LEFT(TEXT(DataFromForm[[#This Row],[HeureBoisson]],"0000"),2)+1</f>
        <v>#VALUE!</v>
      </c>
      <c r="AF422" t="e">
        <f>IF(RIGHT(DataFromForm[[#This Row],[HeureBoisson]],2)*1 &gt;57, AE422,AD422)</f>
        <v>#VALUE!</v>
      </c>
      <c r="AG422" t="e">
        <f>IF(RIGHT(DataFromForm[[#This Row],[HeureBoisson]],2)*1 &gt;57,0,MROUND(RIGHT(DataFromForm[[#This Row],[Heure coucher]]*1,2),15))</f>
        <v>#VALUE!</v>
      </c>
      <c r="AH422" t="e" cm="1">
        <f t="array" aca="1" ref="AH422" ca="1">RIGHT(CELL("address",INDEX(Agenda!A:A,MATCH(DataFromForm[[#This Row],[Date]],Agenda!A:A,0))),3)-1</f>
        <v>#VALUE!</v>
      </c>
      <c r="AI422" s="4" t="e" cm="1">
        <f t="array" ref="AI422">INDEX(MatriceHeureHeure[], MATCH(AG422*1,TableHeuresMinutes[Colonne1],0),MATCH(AF422*1,(MatriceHeureHeure[#Headers])*1,0))</f>
        <v>#VALUE!</v>
      </c>
      <c r="AJ422" s="37">
        <v>0</v>
      </c>
      <c r="AK422" s="48" t="e">
        <f>LEFT(TEXT(DataFromForm[[#This Row],[Heure sieste]],"0000"),2)</f>
        <v>#VALUE!</v>
      </c>
      <c r="AL422" s="31" t="e">
        <f>LEFT(TEXT(DataFromForm[[#This Row],[Heure sieste]],"0000"),2)+1</f>
        <v>#VALUE!</v>
      </c>
      <c r="AM422" t="e">
        <f>IF(RIGHT(DataFromForm[[#This Row],[Heure sieste]],2)*1 &gt;57, AL422,AK422)</f>
        <v>#VALUE!</v>
      </c>
      <c r="AN422" t="e">
        <f>IF(RIGHT(DataFromForm[[#This Row],[Heure sieste]],2)*1 &gt;57,0,MROUND(RIGHT(DataFromForm[[#This Row],[Heure sieste]]*1,2),15))</f>
        <v>#VALUE!</v>
      </c>
      <c r="AO422" t="e">
        <f>MROUND(DataFromForm[[#This Row],[Durée sieste]],15)</f>
        <v>#VALUE!</v>
      </c>
      <c r="AP422" t="e" cm="1">
        <f t="array" aca="1" ref="AP422" ca="1">RIGHT(CELL("address",INDEX(Agenda!A:A,MATCH(DataFromForm[[#This Row],[Date]],Agenda!A:A,0))),3)</f>
        <v>#VALUE!</v>
      </c>
      <c r="AQ422" s="4" t="e" cm="1">
        <f t="array" ref="AQ422">INDEX(MatriceHeureHeure[], MATCH(AN422*1,TableHeuresMinutes[Colonne1],0),MATCH(AM422*1,(MatriceHeureHeure[#Headers])*1,0))</f>
        <v>#VALUE!</v>
      </c>
      <c r="AR422" t="e">
        <f t="shared" si="7"/>
        <v>#VALUE!</v>
      </c>
    </row>
    <row r="423" spans="16:44">
      <c r="P423" s="30" t="e">
        <f>LEFT(TEXT(DataFromForm[[#This Row],[Heure coucher]],"0000"),2)</f>
        <v>#VALUE!</v>
      </c>
      <c r="Q423" s="31" t="e">
        <f>LEFT(TEXT(DataFromForm[[#This Row],[Heure coucher]],"0000"),2)+1</f>
        <v>#VALUE!</v>
      </c>
      <c r="R423" s="32" t="e">
        <f>IF(RIGHT(DataFromForm[[#This Row],[Heure coucher]],2)*1 &gt;57,Q423, P423)</f>
        <v>#VALUE!</v>
      </c>
      <c r="S423" s="33" t="e">
        <f>IF(RIGHT(DataFromForm[[#This Row],[Heure coucher]],2)*1 &gt;57,0,MROUND(RIGHT(DataFromForm[[#This Row],[Heure coucher]]*1,2),15))</f>
        <v>#VALUE!</v>
      </c>
      <c r="T423" s="20" t="e" cm="1">
        <f t="array" aca="1" ref="T423" ca="1">RIGHT(CELL("address",INDEX(Agenda!A:A,MATCH(DataFromForm[[#This Row],[Date]],Agenda!A:A,0))),3)</f>
        <v>#VALUE!</v>
      </c>
      <c r="U423" s="34" t="e" cm="1">
        <f t="array" ref="U423">INDEX(MatriceHeureHeure[], MATCH(S423*1,TableHeuresMinutes[Colonne1],0),MATCH(R423*1,(MatriceHeureHeure[#Headers])*1,0))</f>
        <v>#VALUE!</v>
      </c>
      <c r="W423" s="30" t="e">
        <f>LEFT(TEXT(DataFromForm[[#This Row],[Heure levé]],"0000"),2)</f>
        <v>#VALUE!</v>
      </c>
      <c r="X423" s="31" t="e">
        <f>LEFT(TEXT(DataFromForm[[#This Row],[Heure levé]],"0000"),2)+1</f>
        <v>#VALUE!</v>
      </c>
      <c r="Y423" t="e">
        <f>IF(RIGHT(DataFromForm[[#This Row],[Heure levé]],2)*1 &gt;57, X423,W423)</f>
        <v>#VALUE!</v>
      </c>
      <c r="Z423" t="e">
        <f>IF(RIGHT(DataFromForm[[#This Row],[Heure levé]],2)*1 &gt;57,0,MROUND(RIGHT(DataFromForm[[#This Row],[Heure coucher]]*1,2),15))</f>
        <v>#VALUE!</v>
      </c>
      <c r="AA423" t="e" cm="1">
        <f t="array" aca="1" ref="AA423" ca="1">RIGHT(CELL("address",INDEX(Agenda!A:A,MATCH(DataFromForm[[#This Row],[Date]],Agenda!A:A,0))),3)</f>
        <v>#VALUE!</v>
      </c>
      <c r="AB423" s="4" t="e" cm="1">
        <f t="array" ref="AB423">INDEX(MatriceHeureHeure[], MATCH(Z423*1,TableHeuresMinutes[Colonne1],0),MATCH(Y423*1,(MatriceHeureHeure[#Headers])*1,0))</f>
        <v>#VALUE!</v>
      </c>
      <c r="AD423" s="48" t="e">
        <f>LEFT(TEXT(DataFromForm[[#This Row],[HeureBoisson]],"0000"),2)</f>
        <v>#VALUE!</v>
      </c>
      <c r="AE423" s="31" t="e">
        <f>LEFT(TEXT(DataFromForm[[#This Row],[HeureBoisson]],"0000"),2)+1</f>
        <v>#VALUE!</v>
      </c>
      <c r="AF423" t="e">
        <f>IF(RIGHT(DataFromForm[[#This Row],[HeureBoisson]],2)*1 &gt;57, AE423,AD423)</f>
        <v>#VALUE!</v>
      </c>
      <c r="AG423" t="e">
        <f>IF(RIGHT(DataFromForm[[#This Row],[HeureBoisson]],2)*1 &gt;57,0,MROUND(RIGHT(DataFromForm[[#This Row],[Heure coucher]]*1,2),15))</f>
        <v>#VALUE!</v>
      </c>
      <c r="AH423" t="e" cm="1">
        <f t="array" aca="1" ref="AH423" ca="1">RIGHT(CELL("address",INDEX(Agenda!A:A,MATCH(DataFromForm[[#This Row],[Date]],Agenda!A:A,0))),3)-1</f>
        <v>#VALUE!</v>
      </c>
      <c r="AI423" s="4" t="e" cm="1">
        <f t="array" ref="AI423">INDEX(MatriceHeureHeure[], MATCH(AG423*1,TableHeuresMinutes[Colonne1],0),MATCH(AF423*1,(MatriceHeureHeure[#Headers])*1,0))</f>
        <v>#VALUE!</v>
      </c>
      <c r="AJ423" s="37">
        <v>0</v>
      </c>
      <c r="AK423" s="48" t="e">
        <f>LEFT(TEXT(DataFromForm[[#This Row],[Heure sieste]],"0000"),2)</f>
        <v>#VALUE!</v>
      </c>
      <c r="AL423" s="31" t="e">
        <f>LEFT(TEXT(DataFromForm[[#This Row],[Heure sieste]],"0000"),2)+1</f>
        <v>#VALUE!</v>
      </c>
      <c r="AM423" t="e">
        <f>IF(RIGHT(DataFromForm[[#This Row],[Heure sieste]],2)*1 &gt;57, AL423,AK423)</f>
        <v>#VALUE!</v>
      </c>
      <c r="AN423" t="e">
        <f>IF(RIGHT(DataFromForm[[#This Row],[Heure sieste]],2)*1 &gt;57,0,MROUND(RIGHT(DataFromForm[[#This Row],[Heure sieste]]*1,2),15))</f>
        <v>#VALUE!</v>
      </c>
      <c r="AO423" t="e">
        <f>MROUND(DataFromForm[[#This Row],[Durée sieste]],15)</f>
        <v>#VALUE!</v>
      </c>
      <c r="AP423" t="e" cm="1">
        <f t="array" aca="1" ref="AP423" ca="1">RIGHT(CELL("address",INDEX(Agenda!A:A,MATCH(DataFromForm[[#This Row],[Date]],Agenda!A:A,0))),3)</f>
        <v>#VALUE!</v>
      </c>
      <c r="AQ423" s="4" t="e" cm="1">
        <f t="array" ref="AQ423">INDEX(MatriceHeureHeure[], MATCH(AN423*1,TableHeuresMinutes[Colonne1],0),MATCH(AM423*1,(MatriceHeureHeure[#Headers])*1,0))</f>
        <v>#VALUE!</v>
      </c>
      <c r="AR423" t="e">
        <f t="shared" si="7"/>
        <v>#VALUE!</v>
      </c>
    </row>
    <row r="424" spans="16:44">
      <c r="P424" s="30" t="e">
        <f>LEFT(TEXT(DataFromForm[[#This Row],[Heure coucher]],"0000"),2)</f>
        <v>#VALUE!</v>
      </c>
      <c r="Q424" s="31" t="e">
        <f>LEFT(TEXT(DataFromForm[[#This Row],[Heure coucher]],"0000"),2)+1</f>
        <v>#VALUE!</v>
      </c>
      <c r="R424" s="32" t="e">
        <f>IF(RIGHT(DataFromForm[[#This Row],[Heure coucher]],2)*1 &gt;57,Q424, P424)</f>
        <v>#VALUE!</v>
      </c>
      <c r="S424" s="33" t="e">
        <f>IF(RIGHT(DataFromForm[[#This Row],[Heure coucher]],2)*1 &gt;57,0,MROUND(RIGHT(DataFromForm[[#This Row],[Heure coucher]]*1,2),15))</f>
        <v>#VALUE!</v>
      </c>
      <c r="T424" s="20" t="e" cm="1">
        <f t="array" aca="1" ref="T424" ca="1">RIGHT(CELL("address",INDEX(Agenda!A:A,MATCH(DataFromForm[[#This Row],[Date]],Agenda!A:A,0))),3)</f>
        <v>#VALUE!</v>
      </c>
      <c r="U424" s="34" t="e" cm="1">
        <f t="array" ref="U424">INDEX(MatriceHeureHeure[], MATCH(S424*1,TableHeuresMinutes[Colonne1],0),MATCH(R424*1,(MatriceHeureHeure[#Headers])*1,0))</f>
        <v>#VALUE!</v>
      </c>
      <c r="W424" s="30" t="e">
        <f>LEFT(TEXT(DataFromForm[[#This Row],[Heure levé]],"0000"),2)</f>
        <v>#VALUE!</v>
      </c>
      <c r="X424" s="31" t="e">
        <f>LEFT(TEXT(DataFromForm[[#This Row],[Heure levé]],"0000"),2)+1</f>
        <v>#VALUE!</v>
      </c>
      <c r="Y424" t="e">
        <f>IF(RIGHT(DataFromForm[[#This Row],[Heure levé]],2)*1 &gt;57, X424,W424)</f>
        <v>#VALUE!</v>
      </c>
      <c r="Z424" t="e">
        <f>IF(RIGHT(DataFromForm[[#This Row],[Heure levé]],2)*1 &gt;57,0,MROUND(RIGHT(DataFromForm[[#This Row],[Heure coucher]]*1,2),15))</f>
        <v>#VALUE!</v>
      </c>
      <c r="AA424" t="e" cm="1">
        <f t="array" aca="1" ref="AA424" ca="1">RIGHT(CELL("address",INDEX(Agenda!A:A,MATCH(DataFromForm[[#This Row],[Date]],Agenda!A:A,0))),3)</f>
        <v>#VALUE!</v>
      </c>
      <c r="AB424" s="4" t="e" cm="1">
        <f t="array" ref="AB424">INDEX(MatriceHeureHeure[], MATCH(Z424*1,TableHeuresMinutes[Colonne1],0),MATCH(Y424*1,(MatriceHeureHeure[#Headers])*1,0))</f>
        <v>#VALUE!</v>
      </c>
      <c r="AD424" s="48" t="e">
        <f>LEFT(TEXT(DataFromForm[[#This Row],[HeureBoisson]],"0000"),2)</f>
        <v>#VALUE!</v>
      </c>
      <c r="AE424" s="31" t="e">
        <f>LEFT(TEXT(DataFromForm[[#This Row],[HeureBoisson]],"0000"),2)+1</f>
        <v>#VALUE!</v>
      </c>
      <c r="AF424" t="e">
        <f>IF(RIGHT(DataFromForm[[#This Row],[HeureBoisson]],2)*1 &gt;57, AE424,AD424)</f>
        <v>#VALUE!</v>
      </c>
      <c r="AG424" t="e">
        <f>IF(RIGHT(DataFromForm[[#This Row],[HeureBoisson]],2)*1 &gt;57,0,MROUND(RIGHT(DataFromForm[[#This Row],[Heure coucher]]*1,2),15))</f>
        <v>#VALUE!</v>
      </c>
      <c r="AH424" t="e" cm="1">
        <f t="array" aca="1" ref="AH424" ca="1">RIGHT(CELL("address",INDEX(Agenda!A:A,MATCH(DataFromForm[[#This Row],[Date]],Agenda!A:A,0))),3)-1</f>
        <v>#VALUE!</v>
      </c>
      <c r="AI424" s="4" t="e" cm="1">
        <f t="array" ref="AI424">INDEX(MatriceHeureHeure[], MATCH(AG424*1,TableHeuresMinutes[Colonne1],0),MATCH(AF424*1,(MatriceHeureHeure[#Headers])*1,0))</f>
        <v>#VALUE!</v>
      </c>
      <c r="AJ424" s="37">
        <v>0</v>
      </c>
      <c r="AK424" s="48" t="e">
        <f>LEFT(TEXT(DataFromForm[[#This Row],[Heure sieste]],"0000"),2)</f>
        <v>#VALUE!</v>
      </c>
      <c r="AL424" s="31" t="e">
        <f>LEFT(TEXT(DataFromForm[[#This Row],[Heure sieste]],"0000"),2)+1</f>
        <v>#VALUE!</v>
      </c>
      <c r="AM424" t="e">
        <f>IF(RIGHT(DataFromForm[[#This Row],[Heure sieste]],2)*1 &gt;57, AL424,AK424)</f>
        <v>#VALUE!</v>
      </c>
      <c r="AN424" t="e">
        <f>IF(RIGHT(DataFromForm[[#This Row],[Heure sieste]],2)*1 &gt;57,0,MROUND(RIGHT(DataFromForm[[#This Row],[Heure sieste]]*1,2),15))</f>
        <v>#VALUE!</v>
      </c>
      <c r="AO424" t="e">
        <f>MROUND(DataFromForm[[#This Row],[Durée sieste]],15)</f>
        <v>#VALUE!</v>
      </c>
      <c r="AP424" t="e" cm="1">
        <f t="array" aca="1" ref="AP424" ca="1">RIGHT(CELL("address",INDEX(Agenda!A:A,MATCH(DataFromForm[[#This Row],[Date]],Agenda!A:A,0))),3)</f>
        <v>#VALUE!</v>
      </c>
      <c r="AQ424" s="4" t="e" cm="1">
        <f t="array" ref="AQ424">INDEX(MatriceHeureHeure[], MATCH(AN424*1,TableHeuresMinutes[Colonne1],0),MATCH(AM424*1,(MatriceHeureHeure[#Headers])*1,0))</f>
        <v>#VALUE!</v>
      </c>
      <c r="AR424" t="e">
        <f t="shared" si="7"/>
        <v>#VALUE!</v>
      </c>
    </row>
    <row r="425" spans="16:44">
      <c r="P425" s="30" t="e">
        <f>LEFT(TEXT(DataFromForm[[#This Row],[Heure coucher]],"0000"),2)</f>
        <v>#VALUE!</v>
      </c>
      <c r="Q425" s="31" t="e">
        <f>LEFT(TEXT(DataFromForm[[#This Row],[Heure coucher]],"0000"),2)+1</f>
        <v>#VALUE!</v>
      </c>
      <c r="R425" s="32" t="e">
        <f>IF(RIGHT(DataFromForm[[#This Row],[Heure coucher]],2)*1 &gt;57,Q425, P425)</f>
        <v>#VALUE!</v>
      </c>
      <c r="S425" s="33" t="e">
        <f>IF(RIGHT(DataFromForm[[#This Row],[Heure coucher]],2)*1 &gt;57,0,MROUND(RIGHT(DataFromForm[[#This Row],[Heure coucher]]*1,2),15))</f>
        <v>#VALUE!</v>
      </c>
      <c r="T425" s="20" t="e" cm="1">
        <f t="array" aca="1" ref="T425" ca="1">RIGHT(CELL("address",INDEX(Agenda!A:A,MATCH(DataFromForm[[#This Row],[Date]],Agenda!A:A,0))),3)</f>
        <v>#VALUE!</v>
      </c>
      <c r="U425" s="34" t="e" cm="1">
        <f t="array" ref="U425">INDEX(MatriceHeureHeure[], MATCH(S425*1,TableHeuresMinutes[Colonne1],0),MATCH(R425*1,(MatriceHeureHeure[#Headers])*1,0))</f>
        <v>#VALUE!</v>
      </c>
      <c r="W425" s="30" t="e">
        <f>LEFT(TEXT(DataFromForm[[#This Row],[Heure levé]],"0000"),2)</f>
        <v>#VALUE!</v>
      </c>
      <c r="X425" s="31" t="e">
        <f>LEFT(TEXT(DataFromForm[[#This Row],[Heure levé]],"0000"),2)+1</f>
        <v>#VALUE!</v>
      </c>
      <c r="Y425" t="e">
        <f>IF(RIGHT(DataFromForm[[#This Row],[Heure levé]],2)*1 &gt;57, X425,W425)</f>
        <v>#VALUE!</v>
      </c>
      <c r="Z425" t="e">
        <f>IF(RIGHT(DataFromForm[[#This Row],[Heure levé]],2)*1 &gt;57,0,MROUND(RIGHT(DataFromForm[[#This Row],[Heure coucher]]*1,2),15))</f>
        <v>#VALUE!</v>
      </c>
      <c r="AA425" t="e" cm="1">
        <f t="array" aca="1" ref="AA425" ca="1">RIGHT(CELL("address",INDEX(Agenda!A:A,MATCH(DataFromForm[[#This Row],[Date]],Agenda!A:A,0))),3)</f>
        <v>#VALUE!</v>
      </c>
      <c r="AB425" s="4" t="e" cm="1">
        <f t="array" ref="AB425">INDEX(MatriceHeureHeure[], MATCH(Z425*1,TableHeuresMinutes[Colonne1],0),MATCH(Y425*1,(MatriceHeureHeure[#Headers])*1,0))</f>
        <v>#VALUE!</v>
      </c>
      <c r="AD425" s="48" t="e">
        <f>LEFT(TEXT(DataFromForm[[#This Row],[HeureBoisson]],"0000"),2)</f>
        <v>#VALUE!</v>
      </c>
      <c r="AE425" s="31" t="e">
        <f>LEFT(TEXT(DataFromForm[[#This Row],[HeureBoisson]],"0000"),2)+1</f>
        <v>#VALUE!</v>
      </c>
      <c r="AF425" t="e">
        <f>IF(RIGHT(DataFromForm[[#This Row],[HeureBoisson]],2)*1 &gt;57, AE425,AD425)</f>
        <v>#VALUE!</v>
      </c>
      <c r="AG425" t="e">
        <f>IF(RIGHT(DataFromForm[[#This Row],[HeureBoisson]],2)*1 &gt;57,0,MROUND(RIGHT(DataFromForm[[#This Row],[Heure coucher]]*1,2),15))</f>
        <v>#VALUE!</v>
      </c>
      <c r="AH425" t="e" cm="1">
        <f t="array" aca="1" ref="AH425" ca="1">RIGHT(CELL("address",INDEX(Agenda!A:A,MATCH(DataFromForm[[#This Row],[Date]],Agenda!A:A,0))),3)-1</f>
        <v>#VALUE!</v>
      </c>
      <c r="AI425" s="4" t="e" cm="1">
        <f t="array" ref="AI425">INDEX(MatriceHeureHeure[], MATCH(AG425*1,TableHeuresMinutes[Colonne1],0),MATCH(AF425*1,(MatriceHeureHeure[#Headers])*1,0))</f>
        <v>#VALUE!</v>
      </c>
      <c r="AJ425" s="37">
        <v>0</v>
      </c>
      <c r="AK425" s="48" t="e">
        <f>LEFT(TEXT(DataFromForm[[#This Row],[Heure sieste]],"0000"),2)</f>
        <v>#VALUE!</v>
      </c>
      <c r="AL425" s="31" t="e">
        <f>LEFT(TEXT(DataFromForm[[#This Row],[Heure sieste]],"0000"),2)+1</f>
        <v>#VALUE!</v>
      </c>
      <c r="AM425" t="e">
        <f>IF(RIGHT(DataFromForm[[#This Row],[Heure sieste]],2)*1 &gt;57, AL425,AK425)</f>
        <v>#VALUE!</v>
      </c>
      <c r="AN425" t="e">
        <f>IF(RIGHT(DataFromForm[[#This Row],[Heure sieste]],2)*1 &gt;57,0,MROUND(RIGHT(DataFromForm[[#This Row],[Heure sieste]]*1,2),15))</f>
        <v>#VALUE!</v>
      </c>
      <c r="AO425" t="e">
        <f>MROUND(DataFromForm[[#This Row],[Durée sieste]],15)</f>
        <v>#VALUE!</v>
      </c>
      <c r="AP425" t="e" cm="1">
        <f t="array" aca="1" ref="AP425" ca="1">RIGHT(CELL("address",INDEX(Agenda!A:A,MATCH(DataFromForm[[#This Row],[Date]],Agenda!A:A,0))),3)</f>
        <v>#VALUE!</v>
      </c>
      <c r="AQ425" s="4" t="e" cm="1">
        <f t="array" ref="AQ425">INDEX(MatriceHeureHeure[], MATCH(AN425*1,TableHeuresMinutes[Colonne1],0),MATCH(AM425*1,(MatriceHeureHeure[#Headers])*1,0))</f>
        <v>#VALUE!</v>
      </c>
      <c r="AR425" t="e">
        <f t="shared" si="7"/>
        <v>#VALUE!</v>
      </c>
    </row>
    <row r="426" spans="16:44">
      <c r="P426" s="30" t="e">
        <f>LEFT(TEXT(DataFromForm[[#This Row],[Heure coucher]],"0000"),2)</f>
        <v>#VALUE!</v>
      </c>
      <c r="Q426" s="31" t="e">
        <f>LEFT(TEXT(DataFromForm[[#This Row],[Heure coucher]],"0000"),2)+1</f>
        <v>#VALUE!</v>
      </c>
      <c r="R426" s="32" t="e">
        <f>IF(RIGHT(DataFromForm[[#This Row],[Heure coucher]],2)*1 &gt;57,Q426, P426)</f>
        <v>#VALUE!</v>
      </c>
      <c r="S426" s="33" t="e">
        <f>IF(RIGHT(DataFromForm[[#This Row],[Heure coucher]],2)*1 &gt;57,0,MROUND(RIGHT(DataFromForm[[#This Row],[Heure coucher]]*1,2),15))</f>
        <v>#VALUE!</v>
      </c>
      <c r="T426" s="20" t="e" cm="1">
        <f t="array" aca="1" ref="T426" ca="1">RIGHT(CELL("address",INDEX(Agenda!A:A,MATCH(DataFromForm[[#This Row],[Date]],Agenda!A:A,0))),3)</f>
        <v>#VALUE!</v>
      </c>
      <c r="U426" s="34" t="e" cm="1">
        <f t="array" ref="U426">INDEX(MatriceHeureHeure[], MATCH(S426*1,TableHeuresMinutes[Colonne1],0),MATCH(R426*1,(MatriceHeureHeure[#Headers])*1,0))</f>
        <v>#VALUE!</v>
      </c>
      <c r="W426" s="30" t="e">
        <f>LEFT(TEXT(DataFromForm[[#This Row],[Heure levé]],"0000"),2)</f>
        <v>#VALUE!</v>
      </c>
      <c r="X426" s="31" t="e">
        <f>LEFT(TEXT(DataFromForm[[#This Row],[Heure levé]],"0000"),2)+1</f>
        <v>#VALUE!</v>
      </c>
      <c r="Y426" t="e">
        <f>IF(RIGHT(DataFromForm[[#This Row],[Heure levé]],2)*1 &gt;57, X426,W426)</f>
        <v>#VALUE!</v>
      </c>
      <c r="Z426" t="e">
        <f>IF(RIGHT(DataFromForm[[#This Row],[Heure levé]],2)*1 &gt;57,0,MROUND(RIGHT(DataFromForm[[#This Row],[Heure coucher]]*1,2),15))</f>
        <v>#VALUE!</v>
      </c>
      <c r="AA426" t="e" cm="1">
        <f t="array" aca="1" ref="AA426" ca="1">RIGHT(CELL("address",INDEX(Agenda!A:A,MATCH(DataFromForm[[#This Row],[Date]],Agenda!A:A,0))),3)</f>
        <v>#VALUE!</v>
      </c>
      <c r="AB426" s="4" t="e" cm="1">
        <f t="array" ref="AB426">INDEX(MatriceHeureHeure[], MATCH(Z426*1,TableHeuresMinutes[Colonne1],0),MATCH(Y426*1,(MatriceHeureHeure[#Headers])*1,0))</f>
        <v>#VALUE!</v>
      </c>
      <c r="AD426" s="48" t="e">
        <f>LEFT(TEXT(DataFromForm[[#This Row],[HeureBoisson]],"0000"),2)</f>
        <v>#VALUE!</v>
      </c>
      <c r="AE426" s="31" t="e">
        <f>LEFT(TEXT(DataFromForm[[#This Row],[HeureBoisson]],"0000"),2)+1</f>
        <v>#VALUE!</v>
      </c>
      <c r="AF426" t="e">
        <f>IF(RIGHT(DataFromForm[[#This Row],[HeureBoisson]],2)*1 &gt;57, AE426,AD426)</f>
        <v>#VALUE!</v>
      </c>
      <c r="AG426" t="e">
        <f>IF(RIGHT(DataFromForm[[#This Row],[HeureBoisson]],2)*1 &gt;57,0,MROUND(RIGHT(DataFromForm[[#This Row],[Heure coucher]]*1,2),15))</f>
        <v>#VALUE!</v>
      </c>
      <c r="AH426" t="e" cm="1">
        <f t="array" aca="1" ref="AH426" ca="1">RIGHT(CELL("address",INDEX(Agenda!A:A,MATCH(DataFromForm[[#This Row],[Date]],Agenda!A:A,0))),3)-1</f>
        <v>#VALUE!</v>
      </c>
      <c r="AI426" s="4" t="e" cm="1">
        <f t="array" ref="AI426">INDEX(MatriceHeureHeure[], MATCH(AG426*1,TableHeuresMinutes[Colonne1],0),MATCH(AF426*1,(MatriceHeureHeure[#Headers])*1,0))</f>
        <v>#VALUE!</v>
      </c>
      <c r="AJ426" s="37">
        <v>0</v>
      </c>
      <c r="AK426" s="48" t="e">
        <f>LEFT(TEXT(DataFromForm[[#This Row],[Heure sieste]],"0000"),2)</f>
        <v>#VALUE!</v>
      </c>
      <c r="AL426" s="31" t="e">
        <f>LEFT(TEXT(DataFromForm[[#This Row],[Heure sieste]],"0000"),2)+1</f>
        <v>#VALUE!</v>
      </c>
      <c r="AM426" t="e">
        <f>IF(RIGHT(DataFromForm[[#This Row],[Heure sieste]],2)*1 &gt;57, AL426,AK426)</f>
        <v>#VALUE!</v>
      </c>
      <c r="AN426" t="e">
        <f>IF(RIGHT(DataFromForm[[#This Row],[Heure sieste]],2)*1 &gt;57,0,MROUND(RIGHT(DataFromForm[[#This Row],[Heure sieste]]*1,2),15))</f>
        <v>#VALUE!</v>
      </c>
      <c r="AO426" t="e">
        <f>MROUND(DataFromForm[[#This Row],[Durée sieste]],15)</f>
        <v>#VALUE!</v>
      </c>
      <c r="AP426" t="e" cm="1">
        <f t="array" aca="1" ref="AP426" ca="1">RIGHT(CELL("address",INDEX(Agenda!A:A,MATCH(DataFromForm[[#This Row],[Date]],Agenda!A:A,0))),3)</f>
        <v>#VALUE!</v>
      </c>
      <c r="AQ426" s="4" t="e" cm="1">
        <f t="array" ref="AQ426">INDEX(MatriceHeureHeure[], MATCH(AN426*1,TableHeuresMinutes[Colonne1],0),MATCH(AM426*1,(MatriceHeureHeure[#Headers])*1,0))</f>
        <v>#VALUE!</v>
      </c>
      <c r="AR426" t="e">
        <f t="shared" si="7"/>
        <v>#VALUE!</v>
      </c>
    </row>
    <row r="427" spans="16:44">
      <c r="P427" s="30" t="e">
        <f>LEFT(TEXT(DataFromForm[[#This Row],[Heure coucher]],"0000"),2)</f>
        <v>#VALUE!</v>
      </c>
      <c r="Q427" s="31" t="e">
        <f>LEFT(TEXT(DataFromForm[[#This Row],[Heure coucher]],"0000"),2)+1</f>
        <v>#VALUE!</v>
      </c>
      <c r="R427" s="32" t="e">
        <f>IF(RIGHT(DataFromForm[[#This Row],[Heure coucher]],2)*1 &gt;57,Q427, P427)</f>
        <v>#VALUE!</v>
      </c>
      <c r="S427" s="33" t="e">
        <f>IF(RIGHT(DataFromForm[[#This Row],[Heure coucher]],2)*1 &gt;57,0,MROUND(RIGHT(DataFromForm[[#This Row],[Heure coucher]]*1,2),15))</f>
        <v>#VALUE!</v>
      </c>
      <c r="T427" s="20" t="e" cm="1">
        <f t="array" aca="1" ref="T427" ca="1">RIGHT(CELL("address",INDEX(Agenda!A:A,MATCH(DataFromForm[[#This Row],[Date]],Agenda!A:A,0))),3)</f>
        <v>#VALUE!</v>
      </c>
      <c r="U427" s="34" t="e" cm="1">
        <f t="array" ref="U427">INDEX(MatriceHeureHeure[], MATCH(S427*1,TableHeuresMinutes[Colonne1],0),MATCH(R427*1,(MatriceHeureHeure[#Headers])*1,0))</f>
        <v>#VALUE!</v>
      </c>
      <c r="W427" s="30" t="e">
        <f>LEFT(TEXT(DataFromForm[[#This Row],[Heure levé]],"0000"),2)</f>
        <v>#VALUE!</v>
      </c>
      <c r="X427" s="31" t="e">
        <f>LEFT(TEXT(DataFromForm[[#This Row],[Heure levé]],"0000"),2)+1</f>
        <v>#VALUE!</v>
      </c>
      <c r="Y427" t="e">
        <f>IF(RIGHT(DataFromForm[[#This Row],[Heure levé]],2)*1 &gt;57, X427,W427)</f>
        <v>#VALUE!</v>
      </c>
      <c r="Z427" t="e">
        <f>IF(RIGHT(DataFromForm[[#This Row],[Heure levé]],2)*1 &gt;57,0,MROUND(RIGHT(DataFromForm[[#This Row],[Heure coucher]]*1,2),15))</f>
        <v>#VALUE!</v>
      </c>
      <c r="AA427" t="e" cm="1">
        <f t="array" aca="1" ref="AA427" ca="1">RIGHT(CELL("address",INDEX(Agenda!A:A,MATCH(DataFromForm[[#This Row],[Date]],Agenda!A:A,0))),3)</f>
        <v>#VALUE!</v>
      </c>
      <c r="AB427" s="4" t="e" cm="1">
        <f t="array" ref="AB427">INDEX(MatriceHeureHeure[], MATCH(Z427*1,TableHeuresMinutes[Colonne1],0),MATCH(Y427*1,(MatriceHeureHeure[#Headers])*1,0))</f>
        <v>#VALUE!</v>
      </c>
      <c r="AD427" s="48" t="e">
        <f>LEFT(TEXT(DataFromForm[[#This Row],[HeureBoisson]],"0000"),2)</f>
        <v>#VALUE!</v>
      </c>
      <c r="AE427" s="31" t="e">
        <f>LEFT(TEXT(DataFromForm[[#This Row],[HeureBoisson]],"0000"),2)+1</f>
        <v>#VALUE!</v>
      </c>
      <c r="AF427" t="e">
        <f>IF(RIGHT(DataFromForm[[#This Row],[HeureBoisson]],2)*1 &gt;57, AE427,AD427)</f>
        <v>#VALUE!</v>
      </c>
      <c r="AG427" t="e">
        <f>IF(RIGHT(DataFromForm[[#This Row],[HeureBoisson]],2)*1 &gt;57,0,MROUND(RIGHT(DataFromForm[[#This Row],[Heure coucher]]*1,2),15))</f>
        <v>#VALUE!</v>
      </c>
      <c r="AH427" t="e" cm="1">
        <f t="array" aca="1" ref="AH427" ca="1">RIGHT(CELL("address",INDEX(Agenda!A:A,MATCH(DataFromForm[[#This Row],[Date]],Agenda!A:A,0))),3)-1</f>
        <v>#VALUE!</v>
      </c>
      <c r="AI427" s="4" t="e" cm="1">
        <f t="array" ref="AI427">INDEX(MatriceHeureHeure[], MATCH(AG427*1,TableHeuresMinutes[Colonne1],0),MATCH(AF427*1,(MatriceHeureHeure[#Headers])*1,0))</f>
        <v>#VALUE!</v>
      </c>
      <c r="AJ427" s="37">
        <v>0</v>
      </c>
      <c r="AK427" s="48" t="e">
        <f>LEFT(TEXT(DataFromForm[[#This Row],[Heure sieste]],"0000"),2)</f>
        <v>#VALUE!</v>
      </c>
      <c r="AL427" s="31" t="e">
        <f>LEFT(TEXT(DataFromForm[[#This Row],[Heure sieste]],"0000"),2)+1</f>
        <v>#VALUE!</v>
      </c>
      <c r="AM427" t="e">
        <f>IF(RIGHT(DataFromForm[[#This Row],[Heure sieste]],2)*1 &gt;57, AL427,AK427)</f>
        <v>#VALUE!</v>
      </c>
      <c r="AN427" t="e">
        <f>IF(RIGHT(DataFromForm[[#This Row],[Heure sieste]],2)*1 &gt;57,0,MROUND(RIGHT(DataFromForm[[#This Row],[Heure sieste]]*1,2),15))</f>
        <v>#VALUE!</v>
      </c>
      <c r="AO427" t="e">
        <f>MROUND(DataFromForm[[#This Row],[Durée sieste]],15)</f>
        <v>#VALUE!</v>
      </c>
      <c r="AP427" t="e" cm="1">
        <f t="array" aca="1" ref="AP427" ca="1">RIGHT(CELL("address",INDEX(Agenda!A:A,MATCH(DataFromForm[[#This Row],[Date]],Agenda!A:A,0))),3)</f>
        <v>#VALUE!</v>
      </c>
      <c r="AQ427" s="4" t="e" cm="1">
        <f t="array" ref="AQ427">INDEX(MatriceHeureHeure[], MATCH(AN427*1,TableHeuresMinutes[Colonne1],0),MATCH(AM427*1,(MatriceHeureHeure[#Headers])*1,0))</f>
        <v>#VALUE!</v>
      </c>
      <c r="AR427" t="e">
        <f t="shared" si="7"/>
        <v>#VALUE!</v>
      </c>
    </row>
    <row r="428" spans="16:44">
      <c r="P428" s="30" t="e">
        <f>LEFT(TEXT(DataFromForm[[#This Row],[Heure coucher]],"0000"),2)</f>
        <v>#VALUE!</v>
      </c>
      <c r="Q428" s="31" t="e">
        <f>LEFT(TEXT(DataFromForm[[#This Row],[Heure coucher]],"0000"),2)+1</f>
        <v>#VALUE!</v>
      </c>
      <c r="R428" s="32" t="e">
        <f>IF(RIGHT(DataFromForm[[#This Row],[Heure coucher]],2)*1 &gt;57,Q428, P428)</f>
        <v>#VALUE!</v>
      </c>
      <c r="S428" s="33" t="e">
        <f>IF(RIGHT(DataFromForm[[#This Row],[Heure coucher]],2)*1 &gt;57,0,MROUND(RIGHT(DataFromForm[[#This Row],[Heure coucher]]*1,2),15))</f>
        <v>#VALUE!</v>
      </c>
      <c r="T428" s="20" t="e" cm="1">
        <f t="array" aca="1" ref="T428" ca="1">RIGHT(CELL("address",INDEX(Agenda!A:A,MATCH(DataFromForm[[#This Row],[Date]],Agenda!A:A,0))),3)</f>
        <v>#VALUE!</v>
      </c>
      <c r="U428" s="34" t="e" cm="1">
        <f t="array" ref="U428">INDEX(MatriceHeureHeure[], MATCH(S428*1,TableHeuresMinutes[Colonne1],0),MATCH(R428*1,(MatriceHeureHeure[#Headers])*1,0))</f>
        <v>#VALUE!</v>
      </c>
      <c r="W428" s="30" t="e">
        <f>LEFT(TEXT(DataFromForm[[#This Row],[Heure levé]],"0000"),2)</f>
        <v>#VALUE!</v>
      </c>
      <c r="X428" s="31" t="e">
        <f>LEFT(TEXT(DataFromForm[[#This Row],[Heure levé]],"0000"),2)+1</f>
        <v>#VALUE!</v>
      </c>
      <c r="Y428" t="e">
        <f>IF(RIGHT(DataFromForm[[#This Row],[Heure levé]],2)*1 &gt;57, X428,W428)</f>
        <v>#VALUE!</v>
      </c>
      <c r="Z428" t="e">
        <f>IF(RIGHT(DataFromForm[[#This Row],[Heure levé]],2)*1 &gt;57,0,MROUND(RIGHT(DataFromForm[[#This Row],[Heure coucher]]*1,2),15))</f>
        <v>#VALUE!</v>
      </c>
      <c r="AA428" t="e" cm="1">
        <f t="array" aca="1" ref="AA428" ca="1">RIGHT(CELL("address",INDEX(Agenda!A:A,MATCH(DataFromForm[[#This Row],[Date]],Agenda!A:A,0))),3)</f>
        <v>#VALUE!</v>
      </c>
      <c r="AB428" s="4" t="e" cm="1">
        <f t="array" ref="AB428">INDEX(MatriceHeureHeure[], MATCH(Z428*1,TableHeuresMinutes[Colonne1],0),MATCH(Y428*1,(MatriceHeureHeure[#Headers])*1,0))</f>
        <v>#VALUE!</v>
      </c>
      <c r="AD428" s="48" t="e">
        <f>LEFT(TEXT(DataFromForm[[#This Row],[HeureBoisson]],"0000"),2)</f>
        <v>#VALUE!</v>
      </c>
      <c r="AE428" s="31" t="e">
        <f>LEFT(TEXT(DataFromForm[[#This Row],[HeureBoisson]],"0000"),2)+1</f>
        <v>#VALUE!</v>
      </c>
      <c r="AF428" t="e">
        <f>IF(RIGHT(DataFromForm[[#This Row],[HeureBoisson]],2)*1 &gt;57, AE428,AD428)</f>
        <v>#VALUE!</v>
      </c>
      <c r="AG428" t="e">
        <f>IF(RIGHT(DataFromForm[[#This Row],[HeureBoisson]],2)*1 &gt;57,0,MROUND(RIGHT(DataFromForm[[#This Row],[Heure coucher]]*1,2),15))</f>
        <v>#VALUE!</v>
      </c>
      <c r="AH428" t="e" cm="1">
        <f t="array" aca="1" ref="AH428" ca="1">RIGHT(CELL("address",INDEX(Agenda!A:A,MATCH(DataFromForm[[#This Row],[Date]],Agenda!A:A,0))),3)-1</f>
        <v>#VALUE!</v>
      </c>
      <c r="AI428" s="4" t="e" cm="1">
        <f t="array" ref="AI428">INDEX(MatriceHeureHeure[], MATCH(AG428*1,TableHeuresMinutes[Colonne1],0),MATCH(AF428*1,(MatriceHeureHeure[#Headers])*1,0))</f>
        <v>#VALUE!</v>
      </c>
      <c r="AJ428" s="37">
        <v>0</v>
      </c>
      <c r="AK428" s="48" t="e">
        <f>LEFT(TEXT(DataFromForm[[#This Row],[Heure sieste]],"0000"),2)</f>
        <v>#VALUE!</v>
      </c>
      <c r="AL428" s="31" t="e">
        <f>LEFT(TEXT(DataFromForm[[#This Row],[Heure sieste]],"0000"),2)+1</f>
        <v>#VALUE!</v>
      </c>
      <c r="AM428" t="e">
        <f>IF(RIGHT(DataFromForm[[#This Row],[Heure sieste]],2)*1 &gt;57, AL428,AK428)</f>
        <v>#VALUE!</v>
      </c>
      <c r="AN428" t="e">
        <f>IF(RIGHT(DataFromForm[[#This Row],[Heure sieste]],2)*1 &gt;57,0,MROUND(RIGHT(DataFromForm[[#This Row],[Heure sieste]]*1,2),15))</f>
        <v>#VALUE!</v>
      </c>
      <c r="AO428" t="e">
        <f>MROUND(DataFromForm[[#This Row],[Durée sieste]],15)</f>
        <v>#VALUE!</v>
      </c>
      <c r="AP428" t="e" cm="1">
        <f t="array" aca="1" ref="AP428" ca="1">RIGHT(CELL("address",INDEX(Agenda!A:A,MATCH(DataFromForm[[#This Row],[Date]],Agenda!A:A,0))),3)</f>
        <v>#VALUE!</v>
      </c>
      <c r="AQ428" s="4" t="e" cm="1">
        <f t="array" ref="AQ428">INDEX(MatriceHeureHeure[], MATCH(AN428*1,TableHeuresMinutes[Colonne1],0),MATCH(AM428*1,(MatriceHeureHeure[#Headers])*1,0))</f>
        <v>#VALUE!</v>
      </c>
      <c r="AR428" t="e">
        <f t="shared" si="7"/>
        <v>#VALUE!</v>
      </c>
    </row>
    <row r="429" spans="16:44">
      <c r="P429" s="30" t="e">
        <f>LEFT(TEXT(DataFromForm[[#This Row],[Heure coucher]],"0000"),2)</f>
        <v>#VALUE!</v>
      </c>
      <c r="Q429" s="31" t="e">
        <f>LEFT(TEXT(DataFromForm[[#This Row],[Heure coucher]],"0000"),2)+1</f>
        <v>#VALUE!</v>
      </c>
      <c r="R429" s="32" t="e">
        <f>IF(RIGHT(DataFromForm[[#This Row],[Heure coucher]],2)*1 &gt;57,Q429, P429)</f>
        <v>#VALUE!</v>
      </c>
      <c r="S429" s="33" t="e">
        <f>IF(RIGHT(DataFromForm[[#This Row],[Heure coucher]],2)*1 &gt;57,0,MROUND(RIGHT(DataFromForm[[#This Row],[Heure coucher]]*1,2),15))</f>
        <v>#VALUE!</v>
      </c>
      <c r="T429" s="20" t="e" cm="1">
        <f t="array" aca="1" ref="T429" ca="1">RIGHT(CELL("address",INDEX(Agenda!A:A,MATCH(DataFromForm[[#This Row],[Date]],Agenda!A:A,0))),3)</f>
        <v>#VALUE!</v>
      </c>
      <c r="U429" s="34" t="e" cm="1">
        <f t="array" ref="U429">INDEX(MatriceHeureHeure[], MATCH(S429*1,TableHeuresMinutes[Colonne1],0),MATCH(R429*1,(MatriceHeureHeure[#Headers])*1,0))</f>
        <v>#VALUE!</v>
      </c>
      <c r="W429" s="30" t="e">
        <f>LEFT(TEXT(DataFromForm[[#This Row],[Heure levé]],"0000"),2)</f>
        <v>#VALUE!</v>
      </c>
      <c r="X429" s="31" t="e">
        <f>LEFT(TEXT(DataFromForm[[#This Row],[Heure levé]],"0000"),2)+1</f>
        <v>#VALUE!</v>
      </c>
      <c r="Y429" t="e">
        <f>IF(RIGHT(DataFromForm[[#This Row],[Heure levé]],2)*1 &gt;57, X429,W429)</f>
        <v>#VALUE!</v>
      </c>
      <c r="Z429" t="e">
        <f>IF(RIGHT(DataFromForm[[#This Row],[Heure levé]],2)*1 &gt;57,0,MROUND(RIGHT(DataFromForm[[#This Row],[Heure coucher]]*1,2),15))</f>
        <v>#VALUE!</v>
      </c>
      <c r="AA429" t="e" cm="1">
        <f t="array" aca="1" ref="AA429" ca="1">RIGHT(CELL("address",INDEX(Agenda!A:A,MATCH(DataFromForm[[#This Row],[Date]],Agenda!A:A,0))),3)</f>
        <v>#VALUE!</v>
      </c>
      <c r="AB429" s="4" t="e" cm="1">
        <f t="array" ref="AB429">INDEX(MatriceHeureHeure[], MATCH(Z429*1,TableHeuresMinutes[Colonne1],0),MATCH(Y429*1,(MatriceHeureHeure[#Headers])*1,0))</f>
        <v>#VALUE!</v>
      </c>
      <c r="AD429" s="48" t="e">
        <f>LEFT(TEXT(DataFromForm[[#This Row],[HeureBoisson]],"0000"),2)</f>
        <v>#VALUE!</v>
      </c>
      <c r="AE429" s="31" t="e">
        <f>LEFT(TEXT(DataFromForm[[#This Row],[HeureBoisson]],"0000"),2)+1</f>
        <v>#VALUE!</v>
      </c>
      <c r="AF429" t="e">
        <f>IF(RIGHT(DataFromForm[[#This Row],[HeureBoisson]],2)*1 &gt;57, AE429,AD429)</f>
        <v>#VALUE!</v>
      </c>
      <c r="AG429" t="e">
        <f>IF(RIGHT(DataFromForm[[#This Row],[HeureBoisson]],2)*1 &gt;57,0,MROUND(RIGHT(DataFromForm[[#This Row],[Heure coucher]]*1,2),15))</f>
        <v>#VALUE!</v>
      </c>
      <c r="AH429" t="e" cm="1">
        <f t="array" aca="1" ref="AH429" ca="1">RIGHT(CELL("address",INDEX(Agenda!A:A,MATCH(DataFromForm[[#This Row],[Date]],Agenda!A:A,0))),3)-1</f>
        <v>#VALUE!</v>
      </c>
      <c r="AI429" s="4" t="e" cm="1">
        <f t="array" ref="AI429">INDEX(MatriceHeureHeure[], MATCH(AG429*1,TableHeuresMinutes[Colonne1],0),MATCH(AF429*1,(MatriceHeureHeure[#Headers])*1,0))</f>
        <v>#VALUE!</v>
      </c>
      <c r="AJ429" s="37">
        <v>0</v>
      </c>
      <c r="AK429" s="48" t="e">
        <f>LEFT(TEXT(DataFromForm[[#This Row],[Heure sieste]],"0000"),2)</f>
        <v>#VALUE!</v>
      </c>
      <c r="AL429" s="31" t="e">
        <f>LEFT(TEXT(DataFromForm[[#This Row],[Heure sieste]],"0000"),2)+1</f>
        <v>#VALUE!</v>
      </c>
      <c r="AM429" t="e">
        <f>IF(RIGHT(DataFromForm[[#This Row],[Heure sieste]],2)*1 &gt;57, AL429,AK429)</f>
        <v>#VALUE!</v>
      </c>
      <c r="AN429" t="e">
        <f>IF(RIGHT(DataFromForm[[#This Row],[Heure sieste]],2)*1 &gt;57,0,MROUND(RIGHT(DataFromForm[[#This Row],[Heure sieste]]*1,2),15))</f>
        <v>#VALUE!</v>
      </c>
      <c r="AO429" t="e">
        <f>MROUND(DataFromForm[[#This Row],[Durée sieste]],15)</f>
        <v>#VALUE!</v>
      </c>
      <c r="AP429" t="e" cm="1">
        <f t="array" aca="1" ref="AP429" ca="1">RIGHT(CELL("address",INDEX(Agenda!A:A,MATCH(DataFromForm[[#This Row],[Date]],Agenda!A:A,0))),3)</f>
        <v>#VALUE!</v>
      </c>
      <c r="AQ429" s="4" t="e" cm="1">
        <f t="array" ref="AQ429">INDEX(MatriceHeureHeure[], MATCH(AN429*1,TableHeuresMinutes[Colonne1],0),MATCH(AM429*1,(MatriceHeureHeure[#Headers])*1,0))</f>
        <v>#VALUE!</v>
      </c>
      <c r="AR429" t="e">
        <f t="shared" si="7"/>
        <v>#VALUE!</v>
      </c>
    </row>
    <row r="430" spans="16:44">
      <c r="P430" s="30" t="e">
        <f>LEFT(TEXT(DataFromForm[[#This Row],[Heure coucher]],"0000"),2)</f>
        <v>#VALUE!</v>
      </c>
      <c r="Q430" s="31" t="e">
        <f>LEFT(TEXT(DataFromForm[[#This Row],[Heure coucher]],"0000"),2)+1</f>
        <v>#VALUE!</v>
      </c>
      <c r="R430" s="32" t="e">
        <f>IF(RIGHT(DataFromForm[[#This Row],[Heure coucher]],2)*1 &gt;57,Q430, P430)</f>
        <v>#VALUE!</v>
      </c>
      <c r="S430" s="33" t="e">
        <f>IF(RIGHT(DataFromForm[[#This Row],[Heure coucher]],2)*1 &gt;57,0,MROUND(RIGHT(DataFromForm[[#This Row],[Heure coucher]]*1,2),15))</f>
        <v>#VALUE!</v>
      </c>
      <c r="T430" s="20" t="e" cm="1">
        <f t="array" aca="1" ref="T430" ca="1">RIGHT(CELL("address",INDEX(Agenda!A:A,MATCH(DataFromForm[[#This Row],[Date]],Agenda!A:A,0))),3)</f>
        <v>#VALUE!</v>
      </c>
      <c r="U430" s="34" t="e" cm="1">
        <f t="array" ref="U430">INDEX(MatriceHeureHeure[], MATCH(S430*1,TableHeuresMinutes[Colonne1],0),MATCH(R430*1,(MatriceHeureHeure[#Headers])*1,0))</f>
        <v>#VALUE!</v>
      </c>
      <c r="W430" s="30" t="e">
        <f>LEFT(TEXT(DataFromForm[[#This Row],[Heure levé]],"0000"),2)</f>
        <v>#VALUE!</v>
      </c>
      <c r="X430" s="31" t="e">
        <f>LEFT(TEXT(DataFromForm[[#This Row],[Heure levé]],"0000"),2)+1</f>
        <v>#VALUE!</v>
      </c>
      <c r="Y430" t="e">
        <f>IF(RIGHT(DataFromForm[[#This Row],[Heure levé]],2)*1 &gt;57, X430,W430)</f>
        <v>#VALUE!</v>
      </c>
      <c r="Z430" t="e">
        <f>IF(RIGHT(DataFromForm[[#This Row],[Heure levé]],2)*1 &gt;57,0,MROUND(RIGHT(DataFromForm[[#This Row],[Heure coucher]]*1,2),15))</f>
        <v>#VALUE!</v>
      </c>
      <c r="AA430" t="e" cm="1">
        <f t="array" aca="1" ref="AA430" ca="1">RIGHT(CELL("address",INDEX(Agenda!A:A,MATCH(DataFromForm[[#This Row],[Date]],Agenda!A:A,0))),3)</f>
        <v>#VALUE!</v>
      </c>
      <c r="AB430" s="4" t="e" cm="1">
        <f t="array" ref="AB430">INDEX(MatriceHeureHeure[], MATCH(Z430*1,TableHeuresMinutes[Colonne1],0),MATCH(Y430*1,(MatriceHeureHeure[#Headers])*1,0))</f>
        <v>#VALUE!</v>
      </c>
      <c r="AD430" s="48" t="e">
        <f>LEFT(TEXT(DataFromForm[[#This Row],[HeureBoisson]],"0000"),2)</f>
        <v>#VALUE!</v>
      </c>
      <c r="AE430" s="31" t="e">
        <f>LEFT(TEXT(DataFromForm[[#This Row],[HeureBoisson]],"0000"),2)+1</f>
        <v>#VALUE!</v>
      </c>
      <c r="AF430" t="e">
        <f>IF(RIGHT(DataFromForm[[#This Row],[HeureBoisson]],2)*1 &gt;57, AE430,AD430)</f>
        <v>#VALUE!</v>
      </c>
      <c r="AG430" t="e">
        <f>IF(RIGHT(DataFromForm[[#This Row],[HeureBoisson]],2)*1 &gt;57,0,MROUND(RIGHT(DataFromForm[[#This Row],[Heure coucher]]*1,2),15))</f>
        <v>#VALUE!</v>
      </c>
      <c r="AH430" t="e" cm="1">
        <f t="array" aca="1" ref="AH430" ca="1">RIGHT(CELL("address",INDEX(Agenda!A:A,MATCH(DataFromForm[[#This Row],[Date]],Agenda!A:A,0))),3)-1</f>
        <v>#VALUE!</v>
      </c>
      <c r="AI430" s="4" t="e" cm="1">
        <f t="array" ref="AI430">INDEX(MatriceHeureHeure[], MATCH(AG430*1,TableHeuresMinutes[Colonne1],0),MATCH(AF430*1,(MatriceHeureHeure[#Headers])*1,0))</f>
        <v>#VALUE!</v>
      </c>
      <c r="AJ430" s="37">
        <v>0</v>
      </c>
      <c r="AK430" s="48" t="e">
        <f>LEFT(TEXT(DataFromForm[[#This Row],[Heure sieste]],"0000"),2)</f>
        <v>#VALUE!</v>
      </c>
      <c r="AL430" s="31" t="e">
        <f>LEFT(TEXT(DataFromForm[[#This Row],[Heure sieste]],"0000"),2)+1</f>
        <v>#VALUE!</v>
      </c>
      <c r="AM430" t="e">
        <f>IF(RIGHT(DataFromForm[[#This Row],[Heure sieste]],2)*1 &gt;57, AL430,AK430)</f>
        <v>#VALUE!</v>
      </c>
      <c r="AN430" t="e">
        <f>IF(RIGHT(DataFromForm[[#This Row],[Heure sieste]],2)*1 &gt;57,0,MROUND(RIGHT(DataFromForm[[#This Row],[Heure sieste]]*1,2),15))</f>
        <v>#VALUE!</v>
      </c>
      <c r="AO430" t="e">
        <f>MROUND(DataFromForm[[#This Row],[Durée sieste]],15)</f>
        <v>#VALUE!</v>
      </c>
      <c r="AP430" t="e" cm="1">
        <f t="array" aca="1" ref="AP430" ca="1">RIGHT(CELL("address",INDEX(Agenda!A:A,MATCH(DataFromForm[[#This Row],[Date]],Agenda!A:A,0))),3)</f>
        <v>#VALUE!</v>
      </c>
      <c r="AQ430" s="4" t="e" cm="1">
        <f t="array" ref="AQ430">INDEX(MatriceHeureHeure[], MATCH(AN430*1,TableHeuresMinutes[Colonne1],0),MATCH(AM430*1,(MatriceHeureHeure[#Headers])*1,0))</f>
        <v>#VALUE!</v>
      </c>
      <c r="AR430" t="e">
        <f t="shared" si="7"/>
        <v>#VALUE!</v>
      </c>
    </row>
    <row r="431" spans="16:44">
      <c r="P431" s="30" t="e">
        <f>LEFT(TEXT(DataFromForm[[#This Row],[Heure coucher]],"0000"),2)</f>
        <v>#VALUE!</v>
      </c>
      <c r="Q431" s="31" t="e">
        <f>LEFT(TEXT(DataFromForm[[#This Row],[Heure coucher]],"0000"),2)+1</f>
        <v>#VALUE!</v>
      </c>
      <c r="R431" s="32" t="e">
        <f>IF(RIGHT(DataFromForm[[#This Row],[Heure coucher]],2)*1 &gt;57,Q431, P431)</f>
        <v>#VALUE!</v>
      </c>
      <c r="S431" s="33" t="e">
        <f>IF(RIGHT(DataFromForm[[#This Row],[Heure coucher]],2)*1 &gt;57,0,MROUND(RIGHT(DataFromForm[[#This Row],[Heure coucher]]*1,2),15))</f>
        <v>#VALUE!</v>
      </c>
      <c r="T431" s="20" t="e" cm="1">
        <f t="array" aca="1" ref="T431" ca="1">RIGHT(CELL("address",INDEX(Agenda!A:A,MATCH(DataFromForm[[#This Row],[Date]],Agenda!A:A,0))),3)</f>
        <v>#VALUE!</v>
      </c>
      <c r="U431" s="34" t="e" cm="1">
        <f t="array" ref="U431">INDEX(MatriceHeureHeure[], MATCH(S431*1,TableHeuresMinutes[Colonne1],0),MATCH(R431*1,(MatriceHeureHeure[#Headers])*1,0))</f>
        <v>#VALUE!</v>
      </c>
      <c r="W431" s="30" t="e">
        <f>LEFT(TEXT(DataFromForm[[#This Row],[Heure levé]],"0000"),2)</f>
        <v>#VALUE!</v>
      </c>
      <c r="X431" s="31" t="e">
        <f>LEFT(TEXT(DataFromForm[[#This Row],[Heure levé]],"0000"),2)+1</f>
        <v>#VALUE!</v>
      </c>
      <c r="Y431" t="e">
        <f>IF(RIGHT(DataFromForm[[#This Row],[Heure levé]],2)*1 &gt;57, X431,W431)</f>
        <v>#VALUE!</v>
      </c>
      <c r="Z431" t="e">
        <f>IF(RIGHT(DataFromForm[[#This Row],[Heure levé]],2)*1 &gt;57,0,MROUND(RIGHT(DataFromForm[[#This Row],[Heure coucher]]*1,2),15))</f>
        <v>#VALUE!</v>
      </c>
      <c r="AA431" t="e" cm="1">
        <f t="array" aca="1" ref="AA431" ca="1">RIGHT(CELL("address",INDEX(Agenda!A:A,MATCH(DataFromForm[[#This Row],[Date]],Agenda!A:A,0))),3)</f>
        <v>#VALUE!</v>
      </c>
      <c r="AB431" s="4" t="e" cm="1">
        <f t="array" ref="AB431">INDEX(MatriceHeureHeure[], MATCH(Z431*1,TableHeuresMinutes[Colonne1],0),MATCH(Y431*1,(MatriceHeureHeure[#Headers])*1,0))</f>
        <v>#VALUE!</v>
      </c>
      <c r="AD431" s="48" t="e">
        <f>LEFT(TEXT(DataFromForm[[#This Row],[HeureBoisson]],"0000"),2)</f>
        <v>#VALUE!</v>
      </c>
      <c r="AE431" s="31" t="e">
        <f>LEFT(TEXT(DataFromForm[[#This Row],[HeureBoisson]],"0000"),2)+1</f>
        <v>#VALUE!</v>
      </c>
      <c r="AF431" t="e">
        <f>IF(RIGHT(DataFromForm[[#This Row],[HeureBoisson]],2)*1 &gt;57, AE431,AD431)</f>
        <v>#VALUE!</v>
      </c>
      <c r="AG431" t="e">
        <f>IF(RIGHT(DataFromForm[[#This Row],[HeureBoisson]],2)*1 &gt;57,0,MROUND(RIGHT(DataFromForm[[#This Row],[Heure coucher]]*1,2),15))</f>
        <v>#VALUE!</v>
      </c>
      <c r="AH431" t="e" cm="1">
        <f t="array" aca="1" ref="AH431" ca="1">RIGHT(CELL("address",INDEX(Agenda!A:A,MATCH(DataFromForm[[#This Row],[Date]],Agenda!A:A,0))),3)-1</f>
        <v>#VALUE!</v>
      </c>
      <c r="AI431" s="4" t="e" cm="1">
        <f t="array" ref="AI431">INDEX(MatriceHeureHeure[], MATCH(AG431*1,TableHeuresMinutes[Colonne1],0),MATCH(AF431*1,(MatriceHeureHeure[#Headers])*1,0))</f>
        <v>#VALUE!</v>
      </c>
      <c r="AJ431" s="37">
        <v>0</v>
      </c>
      <c r="AK431" s="48" t="e">
        <f>LEFT(TEXT(DataFromForm[[#This Row],[Heure sieste]],"0000"),2)</f>
        <v>#VALUE!</v>
      </c>
      <c r="AL431" s="31" t="e">
        <f>LEFT(TEXT(DataFromForm[[#This Row],[Heure sieste]],"0000"),2)+1</f>
        <v>#VALUE!</v>
      </c>
      <c r="AM431" t="e">
        <f>IF(RIGHT(DataFromForm[[#This Row],[Heure sieste]],2)*1 &gt;57, AL431,AK431)</f>
        <v>#VALUE!</v>
      </c>
      <c r="AN431" t="e">
        <f>IF(RIGHT(DataFromForm[[#This Row],[Heure sieste]],2)*1 &gt;57,0,MROUND(RIGHT(DataFromForm[[#This Row],[Heure sieste]]*1,2),15))</f>
        <v>#VALUE!</v>
      </c>
      <c r="AO431" t="e">
        <f>MROUND(DataFromForm[[#This Row],[Durée sieste]],15)</f>
        <v>#VALUE!</v>
      </c>
      <c r="AP431" t="e" cm="1">
        <f t="array" aca="1" ref="AP431" ca="1">RIGHT(CELL("address",INDEX(Agenda!A:A,MATCH(DataFromForm[[#This Row],[Date]],Agenda!A:A,0))),3)</f>
        <v>#VALUE!</v>
      </c>
      <c r="AQ431" s="4" t="e" cm="1">
        <f t="array" ref="AQ431">INDEX(MatriceHeureHeure[], MATCH(AN431*1,TableHeuresMinutes[Colonne1],0),MATCH(AM431*1,(MatriceHeureHeure[#Headers])*1,0))</f>
        <v>#VALUE!</v>
      </c>
      <c r="AR431" t="e">
        <f t="shared" si="7"/>
        <v>#VALUE!</v>
      </c>
    </row>
    <row r="432" spans="16:44">
      <c r="P432" s="30" t="e">
        <f>LEFT(TEXT(DataFromForm[[#This Row],[Heure coucher]],"0000"),2)</f>
        <v>#VALUE!</v>
      </c>
      <c r="Q432" s="31" t="e">
        <f>LEFT(TEXT(DataFromForm[[#This Row],[Heure coucher]],"0000"),2)+1</f>
        <v>#VALUE!</v>
      </c>
      <c r="R432" s="32" t="e">
        <f>IF(RIGHT(DataFromForm[[#This Row],[Heure coucher]],2)*1 &gt;57,Q432, P432)</f>
        <v>#VALUE!</v>
      </c>
      <c r="S432" s="33" t="e">
        <f>IF(RIGHT(DataFromForm[[#This Row],[Heure coucher]],2)*1 &gt;57,0,MROUND(RIGHT(DataFromForm[[#This Row],[Heure coucher]]*1,2),15))</f>
        <v>#VALUE!</v>
      </c>
      <c r="T432" s="20" t="e" cm="1">
        <f t="array" aca="1" ref="T432" ca="1">RIGHT(CELL("address",INDEX(Agenda!A:A,MATCH(DataFromForm[[#This Row],[Date]],Agenda!A:A,0))),3)</f>
        <v>#VALUE!</v>
      </c>
      <c r="U432" s="34" t="e" cm="1">
        <f t="array" ref="U432">INDEX(MatriceHeureHeure[], MATCH(S432*1,TableHeuresMinutes[Colonne1],0),MATCH(R432*1,(MatriceHeureHeure[#Headers])*1,0))</f>
        <v>#VALUE!</v>
      </c>
      <c r="W432" s="30" t="e">
        <f>LEFT(TEXT(DataFromForm[[#This Row],[Heure levé]],"0000"),2)</f>
        <v>#VALUE!</v>
      </c>
      <c r="X432" s="31" t="e">
        <f>LEFT(TEXT(DataFromForm[[#This Row],[Heure levé]],"0000"),2)+1</f>
        <v>#VALUE!</v>
      </c>
      <c r="Y432" t="e">
        <f>IF(RIGHT(DataFromForm[[#This Row],[Heure levé]],2)*1 &gt;57, X432,W432)</f>
        <v>#VALUE!</v>
      </c>
      <c r="Z432" t="e">
        <f>IF(RIGHT(DataFromForm[[#This Row],[Heure levé]],2)*1 &gt;57,0,MROUND(RIGHT(DataFromForm[[#This Row],[Heure coucher]]*1,2),15))</f>
        <v>#VALUE!</v>
      </c>
      <c r="AA432" t="e" cm="1">
        <f t="array" aca="1" ref="AA432" ca="1">RIGHT(CELL("address",INDEX(Agenda!A:A,MATCH(DataFromForm[[#This Row],[Date]],Agenda!A:A,0))),3)</f>
        <v>#VALUE!</v>
      </c>
      <c r="AB432" s="4" t="e" cm="1">
        <f t="array" ref="AB432">INDEX(MatriceHeureHeure[], MATCH(Z432*1,TableHeuresMinutes[Colonne1],0),MATCH(Y432*1,(MatriceHeureHeure[#Headers])*1,0))</f>
        <v>#VALUE!</v>
      </c>
      <c r="AD432" s="48" t="e">
        <f>LEFT(TEXT(DataFromForm[[#This Row],[HeureBoisson]],"0000"),2)</f>
        <v>#VALUE!</v>
      </c>
      <c r="AE432" s="31" t="e">
        <f>LEFT(TEXT(DataFromForm[[#This Row],[HeureBoisson]],"0000"),2)+1</f>
        <v>#VALUE!</v>
      </c>
      <c r="AF432" t="e">
        <f>IF(RIGHT(DataFromForm[[#This Row],[HeureBoisson]],2)*1 &gt;57, AE432,AD432)</f>
        <v>#VALUE!</v>
      </c>
      <c r="AG432" t="e">
        <f>IF(RIGHT(DataFromForm[[#This Row],[HeureBoisson]],2)*1 &gt;57,0,MROUND(RIGHT(DataFromForm[[#This Row],[Heure coucher]]*1,2),15))</f>
        <v>#VALUE!</v>
      </c>
      <c r="AH432" t="e" cm="1">
        <f t="array" aca="1" ref="AH432" ca="1">RIGHT(CELL("address",INDEX(Agenda!A:A,MATCH(DataFromForm[[#This Row],[Date]],Agenda!A:A,0))),3)-1</f>
        <v>#VALUE!</v>
      </c>
      <c r="AI432" s="4" t="e" cm="1">
        <f t="array" ref="AI432">INDEX(MatriceHeureHeure[], MATCH(AG432*1,TableHeuresMinutes[Colonne1],0),MATCH(AF432*1,(MatriceHeureHeure[#Headers])*1,0))</f>
        <v>#VALUE!</v>
      </c>
      <c r="AJ432" s="37">
        <v>0</v>
      </c>
      <c r="AK432" s="48" t="e">
        <f>LEFT(TEXT(DataFromForm[[#This Row],[Heure sieste]],"0000"),2)</f>
        <v>#VALUE!</v>
      </c>
      <c r="AL432" s="31" t="e">
        <f>LEFT(TEXT(DataFromForm[[#This Row],[Heure sieste]],"0000"),2)+1</f>
        <v>#VALUE!</v>
      </c>
      <c r="AM432" t="e">
        <f>IF(RIGHT(DataFromForm[[#This Row],[Heure sieste]],2)*1 &gt;57, AL432,AK432)</f>
        <v>#VALUE!</v>
      </c>
      <c r="AN432" t="e">
        <f>IF(RIGHT(DataFromForm[[#This Row],[Heure sieste]],2)*1 &gt;57,0,MROUND(RIGHT(DataFromForm[[#This Row],[Heure sieste]]*1,2),15))</f>
        <v>#VALUE!</v>
      </c>
      <c r="AO432" t="e">
        <f>MROUND(DataFromForm[[#This Row],[Durée sieste]],15)</f>
        <v>#VALUE!</v>
      </c>
      <c r="AP432" t="e" cm="1">
        <f t="array" aca="1" ref="AP432" ca="1">RIGHT(CELL("address",INDEX(Agenda!A:A,MATCH(DataFromForm[[#This Row],[Date]],Agenda!A:A,0))),3)</f>
        <v>#VALUE!</v>
      </c>
      <c r="AQ432" s="4" t="e" cm="1">
        <f t="array" ref="AQ432">INDEX(MatriceHeureHeure[], MATCH(AN432*1,TableHeuresMinutes[Colonne1],0),MATCH(AM432*1,(MatriceHeureHeure[#Headers])*1,0))</f>
        <v>#VALUE!</v>
      </c>
      <c r="AR432" t="e">
        <f t="shared" si="7"/>
        <v>#VALUE!</v>
      </c>
    </row>
    <row r="433" spans="16:44">
      <c r="P433" s="30" t="e">
        <f>LEFT(TEXT(DataFromForm[[#This Row],[Heure coucher]],"0000"),2)</f>
        <v>#VALUE!</v>
      </c>
      <c r="Q433" s="31" t="e">
        <f>LEFT(TEXT(DataFromForm[[#This Row],[Heure coucher]],"0000"),2)+1</f>
        <v>#VALUE!</v>
      </c>
      <c r="R433" s="32" t="e">
        <f>IF(RIGHT(DataFromForm[[#This Row],[Heure coucher]],2)*1 &gt;57,Q433, P433)</f>
        <v>#VALUE!</v>
      </c>
      <c r="S433" s="33" t="e">
        <f>IF(RIGHT(DataFromForm[[#This Row],[Heure coucher]],2)*1 &gt;57,0,MROUND(RIGHT(DataFromForm[[#This Row],[Heure coucher]]*1,2),15))</f>
        <v>#VALUE!</v>
      </c>
      <c r="T433" s="20" t="e" cm="1">
        <f t="array" aca="1" ref="T433" ca="1">RIGHT(CELL("address",INDEX(Agenda!A:A,MATCH(DataFromForm[[#This Row],[Date]],Agenda!A:A,0))),3)</f>
        <v>#VALUE!</v>
      </c>
      <c r="U433" s="34" t="e" cm="1">
        <f t="array" ref="U433">INDEX(MatriceHeureHeure[], MATCH(S433*1,TableHeuresMinutes[Colonne1],0),MATCH(R433*1,(MatriceHeureHeure[#Headers])*1,0))</f>
        <v>#VALUE!</v>
      </c>
      <c r="W433" s="30" t="e">
        <f>LEFT(TEXT(DataFromForm[[#This Row],[Heure levé]],"0000"),2)</f>
        <v>#VALUE!</v>
      </c>
      <c r="X433" s="31" t="e">
        <f>LEFT(TEXT(DataFromForm[[#This Row],[Heure levé]],"0000"),2)+1</f>
        <v>#VALUE!</v>
      </c>
      <c r="Y433" t="e">
        <f>IF(RIGHT(DataFromForm[[#This Row],[Heure levé]],2)*1 &gt;57, X433,W433)</f>
        <v>#VALUE!</v>
      </c>
      <c r="Z433" t="e">
        <f>IF(RIGHT(DataFromForm[[#This Row],[Heure levé]],2)*1 &gt;57,0,MROUND(RIGHT(DataFromForm[[#This Row],[Heure coucher]]*1,2),15))</f>
        <v>#VALUE!</v>
      </c>
      <c r="AA433" t="e" cm="1">
        <f t="array" aca="1" ref="AA433" ca="1">RIGHT(CELL("address",INDEX(Agenda!A:A,MATCH(DataFromForm[[#This Row],[Date]],Agenda!A:A,0))),3)</f>
        <v>#VALUE!</v>
      </c>
      <c r="AB433" s="4" t="e" cm="1">
        <f t="array" ref="AB433">INDEX(MatriceHeureHeure[], MATCH(Z433*1,TableHeuresMinutes[Colonne1],0),MATCH(Y433*1,(MatriceHeureHeure[#Headers])*1,0))</f>
        <v>#VALUE!</v>
      </c>
      <c r="AD433" s="48" t="e">
        <f>LEFT(TEXT(DataFromForm[[#This Row],[HeureBoisson]],"0000"),2)</f>
        <v>#VALUE!</v>
      </c>
      <c r="AE433" s="31" t="e">
        <f>LEFT(TEXT(DataFromForm[[#This Row],[HeureBoisson]],"0000"),2)+1</f>
        <v>#VALUE!</v>
      </c>
      <c r="AF433" t="e">
        <f>IF(RIGHT(DataFromForm[[#This Row],[HeureBoisson]],2)*1 &gt;57, AE433,AD433)</f>
        <v>#VALUE!</v>
      </c>
      <c r="AG433" t="e">
        <f>IF(RIGHT(DataFromForm[[#This Row],[HeureBoisson]],2)*1 &gt;57,0,MROUND(RIGHT(DataFromForm[[#This Row],[Heure coucher]]*1,2),15))</f>
        <v>#VALUE!</v>
      </c>
      <c r="AH433" t="e" cm="1">
        <f t="array" aca="1" ref="AH433" ca="1">RIGHT(CELL("address",INDEX(Agenda!A:A,MATCH(DataFromForm[[#This Row],[Date]],Agenda!A:A,0))),3)-1</f>
        <v>#VALUE!</v>
      </c>
      <c r="AI433" s="4" t="e" cm="1">
        <f t="array" ref="AI433">INDEX(MatriceHeureHeure[], MATCH(AG433*1,TableHeuresMinutes[Colonne1],0),MATCH(AF433*1,(MatriceHeureHeure[#Headers])*1,0))</f>
        <v>#VALUE!</v>
      </c>
      <c r="AJ433" s="37">
        <v>0</v>
      </c>
      <c r="AK433" s="48" t="e">
        <f>LEFT(TEXT(DataFromForm[[#This Row],[Heure sieste]],"0000"),2)</f>
        <v>#VALUE!</v>
      </c>
      <c r="AL433" s="31" t="e">
        <f>LEFT(TEXT(DataFromForm[[#This Row],[Heure sieste]],"0000"),2)+1</f>
        <v>#VALUE!</v>
      </c>
      <c r="AM433" t="e">
        <f>IF(RIGHT(DataFromForm[[#This Row],[Heure sieste]],2)*1 &gt;57, AL433,AK433)</f>
        <v>#VALUE!</v>
      </c>
      <c r="AN433" t="e">
        <f>IF(RIGHT(DataFromForm[[#This Row],[Heure sieste]],2)*1 &gt;57,0,MROUND(RIGHT(DataFromForm[[#This Row],[Heure sieste]]*1,2),15))</f>
        <v>#VALUE!</v>
      </c>
      <c r="AO433" t="e">
        <f>MROUND(DataFromForm[[#This Row],[Durée sieste]],15)</f>
        <v>#VALUE!</v>
      </c>
      <c r="AP433" t="e" cm="1">
        <f t="array" aca="1" ref="AP433" ca="1">RIGHT(CELL("address",INDEX(Agenda!A:A,MATCH(DataFromForm[[#This Row],[Date]],Agenda!A:A,0))),3)</f>
        <v>#VALUE!</v>
      </c>
      <c r="AQ433" s="4" t="e" cm="1">
        <f t="array" ref="AQ433">INDEX(MatriceHeureHeure[], MATCH(AN433*1,TableHeuresMinutes[Colonne1],0),MATCH(AM433*1,(MatriceHeureHeure[#Headers])*1,0))</f>
        <v>#VALUE!</v>
      </c>
      <c r="AR433" t="e">
        <f t="shared" si="7"/>
        <v>#VALUE!</v>
      </c>
    </row>
    <row r="434" spans="16:44">
      <c r="P434" s="30" t="e">
        <f>LEFT(TEXT(DataFromForm[[#This Row],[Heure coucher]],"0000"),2)</f>
        <v>#VALUE!</v>
      </c>
      <c r="Q434" s="31" t="e">
        <f>LEFT(TEXT(DataFromForm[[#This Row],[Heure coucher]],"0000"),2)+1</f>
        <v>#VALUE!</v>
      </c>
      <c r="R434" s="32" t="e">
        <f>IF(RIGHT(DataFromForm[[#This Row],[Heure coucher]],2)*1 &gt;57,Q434, P434)</f>
        <v>#VALUE!</v>
      </c>
      <c r="S434" s="33" t="e">
        <f>IF(RIGHT(DataFromForm[[#This Row],[Heure coucher]],2)*1 &gt;57,0,MROUND(RIGHT(DataFromForm[[#This Row],[Heure coucher]]*1,2),15))</f>
        <v>#VALUE!</v>
      </c>
      <c r="T434" s="20" t="e" cm="1">
        <f t="array" aca="1" ref="T434" ca="1">RIGHT(CELL("address",INDEX(Agenda!A:A,MATCH(DataFromForm[[#This Row],[Date]],Agenda!A:A,0))),3)</f>
        <v>#VALUE!</v>
      </c>
      <c r="U434" s="34" t="e" cm="1">
        <f t="array" ref="U434">INDEX(MatriceHeureHeure[], MATCH(S434*1,TableHeuresMinutes[Colonne1],0),MATCH(R434*1,(MatriceHeureHeure[#Headers])*1,0))</f>
        <v>#VALUE!</v>
      </c>
      <c r="W434" s="30" t="e">
        <f>LEFT(TEXT(DataFromForm[[#This Row],[Heure levé]],"0000"),2)</f>
        <v>#VALUE!</v>
      </c>
      <c r="X434" s="31" t="e">
        <f>LEFT(TEXT(DataFromForm[[#This Row],[Heure levé]],"0000"),2)+1</f>
        <v>#VALUE!</v>
      </c>
      <c r="Y434" t="e">
        <f>IF(RIGHT(DataFromForm[[#This Row],[Heure levé]],2)*1 &gt;57, X434,W434)</f>
        <v>#VALUE!</v>
      </c>
      <c r="Z434" t="e">
        <f>IF(RIGHT(DataFromForm[[#This Row],[Heure levé]],2)*1 &gt;57,0,MROUND(RIGHT(DataFromForm[[#This Row],[Heure coucher]]*1,2),15))</f>
        <v>#VALUE!</v>
      </c>
      <c r="AA434" t="e" cm="1">
        <f t="array" aca="1" ref="AA434" ca="1">RIGHT(CELL("address",INDEX(Agenda!A:A,MATCH(DataFromForm[[#This Row],[Date]],Agenda!A:A,0))),3)</f>
        <v>#VALUE!</v>
      </c>
      <c r="AB434" s="4" t="e" cm="1">
        <f t="array" ref="AB434">INDEX(MatriceHeureHeure[], MATCH(Z434*1,TableHeuresMinutes[Colonne1],0),MATCH(Y434*1,(MatriceHeureHeure[#Headers])*1,0))</f>
        <v>#VALUE!</v>
      </c>
      <c r="AD434" s="48" t="e">
        <f>LEFT(TEXT(DataFromForm[[#This Row],[HeureBoisson]],"0000"),2)</f>
        <v>#VALUE!</v>
      </c>
      <c r="AE434" s="31" t="e">
        <f>LEFT(TEXT(DataFromForm[[#This Row],[HeureBoisson]],"0000"),2)+1</f>
        <v>#VALUE!</v>
      </c>
      <c r="AF434" t="e">
        <f>IF(RIGHT(DataFromForm[[#This Row],[HeureBoisson]],2)*1 &gt;57, AE434,AD434)</f>
        <v>#VALUE!</v>
      </c>
      <c r="AG434" t="e">
        <f>IF(RIGHT(DataFromForm[[#This Row],[HeureBoisson]],2)*1 &gt;57,0,MROUND(RIGHT(DataFromForm[[#This Row],[Heure coucher]]*1,2),15))</f>
        <v>#VALUE!</v>
      </c>
      <c r="AH434" t="e" cm="1">
        <f t="array" aca="1" ref="AH434" ca="1">RIGHT(CELL("address",INDEX(Agenda!A:A,MATCH(DataFromForm[[#This Row],[Date]],Agenda!A:A,0))),3)-1</f>
        <v>#VALUE!</v>
      </c>
      <c r="AI434" s="4" t="e" cm="1">
        <f t="array" ref="AI434">INDEX(MatriceHeureHeure[], MATCH(AG434*1,TableHeuresMinutes[Colonne1],0),MATCH(AF434*1,(MatriceHeureHeure[#Headers])*1,0))</f>
        <v>#VALUE!</v>
      </c>
      <c r="AJ434" s="37">
        <v>0</v>
      </c>
      <c r="AK434" s="48" t="e">
        <f>LEFT(TEXT(DataFromForm[[#This Row],[Heure sieste]],"0000"),2)</f>
        <v>#VALUE!</v>
      </c>
      <c r="AL434" s="31" t="e">
        <f>LEFT(TEXT(DataFromForm[[#This Row],[Heure sieste]],"0000"),2)+1</f>
        <v>#VALUE!</v>
      </c>
      <c r="AM434" t="e">
        <f>IF(RIGHT(DataFromForm[[#This Row],[Heure sieste]],2)*1 &gt;57, AL434,AK434)</f>
        <v>#VALUE!</v>
      </c>
      <c r="AN434" t="e">
        <f>IF(RIGHT(DataFromForm[[#This Row],[Heure sieste]],2)*1 &gt;57,0,MROUND(RIGHT(DataFromForm[[#This Row],[Heure sieste]]*1,2),15))</f>
        <v>#VALUE!</v>
      </c>
      <c r="AO434" t="e">
        <f>MROUND(DataFromForm[[#This Row],[Durée sieste]],15)</f>
        <v>#VALUE!</v>
      </c>
      <c r="AP434" t="e" cm="1">
        <f t="array" aca="1" ref="AP434" ca="1">RIGHT(CELL("address",INDEX(Agenda!A:A,MATCH(DataFromForm[[#This Row],[Date]],Agenda!A:A,0))),3)</f>
        <v>#VALUE!</v>
      </c>
      <c r="AQ434" s="4" t="e" cm="1">
        <f t="array" ref="AQ434">INDEX(MatriceHeureHeure[], MATCH(AN434*1,TableHeuresMinutes[Colonne1],0),MATCH(AM434*1,(MatriceHeureHeure[#Headers])*1,0))</f>
        <v>#VALUE!</v>
      </c>
      <c r="AR434" t="e">
        <f t="shared" si="7"/>
        <v>#VALUE!</v>
      </c>
    </row>
    <row r="435" spans="16:44">
      <c r="P435" s="30" t="e">
        <f>LEFT(TEXT(DataFromForm[[#This Row],[Heure coucher]],"0000"),2)</f>
        <v>#VALUE!</v>
      </c>
      <c r="Q435" s="31" t="e">
        <f>LEFT(TEXT(DataFromForm[[#This Row],[Heure coucher]],"0000"),2)+1</f>
        <v>#VALUE!</v>
      </c>
      <c r="R435" s="32" t="e">
        <f>IF(RIGHT(DataFromForm[[#This Row],[Heure coucher]],2)*1 &gt;57,Q435, P435)</f>
        <v>#VALUE!</v>
      </c>
      <c r="S435" s="33" t="e">
        <f>IF(RIGHT(DataFromForm[[#This Row],[Heure coucher]],2)*1 &gt;57,0,MROUND(RIGHT(DataFromForm[[#This Row],[Heure coucher]]*1,2),15))</f>
        <v>#VALUE!</v>
      </c>
      <c r="T435" s="20" t="e" cm="1">
        <f t="array" aca="1" ref="T435" ca="1">RIGHT(CELL("address",INDEX(Agenda!A:A,MATCH(DataFromForm[[#This Row],[Date]],Agenda!A:A,0))),3)</f>
        <v>#VALUE!</v>
      </c>
      <c r="U435" s="34" t="e" cm="1">
        <f t="array" ref="U435">INDEX(MatriceHeureHeure[], MATCH(S435*1,TableHeuresMinutes[Colonne1],0),MATCH(R435*1,(MatriceHeureHeure[#Headers])*1,0))</f>
        <v>#VALUE!</v>
      </c>
      <c r="W435" s="30" t="e">
        <f>LEFT(TEXT(DataFromForm[[#This Row],[Heure levé]],"0000"),2)</f>
        <v>#VALUE!</v>
      </c>
      <c r="X435" s="31" t="e">
        <f>LEFT(TEXT(DataFromForm[[#This Row],[Heure levé]],"0000"),2)+1</f>
        <v>#VALUE!</v>
      </c>
      <c r="Y435" t="e">
        <f>IF(RIGHT(DataFromForm[[#This Row],[Heure levé]],2)*1 &gt;57, X435,W435)</f>
        <v>#VALUE!</v>
      </c>
      <c r="Z435" t="e">
        <f>IF(RIGHT(DataFromForm[[#This Row],[Heure levé]],2)*1 &gt;57,0,MROUND(RIGHT(DataFromForm[[#This Row],[Heure coucher]]*1,2),15))</f>
        <v>#VALUE!</v>
      </c>
      <c r="AA435" t="e" cm="1">
        <f t="array" aca="1" ref="AA435" ca="1">RIGHT(CELL("address",INDEX(Agenda!A:A,MATCH(DataFromForm[[#This Row],[Date]],Agenda!A:A,0))),3)</f>
        <v>#VALUE!</v>
      </c>
      <c r="AB435" s="4" t="e" cm="1">
        <f t="array" ref="AB435">INDEX(MatriceHeureHeure[], MATCH(Z435*1,TableHeuresMinutes[Colonne1],0),MATCH(Y435*1,(MatriceHeureHeure[#Headers])*1,0))</f>
        <v>#VALUE!</v>
      </c>
      <c r="AD435" s="48" t="e">
        <f>LEFT(TEXT(DataFromForm[[#This Row],[HeureBoisson]],"0000"),2)</f>
        <v>#VALUE!</v>
      </c>
      <c r="AE435" s="31" t="e">
        <f>LEFT(TEXT(DataFromForm[[#This Row],[HeureBoisson]],"0000"),2)+1</f>
        <v>#VALUE!</v>
      </c>
      <c r="AF435" t="e">
        <f>IF(RIGHT(DataFromForm[[#This Row],[HeureBoisson]],2)*1 &gt;57, AE435,AD435)</f>
        <v>#VALUE!</v>
      </c>
      <c r="AG435" t="e">
        <f>IF(RIGHT(DataFromForm[[#This Row],[HeureBoisson]],2)*1 &gt;57,0,MROUND(RIGHT(DataFromForm[[#This Row],[Heure coucher]]*1,2),15))</f>
        <v>#VALUE!</v>
      </c>
      <c r="AH435" t="e" cm="1">
        <f t="array" aca="1" ref="AH435" ca="1">RIGHT(CELL("address",INDEX(Agenda!A:A,MATCH(DataFromForm[[#This Row],[Date]],Agenda!A:A,0))),3)-1</f>
        <v>#VALUE!</v>
      </c>
      <c r="AI435" s="4" t="e" cm="1">
        <f t="array" ref="AI435">INDEX(MatriceHeureHeure[], MATCH(AG435*1,TableHeuresMinutes[Colonne1],0),MATCH(AF435*1,(MatriceHeureHeure[#Headers])*1,0))</f>
        <v>#VALUE!</v>
      </c>
      <c r="AJ435" s="37">
        <v>0</v>
      </c>
      <c r="AK435" s="48" t="e">
        <f>LEFT(TEXT(DataFromForm[[#This Row],[Heure sieste]],"0000"),2)</f>
        <v>#VALUE!</v>
      </c>
      <c r="AL435" s="31" t="e">
        <f>LEFT(TEXT(DataFromForm[[#This Row],[Heure sieste]],"0000"),2)+1</f>
        <v>#VALUE!</v>
      </c>
      <c r="AM435" t="e">
        <f>IF(RIGHT(DataFromForm[[#This Row],[Heure sieste]],2)*1 &gt;57, AL435,AK435)</f>
        <v>#VALUE!</v>
      </c>
      <c r="AN435" t="e">
        <f>IF(RIGHT(DataFromForm[[#This Row],[Heure sieste]],2)*1 &gt;57,0,MROUND(RIGHT(DataFromForm[[#This Row],[Heure sieste]]*1,2),15))</f>
        <v>#VALUE!</v>
      </c>
      <c r="AO435" t="e">
        <f>MROUND(DataFromForm[[#This Row],[Durée sieste]],15)</f>
        <v>#VALUE!</v>
      </c>
      <c r="AP435" t="e" cm="1">
        <f t="array" aca="1" ref="AP435" ca="1">RIGHT(CELL("address",INDEX(Agenda!A:A,MATCH(DataFromForm[[#This Row],[Date]],Agenda!A:A,0))),3)</f>
        <v>#VALUE!</v>
      </c>
      <c r="AQ435" s="4" t="e" cm="1">
        <f t="array" ref="AQ435">INDEX(MatriceHeureHeure[], MATCH(AN435*1,TableHeuresMinutes[Colonne1],0),MATCH(AM435*1,(MatriceHeureHeure[#Headers])*1,0))</f>
        <v>#VALUE!</v>
      </c>
      <c r="AR435" t="e">
        <f t="shared" si="7"/>
        <v>#VALUE!</v>
      </c>
    </row>
    <row r="436" spans="16:44">
      <c r="P436" s="30" t="e">
        <f>LEFT(TEXT(DataFromForm[[#This Row],[Heure coucher]],"0000"),2)</f>
        <v>#VALUE!</v>
      </c>
      <c r="Q436" s="31" t="e">
        <f>LEFT(TEXT(DataFromForm[[#This Row],[Heure coucher]],"0000"),2)+1</f>
        <v>#VALUE!</v>
      </c>
      <c r="R436" s="32" t="e">
        <f>IF(RIGHT(DataFromForm[[#This Row],[Heure coucher]],2)*1 &gt;57,Q436, P436)</f>
        <v>#VALUE!</v>
      </c>
      <c r="S436" s="33" t="e">
        <f>IF(RIGHT(DataFromForm[[#This Row],[Heure coucher]],2)*1 &gt;57,0,MROUND(RIGHT(DataFromForm[[#This Row],[Heure coucher]]*1,2),15))</f>
        <v>#VALUE!</v>
      </c>
      <c r="T436" s="20" t="e" cm="1">
        <f t="array" aca="1" ref="T436" ca="1">RIGHT(CELL("address",INDEX(Agenda!A:A,MATCH(DataFromForm[[#This Row],[Date]],Agenda!A:A,0))),3)</f>
        <v>#VALUE!</v>
      </c>
      <c r="U436" s="34" t="e" cm="1">
        <f t="array" ref="U436">INDEX(MatriceHeureHeure[], MATCH(S436*1,TableHeuresMinutes[Colonne1],0),MATCH(R436*1,(MatriceHeureHeure[#Headers])*1,0))</f>
        <v>#VALUE!</v>
      </c>
      <c r="W436" s="30" t="e">
        <f>LEFT(TEXT(DataFromForm[[#This Row],[Heure levé]],"0000"),2)</f>
        <v>#VALUE!</v>
      </c>
      <c r="X436" s="31" t="e">
        <f>LEFT(TEXT(DataFromForm[[#This Row],[Heure levé]],"0000"),2)+1</f>
        <v>#VALUE!</v>
      </c>
      <c r="Y436" t="e">
        <f>IF(RIGHT(DataFromForm[[#This Row],[Heure levé]],2)*1 &gt;57, X436,W436)</f>
        <v>#VALUE!</v>
      </c>
      <c r="Z436" t="e">
        <f>IF(RIGHT(DataFromForm[[#This Row],[Heure levé]],2)*1 &gt;57,0,MROUND(RIGHT(DataFromForm[[#This Row],[Heure coucher]]*1,2),15))</f>
        <v>#VALUE!</v>
      </c>
      <c r="AA436" t="e" cm="1">
        <f t="array" aca="1" ref="AA436" ca="1">RIGHT(CELL("address",INDEX(Agenda!A:A,MATCH(DataFromForm[[#This Row],[Date]],Agenda!A:A,0))),3)</f>
        <v>#VALUE!</v>
      </c>
      <c r="AB436" s="4" t="e" cm="1">
        <f t="array" ref="AB436">INDEX(MatriceHeureHeure[], MATCH(Z436*1,TableHeuresMinutes[Colonne1],0),MATCH(Y436*1,(MatriceHeureHeure[#Headers])*1,0))</f>
        <v>#VALUE!</v>
      </c>
      <c r="AD436" s="48" t="e">
        <f>LEFT(TEXT(DataFromForm[[#This Row],[HeureBoisson]],"0000"),2)</f>
        <v>#VALUE!</v>
      </c>
      <c r="AE436" s="31" t="e">
        <f>LEFT(TEXT(DataFromForm[[#This Row],[HeureBoisson]],"0000"),2)+1</f>
        <v>#VALUE!</v>
      </c>
      <c r="AF436" t="e">
        <f>IF(RIGHT(DataFromForm[[#This Row],[HeureBoisson]],2)*1 &gt;57, AE436,AD436)</f>
        <v>#VALUE!</v>
      </c>
      <c r="AG436" t="e">
        <f>IF(RIGHT(DataFromForm[[#This Row],[HeureBoisson]],2)*1 &gt;57,0,MROUND(RIGHT(DataFromForm[[#This Row],[Heure coucher]]*1,2),15))</f>
        <v>#VALUE!</v>
      </c>
      <c r="AH436" t="e" cm="1">
        <f t="array" aca="1" ref="AH436" ca="1">RIGHT(CELL("address",INDEX(Agenda!A:A,MATCH(DataFromForm[[#This Row],[Date]],Agenda!A:A,0))),3)-1</f>
        <v>#VALUE!</v>
      </c>
      <c r="AI436" s="4" t="e" cm="1">
        <f t="array" ref="AI436">INDEX(MatriceHeureHeure[], MATCH(AG436*1,TableHeuresMinutes[Colonne1],0),MATCH(AF436*1,(MatriceHeureHeure[#Headers])*1,0))</f>
        <v>#VALUE!</v>
      </c>
      <c r="AJ436" s="37">
        <v>0</v>
      </c>
      <c r="AK436" s="48" t="e">
        <f>LEFT(TEXT(DataFromForm[[#This Row],[Heure sieste]],"0000"),2)</f>
        <v>#VALUE!</v>
      </c>
      <c r="AL436" s="31" t="e">
        <f>LEFT(TEXT(DataFromForm[[#This Row],[Heure sieste]],"0000"),2)+1</f>
        <v>#VALUE!</v>
      </c>
      <c r="AM436" t="e">
        <f>IF(RIGHT(DataFromForm[[#This Row],[Heure sieste]],2)*1 &gt;57, AL436,AK436)</f>
        <v>#VALUE!</v>
      </c>
      <c r="AN436" t="e">
        <f>IF(RIGHT(DataFromForm[[#This Row],[Heure sieste]],2)*1 &gt;57,0,MROUND(RIGHT(DataFromForm[[#This Row],[Heure sieste]]*1,2),15))</f>
        <v>#VALUE!</v>
      </c>
      <c r="AO436" t="e">
        <f>MROUND(DataFromForm[[#This Row],[Durée sieste]],15)</f>
        <v>#VALUE!</v>
      </c>
      <c r="AP436" t="e" cm="1">
        <f t="array" aca="1" ref="AP436" ca="1">RIGHT(CELL("address",INDEX(Agenda!A:A,MATCH(DataFromForm[[#This Row],[Date]],Agenda!A:A,0))),3)</f>
        <v>#VALUE!</v>
      </c>
      <c r="AQ436" s="4" t="e" cm="1">
        <f t="array" ref="AQ436">INDEX(MatriceHeureHeure[], MATCH(AN436*1,TableHeuresMinutes[Colonne1],0),MATCH(AM436*1,(MatriceHeureHeure[#Headers])*1,0))</f>
        <v>#VALUE!</v>
      </c>
      <c r="AR436" t="e">
        <f t="shared" si="7"/>
        <v>#VALUE!</v>
      </c>
    </row>
    <row r="437" spans="16:44">
      <c r="P437" s="30" t="e">
        <f>LEFT(TEXT(DataFromForm[[#This Row],[Heure coucher]],"0000"),2)</f>
        <v>#VALUE!</v>
      </c>
      <c r="Q437" s="31" t="e">
        <f>LEFT(TEXT(DataFromForm[[#This Row],[Heure coucher]],"0000"),2)+1</f>
        <v>#VALUE!</v>
      </c>
      <c r="R437" s="32" t="e">
        <f>IF(RIGHT(DataFromForm[[#This Row],[Heure coucher]],2)*1 &gt;57,Q437, P437)</f>
        <v>#VALUE!</v>
      </c>
      <c r="S437" s="33" t="e">
        <f>IF(RIGHT(DataFromForm[[#This Row],[Heure coucher]],2)*1 &gt;57,0,MROUND(RIGHT(DataFromForm[[#This Row],[Heure coucher]]*1,2),15))</f>
        <v>#VALUE!</v>
      </c>
      <c r="T437" s="20" t="e" cm="1">
        <f t="array" aca="1" ref="T437" ca="1">RIGHT(CELL("address",INDEX(Agenda!A:A,MATCH(DataFromForm[[#This Row],[Date]],Agenda!A:A,0))),3)</f>
        <v>#VALUE!</v>
      </c>
      <c r="U437" s="34" t="e" cm="1">
        <f t="array" ref="U437">INDEX(MatriceHeureHeure[], MATCH(S437*1,TableHeuresMinutes[Colonne1],0),MATCH(R437*1,(MatriceHeureHeure[#Headers])*1,0))</f>
        <v>#VALUE!</v>
      </c>
      <c r="W437" s="30" t="e">
        <f>LEFT(TEXT(DataFromForm[[#This Row],[Heure levé]],"0000"),2)</f>
        <v>#VALUE!</v>
      </c>
      <c r="X437" s="31" t="e">
        <f>LEFT(TEXT(DataFromForm[[#This Row],[Heure levé]],"0000"),2)+1</f>
        <v>#VALUE!</v>
      </c>
      <c r="Y437" t="e">
        <f>IF(RIGHT(DataFromForm[[#This Row],[Heure levé]],2)*1 &gt;57, X437,W437)</f>
        <v>#VALUE!</v>
      </c>
      <c r="Z437" t="e">
        <f>IF(RIGHT(DataFromForm[[#This Row],[Heure levé]],2)*1 &gt;57,0,MROUND(RIGHT(DataFromForm[[#This Row],[Heure coucher]]*1,2),15))</f>
        <v>#VALUE!</v>
      </c>
      <c r="AA437" t="e" cm="1">
        <f t="array" aca="1" ref="AA437" ca="1">RIGHT(CELL("address",INDEX(Agenda!A:A,MATCH(DataFromForm[[#This Row],[Date]],Agenda!A:A,0))),3)</f>
        <v>#VALUE!</v>
      </c>
      <c r="AB437" s="4" t="e" cm="1">
        <f t="array" ref="AB437">INDEX(MatriceHeureHeure[], MATCH(Z437*1,TableHeuresMinutes[Colonne1],0),MATCH(Y437*1,(MatriceHeureHeure[#Headers])*1,0))</f>
        <v>#VALUE!</v>
      </c>
      <c r="AD437" s="48" t="e">
        <f>LEFT(TEXT(DataFromForm[[#This Row],[HeureBoisson]],"0000"),2)</f>
        <v>#VALUE!</v>
      </c>
      <c r="AE437" s="31" t="e">
        <f>LEFT(TEXT(DataFromForm[[#This Row],[HeureBoisson]],"0000"),2)+1</f>
        <v>#VALUE!</v>
      </c>
      <c r="AF437" t="e">
        <f>IF(RIGHT(DataFromForm[[#This Row],[HeureBoisson]],2)*1 &gt;57, AE437,AD437)</f>
        <v>#VALUE!</v>
      </c>
      <c r="AG437" t="e">
        <f>IF(RIGHT(DataFromForm[[#This Row],[HeureBoisson]],2)*1 &gt;57,0,MROUND(RIGHT(DataFromForm[[#This Row],[Heure coucher]]*1,2),15))</f>
        <v>#VALUE!</v>
      </c>
      <c r="AH437" t="e" cm="1">
        <f t="array" aca="1" ref="AH437" ca="1">RIGHT(CELL("address",INDEX(Agenda!A:A,MATCH(DataFromForm[[#This Row],[Date]],Agenda!A:A,0))),3)-1</f>
        <v>#VALUE!</v>
      </c>
      <c r="AI437" s="4" t="e" cm="1">
        <f t="array" ref="AI437">INDEX(MatriceHeureHeure[], MATCH(AG437*1,TableHeuresMinutes[Colonne1],0),MATCH(AF437*1,(MatriceHeureHeure[#Headers])*1,0))</f>
        <v>#VALUE!</v>
      </c>
      <c r="AJ437" s="37">
        <v>0</v>
      </c>
      <c r="AK437" s="48" t="e">
        <f>LEFT(TEXT(DataFromForm[[#This Row],[Heure sieste]],"0000"),2)</f>
        <v>#VALUE!</v>
      </c>
      <c r="AL437" s="31" t="e">
        <f>LEFT(TEXT(DataFromForm[[#This Row],[Heure sieste]],"0000"),2)+1</f>
        <v>#VALUE!</v>
      </c>
      <c r="AM437" t="e">
        <f>IF(RIGHT(DataFromForm[[#This Row],[Heure sieste]],2)*1 &gt;57, AL437,AK437)</f>
        <v>#VALUE!</v>
      </c>
      <c r="AN437" t="e">
        <f>IF(RIGHT(DataFromForm[[#This Row],[Heure sieste]],2)*1 &gt;57,0,MROUND(RIGHT(DataFromForm[[#This Row],[Heure sieste]]*1,2),15))</f>
        <v>#VALUE!</v>
      </c>
      <c r="AO437" t="e">
        <f>MROUND(DataFromForm[[#This Row],[Durée sieste]],15)</f>
        <v>#VALUE!</v>
      </c>
      <c r="AP437" t="e" cm="1">
        <f t="array" aca="1" ref="AP437" ca="1">RIGHT(CELL("address",INDEX(Agenda!A:A,MATCH(DataFromForm[[#This Row],[Date]],Agenda!A:A,0))),3)</f>
        <v>#VALUE!</v>
      </c>
      <c r="AQ437" s="4" t="e" cm="1">
        <f t="array" ref="AQ437">INDEX(MatriceHeureHeure[], MATCH(AN437*1,TableHeuresMinutes[Colonne1],0),MATCH(AM437*1,(MatriceHeureHeure[#Headers])*1,0))</f>
        <v>#VALUE!</v>
      </c>
      <c r="AR437" t="e">
        <f t="shared" si="7"/>
        <v>#VALUE!</v>
      </c>
    </row>
    <row r="438" spans="16:44">
      <c r="P438" s="30" t="e">
        <f>LEFT(TEXT(DataFromForm[[#This Row],[Heure coucher]],"0000"),2)</f>
        <v>#VALUE!</v>
      </c>
      <c r="Q438" s="31" t="e">
        <f>LEFT(TEXT(DataFromForm[[#This Row],[Heure coucher]],"0000"),2)+1</f>
        <v>#VALUE!</v>
      </c>
      <c r="R438" s="32" t="e">
        <f>IF(RIGHT(DataFromForm[[#This Row],[Heure coucher]],2)*1 &gt;57,Q438, P438)</f>
        <v>#VALUE!</v>
      </c>
      <c r="S438" s="33" t="e">
        <f>IF(RIGHT(DataFromForm[[#This Row],[Heure coucher]],2)*1 &gt;57,0,MROUND(RIGHT(DataFromForm[[#This Row],[Heure coucher]]*1,2),15))</f>
        <v>#VALUE!</v>
      </c>
      <c r="T438" s="20" t="e" cm="1">
        <f t="array" aca="1" ref="T438" ca="1">RIGHT(CELL("address",INDEX(Agenda!A:A,MATCH(DataFromForm[[#This Row],[Date]],Agenda!A:A,0))),3)</f>
        <v>#VALUE!</v>
      </c>
      <c r="U438" s="34" t="e" cm="1">
        <f t="array" ref="U438">INDEX(MatriceHeureHeure[], MATCH(S438*1,TableHeuresMinutes[Colonne1],0),MATCH(R438*1,(MatriceHeureHeure[#Headers])*1,0))</f>
        <v>#VALUE!</v>
      </c>
      <c r="W438" s="30" t="e">
        <f>LEFT(TEXT(DataFromForm[[#This Row],[Heure levé]],"0000"),2)</f>
        <v>#VALUE!</v>
      </c>
      <c r="X438" s="31" t="e">
        <f>LEFT(TEXT(DataFromForm[[#This Row],[Heure levé]],"0000"),2)+1</f>
        <v>#VALUE!</v>
      </c>
      <c r="Y438" t="e">
        <f>IF(RIGHT(DataFromForm[[#This Row],[Heure levé]],2)*1 &gt;57, X438,W438)</f>
        <v>#VALUE!</v>
      </c>
      <c r="Z438" t="e">
        <f>IF(RIGHT(DataFromForm[[#This Row],[Heure levé]],2)*1 &gt;57,0,MROUND(RIGHT(DataFromForm[[#This Row],[Heure coucher]]*1,2),15))</f>
        <v>#VALUE!</v>
      </c>
      <c r="AA438" t="e" cm="1">
        <f t="array" aca="1" ref="AA438" ca="1">RIGHT(CELL("address",INDEX(Agenda!A:A,MATCH(DataFromForm[[#This Row],[Date]],Agenda!A:A,0))),3)</f>
        <v>#VALUE!</v>
      </c>
      <c r="AB438" s="4" t="e" cm="1">
        <f t="array" ref="AB438">INDEX(MatriceHeureHeure[], MATCH(Z438*1,TableHeuresMinutes[Colonne1],0),MATCH(Y438*1,(MatriceHeureHeure[#Headers])*1,0))</f>
        <v>#VALUE!</v>
      </c>
      <c r="AD438" s="48" t="e">
        <f>LEFT(TEXT(DataFromForm[[#This Row],[HeureBoisson]],"0000"),2)</f>
        <v>#VALUE!</v>
      </c>
      <c r="AE438" s="31" t="e">
        <f>LEFT(TEXT(DataFromForm[[#This Row],[HeureBoisson]],"0000"),2)+1</f>
        <v>#VALUE!</v>
      </c>
      <c r="AF438" t="e">
        <f>IF(RIGHT(DataFromForm[[#This Row],[HeureBoisson]],2)*1 &gt;57, AE438,AD438)</f>
        <v>#VALUE!</v>
      </c>
      <c r="AG438" t="e">
        <f>IF(RIGHT(DataFromForm[[#This Row],[HeureBoisson]],2)*1 &gt;57,0,MROUND(RIGHT(DataFromForm[[#This Row],[Heure coucher]]*1,2),15))</f>
        <v>#VALUE!</v>
      </c>
      <c r="AH438" t="e" cm="1">
        <f t="array" aca="1" ref="AH438" ca="1">RIGHT(CELL("address",INDEX(Agenda!A:A,MATCH(DataFromForm[[#This Row],[Date]],Agenda!A:A,0))),3)-1</f>
        <v>#VALUE!</v>
      </c>
      <c r="AI438" s="4" t="e" cm="1">
        <f t="array" ref="AI438">INDEX(MatriceHeureHeure[], MATCH(AG438*1,TableHeuresMinutes[Colonne1],0),MATCH(AF438*1,(MatriceHeureHeure[#Headers])*1,0))</f>
        <v>#VALUE!</v>
      </c>
      <c r="AJ438" s="37">
        <v>0</v>
      </c>
      <c r="AK438" s="48" t="e">
        <f>LEFT(TEXT(DataFromForm[[#This Row],[Heure sieste]],"0000"),2)</f>
        <v>#VALUE!</v>
      </c>
      <c r="AL438" s="31" t="e">
        <f>LEFT(TEXT(DataFromForm[[#This Row],[Heure sieste]],"0000"),2)+1</f>
        <v>#VALUE!</v>
      </c>
      <c r="AM438" t="e">
        <f>IF(RIGHT(DataFromForm[[#This Row],[Heure sieste]],2)*1 &gt;57, AL438,AK438)</f>
        <v>#VALUE!</v>
      </c>
      <c r="AN438" t="e">
        <f>IF(RIGHT(DataFromForm[[#This Row],[Heure sieste]],2)*1 &gt;57,0,MROUND(RIGHT(DataFromForm[[#This Row],[Heure sieste]]*1,2),15))</f>
        <v>#VALUE!</v>
      </c>
      <c r="AO438" t="e">
        <f>MROUND(DataFromForm[[#This Row],[Durée sieste]],15)</f>
        <v>#VALUE!</v>
      </c>
      <c r="AP438" t="e" cm="1">
        <f t="array" aca="1" ref="AP438" ca="1">RIGHT(CELL("address",INDEX(Agenda!A:A,MATCH(DataFromForm[[#This Row],[Date]],Agenda!A:A,0))),3)</f>
        <v>#VALUE!</v>
      </c>
      <c r="AQ438" s="4" t="e" cm="1">
        <f t="array" ref="AQ438">INDEX(MatriceHeureHeure[], MATCH(AN438*1,TableHeuresMinutes[Colonne1],0),MATCH(AM438*1,(MatriceHeureHeure[#Headers])*1,0))</f>
        <v>#VALUE!</v>
      </c>
      <c r="AR438" t="e">
        <f t="shared" si="7"/>
        <v>#VALUE!</v>
      </c>
    </row>
    <row r="439" spans="16:44">
      <c r="P439" s="30" t="e">
        <f>LEFT(TEXT(DataFromForm[[#This Row],[Heure coucher]],"0000"),2)</f>
        <v>#VALUE!</v>
      </c>
      <c r="Q439" s="31" t="e">
        <f>LEFT(TEXT(DataFromForm[[#This Row],[Heure coucher]],"0000"),2)+1</f>
        <v>#VALUE!</v>
      </c>
      <c r="R439" s="32" t="e">
        <f>IF(RIGHT(DataFromForm[[#This Row],[Heure coucher]],2)*1 &gt;57,Q439, P439)</f>
        <v>#VALUE!</v>
      </c>
      <c r="S439" s="33" t="e">
        <f>IF(RIGHT(DataFromForm[[#This Row],[Heure coucher]],2)*1 &gt;57,0,MROUND(RIGHT(DataFromForm[[#This Row],[Heure coucher]]*1,2),15))</f>
        <v>#VALUE!</v>
      </c>
      <c r="T439" s="20" t="e" cm="1">
        <f t="array" aca="1" ref="T439" ca="1">RIGHT(CELL("address",INDEX(Agenda!A:A,MATCH(DataFromForm[[#This Row],[Date]],Agenda!A:A,0))),3)</f>
        <v>#VALUE!</v>
      </c>
      <c r="U439" s="34" t="e" cm="1">
        <f t="array" ref="U439">INDEX(MatriceHeureHeure[], MATCH(S439*1,TableHeuresMinutes[Colonne1],0),MATCH(R439*1,(MatriceHeureHeure[#Headers])*1,0))</f>
        <v>#VALUE!</v>
      </c>
      <c r="W439" s="30" t="e">
        <f>LEFT(TEXT(DataFromForm[[#This Row],[Heure levé]],"0000"),2)</f>
        <v>#VALUE!</v>
      </c>
      <c r="X439" s="31" t="e">
        <f>LEFT(TEXT(DataFromForm[[#This Row],[Heure levé]],"0000"),2)+1</f>
        <v>#VALUE!</v>
      </c>
      <c r="Y439" t="e">
        <f>IF(RIGHT(DataFromForm[[#This Row],[Heure levé]],2)*1 &gt;57, X439,W439)</f>
        <v>#VALUE!</v>
      </c>
      <c r="Z439" t="e">
        <f>IF(RIGHT(DataFromForm[[#This Row],[Heure levé]],2)*1 &gt;57,0,MROUND(RIGHT(DataFromForm[[#This Row],[Heure coucher]]*1,2),15))</f>
        <v>#VALUE!</v>
      </c>
      <c r="AA439" t="e" cm="1">
        <f t="array" aca="1" ref="AA439" ca="1">RIGHT(CELL("address",INDEX(Agenda!A:A,MATCH(DataFromForm[[#This Row],[Date]],Agenda!A:A,0))),3)</f>
        <v>#VALUE!</v>
      </c>
      <c r="AB439" s="4" t="e" cm="1">
        <f t="array" ref="AB439">INDEX(MatriceHeureHeure[], MATCH(Z439*1,TableHeuresMinutes[Colonne1],0),MATCH(Y439*1,(MatriceHeureHeure[#Headers])*1,0))</f>
        <v>#VALUE!</v>
      </c>
      <c r="AD439" s="48" t="e">
        <f>LEFT(TEXT(DataFromForm[[#This Row],[HeureBoisson]],"0000"),2)</f>
        <v>#VALUE!</v>
      </c>
      <c r="AE439" s="31" t="e">
        <f>LEFT(TEXT(DataFromForm[[#This Row],[HeureBoisson]],"0000"),2)+1</f>
        <v>#VALUE!</v>
      </c>
      <c r="AF439" t="e">
        <f>IF(RIGHT(DataFromForm[[#This Row],[HeureBoisson]],2)*1 &gt;57, AE439,AD439)</f>
        <v>#VALUE!</v>
      </c>
      <c r="AG439" t="e">
        <f>IF(RIGHT(DataFromForm[[#This Row],[HeureBoisson]],2)*1 &gt;57,0,MROUND(RIGHT(DataFromForm[[#This Row],[Heure coucher]]*1,2),15))</f>
        <v>#VALUE!</v>
      </c>
      <c r="AH439" t="e" cm="1">
        <f t="array" aca="1" ref="AH439" ca="1">RIGHT(CELL("address",INDEX(Agenda!A:A,MATCH(DataFromForm[[#This Row],[Date]],Agenda!A:A,0))),3)-1</f>
        <v>#VALUE!</v>
      </c>
      <c r="AI439" s="4" t="e" cm="1">
        <f t="array" ref="AI439">INDEX(MatriceHeureHeure[], MATCH(AG439*1,TableHeuresMinutes[Colonne1],0),MATCH(AF439*1,(MatriceHeureHeure[#Headers])*1,0))</f>
        <v>#VALUE!</v>
      </c>
      <c r="AJ439" s="37">
        <v>0</v>
      </c>
      <c r="AK439" s="48" t="e">
        <f>LEFT(TEXT(DataFromForm[[#This Row],[Heure sieste]],"0000"),2)</f>
        <v>#VALUE!</v>
      </c>
      <c r="AL439" s="31" t="e">
        <f>LEFT(TEXT(DataFromForm[[#This Row],[Heure sieste]],"0000"),2)+1</f>
        <v>#VALUE!</v>
      </c>
      <c r="AM439" t="e">
        <f>IF(RIGHT(DataFromForm[[#This Row],[Heure sieste]],2)*1 &gt;57, AL439,AK439)</f>
        <v>#VALUE!</v>
      </c>
      <c r="AN439" t="e">
        <f>IF(RIGHT(DataFromForm[[#This Row],[Heure sieste]],2)*1 &gt;57,0,MROUND(RIGHT(DataFromForm[[#This Row],[Heure sieste]]*1,2),15))</f>
        <v>#VALUE!</v>
      </c>
      <c r="AO439" t="e">
        <f>MROUND(DataFromForm[[#This Row],[Durée sieste]],15)</f>
        <v>#VALUE!</v>
      </c>
      <c r="AP439" t="e" cm="1">
        <f t="array" aca="1" ref="AP439" ca="1">RIGHT(CELL("address",INDEX(Agenda!A:A,MATCH(DataFromForm[[#This Row],[Date]],Agenda!A:A,0))),3)</f>
        <v>#VALUE!</v>
      </c>
      <c r="AQ439" s="4" t="e" cm="1">
        <f t="array" ref="AQ439">INDEX(MatriceHeureHeure[], MATCH(AN439*1,TableHeuresMinutes[Colonne1],0),MATCH(AM439*1,(MatriceHeureHeure[#Headers])*1,0))</f>
        <v>#VALUE!</v>
      </c>
      <c r="AR439" t="e">
        <f t="shared" si="7"/>
        <v>#VALUE!</v>
      </c>
    </row>
    <row r="440" spans="16:44">
      <c r="P440" s="30" t="e">
        <f>LEFT(TEXT(DataFromForm[[#This Row],[Heure coucher]],"0000"),2)</f>
        <v>#VALUE!</v>
      </c>
      <c r="Q440" s="31" t="e">
        <f>LEFT(TEXT(DataFromForm[[#This Row],[Heure coucher]],"0000"),2)+1</f>
        <v>#VALUE!</v>
      </c>
      <c r="R440" s="32" t="e">
        <f>IF(RIGHT(DataFromForm[[#This Row],[Heure coucher]],2)*1 &gt;57,Q440, P440)</f>
        <v>#VALUE!</v>
      </c>
      <c r="S440" s="33" t="e">
        <f>IF(RIGHT(DataFromForm[[#This Row],[Heure coucher]],2)*1 &gt;57,0,MROUND(RIGHT(DataFromForm[[#This Row],[Heure coucher]]*1,2),15))</f>
        <v>#VALUE!</v>
      </c>
      <c r="T440" s="20" t="e" cm="1">
        <f t="array" aca="1" ref="T440" ca="1">RIGHT(CELL("address",INDEX(Agenda!A:A,MATCH(DataFromForm[[#This Row],[Date]],Agenda!A:A,0))),3)</f>
        <v>#VALUE!</v>
      </c>
      <c r="U440" s="34" t="e" cm="1">
        <f t="array" ref="U440">INDEX(MatriceHeureHeure[], MATCH(S440*1,TableHeuresMinutes[Colonne1],0),MATCH(R440*1,(MatriceHeureHeure[#Headers])*1,0))</f>
        <v>#VALUE!</v>
      </c>
      <c r="W440" s="30" t="e">
        <f>LEFT(TEXT(DataFromForm[[#This Row],[Heure levé]],"0000"),2)</f>
        <v>#VALUE!</v>
      </c>
      <c r="X440" s="31" t="e">
        <f>LEFT(TEXT(DataFromForm[[#This Row],[Heure levé]],"0000"),2)+1</f>
        <v>#VALUE!</v>
      </c>
      <c r="Y440" t="e">
        <f>IF(RIGHT(DataFromForm[[#This Row],[Heure levé]],2)*1 &gt;57, X440,W440)</f>
        <v>#VALUE!</v>
      </c>
      <c r="Z440" t="e">
        <f>IF(RIGHT(DataFromForm[[#This Row],[Heure levé]],2)*1 &gt;57,0,MROUND(RIGHT(DataFromForm[[#This Row],[Heure coucher]]*1,2),15))</f>
        <v>#VALUE!</v>
      </c>
      <c r="AA440" t="e" cm="1">
        <f t="array" aca="1" ref="AA440" ca="1">RIGHT(CELL("address",INDEX(Agenda!A:A,MATCH(DataFromForm[[#This Row],[Date]],Agenda!A:A,0))),3)</f>
        <v>#VALUE!</v>
      </c>
      <c r="AB440" s="4" t="e" cm="1">
        <f t="array" ref="AB440">INDEX(MatriceHeureHeure[], MATCH(Z440*1,TableHeuresMinutes[Colonne1],0),MATCH(Y440*1,(MatriceHeureHeure[#Headers])*1,0))</f>
        <v>#VALUE!</v>
      </c>
      <c r="AD440" s="48" t="e">
        <f>LEFT(TEXT(DataFromForm[[#This Row],[HeureBoisson]],"0000"),2)</f>
        <v>#VALUE!</v>
      </c>
      <c r="AE440" s="31" t="e">
        <f>LEFT(TEXT(DataFromForm[[#This Row],[HeureBoisson]],"0000"),2)+1</f>
        <v>#VALUE!</v>
      </c>
      <c r="AF440" t="e">
        <f>IF(RIGHT(DataFromForm[[#This Row],[HeureBoisson]],2)*1 &gt;57, AE440,AD440)</f>
        <v>#VALUE!</v>
      </c>
      <c r="AG440" t="e">
        <f>IF(RIGHT(DataFromForm[[#This Row],[HeureBoisson]],2)*1 &gt;57,0,MROUND(RIGHT(DataFromForm[[#This Row],[Heure coucher]]*1,2),15))</f>
        <v>#VALUE!</v>
      </c>
      <c r="AH440" t="e" cm="1">
        <f t="array" aca="1" ref="AH440" ca="1">RIGHT(CELL("address",INDEX(Agenda!A:A,MATCH(DataFromForm[[#This Row],[Date]],Agenda!A:A,0))),3)-1</f>
        <v>#VALUE!</v>
      </c>
      <c r="AI440" s="4" t="e" cm="1">
        <f t="array" ref="AI440">INDEX(MatriceHeureHeure[], MATCH(AG440*1,TableHeuresMinutes[Colonne1],0),MATCH(AF440*1,(MatriceHeureHeure[#Headers])*1,0))</f>
        <v>#VALUE!</v>
      </c>
      <c r="AJ440" s="37">
        <v>0</v>
      </c>
      <c r="AK440" s="48" t="e">
        <f>LEFT(TEXT(DataFromForm[[#This Row],[Heure sieste]],"0000"),2)</f>
        <v>#VALUE!</v>
      </c>
      <c r="AL440" s="31" t="e">
        <f>LEFT(TEXT(DataFromForm[[#This Row],[Heure sieste]],"0000"),2)+1</f>
        <v>#VALUE!</v>
      </c>
      <c r="AM440" t="e">
        <f>IF(RIGHT(DataFromForm[[#This Row],[Heure sieste]],2)*1 &gt;57, AL440,AK440)</f>
        <v>#VALUE!</v>
      </c>
      <c r="AN440" t="e">
        <f>IF(RIGHT(DataFromForm[[#This Row],[Heure sieste]],2)*1 &gt;57,0,MROUND(RIGHT(DataFromForm[[#This Row],[Heure sieste]]*1,2),15))</f>
        <v>#VALUE!</v>
      </c>
      <c r="AO440" t="e">
        <f>MROUND(DataFromForm[[#This Row],[Durée sieste]],15)</f>
        <v>#VALUE!</v>
      </c>
      <c r="AP440" t="e" cm="1">
        <f t="array" aca="1" ref="AP440" ca="1">RIGHT(CELL("address",INDEX(Agenda!A:A,MATCH(DataFromForm[[#This Row],[Date]],Agenda!A:A,0))),3)</f>
        <v>#VALUE!</v>
      </c>
      <c r="AQ440" s="4" t="e" cm="1">
        <f t="array" ref="AQ440">INDEX(MatriceHeureHeure[], MATCH(AN440*1,TableHeuresMinutes[Colonne1],0),MATCH(AM440*1,(MatriceHeureHeure[#Headers])*1,0))</f>
        <v>#VALUE!</v>
      </c>
      <c r="AR440" t="e">
        <f t="shared" si="7"/>
        <v>#VALUE!</v>
      </c>
    </row>
    <row r="441" spans="16:44">
      <c r="P441" s="30" t="e">
        <f>LEFT(TEXT(DataFromForm[[#This Row],[Heure coucher]],"0000"),2)</f>
        <v>#VALUE!</v>
      </c>
      <c r="Q441" s="31" t="e">
        <f>LEFT(TEXT(DataFromForm[[#This Row],[Heure coucher]],"0000"),2)+1</f>
        <v>#VALUE!</v>
      </c>
      <c r="R441" s="32" t="e">
        <f>IF(RIGHT(DataFromForm[[#This Row],[Heure coucher]],2)*1 &gt;57,Q441, P441)</f>
        <v>#VALUE!</v>
      </c>
      <c r="S441" s="33" t="e">
        <f>IF(RIGHT(DataFromForm[[#This Row],[Heure coucher]],2)*1 &gt;57,0,MROUND(RIGHT(DataFromForm[[#This Row],[Heure coucher]]*1,2),15))</f>
        <v>#VALUE!</v>
      </c>
      <c r="T441" s="20" t="e" cm="1">
        <f t="array" aca="1" ref="T441" ca="1">RIGHT(CELL("address",INDEX(Agenda!A:A,MATCH(DataFromForm[[#This Row],[Date]],Agenda!A:A,0))),3)</f>
        <v>#VALUE!</v>
      </c>
      <c r="U441" s="34" t="e" cm="1">
        <f t="array" ref="U441">INDEX(MatriceHeureHeure[], MATCH(S441*1,TableHeuresMinutes[Colonne1],0),MATCH(R441*1,(MatriceHeureHeure[#Headers])*1,0))</f>
        <v>#VALUE!</v>
      </c>
      <c r="W441" s="30" t="e">
        <f>LEFT(TEXT(DataFromForm[[#This Row],[Heure levé]],"0000"),2)</f>
        <v>#VALUE!</v>
      </c>
      <c r="X441" s="31" t="e">
        <f>LEFT(TEXT(DataFromForm[[#This Row],[Heure levé]],"0000"),2)+1</f>
        <v>#VALUE!</v>
      </c>
      <c r="Y441" t="e">
        <f>IF(RIGHT(DataFromForm[[#This Row],[Heure levé]],2)*1 &gt;57, X441,W441)</f>
        <v>#VALUE!</v>
      </c>
      <c r="Z441" t="e">
        <f>IF(RIGHT(DataFromForm[[#This Row],[Heure levé]],2)*1 &gt;57,0,MROUND(RIGHT(DataFromForm[[#This Row],[Heure coucher]]*1,2),15))</f>
        <v>#VALUE!</v>
      </c>
      <c r="AA441" t="e" cm="1">
        <f t="array" aca="1" ref="AA441" ca="1">RIGHT(CELL("address",INDEX(Agenda!A:A,MATCH(DataFromForm[[#This Row],[Date]],Agenda!A:A,0))),3)</f>
        <v>#VALUE!</v>
      </c>
      <c r="AB441" s="4" t="e" cm="1">
        <f t="array" ref="AB441">INDEX(MatriceHeureHeure[], MATCH(Z441*1,TableHeuresMinutes[Colonne1],0),MATCH(Y441*1,(MatriceHeureHeure[#Headers])*1,0))</f>
        <v>#VALUE!</v>
      </c>
      <c r="AD441" s="48" t="e">
        <f>LEFT(TEXT(DataFromForm[[#This Row],[HeureBoisson]],"0000"),2)</f>
        <v>#VALUE!</v>
      </c>
      <c r="AE441" s="31" t="e">
        <f>LEFT(TEXT(DataFromForm[[#This Row],[HeureBoisson]],"0000"),2)+1</f>
        <v>#VALUE!</v>
      </c>
      <c r="AF441" t="e">
        <f>IF(RIGHT(DataFromForm[[#This Row],[HeureBoisson]],2)*1 &gt;57, AE441,AD441)</f>
        <v>#VALUE!</v>
      </c>
      <c r="AG441" t="e">
        <f>IF(RIGHT(DataFromForm[[#This Row],[HeureBoisson]],2)*1 &gt;57,0,MROUND(RIGHT(DataFromForm[[#This Row],[Heure coucher]]*1,2),15))</f>
        <v>#VALUE!</v>
      </c>
      <c r="AH441" t="e" cm="1">
        <f t="array" aca="1" ref="AH441" ca="1">RIGHT(CELL("address",INDEX(Agenda!A:A,MATCH(DataFromForm[[#This Row],[Date]],Agenda!A:A,0))),3)-1</f>
        <v>#VALUE!</v>
      </c>
      <c r="AI441" s="4" t="e" cm="1">
        <f t="array" ref="AI441">INDEX(MatriceHeureHeure[], MATCH(AG441*1,TableHeuresMinutes[Colonne1],0),MATCH(AF441*1,(MatriceHeureHeure[#Headers])*1,0))</f>
        <v>#VALUE!</v>
      </c>
      <c r="AJ441" s="37">
        <v>0</v>
      </c>
      <c r="AK441" s="48" t="e">
        <f>LEFT(TEXT(DataFromForm[[#This Row],[Heure sieste]],"0000"),2)</f>
        <v>#VALUE!</v>
      </c>
      <c r="AL441" s="31" t="e">
        <f>LEFT(TEXT(DataFromForm[[#This Row],[Heure sieste]],"0000"),2)+1</f>
        <v>#VALUE!</v>
      </c>
      <c r="AM441" t="e">
        <f>IF(RIGHT(DataFromForm[[#This Row],[Heure sieste]],2)*1 &gt;57, AL441,AK441)</f>
        <v>#VALUE!</v>
      </c>
      <c r="AN441" t="e">
        <f>IF(RIGHT(DataFromForm[[#This Row],[Heure sieste]],2)*1 &gt;57,0,MROUND(RIGHT(DataFromForm[[#This Row],[Heure sieste]]*1,2),15))</f>
        <v>#VALUE!</v>
      </c>
      <c r="AO441" t="e">
        <f>MROUND(DataFromForm[[#This Row],[Durée sieste]],15)</f>
        <v>#VALUE!</v>
      </c>
      <c r="AP441" t="e" cm="1">
        <f t="array" aca="1" ref="AP441" ca="1">RIGHT(CELL("address",INDEX(Agenda!A:A,MATCH(DataFromForm[[#This Row],[Date]],Agenda!A:A,0))),3)</f>
        <v>#VALUE!</v>
      </c>
      <c r="AQ441" s="4" t="e" cm="1">
        <f t="array" ref="AQ441">INDEX(MatriceHeureHeure[], MATCH(AN441*1,TableHeuresMinutes[Colonne1],0),MATCH(AM441*1,(MatriceHeureHeure[#Headers])*1,0))</f>
        <v>#VALUE!</v>
      </c>
      <c r="AR441" t="e">
        <f t="shared" si="7"/>
        <v>#VALUE!</v>
      </c>
    </row>
    <row r="442" spans="16:44">
      <c r="P442" s="30" t="e">
        <f>LEFT(TEXT(DataFromForm[[#This Row],[Heure coucher]],"0000"),2)</f>
        <v>#VALUE!</v>
      </c>
      <c r="Q442" s="31" t="e">
        <f>LEFT(TEXT(DataFromForm[[#This Row],[Heure coucher]],"0000"),2)+1</f>
        <v>#VALUE!</v>
      </c>
      <c r="R442" s="32" t="e">
        <f>IF(RIGHT(DataFromForm[[#This Row],[Heure coucher]],2)*1 &gt;57,Q442, P442)</f>
        <v>#VALUE!</v>
      </c>
      <c r="S442" s="33" t="e">
        <f>IF(RIGHT(DataFromForm[[#This Row],[Heure coucher]],2)*1 &gt;57,0,MROUND(RIGHT(DataFromForm[[#This Row],[Heure coucher]]*1,2),15))</f>
        <v>#VALUE!</v>
      </c>
      <c r="T442" s="20" t="e" cm="1">
        <f t="array" aca="1" ref="T442" ca="1">RIGHT(CELL("address",INDEX(Agenda!A:A,MATCH(DataFromForm[[#This Row],[Date]],Agenda!A:A,0))),3)</f>
        <v>#VALUE!</v>
      </c>
      <c r="U442" s="34" t="e" cm="1">
        <f t="array" ref="U442">INDEX(MatriceHeureHeure[], MATCH(S442*1,TableHeuresMinutes[Colonne1],0),MATCH(R442*1,(MatriceHeureHeure[#Headers])*1,0))</f>
        <v>#VALUE!</v>
      </c>
      <c r="W442" s="30" t="e">
        <f>LEFT(TEXT(DataFromForm[[#This Row],[Heure levé]],"0000"),2)</f>
        <v>#VALUE!</v>
      </c>
      <c r="X442" s="31" t="e">
        <f>LEFT(TEXT(DataFromForm[[#This Row],[Heure levé]],"0000"),2)+1</f>
        <v>#VALUE!</v>
      </c>
      <c r="Y442" t="e">
        <f>IF(RIGHT(DataFromForm[[#This Row],[Heure levé]],2)*1 &gt;57, X442,W442)</f>
        <v>#VALUE!</v>
      </c>
      <c r="Z442" t="e">
        <f>IF(RIGHT(DataFromForm[[#This Row],[Heure levé]],2)*1 &gt;57,0,MROUND(RIGHT(DataFromForm[[#This Row],[Heure coucher]]*1,2),15))</f>
        <v>#VALUE!</v>
      </c>
      <c r="AA442" t="e" cm="1">
        <f t="array" aca="1" ref="AA442" ca="1">RIGHT(CELL("address",INDEX(Agenda!A:A,MATCH(DataFromForm[[#This Row],[Date]],Agenda!A:A,0))),3)</f>
        <v>#VALUE!</v>
      </c>
      <c r="AB442" s="4" t="e" cm="1">
        <f t="array" ref="AB442">INDEX(MatriceHeureHeure[], MATCH(Z442*1,TableHeuresMinutes[Colonne1],0),MATCH(Y442*1,(MatriceHeureHeure[#Headers])*1,0))</f>
        <v>#VALUE!</v>
      </c>
      <c r="AD442" s="48" t="e">
        <f>LEFT(TEXT(DataFromForm[[#This Row],[HeureBoisson]],"0000"),2)</f>
        <v>#VALUE!</v>
      </c>
      <c r="AE442" s="31" t="e">
        <f>LEFT(TEXT(DataFromForm[[#This Row],[HeureBoisson]],"0000"),2)+1</f>
        <v>#VALUE!</v>
      </c>
      <c r="AF442" t="e">
        <f>IF(RIGHT(DataFromForm[[#This Row],[HeureBoisson]],2)*1 &gt;57, AE442,AD442)</f>
        <v>#VALUE!</v>
      </c>
      <c r="AG442" t="e">
        <f>IF(RIGHT(DataFromForm[[#This Row],[HeureBoisson]],2)*1 &gt;57,0,MROUND(RIGHT(DataFromForm[[#This Row],[Heure coucher]]*1,2),15))</f>
        <v>#VALUE!</v>
      </c>
      <c r="AH442" t="e" cm="1">
        <f t="array" aca="1" ref="AH442" ca="1">RIGHT(CELL("address",INDEX(Agenda!A:A,MATCH(DataFromForm[[#This Row],[Date]],Agenda!A:A,0))),3)-1</f>
        <v>#VALUE!</v>
      </c>
      <c r="AI442" s="4" t="e" cm="1">
        <f t="array" ref="AI442">INDEX(MatriceHeureHeure[], MATCH(AG442*1,TableHeuresMinutes[Colonne1],0),MATCH(AF442*1,(MatriceHeureHeure[#Headers])*1,0))</f>
        <v>#VALUE!</v>
      </c>
      <c r="AJ442" s="37">
        <v>0</v>
      </c>
      <c r="AK442" s="48" t="e">
        <f>LEFT(TEXT(DataFromForm[[#This Row],[Heure sieste]],"0000"),2)</f>
        <v>#VALUE!</v>
      </c>
      <c r="AL442" s="31" t="e">
        <f>LEFT(TEXT(DataFromForm[[#This Row],[Heure sieste]],"0000"),2)+1</f>
        <v>#VALUE!</v>
      </c>
      <c r="AM442" t="e">
        <f>IF(RIGHT(DataFromForm[[#This Row],[Heure sieste]],2)*1 &gt;57, AL442,AK442)</f>
        <v>#VALUE!</v>
      </c>
      <c r="AN442" t="e">
        <f>IF(RIGHT(DataFromForm[[#This Row],[Heure sieste]],2)*1 &gt;57,0,MROUND(RIGHT(DataFromForm[[#This Row],[Heure sieste]]*1,2),15))</f>
        <v>#VALUE!</v>
      </c>
      <c r="AO442" t="e">
        <f>MROUND(DataFromForm[[#This Row],[Durée sieste]],15)</f>
        <v>#VALUE!</v>
      </c>
      <c r="AP442" t="e" cm="1">
        <f t="array" aca="1" ref="AP442" ca="1">RIGHT(CELL("address",INDEX(Agenda!A:A,MATCH(DataFromForm[[#This Row],[Date]],Agenda!A:A,0))),3)</f>
        <v>#VALUE!</v>
      </c>
      <c r="AQ442" s="4" t="e" cm="1">
        <f t="array" ref="AQ442">INDEX(MatriceHeureHeure[], MATCH(AN442*1,TableHeuresMinutes[Colonne1],0),MATCH(AM442*1,(MatriceHeureHeure[#Headers])*1,0))</f>
        <v>#VALUE!</v>
      </c>
      <c r="AR442" t="e">
        <f t="shared" si="7"/>
        <v>#VALUE!</v>
      </c>
    </row>
    <row r="443" spans="16:44">
      <c r="P443" s="30" t="e">
        <f>LEFT(TEXT(DataFromForm[[#This Row],[Heure coucher]],"0000"),2)</f>
        <v>#VALUE!</v>
      </c>
      <c r="Q443" s="31" t="e">
        <f>LEFT(TEXT(DataFromForm[[#This Row],[Heure coucher]],"0000"),2)+1</f>
        <v>#VALUE!</v>
      </c>
      <c r="R443" s="32" t="e">
        <f>IF(RIGHT(DataFromForm[[#This Row],[Heure coucher]],2)*1 &gt;57,Q443, P443)</f>
        <v>#VALUE!</v>
      </c>
      <c r="S443" s="33" t="e">
        <f>IF(RIGHT(DataFromForm[[#This Row],[Heure coucher]],2)*1 &gt;57,0,MROUND(RIGHT(DataFromForm[[#This Row],[Heure coucher]]*1,2),15))</f>
        <v>#VALUE!</v>
      </c>
      <c r="T443" s="20" t="e" cm="1">
        <f t="array" aca="1" ref="T443" ca="1">RIGHT(CELL("address",INDEX(Agenda!A:A,MATCH(DataFromForm[[#This Row],[Date]],Agenda!A:A,0))),3)</f>
        <v>#VALUE!</v>
      </c>
      <c r="U443" s="34" t="e" cm="1">
        <f t="array" ref="U443">INDEX(MatriceHeureHeure[], MATCH(S443*1,TableHeuresMinutes[Colonne1],0),MATCH(R443*1,(MatriceHeureHeure[#Headers])*1,0))</f>
        <v>#VALUE!</v>
      </c>
      <c r="W443" s="30" t="e">
        <f>LEFT(TEXT(DataFromForm[[#This Row],[Heure levé]],"0000"),2)</f>
        <v>#VALUE!</v>
      </c>
      <c r="X443" s="31" t="e">
        <f>LEFT(TEXT(DataFromForm[[#This Row],[Heure levé]],"0000"),2)+1</f>
        <v>#VALUE!</v>
      </c>
      <c r="Y443" t="e">
        <f>IF(RIGHT(DataFromForm[[#This Row],[Heure levé]],2)*1 &gt;57, X443,W443)</f>
        <v>#VALUE!</v>
      </c>
      <c r="Z443" t="e">
        <f>IF(RIGHT(DataFromForm[[#This Row],[Heure levé]],2)*1 &gt;57,0,MROUND(RIGHT(DataFromForm[[#This Row],[Heure coucher]]*1,2),15))</f>
        <v>#VALUE!</v>
      </c>
      <c r="AA443" t="e" cm="1">
        <f t="array" aca="1" ref="AA443" ca="1">RIGHT(CELL("address",INDEX(Agenda!A:A,MATCH(DataFromForm[[#This Row],[Date]],Agenda!A:A,0))),3)</f>
        <v>#VALUE!</v>
      </c>
      <c r="AB443" s="4" t="e" cm="1">
        <f t="array" ref="AB443">INDEX(MatriceHeureHeure[], MATCH(Z443*1,TableHeuresMinutes[Colonne1],0),MATCH(Y443*1,(MatriceHeureHeure[#Headers])*1,0))</f>
        <v>#VALUE!</v>
      </c>
      <c r="AD443" s="48" t="e">
        <f>LEFT(TEXT(DataFromForm[[#This Row],[HeureBoisson]],"0000"),2)</f>
        <v>#VALUE!</v>
      </c>
      <c r="AE443" s="31" t="e">
        <f>LEFT(TEXT(DataFromForm[[#This Row],[HeureBoisson]],"0000"),2)+1</f>
        <v>#VALUE!</v>
      </c>
      <c r="AF443" t="e">
        <f>IF(RIGHT(DataFromForm[[#This Row],[HeureBoisson]],2)*1 &gt;57, AE443,AD443)</f>
        <v>#VALUE!</v>
      </c>
      <c r="AG443" t="e">
        <f>IF(RIGHT(DataFromForm[[#This Row],[HeureBoisson]],2)*1 &gt;57,0,MROUND(RIGHT(DataFromForm[[#This Row],[Heure coucher]]*1,2),15))</f>
        <v>#VALUE!</v>
      </c>
      <c r="AH443" t="e" cm="1">
        <f t="array" aca="1" ref="AH443" ca="1">RIGHT(CELL("address",INDEX(Agenda!A:A,MATCH(DataFromForm[[#This Row],[Date]],Agenda!A:A,0))),3)-1</f>
        <v>#VALUE!</v>
      </c>
      <c r="AI443" s="4" t="e" cm="1">
        <f t="array" ref="AI443">INDEX(MatriceHeureHeure[], MATCH(AG443*1,TableHeuresMinutes[Colonne1],0),MATCH(AF443*1,(MatriceHeureHeure[#Headers])*1,0))</f>
        <v>#VALUE!</v>
      </c>
      <c r="AJ443" s="37">
        <v>0</v>
      </c>
      <c r="AK443" s="48" t="e">
        <f>LEFT(TEXT(DataFromForm[[#This Row],[Heure sieste]],"0000"),2)</f>
        <v>#VALUE!</v>
      </c>
      <c r="AL443" s="31" t="e">
        <f>LEFT(TEXT(DataFromForm[[#This Row],[Heure sieste]],"0000"),2)+1</f>
        <v>#VALUE!</v>
      </c>
      <c r="AM443" t="e">
        <f>IF(RIGHT(DataFromForm[[#This Row],[Heure sieste]],2)*1 &gt;57, AL443,AK443)</f>
        <v>#VALUE!</v>
      </c>
      <c r="AN443" t="e">
        <f>IF(RIGHT(DataFromForm[[#This Row],[Heure sieste]],2)*1 &gt;57,0,MROUND(RIGHT(DataFromForm[[#This Row],[Heure sieste]]*1,2),15))</f>
        <v>#VALUE!</v>
      </c>
      <c r="AO443" t="e">
        <f>MROUND(DataFromForm[[#This Row],[Durée sieste]],15)</f>
        <v>#VALUE!</v>
      </c>
      <c r="AP443" t="e" cm="1">
        <f t="array" aca="1" ref="AP443" ca="1">RIGHT(CELL("address",INDEX(Agenda!A:A,MATCH(DataFromForm[[#This Row],[Date]],Agenda!A:A,0))),3)</f>
        <v>#VALUE!</v>
      </c>
      <c r="AQ443" s="4" t="e" cm="1">
        <f t="array" ref="AQ443">INDEX(MatriceHeureHeure[], MATCH(AN443*1,TableHeuresMinutes[Colonne1],0),MATCH(AM443*1,(MatriceHeureHeure[#Headers])*1,0))</f>
        <v>#VALUE!</v>
      </c>
      <c r="AR443" t="e">
        <f t="shared" si="7"/>
        <v>#VALUE!</v>
      </c>
    </row>
    <row r="444" spans="16:44">
      <c r="P444" s="30" t="e">
        <f>LEFT(TEXT(DataFromForm[[#This Row],[Heure coucher]],"0000"),2)</f>
        <v>#VALUE!</v>
      </c>
      <c r="Q444" s="31" t="e">
        <f>LEFT(TEXT(DataFromForm[[#This Row],[Heure coucher]],"0000"),2)+1</f>
        <v>#VALUE!</v>
      </c>
      <c r="R444" s="32" t="e">
        <f>IF(RIGHT(DataFromForm[[#This Row],[Heure coucher]],2)*1 &gt;57,Q444, P444)</f>
        <v>#VALUE!</v>
      </c>
      <c r="S444" s="33" t="e">
        <f>IF(RIGHT(DataFromForm[[#This Row],[Heure coucher]],2)*1 &gt;57,0,MROUND(RIGHT(DataFromForm[[#This Row],[Heure coucher]]*1,2),15))</f>
        <v>#VALUE!</v>
      </c>
      <c r="T444" s="20" t="e" cm="1">
        <f t="array" aca="1" ref="T444" ca="1">RIGHT(CELL("address",INDEX(Agenda!A:A,MATCH(DataFromForm[[#This Row],[Date]],Agenda!A:A,0))),3)</f>
        <v>#VALUE!</v>
      </c>
      <c r="U444" s="34" t="e" cm="1">
        <f t="array" ref="U444">INDEX(MatriceHeureHeure[], MATCH(S444*1,TableHeuresMinutes[Colonne1],0),MATCH(R444*1,(MatriceHeureHeure[#Headers])*1,0))</f>
        <v>#VALUE!</v>
      </c>
      <c r="W444" s="30" t="e">
        <f>LEFT(TEXT(DataFromForm[[#This Row],[Heure levé]],"0000"),2)</f>
        <v>#VALUE!</v>
      </c>
      <c r="X444" s="31" t="e">
        <f>LEFT(TEXT(DataFromForm[[#This Row],[Heure levé]],"0000"),2)+1</f>
        <v>#VALUE!</v>
      </c>
      <c r="Y444" t="e">
        <f>IF(RIGHT(DataFromForm[[#This Row],[Heure levé]],2)*1 &gt;57, X444,W444)</f>
        <v>#VALUE!</v>
      </c>
      <c r="Z444" t="e">
        <f>IF(RIGHT(DataFromForm[[#This Row],[Heure levé]],2)*1 &gt;57,0,MROUND(RIGHT(DataFromForm[[#This Row],[Heure coucher]]*1,2),15))</f>
        <v>#VALUE!</v>
      </c>
      <c r="AA444" t="e" cm="1">
        <f t="array" aca="1" ref="AA444" ca="1">RIGHT(CELL("address",INDEX(Agenda!A:A,MATCH(DataFromForm[[#This Row],[Date]],Agenda!A:A,0))),3)</f>
        <v>#VALUE!</v>
      </c>
      <c r="AB444" s="4" t="e" cm="1">
        <f t="array" ref="AB444">INDEX(MatriceHeureHeure[], MATCH(Z444*1,TableHeuresMinutes[Colonne1],0),MATCH(Y444*1,(MatriceHeureHeure[#Headers])*1,0))</f>
        <v>#VALUE!</v>
      </c>
      <c r="AD444" s="48" t="e">
        <f>LEFT(TEXT(DataFromForm[[#This Row],[HeureBoisson]],"0000"),2)</f>
        <v>#VALUE!</v>
      </c>
      <c r="AE444" s="31" t="e">
        <f>LEFT(TEXT(DataFromForm[[#This Row],[HeureBoisson]],"0000"),2)+1</f>
        <v>#VALUE!</v>
      </c>
      <c r="AF444" t="e">
        <f>IF(RIGHT(DataFromForm[[#This Row],[HeureBoisson]],2)*1 &gt;57, AE444,AD444)</f>
        <v>#VALUE!</v>
      </c>
      <c r="AG444" t="e">
        <f>IF(RIGHT(DataFromForm[[#This Row],[HeureBoisson]],2)*1 &gt;57,0,MROUND(RIGHT(DataFromForm[[#This Row],[Heure coucher]]*1,2),15))</f>
        <v>#VALUE!</v>
      </c>
      <c r="AH444" t="e" cm="1">
        <f t="array" aca="1" ref="AH444" ca="1">RIGHT(CELL("address",INDEX(Agenda!A:A,MATCH(DataFromForm[[#This Row],[Date]],Agenda!A:A,0))),3)-1</f>
        <v>#VALUE!</v>
      </c>
      <c r="AI444" s="4" t="e" cm="1">
        <f t="array" ref="AI444">INDEX(MatriceHeureHeure[], MATCH(AG444*1,TableHeuresMinutes[Colonne1],0),MATCH(AF444*1,(MatriceHeureHeure[#Headers])*1,0))</f>
        <v>#VALUE!</v>
      </c>
      <c r="AJ444" s="37">
        <v>0</v>
      </c>
      <c r="AK444" s="48" t="e">
        <f>LEFT(TEXT(DataFromForm[[#This Row],[Heure sieste]],"0000"),2)</f>
        <v>#VALUE!</v>
      </c>
      <c r="AL444" s="31" t="e">
        <f>LEFT(TEXT(DataFromForm[[#This Row],[Heure sieste]],"0000"),2)+1</f>
        <v>#VALUE!</v>
      </c>
      <c r="AM444" t="e">
        <f>IF(RIGHT(DataFromForm[[#This Row],[Heure sieste]],2)*1 &gt;57, AL444,AK444)</f>
        <v>#VALUE!</v>
      </c>
      <c r="AN444" t="e">
        <f>IF(RIGHT(DataFromForm[[#This Row],[Heure sieste]],2)*1 &gt;57,0,MROUND(RIGHT(DataFromForm[[#This Row],[Heure sieste]]*1,2),15))</f>
        <v>#VALUE!</v>
      </c>
      <c r="AO444" t="e">
        <f>MROUND(DataFromForm[[#This Row],[Durée sieste]],15)</f>
        <v>#VALUE!</v>
      </c>
      <c r="AP444" t="e" cm="1">
        <f t="array" aca="1" ref="AP444" ca="1">RIGHT(CELL("address",INDEX(Agenda!A:A,MATCH(DataFromForm[[#This Row],[Date]],Agenda!A:A,0))),3)</f>
        <v>#VALUE!</v>
      </c>
      <c r="AQ444" s="4" t="e" cm="1">
        <f t="array" ref="AQ444">INDEX(MatriceHeureHeure[], MATCH(AN444*1,TableHeuresMinutes[Colonne1],0),MATCH(AM444*1,(MatriceHeureHeure[#Headers])*1,0))</f>
        <v>#VALUE!</v>
      </c>
      <c r="AR444" t="e">
        <f t="shared" si="7"/>
        <v>#VALUE!</v>
      </c>
    </row>
    <row r="445" spans="16:44">
      <c r="P445" s="30" t="e">
        <f>LEFT(TEXT(DataFromForm[[#This Row],[Heure coucher]],"0000"),2)</f>
        <v>#VALUE!</v>
      </c>
      <c r="Q445" s="31" t="e">
        <f>LEFT(TEXT(DataFromForm[[#This Row],[Heure coucher]],"0000"),2)+1</f>
        <v>#VALUE!</v>
      </c>
      <c r="R445" s="32" t="e">
        <f>IF(RIGHT(DataFromForm[[#This Row],[Heure coucher]],2)*1 &gt;57,Q445, P445)</f>
        <v>#VALUE!</v>
      </c>
      <c r="S445" s="33" t="e">
        <f>IF(RIGHT(DataFromForm[[#This Row],[Heure coucher]],2)*1 &gt;57,0,MROUND(RIGHT(DataFromForm[[#This Row],[Heure coucher]]*1,2),15))</f>
        <v>#VALUE!</v>
      </c>
      <c r="T445" s="20" t="e" cm="1">
        <f t="array" aca="1" ref="T445" ca="1">RIGHT(CELL("address",INDEX(Agenda!A:A,MATCH(DataFromForm[[#This Row],[Date]],Agenda!A:A,0))),3)</f>
        <v>#VALUE!</v>
      </c>
      <c r="U445" s="34" t="e" cm="1">
        <f t="array" ref="U445">INDEX(MatriceHeureHeure[], MATCH(S445*1,TableHeuresMinutes[Colonne1],0),MATCH(R445*1,(MatriceHeureHeure[#Headers])*1,0))</f>
        <v>#VALUE!</v>
      </c>
      <c r="W445" s="30" t="e">
        <f>LEFT(TEXT(DataFromForm[[#This Row],[Heure levé]],"0000"),2)</f>
        <v>#VALUE!</v>
      </c>
      <c r="X445" s="31" t="e">
        <f>LEFT(TEXT(DataFromForm[[#This Row],[Heure levé]],"0000"),2)+1</f>
        <v>#VALUE!</v>
      </c>
      <c r="Y445" t="e">
        <f>IF(RIGHT(DataFromForm[[#This Row],[Heure levé]],2)*1 &gt;57, X445,W445)</f>
        <v>#VALUE!</v>
      </c>
      <c r="Z445" t="e">
        <f>IF(RIGHT(DataFromForm[[#This Row],[Heure levé]],2)*1 &gt;57,0,MROUND(RIGHT(DataFromForm[[#This Row],[Heure coucher]]*1,2),15))</f>
        <v>#VALUE!</v>
      </c>
      <c r="AA445" t="e" cm="1">
        <f t="array" aca="1" ref="AA445" ca="1">RIGHT(CELL("address",INDEX(Agenda!A:A,MATCH(DataFromForm[[#This Row],[Date]],Agenda!A:A,0))),3)</f>
        <v>#VALUE!</v>
      </c>
      <c r="AB445" s="4" t="e" cm="1">
        <f t="array" ref="AB445">INDEX(MatriceHeureHeure[], MATCH(Z445*1,TableHeuresMinutes[Colonne1],0),MATCH(Y445*1,(MatriceHeureHeure[#Headers])*1,0))</f>
        <v>#VALUE!</v>
      </c>
      <c r="AD445" s="48" t="e">
        <f>LEFT(TEXT(DataFromForm[[#This Row],[HeureBoisson]],"0000"),2)</f>
        <v>#VALUE!</v>
      </c>
      <c r="AE445" s="31" t="e">
        <f>LEFT(TEXT(DataFromForm[[#This Row],[HeureBoisson]],"0000"),2)+1</f>
        <v>#VALUE!</v>
      </c>
      <c r="AF445" t="e">
        <f>IF(RIGHT(DataFromForm[[#This Row],[HeureBoisson]],2)*1 &gt;57, AE445,AD445)</f>
        <v>#VALUE!</v>
      </c>
      <c r="AG445" t="e">
        <f>IF(RIGHT(DataFromForm[[#This Row],[HeureBoisson]],2)*1 &gt;57,0,MROUND(RIGHT(DataFromForm[[#This Row],[Heure coucher]]*1,2),15))</f>
        <v>#VALUE!</v>
      </c>
      <c r="AH445" t="e" cm="1">
        <f t="array" aca="1" ref="AH445" ca="1">RIGHT(CELL("address",INDEX(Agenda!A:A,MATCH(DataFromForm[[#This Row],[Date]],Agenda!A:A,0))),3)-1</f>
        <v>#VALUE!</v>
      </c>
      <c r="AI445" s="4" t="e" cm="1">
        <f t="array" ref="AI445">INDEX(MatriceHeureHeure[], MATCH(AG445*1,TableHeuresMinutes[Colonne1],0),MATCH(AF445*1,(MatriceHeureHeure[#Headers])*1,0))</f>
        <v>#VALUE!</v>
      </c>
      <c r="AJ445" s="37">
        <v>0</v>
      </c>
      <c r="AK445" s="48" t="e">
        <f>LEFT(TEXT(DataFromForm[[#This Row],[Heure sieste]],"0000"),2)</f>
        <v>#VALUE!</v>
      </c>
      <c r="AL445" s="31" t="e">
        <f>LEFT(TEXT(DataFromForm[[#This Row],[Heure sieste]],"0000"),2)+1</f>
        <v>#VALUE!</v>
      </c>
      <c r="AM445" t="e">
        <f>IF(RIGHT(DataFromForm[[#This Row],[Heure sieste]],2)*1 &gt;57, AL445,AK445)</f>
        <v>#VALUE!</v>
      </c>
      <c r="AN445" t="e">
        <f>IF(RIGHT(DataFromForm[[#This Row],[Heure sieste]],2)*1 &gt;57,0,MROUND(RIGHT(DataFromForm[[#This Row],[Heure sieste]]*1,2),15))</f>
        <v>#VALUE!</v>
      </c>
      <c r="AO445" t="e">
        <f>MROUND(DataFromForm[[#This Row],[Durée sieste]],15)</f>
        <v>#VALUE!</v>
      </c>
      <c r="AP445" t="e" cm="1">
        <f t="array" aca="1" ref="AP445" ca="1">RIGHT(CELL("address",INDEX(Agenda!A:A,MATCH(DataFromForm[[#This Row],[Date]],Agenda!A:A,0))),3)</f>
        <v>#VALUE!</v>
      </c>
      <c r="AQ445" s="4" t="e" cm="1">
        <f t="array" ref="AQ445">INDEX(MatriceHeureHeure[], MATCH(AN445*1,TableHeuresMinutes[Colonne1],0),MATCH(AM445*1,(MatriceHeureHeure[#Headers])*1,0))</f>
        <v>#VALUE!</v>
      </c>
      <c r="AR445" t="e">
        <f t="shared" si="7"/>
        <v>#VALUE!</v>
      </c>
    </row>
    <row r="446" spans="16:44">
      <c r="P446" s="30" t="e">
        <f>LEFT(TEXT(DataFromForm[[#This Row],[Heure coucher]],"0000"),2)</f>
        <v>#VALUE!</v>
      </c>
      <c r="Q446" s="31" t="e">
        <f>LEFT(TEXT(DataFromForm[[#This Row],[Heure coucher]],"0000"),2)+1</f>
        <v>#VALUE!</v>
      </c>
      <c r="R446" s="32" t="e">
        <f>IF(RIGHT(DataFromForm[[#This Row],[Heure coucher]],2)*1 &gt;57,Q446, P446)</f>
        <v>#VALUE!</v>
      </c>
      <c r="S446" s="33" t="e">
        <f>IF(RIGHT(DataFromForm[[#This Row],[Heure coucher]],2)*1 &gt;57,0,MROUND(RIGHT(DataFromForm[[#This Row],[Heure coucher]]*1,2),15))</f>
        <v>#VALUE!</v>
      </c>
      <c r="T446" s="20" t="e" cm="1">
        <f t="array" aca="1" ref="T446" ca="1">RIGHT(CELL("address",INDEX(Agenda!A:A,MATCH(DataFromForm[[#This Row],[Date]],Agenda!A:A,0))),3)</f>
        <v>#VALUE!</v>
      </c>
      <c r="U446" s="34" t="e" cm="1">
        <f t="array" ref="U446">INDEX(MatriceHeureHeure[], MATCH(S446*1,TableHeuresMinutes[Colonne1],0),MATCH(R446*1,(MatriceHeureHeure[#Headers])*1,0))</f>
        <v>#VALUE!</v>
      </c>
      <c r="W446" s="30" t="e">
        <f>LEFT(TEXT(DataFromForm[[#This Row],[Heure levé]],"0000"),2)</f>
        <v>#VALUE!</v>
      </c>
      <c r="X446" s="31" t="e">
        <f>LEFT(TEXT(DataFromForm[[#This Row],[Heure levé]],"0000"),2)+1</f>
        <v>#VALUE!</v>
      </c>
      <c r="Y446" t="e">
        <f>IF(RIGHT(DataFromForm[[#This Row],[Heure levé]],2)*1 &gt;57, X446,W446)</f>
        <v>#VALUE!</v>
      </c>
      <c r="Z446" t="e">
        <f>IF(RIGHT(DataFromForm[[#This Row],[Heure levé]],2)*1 &gt;57,0,MROUND(RIGHT(DataFromForm[[#This Row],[Heure coucher]]*1,2),15))</f>
        <v>#VALUE!</v>
      </c>
      <c r="AA446" t="e" cm="1">
        <f t="array" aca="1" ref="AA446" ca="1">RIGHT(CELL("address",INDEX(Agenda!A:A,MATCH(DataFromForm[[#This Row],[Date]],Agenda!A:A,0))),3)</f>
        <v>#VALUE!</v>
      </c>
      <c r="AB446" s="4" t="e" cm="1">
        <f t="array" ref="AB446">INDEX(MatriceHeureHeure[], MATCH(Z446*1,TableHeuresMinutes[Colonne1],0),MATCH(Y446*1,(MatriceHeureHeure[#Headers])*1,0))</f>
        <v>#VALUE!</v>
      </c>
      <c r="AD446" s="48" t="e">
        <f>LEFT(TEXT(DataFromForm[[#This Row],[HeureBoisson]],"0000"),2)</f>
        <v>#VALUE!</v>
      </c>
      <c r="AE446" s="31" t="e">
        <f>LEFT(TEXT(DataFromForm[[#This Row],[HeureBoisson]],"0000"),2)+1</f>
        <v>#VALUE!</v>
      </c>
      <c r="AF446" t="e">
        <f>IF(RIGHT(DataFromForm[[#This Row],[HeureBoisson]],2)*1 &gt;57, AE446,AD446)</f>
        <v>#VALUE!</v>
      </c>
      <c r="AG446" t="e">
        <f>IF(RIGHT(DataFromForm[[#This Row],[HeureBoisson]],2)*1 &gt;57,0,MROUND(RIGHT(DataFromForm[[#This Row],[Heure coucher]]*1,2),15))</f>
        <v>#VALUE!</v>
      </c>
      <c r="AH446" t="e" cm="1">
        <f t="array" aca="1" ref="AH446" ca="1">RIGHT(CELL("address",INDEX(Agenda!A:A,MATCH(DataFromForm[[#This Row],[Date]],Agenda!A:A,0))),3)-1</f>
        <v>#VALUE!</v>
      </c>
      <c r="AI446" s="4" t="e" cm="1">
        <f t="array" ref="AI446">INDEX(MatriceHeureHeure[], MATCH(AG446*1,TableHeuresMinutes[Colonne1],0),MATCH(AF446*1,(MatriceHeureHeure[#Headers])*1,0))</f>
        <v>#VALUE!</v>
      </c>
      <c r="AJ446" s="37">
        <v>0</v>
      </c>
      <c r="AK446" s="48" t="e">
        <f>LEFT(TEXT(DataFromForm[[#This Row],[Heure sieste]],"0000"),2)</f>
        <v>#VALUE!</v>
      </c>
      <c r="AL446" s="31" t="e">
        <f>LEFT(TEXT(DataFromForm[[#This Row],[Heure sieste]],"0000"),2)+1</f>
        <v>#VALUE!</v>
      </c>
      <c r="AM446" t="e">
        <f>IF(RIGHT(DataFromForm[[#This Row],[Heure sieste]],2)*1 &gt;57, AL446,AK446)</f>
        <v>#VALUE!</v>
      </c>
      <c r="AN446" t="e">
        <f>IF(RIGHT(DataFromForm[[#This Row],[Heure sieste]],2)*1 &gt;57,0,MROUND(RIGHT(DataFromForm[[#This Row],[Heure sieste]]*1,2),15))</f>
        <v>#VALUE!</v>
      </c>
      <c r="AO446" t="e">
        <f>MROUND(DataFromForm[[#This Row],[Durée sieste]],15)</f>
        <v>#VALUE!</v>
      </c>
      <c r="AP446" t="e" cm="1">
        <f t="array" aca="1" ref="AP446" ca="1">RIGHT(CELL("address",INDEX(Agenda!A:A,MATCH(DataFromForm[[#This Row],[Date]],Agenda!A:A,0))),3)</f>
        <v>#VALUE!</v>
      </c>
      <c r="AQ446" s="4" t="e" cm="1">
        <f t="array" ref="AQ446">INDEX(MatriceHeureHeure[], MATCH(AN446*1,TableHeuresMinutes[Colonne1],0),MATCH(AM446*1,(MatriceHeureHeure[#Headers])*1,0))</f>
        <v>#VALUE!</v>
      </c>
      <c r="AR446" t="e">
        <f t="shared" si="7"/>
        <v>#VALUE!</v>
      </c>
    </row>
    <row r="447" spans="16:44">
      <c r="P447" s="30" t="e">
        <f>LEFT(TEXT(DataFromForm[[#This Row],[Heure coucher]],"0000"),2)</f>
        <v>#VALUE!</v>
      </c>
      <c r="Q447" s="31" t="e">
        <f>LEFT(TEXT(DataFromForm[[#This Row],[Heure coucher]],"0000"),2)+1</f>
        <v>#VALUE!</v>
      </c>
      <c r="R447" s="32" t="e">
        <f>IF(RIGHT(DataFromForm[[#This Row],[Heure coucher]],2)*1 &gt;57,Q447, P447)</f>
        <v>#VALUE!</v>
      </c>
      <c r="S447" s="33" t="e">
        <f>IF(RIGHT(DataFromForm[[#This Row],[Heure coucher]],2)*1 &gt;57,0,MROUND(RIGHT(DataFromForm[[#This Row],[Heure coucher]]*1,2),15))</f>
        <v>#VALUE!</v>
      </c>
      <c r="T447" s="20" t="e" cm="1">
        <f t="array" aca="1" ref="T447" ca="1">RIGHT(CELL("address",INDEX(Agenda!A:A,MATCH(DataFromForm[[#This Row],[Date]],Agenda!A:A,0))),3)</f>
        <v>#VALUE!</v>
      </c>
      <c r="U447" s="34" t="e" cm="1">
        <f t="array" ref="U447">INDEX(MatriceHeureHeure[], MATCH(S447*1,TableHeuresMinutes[Colonne1],0),MATCH(R447*1,(MatriceHeureHeure[#Headers])*1,0))</f>
        <v>#VALUE!</v>
      </c>
      <c r="W447" s="30" t="e">
        <f>LEFT(TEXT(DataFromForm[[#This Row],[Heure levé]],"0000"),2)</f>
        <v>#VALUE!</v>
      </c>
      <c r="X447" s="31" t="e">
        <f>LEFT(TEXT(DataFromForm[[#This Row],[Heure levé]],"0000"),2)+1</f>
        <v>#VALUE!</v>
      </c>
      <c r="Y447" t="e">
        <f>IF(RIGHT(DataFromForm[[#This Row],[Heure levé]],2)*1 &gt;57, X447,W447)</f>
        <v>#VALUE!</v>
      </c>
      <c r="Z447" t="e">
        <f>IF(RIGHT(DataFromForm[[#This Row],[Heure levé]],2)*1 &gt;57,0,MROUND(RIGHT(DataFromForm[[#This Row],[Heure coucher]]*1,2),15))</f>
        <v>#VALUE!</v>
      </c>
      <c r="AA447" t="e" cm="1">
        <f t="array" aca="1" ref="AA447" ca="1">RIGHT(CELL("address",INDEX(Agenda!A:A,MATCH(DataFromForm[[#This Row],[Date]],Agenda!A:A,0))),3)</f>
        <v>#VALUE!</v>
      </c>
      <c r="AB447" s="4" t="e" cm="1">
        <f t="array" ref="AB447">INDEX(MatriceHeureHeure[], MATCH(Z447*1,TableHeuresMinutes[Colonne1],0),MATCH(Y447*1,(MatriceHeureHeure[#Headers])*1,0))</f>
        <v>#VALUE!</v>
      </c>
      <c r="AD447" s="48" t="e">
        <f>LEFT(TEXT(DataFromForm[[#This Row],[HeureBoisson]],"0000"),2)</f>
        <v>#VALUE!</v>
      </c>
      <c r="AE447" s="31" t="e">
        <f>LEFT(TEXT(DataFromForm[[#This Row],[HeureBoisson]],"0000"),2)+1</f>
        <v>#VALUE!</v>
      </c>
      <c r="AF447" t="e">
        <f>IF(RIGHT(DataFromForm[[#This Row],[HeureBoisson]],2)*1 &gt;57, AE447,AD447)</f>
        <v>#VALUE!</v>
      </c>
      <c r="AG447" t="e">
        <f>IF(RIGHT(DataFromForm[[#This Row],[HeureBoisson]],2)*1 &gt;57,0,MROUND(RIGHT(DataFromForm[[#This Row],[Heure coucher]]*1,2),15))</f>
        <v>#VALUE!</v>
      </c>
      <c r="AH447" t="e" cm="1">
        <f t="array" aca="1" ref="AH447" ca="1">RIGHT(CELL("address",INDEX(Agenda!A:A,MATCH(DataFromForm[[#This Row],[Date]],Agenda!A:A,0))),3)-1</f>
        <v>#VALUE!</v>
      </c>
      <c r="AI447" s="4" t="e" cm="1">
        <f t="array" ref="AI447">INDEX(MatriceHeureHeure[], MATCH(AG447*1,TableHeuresMinutes[Colonne1],0),MATCH(AF447*1,(MatriceHeureHeure[#Headers])*1,0))</f>
        <v>#VALUE!</v>
      </c>
      <c r="AJ447" s="37">
        <v>0</v>
      </c>
      <c r="AK447" s="48" t="e">
        <f>LEFT(TEXT(DataFromForm[[#This Row],[Heure sieste]],"0000"),2)</f>
        <v>#VALUE!</v>
      </c>
      <c r="AL447" s="31" t="e">
        <f>LEFT(TEXT(DataFromForm[[#This Row],[Heure sieste]],"0000"),2)+1</f>
        <v>#VALUE!</v>
      </c>
      <c r="AM447" t="e">
        <f>IF(RIGHT(DataFromForm[[#This Row],[Heure sieste]],2)*1 &gt;57, AL447,AK447)</f>
        <v>#VALUE!</v>
      </c>
      <c r="AN447" t="e">
        <f>IF(RIGHT(DataFromForm[[#This Row],[Heure sieste]],2)*1 &gt;57,0,MROUND(RIGHT(DataFromForm[[#This Row],[Heure sieste]]*1,2),15))</f>
        <v>#VALUE!</v>
      </c>
      <c r="AO447" t="e">
        <f>MROUND(DataFromForm[[#This Row],[Durée sieste]],15)</f>
        <v>#VALUE!</v>
      </c>
      <c r="AP447" t="e" cm="1">
        <f t="array" aca="1" ref="AP447" ca="1">RIGHT(CELL("address",INDEX(Agenda!A:A,MATCH(DataFromForm[[#This Row],[Date]],Agenda!A:A,0))),3)</f>
        <v>#VALUE!</v>
      </c>
      <c r="AQ447" s="4" t="e" cm="1">
        <f t="array" ref="AQ447">INDEX(MatriceHeureHeure[], MATCH(AN447*1,TableHeuresMinutes[Colonne1],0),MATCH(AM447*1,(MatriceHeureHeure[#Headers])*1,0))</f>
        <v>#VALUE!</v>
      </c>
      <c r="AR447" t="e">
        <f t="shared" si="7"/>
        <v>#VALUE!</v>
      </c>
    </row>
    <row r="448" spans="16:44">
      <c r="P448" s="30" t="e">
        <f>LEFT(TEXT(DataFromForm[[#This Row],[Heure coucher]],"0000"),2)</f>
        <v>#VALUE!</v>
      </c>
      <c r="Q448" s="31" t="e">
        <f>LEFT(TEXT(DataFromForm[[#This Row],[Heure coucher]],"0000"),2)+1</f>
        <v>#VALUE!</v>
      </c>
      <c r="R448" s="32" t="e">
        <f>IF(RIGHT(DataFromForm[[#This Row],[Heure coucher]],2)*1 &gt;57,Q448, P448)</f>
        <v>#VALUE!</v>
      </c>
      <c r="S448" s="33" t="e">
        <f>IF(RIGHT(DataFromForm[[#This Row],[Heure coucher]],2)*1 &gt;57,0,MROUND(RIGHT(DataFromForm[[#This Row],[Heure coucher]]*1,2),15))</f>
        <v>#VALUE!</v>
      </c>
      <c r="T448" s="20" t="e" cm="1">
        <f t="array" aca="1" ref="T448" ca="1">RIGHT(CELL("address",INDEX(Agenda!A:A,MATCH(DataFromForm[[#This Row],[Date]],Agenda!A:A,0))),3)</f>
        <v>#VALUE!</v>
      </c>
      <c r="U448" s="34" t="e" cm="1">
        <f t="array" ref="U448">INDEX(MatriceHeureHeure[], MATCH(S448*1,TableHeuresMinutes[Colonne1],0),MATCH(R448*1,(MatriceHeureHeure[#Headers])*1,0))</f>
        <v>#VALUE!</v>
      </c>
      <c r="W448" s="30" t="e">
        <f>LEFT(TEXT(DataFromForm[[#This Row],[Heure levé]],"0000"),2)</f>
        <v>#VALUE!</v>
      </c>
      <c r="X448" s="31" t="e">
        <f>LEFT(TEXT(DataFromForm[[#This Row],[Heure levé]],"0000"),2)+1</f>
        <v>#VALUE!</v>
      </c>
      <c r="Y448" t="e">
        <f>IF(RIGHT(DataFromForm[[#This Row],[Heure levé]],2)*1 &gt;57, X448,W448)</f>
        <v>#VALUE!</v>
      </c>
      <c r="Z448" t="e">
        <f>IF(RIGHT(DataFromForm[[#This Row],[Heure levé]],2)*1 &gt;57,0,MROUND(RIGHT(DataFromForm[[#This Row],[Heure coucher]]*1,2),15))</f>
        <v>#VALUE!</v>
      </c>
      <c r="AA448" t="e" cm="1">
        <f t="array" aca="1" ref="AA448" ca="1">RIGHT(CELL("address",INDEX(Agenda!A:A,MATCH(DataFromForm[[#This Row],[Date]],Agenda!A:A,0))),3)</f>
        <v>#VALUE!</v>
      </c>
      <c r="AB448" s="4" t="e" cm="1">
        <f t="array" ref="AB448">INDEX(MatriceHeureHeure[], MATCH(Z448*1,TableHeuresMinutes[Colonne1],0),MATCH(Y448*1,(MatriceHeureHeure[#Headers])*1,0))</f>
        <v>#VALUE!</v>
      </c>
      <c r="AD448" s="48" t="e">
        <f>LEFT(TEXT(DataFromForm[[#This Row],[HeureBoisson]],"0000"),2)</f>
        <v>#VALUE!</v>
      </c>
      <c r="AE448" s="31" t="e">
        <f>LEFT(TEXT(DataFromForm[[#This Row],[HeureBoisson]],"0000"),2)+1</f>
        <v>#VALUE!</v>
      </c>
      <c r="AF448" t="e">
        <f>IF(RIGHT(DataFromForm[[#This Row],[HeureBoisson]],2)*1 &gt;57, AE448,AD448)</f>
        <v>#VALUE!</v>
      </c>
      <c r="AG448" t="e">
        <f>IF(RIGHT(DataFromForm[[#This Row],[HeureBoisson]],2)*1 &gt;57,0,MROUND(RIGHT(DataFromForm[[#This Row],[Heure coucher]]*1,2),15))</f>
        <v>#VALUE!</v>
      </c>
      <c r="AH448" t="e" cm="1">
        <f t="array" aca="1" ref="AH448" ca="1">RIGHT(CELL("address",INDEX(Agenda!A:A,MATCH(DataFromForm[[#This Row],[Date]],Agenda!A:A,0))),3)-1</f>
        <v>#VALUE!</v>
      </c>
      <c r="AI448" s="4" t="e" cm="1">
        <f t="array" ref="AI448">INDEX(MatriceHeureHeure[], MATCH(AG448*1,TableHeuresMinutes[Colonne1],0),MATCH(AF448*1,(MatriceHeureHeure[#Headers])*1,0))</f>
        <v>#VALUE!</v>
      </c>
      <c r="AJ448" s="37">
        <v>0</v>
      </c>
      <c r="AK448" s="48" t="e">
        <f>LEFT(TEXT(DataFromForm[[#This Row],[Heure sieste]],"0000"),2)</f>
        <v>#VALUE!</v>
      </c>
      <c r="AL448" s="31" t="e">
        <f>LEFT(TEXT(DataFromForm[[#This Row],[Heure sieste]],"0000"),2)+1</f>
        <v>#VALUE!</v>
      </c>
      <c r="AM448" t="e">
        <f>IF(RIGHT(DataFromForm[[#This Row],[Heure sieste]],2)*1 &gt;57, AL448,AK448)</f>
        <v>#VALUE!</v>
      </c>
      <c r="AN448" t="e">
        <f>IF(RIGHT(DataFromForm[[#This Row],[Heure sieste]],2)*1 &gt;57,0,MROUND(RIGHT(DataFromForm[[#This Row],[Heure sieste]]*1,2),15))</f>
        <v>#VALUE!</v>
      </c>
      <c r="AO448" t="e">
        <f>MROUND(DataFromForm[[#This Row],[Durée sieste]],15)</f>
        <v>#VALUE!</v>
      </c>
      <c r="AP448" t="e" cm="1">
        <f t="array" aca="1" ref="AP448" ca="1">RIGHT(CELL("address",INDEX(Agenda!A:A,MATCH(DataFromForm[[#This Row],[Date]],Agenda!A:A,0))),3)</f>
        <v>#VALUE!</v>
      </c>
      <c r="AQ448" s="4" t="e" cm="1">
        <f t="array" ref="AQ448">INDEX(MatriceHeureHeure[], MATCH(AN448*1,TableHeuresMinutes[Colonne1],0),MATCH(AM448*1,(MatriceHeureHeure[#Headers])*1,0))</f>
        <v>#VALUE!</v>
      </c>
      <c r="AR448" t="e">
        <f t="shared" si="7"/>
        <v>#VALUE!</v>
      </c>
    </row>
    <row r="449" spans="16:44">
      <c r="P449" s="30" t="e">
        <f>LEFT(TEXT(DataFromForm[[#This Row],[Heure coucher]],"0000"),2)</f>
        <v>#VALUE!</v>
      </c>
      <c r="Q449" s="31" t="e">
        <f>LEFT(TEXT(DataFromForm[[#This Row],[Heure coucher]],"0000"),2)+1</f>
        <v>#VALUE!</v>
      </c>
      <c r="R449" s="32" t="e">
        <f>IF(RIGHT(DataFromForm[[#This Row],[Heure coucher]],2)*1 &gt;57,Q449, P449)</f>
        <v>#VALUE!</v>
      </c>
      <c r="S449" s="33" t="e">
        <f>IF(RIGHT(DataFromForm[[#This Row],[Heure coucher]],2)*1 &gt;57,0,MROUND(RIGHT(DataFromForm[[#This Row],[Heure coucher]]*1,2),15))</f>
        <v>#VALUE!</v>
      </c>
      <c r="T449" s="20" t="e" cm="1">
        <f t="array" aca="1" ref="T449" ca="1">RIGHT(CELL("address",INDEX(Agenda!A:A,MATCH(DataFromForm[[#This Row],[Date]],Agenda!A:A,0))),3)</f>
        <v>#VALUE!</v>
      </c>
      <c r="U449" s="34" t="e" cm="1">
        <f t="array" ref="U449">INDEX(MatriceHeureHeure[], MATCH(S449*1,TableHeuresMinutes[Colonne1],0),MATCH(R449*1,(MatriceHeureHeure[#Headers])*1,0))</f>
        <v>#VALUE!</v>
      </c>
      <c r="W449" s="30" t="e">
        <f>LEFT(TEXT(DataFromForm[[#This Row],[Heure levé]],"0000"),2)</f>
        <v>#VALUE!</v>
      </c>
      <c r="X449" s="31" t="e">
        <f>LEFT(TEXT(DataFromForm[[#This Row],[Heure levé]],"0000"),2)+1</f>
        <v>#VALUE!</v>
      </c>
      <c r="Y449" t="e">
        <f>IF(RIGHT(DataFromForm[[#This Row],[Heure levé]],2)*1 &gt;57, X449,W449)</f>
        <v>#VALUE!</v>
      </c>
      <c r="Z449" t="e">
        <f>IF(RIGHT(DataFromForm[[#This Row],[Heure levé]],2)*1 &gt;57,0,MROUND(RIGHT(DataFromForm[[#This Row],[Heure coucher]]*1,2),15))</f>
        <v>#VALUE!</v>
      </c>
      <c r="AA449" t="e" cm="1">
        <f t="array" aca="1" ref="AA449" ca="1">RIGHT(CELL("address",INDEX(Agenda!A:A,MATCH(DataFromForm[[#This Row],[Date]],Agenda!A:A,0))),3)</f>
        <v>#VALUE!</v>
      </c>
      <c r="AB449" s="4" t="e" cm="1">
        <f t="array" ref="AB449">INDEX(MatriceHeureHeure[], MATCH(Z449*1,TableHeuresMinutes[Colonne1],0),MATCH(Y449*1,(MatriceHeureHeure[#Headers])*1,0))</f>
        <v>#VALUE!</v>
      </c>
      <c r="AD449" s="48" t="e">
        <f>LEFT(TEXT(DataFromForm[[#This Row],[HeureBoisson]],"0000"),2)</f>
        <v>#VALUE!</v>
      </c>
      <c r="AE449" s="31" t="e">
        <f>LEFT(TEXT(DataFromForm[[#This Row],[HeureBoisson]],"0000"),2)+1</f>
        <v>#VALUE!</v>
      </c>
      <c r="AF449" t="e">
        <f>IF(RIGHT(DataFromForm[[#This Row],[HeureBoisson]],2)*1 &gt;57, AE449,AD449)</f>
        <v>#VALUE!</v>
      </c>
      <c r="AG449" t="e">
        <f>IF(RIGHT(DataFromForm[[#This Row],[HeureBoisson]],2)*1 &gt;57,0,MROUND(RIGHT(DataFromForm[[#This Row],[Heure coucher]]*1,2),15))</f>
        <v>#VALUE!</v>
      </c>
      <c r="AH449" t="e" cm="1">
        <f t="array" aca="1" ref="AH449" ca="1">RIGHT(CELL("address",INDEX(Agenda!A:A,MATCH(DataFromForm[[#This Row],[Date]],Agenda!A:A,0))),3)-1</f>
        <v>#VALUE!</v>
      </c>
      <c r="AI449" s="4" t="e" cm="1">
        <f t="array" ref="AI449">INDEX(MatriceHeureHeure[], MATCH(AG449*1,TableHeuresMinutes[Colonne1],0),MATCH(AF449*1,(MatriceHeureHeure[#Headers])*1,0))</f>
        <v>#VALUE!</v>
      </c>
      <c r="AJ449" s="37">
        <v>0</v>
      </c>
      <c r="AK449" s="48" t="e">
        <f>LEFT(TEXT(DataFromForm[[#This Row],[Heure sieste]],"0000"),2)</f>
        <v>#VALUE!</v>
      </c>
      <c r="AL449" s="31" t="e">
        <f>LEFT(TEXT(DataFromForm[[#This Row],[Heure sieste]],"0000"),2)+1</f>
        <v>#VALUE!</v>
      </c>
      <c r="AM449" t="e">
        <f>IF(RIGHT(DataFromForm[[#This Row],[Heure sieste]],2)*1 &gt;57, AL449,AK449)</f>
        <v>#VALUE!</v>
      </c>
      <c r="AN449" t="e">
        <f>IF(RIGHT(DataFromForm[[#This Row],[Heure sieste]],2)*1 &gt;57,0,MROUND(RIGHT(DataFromForm[[#This Row],[Heure sieste]]*1,2),15))</f>
        <v>#VALUE!</v>
      </c>
      <c r="AO449" t="e">
        <f>MROUND(DataFromForm[[#This Row],[Durée sieste]],15)</f>
        <v>#VALUE!</v>
      </c>
      <c r="AP449" t="e" cm="1">
        <f t="array" aca="1" ref="AP449" ca="1">RIGHT(CELL("address",INDEX(Agenda!A:A,MATCH(DataFromForm[[#This Row],[Date]],Agenda!A:A,0))),3)</f>
        <v>#VALUE!</v>
      </c>
      <c r="AQ449" s="4" t="e" cm="1">
        <f t="array" ref="AQ449">INDEX(MatriceHeureHeure[], MATCH(AN449*1,TableHeuresMinutes[Colonne1],0),MATCH(AM449*1,(MatriceHeureHeure[#Headers])*1,0))</f>
        <v>#VALUE!</v>
      </c>
      <c r="AR449" t="e">
        <f t="shared" si="7"/>
        <v>#VALUE!</v>
      </c>
    </row>
    <row r="450" spans="16:44">
      <c r="P450" s="30" t="e">
        <f>LEFT(TEXT(DataFromForm[[#This Row],[Heure coucher]],"0000"),2)</f>
        <v>#VALUE!</v>
      </c>
      <c r="Q450" s="31" t="e">
        <f>LEFT(TEXT(DataFromForm[[#This Row],[Heure coucher]],"0000"),2)+1</f>
        <v>#VALUE!</v>
      </c>
      <c r="R450" s="32" t="e">
        <f>IF(RIGHT(DataFromForm[[#This Row],[Heure coucher]],2)*1 &gt;57,Q450, P450)</f>
        <v>#VALUE!</v>
      </c>
      <c r="S450" s="33" t="e">
        <f>IF(RIGHT(DataFromForm[[#This Row],[Heure coucher]],2)*1 &gt;57,0,MROUND(RIGHT(DataFromForm[[#This Row],[Heure coucher]]*1,2),15))</f>
        <v>#VALUE!</v>
      </c>
      <c r="T450" s="20" t="e" cm="1">
        <f t="array" aca="1" ref="T450" ca="1">RIGHT(CELL("address",INDEX(Agenda!A:A,MATCH(DataFromForm[[#This Row],[Date]],Agenda!A:A,0))),3)</f>
        <v>#VALUE!</v>
      </c>
      <c r="U450" s="34" t="e" cm="1">
        <f t="array" ref="U450">INDEX(MatriceHeureHeure[], MATCH(S450*1,TableHeuresMinutes[Colonne1],0),MATCH(R450*1,(MatriceHeureHeure[#Headers])*1,0))</f>
        <v>#VALUE!</v>
      </c>
      <c r="W450" s="30" t="e">
        <f>LEFT(TEXT(DataFromForm[[#This Row],[Heure levé]],"0000"),2)</f>
        <v>#VALUE!</v>
      </c>
      <c r="X450" s="31" t="e">
        <f>LEFT(TEXT(DataFromForm[[#This Row],[Heure levé]],"0000"),2)+1</f>
        <v>#VALUE!</v>
      </c>
      <c r="Y450" t="e">
        <f>IF(RIGHT(DataFromForm[[#This Row],[Heure levé]],2)*1 &gt;57, X450,W450)</f>
        <v>#VALUE!</v>
      </c>
      <c r="Z450" t="e">
        <f>IF(RIGHT(DataFromForm[[#This Row],[Heure levé]],2)*1 &gt;57,0,MROUND(RIGHT(DataFromForm[[#This Row],[Heure coucher]]*1,2),15))</f>
        <v>#VALUE!</v>
      </c>
      <c r="AA450" t="e" cm="1">
        <f t="array" aca="1" ref="AA450" ca="1">RIGHT(CELL("address",INDEX(Agenda!A:A,MATCH(DataFromForm[[#This Row],[Date]],Agenda!A:A,0))),3)</f>
        <v>#VALUE!</v>
      </c>
      <c r="AB450" s="4" t="e" cm="1">
        <f t="array" ref="AB450">INDEX(MatriceHeureHeure[], MATCH(Z450*1,TableHeuresMinutes[Colonne1],0),MATCH(Y450*1,(MatriceHeureHeure[#Headers])*1,0))</f>
        <v>#VALUE!</v>
      </c>
      <c r="AD450" s="48" t="e">
        <f>LEFT(TEXT(DataFromForm[[#This Row],[HeureBoisson]],"0000"),2)</f>
        <v>#VALUE!</v>
      </c>
      <c r="AE450" s="31" t="e">
        <f>LEFT(TEXT(DataFromForm[[#This Row],[HeureBoisson]],"0000"),2)+1</f>
        <v>#VALUE!</v>
      </c>
      <c r="AF450" t="e">
        <f>IF(RIGHT(DataFromForm[[#This Row],[HeureBoisson]],2)*1 &gt;57, AE450,AD450)</f>
        <v>#VALUE!</v>
      </c>
      <c r="AG450" t="e">
        <f>IF(RIGHT(DataFromForm[[#This Row],[HeureBoisson]],2)*1 &gt;57,0,MROUND(RIGHT(DataFromForm[[#This Row],[Heure coucher]]*1,2),15))</f>
        <v>#VALUE!</v>
      </c>
      <c r="AH450" t="e" cm="1">
        <f t="array" aca="1" ref="AH450" ca="1">RIGHT(CELL("address",INDEX(Agenda!A:A,MATCH(DataFromForm[[#This Row],[Date]],Agenda!A:A,0))),3)-1</f>
        <v>#VALUE!</v>
      </c>
      <c r="AI450" s="4" t="e" cm="1">
        <f t="array" ref="AI450">INDEX(MatriceHeureHeure[], MATCH(AG450*1,TableHeuresMinutes[Colonne1],0),MATCH(AF450*1,(MatriceHeureHeure[#Headers])*1,0))</f>
        <v>#VALUE!</v>
      </c>
      <c r="AJ450" s="37">
        <v>0</v>
      </c>
      <c r="AK450" s="48" t="e">
        <f>LEFT(TEXT(DataFromForm[[#This Row],[Heure sieste]],"0000"),2)</f>
        <v>#VALUE!</v>
      </c>
      <c r="AL450" s="31" t="e">
        <f>LEFT(TEXT(DataFromForm[[#This Row],[Heure sieste]],"0000"),2)+1</f>
        <v>#VALUE!</v>
      </c>
      <c r="AM450" t="e">
        <f>IF(RIGHT(DataFromForm[[#This Row],[Heure sieste]],2)*1 &gt;57, AL450,AK450)</f>
        <v>#VALUE!</v>
      </c>
      <c r="AN450" t="e">
        <f>IF(RIGHT(DataFromForm[[#This Row],[Heure sieste]],2)*1 &gt;57,0,MROUND(RIGHT(DataFromForm[[#This Row],[Heure sieste]]*1,2),15))</f>
        <v>#VALUE!</v>
      </c>
      <c r="AO450" t="e">
        <f>MROUND(DataFromForm[[#This Row],[Durée sieste]],15)</f>
        <v>#VALUE!</v>
      </c>
      <c r="AP450" t="e" cm="1">
        <f t="array" aca="1" ref="AP450" ca="1">RIGHT(CELL("address",INDEX(Agenda!A:A,MATCH(DataFromForm[[#This Row],[Date]],Agenda!A:A,0))),3)</f>
        <v>#VALUE!</v>
      </c>
      <c r="AQ450" s="4" t="e" cm="1">
        <f t="array" ref="AQ450">INDEX(MatriceHeureHeure[], MATCH(AN450*1,TableHeuresMinutes[Colonne1],0),MATCH(AM450*1,(MatriceHeureHeure[#Headers])*1,0))</f>
        <v>#VALUE!</v>
      </c>
      <c r="AR450" t="e">
        <f t="shared" si="7"/>
        <v>#VALUE!</v>
      </c>
    </row>
    <row r="451" spans="16:44">
      <c r="P451" s="30" t="e">
        <f>LEFT(TEXT(DataFromForm[[#This Row],[Heure coucher]],"0000"),2)</f>
        <v>#VALUE!</v>
      </c>
      <c r="Q451" s="31" t="e">
        <f>LEFT(TEXT(DataFromForm[[#This Row],[Heure coucher]],"0000"),2)+1</f>
        <v>#VALUE!</v>
      </c>
      <c r="R451" s="32" t="e">
        <f>IF(RIGHT(DataFromForm[[#This Row],[Heure coucher]],2)*1 &gt;57,Q451, P451)</f>
        <v>#VALUE!</v>
      </c>
      <c r="S451" s="33" t="e">
        <f>IF(RIGHT(DataFromForm[[#This Row],[Heure coucher]],2)*1 &gt;57,0,MROUND(RIGHT(DataFromForm[[#This Row],[Heure coucher]]*1,2),15))</f>
        <v>#VALUE!</v>
      </c>
      <c r="T451" s="20" t="e" cm="1">
        <f t="array" aca="1" ref="T451" ca="1">RIGHT(CELL("address",INDEX(Agenda!A:A,MATCH(DataFromForm[[#This Row],[Date]],Agenda!A:A,0))),3)</f>
        <v>#VALUE!</v>
      </c>
      <c r="U451" s="34" t="e" cm="1">
        <f t="array" ref="U451">INDEX(MatriceHeureHeure[], MATCH(S451*1,TableHeuresMinutes[Colonne1],0),MATCH(R451*1,(MatriceHeureHeure[#Headers])*1,0))</f>
        <v>#VALUE!</v>
      </c>
      <c r="W451" s="30" t="e">
        <f>LEFT(TEXT(DataFromForm[[#This Row],[Heure levé]],"0000"),2)</f>
        <v>#VALUE!</v>
      </c>
      <c r="X451" s="31" t="e">
        <f>LEFT(TEXT(DataFromForm[[#This Row],[Heure levé]],"0000"),2)+1</f>
        <v>#VALUE!</v>
      </c>
      <c r="Y451" t="e">
        <f>IF(RIGHT(DataFromForm[[#This Row],[Heure levé]],2)*1 &gt;57, X451,W451)</f>
        <v>#VALUE!</v>
      </c>
      <c r="Z451" t="e">
        <f>IF(RIGHT(DataFromForm[[#This Row],[Heure levé]],2)*1 &gt;57,0,MROUND(RIGHT(DataFromForm[[#This Row],[Heure coucher]]*1,2),15))</f>
        <v>#VALUE!</v>
      </c>
      <c r="AA451" t="e" cm="1">
        <f t="array" aca="1" ref="AA451" ca="1">RIGHT(CELL("address",INDEX(Agenda!A:A,MATCH(DataFromForm[[#This Row],[Date]],Agenda!A:A,0))),3)</f>
        <v>#VALUE!</v>
      </c>
      <c r="AB451" s="4" t="e" cm="1">
        <f t="array" ref="AB451">INDEX(MatriceHeureHeure[], MATCH(Z451*1,TableHeuresMinutes[Colonne1],0),MATCH(Y451*1,(MatriceHeureHeure[#Headers])*1,0))</f>
        <v>#VALUE!</v>
      </c>
      <c r="AD451" s="48" t="e">
        <f>LEFT(TEXT(DataFromForm[[#This Row],[HeureBoisson]],"0000"),2)</f>
        <v>#VALUE!</v>
      </c>
      <c r="AE451" s="31" t="e">
        <f>LEFT(TEXT(DataFromForm[[#This Row],[HeureBoisson]],"0000"),2)+1</f>
        <v>#VALUE!</v>
      </c>
      <c r="AF451" t="e">
        <f>IF(RIGHT(DataFromForm[[#This Row],[HeureBoisson]],2)*1 &gt;57, AE451,AD451)</f>
        <v>#VALUE!</v>
      </c>
      <c r="AG451" t="e">
        <f>IF(RIGHT(DataFromForm[[#This Row],[HeureBoisson]],2)*1 &gt;57,0,MROUND(RIGHT(DataFromForm[[#This Row],[Heure coucher]]*1,2),15))</f>
        <v>#VALUE!</v>
      </c>
      <c r="AH451" t="e" cm="1">
        <f t="array" aca="1" ref="AH451" ca="1">RIGHT(CELL("address",INDEX(Agenda!A:A,MATCH(DataFromForm[[#This Row],[Date]],Agenda!A:A,0))),3)-1</f>
        <v>#VALUE!</v>
      </c>
      <c r="AI451" s="4" t="e" cm="1">
        <f t="array" ref="AI451">INDEX(MatriceHeureHeure[], MATCH(AG451*1,TableHeuresMinutes[Colonne1],0),MATCH(AF451*1,(MatriceHeureHeure[#Headers])*1,0))</f>
        <v>#VALUE!</v>
      </c>
      <c r="AJ451" s="37">
        <v>0</v>
      </c>
      <c r="AK451" s="48" t="e">
        <f>LEFT(TEXT(DataFromForm[[#This Row],[Heure sieste]],"0000"),2)</f>
        <v>#VALUE!</v>
      </c>
      <c r="AL451" s="31" t="e">
        <f>LEFT(TEXT(DataFromForm[[#This Row],[Heure sieste]],"0000"),2)+1</f>
        <v>#VALUE!</v>
      </c>
      <c r="AM451" t="e">
        <f>IF(RIGHT(DataFromForm[[#This Row],[Heure sieste]],2)*1 &gt;57, AL451,AK451)</f>
        <v>#VALUE!</v>
      </c>
      <c r="AN451" t="e">
        <f>IF(RIGHT(DataFromForm[[#This Row],[Heure sieste]],2)*1 &gt;57,0,MROUND(RIGHT(DataFromForm[[#This Row],[Heure sieste]]*1,2),15))</f>
        <v>#VALUE!</v>
      </c>
      <c r="AO451" t="e">
        <f>MROUND(DataFromForm[[#This Row],[Durée sieste]],15)</f>
        <v>#VALUE!</v>
      </c>
      <c r="AP451" t="e" cm="1">
        <f t="array" aca="1" ref="AP451" ca="1">RIGHT(CELL("address",INDEX(Agenda!A:A,MATCH(DataFromForm[[#This Row],[Date]],Agenda!A:A,0))),3)</f>
        <v>#VALUE!</v>
      </c>
      <c r="AQ451" s="4" t="e" cm="1">
        <f t="array" ref="AQ451">INDEX(MatriceHeureHeure[], MATCH(AN451*1,TableHeuresMinutes[Colonne1],0),MATCH(AM451*1,(MatriceHeureHeure[#Headers])*1,0))</f>
        <v>#VALUE!</v>
      </c>
      <c r="AR451" t="e">
        <f t="shared" si="7"/>
        <v>#VALUE!</v>
      </c>
    </row>
    <row r="452" spans="16:44">
      <c r="P452" s="30" t="e">
        <f>LEFT(TEXT(DataFromForm[[#This Row],[Heure coucher]],"0000"),2)</f>
        <v>#VALUE!</v>
      </c>
      <c r="Q452" s="31" t="e">
        <f>LEFT(TEXT(DataFromForm[[#This Row],[Heure coucher]],"0000"),2)+1</f>
        <v>#VALUE!</v>
      </c>
      <c r="R452" s="32" t="e">
        <f>IF(RIGHT(DataFromForm[[#This Row],[Heure coucher]],2)*1 &gt;57,Q452, P452)</f>
        <v>#VALUE!</v>
      </c>
      <c r="S452" s="33" t="e">
        <f>IF(RIGHT(DataFromForm[[#This Row],[Heure coucher]],2)*1 &gt;57,0,MROUND(RIGHT(DataFromForm[[#This Row],[Heure coucher]]*1,2),15))</f>
        <v>#VALUE!</v>
      </c>
      <c r="T452" s="20" t="e" cm="1">
        <f t="array" aca="1" ref="T452" ca="1">RIGHT(CELL("address",INDEX(Agenda!A:A,MATCH(DataFromForm[[#This Row],[Date]],Agenda!A:A,0))),3)</f>
        <v>#VALUE!</v>
      </c>
      <c r="U452" s="34" t="e" cm="1">
        <f t="array" ref="U452">INDEX(MatriceHeureHeure[], MATCH(S452*1,TableHeuresMinutes[Colonne1],0),MATCH(R452*1,(MatriceHeureHeure[#Headers])*1,0))</f>
        <v>#VALUE!</v>
      </c>
      <c r="W452" s="30" t="e">
        <f>LEFT(TEXT(DataFromForm[[#This Row],[Heure levé]],"0000"),2)</f>
        <v>#VALUE!</v>
      </c>
      <c r="X452" s="31" t="e">
        <f>LEFT(TEXT(DataFromForm[[#This Row],[Heure levé]],"0000"),2)+1</f>
        <v>#VALUE!</v>
      </c>
      <c r="Y452" t="e">
        <f>IF(RIGHT(DataFromForm[[#This Row],[Heure levé]],2)*1 &gt;57, X452,W452)</f>
        <v>#VALUE!</v>
      </c>
      <c r="Z452" t="e">
        <f>IF(RIGHT(DataFromForm[[#This Row],[Heure levé]],2)*1 &gt;57,0,MROUND(RIGHT(DataFromForm[[#This Row],[Heure coucher]]*1,2),15))</f>
        <v>#VALUE!</v>
      </c>
      <c r="AA452" t="e" cm="1">
        <f t="array" aca="1" ref="AA452" ca="1">RIGHT(CELL("address",INDEX(Agenda!A:A,MATCH(DataFromForm[[#This Row],[Date]],Agenda!A:A,0))),3)</f>
        <v>#VALUE!</v>
      </c>
      <c r="AB452" s="4" t="e" cm="1">
        <f t="array" ref="AB452">INDEX(MatriceHeureHeure[], MATCH(Z452*1,TableHeuresMinutes[Colonne1],0),MATCH(Y452*1,(MatriceHeureHeure[#Headers])*1,0))</f>
        <v>#VALUE!</v>
      </c>
      <c r="AD452" s="48" t="e">
        <f>LEFT(TEXT(DataFromForm[[#This Row],[HeureBoisson]],"0000"),2)</f>
        <v>#VALUE!</v>
      </c>
      <c r="AE452" s="31" t="e">
        <f>LEFT(TEXT(DataFromForm[[#This Row],[HeureBoisson]],"0000"),2)+1</f>
        <v>#VALUE!</v>
      </c>
      <c r="AF452" t="e">
        <f>IF(RIGHT(DataFromForm[[#This Row],[HeureBoisson]],2)*1 &gt;57, AE452,AD452)</f>
        <v>#VALUE!</v>
      </c>
      <c r="AG452" t="e">
        <f>IF(RIGHT(DataFromForm[[#This Row],[HeureBoisson]],2)*1 &gt;57,0,MROUND(RIGHT(DataFromForm[[#This Row],[Heure coucher]]*1,2),15))</f>
        <v>#VALUE!</v>
      </c>
      <c r="AH452" t="e" cm="1">
        <f t="array" aca="1" ref="AH452" ca="1">RIGHT(CELL("address",INDEX(Agenda!A:A,MATCH(DataFromForm[[#This Row],[Date]],Agenda!A:A,0))),3)-1</f>
        <v>#VALUE!</v>
      </c>
      <c r="AI452" s="4" t="e" cm="1">
        <f t="array" ref="AI452">INDEX(MatriceHeureHeure[], MATCH(AG452*1,TableHeuresMinutes[Colonne1],0),MATCH(AF452*1,(MatriceHeureHeure[#Headers])*1,0))</f>
        <v>#VALUE!</v>
      </c>
      <c r="AJ452" s="37">
        <v>0</v>
      </c>
      <c r="AK452" s="48" t="e">
        <f>LEFT(TEXT(DataFromForm[[#This Row],[Heure sieste]],"0000"),2)</f>
        <v>#VALUE!</v>
      </c>
      <c r="AL452" s="31" t="e">
        <f>LEFT(TEXT(DataFromForm[[#This Row],[Heure sieste]],"0000"),2)+1</f>
        <v>#VALUE!</v>
      </c>
      <c r="AM452" t="e">
        <f>IF(RIGHT(DataFromForm[[#This Row],[Heure sieste]],2)*1 &gt;57, AL452,AK452)</f>
        <v>#VALUE!</v>
      </c>
      <c r="AN452" t="e">
        <f>IF(RIGHT(DataFromForm[[#This Row],[Heure sieste]],2)*1 &gt;57,0,MROUND(RIGHT(DataFromForm[[#This Row],[Heure sieste]]*1,2),15))</f>
        <v>#VALUE!</v>
      </c>
      <c r="AO452" t="e">
        <f>MROUND(DataFromForm[[#This Row],[Durée sieste]],15)</f>
        <v>#VALUE!</v>
      </c>
      <c r="AP452" t="e" cm="1">
        <f t="array" aca="1" ref="AP452" ca="1">RIGHT(CELL("address",INDEX(Agenda!A:A,MATCH(DataFromForm[[#This Row],[Date]],Agenda!A:A,0))),3)</f>
        <v>#VALUE!</v>
      </c>
      <c r="AQ452" s="4" t="e" cm="1">
        <f t="array" ref="AQ452">INDEX(MatriceHeureHeure[], MATCH(AN452*1,TableHeuresMinutes[Colonne1],0),MATCH(AM452*1,(MatriceHeureHeure[#Headers])*1,0))</f>
        <v>#VALUE!</v>
      </c>
      <c r="AR452" t="e">
        <f t="shared" si="7"/>
        <v>#VALUE!</v>
      </c>
    </row>
    <row r="453" spans="16:44">
      <c r="P453" s="30" t="e">
        <f>LEFT(TEXT(DataFromForm[[#This Row],[Heure coucher]],"0000"),2)</f>
        <v>#VALUE!</v>
      </c>
      <c r="Q453" s="31" t="e">
        <f>LEFT(TEXT(DataFromForm[[#This Row],[Heure coucher]],"0000"),2)+1</f>
        <v>#VALUE!</v>
      </c>
      <c r="R453" s="32" t="e">
        <f>IF(RIGHT(DataFromForm[[#This Row],[Heure coucher]],2)*1 &gt;57,Q453, P453)</f>
        <v>#VALUE!</v>
      </c>
      <c r="S453" s="33" t="e">
        <f>IF(RIGHT(DataFromForm[[#This Row],[Heure coucher]],2)*1 &gt;57,0,MROUND(RIGHT(DataFromForm[[#This Row],[Heure coucher]]*1,2),15))</f>
        <v>#VALUE!</v>
      </c>
      <c r="T453" s="20" t="e" cm="1">
        <f t="array" aca="1" ref="T453" ca="1">RIGHT(CELL("address",INDEX(Agenda!A:A,MATCH(DataFromForm[[#This Row],[Date]],Agenda!A:A,0))),3)</f>
        <v>#VALUE!</v>
      </c>
      <c r="U453" s="34" t="e" cm="1">
        <f t="array" ref="U453">INDEX(MatriceHeureHeure[], MATCH(S453*1,TableHeuresMinutes[Colonne1],0),MATCH(R453*1,(MatriceHeureHeure[#Headers])*1,0))</f>
        <v>#VALUE!</v>
      </c>
      <c r="W453" s="30" t="e">
        <f>LEFT(TEXT(DataFromForm[[#This Row],[Heure levé]],"0000"),2)</f>
        <v>#VALUE!</v>
      </c>
      <c r="X453" s="31" t="e">
        <f>LEFT(TEXT(DataFromForm[[#This Row],[Heure levé]],"0000"),2)+1</f>
        <v>#VALUE!</v>
      </c>
      <c r="Y453" t="e">
        <f>IF(RIGHT(DataFromForm[[#This Row],[Heure levé]],2)*1 &gt;57, X453,W453)</f>
        <v>#VALUE!</v>
      </c>
      <c r="Z453" t="e">
        <f>IF(RIGHT(DataFromForm[[#This Row],[Heure levé]],2)*1 &gt;57,0,MROUND(RIGHT(DataFromForm[[#This Row],[Heure coucher]]*1,2),15))</f>
        <v>#VALUE!</v>
      </c>
      <c r="AA453" t="e" cm="1">
        <f t="array" aca="1" ref="AA453" ca="1">RIGHT(CELL("address",INDEX(Agenda!A:A,MATCH(DataFromForm[[#This Row],[Date]],Agenda!A:A,0))),3)</f>
        <v>#VALUE!</v>
      </c>
      <c r="AB453" s="4" t="e" cm="1">
        <f t="array" ref="AB453">INDEX(MatriceHeureHeure[], MATCH(Z453*1,TableHeuresMinutes[Colonne1],0),MATCH(Y453*1,(MatriceHeureHeure[#Headers])*1,0))</f>
        <v>#VALUE!</v>
      </c>
      <c r="AD453" s="48" t="e">
        <f>LEFT(TEXT(DataFromForm[[#This Row],[HeureBoisson]],"0000"),2)</f>
        <v>#VALUE!</v>
      </c>
      <c r="AE453" s="31" t="e">
        <f>LEFT(TEXT(DataFromForm[[#This Row],[HeureBoisson]],"0000"),2)+1</f>
        <v>#VALUE!</v>
      </c>
      <c r="AF453" t="e">
        <f>IF(RIGHT(DataFromForm[[#This Row],[HeureBoisson]],2)*1 &gt;57, AE453,AD453)</f>
        <v>#VALUE!</v>
      </c>
      <c r="AG453" t="e">
        <f>IF(RIGHT(DataFromForm[[#This Row],[HeureBoisson]],2)*1 &gt;57,0,MROUND(RIGHT(DataFromForm[[#This Row],[Heure coucher]]*1,2),15))</f>
        <v>#VALUE!</v>
      </c>
      <c r="AH453" t="e" cm="1">
        <f t="array" aca="1" ref="AH453" ca="1">RIGHT(CELL("address",INDEX(Agenda!A:A,MATCH(DataFromForm[[#This Row],[Date]],Agenda!A:A,0))),3)-1</f>
        <v>#VALUE!</v>
      </c>
      <c r="AI453" s="4" t="e" cm="1">
        <f t="array" ref="AI453">INDEX(MatriceHeureHeure[], MATCH(AG453*1,TableHeuresMinutes[Colonne1],0),MATCH(AF453*1,(MatriceHeureHeure[#Headers])*1,0))</f>
        <v>#VALUE!</v>
      </c>
      <c r="AJ453" s="37">
        <v>0</v>
      </c>
      <c r="AK453" s="48" t="e">
        <f>LEFT(TEXT(DataFromForm[[#This Row],[Heure sieste]],"0000"),2)</f>
        <v>#VALUE!</v>
      </c>
      <c r="AL453" s="31" t="e">
        <f>LEFT(TEXT(DataFromForm[[#This Row],[Heure sieste]],"0000"),2)+1</f>
        <v>#VALUE!</v>
      </c>
      <c r="AM453" t="e">
        <f>IF(RIGHT(DataFromForm[[#This Row],[Heure sieste]],2)*1 &gt;57, AL453,AK453)</f>
        <v>#VALUE!</v>
      </c>
      <c r="AN453" t="e">
        <f>IF(RIGHT(DataFromForm[[#This Row],[Heure sieste]],2)*1 &gt;57,0,MROUND(RIGHT(DataFromForm[[#This Row],[Heure sieste]]*1,2),15))</f>
        <v>#VALUE!</v>
      </c>
      <c r="AO453" t="e">
        <f>MROUND(DataFromForm[[#This Row],[Durée sieste]],15)</f>
        <v>#VALUE!</v>
      </c>
      <c r="AP453" t="e" cm="1">
        <f t="array" aca="1" ref="AP453" ca="1">RIGHT(CELL("address",INDEX(Agenda!A:A,MATCH(DataFromForm[[#This Row],[Date]],Agenda!A:A,0))),3)</f>
        <v>#VALUE!</v>
      </c>
      <c r="AQ453" s="4" t="e" cm="1">
        <f t="array" ref="AQ453">INDEX(MatriceHeureHeure[], MATCH(AN453*1,TableHeuresMinutes[Colonne1],0),MATCH(AM453*1,(MatriceHeureHeure[#Headers])*1,0))</f>
        <v>#VALUE!</v>
      </c>
      <c r="AR453" t="e">
        <f t="shared" si="7"/>
        <v>#VALUE!</v>
      </c>
    </row>
    <row r="454" spans="16:44">
      <c r="P454" s="30" t="e">
        <f>LEFT(TEXT(DataFromForm[[#This Row],[Heure coucher]],"0000"),2)</f>
        <v>#VALUE!</v>
      </c>
      <c r="Q454" s="31" t="e">
        <f>LEFT(TEXT(DataFromForm[[#This Row],[Heure coucher]],"0000"),2)+1</f>
        <v>#VALUE!</v>
      </c>
      <c r="R454" s="32" t="e">
        <f>IF(RIGHT(DataFromForm[[#This Row],[Heure coucher]],2)*1 &gt;57,Q454, P454)</f>
        <v>#VALUE!</v>
      </c>
      <c r="S454" s="33" t="e">
        <f>IF(RIGHT(DataFromForm[[#This Row],[Heure coucher]],2)*1 &gt;57,0,MROUND(RIGHT(DataFromForm[[#This Row],[Heure coucher]]*1,2),15))</f>
        <v>#VALUE!</v>
      </c>
      <c r="T454" s="20" t="e" cm="1">
        <f t="array" aca="1" ref="T454" ca="1">RIGHT(CELL("address",INDEX(Agenda!A:A,MATCH(DataFromForm[[#This Row],[Date]],Agenda!A:A,0))),3)</f>
        <v>#VALUE!</v>
      </c>
      <c r="U454" s="34" t="e" cm="1">
        <f t="array" ref="U454">INDEX(MatriceHeureHeure[], MATCH(S454*1,TableHeuresMinutes[Colonne1],0),MATCH(R454*1,(MatriceHeureHeure[#Headers])*1,0))</f>
        <v>#VALUE!</v>
      </c>
      <c r="W454" s="30" t="e">
        <f>LEFT(TEXT(DataFromForm[[#This Row],[Heure levé]],"0000"),2)</f>
        <v>#VALUE!</v>
      </c>
      <c r="X454" s="31" t="e">
        <f>LEFT(TEXT(DataFromForm[[#This Row],[Heure levé]],"0000"),2)+1</f>
        <v>#VALUE!</v>
      </c>
      <c r="Y454" t="e">
        <f>IF(RIGHT(DataFromForm[[#This Row],[Heure levé]],2)*1 &gt;57, X454,W454)</f>
        <v>#VALUE!</v>
      </c>
      <c r="Z454" t="e">
        <f>IF(RIGHT(DataFromForm[[#This Row],[Heure levé]],2)*1 &gt;57,0,MROUND(RIGHT(DataFromForm[[#This Row],[Heure coucher]]*1,2),15))</f>
        <v>#VALUE!</v>
      </c>
      <c r="AA454" t="e" cm="1">
        <f t="array" aca="1" ref="AA454" ca="1">RIGHT(CELL("address",INDEX(Agenda!A:A,MATCH(DataFromForm[[#This Row],[Date]],Agenda!A:A,0))),3)</f>
        <v>#VALUE!</v>
      </c>
      <c r="AB454" s="4" t="e" cm="1">
        <f t="array" ref="AB454">INDEX(MatriceHeureHeure[], MATCH(Z454*1,TableHeuresMinutes[Colonne1],0),MATCH(Y454*1,(MatriceHeureHeure[#Headers])*1,0))</f>
        <v>#VALUE!</v>
      </c>
      <c r="AD454" s="48" t="e">
        <f>LEFT(TEXT(DataFromForm[[#This Row],[HeureBoisson]],"0000"),2)</f>
        <v>#VALUE!</v>
      </c>
      <c r="AE454" s="31" t="e">
        <f>LEFT(TEXT(DataFromForm[[#This Row],[HeureBoisson]],"0000"),2)+1</f>
        <v>#VALUE!</v>
      </c>
      <c r="AF454" t="e">
        <f>IF(RIGHT(DataFromForm[[#This Row],[HeureBoisson]],2)*1 &gt;57, AE454,AD454)</f>
        <v>#VALUE!</v>
      </c>
      <c r="AG454" t="e">
        <f>IF(RIGHT(DataFromForm[[#This Row],[HeureBoisson]],2)*1 &gt;57,0,MROUND(RIGHT(DataFromForm[[#This Row],[Heure coucher]]*1,2),15))</f>
        <v>#VALUE!</v>
      </c>
      <c r="AH454" t="e" cm="1">
        <f t="array" aca="1" ref="AH454" ca="1">RIGHT(CELL("address",INDEX(Agenda!A:A,MATCH(DataFromForm[[#This Row],[Date]],Agenda!A:A,0))),3)-1</f>
        <v>#VALUE!</v>
      </c>
      <c r="AI454" s="4" t="e" cm="1">
        <f t="array" ref="AI454">INDEX(MatriceHeureHeure[], MATCH(AG454*1,TableHeuresMinutes[Colonne1],0),MATCH(AF454*1,(MatriceHeureHeure[#Headers])*1,0))</f>
        <v>#VALUE!</v>
      </c>
      <c r="AJ454" s="37">
        <v>0</v>
      </c>
      <c r="AK454" s="48" t="e">
        <f>LEFT(TEXT(DataFromForm[[#This Row],[Heure sieste]],"0000"),2)</f>
        <v>#VALUE!</v>
      </c>
      <c r="AL454" s="31" t="e">
        <f>LEFT(TEXT(DataFromForm[[#This Row],[Heure sieste]],"0000"),2)+1</f>
        <v>#VALUE!</v>
      </c>
      <c r="AM454" t="e">
        <f>IF(RIGHT(DataFromForm[[#This Row],[Heure sieste]],2)*1 &gt;57, AL454,AK454)</f>
        <v>#VALUE!</v>
      </c>
      <c r="AN454" t="e">
        <f>IF(RIGHT(DataFromForm[[#This Row],[Heure sieste]],2)*1 &gt;57,0,MROUND(RIGHT(DataFromForm[[#This Row],[Heure sieste]]*1,2),15))</f>
        <v>#VALUE!</v>
      </c>
      <c r="AO454" t="e">
        <f>MROUND(DataFromForm[[#This Row],[Durée sieste]],15)</f>
        <v>#VALUE!</v>
      </c>
      <c r="AP454" t="e" cm="1">
        <f t="array" aca="1" ref="AP454" ca="1">RIGHT(CELL("address",INDEX(Agenda!A:A,MATCH(DataFromForm[[#This Row],[Date]],Agenda!A:A,0))),3)</f>
        <v>#VALUE!</v>
      </c>
      <c r="AQ454" s="4" t="e" cm="1">
        <f t="array" ref="AQ454">INDEX(MatriceHeureHeure[], MATCH(AN454*1,TableHeuresMinutes[Colonne1],0),MATCH(AM454*1,(MatriceHeureHeure[#Headers])*1,0))</f>
        <v>#VALUE!</v>
      </c>
      <c r="AR454" t="e">
        <f t="shared" si="7"/>
        <v>#VALUE!</v>
      </c>
    </row>
    <row r="455" spans="16:44">
      <c r="P455" s="30" t="e">
        <f>LEFT(TEXT(DataFromForm[[#This Row],[Heure coucher]],"0000"),2)</f>
        <v>#VALUE!</v>
      </c>
      <c r="Q455" s="31" t="e">
        <f>LEFT(TEXT(DataFromForm[[#This Row],[Heure coucher]],"0000"),2)+1</f>
        <v>#VALUE!</v>
      </c>
      <c r="R455" s="32" t="e">
        <f>IF(RIGHT(DataFromForm[[#This Row],[Heure coucher]],2)*1 &gt;57,Q455, P455)</f>
        <v>#VALUE!</v>
      </c>
      <c r="S455" s="33" t="e">
        <f>IF(RIGHT(DataFromForm[[#This Row],[Heure coucher]],2)*1 &gt;57,0,MROUND(RIGHT(DataFromForm[[#This Row],[Heure coucher]]*1,2),15))</f>
        <v>#VALUE!</v>
      </c>
      <c r="T455" s="20" t="e" cm="1">
        <f t="array" aca="1" ref="T455" ca="1">RIGHT(CELL("address",INDEX(Agenda!A:A,MATCH(DataFromForm[[#This Row],[Date]],Agenda!A:A,0))),3)</f>
        <v>#VALUE!</v>
      </c>
      <c r="U455" s="34" t="e" cm="1">
        <f t="array" ref="U455">INDEX(MatriceHeureHeure[], MATCH(S455*1,TableHeuresMinutes[Colonne1],0),MATCH(R455*1,(MatriceHeureHeure[#Headers])*1,0))</f>
        <v>#VALUE!</v>
      </c>
      <c r="W455" s="30" t="e">
        <f>LEFT(TEXT(DataFromForm[[#This Row],[Heure levé]],"0000"),2)</f>
        <v>#VALUE!</v>
      </c>
      <c r="X455" s="31" t="e">
        <f>LEFT(TEXT(DataFromForm[[#This Row],[Heure levé]],"0000"),2)+1</f>
        <v>#VALUE!</v>
      </c>
      <c r="Y455" t="e">
        <f>IF(RIGHT(DataFromForm[[#This Row],[Heure levé]],2)*1 &gt;57, X455,W455)</f>
        <v>#VALUE!</v>
      </c>
      <c r="Z455" t="e">
        <f>IF(RIGHT(DataFromForm[[#This Row],[Heure levé]],2)*1 &gt;57,0,MROUND(RIGHT(DataFromForm[[#This Row],[Heure coucher]]*1,2),15))</f>
        <v>#VALUE!</v>
      </c>
      <c r="AA455" t="e" cm="1">
        <f t="array" aca="1" ref="AA455" ca="1">RIGHT(CELL("address",INDEX(Agenda!A:A,MATCH(DataFromForm[[#This Row],[Date]],Agenda!A:A,0))),3)</f>
        <v>#VALUE!</v>
      </c>
      <c r="AB455" s="4" t="e" cm="1">
        <f t="array" ref="AB455">INDEX(MatriceHeureHeure[], MATCH(Z455*1,TableHeuresMinutes[Colonne1],0),MATCH(Y455*1,(MatriceHeureHeure[#Headers])*1,0))</f>
        <v>#VALUE!</v>
      </c>
      <c r="AD455" s="48" t="e">
        <f>LEFT(TEXT(DataFromForm[[#This Row],[HeureBoisson]],"0000"),2)</f>
        <v>#VALUE!</v>
      </c>
      <c r="AE455" s="31" t="e">
        <f>LEFT(TEXT(DataFromForm[[#This Row],[HeureBoisson]],"0000"),2)+1</f>
        <v>#VALUE!</v>
      </c>
      <c r="AF455" t="e">
        <f>IF(RIGHT(DataFromForm[[#This Row],[HeureBoisson]],2)*1 &gt;57, AE455,AD455)</f>
        <v>#VALUE!</v>
      </c>
      <c r="AG455" t="e">
        <f>IF(RIGHT(DataFromForm[[#This Row],[HeureBoisson]],2)*1 &gt;57,0,MROUND(RIGHT(DataFromForm[[#This Row],[Heure coucher]]*1,2),15))</f>
        <v>#VALUE!</v>
      </c>
      <c r="AH455" t="e" cm="1">
        <f t="array" aca="1" ref="AH455" ca="1">RIGHT(CELL("address",INDEX(Agenda!A:A,MATCH(DataFromForm[[#This Row],[Date]],Agenda!A:A,0))),3)-1</f>
        <v>#VALUE!</v>
      </c>
      <c r="AI455" s="4" t="e" cm="1">
        <f t="array" ref="AI455">INDEX(MatriceHeureHeure[], MATCH(AG455*1,TableHeuresMinutes[Colonne1],0),MATCH(AF455*1,(MatriceHeureHeure[#Headers])*1,0))</f>
        <v>#VALUE!</v>
      </c>
      <c r="AJ455" s="37">
        <v>0</v>
      </c>
      <c r="AK455" s="48" t="e">
        <f>LEFT(TEXT(DataFromForm[[#This Row],[Heure sieste]],"0000"),2)</f>
        <v>#VALUE!</v>
      </c>
      <c r="AL455" s="31" t="e">
        <f>LEFT(TEXT(DataFromForm[[#This Row],[Heure sieste]],"0000"),2)+1</f>
        <v>#VALUE!</v>
      </c>
      <c r="AM455" t="e">
        <f>IF(RIGHT(DataFromForm[[#This Row],[Heure sieste]],2)*1 &gt;57, AL455,AK455)</f>
        <v>#VALUE!</v>
      </c>
      <c r="AN455" t="e">
        <f>IF(RIGHT(DataFromForm[[#This Row],[Heure sieste]],2)*1 &gt;57,0,MROUND(RIGHT(DataFromForm[[#This Row],[Heure sieste]]*1,2),15))</f>
        <v>#VALUE!</v>
      </c>
      <c r="AO455" t="e">
        <f>MROUND(DataFromForm[[#This Row],[Durée sieste]],15)</f>
        <v>#VALUE!</v>
      </c>
      <c r="AP455" t="e" cm="1">
        <f t="array" aca="1" ref="AP455" ca="1">RIGHT(CELL("address",INDEX(Agenda!A:A,MATCH(DataFromForm[[#This Row],[Date]],Agenda!A:A,0))),3)</f>
        <v>#VALUE!</v>
      </c>
      <c r="AQ455" s="4" t="e" cm="1">
        <f t="array" ref="AQ455">INDEX(MatriceHeureHeure[], MATCH(AN455*1,TableHeuresMinutes[Colonne1],0),MATCH(AM455*1,(MatriceHeureHeure[#Headers])*1,0))</f>
        <v>#VALUE!</v>
      </c>
      <c r="AR455" t="e">
        <f t="shared" si="7"/>
        <v>#VALUE!</v>
      </c>
    </row>
    <row r="456" spans="16:44">
      <c r="P456" s="30" t="e">
        <f>LEFT(TEXT(DataFromForm[[#This Row],[Heure coucher]],"0000"),2)</f>
        <v>#VALUE!</v>
      </c>
      <c r="Q456" s="31" t="e">
        <f>LEFT(TEXT(DataFromForm[[#This Row],[Heure coucher]],"0000"),2)+1</f>
        <v>#VALUE!</v>
      </c>
      <c r="R456" s="32" t="e">
        <f>IF(RIGHT(DataFromForm[[#This Row],[Heure coucher]],2)*1 &gt;57,Q456, P456)</f>
        <v>#VALUE!</v>
      </c>
      <c r="S456" s="33" t="e">
        <f>IF(RIGHT(DataFromForm[[#This Row],[Heure coucher]],2)*1 &gt;57,0,MROUND(RIGHT(DataFromForm[[#This Row],[Heure coucher]]*1,2),15))</f>
        <v>#VALUE!</v>
      </c>
      <c r="T456" s="20" t="e" cm="1">
        <f t="array" aca="1" ref="T456" ca="1">RIGHT(CELL("address",INDEX(Agenda!A:A,MATCH(DataFromForm[[#This Row],[Date]],Agenda!A:A,0))),3)</f>
        <v>#VALUE!</v>
      </c>
      <c r="U456" s="34" t="e" cm="1">
        <f t="array" ref="U456">INDEX(MatriceHeureHeure[], MATCH(S456*1,TableHeuresMinutes[Colonne1],0),MATCH(R456*1,(MatriceHeureHeure[#Headers])*1,0))</f>
        <v>#VALUE!</v>
      </c>
      <c r="W456" s="30" t="e">
        <f>LEFT(TEXT(DataFromForm[[#This Row],[Heure levé]],"0000"),2)</f>
        <v>#VALUE!</v>
      </c>
      <c r="X456" s="31" t="e">
        <f>LEFT(TEXT(DataFromForm[[#This Row],[Heure levé]],"0000"),2)+1</f>
        <v>#VALUE!</v>
      </c>
      <c r="Y456" t="e">
        <f>IF(RIGHT(DataFromForm[[#This Row],[Heure levé]],2)*1 &gt;57, X456,W456)</f>
        <v>#VALUE!</v>
      </c>
      <c r="Z456" t="e">
        <f>IF(RIGHT(DataFromForm[[#This Row],[Heure levé]],2)*1 &gt;57,0,MROUND(RIGHT(DataFromForm[[#This Row],[Heure coucher]]*1,2),15))</f>
        <v>#VALUE!</v>
      </c>
      <c r="AA456" t="e" cm="1">
        <f t="array" aca="1" ref="AA456" ca="1">RIGHT(CELL("address",INDEX(Agenda!A:A,MATCH(DataFromForm[[#This Row],[Date]],Agenda!A:A,0))),3)</f>
        <v>#VALUE!</v>
      </c>
      <c r="AB456" s="4" t="e" cm="1">
        <f t="array" ref="AB456">INDEX(MatriceHeureHeure[], MATCH(Z456*1,TableHeuresMinutes[Colonne1],0),MATCH(Y456*1,(MatriceHeureHeure[#Headers])*1,0))</f>
        <v>#VALUE!</v>
      </c>
      <c r="AD456" s="48" t="e">
        <f>LEFT(TEXT(DataFromForm[[#This Row],[HeureBoisson]],"0000"),2)</f>
        <v>#VALUE!</v>
      </c>
      <c r="AE456" s="31" t="e">
        <f>LEFT(TEXT(DataFromForm[[#This Row],[HeureBoisson]],"0000"),2)+1</f>
        <v>#VALUE!</v>
      </c>
      <c r="AF456" t="e">
        <f>IF(RIGHT(DataFromForm[[#This Row],[HeureBoisson]],2)*1 &gt;57, AE456,AD456)</f>
        <v>#VALUE!</v>
      </c>
      <c r="AG456" t="e">
        <f>IF(RIGHT(DataFromForm[[#This Row],[HeureBoisson]],2)*1 &gt;57,0,MROUND(RIGHT(DataFromForm[[#This Row],[Heure coucher]]*1,2),15))</f>
        <v>#VALUE!</v>
      </c>
      <c r="AH456" t="e" cm="1">
        <f t="array" aca="1" ref="AH456" ca="1">RIGHT(CELL("address",INDEX(Agenda!A:A,MATCH(DataFromForm[[#This Row],[Date]],Agenda!A:A,0))),3)-1</f>
        <v>#VALUE!</v>
      </c>
      <c r="AI456" s="4" t="e" cm="1">
        <f t="array" ref="AI456">INDEX(MatriceHeureHeure[], MATCH(AG456*1,TableHeuresMinutes[Colonne1],0),MATCH(AF456*1,(MatriceHeureHeure[#Headers])*1,0))</f>
        <v>#VALUE!</v>
      </c>
      <c r="AJ456" s="37">
        <v>0</v>
      </c>
      <c r="AK456" s="48" t="e">
        <f>LEFT(TEXT(DataFromForm[[#This Row],[Heure sieste]],"0000"),2)</f>
        <v>#VALUE!</v>
      </c>
      <c r="AL456" s="31" t="e">
        <f>LEFT(TEXT(DataFromForm[[#This Row],[Heure sieste]],"0000"),2)+1</f>
        <v>#VALUE!</v>
      </c>
      <c r="AM456" t="e">
        <f>IF(RIGHT(DataFromForm[[#This Row],[Heure sieste]],2)*1 &gt;57, AL456,AK456)</f>
        <v>#VALUE!</v>
      </c>
      <c r="AN456" t="e">
        <f>IF(RIGHT(DataFromForm[[#This Row],[Heure sieste]],2)*1 &gt;57,0,MROUND(RIGHT(DataFromForm[[#This Row],[Heure sieste]]*1,2),15))</f>
        <v>#VALUE!</v>
      </c>
      <c r="AO456" t="e">
        <f>MROUND(DataFromForm[[#This Row],[Durée sieste]],15)</f>
        <v>#VALUE!</v>
      </c>
      <c r="AP456" t="e" cm="1">
        <f t="array" aca="1" ref="AP456" ca="1">RIGHT(CELL("address",INDEX(Agenda!A:A,MATCH(DataFromForm[[#This Row],[Date]],Agenda!A:A,0))),3)</f>
        <v>#VALUE!</v>
      </c>
      <c r="AQ456" s="4" t="e" cm="1">
        <f t="array" ref="AQ456">INDEX(MatriceHeureHeure[], MATCH(AN456*1,TableHeuresMinutes[Colonne1],0),MATCH(AM456*1,(MatriceHeureHeure[#Headers])*1,0))</f>
        <v>#VALUE!</v>
      </c>
      <c r="AR456" t="e">
        <f t="shared" si="7"/>
        <v>#VALUE!</v>
      </c>
    </row>
    <row r="457" spans="16:44">
      <c r="P457" s="30" t="e">
        <f>LEFT(TEXT(DataFromForm[[#This Row],[Heure coucher]],"0000"),2)</f>
        <v>#VALUE!</v>
      </c>
      <c r="Q457" s="31" t="e">
        <f>LEFT(TEXT(DataFromForm[[#This Row],[Heure coucher]],"0000"),2)+1</f>
        <v>#VALUE!</v>
      </c>
      <c r="R457" s="32" t="e">
        <f>IF(RIGHT(DataFromForm[[#This Row],[Heure coucher]],2)*1 &gt;57,Q457, P457)</f>
        <v>#VALUE!</v>
      </c>
      <c r="S457" s="33" t="e">
        <f>IF(RIGHT(DataFromForm[[#This Row],[Heure coucher]],2)*1 &gt;57,0,MROUND(RIGHT(DataFromForm[[#This Row],[Heure coucher]]*1,2),15))</f>
        <v>#VALUE!</v>
      </c>
      <c r="T457" s="20" t="e" cm="1">
        <f t="array" aca="1" ref="T457" ca="1">RIGHT(CELL("address",INDEX(Agenda!A:A,MATCH(DataFromForm[[#This Row],[Date]],Agenda!A:A,0))),3)</f>
        <v>#VALUE!</v>
      </c>
      <c r="U457" s="34" t="e" cm="1">
        <f t="array" ref="U457">INDEX(MatriceHeureHeure[], MATCH(S457*1,TableHeuresMinutes[Colonne1],0),MATCH(R457*1,(MatriceHeureHeure[#Headers])*1,0))</f>
        <v>#VALUE!</v>
      </c>
      <c r="W457" s="30" t="e">
        <f>LEFT(TEXT(DataFromForm[[#This Row],[Heure levé]],"0000"),2)</f>
        <v>#VALUE!</v>
      </c>
      <c r="X457" s="31" t="e">
        <f>LEFT(TEXT(DataFromForm[[#This Row],[Heure levé]],"0000"),2)+1</f>
        <v>#VALUE!</v>
      </c>
      <c r="Y457" t="e">
        <f>IF(RIGHT(DataFromForm[[#This Row],[Heure levé]],2)*1 &gt;57, X457,W457)</f>
        <v>#VALUE!</v>
      </c>
      <c r="Z457" t="e">
        <f>IF(RIGHT(DataFromForm[[#This Row],[Heure levé]],2)*1 &gt;57,0,MROUND(RIGHT(DataFromForm[[#This Row],[Heure coucher]]*1,2),15))</f>
        <v>#VALUE!</v>
      </c>
      <c r="AA457" t="e" cm="1">
        <f t="array" aca="1" ref="AA457" ca="1">RIGHT(CELL("address",INDEX(Agenda!A:A,MATCH(DataFromForm[[#This Row],[Date]],Agenda!A:A,0))),3)</f>
        <v>#VALUE!</v>
      </c>
      <c r="AB457" s="4" t="e" cm="1">
        <f t="array" ref="AB457">INDEX(MatriceHeureHeure[], MATCH(Z457*1,TableHeuresMinutes[Colonne1],0),MATCH(Y457*1,(MatriceHeureHeure[#Headers])*1,0))</f>
        <v>#VALUE!</v>
      </c>
      <c r="AD457" s="48" t="e">
        <f>LEFT(TEXT(DataFromForm[[#This Row],[HeureBoisson]],"0000"),2)</f>
        <v>#VALUE!</v>
      </c>
      <c r="AE457" s="31" t="e">
        <f>LEFT(TEXT(DataFromForm[[#This Row],[HeureBoisson]],"0000"),2)+1</f>
        <v>#VALUE!</v>
      </c>
      <c r="AF457" t="e">
        <f>IF(RIGHT(DataFromForm[[#This Row],[HeureBoisson]],2)*1 &gt;57, AE457,AD457)</f>
        <v>#VALUE!</v>
      </c>
      <c r="AG457" t="e">
        <f>IF(RIGHT(DataFromForm[[#This Row],[HeureBoisson]],2)*1 &gt;57,0,MROUND(RIGHT(DataFromForm[[#This Row],[Heure coucher]]*1,2),15))</f>
        <v>#VALUE!</v>
      </c>
      <c r="AH457" t="e" cm="1">
        <f t="array" aca="1" ref="AH457" ca="1">RIGHT(CELL("address",INDEX(Agenda!A:A,MATCH(DataFromForm[[#This Row],[Date]],Agenda!A:A,0))),3)-1</f>
        <v>#VALUE!</v>
      </c>
      <c r="AI457" s="4" t="e" cm="1">
        <f t="array" ref="AI457">INDEX(MatriceHeureHeure[], MATCH(AG457*1,TableHeuresMinutes[Colonne1],0),MATCH(AF457*1,(MatriceHeureHeure[#Headers])*1,0))</f>
        <v>#VALUE!</v>
      </c>
      <c r="AJ457" s="37">
        <v>0</v>
      </c>
      <c r="AK457" s="48" t="e">
        <f>LEFT(TEXT(DataFromForm[[#This Row],[Heure sieste]],"0000"),2)</f>
        <v>#VALUE!</v>
      </c>
      <c r="AL457" s="31" t="e">
        <f>LEFT(TEXT(DataFromForm[[#This Row],[Heure sieste]],"0000"),2)+1</f>
        <v>#VALUE!</v>
      </c>
      <c r="AM457" t="e">
        <f>IF(RIGHT(DataFromForm[[#This Row],[Heure sieste]],2)*1 &gt;57, AL457,AK457)</f>
        <v>#VALUE!</v>
      </c>
      <c r="AN457" t="e">
        <f>IF(RIGHT(DataFromForm[[#This Row],[Heure sieste]],2)*1 &gt;57,0,MROUND(RIGHT(DataFromForm[[#This Row],[Heure sieste]]*1,2),15))</f>
        <v>#VALUE!</v>
      </c>
      <c r="AO457" t="e">
        <f>MROUND(DataFromForm[[#This Row],[Durée sieste]],15)</f>
        <v>#VALUE!</v>
      </c>
      <c r="AP457" t="e" cm="1">
        <f t="array" aca="1" ref="AP457" ca="1">RIGHT(CELL("address",INDEX(Agenda!A:A,MATCH(DataFromForm[[#This Row],[Date]],Agenda!A:A,0))),3)</f>
        <v>#VALUE!</v>
      </c>
      <c r="AQ457" s="4" t="e" cm="1">
        <f t="array" ref="AQ457">INDEX(MatriceHeureHeure[], MATCH(AN457*1,TableHeuresMinutes[Colonne1],0),MATCH(AM457*1,(MatriceHeureHeure[#Headers])*1,0))</f>
        <v>#VALUE!</v>
      </c>
      <c r="AR457" t="e">
        <f t="shared" si="7"/>
        <v>#VALUE!</v>
      </c>
    </row>
    <row r="458" spans="16:44">
      <c r="P458" s="30" t="e">
        <f>LEFT(TEXT(DataFromForm[[#This Row],[Heure coucher]],"0000"),2)</f>
        <v>#VALUE!</v>
      </c>
      <c r="Q458" s="31" t="e">
        <f>LEFT(TEXT(DataFromForm[[#This Row],[Heure coucher]],"0000"),2)+1</f>
        <v>#VALUE!</v>
      </c>
      <c r="R458" s="32" t="e">
        <f>IF(RIGHT(DataFromForm[[#This Row],[Heure coucher]],2)*1 &gt;57,Q458, P458)</f>
        <v>#VALUE!</v>
      </c>
      <c r="S458" s="33" t="e">
        <f>IF(RIGHT(DataFromForm[[#This Row],[Heure coucher]],2)*1 &gt;57,0,MROUND(RIGHT(DataFromForm[[#This Row],[Heure coucher]]*1,2),15))</f>
        <v>#VALUE!</v>
      </c>
      <c r="T458" s="20" t="e" cm="1">
        <f t="array" aca="1" ref="T458" ca="1">RIGHT(CELL("address",INDEX(Agenda!A:A,MATCH(DataFromForm[[#This Row],[Date]],Agenda!A:A,0))),3)</f>
        <v>#VALUE!</v>
      </c>
      <c r="U458" s="34" t="e" cm="1">
        <f t="array" ref="U458">INDEX(MatriceHeureHeure[], MATCH(S458*1,TableHeuresMinutes[Colonne1],0),MATCH(R458*1,(MatriceHeureHeure[#Headers])*1,0))</f>
        <v>#VALUE!</v>
      </c>
      <c r="W458" s="30" t="e">
        <f>LEFT(TEXT(DataFromForm[[#This Row],[Heure levé]],"0000"),2)</f>
        <v>#VALUE!</v>
      </c>
      <c r="X458" s="31" t="e">
        <f>LEFT(TEXT(DataFromForm[[#This Row],[Heure levé]],"0000"),2)+1</f>
        <v>#VALUE!</v>
      </c>
      <c r="Y458" t="e">
        <f>IF(RIGHT(DataFromForm[[#This Row],[Heure levé]],2)*1 &gt;57, X458,W458)</f>
        <v>#VALUE!</v>
      </c>
      <c r="Z458" t="e">
        <f>IF(RIGHT(DataFromForm[[#This Row],[Heure levé]],2)*1 &gt;57,0,MROUND(RIGHT(DataFromForm[[#This Row],[Heure coucher]]*1,2),15))</f>
        <v>#VALUE!</v>
      </c>
      <c r="AA458" t="e" cm="1">
        <f t="array" aca="1" ref="AA458" ca="1">RIGHT(CELL("address",INDEX(Agenda!A:A,MATCH(DataFromForm[[#This Row],[Date]],Agenda!A:A,0))),3)</f>
        <v>#VALUE!</v>
      </c>
      <c r="AB458" s="4" t="e" cm="1">
        <f t="array" ref="AB458">INDEX(MatriceHeureHeure[], MATCH(Z458*1,TableHeuresMinutes[Colonne1],0),MATCH(Y458*1,(MatriceHeureHeure[#Headers])*1,0))</f>
        <v>#VALUE!</v>
      </c>
      <c r="AD458" s="48" t="e">
        <f>LEFT(TEXT(DataFromForm[[#This Row],[HeureBoisson]],"0000"),2)</f>
        <v>#VALUE!</v>
      </c>
      <c r="AE458" s="31" t="e">
        <f>LEFT(TEXT(DataFromForm[[#This Row],[HeureBoisson]],"0000"),2)+1</f>
        <v>#VALUE!</v>
      </c>
      <c r="AF458" t="e">
        <f>IF(RIGHT(DataFromForm[[#This Row],[HeureBoisson]],2)*1 &gt;57, AE458,AD458)</f>
        <v>#VALUE!</v>
      </c>
      <c r="AG458" t="e">
        <f>IF(RIGHT(DataFromForm[[#This Row],[HeureBoisson]],2)*1 &gt;57,0,MROUND(RIGHT(DataFromForm[[#This Row],[Heure coucher]]*1,2),15))</f>
        <v>#VALUE!</v>
      </c>
      <c r="AH458" t="e" cm="1">
        <f t="array" aca="1" ref="AH458" ca="1">RIGHT(CELL("address",INDEX(Agenda!A:A,MATCH(DataFromForm[[#This Row],[Date]],Agenda!A:A,0))),3)-1</f>
        <v>#VALUE!</v>
      </c>
      <c r="AI458" s="4" t="e" cm="1">
        <f t="array" ref="AI458">INDEX(MatriceHeureHeure[], MATCH(AG458*1,TableHeuresMinutes[Colonne1],0),MATCH(AF458*1,(MatriceHeureHeure[#Headers])*1,0))</f>
        <v>#VALUE!</v>
      </c>
      <c r="AJ458" s="37">
        <v>0</v>
      </c>
      <c r="AK458" s="48" t="e">
        <f>LEFT(TEXT(DataFromForm[[#This Row],[Heure sieste]],"0000"),2)</f>
        <v>#VALUE!</v>
      </c>
      <c r="AL458" s="31" t="e">
        <f>LEFT(TEXT(DataFromForm[[#This Row],[Heure sieste]],"0000"),2)+1</f>
        <v>#VALUE!</v>
      </c>
      <c r="AM458" t="e">
        <f>IF(RIGHT(DataFromForm[[#This Row],[Heure sieste]],2)*1 &gt;57, AL458,AK458)</f>
        <v>#VALUE!</v>
      </c>
      <c r="AN458" t="e">
        <f>IF(RIGHT(DataFromForm[[#This Row],[Heure sieste]],2)*1 &gt;57,0,MROUND(RIGHT(DataFromForm[[#This Row],[Heure sieste]]*1,2),15))</f>
        <v>#VALUE!</v>
      </c>
      <c r="AO458" t="e">
        <f>MROUND(DataFromForm[[#This Row],[Durée sieste]],15)</f>
        <v>#VALUE!</v>
      </c>
      <c r="AP458" t="e" cm="1">
        <f t="array" aca="1" ref="AP458" ca="1">RIGHT(CELL("address",INDEX(Agenda!A:A,MATCH(DataFromForm[[#This Row],[Date]],Agenda!A:A,0))),3)</f>
        <v>#VALUE!</v>
      </c>
      <c r="AQ458" s="4" t="e" cm="1">
        <f t="array" ref="AQ458">INDEX(MatriceHeureHeure[], MATCH(AN458*1,TableHeuresMinutes[Colonne1],0),MATCH(AM458*1,(MatriceHeureHeure[#Headers])*1,0))</f>
        <v>#VALUE!</v>
      </c>
      <c r="AR458" t="e">
        <f t="shared" si="7"/>
        <v>#VALUE!</v>
      </c>
    </row>
    <row r="459" spans="16:44">
      <c r="P459" s="30" t="e">
        <f>LEFT(TEXT(DataFromForm[[#This Row],[Heure coucher]],"0000"),2)</f>
        <v>#VALUE!</v>
      </c>
      <c r="Q459" s="31" t="e">
        <f>LEFT(TEXT(DataFromForm[[#This Row],[Heure coucher]],"0000"),2)+1</f>
        <v>#VALUE!</v>
      </c>
      <c r="R459" s="32" t="e">
        <f>IF(RIGHT(DataFromForm[[#This Row],[Heure coucher]],2)*1 &gt;57,Q459, P459)</f>
        <v>#VALUE!</v>
      </c>
      <c r="S459" s="33" t="e">
        <f>IF(RIGHT(DataFromForm[[#This Row],[Heure coucher]],2)*1 &gt;57,0,MROUND(RIGHT(DataFromForm[[#This Row],[Heure coucher]]*1,2),15))</f>
        <v>#VALUE!</v>
      </c>
      <c r="T459" s="20" t="e" cm="1">
        <f t="array" aca="1" ref="T459" ca="1">RIGHT(CELL("address",INDEX(Agenda!A:A,MATCH(DataFromForm[[#This Row],[Date]],Agenda!A:A,0))),3)</f>
        <v>#VALUE!</v>
      </c>
      <c r="U459" s="34" t="e" cm="1">
        <f t="array" ref="U459">INDEX(MatriceHeureHeure[], MATCH(S459*1,TableHeuresMinutes[Colonne1],0),MATCH(R459*1,(MatriceHeureHeure[#Headers])*1,0))</f>
        <v>#VALUE!</v>
      </c>
      <c r="W459" s="30" t="e">
        <f>LEFT(TEXT(DataFromForm[[#This Row],[Heure levé]],"0000"),2)</f>
        <v>#VALUE!</v>
      </c>
      <c r="X459" s="31" t="e">
        <f>LEFT(TEXT(DataFromForm[[#This Row],[Heure levé]],"0000"),2)+1</f>
        <v>#VALUE!</v>
      </c>
      <c r="Y459" t="e">
        <f>IF(RIGHT(DataFromForm[[#This Row],[Heure levé]],2)*1 &gt;57, X459,W459)</f>
        <v>#VALUE!</v>
      </c>
      <c r="Z459" t="e">
        <f>IF(RIGHT(DataFromForm[[#This Row],[Heure levé]],2)*1 &gt;57,0,MROUND(RIGHT(DataFromForm[[#This Row],[Heure coucher]]*1,2),15))</f>
        <v>#VALUE!</v>
      </c>
      <c r="AA459" t="e" cm="1">
        <f t="array" aca="1" ref="AA459" ca="1">RIGHT(CELL("address",INDEX(Agenda!A:A,MATCH(DataFromForm[[#This Row],[Date]],Agenda!A:A,0))),3)</f>
        <v>#VALUE!</v>
      </c>
      <c r="AB459" s="4" t="e" cm="1">
        <f t="array" ref="AB459">INDEX(MatriceHeureHeure[], MATCH(Z459*1,TableHeuresMinutes[Colonne1],0),MATCH(Y459*1,(MatriceHeureHeure[#Headers])*1,0))</f>
        <v>#VALUE!</v>
      </c>
      <c r="AD459" s="48" t="e">
        <f>LEFT(TEXT(DataFromForm[[#This Row],[HeureBoisson]],"0000"),2)</f>
        <v>#VALUE!</v>
      </c>
      <c r="AE459" s="31" t="e">
        <f>LEFT(TEXT(DataFromForm[[#This Row],[HeureBoisson]],"0000"),2)+1</f>
        <v>#VALUE!</v>
      </c>
      <c r="AF459" t="e">
        <f>IF(RIGHT(DataFromForm[[#This Row],[HeureBoisson]],2)*1 &gt;57, AE459,AD459)</f>
        <v>#VALUE!</v>
      </c>
      <c r="AG459" t="e">
        <f>IF(RIGHT(DataFromForm[[#This Row],[HeureBoisson]],2)*1 &gt;57,0,MROUND(RIGHT(DataFromForm[[#This Row],[Heure coucher]]*1,2),15))</f>
        <v>#VALUE!</v>
      </c>
      <c r="AH459" t="e" cm="1">
        <f t="array" aca="1" ref="AH459" ca="1">RIGHT(CELL("address",INDEX(Agenda!A:A,MATCH(DataFromForm[[#This Row],[Date]],Agenda!A:A,0))),3)-1</f>
        <v>#VALUE!</v>
      </c>
      <c r="AI459" s="4" t="e" cm="1">
        <f t="array" ref="AI459">INDEX(MatriceHeureHeure[], MATCH(AG459*1,TableHeuresMinutes[Colonne1],0),MATCH(AF459*1,(MatriceHeureHeure[#Headers])*1,0))</f>
        <v>#VALUE!</v>
      </c>
      <c r="AJ459" s="37">
        <v>0</v>
      </c>
      <c r="AK459" s="48" t="e">
        <f>LEFT(TEXT(DataFromForm[[#This Row],[Heure sieste]],"0000"),2)</f>
        <v>#VALUE!</v>
      </c>
      <c r="AL459" s="31" t="e">
        <f>LEFT(TEXT(DataFromForm[[#This Row],[Heure sieste]],"0000"),2)+1</f>
        <v>#VALUE!</v>
      </c>
      <c r="AM459" t="e">
        <f>IF(RIGHT(DataFromForm[[#This Row],[Heure sieste]],2)*1 &gt;57, AL459,AK459)</f>
        <v>#VALUE!</v>
      </c>
      <c r="AN459" t="e">
        <f>IF(RIGHT(DataFromForm[[#This Row],[Heure sieste]],2)*1 &gt;57,0,MROUND(RIGHT(DataFromForm[[#This Row],[Heure sieste]]*1,2),15))</f>
        <v>#VALUE!</v>
      </c>
      <c r="AO459" t="e">
        <f>MROUND(DataFromForm[[#This Row],[Durée sieste]],15)</f>
        <v>#VALUE!</v>
      </c>
      <c r="AP459" t="e" cm="1">
        <f t="array" aca="1" ref="AP459" ca="1">RIGHT(CELL("address",INDEX(Agenda!A:A,MATCH(DataFromForm[[#This Row],[Date]],Agenda!A:A,0))),3)</f>
        <v>#VALUE!</v>
      </c>
      <c r="AQ459" s="4" t="e" cm="1">
        <f t="array" ref="AQ459">INDEX(MatriceHeureHeure[], MATCH(AN459*1,TableHeuresMinutes[Colonne1],0),MATCH(AM459*1,(MatriceHeureHeure[#Headers])*1,0))</f>
        <v>#VALUE!</v>
      </c>
      <c r="AR459" t="e">
        <f t="shared" si="7"/>
        <v>#VALUE!</v>
      </c>
    </row>
    <row r="460" spans="16:44">
      <c r="P460" s="30" t="e">
        <f>LEFT(TEXT(DataFromForm[[#This Row],[Heure coucher]],"0000"),2)</f>
        <v>#VALUE!</v>
      </c>
      <c r="Q460" s="31" t="e">
        <f>LEFT(TEXT(DataFromForm[[#This Row],[Heure coucher]],"0000"),2)+1</f>
        <v>#VALUE!</v>
      </c>
      <c r="R460" s="32" t="e">
        <f>IF(RIGHT(DataFromForm[[#This Row],[Heure coucher]],2)*1 &gt;57,Q460, P460)</f>
        <v>#VALUE!</v>
      </c>
      <c r="S460" s="33" t="e">
        <f>IF(RIGHT(DataFromForm[[#This Row],[Heure coucher]],2)*1 &gt;57,0,MROUND(RIGHT(DataFromForm[[#This Row],[Heure coucher]]*1,2),15))</f>
        <v>#VALUE!</v>
      </c>
      <c r="T460" s="20" t="e" cm="1">
        <f t="array" aca="1" ref="T460" ca="1">RIGHT(CELL("address",INDEX(Agenda!A:A,MATCH(DataFromForm[[#This Row],[Date]],Agenda!A:A,0))),3)</f>
        <v>#VALUE!</v>
      </c>
      <c r="U460" s="34" t="e" cm="1">
        <f t="array" ref="U460">INDEX(MatriceHeureHeure[], MATCH(S460*1,TableHeuresMinutes[Colonne1],0),MATCH(R460*1,(MatriceHeureHeure[#Headers])*1,0))</f>
        <v>#VALUE!</v>
      </c>
      <c r="W460" s="30" t="e">
        <f>LEFT(TEXT(DataFromForm[[#This Row],[Heure levé]],"0000"),2)</f>
        <v>#VALUE!</v>
      </c>
      <c r="X460" s="31" t="e">
        <f>LEFT(TEXT(DataFromForm[[#This Row],[Heure levé]],"0000"),2)+1</f>
        <v>#VALUE!</v>
      </c>
      <c r="Y460" t="e">
        <f>IF(RIGHT(DataFromForm[[#This Row],[Heure levé]],2)*1 &gt;57, X460,W460)</f>
        <v>#VALUE!</v>
      </c>
      <c r="Z460" t="e">
        <f>IF(RIGHT(DataFromForm[[#This Row],[Heure levé]],2)*1 &gt;57,0,MROUND(RIGHT(DataFromForm[[#This Row],[Heure coucher]]*1,2),15))</f>
        <v>#VALUE!</v>
      </c>
      <c r="AA460" t="e" cm="1">
        <f t="array" aca="1" ref="AA460" ca="1">RIGHT(CELL("address",INDEX(Agenda!A:A,MATCH(DataFromForm[[#This Row],[Date]],Agenda!A:A,0))),3)</f>
        <v>#VALUE!</v>
      </c>
      <c r="AB460" s="4" t="e" cm="1">
        <f t="array" ref="AB460">INDEX(MatriceHeureHeure[], MATCH(Z460*1,TableHeuresMinutes[Colonne1],0),MATCH(Y460*1,(MatriceHeureHeure[#Headers])*1,0))</f>
        <v>#VALUE!</v>
      </c>
      <c r="AD460" s="48" t="e">
        <f>LEFT(TEXT(DataFromForm[[#This Row],[HeureBoisson]],"0000"),2)</f>
        <v>#VALUE!</v>
      </c>
      <c r="AE460" s="31" t="e">
        <f>LEFT(TEXT(DataFromForm[[#This Row],[HeureBoisson]],"0000"),2)+1</f>
        <v>#VALUE!</v>
      </c>
      <c r="AF460" t="e">
        <f>IF(RIGHT(DataFromForm[[#This Row],[HeureBoisson]],2)*1 &gt;57, AE460,AD460)</f>
        <v>#VALUE!</v>
      </c>
      <c r="AG460" t="e">
        <f>IF(RIGHT(DataFromForm[[#This Row],[HeureBoisson]],2)*1 &gt;57,0,MROUND(RIGHT(DataFromForm[[#This Row],[Heure coucher]]*1,2),15))</f>
        <v>#VALUE!</v>
      </c>
      <c r="AH460" t="e" cm="1">
        <f t="array" aca="1" ref="AH460" ca="1">RIGHT(CELL("address",INDEX(Agenda!A:A,MATCH(DataFromForm[[#This Row],[Date]],Agenda!A:A,0))),3)-1</f>
        <v>#VALUE!</v>
      </c>
      <c r="AI460" s="4" t="e" cm="1">
        <f t="array" ref="AI460">INDEX(MatriceHeureHeure[], MATCH(AG460*1,TableHeuresMinutes[Colonne1],0),MATCH(AF460*1,(MatriceHeureHeure[#Headers])*1,0))</f>
        <v>#VALUE!</v>
      </c>
      <c r="AJ460" s="37">
        <v>0</v>
      </c>
      <c r="AK460" s="48" t="e">
        <f>LEFT(TEXT(DataFromForm[[#This Row],[Heure sieste]],"0000"),2)</f>
        <v>#VALUE!</v>
      </c>
      <c r="AL460" s="31" t="e">
        <f>LEFT(TEXT(DataFromForm[[#This Row],[Heure sieste]],"0000"),2)+1</f>
        <v>#VALUE!</v>
      </c>
      <c r="AM460" t="e">
        <f>IF(RIGHT(DataFromForm[[#This Row],[Heure sieste]],2)*1 &gt;57, AL460,AK460)</f>
        <v>#VALUE!</v>
      </c>
      <c r="AN460" t="e">
        <f>IF(RIGHT(DataFromForm[[#This Row],[Heure sieste]],2)*1 &gt;57,0,MROUND(RIGHT(DataFromForm[[#This Row],[Heure sieste]]*1,2),15))</f>
        <v>#VALUE!</v>
      </c>
      <c r="AO460" t="e">
        <f>MROUND(DataFromForm[[#This Row],[Durée sieste]],15)</f>
        <v>#VALUE!</v>
      </c>
      <c r="AP460" t="e" cm="1">
        <f t="array" aca="1" ref="AP460" ca="1">RIGHT(CELL("address",INDEX(Agenda!A:A,MATCH(DataFromForm[[#This Row],[Date]],Agenda!A:A,0))),3)</f>
        <v>#VALUE!</v>
      </c>
      <c r="AQ460" s="4" t="e" cm="1">
        <f t="array" ref="AQ460">INDEX(MatriceHeureHeure[], MATCH(AN460*1,TableHeuresMinutes[Colonne1],0),MATCH(AM460*1,(MatriceHeureHeure[#Headers])*1,0))</f>
        <v>#VALUE!</v>
      </c>
      <c r="AR460" t="e">
        <f t="shared" si="7"/>
        <v>#VALUE!</v>
      </c>
    </row>
    <row r="461" spans="16:44">
      <c r="P461" s="30" t="e">
        <f>LEFT(TEXT(DataFromForm[[#This Row],[Heure coucher]],"0000"),2)</f>
        <v>#VALUE!</v>
      </c>
      <c r="Q461" s="31" t="e">
        <f>LEFT(TEXT(DataFromForm[[#This Row],[Heure coucher]],"0000"),2)+1</f>
        <v>#VALUE!</v>
      </c>
      <c r="R461" s="32" t="e">
        <f>IF(RIGHT(DataFromForm[[#This Row],[Heure coucher]],2)*1 &gt;57,Q461, P461)</f>
        <v>#VALUE!</v>
      </c>
      <c r="S461" s="33" t="e">
        <f>IF(RIGHT(DataFromForm[[#This Row],[Heure coucher]],2)*1 &gt;57,0,MROUND(RIGHT(DataFromForm[[#This Row],[Heure coucher]]*1,2),15))</f>
        <v>#VALUE!</v>
      </c>
      <c r="T461" s="20" t="e" cm="1">
        <f t="array" aca="1" ref="T461" ca="1">RIGHT(CELL("address",INDEX(Agenda!A:A,MATCH(DataFromForm[[#This Row],[Date]],Agenda!A:A,0))),3)</f>
        <v>#VALUE!</v>
      </c>
      <c r="U461" s="34" t="e" cm="1">
        <f t="array" ref="U461">INDEX(MatriceHeureHeure[], MATCH(S461*1,TableHeuresMinutes[Colonne1],0),MATCH(R461*1,(MatriceHeureHeure[#Headers])*1,0))</f>
        <v>#VALUE!</v>
      </c>
      <c r="W461" s="30" t="e">
        <f>LEFT(TEXT(DataFromForm[[#This Row],[Heure levé]],"0000"),2)</f>
        <v>#VALUE!</v>
      </c>
      <c r="X461" s="31" t="e">
        <f>LEFT(TEXT(DataFromForm[[#This Row],[Heure levé]],"0000"),2)+1</f>
        <v>#VALUE!</v>
      </c>
      <c r="Y461" t="e">
        <f>IF(RIGHT(DataFromForm[[#This Row],[Heure levé]],2)*1 &gt;57, X461,W461)</f>
        <v>#VALUE!</v>
      </c>
      <c r="Z461" t="e">
        <f>IF(RIGHT(DataFromForm[[#This Row],[Heure levé]],2)*1 &gt;57,0,MROUND(RIGHT(DataFromForm[[#This Row],[Heure coucher]]*1,2),15))</f>
        <v>#VALUE!</v>
      </c>
      <c r="AA461" t="e" cm="1">
        <f t="array" aca="1" ref="AA461" ca="1">RIGHT(CELL("address",INDEX(Agenda!A:A,MATCH(DataFromForm[[#This Row],[Date]],Agenda!A:A,0))),3)</f>
        <v>#VALUE!</v>
      </c>
      <c r="AB461" s="4" t="e" cm="1">
        <f t="array" ref="AB461">INDEX(MatriceHeureHeure[], MATCH(Z461*1,TableHeuresMinutes[Colonne1],0),MATCH(Y461*1,(MatriceHeureHeure[#Headers])*1,0))</f>
        <v>#VALUE!</v>
      </c>
      <c r="AD461" s="48" t="e">
        <f>LEFT(TEXT(DataFromForm[[#This Row],[HeureBoisson]],"0000"),2)</f>
        <v>#VALUE!</v>
      </c>
      <c r="AE461" s="31" t="e">
        <f>LEFT(TEXT(DataFromForm[[#This Row],[HeureBoisson]],"0000"),2)+1</f>
        <v>#VALUE!</v>
      </c>
      <c r="AF461" t="e">
        <f>IF(RIGHT(DataFromForm[[#This Row],[HeureBoisson]],2)*1 &gt;57, AE461,AD461)</f>
        <v>#VALUE!</v>
      </c>
      <c r="AG461" t="e">
        <f>IF(RIGHT(DataFromForm[[#This Row],[HeureBoisson]],2)*1 &gt;57,0,MROUND(RIGHT(DataFromForm[[#This Row],[Heure coucher]]*1,2),15))</f>
        <v>#VALUE!</v>
      </c>
      <c r="AH461" t="e" cm="1">
        <f t="array" aca="1" ref="AH461" ca="1">RIGHT(CELL("address",INDEX(Agenda!A:A,MATCH(DataFromForm[[#This Row],[Date]],Agenda!A:A,0))),3)-1</f>
        <v>#VALUE!</v>
      </c>
      <c r="AI461" s="4" t="e" cm="1">
        <f t="array" ref="AI461">INDEX(MatriceHeureHeure[], MATCH(AG461*1,TableHeuresMinutes[Colonne1],0),MATCH(AF461*1,(MatriceHeureHeure[#Headers])*1,0))</f>
        <v>#VALUE!</v>
      </c>
      <c r="AJ461" s="37">
        <v>0</v>
      </c>
      <c r="AK461" s="48" t="e">
        <f>LEFT(TEXT(DataFromForm[[#This Row],[Heure sieste]],"0000"),2)</f>
        <v>#VALUE!</v>
      </c>
      <c r="AL461" s="31" t="e">
        <f>LEFT(TEXT(DataFromForm[[#This Row],[Heure sieste]],"0000"),2)+1</f>
        <v>#VALUE!</v>
      </c>
      <c r="AM461" t="e">
        <f>IF(RIGHT(DataFromForm[[#This Row],[Heure sieste]],2)*1 &gt;57, AL461,AK461)</f>
        <v>#VALUE!</v>
      </c>
      <c r="AN461" t="e">
        <f>IF(RIGHT(DataFromForm[[#This Row],[Heure sieste]],2)*1 &gt;57,0,MROUND(RIGHT(DataFromForm[[#This Row],[Heure sieste]]*1,2),15))</f>
        <v>#VALUE!</v>
      </c>
      <c r="AO461" t="e">
        <f>MROUND(DataFromForm[[#This Row],[Durée sieste]],15)</f>
        <v>#VALUE!</v>
      </c>
      <c r="AP461" t="e" cm="1">
        <f t="array" aca="1" ref="AP461" ca="1">RIGHT(CELL("address",INDEX(Agenda!A:A,MATCH(DataFromForm[[#This Row],[Date]],Agenda!A:A,0))),3)</f>
        <v>#VALUE!</v>
      </c>
      <c r="AQ461" s="4" t="e" cm="1">
        <f t="array" ref="AQ461">INDEX(MatriceHeureHeure[], MATCH(AN461*1,TableHeuresMinutes[Colonne1],0),MATCH(AM461*1,(MatriceHeureHeure[#Headers])*1,0))</f>
        <v>#VALUE!</v>
      </c>
      <c r="AR461" t="e">
        <f t="shared" si="7"/>
        <v>#VALUE!</v>
      </c>
    </row>
    <row r="462" spans="16:44">
      <c r="P462" s="30" t="e">
        <f>LEFT(TEXT(DataFromForm[[#This Row],[Heure coucher]],"0000"),2)</f>
        <v>#VALUE!</v>
      </c>
      <c r="Q462" s="31" t="e">
        <f>LEFT(TEXT(DataFromForm[[#This Row],[Heure coucher]],"0000"),2)+1</f>
        <v>#VALUE!</v>
      </c>
      <c r="R462" s="32" t="e">
        <f>IF(RIGHT(DataFromForm[[#This Row],[Heure coucher]],2)*1 &gt;57,Q462, P462)</f>
        <v>#VALUE!</v>
      </c>
      <c r="S462" s="33" t="e">
        <f>IF(RIGHT(DataFromForm[[#This Row],[Heure coucher]],2)*1 &gt;57,0,MROUND(RIGHT(DataFromForm[[#This Row],[Heure coucher]]*1,2),15))</f>
        <v>#VALUE!</v>
      </c>
      <c r="T462" s="20" t="e" cm="1">
        <f t="array" aca="1" ref="T462" ca="1">RIGHT(CELL("address",INDEX(Agenda!A:A,MATCH(DataFromForm[[#This Row],[Date]],Agenda!A:A,0))),3)</f>
        <v>#VALUE!</v>
      </c>
      <c r="U462" s="34" t="e" cm="1">
        <f t="array" ref="U462">INDEX(MatriceHeureHeure[], MATCH(S462*1,TableHeuresMinutes[Colonne1],0),MATCH(R462*1,(MatriceHeureHeure[#Headers])*1,0))</f>
        <v>#VALUE!</v>
      </c>
      <c r="W462" s="30" t="e">
        <f>LEFT(TEXT(DataFromForm[[#This Row],[Heure levé]],"0000"),2)</f>
        <v>#VALUE!</v>
      </c>
      <c r="X462" s="31" t="e">
        <f>LEFT(TEXT(DataFromForm[[#This Row],[Heure levé]],"0000"),2)+1</f>
        <v>#VALUE!</v>
      </c>
      <c r="Y462" t="e">
        <f>IF(RIGHT(DataFromForm[[#This Row],[Heure levé]],2)*1 &gt;57, X462,W462)</f>
        <v>#VALUE!</v>
      </c>
      <c r="Z462" t="e">
        <f>IF(RIGHT(DataFromForm[[#This Row],[Heure levé]],2)*1 &gt;57,0,MROUND(RIGHT(DataFromForm[[#This Row],[Heure coucher]]*1,2),15))</f>
        <v>#VALUE!</v>
      </c>
      <c r="AA462" t="e" cm="1">
        <f t="array" aca="1" ref="AA462" ca="1">RIGHT(CELL("address",INDEX(Agenda!A:A,MATCH(DataFromForm[[#This Row],[Date]],Agenda!A:A,0))),3)</f>
        <v>#VALUE!</v>
      </c>
      <c r="AB462" s="4" t="e" cm="1">
        <f t="array" ref="AB462">INDEX(MatriceHeureHeure[], MATCH(Z462*1,TableHeuresMinutes[Colonne1],0),MATCH(Y462*1,(MatriceHeureHeure[#Headers])*1,0))</f>
        <v>#VALUE!</v>
      </c>
      <c r="AD462" s="48" t="e">
        <f>LEFT(TEXT(DataFromForm[[#This Row],[HeureBoisson]],"0000"),2)</f>
        <v>#VALUE!</v>
      </c>
      <c r="AE462" s="31" t="e">
        <f>LEFT(TEXT(DataFromForm[[#This Row],[HeureBoisson]],"0000"),2)+1</f>
        <v>#VALUE!</v>
      </c>
      <c r="AF462" t="e">
        <f>IF(RIGHT(DataFromForm[[#This Row],[HeureBoisson]],2)*1 &gt;57, AE462,AD462)</f>
        <v>#VALUE!</v>
      </c>
      <c r="AG462" t="e">
        <f>IF(RIGHT(DataFromForm[[#This Row],[HeureBoisson]],2)*1 &gt;57,0,MROUND(RIGHT(DataFromForm[[#This Row],[Heure coucher]]*1,2),15))</f>
        <v>#VALUE!</v>
      </c>
      <c r="AH462" t="e" cm="1">
        <f t="array" aca="1" ref="AH462" ca="1">RIGHT(CELL("address",INDEX(Agenda!A:A,MATCH(DataFromForm[[#This Row],[Date]],Agenda!A:A,0))),3)-1</f>
        <v>#VALUE!</v>
      </c>
      <c r="AI462" s="4" t="e" cm="1">
        <f t="array" ref="AI462">INDEX(MatriceHeureHeure[], MATCH(AG462*1,TableHeuresMinutes[Colonne1],0),MATCH(AF462*1,(MatriceHeureHeure[#Headers])*1,0))</f>
        <v>#VALUE!</v>
      </c>
      <c r="AJ462" s="37">
        <v>0</v>
      </c>
      <c r="AK462" s="48" t="e">
        <f>LEFT(TEXT(DataFromForm[[#This Row],[Heure sieste]],"0000"),2)</f>
        <v>#VALUE!</v>
      </c>
      <c r="AL462" s="31" t="e">
        <f>LEFT(TEXT(DataFromForm[[#This Row],[Heure sieste]],"0000"),2)+1</f>
        <v>#VALUE!</v>
      </c>
      <c r="AM462" t="e">
        <f>IF(RIGHT(DataFromForm[[#This Row],[Heure sieste]],2)*1 &gt;57, AL462,AK462)</f>
        <v>#VALUE!</v>
      </c>
      <c r="AN462" t="e">
        <f>IF(RIGHT(DataFromForm[[#This Row],[Heure sieste]],2)*1 &gt;57,0,MROUND(RIGHT(DataFromForm[[#This Row],[Heure sieste]]*1,2),15))</f>
        <v>#VALUE!</v>
      </c>
      <c r="AO462" t="e">
        <f>MROUND(DataFromForm[[#This Row],[Durée sieste]],15)</f>
        <v>#VALUE!</v>
      </c>
      <c r="AP462" t="e" cm="1">
        <f t="array" aca="1" ref="AP462" ca="1">RIGHT(CELL("address",INDEX(Agenda!A:A,MATCH(DataFromForm[[#This Row],[Date]],Agenda!A:A,0))),3)</f>
        <v>#VALUE!</v>
      </c>
      <c r="AQ462" s="4" t="e" cm="1">
        <f t="array" ref="AQ462">INDEX(MatriceHeureHeure[], MATCH(AN462*1,TableHeuresMinutes[Colonne1],0),MATCH(AM462*1,(MatriceHeureHeure[#Headers])*1,0))</f>
        <v>#VALUE!</v>
      </c>
      <c r="AR462" t="e">
        <f t="shared" si="7"/>
        <v>#VALUE!</v>
      </c>
    </row>
    <row r="463" spans="16:44">
      <c r="P463" s="30" t="e">
        <f>LEFT(TEXT(DataFromForm[[#This Row],[Heure coucher]],"0000"),2)</f>
        <v>#VALUE!</v>
      </c>
      <c r="Q463" s="31" t="e">
        <f>LEFT(TEXT(DataFromForm[[#This Row],[Heure coucher]],"0000"),2)+1</f>
        <v>#VALUE!</v>
      </c>
      <c r="R463" s="32" t="e">
        <f>IF(RIGHT(DataFromForm[[#This Row],[Heure coucher]],2)*1 &gt;57,Q463, P463)</f>
        <v>#VALUE!</v>
      </c>
      <c r="S463" s="33" t="e">
        <f>IF(RIGHT(DataFromForm[[#This Row],[Heure coucher]],2)*1 &gt;57,0,MROUND(RIGHT(DataFromForm[[#This Row],[Heure coucher]]*1,2),15))</f>
        <v>#VALUE!</v>
      </c>
      <c r="T463" s="20" t="e" cm="1">
        <f t="array" aca="1" ref="T463" ca="1">RIGHT(CELL("address",INDEX(Agenda!A:A,MATCH(DataFromForm[[#This Row],[Date]],Agenda!A:A,0))),3)</f>
        <v>#VALUE!</v>
      </c>
      <c r="U463" s="34" t="e" cm="1">
        <f t="array" ref="U463">INDEX(MatriceHeureHeure[], MATCH(S463*1,TableHeuresMinutes[Colonne1],0),MATCH(R463*1,(MatriceHeureHeure[#Headers])*1,0))</f>
        <v>#VALUE!</v>
      </c>
      <c r="W463" s="30" t="e">
        <f>LEFT(TEXT(DataFromForm[[#This Row],[Heure levé]],"0000"),2)</f>
        <v>#VALUE!</v>
      </c>
      <c r="X463" s="31" t="e">
        <f>LEFT(TEXT(DataFromForm[[#This Row],[Heure levé]],"0000"),2)+1</f>
        <v>#VALUE!</v>
      </c>
      <c r="Y463" t="e">
        <f>IF(RIGHT(DataFromForm[[#This Row],[Heure levé]],2)*1 &gt;57, X463,W463)</f>
        <v>#VALUE!</v>
      </c>
      <c r="Z463" t="e">
        <f>IF(RIGHT(DataFromForm[[#This Row],[Heure levé]],2)*1 &gt;57,0,MROUND(RIGHT(DataFromForm[[#This Row],[Heure coucher]]*1,2),15))</f>
        <v>#VALUE!</v>
      </c>
      <c r="AA463" t="e" cm="1">
        <f t="array" aca="1" ref="AA463" ca="1">RIGHT(CELL("address",INDEX(Agenda!A:A,MATCH(DataFromForm[[#This Row],[Date]],Agenda!A:A,0))),3)</f>
        <v>#VALUE!</v>
      </c>
      <c r="AB463" s="4" t="e" cm="1">
        <f t="array" ref="AB463">INDEX(MatriceHeureHeure[], MATCH(Z463*1,TableHeuresMinutes[Colonne1],0),MATCH(Y463*1,(MatriceHeureHeure[#Headers])*1,0))</f>
        <v>#VALUE!</v>
      </c>
      <c r="AD463" s="48" t="e">
        <f>LEFT(TEXT(DataFromForm[[#This Row],[HeureBoisson]],"0000"),2)</f>
        <v>#VALUE!</v>
      </c>
      <c r="AE463" s="31" t="e">
        <f>LEFT(TEXT(DataFromForm[[#This Row],[HeureBoisson]],"0000"),2)+1</f>
        <v>#VALUE!</v>
      </c>
      <c r="AF463" t="e">
        <f>IF(RIGHT(DataFromForm[[#This Row],[HeureBoisson]],2)*1 &gt;57, AE463,AD463)</f>
        <v>#VALUE!</v>
      </c>
      <c r="AG463" t="e">
        <f>IF(RIGHT(DataFromForm[[#This Row],[HeureBoisson]],2)*1 &gt;57,0,MROUND(RIGHT(DataFromForm[[#This Row],[Heure coucher]]*1,2),15))</f>
        <v>#VALUE!</v>
      </c>
      <c r="AH463" t="e" cm="1">
        <f t="array" aca="1" ref="AH463" ca="1">RIGHT(CELL("address",INDEX(Agenda!A:A,MATCH(DataFromForm[[#This Row],[Date]],Agenda!A:A,0))),3)-1</f>
        <v>#VALUE!</v>
      </c>
      <c r="AI463" s="4" t="e" cm="1">
        <f t="array" ref="AI463">INDEX(MatriceHeureHeure[], MATCH(AG463*1,TableHeuresMinutes[Colonne1],0),MATCH(AF463*1,(MatriceHeureHeure[#Headers])*1,0))</f>
        <v>#VALUE!</v>
      </c>
      <c r="AJ463" s="37">
        <v>0</v>
      </c>
      <c r="AK463" s="48" t="e">
        <f>LEFT(TEXT(DataFromForm[[#This Row],[Heure sieste]],"0000"),2)</f>
        <v>#VALUE!</v>
      </c>
      <c r="AL463" s="31" t="e">
        <f>LEFT(TEXT(DataFromForm[[#This Row],[Heure sieste]],"0000"),2)+1</f>
        <v>#VALUE!</v>
      </c>
      <c r="AM463" t="e">
        <f>IF(RIGHT(DataFromForm[[#This Row],[Heure sieste]],2)*1 &gt;57, AL463,AK463)</f>
        <v>#VALUE!</v>
      </c>
      <c r="AN463" t="e">
        <f>IF(RIGHT(DataFromForm[[#This Row],[Heure sieste]],2)*1 &gt;57,0,MROUND(RIGHT(DataFromForm[[#This Row],[Heure sieste]]*1,2),15))</f>
        <v>#VALUE!</v>
      </c>
      <c r="AO463" t="e">
        <f>MROUND(DataFromForm[[#This Row],[Durée sieste]],15)</f>
        <v>#VALUE!</v>
      </c>
      <c r="AP463" t="e" cm="1">
        <f t="array" aca="1" ref="AP463" ca="1">RIGHT(CELL("address",INDEX(Agenda!A:A,MATCH(DataFromForm[[#This Row],[Date]],Agenda!A:A,0))),3)</f>
        <v>#VALUE!</v>
      </c>
      <c r="AQ463" s="4" t="e" cm="1">
        <f t="array" ref="AQ463">INDEX(MatriceHeureHeure[], MATCH(AN463*1,TableHeuresMinutes[Colonne1],0),MATCH(AM463*1,(MatriceHeureHeure[#Headers])*1,0))</f>
        <v>#VALUE!</v>
      </c>
      <c r="AR463" t="e">
        <f t="shared" si="7"/>
        <v>#VALUE!</v>
      </c>
    </row>
    <row r="464" spans="16:44">
      <c r="P464" s="30" t="e">
        <f>LEFT(TEXT(DataFromForm[[#This Row],[Heure coucher]],"0000"),2)</f>
        <v>#VALUE!</v>
      </c>
      <c r="Q464" s="31" t="e">
        <f>LEFT(TEXT(DataFromForm[[#This Row],[Heure coucher]],"0000"),2)+1</f>
        <v>#VALUE!</v>
      </c>
      <c r="R464" s="32" t="e">
        <f>IF(RIGHT(DataFromForm[[#This Row],[Heure coucher]],2)*1 &gt;57,Q464, P464)</f>
        <v>#VALUE!</v>
      </c>
      <c r="S464" s="33" t="e">
        <f>IF(RIGHT(DataFromForm[[#This Row],[Heure coucher]],2)*1 &gt;57,0,MROUND(RIGHT(DataFromForm[[#This Row],[Heure coucher]]*1,2),15))</f>
        <v>#VALUE!</v>
      </c>
      <c r="T464" s="20" t="e" cm="1">
        <f t="array" aca="1" ref="T464" ca="1">RIGHT(CELL("address",INDEX(Agenda!A:A,MATCH(DataFromForm[[#This Row],[Date]],Agenda!A:A,0))),3)</f>
        <v>#VALUE!</v>
      </c>
      <c r="U464" s="34" t="e" cm="1">
        <f t="array" ref="U464">INDEX(MatriceHeureHeure[], MATCH(S464*1,TableHeuresMinutes[Colonne1],0),MATCH(R464*1,(MatriceHeureHeure[#Headers])*1,0))</f>
        <v>#VALUE!</v>
      </c>
      <c r="W464" s="30" t="e">
        <f>LEFT(TEXT(DataFromForm[[#This Row],[Heure levé]],"0000"),2)</f>
        <v>#VALUE!</v>
      </c>
      <c r="X464" s="31" t="e">
        <f>LEFT(TEXT(DataFromForm[[#This Row],[Heure levé]],"0000"),2)+1</f>
        <v>#VALUE!</v>
      </c>
      <c r="Y464" t="e">
        <f>IF(RIGHT(DataFromForm[[#This Row],[Heure levé]],2)*1 &gt;57, X464,W464)</f>
        <v>#VALUE!</v>
      </c>
      <c r="Z464" t="e">
        <f>IF(RIGHT(DataFromForm[[#This Row],[Heure levé]],2)*1 &gt;57,0,MROUND(RIGHT(DataFromForm[[#This Row],[Heure coucher]]*1,2),15))</f>
        <v>#VALUE!</v>
      </c>
      <c r="AA464" t="e" cm="1">
        <f t="array" aca="1" ref="AA464" ca="1">RIGHT(CELL("address",INDEX(Agenda!A:A,MATCH(DataFromForm[[#This Row],[Date]],Agenda!A:A,0))),3)</f>
        <v>#VALUE!</v>
      </c>
      <c r="AB464" s="4" t="e" cm="1">
        <f t="array" ref="AB464">INDEX(MatriceHeureHeure[], MATCH(Z464*1,TableHeuresMinutes[Colonne1],0),MATCH(Y464*1,(MatriceHeureHeure[#Headers])*1,0))</f>
        <v>#VALUE!</v>
      </c>
      <c r="AD464" s="48" t="e">
        <f>LEFT(TEXT(DataFromForm[[#This Row],[HeureBoisson]],"0000"),2)</f>
        <v>#VALUE!</v>
      </c>
      <c r="AE464" s="31" t="e">
        <f>LEFT(TEXT(DataFromForm[[#This Row],[HeureBoisson]],"0000"),2)+1</f>
        <v>#VALUE!</v>
      </c>
      <c r="AF464" t="e">
        <f>IF(RIGHT(DataFromForm[[#This Row],[HeureBoisson]],2)*1 &gt;57, AE464,AD464)</f>
        <v>#VALUE!</v>
      </c>
      <c r="AG464" t="e">
        <f>IF(RIGHT(DataFromForm[[#This Row],[HeureBoisson]],2)*1 &gt;57,0,MROUND(RIGHT(DataFromForm[[#This Row],[Heure coucher]]*1,2),15))</f>
        <v>#VALUE!</v>
      </c>
      <c r="AH464" t="e" cm="1">
        <f t="array" aca="1" ref="AH464" ca="1">RIGHT(CELL("address",INDEX(Agenda!A:A,MATCH(DataFromForm[[#This Row],[Date]],Agenda!A:A,0))),3)-1</f>
        <v>#VALUE!</v>
      </c>
      <c r="AI464" s="4" t="e" cm="1">
        <f t="array" ref="AI464">INDEX(MatriceHeureHeure[], MATCH(AG464*1,TableHeuresMinutes[Colonne1],0),MATCH(AF464*1,(MatriceHeureHeure[#Headers])*1,0))</f>
        <v>#VALUE!</v>
      </c>
      <c r="AJ464" s="37">
        <v>0</v>
      </c>
      <c r="AK464" s="48" t="e">
        <f>LEFT(TEXT(DataFromForm[[#This Row],[Heure sieste]],"0000"),2)</f>
        <v>#VALUE!</v>
      </c>
      <c r="AL464" s="31" t="e">
        <f>LEFT(TEXT(DataFromForm[[#This Row],[Heure sieste]],"0000"),2)+1</f>
        <v>#VALUE!</v>
      </c>
      <c r="AM464" t="e">
        <f>IF(RIGHT(DataFromForm[[#This Row],[Heure sieste]],2)*1 &gt;57, AL464,AK464)</f>
        <v>#VALUE!</v>
      </c>
      <c r="AN464" t="e">
        <f>IF(RIGHT(DataFromForm[[#This Row],[Heure sieste]],2)*1 &gt;57,0,MROUND(RIGHT(DataFromForm[[#This Row],[Heure sieste]]*1,2),15))</f>
        <v>#VALUE!</v>
      </c>
      <c r="AO464" t="e">
        <f>MROUND(DataFromForm[[#This Row],[Durée sieste]],15)</f>
        <v>#VALUE!</v>
      </c>
      <c r="AP464" t="e" cm="1">
        <f t="array" aca="1" ref="AP464" ca="1">RIGHT(CELL("address",INDEX(Agenda!A:A,MATCH(DataFromForm[[#This Row],[Date]],Agenda!A:A,0))),3)</f>
        <v>#VALUE!</v>
      </c>
      <c r="AQ464" s="4" t="e" cm="1">
        <f t="array" ref="AQ464">INDEX(MatriceHeureHeure[], MATCH(AN464*1,TableHeuresMinutes[Colonne1],0),MATCH(AM464*1,(MatriceHeureHeure[#Headers])*1,0))</f>
        <v>#VALUE!</v>
      </c>
      <c r="AR464" t="e">
        <f t="shared" si="7"/>
        <v>#VALUE!</v>
      </c>
    </row>
    <row r="465" spans="16:44">
      <c r="P465" s="30" t="e">
        <f>LEFT(TEXT(DataFromForm[[#This Row],[Heure coucher]],"0000"),2)</f>
        <v>#VALUE!</v>
      </c>
      <c r="Q465" s="31" t="e">
        <f>LEFT(TEXT(DataFromForm[[#This Row],[Heure coucher]],"0000"),2)+1</f>
        <v>#VALUE!</v>
      </c>
      <c r="R465" s="32" t="e">
        <f>IF(RIGHT(DataFromForm[[#This Row],[Heure coucher]],2)*1 &gt;57,Q465, P465)</f>
        <v>#VALUE!</v>
      </c>
      <c r="S465" s="33" t="e">
        <f>IF(RIGHT(DataFromForm[[#This Row],[Heure coucher]],2)*1 &gt;57,0,MROUND(RIGHT(DataFromForm[[#This Row],[Heure coucher]]*1,2),15))</f>
        <v>#VALUE!</v>
      </c>
      <c r="T465" s="20" t="e" cm="1">
        <f t="array" aca="1" ref="T465" ca="1">RIGHT(CELL("address",INDEX(Agenda!A:A,MATCH(DataFromForm[[#This Row],[Date]],Agenda!A:A,0))),3)</f>
        <v>#VALUE!</v>
      </c>
      <c r="U465" s="34" t="e" cm="1">
        <f t="array" ref="U465">INDEX(MatriceHeureHeure[], MATCH(S465*1,TableHeuresMinutes[Colonne1],0),MATCH(R465*1,(MatriceHeureHeure[#Headers])*1,0))</f>
        <v>#VALUE!</v>
      </c>
      <c r="W465" s="30" t="e">
        <f>LEFT(TEXT(DataFromForm[[#This Row],[Heure levé]],"0000"),2)</f>
        <v>#VALUE!</v>
      </c>
      <c r="X465" s="31" t="e">
        <f>LEFT(TEXT(DataFromForm[[#This Row],[Heure levé]],"0000"),2)+1</f>
        <v>#VALUE!</v>
      </c>
      <c r="Y465" t="e">
        <f>IF(RIGHT(DataFromForm[[#This Row],[Heure levé]],2)*1 &gt;57, X465,W465)</f>
        <v>#VALUE!</v>
      </c>
      <c r="Z465" t="e">
        <f>IF(RIGHT(DataFromForm[[#This Row],[Heure levé]],2)*1 &gt;57,0,MROUND(RIGHT(DataFromForm[[#This Row],[Heure coucher]]*1,2),15))</f>
        <v>#VALUE!</v>
      </c>
      <c r="AA465" t="e" cm="1">
        <f t="array" aca="1" ref="AA465" ca="1">RIGHT(CELL("address",INDEX(Agenda!A:A,MATCH(DataFromForm[[#This Row],[Date]],Agenda!A:A,0))),3)</f>
        <v>#VALUE!</v>
      </c>
      <c r="AB465" s="4" t="e" cm="1">
        <f t="array" ref="AB465">INDEX(MatriceHeureHeure[], MATCH(Z465*1,TableHeuresMinutes[Colonne1],0),MATCH(Y465*1,(MatriceHeureHeure[#Headers])*1,0))</f>
        <v>#VALUE!</v>
      </c>
      <c r="AD465" s="48" t="e">
        <f>LEFT(TEXT(DataFromForm[[#This Row],[HeureBoisson]],"0000"),2)</f>
        <v>#VALUE!</v>
      </c>
      <c r="AE465" s="31" t="e">
        <f>LEFT(TEXT(DataFromForm[[#This Row],[HeureBoisson]],"0000"),2)+1</f>
        <v>#VALUE!</v>
      </c>
      <c r="AF465" t="e">
        <f>IF(RIGHT(DataFromForm[[#This Row],[HeureBoisson]],2)*1 &gt;57, AE465,AD465)</f>
        <v>#VALUE!</v>
      </c>
      <c r="AG465" t="e">
        <f>IF(RIGHT(DataFromForm[[#This Row],[HeureBoisson]],2)*1 &gt;57,0,MROUND(RIGHT(DataFromForm[[#This Row],[Heure coucher]]*1,2),15))</f>
        <v>#VALUE!</v>
      </c>
      <c r="AH465" t="e" cm="1">
        <f t="array" aca="1" ref="AH465" ca="1">RIGHT(CELL("address",INDEX(Agenda!A:A,MATCH(DataFromForm[[#This Row],[Date]],Agenda!A:A,0))),3)-1</f>
        <v>#VALUE!</v>
      </c>
      <c r="AI465" s="4" t="e" cm="1">
        <f t="array" ref="AI465">INDEX(MatriceHeureHeure[], MATCH(AG465*1,TableHeuresMinutes[Colonne1],0),MATCH(AF465*1,(MatriceHeureHeure[#Headers])*1,0))</f>
        <v>#VALUE!</v>
      </c>
      <c r="AJ465" s="37">
        <v>0</v>
      </c>
      <c r="AK465" s="48" t="e">
        <f>LEFT(TEXT(DataFromForm[[#This Row],[Heure sieste]],"0000"),2)</f>
        <v>#VALUE!</v>
      </c>
      <c r="AL465" s="31" t="e">
        <f>LEFT(TEXT(DataFromForm[[#This Row],[Heure sieste]],"0000"),2)+1</f>
        <v>#VALUE!</v>
      </c>
      <c r="AM465" t="e">
        <f>IF(RIGHT(DataFromForm[[#This Row],[Heure sieste]],2)*1 &gt;57, AL465,AK465)</f>
        <v>#VALUE!</v>
      </c>
      <c r="AN465" t="e">
        <f>IF(RIGHT(DataFromForm[[#This Row],[Heure sieste]],2)*1 &gt;57,0,MROUND(RIGHT(DataFromForm[[#This Row],[Heure sieste]]*1,2),15))</f>
        <v>#VALUE!</v>
      </c>
      <c r="AO465" t="e">
        <f>MROUND(DataFromForm[[#This Row],[Durée sieste]],15)</f>
        <v>#VALUE!</v>
      </c>
      <c r="AP465" t="e" cm="1">
        <f t="array" aca="1" ref="AP465" ca="1">RIGHT(CELL("address",INDEX(Agenda!A:A,MATCH(DataFromForm[[#This Row],[Date]],Agenda!A:A,0))),3)</f>
        <v>#VALUE!</v>
      </c>
      <c r="AQ465" s="4" t="e" cm="1">
        <f t="array" ref="AQ465">INDEX(MatriceHeureHeure[], MATCH(AN465*1,TableHeuresMinutes[Colonne1],0),MATCH(AM465*1,(MatriceHeureHeure[#Headers])*1,0))</f>
        <v>#VALUE!</v>
      </c>
      <c r="AR465" t="e">
        <f t="shared" si="7"/>
        <v>#VALUE!</v>
      </c>
    </row>
    <row r="466" spans="16:44">
      <c r="P466" s="30" t="e">
        <f>LEFT(TEXT(DataFromForm[[#This Row],[Heure coucher]],"0000"),2)</f>
        <v>#VALUE!</v>
      </c>
      <c r="Q466" s="31" t="e">
        <f>LEFT(TEXT(DataFromForm[[#This Row],[Heure coucher]],"0000"),2)+1</f>
        <v>#VALUE!</v>
      </c>
      <c r="R466" s="32" t="e">
        <f>IF(RIGHT(DataFromForm[[#This Row],[Heure coucher]],2)*1 &gt;57,Q466, P466)</f>
        <v>#VALUE!</v>
      </c>
      <c r="S466" s="33" t="e">
        <f>IF(RIGHT(DataFromForm[[#This Row],[Heure coucher]],2)*1 &gt;57,0,MROUND(RIGHT(DataFromForm[[#This Row],[Heure coucher]]*1,2),15))</f>
        <v>#VALUE!</v>
      </c>
      <c r="T466" s="20" t="e" cm="1">
        <f t="array" aca="1" ref="T466" ca="1">RIGHT(CELL("address",INDEX(Agenda!A:A,MATCH(DataFromForm[[#This Row],[Date]],Agenda!A:A,0))),3)</f>
        <v>#VALUE!</v>
      </c>
      <c r="U466" s="34" t="e" cm="1">
        <f t="array" ref="U466">INDEX(MatriceHeureHeure[], MATCH(S466*1,TableHeuresMinutes[Colonne1],0),MATCH(R466*1,(MatriceHeureHeure[#Headers])*1,0))</f>
        <v>#VALUE!</v>
      </c>
      <c r="W466" s="30" t="e">
        <f>LEFT(TEXT(DataFromForm[[#This Row],[Heure levé]],"0000"),2)</f>
        <v>#VALUE!</v>
      </c>
      <c r="X466" s="31" t="e">
        <f>LEFT(TEXT(DataFromForm[[#This Row],[Heure levé]],"0000"),2)+1</f>
        <v>#VALUE!</v>
      </c>
      <c r="Y466" t="e">
        <f>IF(RIGHT(DataFromForm[[#This Row],[Heure levé]],2)*1 &gt;57, X466,W466)</f>
        <v>#VALUE!</v>
      </c>
      <c r="Z466" t="e">
        <f>IF(RIGHT(DataFromForm[[#This Row],[Heure levé]],2)*1 &gt;57,0,MROUND(RIGHT(DataFromForm[[#This Row],[Heure coucher]]*1,2),15))</f>
        <v>#VALUE!</v>
      </c>
      <c r="AA466" t="e" cm="1">
        <f t="array" aca="1" ref="AA466" ca="1">RIGHT(CELL("address",INDEX(Agenda!A:A,MATCH(DataFromForm[[#This Row],[Date]],Agenda!A:A,0))),3)</f>
        <v>#VALUE!</v>
      </c>
      <c r="AB466" s="4" t="e" cm="1">
        <f t="array" ref="AB466">INDEX(MatriceHeureHeure[], MATCH(Z466*1,TableHeuresMinutes[Colonne1],0),MATCH(Y466*1,(MatriceHeureHeure[#Headers])*1,0))</f>
        <v>#VALUE!</v>
      </c>
      <c r="AD466" s="48" t="e">
        <f>LEFT(TEXT(DataFromForm[[#This Row],[HeureBoisson]],"0000"),2)</f>
        <v>#VALUE!</v>
      </c>
      <c r="AE466" s="31" t="e">
        <f>LEFT(TEXT(DataFromForm[[#This Row],[HeureBoisson]],"0000"),2)+1</f>
        <v>#VALUE!</v>
      </c>
      <c r="AF466" t="e">
        <f>IF(RIGHT(DataFromForm[[#This Row],[HeureBoisson]],2)*1 &gt;57, AE466,AD466)</f>
        <v>#VALUE!</v>
      </c>
      <c r="AG466" t="e">
        <f>IF(RIGHT(DataFromForm[[#This Row],[HeureBoisson]],2)*1 &gt;57,0,MROUND(RIGHT(DataFromForm[[#This Row],[Heure coucher]]*1,2),15))</f>
        <v>#VALUE!</v>
      </c>
      <c r="AH466" t="e" cm="1">
        <f t="array" aca="1" ref="AH466" ca="1">RIGHT(CELL("address",INDEX(Agenda!A:A,MATCH(DataFromForm[[#This Row],[Date]],Agenda!A:A,0))),3)-1</f>
        <v>#VALUE!</v>
      </c>
      <c r="AI466" s="4" t="e" cm="1">
        <f t="array" ref="AI466">INDEX(MatriceHeureHeure[], MATCH(AG466*1,TableHeuresMinutes[Colonne1],0),MATCH(AF466*1,(MatriceHeureHeure[#Headers])*1,0))</f>
        <v>#VALUE!</v>
      </c>
      <c r="AJ466" s="37">
        <v>0</v>
      </c>
      <c r="AK466" s="48" t="e">
        <f>LEFT(TEXT(DataFromForm[[#This Row],[Heure sieste]],"0000"),2)</f>
        <v>#VALUE!</v>
      </c>
      <c r="AL466" s="31" t="e">
        <f>LEFT(TEXT(DataFromForm[[#This Row],[Heure sieste]],"0000"),2)+1</f>
        <v>#VALUE!</v>
      </c>
      <c r="AM466" t="e">
        <f>IF(RIGHT(DataFromForm[[#This Row],[Heure sieste]],2)*1 &gt;57, AL466,AK466)</f>
        <v>#VALUE!</v>
      </c>
      <c r="AN466" t="e">
        <f>IF(RIGHT(DataFromForm[[#This Row],[Heure sieste]],2)*1 &gt;57,0,MROUND(RIGHT(DataFromForm[[#This Row],[Heure sieste]]*1,2),15))</f>
        <v>#VALUE!</v>
      </c>
      <c r="AO466" t="e">
        <f>MROUND(DataFromForm[[#This Row],[Durée sieste]],15)</f>
        <v>#VALUE!</v>
      </c>
      <c r="AP466" t="e" cm="1">
        <f t="array" aca="1" ref="AP466" ca="1">RIGHT(CELL("address",INDEX(Agenda!A:A,MATCH(DataFromForm[[#This Row],[Date]],Agenda!A:A,0))),3)</f>
        <v>#VALUE!</v>
      </c>
      <c r="AQ466" s="4" t="e" cm="1">
        <f t="array" ref="AQ466">INDEX(MatriceHeureHeure[], MATCH(AN466*1,TableHeuresMinutes[Colonne1],0),MATCH(AM466*1,(MatriceHeureHeure[#Headers])*1,0))</f>
        <v>#VALUE!</v>
      </c>
      <c r="AR466" t="e">
        <f t="shared" si="7"/>
        <v>#VALUE!</v>
      </c>
    </row>
    <row r="467" spans="16:44">
      <c r="P467" s="30" t="e">
        <f>LEFT(TEXT(DataFromForm[[#This Row],[Heure coucher]],"0000"),2)</f>
        <v>#VALUE!</v>
      </c>
      <c r="Q467" s="31" t="e">
        <f>LEFT(TEXT(DataFromForm[[#This Row],[Heure coucher]],"0000"),2)+1</f>
        <v>#VALUE!</v>
      </c>
      <c r="R467" s="32" t="e">
        <f>IF(RIGHT(DataFromForm[[#This Row],[Heure coucher]],2)*1 &gt;57,Q467, P467)</f>
        <v>#VALUE!</v>
      </c>
      <c r="S467" s="33" t="e">
        <f>IF(RIGHT(DataFromForm[[#This Row],[Heure coucher]],2)*1 &gt;57,0,MROUND(RIGHT(DataFromForm[[#This Row],[Heure coucher]]*1,2),15))</f>
        <v>#VALUE!</v>
      </c>
      <c r="T467" s="20" t="e" cm="1">
        <f t="array" aca="1" ref="T467" ca="1">RIGHT(CELL("address",INDEX(Agenda!A:A,MATCH(DataFromForm[[#This Row],[Date]],Agenda!A:A,0))),3)</f>
        <v>#VALUE!</v>
      </c>
      <c r="U467" s="34" t="e" cm="1">
        <f t="array" ref="U467">INDEX(MatriceHeureHeure[], MATCH(S467*1,TableHeuresMinutes[Colonne1],0),MATCH(R467*1,(MatriceHeureHeure[#Headers])*1,0))</f>
        <v>#VALUE!</v>
      </c>
      <c r="W467" s="30" t="e">
        <f>LEFT(TEXT(DataFromForm[[#This Row],[Heure levé]],"0000"),2)</f>
        <v>#VALUE!</v>
      </c>
      <c r="X467" s="31" t="e">
        <f>LEFT(TEXT(DataFromForm[[#This Row],[Heure levé]],"0000"),2)+1</f>
        <v>#VALUE!</v>
      </c>
      <c r="Y467" t="e">
        <f>IF(RIGHT(DataFromForm[[#This Row],[Heure levé]],2)*1 &gt;57, X467,W467)</f>
        <v>#VALUE!</v>
      </c>
      <c r="Z467" t="e">
        <f>IF(RIGHT(DataFromForm[[#This Row],[Heure levé]],2)*1 &gt;57,0,MROUND(RIGHT(DataFromForm[[#This Row],[Heure coucher]]*1,2),15))</f>
        <v>#VALUE!</v>
      </c>
      <c r="AA467" t="e" cm="1">
        <f t="array" aca="1" ref="AA467" ca="1">RIGHT(CELL("address",INDEX(Agenda!A:A,MATCH(DataFromForm[[#This Row],[Date]],Agenda!A:A,0))),3)</f>
        <v>#VALUE!</v>
      </c>
      <c r="AB467" s="4" t="e" cm="1">
        <f t="array" ref="AB467">INDEX(MatriceHeureHeure[], MATCH(Z467*1,TableHeuresMinutes[Colonne1],0),MATCH(Y467*1,(MatriceHeureHeure[#Headers])*1,0))</f>
        <v>#VALUE!</v>
      </c>
      <c r="AD467" s="48" t="e">
        <f>LEFT(TEXT(DataFromForm[[#This Row],[HeureBoisson]],"0000"),2)</f>
        <v>#VALUE!</v>
      </c>
      <c r="AE467" s="31" t="e">
        <f>LEFT(TEXT(DataFromForm[[#This Row],[HeureBoisson]],"0000"),2)+1</f>
        <v>#VALUE!</v>
      </c>
      <c r="AF467" t="e">
        <f>IF(RIGHT(DataFromForm[[#This Row],[HeureBoisson]],2)*1 &gt;57, AE467,AD467)</f>
        <v>#VALUE!</v>
      </c>
      <c r="AG467" t="e">
        <f>IF(RIGHT(DataFromForm[[#This Row],[HeureBoisson]],2)*1 &gt;57,0,MROUND(RIGHT(DataFromForm[[#This Row],[Heure coucher]]*1,2),15))</f>
        <v>#VALUE!</v>
      </c>
      <c r="AH467" t="e" cm="1">
        <f t="array" aca="1" ref="AH467" ca="1">RIGHT(CELL("address",INDEX(Agenda!A:A,MATCH(DataFromForm[[#This Row],[Date]],Agenda!A:A,0))),3)-1</f>
        <v>#VALUE!</v>
      </c>
      <c r="AI467" s="4" t="e" cm="1">
        <f t="array" ref="AI467">INDEX(MatriceHeureHeure[], MATCH(AG467*1,TableHeuresMinutes[Colonne1],0),MATCH(AF467*1,(MatriceHeureHeure[#Headers])*1,0))</f>
        <v>#VALUE!</v>
      </c>
      <c r="AJ467" s="37">
        <v>0</v>
      </c>
      <c r="AK467" s="48" t="e">
        <f>LEFT(TEXT(DataFromForm[[#This Row],[Heure sieste]],"0000"),2)</f>
        <v>#VALUE!</v>
      </c>
      <c r="AL467" s="31" t="e">
        <f>LEFT(TEXT(DataFromForm[[#This Row],[Heure sieste]],"0000"),2)+1</f>
        <v>#VALUE!</v>
      </c>
      <c r="AM467" t="e">
        <f>IF(RIGHT(DataFromForm[[#This Row],[Heure sieste]],2)*1 &gt;57, AL467,AK467)</f>
        <v>#VALUE!</v>
      </c>
      <c r="AN467" t="e">
        <f>IF(RIGHT(DataFromForm[[#This Row],[Heure sieste]],2)*1 &gt;57,0,MROUND(RIGHT(DataFromForm[[#This Row],[Heure sieste]]*1,2),15))</f>
        <v>#VALUE!</v>
      </c>
      <c r="AO467" t="e">
        <f>MROUND(DataFromForm[[#This Row],[Durée sieste]],15)</f>
        <v>#VALUE!</v>
      </c>
      <c r="AP467" t="e" cm="1">
        <f t="array" aca="1" ref="AP467" ca="1">RIGHT(CELL("address",INDEX(Agenda!A:A,MATCH(DataFromForm[[#This Row],[Date]],Agenda!A:A,0))),3)</f>
        <v>#VALUE!</v>
      </c>
      <c r="AQ467" s="4" t="e" cm="1">
        <f t="array" ref="AQ467">INDEX(MatriceHeureHeure[], MATCH(AN467*1,TableHeuresMinutes[Colonne1],0),MATCH(AM467*1,(MatriceHeureHeure[#Headers])*1,0))</f>
        <v>#VALUE!</v>
      </c>
      <c r="AR467" t="e">
        <f t="shared" si="7"/>
        <v>#VALUE!</v>
      </c>
    </row>
    <row r="468" spans="16:44">
      <c r="P468" s="30" t="e">
        <f>LEFT(TEXT(DataFromForm[[#This Row],[Heure coucher]],"0000"),2)</f>
        <v>#VALUE!</v>
      </c>
      <c r="Q468" s="31" t="e">
        <f>LEFT(TEXT(DataFromForm[[#This Row],[Heure coucher]],"0000"),2)+1</f>
        <v>#VALUE!</v>
      </c>
      <c r="R468" s="32" t="e">
        <f>IF(RIGHT(DataFromForm[[#This Row],[Heure coucher]],2)*1 &gt;57,Q468, P468)</f>
        <v>#VALUE!</v>
      </c>
      <c r="S468" s="33" t="e">
        <f>IF(RIGHT(DataFromForm[[#This Row],[Heure coucher]],2)*1 &gt;57,0,MROUND(RIGHT(DataFromForm[[#This Row],[Heure coucher]]*1,2),15))</f>
        <v>#VALUE!</v>
      </c>
      <c r="T468" s="20" t="e" cm="1">
        <f t="array" aca="1" ref="T468" ca="1">RIGHT(CELL("address",INDEX(Agenda!A:A,MATCH(DataFromForm[[#This Row],[Date]],Agenda!A:A,0))),3)</f>
        <v>#VALUE!</v>
      </c>
      <c r="U468" s="34" t="e" cm="1">
        <f t="array" ref="U468">INDEX(MatriceHeureHeure[], MATCH(S468*1,TableHeuresMinutes[Colonne1],0),MATCH(R468*1,(MatriceHeureHeure[#Headers])*1,0))</f>
        <v>#VALUE!</v>
      </c>
      <c r="W468" s="30" t="e">
        <f>LEFT(TEXT(DataFromForm[[#This Row],[Heure levé]],"0000"),2)</f>
        <v>#VALUE!</v>
      </c>
      <c r="X468" s="31" t="e">
        <f>LEFT(TEXT(DataFromForm[[#This Row],[Heure levé]],"0000"),2)+1</f>
        <v>#VALUE!</v>
      </c>
      <c r="Y468" t="e">
        <f>IF(RIGHT(DataFromForm[[#This Row],[Heure levé]],2)*1 &gt;57, X468,W468)</f>
        <v>#VALUE!</v>
      </c>
      <c r="Z468" t="e">
        <f>IF(RIGHT(DataFromForm[[#This Row],[Heure levé]],2)*1 &gt;57,0,MROUND(RIGHT(DataFromForm[[#This Row],[Heure coucher]]*1,2),15))</f>
        <v>#VALUE!</v>
      </c>
      <c r="AA468" t="e" cm="1">
        <f t="array" aca="1" ref="AA468" ca="1">RIGHT(CELL("address",INDEX(Agenda!A:A,MATCH(DataFromForm[[#This Row],[Date]],Agenda!A:A,0))),3)</f>
        <v>#VALUE!</v>
      </c>
      <c r="AB468" s="4" t="e" cm="1">
        <f t="array" ref="AB468">INDEX(MatriceHeureHeure[], MATCH(Z468*1,TableHeuresMinutes[Colonne1],0),MATCH(Y468*1,(MatriceHeureHeure[#Headers])*1,0))</f>
        <v>#VALUE!</v>
      </c>
      <c r="AD468" s="48" t="e">
        <f>LEFT(TEXT(DataFromForm[[#This Row],[HeureBoisson]],"0000"),2)</f>
        <v>#VALUE!</v>
      </c>
      <c r="AE468" s="31" t="e">
        <f>LEFT(TEXT(DataFromForm[[#This Row],[HeureBoisson]],"0000"),2)+1</f>
        <v>#VALUE!</v>
      </c>
      <c r="AF468" t="e">
        <f>IF(RIGHT(DataFromForm[[#This Row],[HeureBoisson]],2)*1 &gt;57, AE468,AD468)</f>
        <v>#VALUE!</v>
      </c>
      <c r="AG468" t="e">
        <f>IF(RIGHT(DataFromForm[[#This Row],[HeureBoisson]],2)*1 &gt;57,0,MROUND(RIGHT(DataFromForm[[#This Row],[Heure coucher]]*1,2),15))</f>
        <v>#VALUE!</v>
      </c>
      <c r="AH468" t="e" cm="1">
        <f t="array" aca="1" ref="AH468" ca="1">RIGHT(CELL("address",INDEX(Agenda!A:A,MATCH(DataFromForm[[#This Row],[Date]],Agenda!A:A,0))),3)-1</f>
        <v>#VALUE!</v>
      </c>
      <c r="AI468" s="4" t="e" cm="1">
        <f t="array" ref="AI468">INDEX(MatriceHeureHeure[], MATCH(AG468*1,TableHeuresMinutes[Colonne1],0),MATCH(AF468*1,(MatriceHeureHeure[#Headers])*1,0))</f>
        <v>#VALUE!</v>
      </c>
      <c r="AJ468" s="37">
        <v>0</v>
      </c>
      <c r="AK468" s="48" t="e">
        <f>LEFT(TEXT(DataFromForm[[#This Row],[Heure sieste]],"0000"),2)</f>
        <v>#VALUE!</v>
      </c>
      <c r="AL468" s="31" t="e">
        <f>LEFT(TEXT(DataFromForm[[#This Row],[Heure sieste]],"0000"),2)+1</f>
        <v>#VALUE!</v>
      </c>
      <c r="AM468" t="e">
        <f>IF(RIGHT(DataFromForm[[#This Row],[Heure sieste]],2)*1 &gt;57, AL468,AK468)</f>
        <v>#VALUE!</v>
      </c>
      <c r="AN468" t="e">
        <f>IF(RIGHT(DataFromForm[[#This Row],[Heure sieste]],2)*1 &gt;57,0,MROUND(RIGHT(DataFromForm[[#This Row],[Heure sieste]]*1,2),15))</f>
        <v>#VALUE!</v>
      </c>
      <c r="AO468" t="e">
        <f>MROUND(DataFromForm[[#This Row],[Durée sieste]],15)</f>
        <v>#VALUE!</v>
      </c>
      <c r="AP468" t="e" cm="1">
        <f t="array" aca="1" ref="AP468" ca="1">RIGHT(CELL("address",INDEX(Agenda!A:A,MATCH(DataFromForm[[#This Row],[Date]],Agenda!A:A,0))),3)</f>
        <v>#VALUE!</v>
      </c>
      <c r="AQ468" s="4" t="e" cm="1">
        <f t="array" ref="AQ468">INDEX(MatriceHeureHeure[], MATCH(AN468*1,TableHeuresMinutes[Colonne1],0),MATCH(AM468*1,(MatriceHeureHeure[#Headers])*1,0))</f>
        <v>#VALUE!</v>
      </c>
      <c r="AR468" t="e">
        <f t="shared" si="7"/>
        <v>#VALUE!</v>
      </c>
    </row>
    <row r="469" spans="16:44">
      <c r="P469" s="30" t="e">
        <f>LEFT(TEXT(DataFromForm[[#This Row],[Heure coucher]],"0000"),2)</f>
        <v>#VALUE!</v>
      </c>
      <c r="Q469" s="31" t="e">
        <f>LEFT(TEXT(DataFromForm[[#This Row],[Heure coucher]],"0000"),2)+1</f>
        <v>#VALUE!</v>
      </c>
      <c r="R469" s="32" t="e">
        <f>IF(RIGHT(DataFromForm[[#This Row],[Heure coucher]],2)*1 &gt;57,Q469, P469)</f>
        <v>#VALUE!</v>
      </c>
      <c r="S469" s="33" t="e">
        <f>IF(RIGHT(DataFromForm[[#This Row],[Heure coucher]],2)*1 &gt;57,0,MROUND(RIGHT(DataFromForm[[#This Row],[Heure coucher]]*1,2),15))</f>
        <v>#VALUE!</v>
      </c>
      <c r="T469" s="20" t="e" cm="1">
        <f t="array" aca="1" ref="T469" ca="1">RIGHT(CELL("address",INDEX(Agenda!A:A,MATCH(DataFromForm[[#This Row],[Date]],Agenda!A:A,0))),3)</f>
        <v>#VALUE!</v>
      </c>
      <c r="U469" s="34" t="e" cm="1">
        <f t="array" ref="U469">INDEX(MatriceHeureHeure[], MATCH(S469*1,TableHeuresMinutes[Colonne1],0),MATCH(R469*1,(MatriceHeureHeure[#Headers])*1,0))</f>
        <v>#VALUE!</v>
      </c>
      <c r="W469" s="30" t="e">
        <f>LEFT(TEXT(DataFromForm[[#This Row],[Heure levé]],"0000"),2)</f>
        <v>#VALUE!</v>
      </c>
      <c r="X469" s="31" t="e">
        <f>LEFT(TEXT(DataFromForm[[#This Row],[Heure levé]],"0000"),2)+1</f>
        <v>#VALUE!</v>
      </c>
      <c r="Y469" t="e">
        <f>IF(RIGHT(DataFromForm[[#This Row],[Heure levé]],2)*1 &gt;57, X469,W469)</f>
        <v>#VALUE!</v>
      </c>
      <c r="Z469" t="e">
        <f>IF(RIGHT(DataFromForm[[#This Row],[Heure levé]],2)*1 &gt;57,0,MROUND(RIGHT(DataFromForm[[#This Row],[Heure coucher]]*1,2),15))</f>
        <v>#VALUE!</v>
      </c>
      <c r="AA469" t="e" cm="1">
        <f t="array" aca="1" ref="AA469" ca="1">RIGHT(CELL("address",INDEX(Agenda!A:A,MATCH(DataFromForm[[#This Row],[Date]],Agenda!A:A,0))),3)</f>
        <v>#VALUE!</v>
      </c>
      <c r="AB469" s="4" t="e" cm="1">
        <f t="array" ref="AB469">INDEX(MatriceHeureHeure[], MATCH(Z469*1,TableHeuresMinutes[Colonne1],0),MATCH(Y469*1,(MatriceHeureHeure[#Headers])*1,0))</f>
        <v>#VALUE!</v>
      </c>
      <c r="AD469" s="48" t="e">
        <f>LEFT(TEXT(DataFromForm[[#This Row],[HeureBoisson]],"0000"),2)</f>
        <v>#VALUE!</v>
      </c>
      <c r="AE469" s="31" t="e">
        <f>LEFT(TEXT(DataFromForm[[#This Row],[HeureBoisson]],"0000"),2)+1</f>
        <v>#VALUE!</v>
      </c>
      <c r="AF469" t="e">
        <f>IF(RIGHT(DataFromForm[[#This Row],[HeureBoisson]],2)*1 &gt;57, AE469,AD469)</f>
        <v>#VALUE!</v>
      </c>
      <c r="AG469" t="e">
        <f>IF(RIGHT(DataFromForm[[#This Row],[HeureBoisson]],2)*1 &gt;57,0,MROUND(RIGHT(DataFromForm[[#This Row],[Heure coucher]]*1,2),15))</f>
        <v>#VALUE!</v>
      </c>
      <c r="AH469" t="e" cm="1">
        <f t="array" aca="1" ref="AH469" ca="1">RIGHT(CELL("address",INDEX(Agenda!A:A,MATCH(DataFromForm[[#This Row],[Date]],Agenda!A:A,0))),3)-1</f>
        <v>#VALUE!</v>
      </c>
      <c r="AI469" s="4" t="e" cm="1">
        <f t="array" ref="AI469">INDEX(MatriceHeureHeure[], MATCH(AG469*1,TableHeuresMinutes[Colonne1],0),MATCH(AF469*1,(MatriceHeureHeure[#Headers])*1,0))</f>
        <v>#VALUE!</v>
      </c>
      <c r="AJ469" s="37">
        <v>0</v>
      </c>
      <c r="AK469" s="48" t="e">
        <f>LEFT(TEXT(DataFromForm[[#This Row],[Heure sieste]],"0000"),2)</f>
        <v>#VALUE!</v>
      </c>
      <c r="AL469" s="31" t="e">
        <f>LEFT(TEXT(DataFromForm[[#This Row],[Heure sieste]],"0000"),2)+1</f>
        <v>#VALUE!</v>
      </c>
      <c r="AM469" t="e">
        <f>IF(RIGHT(DataFromForm[[#This Row],[Heure sieste]],2)*1 &gt;57, AL469,AK469)</f>
        <v>#VALUE!</v>
      </c>
      <c r="AN469" t="e">
        <f>IF(RIGHT(DataFromForm[[#This Row],[Heure sieste]],2)*1 &gt;57,0,MROUND(RIGHT(DataFromForm[[#This Row],[Heure sieste]]*1,2),15))</f>
        <v>#VALUE!</v>
      </c>
      <c r="AO469" t="e">
        <f>MROUND(DataFromForm[[#This Row],[Durée sieste]],15)</f>
        <v>#VALUE!</v>
      </c>
      <c r="AP469" t="e" cm="1">
        <f t="array" aca="1" ref="AP469" ca="1">RIGHT(CELL("address",INDEX(Agenda!A:A,MATCH(DataFromForm[[#This Row],[Date]],Agenda!A:A,0))),3)</f>
        <v>#VALUE!</v>
      </c>
      <c r="AQ469" s="4" t="e" cm="1">
        <f t="array" ref="AQ469">INDEX(MatriceHeureHeure[], MATCH(AN469*1,TableHeuresMinutes[Colonne1],0),MATCH(AM469*1,(MatriceHeureHeure[#Headers])*1,0))</f>
        <v>#VALUE!</v>
      </c>
      <c r="AR469" t="e">
        <f t="shared" si="7"/>
        <v>#VALUE!</v>
      </c>
    </row>
    <row r="470" spans="16:44">
      <c r="P470" s="30" t="e">
        <f>LEFT(TEXT(DataFromForm[[#This Row],[Heure coucher]],"0000"),2)</f>
        <v>#VALUE!</v>
      </c>
      <c r="Q470" s="31" t="e">
        <f>LEFT(TEXT(DataFromForm[[#This Row],[Heure coucher]],"0000"),2)+1</f>
        <v>#VALUE!</v>
      </c>
      <c r="R470" s="32" t="e">
        <f>IF(RIGHT(DataFromForm[[#This Row],[Heure coucher]],2)*1 &gt;57,Q470, P470)</f>
        <v>#VALUE!</v>
      </c>
      <c r="S470" s="33" t="e">
        <f>IF(RIGHT(DataFromForm[[#This Row],[Heure coucher]],2)*1 &gt;57,0,MROUND(RIGHT(DataFromForm[[#This Row],[Heure coucher]]*1,2),15))</f>
        <v>#VALUE!</v>
      </c>
      <c r="T470" s="20" t="e" cm="1">
        <f t="array" aca="1" ref="T470" ca="1">RIGHT(CELL("address",INDEX(Agenda!A:A,MATCH(DataFromForm[[#This Row],[Date]],Agenda!A:A,0))),3)</f>
        <v>#VALUE!</v>
      </c>
      <c r="U470" s="34" t="e" cm="1">
        <f t="array" ref="U470">INDEX(MatriceHeureHeure[], MATCH(S470*1,TableHeuresMinutes[Colonne1],0),MATCH(R470*1,(MatriceHeureHeure[#Headers])*1,0))</f>
        <v>#VALUE!</v>
      </c>
      <c r="W470" s="30" t="e">
        <f>LEFT(TEXT(DataFromForm[[#This Row],[Heure levé]],"0000"),2)</f>
        <v>#VALUE!</v>
      </c>
      <c r="X470" s="31" t="e">
        <f>LEFT(TEXT(DataFromForm[[#This Row],[Heure levé]],"0000"),2)+1</f>
        <v>#VALUE!</v>
      </c>
      <c r="Y470" t="e">
        <f>IF(RIGHT(DataFromForm[[#This Row],[Heure levé]],2)*1 &gt;57, X470,W470)</f>
        <v>#VALUE!</v>
      </c>
      <c r="Z470" t="e">
        <f>IF(RIGHT(DataFromForm[[#This Row],[Heure levé]],2)*1 &gt;57,0,MROUND(RIGHT(DataFromForm[[#This Row],[Heure coucher]]*1,2),15))</f>
        <v>#VALUE!</v>
      </c>
      <c r="AA470" t="e" cm="1">
        <f t="array" aca="1" ref="AA470" ca="1">RIGHT(CELL("address",INDEX(Agenda!A:A,MATCH(DataFromForm[[#This Row],[Date]],Agenda!A:A,0))),3)</f>
        <v>#VALUE!</v>
      </c>
      <c r="AB470" s="4" t="e" cm="1">
        <f t="array" ref="AB470">INDEX(MatriceHeureHeure[], MATCH(Z470*1,TableHeuresMinutes[Colonne1],0),MATCH(Y470*1,(MatriceHeureHeure[#Headers])*1,0))</f>
        <v>#VALUE!</v>
      </c>
      <c r="AD470" s="48" t="e">
        <f>LEFT(TEXT(DataFromForm[[#This Row],[HeureBoisson]],"0000"),2)</f>
        <v>#VALUE!</v>
      </c>
      <c r="AE470" s="31" t="e">
        <f>LEFT(TEXT(DataFromForm[[#This Row],[HeureBoisson]],"0000"),2)+1</f>
        <v>#VALUE!</v>
      </c>
      <c r="AF470" t="e">
        <f>IF(RIGHT(DataFromForm[[#This Row],[HeureBoisson]],2)*1 &gt;57, AE470,AD470)</f>
        <v>#VALUE!</v>
      </c>
      <c r="AG470" t="e">
        <f>IF(RIGHT(DataFromForm[[#This Row],[HeureBoisson]],2)*1 &gt;57,0,MROUND(RIGHT(DataFromForm[[#This Row],[Heure coucher]]*1,2),15))</f>
        <v>#VALUE!</v>
      </c>
      <c r="AH470" t="e" cm="1">
        <f t="array" aca="1" ref="AH470" ca="1">RIGHT(CELL("address",INDEX(Agenda!A:A,MATCH(DataFromForm[[#This Row],[Date]],Agenda!A:A,0))),3)-1</f>
        <v>#VALUE!</v>
      </c>
      <c r="AI470" s="4" t="e" cm="1">
        <f t="array" ref="AI470">INDEX(MatriceHeureHeure[], MATCH(AG470*1,TableHeuresMinutes[Colonne1],0),MATCH(AF470*1,(MatriceHeureHeure[#Headers])*1,0))</f>
        <v>#VALUE!</v>
      </c>
      <c r="AJ470" s="37">
        <v>0</v>
      </c>
      <c r="AK470" s="48" t="e">
        <f>LEFT(TEXT(DataFromForm[[#This Row],[Heure sieste]],"0000"),2)</f>
        <v>#VALUE!</v>
      </c>
      <c r="AL470" s="31" t="e">
        <f>LEFT(TEXT(DataFromForm[[#This Row],[Heure sieste]],"0000"),2)+1</f>
        <v>#VALUE!</v>
      </c>
      <c r="AM470" t="e">
        <f>IF(RIGHT(DataFromForm[[#This Row],[Heure sieste]],2)*1 &gt;57, AL470,AK470)</f>
        <v>#VALUE!</v>
      </c>
      <c r="AN470" t="e">
        <f>IF(RIGHT(DataFromForm[[#This Row],[Heure sieste]],2)*1 &gt;57,0,MROUND(RIGHT(DataFromForm[[#This Row],[Heure sieste]]*1,2),15))</f>
        <v>#VALUE!</v>
      </c>
      <c r="AO470" t="e">
        <f>MROUND(DataFromForm[[#This Row],[Durée sieste]],15)</f>
        <v>#VALUE!</v>
      </c>
      <c r="AP470" t="e" cm="1">
        <f t="array" aca="1" ref="AP470" ca="1">RIGHT(CELL("address",INDEX(Agenda!A:A,MATCH(DataFromForm[[#This Row],[Date]],Agenda!A:A,0))),3)</f>
        <v>#VALUE!</v>
      </c>
      <c r="AQ470" s="4" t="e" cm="1">
        <f t="array" ref="AQ470">INDEX(MatriceHeureHeure[], MATCH(AN470*1,TableHeuresMinutes[Colonne1],0),MATCH(AM470*1,(MatriceHeureHeure[#Headers])*1,0))</f>
        <v>#VALUE!</v>
      </c>
      <c r="AR470" t="e">
        <f t="shared" si="7"/>
        <v>#VALUE!</v>
      </c>
    </row>
    <row r="471" spans="16:44">
      <c r="P471" s="30" t="e">
        <f>LEFT(TEXT(DataFromForm[[#This Row],[Heure coucher]],"0000"),2)</f>
        <v>#VALUE!</v>
      </c>
      <c r="Q471" s="31" t="e">
        <f>LEFT(TEXT(DataFromForm[[#This Row],[Heure coucher]],"0000"),2)+1</f>
        <v>#VALUE!</v>
      </c>
      <c r="R471" s="32" t="e">
        <f>IF(RIGHT(DataFromForm[[#This Row],[Heure coucher]],2)*1 &gt;57,Q471, P471)</f>
        <v>#VALUE!</v>
      </c>
      <c r="S471" s="33" t="e">
        <f>IF(RIGHT(DataFromForm[[#This Row],[Heure coucher]],2)*1 &gt;57,0,MROUND(RIGHT(DataFromForm[[#This Row],[Heure coucher]]*1,2),15))</f>
        <v>#VALUE!</v>
      </c>
      <c r="T471" s="20" t="e" cm="1">
        <f t="array" aca="1" ref="T471" ca="1">RIGHT(CELL("address",INDEX(Agenda!A:A,MATCH(DataFromForm[[#This Row],[Date]],Agenda!A:A,0))),3)</f>
        <v>#VALUE!</v>
      </c>
      <c r="U471" s="34" t="e" cm="1">
        <f t="array" ref="U471">INDEX(MatriceHeureHeure[], MATCH(S471*1,TableHeuresMinutes[Colonne1],0),MATCH(R471*1,(MatriceHeureHeure[#Headers])*1,0))</f>
        <v>#VALUE!</v>
      </c>
      <c r="W471" s="30" t="e">
        <f>LEFT(TEXT(DataFromForm[[#This Row],[Heure levé]],"0000"),2)</f>
        <v>#VALUE!</v>
      </c>
      <c r="X471" s="31" t="e">
        <f>LEFT(TEXT(DataFromForm[[#This Row],[Heure levé]],"0000"),2)+1</f>
        <v>#VALUE!</v>
      </c>
      <c r="Y471" t="e">
        <f>IF(RIGHT(DataFromForm[[#This Row],[Heure levé]],2)*1 &gt;57, X471,W471)</f>
        <v>#VALUE!</v>
      </c>
      <c r="Z471" t="e">
        <f>IF(RIGHT(DataFromForm[[#This Row],[Heure levé]],2)*1 &gt;57,0,MROUND(RIGHT(DataFromForm[[#This Row],[Heure coucher]]*1,2),15))</f>
        <v>#VALUE!</v>
      </c>
      <c r="AA471" t="e" cm="1">
        <f t="array" aca="1" ref="AA471" ca="1">RIGHT(CELL("address",INDEX(Agenda!A:A,MATCH(DataFromForm[[#This Row],[Date]],Agenda!A:A,0))),3)</f>
        <v>#VALUE!</v>
      </c>
      <c r="AB471" s="4" t="e" cm="1">
        <f t="array" ref="AB471">INDEX(MatriceHeureHeure[], MATCH(Z471*1,TableHeuresMinutes[Colonne1],0),MATCH(Y471*1,(MatriceHeureHeure[#Headers])*1,0))</f>
        <v>#VALUE!</v>
      </c>
      <c r="AD471" s="48" t="e">
        <f>LEFT(TEXT(DataFromForm[[#This Row],[HeureBoisson]],"0000"),2)</f>
        <v>#VALUE!</v>
      </c>
      <c r="AE471" s="31" t="e">
        <f>LEFT(TEXT(DataFromForm[[#This Row],[HeureBoisson]],"0000"),2)+1</f>
        <v>#VALUE!</v>
      </c>
      <c r="AF471" t="e">
        <f>IF(RIGHT(DataFromForm[[#This Row],[HeureBoisson]],2)*1 &gt;57, AE471,AD471)</f>
        <v>#VALUE!</v>
      </c>
      <c r="AG471" t="e">
        <f>IF(RIGHT(DataFromForm[[#This Row],[HeureBoisson]],2)*1 &gt;57,0,MROUND(RIGHT(DataFromForm[[#This Row],[Heure coucher]]*1,2),15))</f>
        <v>#VALUE!</v>
      </c>
      <c r="AH471" t="e" cm="1">
        <f t="array" aca="1" ref="AH471" ca="1">RIGHT(CELL("address",INDEX(Agenda!A:A,MATCH(DataFromForm[[#This Row],[Date]],Agenda!A:A,0))),3)-1</f>
        <v>#VALUE!</v>
      </c>
      <c r="AI471" s="4" t="e" cm="1">
        <f t="array" ref="AI471">INDEX(MatriceHeureHeure[], MATCH(AG471*1,TableHeuresMinutes[Colonne1],0),MATCH(AF471*1,(MatriceHeureHeure[#Headers])*1,0))</f>
        <v>#VALUE!</v>
      </c>
      <c r="AJ471" s="37">
        <v>0</v>
      </c>
      <c r="AK471" s="48" t="e">
        <f>LEFT(TEXT(DataFromForm[[#This Row],[Heure sieste]],"0000"),2)</f>
        <v>#VALUE!</v>
      </c>
      <c r="AL471" s="31" t="e">
        <f>LEFT(TEXT(DataFromForm[[#This Row],[Heure sieste]],"0000"),2)+1</f>
        <v>#VALUE!</v>
      </c>
      <c r="AM471" t="e">
        <f>IF(RIGHT(DataFromForm[[#This Row],[Heure sieste]],2)*1 &gt;57, AL471,AK471)</f>
        <v>#VALUE!</v>
      </c>
      <c r="AN471" t="e">
        <f>IF(RIGHT(DataFromForm[[#This Row],[Heure sieste]],2)*1 &gt;57,0,MROUND(RIGHT(DataFromForm[[#This Row],[Heure sieste]]*1,2),15))</f>
        <v>#VALUE!</v>
      </c>
      <c r="AO471" t="e">
        <f>MROUND(DataFromForm[[#This Row],[Durée sieste]],15)</f>
        <v>#VALUE!</v>
      </c>
      <c r="AP471" t="e" cm="1">
        <f t="array" aca="1" ref="AP471" ca="1">RIGHT(CELL("address",INDEX(Agenda!A:A,MATCH(DataFromForm[[#This Row],[Date]],Agenda!A:A,0))),3)</f>
        <v>#VALUE!</v>
      </c>
      <c r="AQ471" s="4" t="e" cm="1">
        <f t="array" ref="AQ471">INDEX(MatriceHeureHeure[], MATCH(AN471*1,TableHeuresMinutes[Colonne1],0),MATCH(AM471*1,(MatriceHeureHeure[#Headers])*1,0))</f>
        <v>#VALUE!</v>
      </c>
      <c r="AR471" t="e">
        <f t="shared" ref="AR471:AR534" si="8">(AO471/15)-1</f>
        <v>#VALUE!</v>
      </c>
    </row>
    <row r="472" spans="16:44">
      <c r="P472" s="30" t="e">
        <f>LEFT(TEXT(DataFromForm[[#This Row],[Heure coucher]],"0000"),2)</f>
        <v>#VALUE!</v>
      </c>
      <c r="Q472" s="31" t="e">
        <f>LEFT(TEXT(DataFromForm[[#This Row],[Heure coucher]],"0000"),2)+1</f>
        <v>#VALUE!</v>
      </c>
      <c r="R472" s="32" t="e">
        <f>IF(RIGHT(DataFromForm[[#This Row],[Heure coucher]],2)*1 &gt;57,Q472, P472)</f>
        <v>#VALUE!</v>
      </c>
      <c r="S472" s="33" t="e">
        <f>IF(RIGHT(DataFromForm[[#This Row],[Heure coucher]],2)*1 &gt;57,0,MROUND(RIGHT(DataFromForm[[#This Row],[Heure coucher]]*1,2),15))</f>
        <v>#VALUE!</v>
      </c>
      <c r="T472" s="20" t="e" cm="1">
        <f t="array" aca="1" ref="T472" ca="1">RIGHT(CELL("address",INDEX(Agenda!A:A,MATCH(DataFromForm[[#This Row],[Date]],Agenda!A:A,0))),3)</f>
        <v>#VALUE!</v>
      </c>
      <c r="U472" s="34" t="e" cm="1">
        <f t="array" ref="U472">INDEX(MatriceHeureHeure[], MATCH(S472*1,TableHeuresMinutes[Colonne1],0),MATCH(R472*1,(MatriceHeureHeure[#Headers])*1,0))</f>
        <v>#VALUE!</v>
      </c>
      <c r="W472" s="30" t="e">
        <f>LEFT(TEXT(DataFromForm[[#This Row],[Heure levé]],"0000"),2)</f>
        <v>#VALUE!</v>
      </c>
      <c r="X472" s="31" t="e">
        <f>LEFT(TEXT(DataFromForm[[#This Row],[Heure levé]],"0000"),2)+1</f>
        <v>#VALUE!</v>
      </c>
      <c r="Y472" t="e">
        <f>IF(RIGHT(DataFromForm[[#This Row],[Heure levé]],2)*1 &gt;57, X472,W472)</f>
        <v>#VALUE!</v>
      </c>
      <c r="Z472" t="e">
        <f>IF(RIGHT(DataFromForm[[#This Row],[Heure levé]],2)*1 &gt;57,0,MROUND(RIGHT(DataFromForm[[#This Row],[Heure coucher]]*1,2),15))</f>
        <v>#VALUE!</v>
      </c>
      <c r="AA472" t="e" cm="1">
        <f t="array" aca="1" ref="AA472" ca="1">RIGHT(CELL("address",INDEX(Agenda!A:A,MATCH(DataFromForm[[#This Row],[Date]],Agenda!A:A,0))),3)</f>
        <v>#VALUE!</v>
      </c>
      <c r="AB472" s="4" t="e" cm="1">
        <f t="array" ref="AB472">INDEX(MatriceHeureHeure[], MATCH(Z472*1,TableHeuresMinutes[Colonne1],0),MATCH(Y472*1,(MatriceHeureHeure[#Headers])*1,0))</f>
        <v>#VALUE!</v>
      </c>
      <c r="AD472" s="48" t="e">
        <f>LEFT(TEXT(DataFromForm[[#This Row],[HeureBoisson]],"0000"),2)</f>
        <v>#VALUE!</v>
      </c>
      <c r="AE472" s="31" t="e">
        <f>LEFT(TEXT(DataFromForm[[#This Row],[HeureBoisson]],"0000"),2)+1</f>
        <v>#VALUE!</v>
      </c>
      <c r="AF472" t="e">
        <f>IF(RIGHT(DataFromForm[[#This Row],[HeureBoisson]],2)*1 &gt;57, AE472,AD472)</f>
        <v>#VALUE!</v>
      </c>
      <c r="AG472" t="e">
        <f>IF(RIGHT(DataFromForm[[#This Row],[HeureBoisson]],2)*1 &gt;57,0,MROUND(RIGHT(DataFromForm[[#This Row],[Heure coucher]]*1,2),15))</f>
        <v>#VALUE!</v>
      </c>
      <c r="AH472" t="e" cm="1">
        <f t="array" aca="1" ref="AH472" ca="1">RIGHT(CELL("address",INDEX(Agenda!A:A,MATCH(DataFromForm[[#This Row],[Date]],Agenda!A:A,0))),3)-1</f>
        <v>#VALUE!</v>
      </c>
      <c r="AI472" s="4" t="e" cm="1">
        <f t="array" ref="AI472">INDEX(MatriceHeureHeure[], MATCH(AG472*1,TableHeuresMinutes[Colonne1],0),MATCH(AF472*1,(MatriceHeureHeure[#Headers])*1,0))</f>
        <v>#VALUE!</v>
      </c>
      <c r="AJ472" s="37">
        <v>0</v>
      </c>
      <c r="AK472" s="48" t="e">
        <f>LEFT(TEXT(DataFromForm[[#This Row],[Heure sieste]],"0000"),2)</f>
        <v>#VALUE!</v>
      </c>
      <c r="AL472" s="31" t="e">
        <f>LEFT(TEXT(DataFromForm[[#This Row],[Heure sieste]],"0000"),2)+1</f>
        <v>#VALUE!</v>
      </c>
      <c r="AM472" t="e">
        <f>IF(RIGHT(DataFromForm[[#This Row],[Heure sieste]],2)*1 &gt;57, AL472,AK472)</f>
        <v>#VALUE!</v>
      </c>
      <c r="AN472" t="e">
        <f>IF(RIGHT(DataFromForm[[#This Row],[Heure sieste]],2)*1 &gt;57,0,MROUND(RIGHT(DataFromForm[[#This Row],[Heure sieste]]*1,2),15))</f>
        <v>#VALUE!</v>
      </c>
      <c r="AO472" t="e">
        <f>MROUND(DataFromForm[[#This Row],[Durée sieste]],15)</f>
        <v>#VALUE!</v>
      </c>
      <c r="AP472" t="e" cm="1">
        <f t="array" aca="1" ref="AP472" ca="1">RIGHT(CELL("address",INDEX(Agenda!A:A,MATCH(DataFromForm[[#This Row],[Date]],Agenda!A:A,0))),3)</f>
        <v>#VALUE!</v>
      </c>
      <c r="AQ472" s="4" t="e" cm="1">
        <f t="array" ref="AQ472">INDEX(MatriceHeureHeure[], MATCH(AN472*1,TableHeuresMinutes[Colonne1],0),MATCH(AM472*1,(MatriceHeureHeure[#Headers])*1,0))</f>
        <v>#VALUE!</v>
      </c>
      <c r="AR472" t="e">
        <f t="shared" si="8"/>
        <v>#VALUE!</v>
      </c>
    </row>
    <row r="473" spans="16:44">
      <c r="P473" s="30" t="e">
        <f>LEFT(TEXT(DataFromForm[[#This Row],[Heure coucher]],"0000"),2)</f>
        <v>#VALUE!</v>
      </c>
      <c r="Q473" s="31" t="e">
        <f>LEFT(TEXT(DataFromForm[[#This Row],[Heure coucher]],"0000"),2)+1</f>
        <v>#VALUE!</v>
      </c>
      <c r="R473" s="32" t="e">
        <f>IF(RIGHT(DataFromForm[[#This Row],[Heure coucher]],2)*1 &gt;57,Q473, P473)</f>
        <v>#VALUE!</v>
      </c>
      <c r="S473" s="33" t="e">
        <f>IF(RIGHT(DataFromForm[[#This Row],[Heure coucher]],2)*1 &gt;57,0,MROUND(RIGHT(DataFromForm[[#This Row],[Heure coucher]]*1,2),15))</f>
        <v>#VALUE!</v>
      </c>
      <c r="T473" s="20" t="e" cm="1">
        <f t="array" aca="1" ref="T473" ca="1">RIGHT(CELL("address",INDEX(Agenda!A:A,MATCH(DataFromForm[[#This Row],[Date]],Agenda!A:A,0))),3)</f>
        <v>#VALUE!</v>
      </c>
      <c r="U473" s="34" t="e" cm="1">
        <f t="array" ref="U473">INDEX(MatriceHeureHeure[], MATCH(S473*1,TableHeuresMinutes[Colonne1],0),MATCH(R473*1,(MatriceHeureHeure[#Headers])*1,0))</f>
        <v>#VALUE!</v>
      </c>
      <c r="W473" s="30" t="e">
        <f>LEFT(TEXT(DataFromForm[[#This Row],[Heure levé]],"0000"),2)</f>
        <v>#VALUE!</v>
      </c>
      <c r="X473" s="31" t="e">
        <f>LEFT(TEXT(DataFromForm[[#This Row],[Heure levé]],"0000"),2)+1</f>
        <v>#VALUE!</v>
      </c>
      <c r="Y473" t="e">
        <f>IF(RIGHT(DataFromForm[[#This Row],[Heure levé]],2)*1 &gt;57, X473,W473)</f>
        <v>#VALUE!</v>
      </c>
      <c r="Z473" t="e">
        <f>IF(RIGHT(DataFromForm[[#This Row],[Heure levé]],2)*1 &gt;57,0,MROUND(RIGHT(DataFromForm[[#This Row],[Heure coucher]]*1,2),15))</f>
        <v>#VALUE!</v>
      </c>
      <c r="AA473" t="e" cm="1">
        <f t="array" aca="1" ref="AA473" ca="1">RIGHT(CELL("address",INDEX(Agenda!A:A,MATCH(DataFromForm[[#This Row],[Date]],Agenda!A:A,0))),3)</f>
        <v>#VALUE!</v>
      </c>
      <c r="AB473" s="4" t="e" cm="1">
        <f t="array" ref="AB473">INDEX(MatriceHeureHeure[], MATCH(Z473*1,TableHeuresMinutes[Colonne1],0),MATCH(Y473*1,(MatriceHeureHeure[#Headers])*1,0))</f>
        <v>#VALUE!</v>
      </c>
      <c r="AD473" s="48" t="e">
        <f>LEFT(TEXT(DataFromForm[[#This Row],[HeureBoisson]],"0000"),2)</f>
        <v>#VALUE!</v>
      </c>
      <c r="AE473" s="31" t="e">
        <f>LEFT(TEXT(DataFromForm[[#This Row],[HeureBoisson]],"0000"),2)+1</f>
        <v>#VALUE!</v>
      </c>
      <c r="AF473" t="e">
        <f>IF(RIGHT(DataFromForm[[#This Row],[HeureBoisson]],2)*1 &gt;57, AE473,AD473)</f>
        <v>#VALUE!</v>
      </c>
      <c r="AG473" t="e">
        <f>IF(RIGHT(DataFromForm[[#This Row],[HeureBoisson]],2)*1 &gt;57,0,MROUND(RIGHT(DataFromForm[[#This Row],[Heure coucher]]*1,2),15))</f>
        <v>#VALUE!</v>
      </c>
      <c r="AH473" t="e" cm="1">
        <f t="array" aca="1" ref="AH473" ca="1">RIGHT(CELL("address",INDEX(Agenda!A:A,MATCH(DataFromForm[[#This Row],[Date]],Agenda!A:A,0))),3)-1</f>
        <v>#VALUE!</v>
      </c>
      <c r="AI473" s="4" t="e" cm="1">
        <f t="array" ref="AI473">INDEX(MatriceHeureHeure[], MATCH(AG473*1,TableHeuresMinutes[Colonne1],0),MATCH(AF473*1,(MatriceHeureHeure[#Headers])*1,0))</f>
        <v>#VALUE!</v>
      </c>
      <c r="AJ473" s="37">
        <v>0</v>
      </c>
      <c r="AK473" s="48" t="e">
        <f>LEFT(TEXT(DataFromForm[[#This Row],[Heure sieste]],"0000"),2)</f>
        <v>#VALUE!</v>
      </c>
      <c r="AL473" s="31" t="e">
        <f>LEFT(TEXT(DataFromForm[[#This Row],[Heure sieste]],"0000"),2)+1</f>
        <v>#VALUE!</v>
      </c>
      <c r="AM473" t="e">
        <f>IF(RIGHT(DataFromForm[[#This Row],[Heure sieste]],2)*1 &gt;57, AL473,AK473)</f>
        <v>#VALUE!</v>
      </c>
      <c r="AN473" t="e">
        <f>IF(RIGHT(DataFromForm[[#This Row],[Heure sieste]],2)*1 &gt;57,0,MROUND(RIGHT(DataFromForm[[#This Row],[Heure sieste]]*1,2),15))</f>
        <v>#VALUE!</v>
      </c>
      <c r="AO473" t="e">
        <f>MROUND(DataFromForm[[#This Row],[Durée sieste]],15)</f>
        <v>#VALUE!</v>
      </c>
      <c r="AP473" t="e" cm="1">
        <f t="array" aca="1" ref="AP473" ca="1">RIGHT(CELL("address",INDEX(Agenda!A:A,MATCH(DataFromForm[[#This Row],[Date]],Agenda!A:A,0))),3)</f>
        <v>#VALUE!</v>
      </c>
      <c r="AQ473" s="4" t="e" cm="1">
        <f t="array" ref="AQ473">INDEX(MatriceHeureHeure[], MATCH(AN473*1,TableHeuresMinutes[Colonne1],0),MATCH(AM473*1,(MatriceHeureHeure[#Headers])*1,0))</f>
        <v>#VALUE!</v>
      </c>
      <c r="AR473" t="e">
        <f t="shared" si="8"/>
        <v>#VALUE!</v>
      </c>
    </row>
    <row r="474" spans="16:44">
      <c r="P474" s="30" t="e">
        <f>LEFT(TEXT(DataFromForm[[#This Row],[Heure coucher]],"0000"),2)</f>
        <v>#VALUE!</v>
      </c>
      <c r="Q474" s="31" t="e">
        <f>LEFT(TEXT(DataFromForm[[#This Row],[Heure coucher]],"0000"),2)+1</f>
        <v>#VALUE!</v>
      </c>
      <c r="R474" s="32" t="e">
        <f>IF(RIGHT(DataFromForm[[#This Row],[Heure coucher]],2)*1 &gt;57,Q474, P474)</f>
        <v>#VALUE!</v>
      </c>
      <c r="S474" s="33" t="e">
        <f>IF(RIGHT(DataFromForm[[#This Row],[Heure coucher]],2)*1 &gt;57,0,MROUND(RIGHT(DataFromForm[[#This Row],[Heure coucher]]*1,2),15))</f>
        <v>#VALUE!</v>
      </c>
      <c r="T474" s="20" t="e" cm="1">
        <f t="array" aca="1" ref="T474" ca="1">RIGHT(CELL("address",INDEX(Agenda!A:A,MATCH(DataFromForm[[#This Row],[Date]],Agenda!A:A,0))),3)</f>
        <v>#VALUE!</v>
      </c>
      <c r="U474" s="34" t="e" cm="1">
        <f t="array" ref="U474">INDEX(MatriceHeureHeure[], MATCH(S474*1,TableHeuresMinutes[Colonne1],0),MATCH(R474*1,(MatriceHeureHeure[#Headers])*1,0))</f>
        <v>#VALUE!</v>
      </c>
      <c r="W474" s="30" t="e">
        <f>LEFT(TEXT(DataFromForm[[#This Row],[Heure levé]],"0000"),2)</f>
        <v>#VALUE!</v>
      </c>
      <c r="X474" s="31" t="e">
        <f>LEFT(TEXT(DataFromForm[[#This Row],[Heure levé]],"0000"),2)+1</f>
        <v>#VALUE!</v>
      </c>
      <c r="Y474" t="e">
        <f>IF(RIGHT(DataFromForm[[#This Row],[Heure levé]],2)*1 &gt;57, X474,W474)</f>
        <v>#VALUE!</v>
      </c>
      <c r="Z474" t="e">
        <f>IF(RIGHT(DataFromForm[[#This Row],[Heure levé]],2)*1 &gt;57,0,MROUND(RIGHT(DataFromForm[[#This Row],[Heure coucher]]*1,2),15))</f>
        <v>#VALUE!</v>
      </c>
      <c r="AA474" t="e" cm="1">
        <f t="array" aca="1" ref="AA474" ca="1">RIGHT(CELL("address",INDEX(Agenda!A:A,MATCH(DataFromForm[[#This Row],[Date]],Agenda!A:A,0))),3)</f>
        <v>#VALUE!</v>
      </c>
      <c r="AB474" s="4" t="e" cm="1">
        <f t="array" ref="AB474">INDEX(MatriceHeureHeure[], MATCH(Z474*1,TableHeuresMinutes[Colonne1],0),MATCH(Y474*1,(MatriceHeureHeure[#Headers])*1,0))</f>
        <v>#VALUE!</v>
      </c>
      <c r="AD474" s="48" t="e">
        <f>LEFT(TEXT(DataFromForm[[#This Row],[HeureBoisson]],"0000"),2)</f>
        <v>#VALUE!</v>
      </c>
      <c r="AE474" s="31" t="e">
        <f>LEFT(TEXT(DataFromForm[[#This Row],[HeureBoisson]],"0000"),2)+1</f>
        <v>#VALUE!</v>
      </c>
      <c r="AF474" t="e">
        <f>IF(RIGHT(DataFromForm[[#This Row],[HeureBoisson]],2)*1 &gt;57, AE474,AD474)</f>
        <v>#VALUE!</v>
      </c>
      <c r="AG474" t="e">
        <f>IF(RIGHT(DataFromForm[[#This Row],[HeureBoisson]],2)*1 &gt;57,0,MROUND(RIGHT(DataFromForm[[#This Row],[Heure coucher]]*1,2),15))</f>
        <v>#VALUE!</v>
      </c>
      <c r="AH474" t="e" cm="1">
        <f t="array" aca="1" ref="AH474" ca="1">RIGHT(CELL("address",INDEX(Agenda!A:A,MATCH(DataFromForm[[#This Row],[Date]],Agenda!A:A,0))),3)-1</f>
        <v>#VALUE!</v>
      </c>
      <c r="AI474" s="4" t="e" cm="1">
        <f t="array" ref="AI474">INDEX(MatriceHeureHeure[], MATCH(AG474*1,TableHeuresMinutes[Colonne1],0),MATCH(AF474*1,(MatriceHeureHeure[#Headers])*1,0))</f>
        <v>#VALUE!</v>
      </c>
      <c r="AJ474" s="37">
        <v>0</v>
      </c>
      <c r="AK474" s="48" t="e">
        <f>LEFT(TEXT(DataFromForm[[#This Row],[Heure sieste]],"0000"),2)</f>
        <v>#VALUE!</v>
      </c>
      <c r="AL474" s="31" t="e">
        <f>LEFT(TEXT(DataFromForm[[#This Row],[Heure sieste]],"0000"),2)+1</f>
        <v>#VALUE!</v>
      </c>
      <c r="AM474" t="e">
        <f>IF(RIGHT(DataFromForm[[#This Row],[Heure sieste]],2)*1 &gt;57, AL474,AK474)</f>
        <v>#VALUE!</v>
      </c>
      <c r="AN474" t="e">
        <f>IF(RIGHT(DataFromForm[[#This Row],[Heure sieste]],2)*1 &gt;57,0,MROUND(RIGHT(DataFromForm[[#This Row],[Heure sieste]]*1,2),15))</f>
        <v>#VALUE!</v>
      </c>
      <c r="AO474" t="e">
        <f>MROUND(DataFromForm[[#This Row],[Durée sieste]],15)</f>
        <v>#VALUE!</v>
      </c>
      <c r="AP474" t="e" cm="1">
        <f t="array" aca="1" ref="AP474" ca="1">RIGHT(CELL("address",INDEX(Agenda!A:A,MATCH(DataFromForm[[#This Row],[Date]],Agenda!A:A,0))),3)</f>
        <v>#VALUE!</v>
      </c>
      <c r="AQ474" s="4" t="e" cm="1">
        <f t="array" ref="AQ474">INDEX(MatriceHeureHeure[], MATCH(AN474*1,TableHeuresMinutes[Colonne1],0),MATCH(AM474*1,(MatriceHeureHeure[#Headers])*1,0))</f>
        <v>#VALUE!</v>
      </c>
      <c r="AR474" t="e">
        <f t="shared" si="8"/>
        <v>#VALUE!</v>
      </c>
    </row>
    <row r="475" spans="16:44">
      <c r="P475" s="30" t="e">
        <f>LEFT(TEXT(DataFromForm[[#This Row],[Heure coucher]],"0000"),2)</f>
        <v>#VALUE!</v>
      </c>
      <c r="Q475" s="31" t="e">
        <f>LEFT(TEXT(DataFromForm[[#This Row],[Heure coucher]],"0000"),2)+1</f>
        <v>#VALUE!</v>
      </c>
      <c r="R475" s="32" t="e">
        <f>IF(RIGHT(DataFromForm[[#This Row],[Heure coucher]],2)*1 &gt;57,Q475, P475)</f>
        <v>#VALUE!</v>
      </c>
      <c r="S475" s="33" t="e">
        <f>IF(RIGHT(DataFromForm[[#This Row],[Heure coucher]],2)*1 &gt;57,0,MROUND(RIGHT(DataFromForm[[#This Row],[Heure coucher]]*1,2),15))</f>
        <v>#VALUE!</v>
      </c>
      <c r="T475" s="20" t="e" cm="1">
        <f t="array" aca="1" ref="T475" ca="1">RIGHT(CELL("address",INDEX(Agenda!A:A,MATCH(DataFromForm[[#This Row],[Date]],Agenda!A:A,0))),3)</f>
        <v>#VALUE!</v>
      </c>
      <c r="U475" s="34" t="e" cm="1">
        <f t="array" ref="U475">INDEX(MatriceHeureHeure[], MATCH(S475*1,TableHeuresMinutes[Colonne1],0),MATCH(R475*1,(MatriceHeureHeure[#Headers])*1,0))</f>
        <v>#VALUE!</v>
      </c>
      <c r="W475" s="30" t="e">
        <f>LEFT(TEXT(DataFromForm[[#This Row],[Heure levé]],"0000"),2)</f>
        <v>#VALUE!</v>
      </c>
      <c r="X475" s="31" t="e">
        <f>LEFT(TEXT(DataFromForm[[#This Row],[Heure levé]],"0000"),2)+1</f>
        <v>#VALUE!</v>
      </c>
      <c r="Y475" t="e">
        <f>IF(RIGHT(DataFromForm[[#This Row],[Heure levé]],2)*1 &gt;57, X475,W475)</f>
        <v>#VALUE!</v>
      </c>
      <c r="Z475" t="e">
        <f>IF(RIGHT(DataFromForm[[#This Row],[Heure levé]],2)*1 &gt;57,0,MROUND(RIGHT(DataFromForm[[#This Row],[Heure coucher]]*1,2),15))</f>
        <v>#VALUE!</v>
      </c>
      <c r="AA475" t="e" cm="1">
        <f t="array" aca="1" ref="AA475" ca="1">RIGHT(CELL("address",INDEX(Agenda!A:A,MATCH(DataFromForm[[#This Row],[Date]],Agenda!A:A,0))),3)</f>
        <v>#VALUE!</v>
      </c>
      <c r="AB475" s="4" t="e" cm="1">
        <f t="array" ref="AB475">INDEX(MatriceHeureHeure[], MATCH(Z475*1,TableHeuresMinutes[Colonne1],0),MATCH(Y475*1,(MatriceHeureHeure[#Headers])*1,0))</f>
        <v>#VALUE!</v>
      </c>
      <c r="AD475" s="48" t="e">
        <f>LEFT(TEXT(DataFromForm[[#This Row],[HeureBoisson]],"0000"),2)</f>
        <v>#VALUE!</v>
      </c>
      <c r="AE475" s="31" t="e">
        <f>LEFT(TEXT(DataFromForm[[#This Row],[HeureBoisson]],"0000"),2)+1</f>
        <v>#VALUE!</v>
      </c>
      <c r="AF475" t="e">
        <f>IF(RIGHT(DataFromForm[[#This Row],[HeureBoisson]],2)*1 &gt;57, AE475,AD475)</f>
        <v>#VALUE!</v>
      </c>
      <c r="AG475" t="e">
        <f>IF(RIGHT(DataFromForm[[#This Row],[HeureBoisson]],2)*1 &gt;57,0,MROUND(RIGHT(DataFromForm[[#This Row],[Heure coucher]]*1,2),15))</f>
        <v>#VALUE!</v>
      </c>
      <c r="AH475" t="e" cm="1">
        <f t="array" aca="1" ref="AH475" ca="1">RIGHT(CELL("address",INDEX(Agenda!A:A,MATCH(DataFromForm[[#This Row],[Date]],Agenda!A:A,0))),3)-1</f>
        <v>#VALUE!</v>
      </c>
      <c r="AI475" s="4" t="e" cm="1">
        <f t="array" ref="AI475">INDEX(MatriceHeureHeure[], MATCH(AG475*1,TableHeuresMinutes[Colonne1],0),MATCH(AF475*1,(MatriceHeureHeure[#Headers])*1,0))</f>
        <v>#VALUE!</v>
      </c>
      <c r="AJ475" s="37">
        <v>0</v>
      </c>
      <c r="AK475" s="48" t="e">
        <f>LEFT(TEXT(DataFromForm[[#This Row],[Heure sieste]],"0000"),2)</f>
        <v>#VALUE!</v>
      </c>
      <c r="AL475" s="31" t="e">
        <f>LEFT(TEXT(DataFromForm[[#This Row],[Heure sieste]],"0000"),2)+1</f>
        <v>#VALUE!</v>
      </c>
      <c r="AM475" t="e">
        <f>IF(RIGHT(DataFromForm[[#This Row],[Heure sieste]],2)*1 &gt;57, AL475,AK475)</f>
        <v>#VALUE!</v>
      </c>
      <c r="AN475" t="e">
        <f>IF(RIGHT(DataFromForm[[#This Row],[Heure sieste]],2)*1 &gt;57,0,MROUND(RIGHT(DataFromForm[[#This Row],[Heure sieste]]*1,2),15))</f>
        <v>#VALUE!</v>
      </c>
      <c r="AO475" t="e">
        <f>MROUND(DataFromForm[[#This Row],[Durée sieste]],15)</f>
        <v>#VALUE!</v>
      </c>
      <c r="AP475" t="e" cm="1">
        <f t="array" aca="1" ref="AP475" ca="1">RIGHT(CELL("address",INDEX(Agenda!A:A,MATCH(DataFromForm[[#This Row],[Date]],Agenda!A:A,0))),3)</f>
        <v>#VALUE!</v>
      </c>
      <c r="AQ475" s="4" t="e" cm="1">
        <f t="array" ref="AQ475">INDEX(MatriceHeureHeure[], MATCH(AN475*1,TableHeuresMinutes[Colonne1],0),MATCH(AM475*1,(MatriceHeureHeure[#Headers])*1,0))</f>
        <v>#VALUE!</v>
      </c>
      <c r="AR475" t="e">
        <f t="shared" si="8"/>
        <v>#VALUE!</v>
      </c>
    </row>
    <row r="476" spans="16:44">
      <c r="P476" s="30" t="e">
        <f>LEFT(TEXT(DataFromForm[[#This Row],[Heure coucher]],"0000"),2)</f>
        <v>#VALUE!</v>
      </c>
      <c r="Q476" s="31" t="e">
        <f>LEFT(TEXT(DataFromForm[[#This Row],[Heure coucher]],"0000"),2)+1</f>
        <v>#VALUE!</v>
      </c>
      <c r="R476" s="32" t="e">
        <f>IF(RIGHT(DataFromForm[[#This Row],[Heure coucher]],2)*1 &gt;57,Q476, P476)</f>
        <v>#VALUE!</v>
      </c>
      <c r="S476" s="33" t="e">
        <f>IF(RIGHT(DataFromForm[[#This Row],[Heure coucher]],2)*1 &gt;57,0,MROUND(RIGHT(DataFromForm[[#This Row],[Heure coucher]]*1,2),15))</f>
        <v>#VALUE!</v>
      </c>
      <c r="T476" s="20" t="e" cm="1">
        <f t="array" aca="1" ref="T476" ca="1">RIGHT(CELL("address",INDEX(Agenda!A:A,MATCH(DataFromForm[[#This Row],[Date]],Agenda!A:A,0))),3)</f>
        <v>#VALUE!</v>
      </c>
      <c r="U476" s="34" t="e" cm="1">
        <f t="array" ref="U476">INDEX(MatriceHeureHeure[], MATCH(S476*1,TableHeuresMinutes[Colonne1],0),MATCH(R476*1,(MatriceHeureHeure[#Headers])*1,0))</f>
        <v>#VALUE!</v>
      </c>
      <c r="W476" s="30" t="e">
        <f>LEFT(TEXT(DataFromForm[[#This Row],[Heure levé]],"0000"),2)</f>
        <v>#VALUE!</v>
      </c>
      <c r="X476" s="31" t="e">
        <f>LEFT(TEXT(DataFromForm[[#This Row],[Heure levé]],"0000"),2)+1</f>
        <v>#VALUE!</v>
      </c>
      <c r="Y476" t="e">
        <f>IF(RIGHT(DataFromForm[[#This Row],[Heure levé]],2)*1 &gt;57, X476,W476)</f>
        <v>#VALUE!</v>
      </c>
      <c r="Z476" t="e">
        <f>IF(RIGHT(DataFromForm[[#This Row],[Heure levé]],2)*1 &gt;57,0,MROUND(RIGHT(DataFromForm[[#This Row],[Heure coucher]]*1,2),15))</f>
        <v>#VALUE!</v>
      </c>
      <c r="AA476" t="e" cm="1">
        <f t="array" aca="1" ref="AA476" ca="1">RIGHT(CELL("address",INDEX(Agenda!A:A,MATCH(DataFromForm[[#This Row],[Date]],Agenda!A:A,0))),3)</f>
        <v>#VALUE!</v>
      </c>
      <c r="AB476" s="4" t="e" cm="1">
        <f t="array" ref="AB476">INDEX(MatriceHeureHeure[], MATCH(Z476*1,TableHeuresMinutes[Colonne1],0),MATCH(Y476*1,(MatriceHeureHeure[#Headers])*1,0))</f>
        <v>#VALUE!</v>
      </c>
      <c r="AD476" s="48" t="e">
        <f>LEFT(TEXT(DataFromForm[[#This Row],[HeureBoisson]],"0000"),2)</f>
        <v>#VALUE!</v>
      </c>
      <c r="AE476" s="31" t="e">
        <f>LEFT(TEXT(DataFromForm[[#This Row],[HeureBoisson]],"0000"),2)+1</f>
        <v>#VALUE!</v>
      </c>
      <c r="AF476" t="e">
        <f>IF(RIGHT(DataFromForm[[#This Row],[HeureBoisson]],2)*1 &gt;57, AE476,AD476)</f>
        <v>#VALUE!</v>
      </c>
      <c r="AG476" t="e">
        <f>IF(RIGHT(DataFromForm[[#This Row],[HeureBoisson]],2)*1 &gt;57,0,MROUND(RIGHT(DataFromForm[[#This Row],[Heure coucher]]*1,2),15))</f>
        <v>#VALUE!</v>
      </c>
      <c r="AH476" t="e" cm="1">
        <f t="array" aca="1" ref="AH476" ca="1">RIGHT(CELL("address",INDEX(Agenda!A:A,MATCH(DataFromForm[[#This Row],[Date]],Agenda!A:A,0))),3)-1</f>
        <v>#VALUE!</v>
      </c>
      <c r="AI476" s="4" t="e" cm="1">
        <f t="array" ref="AI476">INDEX(MatriceHeureHeure[], MATCH(AG476*1,TableHeuresMinutes[Colonne1],0),MATCH(AF476*1,(MatriceHeureHeure[#Headers])*1,0))</f>
        <v>#VALUE!</v>
      </c>
      <c r="AJ476" s="37">
        <v>0</v>
      </c>
      <c r="AK476" s="48" t="e">
        <f>LEFT(TEXT(DataFromForm[[#This Row],[Heure sieste]],"0000"),2)</f>
        <v>#VALUE!</v>
      </c>
      <c r="AL476" s="31" t="e">
        <f>LEFT(TEXT(DataFromForm[[#This Row],[Heure sieste]],"0000"),2)+1</f>
        <v>#VALUE!</v>
      </c>
      <c r="AM476" t="e">
        <f>IF(RIGHT(DataFromForm[[#This Row],[Heure sieste]],2)*1 &gt;57, AL476,AK476)</f>
        <v>#VALUE!</v>
      </c>
      <c r="AN476" t="e">
        <f>IF(RIGHT(DataFromForm[[#This Row],[Heure sieste]],2)*1 &gt;57,0,MROUND(RIGHT(DataFromForm[[#This Row],[Heure sieste]]*1,2),15))</f>
        <v>#VALUE!</v>
      </c>
      <c r="AO476" t="e">
        <f>MROUND(DataFromForm[[#This Row],[Durée sieste]],15)</f>
        <v>#VALUE!</v>
      </c>
      <c r="AP476" t="e" cm="1">
        <f t="array" aca="1" ref="AP476" ca="1">RIGHT(CELL("address",INDEX(Agenda!A:A,MATCH(DataFromForm[[#This Row],[Date]],Agenda!A:A,0))),3)</f>
        <v>#VALUE!</v>
      </c>
      <c r="AQ476" s="4" t="e" cm="1">
        <f t="array" ref="AQ476">INDEX(MatriceHeureHeure[], MATCH(AN476*1,TableHeuresMinutes[Colonne1],0),MATCH(AM476*1,(MatriceHeureHeure[#Headers])*1,0))</f>
        <v>#VALUE!</v>
      </c>
      <c r="AR476" t="e">
        <f t="shared" si="8"/>
        <v>#VALUE!</v>
      </c>
    </row>
    <row r="477" spans="16:44">
      <c r="P477" s="30" t="e">
        <f>LEFT(TEXT(DataFromForm[[#This Row],[Heure coucher]],"0000"),2)</f>
        <v>#VALUE!</v>
      </c>
      <c r="Q477" s="31" t="e">
        <f>LEFT(TEXT(DataFromForm[[#This Row],[Heure coucher]],"0000"),2)+1</f>
        <v>#VALUE!</v>
      </c>
      <c r="R477" s="32" t="e">
        <f>IF(RIGHT(DataFromForm[[#This Row],[Heure coucher]],2)*1 &gt;57,Q477, P477)</f>
        <v>#VALUE!</v>
      </c>
      <c r="S477" s="33" t="e">
        <f>IF(RIGHT(DataFromForm[[#This Row],[Heure coucher]],2)*1 &gt;57,0,MROUND(RIGHT(DataFromForm[[#This Row],[Heure coucher]]*1,2),15))</f>
        <v>#VALUE!</v>
      </c>
      <c r="T477" s="20" t="e" cm="1">
        <f t="array" aca="1" ref="T477" ca="1">RIGHT(CELL("address",INDEX(Agenda!A:A,MATCH(DataFromForm[[#This Row],[Date]],Agenda!A:A,0))),3)</f>
        <v>#VALUE!</v>
      </c>
      <c r="U477" s="34" t="e" cm="1">
        <f t="array" ref="U477">INDEX(MatriceHeureHeure[], MATCH(S477*1,TableHeuresMinutes[Colonne1],0),MATCH(R477*1,(MatriceHeureHeure[#Headers])*1,0))</f>
        <v>#VALUE!</v>
      </c>
      <c r="W477" s="30" t="e">
        <f>LEFT(TEXT(DataFromForm[[#This Row],[Heure levé]],"0000"),2)</f>
        <v>#VALUE!</v>
      </c>
      <c r="X477" s="31" t="e">
        <f>LEFT(TEXT(DataFromForm[[#This Row],[Heure levé]],"0000"),2)+1</f>
        <v>#VALUE!</v>
      </c>
      <c r="Y477" t="e">
        <f>IF(RIGHT(DataFromForm[[#This Row],[Heure levé]],2)*1 &gt;57, X477,W477)</f>
        <v>#VALUE!</v>
      </c>
      <c r="Z477" t="e">
        <f>IF(RIGHT(DataFromForm[[#This Row],[Heure levé]],2)*1 &gt;57,0,MROUND(RIGHT(DataFromForm[[#This Row],[Heure coucher]]*1,2),15))</f>
        <v>#VALUE!</v>
      </c>
      <c r="AA477" t="e" cm="1">
        <f t="array" aca="1" ref="AA477" ca="1">RIGHT(CELL("address",INDEX(Agenda!A:A,MATCH(DataFromForm[[#This Row],[Date]],Agenda!A:A,0))),3)</f>
        <v>#VALUE!</v>
      </c>
      <c r="AB477" s="4" t="e" cm="1">
        <f t="array" ref="AB477">INDEX(MatriceHeureHeure[], MATCH(Z477*1,TableHeuresMinutes[Colonne1],0),MATCH(Y477*1,(MatriceHeureHeure[#Headers])*1,0))</f>
        <v>#VALUE!</v>
      </c>
      <c r="AD477" s="48" t="e">
        <f>LEFT(TEXT(DataFromForm[[#This Row],[HeureBoisson]],"0000"),2)</f>
        <v>#VALUE!</v>
      </c>
      <c r="AE477" s="31" t="e">
        <f>LEFT(TEXT(DataFromForm[[#This Row],[HeureBoisson]],"0000"),2)+1</f>
        <v>#VALUE!</v>
      </c>
      <c r="AF477" t="e">
        <f>IF(RIGHT(DataFromForm[[#This Row],[HeureBoisson]],2)*1 &gt;57, AE477,AD477)</f>
        <v>#VALUE!</v>
      </c>
      <c r="AG477" t="e">
        <f>IF(RIGHT(DataFromForm[[#This Row],[HeureBoisson]],2)*1 &gt;57,0,MROUND(RIGHT(DataFromForm[[#This Row],[Heure coucher]]*1,2),15))</f>
        <v>#VALUE!</v>
      </c>
      <c r="AH477" t="e" cm="1">
        <f t="array" aca="1" ref="AH477" ca="1">RIGHT(CELL("address",INDEX(Agenda!A:A,MATCH(DataFromForm[[#This Row],[Date]],Agenda!A:A,0))),3)-1</f>
        <v>#VALUE!</v>
      </c>
      <c r="AI477" s="4" t="e" cm="1">
        <f t="array" ref="AI477">INDEX(MatriceHeureHeure[], MATCH(AG477*1,TableHeuresMinutes[Colonne1],0),MATCH(AF477*1,(MatriceHeureHeure[#Headers])*1,0))</f>
        <v>#VALUE!</v>
      </c>
      <c r="AJ477" s="37">
        <v>0</v>
      </c>
      <c r="AK477" s="48" t="e">
        <f>LEFT(TEXT(DataFromForm[[#This Row],[Heure sieste]],"0000"),2)</f>
        <v>#VALUE!</v>
      </c>
      <c r="AL477" s="31" t="e">
        <f>LEFT(TEXT(DataFromForm[[#This Row],[Heure sieste]],"0000"),2)+1</f>
        <v>#VALUE!</v>
      </c>
      <c r="AM477" t="e">
        <f>IF(RIGHT(DataFromForm[[#This Row],[Heure sieste]],2)*1 &gt;57, AL477,AK477)</f>
        <v>#VALUE!</v>
      </c>
      <c r="AN477" t="e">
        <f>IF(RIGHT(DataFromForm[[#This Row],[Heure sieste]],2)*1 &gt;57,0,MROUND(RIGHT(DataFromForm[[#This Row],[Heure sieste]]*1,2),15))</f>
        <v>#VALUE!</v>
      </c>
      <c r="AO477" t="e">
        <f>MROUND(DataFromForm[[#This Row],[Durée sieste]],15)</f>
        <v>#VALUE!</v>
      </c>
      <c r="AP477" t="e" cm="1">
        <f t="array" aca="1" ref="AP477" ca="1">RIGHT(CELL("address",INDEX(Agenda!A:A,MATCH(DataFromForm[[#This Row],[Date]],Agenda!A:A,0))),3)</f>
        <v>#VALUE!</v>
      </c>
      <c r="AQ477" s="4" t="e" cm="1">
        <f t="array" ref="AQ477">INDEX(MatriceHeureHeure[], MATCH(AN477*1,TableHeuresMinutes[Colonne1],0),MATCH(AM477*1,(MatriceHeureHeure[#Headers])*1,0))</f>
        <v>#VALUE!</v>
      </c>
      <c r="AR477" t="e">
        <f t="shared" si="8"/>
        <v>#VALUE!</v>
      </c>
    </row>
    <row r="478" spans="16:44">
      <c r="P478" s="30" t="e">
        <f>LEFT(TEXT(DataFromForm[[#This Row],[Heure coucher]],"0000"),2)</f>
        <v>#VALUE!</v>
      </c>
      <c r="Q478" s="31" t="e">
        <f>LEFT(TEXT(DataFromForm[[#This Row],[Heure coucher]],"0000"),2)+1</f>
        <v>#VALUE!</v>
      </c>
      <c r="R478" s="32" t="e">
        <f>IF(RIGHT(DataFromForm[[#This Row],[Heure coucher]],2)*1 &gt;57,Q478, P478)</f>
        <v>#VALUE!</v>
      </c>
      <c r="S478" s="33" t="e">
        <f>IF(RIGHT(DataFromForm[[#This Row],[Heure coucher]],2)*1 &gt;57,0,MROUND(RIGHT(DataFromForm[[#This Row],[Heure coucher]]*1,2),15))</f>
        <v>#VALUE!</v>
      </c>
      <c r="T478" s="20" t="e" cm="1">
        <f t="array" aca="1" ref="T478" ca="1">RIGHT(CELL("address",INDEX(Agenda!A:A,MATCH(DataFromForm[[#This Row],[Date]],Agenda!A:A,0))),3)</f>
        <v>#VALUE!</v>
      </c>
      <c r="U478" s="34" t="e" cm="1">
        <f t="array" ref="U478">INDEX(MatriceHeureHeure[], MATCH(S478*1,TableHeuresMinutes[Colonne1],0),MATCH(R478*1,(MatriceHeureHeure[#Headers])*1,0))</f>
        <v>#VALUE!</v>
      </c>
      <c r="W478" s="30" t="e">
        <f>LEFT(TEXT(DataFromForm[[#This Row],[Heure levé]],"0000"),2)</f>
        <v>#VALUE!</v>
      </c>
      <c r="X478" s="31" t="e">
        <f>LEFT(TEXT(DataFromForm[[#This Row],[Heure levé]],"0000"),2)+1</f>
        <v>#VALUE!</v>
      </c>
      <c r="Y478" t="e">
        <f>IF(RIGHT(DataFromForm[[#This Row],[Heure levé]],2)*1 &gt;57, X478,W478)</f>
        <v>#VALUE!</v>
      </c>
      <c r="Z478" t="e">
        <f>IF(RIGHT(DataFromForm[[#This Row],[Heure levé]],2)*1 &gt;57,0,MROUND(RIGHT(DataFromForm[[#This Row],[Heure coucher]]*1,2),15))</f>
        <v>#VALUE!</v>
      </c>
      <c r="AA478" t="e" cm="1">
        <f t="array" aca="1" ref="AA478" ca="1">RIGHT(CELL("address",INDEX(Agenda!A:A,MATCH(DataFromForm[[#This Row],[Date]],Agenda!A:A,0))),3)</f>
        <v>#VALUE!</v>
      </c>
      <c r="AB478" s="4" t="e" cm="1">
        <f t="array" ref="AB478">INDEX(MatriceHeureHeure[], MATCH(Z478*1,TableHeuresMinutes[Colonne1],0),MATCH(Y478*1,(MatriceHeureHeure[#Headers])*1,0))</f>
        <v>#VALUE!</v>
      </c>
      <c r="AD478" s="48" t="e">
        <f>LEFT(TEXT(DataFromForm[[#This Row],[HeureBoisson]],"0000"),2)</f>
        <v>#VALUE!</v>
      </c>
      <c r="AE478" s="31" t="e">
        <f>LEFT(TEXT(DataFromForm[[#This Row],[HeureBoisson]],"0000"),2)+1</f>
        <v>#VALUE!</v>
      </c>
      <c r="AF478" t="e">
        <f>IF(RIGHT(DataFromForm[[#This Row],[HeureBoisson]],2)*1 &gt;57, AE478,AD478)</f>
        <v>#VALUE!</v>
      </c>
      <c r="AG478" t="e">
        <f>IF(RIGHT(DataFromForm[[#This Row],[HeureBoisson]],2)*1 &gt;57,0,MROUND(RIGHT(DataFromForm[[#This Row],[Heure coucher]]*1,2),15))</f>
        <v>#VALUE!</v>
      </c>
      <c r="AH478" t="e" cm="1">
        <f t="array" aca="1" ref="AH478" ca="1">RIGHT(CELL("address",INDEX(Agenda!A:A,MATCH(DataFromForm[[#This Row],[Date]],Agenda!A:A,0))),3)-1</f>
        <v>#VALUE!</v>
      </c>
      <c r="AI478" s="4" t="e" cm="1">
        <f t="array" ref="AI478">INDEX(MatriceHeureHeure[], MATCH(AG478*1,TableHeuresMinutes[Colonne1],0),MATCH(AF478*1,(MatriceHeureHeure[#Headers])*1,0))</f>
        <v>#VALUE!</v>
      </c>
      <c r="AJ478" s="37">
        <v>0</v>
      </c>
      <c r="AK478" s="48" t="e">
        <f>LEFT(TEXT(DataFromForm[[#This Row],[Heure sieste]],"0000"),2)</f>
        <v>#VALUE!</v>
      </c>
      <c r="AL478" s="31" t="e">
        <f>LEFT(TEXT(DataFromForm[[#This Row],[Heure sieste]],"0000"),2)+1</f>
        <v>#VALUE!</v>
      </c>
      <c r="AM478" t="e">
        <f>IF(RIGHT(DataFromForm[[#This Row],[Heure sieste]],2)*1 &gt;57, AL478,AK478)</f>
        <v>#VALUE!</v>
      </c>
      <c r="AN478" t="e">
        <f>IF(RIGHT(DataFromForm[[#This Row],[Heure sieste]],2)*1 &gt;57,0,MROUND(RIGHT(DataFromForm[[#This Row],[Heure sieste]]*1,2),15))</f>
        <v>#VALUE!</v>
      </c>
      <c r="AO478" t="e">
        <f>MROUND(DataFromForm[[#This Row],[Durée sieste]],15)</f>
        <v>#VALUE!</v>
      </c>
      <c r="AP478" t="e" cm="1">
        <f t="array" aca="1" ref="AP478" ca="1">RIGHT(CELL("address",INDEX(Agenda!A:A,MATCH(DataFromForm[[#This Row],[Date]],Agenda!A:A,0))),3)</f>
        <v>#VALUE!</v>
      </c>
      <c r="AQ478" s="4" t="e" cm="1">
        <f t="array" ref="AQ478">INDEX(MatriceHeureHeure[], MATCH(AN478*1,TableHeuresMinutes[Colonne1],0),MATCH(AM478*1,(MatriceHeureHeure[#Headers])*1,0))</f>
        <v>#VALUE!</v>
      </c>
      <c r="AR478" t="e">
        <f t="shared" si="8"/>
        <v>#VALUE!</v>
      </c>
    </row>
    <row r="479" spans="16:44">
      <c r="P479" s="30" t="e">
        <f>LEFT(TEXT(DataFromForm[[#This Row],[Heure coucher]],"0000"),2)</f>
        <v>#VALUE!</v>
      </c>
      <c r="Q479" s="31" t="e">
        <f>LEFT(TEXT(DataFromForm[[#This Row],[Heure coucher]],"0000"),2)+1</f>
        <v>#VALUE!</v>
      </c>
      <c r="R479" s="32" t="e">
        <f>IF(RIGHT(DataFromForm[[#This Row],[Heure coucher]],2)*1 &gt;57,Q479, P479)</f>
        <v>#VALUE!</v>
      </c>
      <c r="S479" s="33" t="e">
        <f>IF(RIGHT(DataFromForm[[#This Row],[Heure coucher]],2)*1 &gt;57,0,MROUND(RIGHT(DataFromForm[[#This Row],[Heure coucher]]*1,2),15))</f>
        <v>#VALUE!</v>
      </c>
      <c r="T479" s="20" t="e" cm="1">
        <f t="array" aca="1" ref="T479" ca="1">RIGHT(CELL("address",INDEX(Agenda!A:A,MATCH(DataFromForm[[#This Row],[Date]],Agenda!A:A,0))),3)</f>
        <v>#VALUE!</v>
      </c>
      <c r="U479" s="34" t="e" cm="1">
        <f t="array" ref="U479">INDEX(MatriceHeureHeure[], MATCH(S479*1,TableHeuresMinutes[Colonne1],0),MATCH(R479*1,(MatriceHeureHeure[#Headers])*1,0))</f>
        <v>#VALUE!</v>
      </c>
      <c r="W479" s="30" t="e">
        <f>LEFT(TEXT(DataFromForm[[#This Row],[Heure levé]],"0000"),2)</f>
        <v>#VALUE!</v>
      </c>
      <c r="X479" s="31" t="e">
        <f>LEFT(TEXT(DataFromForm[[#This Row],[Heure levé]],"0000"),2)+1</f>
        <v>#VALUE!</v>
      </c>
      <c r="Y479" t="e">
        <f>IF(RIGHT(DataFromForm[[#This Row],[Heure levé]],2)*1 &gt;57, X479,W479)</f>
        <v>#VALUE!</v>
      </c>
      <c r="Z479" t="e">
        <f>IF(RIGHT(DataFromForm[[#This Row],[Heure levé]],2)*1 &gt;57,0,MROUND(RIGHT(DataFromForm[[#This Row],[Heure coucher]]*1,2),15))</f>
        <v>#VALUE!</v>
      </c>
      <c r="AA479" t="e" cm="1">
        <f t="array" aca="1" ref="AA479" ca="1">RIGHT(CELL("address",INDEX(Agenda!A:A,MATCH(DataFromForm[[#This Row],[Date]],Agenda!A:A,0))),3)</f>
        <v>#VALUE!</v>
      </c>
      <c r="AB479" s="4" t="e" cm="1">
        <f t="array" ref="AB479">INDEX(MatriceHeureHeure[], MATCH(Z479*1,TableHeuresMinutes[Colonne1],0),MATCH(Y479*1,(MatriceHeureHeure[#Headers])*1,0))</f>
        <v>#VALUE!</v>
      </c>
      <c r="AD479" s="48" t="e">
        <f>LEFT(TEXT(DataFromForm[[#This Row],[HeureBoisson]],"0000"),2)</f>
        <v>#VALUE!</v>
      </c>
      <c r="AE479" s="31" t="e">
        <f>LEFT(TEXT(DataFromForm[[#This Row],[HeureBoisson]],"0000"),2)+1</f>
        <v>#VALUE!</v>
      </c>
      <c r="AF479" t="e">
        <f>IF(RIGHT(DataFromForm[[#This Row],[HeureBoisson]],2)*1 &gt;57, AE479,AD479)</f>
        <v>#VALUE!</v>
      </c>
      <c r="AG479" t="e">
        <f>IF(RIGHT(DataFromForm[[#This Row],[HeureBoisson]],2)*1 &gt;57,0,MROUND(RIGHT(DataFromForm[[#This Row],[Heure coucher]]*1,2),15))</f>
        <v>#VALUE!</v>
      </c>
      <c r="AH479" t="e" cm="1">
        <f t="array" aca="1" ref="AH479" ca="1">RIGHT(CELL("address",INDEX(Agenda!A:A,MATCH(DataFromForm[[#This Row],[Date]],Agenda!A:A,0))),3)-1</f>
        <v>#VALUE!</v>
      </c>
      <c r="AI479" s="4" t="e" cm="1">
        <f t="array" ref="AI479">INDEX(MatriceHeureHeure[], MATCH(AG479*1,TableHeuresMinutes[Colonne1],0),MATCH(AF479*1,(MatriceHeureHeure[#Headers])*1,0))</f>
        <v>#VALUE!</v>
      </c>
      <c r="AJ479" s="37">
        <v>0</v>
      </c>
      <c r="AK479" s="48" t="e">
        <f>LEFT(TEXT(DataFromForm[[#This Row],[Heure sieste]],"0000"),2)</f>
        <v>#VALUE!</v>
      </c>
      <c r="AL479" s="31" t="e">
        <f>LEFT(TEXT(DataFromForm[[#This Row],[Heure sieste]],"0000"),2)+1</f>
        <v>#VALUE!</v>
      </c>
      <c r="AM479" t="e">
        <f>IF(RIGHT(DataFromForm[[#This Row],[Heure sieste]],2)*1 &gt;57, AL479,AK479)</f>
        <v>#VALUE!</v>
      </c>
      <c r="AN479" t="e">
        <f>IF(RIGHT(DataFromForm[[#This Row],[Heure sieste]],2)*1 &gt;57,0,MROUND(RIGHT(DataFromForm[[#This Row],[Heure sieste]]*1,2),15))</f>
        <v>#VALUE!</v>
      </c>
      <c r="AO479" t="e">
        <f>MROUND(DataFromForm[[#This Row],[Durée sieste]],15)</f>
        <v>#VALUE!</v>
      </c>
      <c r="AP479" t="e" cm="1">
        <f t="array" aca="1" ref="AP479" ca="1">RIGHT(CELL("address",INDEX(Agenda!A:A,MATCH(DataFromForm[[#This Row],[Date]],Agenda!A:A,0))),3)</f>
        <v>#VALUE!</v>
      </c>
      <c r="AQ479" s="4" t="e" cm="1">
        <f t="array" ref="AQ479">INDEX(MatriceHeureHeure[], MATCH(AN479*1,TableHeuresMinutes[Colonne1],0),MATCH(AM479*1,(MatriceHeureHeure[#Headers])*1,0))</f>
        <v>#VALUE!</v>
      </c>
      <c r="AR479" t="e">
        <f t="shared" si="8"/>
        <v>#VALUE!</v>
      </c>
    </row>
    <row r="480" spans="16:44">
      <c r="P480" s="30" t="e">
        <f>LEFT(TEXT(DataFromForm[[#This Row],[Heure coucher]],"0000"),2)</f>
        <v>#VALUE!</v>
      </c>
      <c r="Q480" s="31" t="e">
        <f>LEFT(TEXT(DataFromForm[[#This Row],[Heure coucher]],"0000"),2)+1</f>
        <v>#VALUE!</v>
      </c>
      <c r="R480" s="32" t="e">
        <f>IF(RIGHT(DataFromForm[[#This Row],[Heure coucher]],2)*1 &gt;57,Q480, P480)</f>
        <v>#VALUE!</v>
      </c>
      <c r="S480" s="33" t="e">
        <f>IF(RIGHT(DataFromForm[[#This Row],[Heure coucher]],2)*1 &gt;57,0,MROUND(RIGHT(DataFromForm[[#This Row],[Heure coucher]]*1,2),15))</f>
        <v>#VALUE!</v>
      </c>
      <c r="T480" s="20" t="e" cm="1">
        <f t="array" aca="1" ref="T480" ca="1">RIGHT(CELL("address",INDEX(Agenda!A:A,MATCH(DataFromForm[[#This Row],[Date]],Agenda!A:A,0))),3)</f>
        <v>#VALUE!</v>
      </c>
      <c r="U480" s="34" t="e" cm="1">
        <f t="array" ref="U480">INDEX(MatriceHeureHeure[], MATCH(S480*1,TableHeuresMinutes[Colonne1],0),MATCH(R480*1,(MatriceHeureHeure[#Headers])*1,0))</f>
        <v>#VALUE!</v>
      </c>
      <c r="W480" s="30" t="e">
        <f>LEFT(TEXT(DataFromForm[[#This Row],[Heure levé]],"0000"),2)</f>
        <v>#VALUE!</v>
      </c>
      <c r="X480" s="31" t="e">
        <f>LEFT(TEXT(DataFromForm[[#This Row],[Heure levé]],"0000"),2)+1</f>
        <v>#VALUE!</v>
      </c>
      <c r="Y480" t="e">
        <f>IF(RIGHT(DataFromForm[[#This Row],[Heure levé]],2)*1 &gt;57, X480,W480)</f>
        <v>#VALUE!</v>
      </c>
      <c r="Z480" t="e">
        <f>IF(RIGHT(DataFromForm[[#This Row],[Heure levé]],2)*1 &gt;57,0,MROUND(RIGHT(DataFromForm[[#This Row],[Heure coucher]]*1,2),15))</f>
        <v>#VALUE!</v>
      </c>
      <c r="AA480" t="e" cm="1">
        <f t="array" aca="1" ref="AA480" ca="1">RIGHT(CELL("address",INDEX(Agenda!A:A,MATCH(DataFromForm[[#This Row],[Date]],Agenda!A:A,0))),3)</f>
        <v>#VALUE!</v>
      </c>
      <c r="AB480" s="4" t="e" cm="1">
        <f t="array" ref="AB480">INDEX(MatriceHeureHeure[], MATCH(Z480*1,TableHeuresMinutes[Colonne1],0),MATCH(Y480*1,(MatriceHeureHeure[#Headers])*1,0))</f>
        <v>#VALUE!</v>
      </c>
      <c r="AD480" s="48" t="e">
        <f>LEFT(TEXT(DataFromForm[[#This Row],[HeureBoisson]],"0000"),2)</f>
        <v>#VALUE!</v>
      </c>
      <c r="AE480" s="31" t="e">
        <f>LEFT(TEXT(DataFromForm[[#This Row],[HeureBoisson]],"0000"),2)+1</f>
        <v>#VALUE!</v>
      </c>
      <c r="AF480" t="e">
        <f>IF(RIGHT(DataFromForm[[#This Row],[HeureBoisson]],2)*1 &gt;57, AE480,AD480)</f>
        <v>#VALUE!</v>
      </c>
      <c r="AG480" t="e">
        <f>IF(RIGHT(DataFromForm[[#This Row],[HeureBoisson]],2)*1 &gt;57,0,MROUND(RIGHT(DataFromForm[[#This Row],[Heure coucher]]*1,2),15))</f>
        <v>#VALUE!</v>
      </c>
      <c r="AH480" t="e" cm="1">
        <f t="array" aca="1" ref="AH480" ca="1">RIGHT(CELL("address",INDEX(Agenda!A:A,MATCH(DataFromForm[[#This Row],[Date]],Agenda!A:A,0))),3)-1</f>
        <v>#VALUE!</v>
      </c>
      <c r="AI480" s="4" t="e" cm="1">
        <f t="array" ref="AI480">INDEX(MatriceHeureHeure[], MATCH(AG480*1,TableHeuresMinutes[Colonne1],0),MATCH(AF480*1,(MatriceHeureHeure[#Headers])*1,0))</f>
        <v>#VALUE!</v>
      </c>
      <c r="AJ480" s="37">
        <v>0</v>
      </c>
      <c r="AK480" s="48" t="e">
        <f>LEFT(TEXT(DataFromForm[[#This Row],[Heure sieste]],"0000"),2)</f>
        <v>#VALUE!</v>
      </c>
      <c r="AL480" s="31" t="e">
        <f>LEFT(TEXT(DataFromForm[[#This Row],[Heure sieste]],"0000"),2)+1</f>
        <v>#VALUE!</v>
      </c>
      <c r="AM480" t="e">
        <f>IF(RIGHT(DataFromForm[[#This Row],[Heure sieste]],2)*1 &gt;57, AL480,AK480)</f>
        <v>#VALUE!</v>
      </c>
      <c r="AN480" t="e">
        <f>IF(RIGHT(DataFromForm[[#This Row],[Heure sieste]],2)*1 &gt;57,0,MROUND(RIGHT(DataFromForm[[#This Row],[Heure sieste]]*1,2),15))</f>
        <v>#VALUE!</v>
      </c>
      <c r="AO480" t="e">
        <f>MROUND(DataFromForm[[#This Row],[Durée sieste]],15)</f>
        <v>#VALUE!</v>
      </c>
      <c r="AP480" t="e" cm="1">
        <f t="array" aca="1" ref="AP480" ca="1">RIGHT(CELL("address",INDEX(Agenda!A:A,MATCH(DataFromForm[[#This Row],[Date]],Agenda!A:A,0))),3)</f>
        <v>#VALUE!</v>
      </c>
      <c r="AQ480" s="4" t="e" cm="1">
        <f t="array" ref="AQ480">INDEX(MatriceHeureHeure[], MATCH(AN480*1,TableHeuresMinutes[Colonne1],0),MATCH(AM480*1,(MatriceHeureHeure[#Headers])*1,0))</f>
        <v>#VALUE!</v>
      </c>
      <c r="AR480" t="e">
        <f t="shared" si="8"/>
        <v>#VALUE!</v>
      </c>
    </row>
    <row r="481" spans="16:44">
      <c r="P481" s="30" t="e">
        <f>LEFT(TEXT(DataFromForm[[#This Row],[Heure coucher]],"0000"),2)</f>
        <v>#VALUE!</v>
      </c>
      <c r="Q481" s="31" t="e">
        <f>LEFT(TEXT(DataFromForm[[#This Row],[Heure coucher]],"0000"),2)+1</f>
        <v>#VALUE!</v>
      </c>
      <c r="R481" s="32" t="e">
        <f>IF(RIGHT(DataFromForm[[#This Row],[Heure coucher]],2)*1 &gt;57,Q481, P481)</f>
        <v>#VALUE!</v>
      </c>
      <c r="S481" s="33" t="e">
        <f>IF(RIGHT(DataFromForm[[#This Row],[Heure coucher]],2)*1 &gt;57,0,MROUND(RIGHT(DataFromForm[[#This Row],[Heure coucher]]*1,2),15))</f>
        <v>#VALUE!</v>
      </c>
      <c r="T481" s="20" t="e" cm="1">
        <f t="array" aca="1" ref="T481" ca="1">RIGHT(CELL("address",INDEX(Agenda!A:A,MATCH(DataFromForm[[#This Row],[Date]],Agenda!A:A,0))),3)</f>
        <v>#VALUE!</v>
      </c>
      <c r="U481" s="34" t="e" cm="1">
        <f t="array" ref="U481">INDEX(MatriceHeureHeure[], MATCH(S481*1,TableHeuresMinutes[Colonne1],0),MATCH(R481*1,(MatriceHeureHeure[#Headers])*1,0))</f>
        <v>#VALUE!</v>
      </c>
      <c r="W481" s="30" t="e">
        <f>LEFT(TEXT(DataFromForm[[#This Row],[Heure levé]],"0000"),2)</f>
        <v>#VALUE!</v>
      </c>
      <c r="X481" s="31" t="e">
        <f>LEFT(TEXT(DataFromForm[[#This Row],[Heure levé]],"0000"),2)+1</f>
        <v>#VALUE!</v>
      </c>
      <c r="Y481" t="e">
        <f>IF(RIGHT(DataFromForm[[#This Row],[Heure levé]],2)*1 &gt;57, X481,W481)</f>
        <v>#VALUE!</v>
      </c>
      <c r="Z481" t="e">
        <f>IF(RIGHT(DataFromForm[[#This Row],[Heure levé]],2)*1 &gt;57,0,MROUND(RIGHT(DataFromForm[[#This Row],[Heure coucher]]*1,2),15))</f>
        <v>#VALUE!</v>
      </c>
      <c r="AA481" t="e" cm="1">
        <f t="array" aca="1" ref="AA481" ca="1">RIGHT(CELL("address",INDEX(Agenda!A:A,MATCH(DataFromForm[[#This Row],[Date]],Agenda!A:A,0))),3)</f>
        <v>#VALUE!</v>
      </c>
      <c r="AB481" s="4" t="e" cm="1">
        <f t="array" ref="AB481">INDEX(MatriceHeureHeure[], MATCH(Z481*1,TableHeuresMinutes[Colonne1],0),MATCH(Y481*1,(MatriceHeureHeure[#Headers])*1,0))</f>
        <v>#VALUE!</v>
      </c>
      <c r="AD481" s="48" t="e">
        <f>LEFT(TEXT(DataFromForm[[#This Row],[HeureBoisson]],"0000"),2)</f>
        <v>#VALUE!</v>
      </c>
      <c r="AE481" s="31" t="e">
        <f>LEFT(TEXT(DataFromForm[[#This Row],[HeureBoisson]],"0000"),2)+1</f>
        <v>#VALUE!</v>
      </c>
      <c r="AF481" t="e">
        <f>IF(RIGHT(DataFromForm[[#This Row],[HeureBoisson]],2)*1 &gt;57, AE481,AD481)</f>
        <v>#VALUE!</v>
      </c>
      <c r="AG481" t="e">
        <f>IF(RIGHT(DataFromForm[[#This Row],[HeureBoisson]],2)*1 &gt;57,0,MROUND(RIGHT(DataFromForm[[#This Row],[Heure coucher]]*1,2),15))</f>
        <v>#VALUE!</v>
      </c>
      <c r="AH481" t="e" cm="1">
        <f t="array" aca="1" ref="AH481" ca="1">RIGHT(CELL("address",INDEX(Agenda!A:A,MATCH(DataFromForm[[#This Row],[Date]],Agenda!A:A,0))),3)-1</f>
        <v>#VALUE!</v>
      </c>
      <c r="AI481" s="4" t="e" cm="1">
        <f t="array" ref="AI481">INDEX(MatriceHeureHeure[], MATCH(AG481*1,TableHeuresMinutes[Colonne1],0),MATCH(AF481*1,(MatriceHeureHeure[#Headers])*1,0))</f>
        <v>#VALUE!</v>
      </c>
      <c r="AJ481" s="37">
        <v>0</v>
      </c>
      <c r="AK481" s="48" t="e">
        <f>LEFT(TEXT(DataFromForm[[#This Row],[Heure sieste]],"0000"),2)</f>
        <v>#VALUE!</v>
      </c>
      <c r="AL481" s="31" t="e">
        <f>LEFT(TEXT(DataFromForm[[#This Row],[Heure sieste]],"0000"),2)+1</f>
        <v>#VALUE!</v>
      </c>
      <c r="AM481" t="e">
        <f>IF(RIGHT(DataFromForm[[#This Row],[Heure sieste]],2)*1 &gt;57, AL481,AK481)</f>
        <v>#VALUE!</v>
      </c>
      <c r="AN481" t="e">
        <f>IF(RIGHT(DataFromForm[[#This Row],[Heure sieste]],2)*1 &gt;57,0,MROUND(RIGHT(DataFromForm[[#This Row],[Heure sieste]]*1,2),15))</f>
        <v>#VALUE!</v>
      </c>
      <c r="AO481" t="e">
        <f>MROUND(DataFromForm[[#This Row],[Durée sieste]],15)</f>
        <v>#VALUE!</v>
      </c>
      <c r="AP481" t="e" cm="1">
        <f t="array" aca="1" ref="AP481" ca="1">RIGHT(CELL("address",INDEX(Agenda!A:A,MATCH(DataFromForm[[#This Row],[Date]],Agenda!A:A,0))),3)</f>
        <v>#VALUE!</v>
      </c>
      <c r="AQ481" s="4" t="e" cm="1">
        <f t="array" ref="AQ481">INDEX(MatriceHeureHeure[], MATCH(AN481*1,TableHeuresMinutes[Colonne1],0),MATCH(AM481*1,(MatriceHeureHeure[#Headers])*1,0))</f>
        <v>#VALUE!</v>
      </c>
      <c r="AR481" t="e">
        <f t="shared" si="8"/>
        <v>#VALUE!</v>
      </c>
    </row>
    <row r="482" spans="16:44">
      <c r="P482" s="30" t="e">
        <f>LEFT(TEXT(DataFromForm[[#This Row],[Heure coucher]],"0000"),2)</f>
        <v>#VALUE!</v>
      </c>
      <c r="Q482" s="31" t="e">
        <f>LEFT(TEXT(DataFromForm[[#This Row],[Heure coucher]],"0000"),2)+1</f>
        <v>#VALUE!</v>
      </c>
      <c r="R482" s="32" t="e">
        <f>IF(RIGHT(DataFromForm[[#This Row],[Heure coucher]],2)*1 &gt;57,Q482, P482)</f>
        <v>#VALUE!</v>
      </c>
      <c r="S482" s="33" t="e">
        <f>IF(RIGHT(DataFromForm[[#This Row],[Heure coucher]],2)*1 &gt;57,0,MROUND(RIGHT(DataFromForm[[#This Row],[Heure coucher]]*1,2),15))</f>
        <v>#VALUE!</v>
      </c>
      <c r="T482" s="20" t="e" cm="1">
        <f t="array" aca="1" ref="T482" ca="1">RIGHT(CELL("address",INDEX(Agenda!A:A,MATCH(DataFromForm[[#This Row],[Date]],Agenda!A:A,0))),3)</f>
        <v>#VALUE!</v>
      </c>
      <c r="U482" s="34" t="e" cm="1">
        <f t="array" ref="U482">INDEX(MatriceHeureHeure[], MATCH(S482*1,TableHeuresMinutes[Colonne1],0),MATCH(R482*1,(MatriceHeureHeure[#Headers])*1,0))</f>
        <v>#VALUE!</v>
      </c>
      <c r="W482" s="30" t="e">
        <f>LEFT(TEXT(DataFromForm[[#This Row],[Heure levé]],"0000"),2)</f>
        <v>#VALUE!</v>
      </c>
      <c r="X482" s="31" t="e">
        <f>LEFT(TEXT(DataFromForm[[#This Row],[Heure levé]],"0000"),2)+1</f>
        <v>#VALUE!</v>
      </c>
      <c r="Y482" t="e">
        <f>IF(RIGHT(DataFromForm[[#This Row],[Heure levé]],2)*1 &gt;57, X482,W482)</f>
        <v>#VALUE!</v>
      </c>
      <c r="Z482" t="e">
        <f>IF(RIGHT(DataFromForm[[#This Row],[Heure levé]],2)*1 &gt;57,0,MROUND(RIGHT(DataFromForm[[#This Row],[Heure coucher]]*1,2),15))</f>
        <v>#VALUE!</v>
      </c>
      <c r="AA482" t="e" cm="1">
        <f t="array" aca="1" ref="AA482" ca="1">RIGHT(CELL("address",INDEX(Agenda!A:A,MATCH(DataFromForm[[#This Row],[Date]],Agenda!A:A,0))),3)</f>
        <v>#VALUE!</v>
      </c>
      <c r="AB482" s="4" t="e" cm="1">
        <f t="array" ref="AB482">INDEX(MatriceHeureHeure[], MATCH(Z482*1,TableHeuresMinutes[Colonne1],0),MATCH(Y482*1,(MatriceHeureHeure[#Headers])*1,0))</f>
        <v>#VALUE!</v>
      </c>
      <c r="AD482" s="48" t="e">
        <f>LEFT(TEXT(DataFromForm[[#This Row],[HeureBoisson]],"0000"),2)</f>
        <v>#VALUE!</v>
      </c>
      <c r="AE482" s="31" t="e">
        <f>LEFT(TEXT(DataFromForm[[#This Row],[HeureBoisson]],"0000"),2)+1</f>
        <v>#VALUE!</v>
      </c>
      <c r="AF482" t="e">
        <f>IF(RIGHT(DataFromForm[[#This Row],[HeureBoisson]],2)*1 &gt;57, AE482,AD482)</f>
        <v>#VALUE!</v>
      </c>
      <c r="AG482" t="e">
        <f>IF(RIGHT(DataFromForm[[#This Row],[HeureBoisson]],2)*1 &gt;57,0,MROUND(RIGHT(DataFromForm[[#This Row],[Heure coucher]]*1,2),15))</f>
        <v>#VALUE!</v>
      </c>
      <c r="AH482" t="e" cm="1">
        <f t="array" aca="1" ref="AH482" ca="1">RIGHT(CELL("address",INDEX(Agenda!A:A,MATCH(DataFromForm[[#This Row],[Date]],Agenda!A:A,0))),3)-1</f>
        <v>#VALUE!</v>
      </c>
      <c r="AI482" s="4" t="e" cm="1">
        <f t="array" ref="AI482">INDEX(MatriceHeureHeure[], MATCH(AG482*1,TableHeuresMinutes[Colonne1],0),MATCH(AF482*1,(MatriceHeureHeure[#Headers])*1,0))</f>
        <v>#VALUE!</v>
      </c>
      <c r="AJ482" s="37">
        <v>0</v>
      </c>
      <c r="AK482" s="48" t="e">
        <f>LEFT(TEXT(DataFromForm[[#This Row],[Heure sieste]],"0000"),2)</f>
        <v>#VALUE!</v>
      </c>
      <c r="AL482" s="31" t="e">
        <f>LEFT(TEXT(DataFromForm[[#This Row],[Heure sieste]],"0000"),2)+1</f>
        <v>#VALUE!</v>
      </c>
      <c r="AM482" t="e">
        <f>IF(RIGHT(DataFromForm[[#This Row],[Heure sieste]],2)*1 &gt;57, AL482,AK482)</f>
        <v>#VALUE!</v>
      </c>
      <c r="AN482" t="e">
        <f>IF(RIGHT(DataFromForm[[#This Row],[Heure sieste]],2)*1 &gt;57,0,MROUND(RIGHT(DataFromForm[[#This Row],[Heure sieste]]*1,2),15))</f>
        <v>#VALUE!</v>
      </c>
      <c r="AO482" t="e">
        <f>MROUND(DataFromForm[[#This Row],[Durée sieste]],15)</f>
        <v>#VALUE!</v>
      </c>
      <c r="AP482" t="e" cm="1">
        <f t="array" aca="1" ref="AP482" ca="1">RIGHT(CELL("address",INDEX(Agenda!A:A,MATCH(DataFromForm[[#This Row],[Date]],Agenda!A:A,0))),3)</f>
        <v>#VALUE!</v>
      </c>
      <c r="AQ482" s="4" t="e" cm="1">
        <f t="array" ref="AQ482">INDEX(MatriceHeureHeure[], MATCH(AN482*1,TableHeuresMinutes[Colonne1],0),MATCH(AM482*1,(MatriceHeureHeure[#Headers])*1,0))</f>
        <v>#VALUE!</v>
      </c>
      <c r="AR482" t="e">
        <f t="shared" si="8"/>
        <v>#VALUE!</v>
      </c>
    </row>
    <row r="483" spans="16:44">
      <c r="P483" s="30" t="e">
        <f>LEFT(TEXT(DataFromForm[[#This Row],[Heure coucher]],"0000"),2)</f>
        <v>#VALUE!</v>
      </c>
      <c r="Q483" s="31" t="e">
        <f>LEFT(TEXT(DataFromForm[[#This Row],[Heure coucher]],"0000"),2)+1</f>
        <v>#VALUE!</v>
      </c>
      <c r="R483" s="32" t="e">
        <f>IF(RIGHT(DataFromForm[[#This Row],[Heure coucher]],2)*1 &gt;57,Q483, P483)</f>
        <v>#VALUE!</v>
      </c>
      <c r="S483" s="33" t="e">
        <f>IF(RIGHT(DataFromForm[[#This Row],[Heure coucher]],2)*1 &gt;57,0,MROUND(RIGHT(DataFromForm[[#This Row],[Heure coucher]]*1,2),15))</f>
        <v>#VALUE!</v>
      </c>
      <c r="T483" s="20" t="e" cm="1">
        <f t="array" aca="1" ref="T483" ca="1">RIGHT(CELL("address",INDEX(Agenda!A:A,MATCH(DataFromForm[[#This Row],[Date]],Agenda!A:A,0))),3)</f>
        <v>#VALUE!</v>
      </c>
      <c r="U483" s="34" t="e" cm="1">
        <f t="array" ref="U483">INDEX(MatriceHeureHeure[], MATCH(S483*1,TableHeuresMinutes[Colonne1],0),MATCH(R483*1,(MatriceHeureHeure[#Headers])*1,0))</f>
        <v>#VALUE!</v>
      </c>
      <c r="W483" s="30" t="e">
        <f>LEFT(TEXT(DataFromForm[[#This Row],[Heure levé]],"0000"),2)</f>
        <v>#VALUE!</v>
      </c>
      <c r="X483" s="31" t="e">
        <f>LEFT(TEXT(DataFromForm[[#This Row],[Heure levé]],"0000"),2)+1</f>
        <v>#VALUE!</v>
      </c>
      <c r="Y483" t="e">
        <f>IF(RIGHT(DataFromForm[[#This Row],[Heure levé]],2)*1 &gt;57, X483,W483)</f>
        <v>#VALUE!</v>
      </c>
      <c r="Z483" t="e">
        <f>IF(RIGHT(DataFromForm[[#This Row],[Heure levé]],2)*1 &gt;57,0,MROUND(RIGHT(DataFromForm[[#This Row],[Heure coucher]]*1,2),15))</f>
        <v>#VALUE!</v>
      </c>
      <c r="AA483" t="e" cm="1">
        <f t="array" aca="1" ref="AA483" ca="1">RIGHT(CELL("address",INDEX(Agenda!A:A,MATCH(DataFromForm[[#This Row],[Date]],Agenda!A:A,0))),3)</f>
        <v>#VALUE!</v>
      </c>
      <c r="AB483" s="4" t="e" cm="1">
        <f t="array" ref="AB483">INDEX(MatriceHeureHeure[], MATCH(Z483*1,TableHeuresMinutes[Colonne1],0),MATCH(Y483*1,(MatriceHeureHeure[#Headers])*1,0))</f>
        <v>#VALUE!</v>
      </c>
      <c r="AD483" s="48" t="e">
        <f>LEFT(TEXT(DataFromForm[[#This Row],[HeureBoisson]],"0000"),2)</f>
        <v>#VALUE!</v>
      </c>
      <c r="AE483" s="31" t="e">
        <f>LEFT(TEXT(DataFromForm[[#This Row],[HeureBoisson]],"0000"),2)+1</f>
        <v>#VALUE!</v>
      </c>
      <c r="AF483" t="e">
        <f>IF(RIGHT(DataFromForm[[#This Row],[HeureBoisson]],2)*1 &gt;57, AE483,AD483)</f>
        <v>#VALUE!</v>
      </c>
      <c r="AG483" t="e">
        <f>IF(RIGHT(DataFromForm[[#This Row],[HeureBoisson]],2)*1 &gt;57,0,MROUND(RIGHT(DataFromForm[[#This Row],[Heure coucher]]*1,2),15))</f>
        <v>#VALUE!</v>
      </c>
      <c r="AH483" t="e" cm="1">
        <f t="array" aca="1" ref="AH483" ca="1">RIGHT(CELL("address",INDEX(Agenda!A:A,MATCH(DataFromForm[[#This Row],[Date]],Agenda!A:A,0))),3)-1</f>
        <v>#VALUE!</v>
      </c>
      <c r="AI483" s="4" t="e" cm="1">
        <f t="array" ref="AI483">INDEX(MatriceHeureHeure[], MATCH(AG483*1,TableHeuresMinutes[Colonne1],0),MATCH(AF483*1,(MatriceHeureHeure[#Headers])*1,0))</f>
        <v>#VALUE!</v>
      </c>
      <c r="AJ483" s="37">
        <v>0</v>
      </c>
      <c r="AK483" s="48" t="e">
        <f>LEFT(TEXT(DataFromForm[[#This Row],[Heure sieste]],"0000"),2)</f>
        <v>#VALUE!</v>
      </c>
      <c r="AL483" s="31" t="e">
        <f>LEFT(TEXT(DataFromForm[[#This Row],[Heure sieste]],"0000"),2)+1</f>
        <v>#VALUE!</v>
      </c>
      <c r="AM483" t="e">
        <f>IF(RIGHT(DataFromForm[[#This Row],[Heure sieste]],2)*1 &gt;57, AL483,AK483)</f>
        <v>#VALUE!</v>
      </c>
      <c r="AN483" t="e">
        <f>IF(RIGHT(DataFromForm[[#This Row],[Heure sieste]],2)*1 &gt;57,0,MROUND(RIGHT(DataFromForm[[#This Row],[Heure sieste]]*1,2),15))</f>
        <v>#VALUE!</v>
      </c>
      <c r="AO483" t="e">
        <f>MROUND(DataFromForm[[#This Row],[Durée sieste]],15)</f>
        <v>#VALUE!</v>
      </c>
      <c r="AP483" t="e" cm="1">
        <f t="array" aca="1" ref="AP483" ca="1">RIGHT(CELL("address",INDEX(Agenda!A:A,MATCH(DataFromForm[[#This Row],[Date]],Agenda!A:A,0))),3)</f>
        <v>#VALUE!</v>
      </c>
      <c r="AQ483" s="4" t="e" cm="1">
        <f t="array" ref="AQ483">INDEX(MatriceHeureHeure[], MATCH(AN483*1,TableHeuresMinutes[Colonne1],0),MATCH(AM483*1,(MatriceHeureHeure[#Headers])*1,0))</f>
        <v>#VALUE!</v>
      </c>
      <c r="AR483" t="e">
        <f t="shared" si="8"/>
        <v>#VALUE!</v>
      </c>
    </row>
    <row r="484" spans="16:44">
      <c r="P484" s="30" t="e">
        <f>LEFT(TEXT(DataFromForm[[#This Row],[Heure coucher]],"0000"),2)</f>
        <v>#VALUE!</v>
      </c>
      <c r="Q484" s="31" t="e">
        <f>LEFT(TEXT(DataFromForm[[#This Row],[Heure coucher]],"0000"),2)+1</f>
        <v>#VALUE!</v>
      </c>
      <c r="R484" s="32" t="e">
        <f>IF(RIGHT(DataFromForm[[#This Row],[Heure coucher]],2)*1 &gt;57,Q484, P484)</f>
        <v>#VALUE!</v>
      </c>
      <c r="S484" s="33" t="e">
        <f>IF(RIGHT(DataFromForm[[#This Row],[Heure coucher]],2)*1 &gt;57,0,MROUND(RIGHT(DataFromForm[[#This Row],[Heure coucher]]*1,2),15))</f>
        <v>#VALUE!</v>
      </c>
      <c r="T484" s="20" t="e" cm="1">
        <f t="array" aca="1" ref="T484" ca="1">RIGHT(CELL("address",INDEX(Agenda!A:A,MATCH(DataFromForm[[#This Row],[Date]],Agenda!A:A,0))),3)</f>
        <v>#VALUE!</v>
      </c>
      <c r="U484" s="34" t="e" cm="1">
        <f t="array" ref="U484">INDEX(MatriceHeureHeure[], MATCH(S484*1,TableHeuresMinutes[Colonne1],0),MATCH(R484*1,(MatriceHeureHeure[#Headers])*1,0))</f>
        <v>#VALUE!</v>
      </c>
      <c r="W484" s="30" t="e">
        <f>LEFT(TEXT(DataFromForm[[#This Row],[Heure levé]],"0000"),2)</f>
        <v>#VALUE!</v>
      </c>
      <c r="X484" s="31" t="e">
        <f>LEFT(TEXT(DataFromForm[[#This Row],[Heure levé]],"0000"),2)+1</f>
        <v>#VALUE!</v>
      </c>
      <c r="Y484" t="e">
        <f>IF(RIGHT(DataFromForm[[#This Row],[Heure levé]],2)*1 &gt;57, X484,W484)</f>
        <v>#VALUE!</v>
      </c>
      <c r="Z484" t="e">
        <f>IF(RIGHT(DataFromForm[[#This Row],[Heure levé]],2)*1 &gt;57,0,MROUND(RIGHT(DataFromForm[[#This Row],[Heure coucher]]*1,2),15))</f>
        <v>#VALUE!</v>
      </c>
      <c r="AA484" t="e" cm="1">
        <f t="array" aca="1" ref="AA484" ca="1">RIGHT(CELL("address",INDEX(Agenda!A:A,MATCH(DataFromForm[[#This Row],[Date]],Agenda!A:A,0))),3)</f>
        <v>#VALUE!</v>
      </c>
      <c r="AB484" s="4" t="e" cm="1">
        <f t="array" ref="AB484">INDEX(MatriceHeureHeure[], MATCH(Z484*1,TableHeuresMinutes[Colonne1],0),MATCH(Y484*1,(MatriceHeureHeure[#Headers])*1,0))</f>
        <v>#VALUE!</v>
      </c>
      <c r="AD484" s="48" t="e">
        <f>LEFT(TEXT(DataFromForm[[#This Row],[HeureBoisson]],"0000"),2)</f>
        <v>#VALUE!</v>
      </c>
      <c r="AE484" s="31" t="e">
        <f>LEFT(TEXT(DataFromForm[[#This Row],[HeureBoisson]],"0000"),2)+1</f>
        <v>#VALUE!</v>
      </c>
      <c r="AF484" t="e">
        <f>IF(RIGHT(DataFromForm[[#This Row],[HeureBoisson]],2)*1 &gt;57, AE484,AD484)</f>
        <v>#VALUE!</v>
      </c>
      <c r="AG484" t="e">
        <f>IF(RIGHT(DataFromForm[[#This Row],[HeureBoisson]],2)*1 &gt;57,0,MROUND(RIGHT(DataFromForm[[#This Row],[Heure coucher]]*1,2),15))</f>
        <v>#VALUE!</v>
      </c>
      <c r="AH484" t="e" cm="1">
        <f t="array" aca="1" ref="AH484" ca="1">RIGHT(CELL("address",INDEX(Agenda!A:A,MATCH(DataFromForm[[#This Row],[Date]],Agenda!A:A,0))),3)-1</f>
        <v>#VALUE!</v>
      </c>
      <c r="AI484" s="4" t="e" cm="1">
        <f t="array" ref="AI484">INDEX(MatriceHeureHeure[], MATCH(AG484*1,TableHeuresMinutes[Colonne1],0),MATCH(AF484*1,(MatriceHeureHeure[#Headers])*1,0))</f>
        <v>#VALUE!</v>
      </c>
      <c r="AJ484" s="37">
        <v>0</v>
      </c>
      <c r="AK484" s="48" t="e">
        <f>LEFT(TEXT(DataFromForm[[#This Row],[Heure sieste]],"0000"),2)</f>
        <v>#VALUE!</v>
      </c>
      <c r="AL484" s="31" t="e">
        <f>LEFT(TEXT(DataFromForm[[#This Row],[Heure sieste]],"0000"),2)+1</f>
        <v>#VALUE!</v>
      </c>
      <c r="AM484" t="e">
        <f>IF(RIGHT(DataFromForm[[#This Row],[Heure sieste]],2)*1 &gt;57, AL484,AK484)</f>
        <v>#VALUE!</v>
      </c>
      <c r="AN484" t="e">
        <f>IF(RIGHT(DataFromForm[[#This Row],[Heure sieste]],2)*1 &gt;57,0,MROUND(RIGHT(DataFromForm[[#This Row],[Heure sieste]]*1,2),15))</f>
        <v>#VALUE!</v>
      </c>
      <c r="AO484" t="e">
        <f>MROUND(DataFromForm[[#This Row],[Durée sieste]],15)</f>
        <v>#VALUE!</v>
      </c>
      <c r="AP484" t="e" cm="1">
        <f t="array" aca="1" ref="AP484" ca="1">RIGHT(CELL("address",INDEX(Agenda!A:A,MATCH(DataFromForm[[#This Row],[Date]],Agenda!A:A,0))),3)</f>
        <v>#VALUE!</v>
      </c>
      <c r="AQ484" s="4" t="e" cm="1">
        <f t="array" ref="AQ484">INDEX(MatriceHeureHeure[], MATCH(AN484*1,TableHeuresMinutes[Colonne1],0),MATCH(AM484*1,(MatriceHeureHeure[#Headers])*1,0))</f>
        <v>#VALUE!</v>
      </c>
      <c r="AR484" t="e">
        <f t="shared" si="8"/>
        <v>#VALUE!</v>
      </c>
    </row>
    <row r="485" spans="16:44">
      <c r="P485" s="30" t="e">
        <f>LEFT(TEXT(DataFromForm[[#This Row],[Heure coucher]],"0000"),2)</f>
        <v>#VALUE!</v>
      </c>
      <c r="Q485" s="31" t="e">
        <f>LEFT(TEXT(DataFromForm[[#This Row],[Heure coucher]],"0000"),2)+1</f>
        <v>#VALUE!</v>
      </c>
      <c r="R485" s="32" t="e">
        <f>IF(RIGHT(DataFromForm[[#This Row],[Heure coucher]],2)*1 &gt;57,Q485, P485)</f>
        <v>#VALUE!</v>
      </c>
      <c r="S485" s="33" t="e">
        <f>IF(RIGHT(DataFromForm[[#This Row],[Heure coucher]],2)*1 &gt;57,0,MROUND(RIGHT(DataFromForm[[#This Row],[Heure coucher]]*1,2),15))</f>
        <v>#VALUE!</v>
      </c>
      <c r="T485" s="20" t="e" cm="1">
        <f t="array" aca="1" ref="T485" ca="1">RIGHT(CELL("address",INDEX(Agenda!A:A,MATCH(DataFromForm[[#This Row],[Date]],Agenda!A:A,0))),3)</f>
        <v>#VALUE!</v>
      </c>
      <c r="U485" s="34" t="e" cm="1">
        <f t="array" ref="U485">INDEX(MatriceHeureHeure[], MATCH(S485*1,TableHeuresMinutes[Colonne1],0),MATCH(R485*1,(MatriceHeureHeure[#Headers])*1,0))</f>
        <v>#VALUE!</v>
      </c>
      <c r="W485" s="30" t="e">
        <f>LEFT(TEXT(DataFromForm[[#This Row],[Heure levé]],"0000"),2)</f>
        <v>#VALUE!</v>
      </c>
      <c r="X485" s="31" t="e">
        <f>LEFT(TEXT(DataFromForm[[#This Row],[Heure levé]],"0000"),2)+1</f>
        <v>#VALUE!</v>
      </c>
      <c r="Y485" t="e">
        <f>IF(RIGHT(DataFromForm[[#This Row],[Heure levé]],2)*1 &gt;57, X485,W485)</f>
        <v>#VALUE!</v>
      </c>
      <c r="Z485" t="e">
        <f>IF(RIGHT(DataFromForm[[#This Row],[Heure levé]],2)*1 &gt;57,0,MROUND(RIGHT(DataFromForm[[#This Row],[Heure coucher]]*1,2),15))</f>
        <v>#VALUE!</v>
      </c>
      <c r="AA485" t="e" cm="1">
        <f t="array" aca="1" ref="AA485" ca="1">RIGHT(CELL("address",INDEX(Agenda!A:A,MATCH(DataFromForm[[#This Row],[Date]],Agenda!A:A,0))),3)</f>
        <v>#VALUE!</v>
      </c>
      <c r="AB485" s="4" t="e" cm="1">
        <f t="array" ref="AB485">INDEX(MatriceHeureHeure[], MATCH(Z485*1,TableHeuresMinutes[Colonne1],0),MATCH(Y485*1,(MatriceHeureHeure[#Headers])*1,0))</f>
        <v>#VALUE!</v>
      </c>
      <c r="AD485" s="48" t="e">
        <f>LEFT(TEXT(DataFromForm[[#This Row],[HeureBoisson]],"0000"),2)</f>
        <v>#VALUE!</v>
      </c>
      <c r="AE485" s="31" t="e">
        <f>LEFT(TEXT(DataFromForm[[#This Row],[HeureBoisson]],"0000"),2)+1</f>
        <v>#VALUE!</v>
      </c>
      <c r="AF485" t="e">
        <f>IF(RIGHT(DataFromForm[[#This Row],[HeureBoisson]],2)*1 &gt;57, AE485,AD485)</f>
        <v>#VALUE!</v>
      </c>
      <c r="AG485" t="e">
        <f>IF(RIGHT(DataFromForm[[#This Row],[HeureBoisson]],2)*1 &gt;57,0,MROUND(RIGHT(DataFromForm[[#This Row],[Heure coucher]]*1,2),15))</f>
        <v>#VALUE!</v>
      </c>
      <c r="AH485" t="e" cm="1">
        <f t="array" aca="1" ref="AH485" ca="1">RIGHT(CELL("address",INDEX(Agenda!A:A,MATCH(DataFromForm[[#This Row],[Date]],Agenda!A:A,0))),3)-1</f>
        <v>#VALUE!</v>
      </c>
      <c r="AI485" s="4" t="e" cm="1">
        <f t="array" ref="AI485">INDEX(MatriceHeureHeure[], MATCH(AG485*1,TableHeuresMinutes[Colonne1],0),MATCH(AF485*1,(MatriceHeureHeure[#Headers])*1,0))</f>
        <v>#VALUE!</v>
      </c>
      <c r="AJ485" s="37">
        <v>0</v>
      </c>
      <c r="AK485" s="48" t="e">
        <f>LEFT(TEXT(DataFromForm[[#This Row],[Heure sieste]],"0000"),2)</f>
        <v>#VALUE!</v>
      </c>
      <c r="AL485" s="31" t="e">
        <f>LEFT(TEXT(DataFromForm[[#This Row],[Heure sieste]],"0000"),2)+1</f>
        <v>#VALUE!</v>
      </c>
      <c r="AM485" t="e">
        <f>IF(RIGHT(DataFromForm[[#This Row],[Heure sieste]],2)*1 &gt;57, AL485,AK485)</f>
        <v>#VALUE!</v>
      </c>
      <c r="AN485" t="e">
        <f>IF(RIGHT(DataFromForm[[#This Row],[Heure sieste]],2)*1 &gt;57,0,MROUND(RIGHT(DataFromForm[[#This Row],[Heure sieste]]*1,2),15))</f>
        <v>#VALUE!</v>
      </c>
      <c r="AO485" t="e">
        <f>MROUND(DataFromForm[[#This Row],[Durée sieste]],15)</f>
        <v>#VALUE!</v>
      </c>
      <c r="AP485" t="e" cm="1">
        <f t="array" aca="1" ref="AP485" ca="1">RIGHT(CELL("address",INDEX(Agenda!A:A,MATCH(DataFromForm[[#This Row],[Date]],Agenda!A:A,0))),3)</f>
        <v>#VALUE!</v>
      </c>
      <c r="AQ485" s="4" t="e" cm="1">
        <f t="array" ref="AQ485">INDEX(MatriceHeureHeure[], MATCH(AN485*1,TableHeuresMinutes[Colonne1],0),MATCH(AM485*1,(MatriceHeureHeure[#Headers])*1,0))</f>
        <v>#VALUE!</v>
      </c>
      <c r="AR485" t="e">
        <f t="shared" si="8"/>
        <v>#VALUE!</v>
      </c>
    </row>
    <row r="486" spans="16:44">
      <c r="P486" s="30" t="e">
        <f>LEFT(TEXT(DataFromForm[[#This Row],[Heure coucher]],"0000"),2)</f>
        <v>#VALUE!</v>
      </c>
      <c r="Q486" s="31" t="e">
        <f>LEFT(TEXT(DataFromForm[[#This Row],[Heure coucher]],"0000"),2)+1</f>
        <v>#VALUE!</v>
      </c>
      <c r="R486" s="32" t="e">
        <f>IF(RIGHT(DataFromForm[[#This Row],[Heure coucher]],2)*1 &gt;57,Q486, P486)</f>
        <v>#VALUE!</v>
      </c>
      <c r="S486" s="33" t="e">
        <f>IF(RIGHT(DataFromForm[[#This Row],[Heure coucher]],2)*1 &gt;57,0,MROUND(RIGHT(DataFromForm[[#This Row],[Heure coucher]]*1,2),15))</f>
        <v>#VALUE!</v>
      </c>
      <c r="T486" s="20" t="e" cm="1">
        <f t="array" aca="1" ref="T486" ca="1">RIGHT(CELL("address",INDEX(Agenda!A:A,MATCH(DataFromForm[[#This Row],[Date]],Agenda!A:A,0))),3)</f>
        <v>#VALUE!</v>
      </c>
      <c r="U486" s="34" t="e" cm="1">
        <f t="array" ref="U486">INDEX(MatriceHeureHeure[], MATCH(S486*1,TableHeuresMinutes[Colonne1],0),MATCH(R486*1,(MatriceHeureHeure[#Headers])*1,0))</f>
        <v>#VALUE!</v>
      </c>
      <c r="W486" s="30" t="e">
        <f>LEFT(TEXT(DataFromForm[[#This Row],[Heure levé]],"0000"),2)</f>
        <v>#VALUE!</v>
      </c>
      <c r="X486" s="31" t="e">
        <f>LEFT(TEXT(DataFromForm[[#This Row],[Heure levé]],"0000"),2)+1</f>
        <v>#VALUE!</v>
      </c>
      <c r="Y486" t="e">
        <f>IF(RIGHT(DataFromForm[[#This Row],[Heure levé]],2)*1 &gt;57, X486,W486)</f>
        <v>#VALUE!</v>
      </c>
      <c r="Z486" t="e">
        <f>IF(RIGHT(DataFromForm[[#This Row],[Heure levé]],2)*1 &gt;57,0,MROUND(RIGHT(DataFromForm[[#This Row],[Heure coucher]]*1,2),15))</f>
        <v>#VALUE!</v>
      </c>
      <c r="AA486" t="e" cm="1">
        <f t="array" aca="1" ref="AA486" ca="1">RIGHT(CELL("address",INDEX(Agenda!A:A,MATCH(DataFromForm[[#This Row],[Date]],Agenda!A:A,0))),3)</f>
        <v>#VALUE!</v>
      </c>
      <c r="AB486" s="4" t="e" cm="1">
        <f t="array" ref="AB486">INDEX(MatriceHeureHeure[], MATCH(Z486*1,TableHeuresMinutes[Colonne1],0),MATCH(Y486*1,(MatriceHeureHeure[#Headers])*1,0))</f>
        <v>#VALUE!</v>
      </c>
      <c r="AD486" s="48" t="e">
        <f>LEFT(TEXT(DataFromForm[[#This Row],[HeureBoisson]],"0000"),2)</f>
        <v>#VALUE!</v>
      </c>
      <c r="AE486" s="31" t="e">
        <f>LEFT(TEXT(DataFromForm[[#This Row],[HeureBoisson]],"0000"),2)+1</f>
        <v>#VALUE!</v>
      </c>
      <c r="AF486" t="e">
        <f>IF(RIGHT(DataFromForm[[#This Row],[HeureBoisson]],2)*1 &gt;57, AE486,AD486)</f>
        <v>#VALUE!</v>
      </c>
      <c r="AG486" t="e">
        <f>IF(RIGHT(DataFromForm[[#This Row],[HeureBoisson]],2)*1 &gt;57,0,MROUND(RIGHT(DataFromForm[[#This Row],[Heure coucher]]*1,2),15))</f>
        <v>#VALUE!</v>
      </c>
      <c r="AH486" t="e" cm="1">
        <f t="array" aca="1" ref="AH486" ca="1">RIGHT(CELL("address",INDEX(Agenda!A:A,MATCH(DataFromForm[[#This Row],[Date]],Agenda!A:A,0))),3)-1</f>
        <v>#VALUE!</v>
      </c>
      <c r="AI486" s="4" t="e" cm="1">
        <f t="array" ref="AI486">INDEX(MatriceHeureHeure[], MATCH(AG486*1,TableHeuresMinutes[Colonne1],0),MATCH(AF486*1,(MatriceHeureHeure[#Headers])*1,0))</f>
        <v>#VALUE!</v>
      </c>
      <c r="AJ486" s="37">
        <v>0</v>
      </c>
      <c r="AK486" s="48" t="e">
        <f>LEFT(TEXT(DataFromForm[[#This Row],[Heure sieste]],"0000"),2)</f>
        <v>#VALUE!</v>
      </c>
      <c r="AL486" s="31" t="e">
        <f>LEFT(TEXT(DataFromForm[[#This Row],[Heure sieste]],"0000"),2)+1</f>
        <v>#VALUE!</v>
      </c>
      <c r="AM486" t="e">
        <f>IF(RIGHT(DataFromForm[[#This Row],[Heure sieste]],2)*1 &gt;57, AL486,AK486)</f>
        <v>#VALUE!</v>
      </c>
      <c r="AN486" t="e">
        <f>IF(RIGHT(DataFromForm[[#This Row],[Heure sieste]],2)*1 &gt;57,0,MROUND(RIGHT(DataFromForm[[#This Row],[Heure sieste]]*1,2),15))</f>
        <v>#VALUE!</v>
      </c>
      <c r="AO486" t="e">
        <f>MROUND(DataFromForm[[#This Row],[Durée sieste]],15)</f>
        <v>#VALUE!</v>
      </c>
      <c r="AP486" t="e" cm="1">
        <f t="array" aca="1" ref="AP486" ca="1">RIGHT(CELL("address",INDEX(Agenda!A:A,MATCH(DataFromForm[[#This Row],[Date]],Agenda!A:A,0))),3)</f>
        <v>#VALUE!</v>
      </c>
      <c r="AQ486" s="4" t="e" cm="1">
        <f t="array" ref="AQ486">INDEX(MatriceHeureHeure[], MATCH(AN486*1,TableHeuresMinutes[Colonne1],0),MATCH(AM486*1,(MatriceHeureHeure[#Headers])*1,0))</f>
        <v>#VALUE!</v>
      </c>
      <c r="AR486" t="e">
        <f t="shared" si="8"/>
        <v>#VALUE!</v>
      </c>
    </row>
    <row r="487" spans="16:44">
      <c r="P487" s="30" t="e">
        <f>LEFT(TEXT(DataFromForm[[#This Row],[Heure coucher]],"0000"),2)</f>
        <v>#VALUE!</v>
      </c>
      <c r="Q487" s="31" t="e">
        <f>LEFT(TEXT(DataFromForm[[#This Row],[Heure coucher]],"0000"),2)+1</f>
        <v>#VALUE!</v>
      </c>
      <c r="R487" s="32" t="e">
        <f>IF(RIGHT(DataFromForm[[#This Row],[Heure coucher]],2)*1 &gt;57,Q487, P487)</f>
        <v>#VALUE!</v>
      </c>
      <c r="S487" s="33" t="e">
        <f>IF(RIGHT(DataFromForm[[#This Row],[Heure coucher]],2)*1 &gt;57,0,MROUND(RIGHT(DataFromForm[[#This Row],[Heure coucher]]*1,2),15))</f>
        <v>#VALUE!</v>
      </c>
      <c r="T487" s="20" t="e" cm="1">
        <f t="array" aca="1" ref="T487" ca="1">RIGHT(CELL("address",INDEX(Agenda!A:A,MATCH(DataFromForm[[#This Row],[Date]],Agenda!A:A,0))),3)</f>
        <v>#VALUE!</v>
      </c>
      <c r="U487" s="34" t="e" cm="1">
        <f t="array" ref="U487">INDEX(MatriceHeureHeure[], MATCH(S487*1,TableHeuresMinutes[Colonne1],0),MATCH(R487*1,(MatriceHeureHeure[#Headers])*1,0))</f>
        <v>#VALUE!</v>
      </c>
      <c r="W487" s="30" t="e">
        <f>LEFT(TEXT(DataFromForm[[#This Row],[Heure levé]],"0000"),2)</f>
        <v>#VALUE!</v>
      </c>
      <c r="X487" s="31" t="e">
        <f>LEFT(TEXT(DataFromForm[[#This Row],[Heure levé]],"0000"),2)+1</f>
        <v>#VALUE!</v>
      </c>
      <c r="Y487" t="e">
        <f>IF(RIGHT(DataFromForm[[#This Row],[Heure levé]],2)*1 &gt;57, X487,W487)</f>
        <v>#VALUE!</v>
      </c>
      <c r="Z487" t="e">
        <f>IF(RIGHT(DataFromForm[[#This Row],[Heure levé]],2)*1 &gt;57,0,MROUND(RIGHT(DataFromForm[[#This Row],[Heure coucher]]*1,2),15))</f>
        <v>#VALUE!</v>
      </c>
      <c r="AA487" t="e" cm="1">
        <f t="array" aca="1" ref="AA487" ca="1">RIGHT(CELL("address",INDEX(Agenda!A:A,MATCH(DataFromForm[[#This Row],[Date]],Agenda!A:A,0))),3)</f>
        <v>#VALUE!</v>
      </c>
      <c r="AB487" s="4" t="e" cm="1">
        <f t="array" ref="AB487">INDEX(MatriceHeureHeure[], MATCH(Z487*1,TableHeuresMinutes[Colonne1],0),MATCH(Y487*1,(MatriceHeureHeure[#Headers])*1,0))</f>
        <v>#VALUE!</v>
      </c>
      <c r="AD487" s="48" t="e">
        <f>LEFT(TEXT(DataFromForm[[#This Row],[HeureBoisson]],"0000"),2)</f>
        <v>#VALUE!</v>
      </c>
      <c r="AE487" s="31" t="e">
        <f>LEFT(TEXT(DataFromForm[[#This Row],[HeureBoisson]],"0000"),2)+1</f>
        <v>#VALUE!</v>
      </c>
      <c r="AF487" t="e">
        <f>IF(RIGHT(DataFromForm[[#This Row],[HeureBoisson]],2)*1 &gt;57, AE487,AD487)</f>
        <v>#VALUE!</v>
      </c>
      <c r="AG487" t="e">
        <f>IF(RIGHT(DataFromForm[[#This Row],[HeureBoisson]],2)*1 &gt;57,0,MROUND(RIGHT(DataFromForm[[#This Row],[Heure coucher]]*1,2),15))</f>
        <v>#VALUE!</v>
      </c>
      <c r="AH487" t="e" cm="1">
        <f t="array" aca="1" ref="AH487" ca="1">RIGHT(CELL("address",INDEX(Agenda!A:A,MATCH(DataFromForm[[#This Row],[Date]],Agenda!A:A,0))),3)-1</f>
        <v>#VALUE!</v>
      </c>
      <c r="AI487" s="4" t="e" cm="1">
        <f t="array" ref="AI487">INDEX(MatriceHeureHeure[], MATCH(AG487*1,TableHeuresMinutes[Colonne1],0),MATCH(AF487*1,(MatriceHeureHeure[#Headers])*1,0))</f>
        <v>#VALUE!</v>
      </c>
      <c r="AJ487" s="37">
        <v>0</v>
      </c>
      <c r="AK487" s="48" t="e">
        <f>LEFT(TEXT(DataFromForm[[#This Row],[Heure sieste]],"0000"),2)</f>
        <v>#VALUE!</v>
      </c>
      <c r="AL487" s="31" t="e">
        <f>LEFT(TEXT(DataFromForm[[#This Row],[Heure sieste]],"0000"),2)+1</f>
        <v>#VALUE!</v>
      </c>
      <c r="AM487" t="e">
        <f>IF(RIGHT(DataFromForm[[#This Row],[Heure sieste]],2)*1 &gt;57, AL487,AK487)</f>
        <v>#VALUE!</v>
      </c>
      <c r="AN487" t="e">
        <f>IF(RIGHT(DataFromForm[[#This Row],[Heure sieste]],2)*1 &gt;57,0,MROUND(RIGHT(DataFromForm[[#This Row],[Heure sieste]]*1,2),15))</f>
        <v>#VALUE!</v>
      </c>
      <c r="AO487" t="e">
        <f>MROUND(DataFromForm[[#This Row],[Durée sieste]],15)</f>
        <v>#VALUE!</v>
      </c>
      <c r="AP487" t="e" cm="1">
        <f t="array" aca="1" ref="AP487" ca="1">RIGHT(CELL("address",INDEX(Agenda!A:A,MATCH(DataFromForm[[#This Row],[Date]],Agenda!A:A,0))),3)</f>
        <v>#VALUE!</v>
      </c>
      <c r="AQ487" s="4" t="e" cm="1">
        <f t="array" ref="AQ487">INDEX(MatriceHeureHeure[], MATCH(AN487*1,TableHeuresMinutes[Colonne1],0),MATCH(AM487*1,(MatriceHeureHeure[#Headers])*1,0))</f>
        <v>#VALUE!</v>
      </c>
      <c r="AR487" t="e">
        <f t="shared" si="8"/>
        <v>#VALUE!</v>
      </c>
    </row>
    <row r="488" spans="16:44">
      <c r="P488" s="30" t="e">
        <f>LEFT(TEXT(DataFromForm[[#This Row],[Heure coucher]],"0000"),2)</f>
        <v>#VALUE!</v>
      </c>
      <c r="Q488" s="31" t="e">
        <f>LEFT(TEXT(DataFromForm[[#This Row],[Heure coucher]],"0000"),2)+1</f>
        <v>#VALUE!</v>
      </c>
      <c r="R488" s="32" t="e">
        <f>IF(RIGHT(DataFromForm[[#This Row],[Heure coucher]],2)*1 &gt;57,Q488, P488)</f>
        <v>#VALUE!</v>
      </c>
      <c r="S488" s="33" t="e">
        <f>IF(RIGHT(DataFromForm[[#This Row],[Heure coucher]],2)*1 &gt;57,0,MROUND(RIGHT(DataFromForm[[#This Row],[Heure coucher]]*1,2),15))</f>
        <v>#VALUE!</v>
      </c>
      <c r="T488" s="20" t="e" cm="1">
        <f t="array" aca="1" ref="T488" ca="1">RIGHT(CELL("address",INDEX(Agenda!A:A,MATCH(DataFromForm[[#This Row],[Date]],Agenda!A:A,0))),3)</f>
        <v>#VALUE!</v>
      </c>
      <c r="U488" s="34" t="e" cm="1">
        <f t="array" ref="U488">INDEX(MatriceHeureHeure[], MATCH(S488*1,TableHeuresMinutes[Colonne1],0),MATCH(R488*1,(MatriceHeureHeure[#Headers])*1,0))</f>
        <v>#VALUE!</v>
      </c>
      <c r="W488" s="30" t="e">
        <f>LEFT(TEXT(DataFromForm[[#This Row],[Heure levé]],"0000"),2)</f>
        <v>#VALUE!</v>
      </c>
      <c r="X488" s="31" t="e">
        <f>LEFT(TEXT(DataFromForm[[#This Row],[Heure levé]],"0000"),2)+1</f>
        <v>#VALUE!</v>
      </c>
      <c r="Y488" t="e">
        <f>IF(RIGHT(DataFromForm[[#This Row],[Heure levé]],2)*1 &gt;57, X488,W488)</f>
        <v>#VALUE!</v>
      </c>
      <c r="Z488" t="e">
        <f>IF(RIGHT(DataFromForm[[#This Row],[Heure levé]],2)*1 &gt;57,0,MROUND(RIGHT(DataFromForm[[#This Row],[Heure coucher]]*1,2),15))</f>
        <v>#VALUE!</v>
      </c>
      <c r="AA488" t="e" cm="1">
        <f t="array" aca="1" ref="AA488" ca="1">RIGHT(CELL("address",INDEX(Agenda!A:A,MATCH(DataFromForm[[#This Row],[Date]],Agenda!A:A,0))),3)</f>
        <v>#VALUE!</v>
      </c>
      <c r="AB488" s="4" t="e" cm="1">
        <f t="array" ref="AB488">INDEX(MatriceHeureHeure[], MATCH(Z488*1,TableHeuresMinutes[Colonne1],0),MATCH(Y488*1,(MatriceHeureHeure[#Headers])*1,0))</f>
        <v>#VALUE!</v>
      </c>
      <c r="AD488" s="48" t="e">
        <f>LEFT(TEXT(DataFromForm[[#This Row],[HeureBoisson]],"0000"),2)</f>
        <v>#VALUE!</v>
      </c>
      <c r="AE488" s="31" t="e">
        <f>LEFT(TEXT(DataFromForm[[#This Row],[HeureBoisson]],"0000"),2)+1</f>
        <v>#VALUE!</v>
      </c>
      <c r="AF488" t="e">
        <f>IF(RIGHT(DataFromForm[[#This Row],[HeureBoisson]],2)*1 &gt;57, AE488,AD488)</f>
        <v>#VALUE!</v>
      </c>
      <c r="AG488" t="e">
        <f>IF(RIGHT(DataFromForm[[#This Row],[HeureBoisson]],2)*1 &gt;57,0,MROUND(RIGHT(DataFromForm[[#This Row],[Heure coucher]]*1,2),15))</f>
        <v>#VALUE!</v>
      </c>
      <c r="AH488" t="e" cm="1">
        <f t="array" aca="1" ref="AH488" ca="1">RIGHT(CELL("address",INDEX(Agenda!A:A,MATCH(DataFromForm[[#This Row],[Date]],Agenda!A:A,0))),3)-1</f>
        <v>#VALUE!</v>
      </c>
      <c r="AI488" s="4" t="e" cm="1">
        <f t="array" ref="AI488">INDEX(MatriceHeureHeure[], MATCH(AG488*1,TableHeuresMinutes[Colonne1],0),MATCH(AF488*1,(MatriceHeureHeure[#Headers])*1,0))</f>
        <v>#VALUE!</v>
      </c>
      <c r="AJ488" s="37">
        <v>0</v>
      </c>
      <c r="AK488" s="48" t="e">
        <f>LEFT(TEXT(DataFromForm[[#This Row],[Heure sieste]],"0000"),2)</f>
        <v>#VALUE!</v>
      </c>
      <c r="AL488" s="31" t="e">
        <f>LEFT(TEXT(DataFromForm[[#This Row],[Heure sieste]],"0000"),2)+1</f>
        <v>#VALUE!</v>
      </c>
      <c r="AM488" t="e">
        <f>IF(RIGHT(DataFromForm[[#This Row],[Heure sieste]],2)*1 &gt;57, AL488,AK488)</f>
        <v>#VALUE!</v>
      </c>
      <c r="AN488" t="e">
        <f>IF(RIGHT(DataFromForm[[#This Row],[Heure sieste]],2)*1 &gt;57,0,MROUND(RIGHT(DataFromForm[[#This Row],[Heure sieste]]*1,2),15))</f>
        <v>#VALUE!</v>
      </c>
      <c r="AO488" t="e">
        <f>MROUND(DataFromForm[[#This Row],[Durée sieste]],15)</f>
        <v>#VALUE!</v>
      </c>
      <c r="AP488" t="e" cm="1">
        <f t="array" aca="1" ref="AP488" ca="1">RIGHT(CELL("address",INDEX(Agenda!A:A,MATCH(DataFromForm[[#This Row],[Date]],Agenda!A:A,0))),3)</f>
        <v>#VALUE!</v>
      </c>
      <c r="AQ488" s="4" t="e" cm="1">
        <f t="array" ref="AQ488">INDEX(MatriceHeureHeure[], MATCH(AN488*1,TableHeuresMinutes[Colonne1],0),MATCH(AM488*1,(MatriceHeureHeure[#Headers])*1,0))</f>
        <v>#VALUE!</v>
      </c>
      <c r="AR488" t="e">
        <f t="shared" si="8"/>
        <v>#VALUE!</v>
      </c>
    </row>
    <row r="489" spans="16:44">
      <c r="P489" s="30" t="e">
        <f>LEFT(TEXT(DataFromForm[[#This Row],[Heure coucher]],"0000"),2)</f>
        <v>#VALUE!</v>
      </c>
      <c r="Q489" s="31" t="e">
        <f>LEFT(TEXT(DataFromForm[[#This Row],[Heure coucher]],"0000"),2)+1</f>
        <v>#VALUE!</v>
      </c>
      <c r="R489" s="32" t="e">
        <f>IF(RIGHT(DataFromForm[[#This Row],[Heure coucher]],2)*1 &gt;57,Q489, P489)</f>
        <v>#VALUE!</v>
      </c>
      <c r="S489" s="33" t="e">
        <f>IF(RIGHT(DataFromForm[[#This Row],[Heure coucher]],2)*1 &gt;57,0,MROUND(RIGHT(DataFromForm[[#This Row],[Heure coucher]]*1,2),15))</f>
        <v>#VALUE!</v>
      </c>
      <c r="T489" s="20" t="e" cm="1">
        <f t="array" aca="1" ref="T489" ca="1">RIGHT(CELL("address",INDEX(Agenda!A:A,MATCH(DataFromForm[[#This Row],[Date]],Agenda!A:A,0))),3)</f>
        <v>#VALUE!</v>
      </c>
      <c r="U489" s="34" t="e" cm="1">
        <f t="array" ref="U489">INDEX(MatriceHeureHeure[], MATCH(S489*1,TableHeuresMinutes[Colonne1],0),MATCH(R489*1,(MatriceHeureHeure[#Headers])*1,0))</f>
        <v>#VALUE!</v>
      </c>
      <c r="W489" s="30" t="e">
        <f>LEFT(TEXT(DataFromForm[[#This Row],[Heure levé]],"0000"),2)</f>
        <v>#VALUE!</v>
      </c>
      <c r="X489" s="31" t="e">
        <f>LEFT(TEXT(DataFromForm[[#This Row],[Heure levé]],"0000"),2)+1</f>
        <v>#VALUE!</v>
      </c>
      <c r="Y489" t="e">
        <f>IF(RIGHT(DataFromForm[[#This Row],[Heure levé]],2)*1 &gt;57, X489,W489)</f>
        <v>#VALUE!</v>
      </c>
      <c r="Z489" t="e">
        <f>IF(RIGHT(DataFromForm[[#This Row],[Heure levé]],2)*1 &gt;57,0,MROUND(RIGHT(DataFromForm[[#This Row],[Heure coucher]]*1,2),15))</f>
        <v>#VALUE!</v>
      </c>
      <c r="AA489" t="e" cm="1">
        <f t="array" aca="1" ref="AA489" ca="1">RIGHT(CELL("address",INDEX(Agenda!A:A,MATCH(DataFromForm[[#This Row],[Date]],Agenda!A:A,0))),3)</f>
        <v>#VALUE!</v>
      </c>
      <c r="AB489" s="4" t="e" cm="1">
        <f t="array" ref="AB489">INDEX(MatriceHeureHeure[], MATCH(Z489*1,TableHeuresMinutes[Colonne1],0),MATCH(Y489*1,(MatriceHeureHeure[#Headers])*1,0))</f>
        <v>#VALUE!</v>
      </c>
      <c r="AD489" s="48" t="e">
        <f>LEFT(TEXT(DataFromForm[[#This Row],[HeureBoisson]],"0000"),2)</f>
        <v>#VALUE!</v>
      </c>
      <c r="AE489" s="31" t="e">
        <f>LEFT(TEXT(DataFromForm[[#This Row],[HeureBoisson]],"0000"),2)+1</f>
        <v>#VALUE!</v>
      </c>
      <c r="AF489" t="e">
        <f>IF(RIGHT(DataFromForm[[#This Row],[HeureBoisson]],2)*1 &gt;57, AE489,AD489)</f>
        <v>#VALUE!</v>
      </c>
      <c r="AG489" t="e">
        <f>IF(RIGHT(DataFromForm[[#This Row],[HeureBoisson]],2)*1 &gt;57,0,MROUND(RIGHT(DataFromForm[[#This Row],[Heure coucher]]*1,2),15))</f>
        <v>#VALUE!</v>
      </c>
      <c r="AH489" t="e" cm="1">
        <f t="array" aca="1" ref="AH489" ca="1">RIGHT(CELL("address",INDEX(Agenda!A:A,MATCH(DataFromForm[[#This Row],[Date]],Agenda!A:A,0))),3)-1</f>
        <v>#VALUE!</v>
      </c>
      <c r="AI489" s="4" t="e" cm="1">
        <f t="array" ref="AI489">INDEX(MatriceHeureHeure[], MATCH(AG489*1,TableHeuresMinutes[Colonne1],0),MATCH(AF489*1,(MatriceHeureHeure[#Headers])*1,0))</f>
        <v>#VALUE!</v>
      </c>
      <c r="AJ489" s="37">
        <v>0</v>
      </c>
      <c r="AK489" s="48" t="e">
        <f>LEFT(TEXT(DataFromForm[[#This Row],[Heure sieste]],"0000"),2)</f>
        <v>#VALUE!</v>
      </c>
      <c r="AL489" s="31" t="e">
        <f>LEFT(TEXT(DataFromForm[[#This Row],[Heure sieste]],"0000"),2)+1</f>
        <v>#VALUE!</v>
      </c>
      <c r="AM489" t="e">
        <f>IF(RIGHT(DataFromForm[[#This Row],[Heure sieste]],2)*1 &gt;57, AL489,AK489)</f>
        <v>#VALUE!</v>
      </c>
      <c r="AN489" t="e">
        <f>IF(RIGHT(DataFromForm[[#This Row],[Heure sieste]],2)*1 &gt;57,0,MROUND(RIGHT(DataFromForm[[#This Row],[Heure sieste]]*1,2),15))</f>
        <v>#VALUE!</v>
      </c>
      <c r="AO489" t="e">
        <f>MROUND(DataFromForm[[#This Row],[Durée sieste]],15)</f>
        <v>#VALUE!</v>
      </c>
      <c r="AP489" t="e" cm="1">
        <f t="array" aca="1" ref="AP489" ca="1">RIGHT(CELL("address",INDEX(Agenda!A:A,MATCH(DataFromForm[[#This Row],[Date]],Agenda!A:A,0))),3)</f>
        <v>#VALUE!</v>
      </c>
      <c r="AQ489" s="4" t="e" cm="1">
        <f t="array" ref="AQ489">INDEX(MatriceHeureHeure[], MATCH(AN489*1,TableHeuresMinutes[Colonne1],0),MATCH(AM489*1,(MatriceHeureHeure[#Headers])*1,0))</f>
        <v>#VALUE!</v>
      </c>
      <c r="AR489" t="e">
        <f t="shared" si="8"/>
        <v>#VALUE!</v>
      </c>
    </row>
    <row r="490" spans="16:44">
      <c r="P490" s="30" t="e">
        <f>LEFT(TEXT(DataFromForm[[#This Row],[Heure coucher]],"0000"),2)</f>
        <v>#VALUE!</v>
      </c>
      <c r="Q490" s="31" t="e">
        <f>LEFT(TEXT(DataFromForm[[#This Row],[Heure coucher]],"0000"),2)+1</f>
        <v>#VALUE!</v>
      </c>
      <c r="R490" s="32" t="e">
        <f>IF(RIGHT(DataFromForm[[#This Row],[Heure coucher]],2)*1 &gt;57,Q490, P490)</f>
        <v>#VALUE!</v>
      </c>
      <c r="S490" s="33" t="e">
        <f>IF(RIGHT(DataFromForm[[#This Row],[Heure coucher]],2)*1 &gt;57,0,MROUND(RIGHT(DataFromForm[[#This Row],[Heure coucher]]*1,2),15))</f>
        <v>#VALUE!</v>
      </c>
      <c r="T490" s="20" t="e" cm="1">
        <f t="array" aca="1" ref="T490" ca="1">RIGHT(CELL("address",INDEX(Agenda!A:A,MATCH(DataFromForm[[#This Row],[Date]],Agenda!A:A,0))),3)</f>
        <v>#VALUE!</v>
      </c>
      <c r="U490" s="34" t="e" cm="1">
        <f t="array" ref="U490">INDEX(MatriceHeureHeure[], MATCH(S490*1,TableHeuresMinutes[Colonne1],0),MATCH(R490*1,(MatriceHeureHeure[#Headers])*1,0))</f>
        <v>#VALUE!</v>
      </c>
      <c r="W490" s="30" t="e">
        <f>LEFT(TEXT(DataFromForm[[#This Row],[Heure levé]],"0000"),2)</f>
        <v>#VALUE!</v>
      </c>
      <c r="X490" s="31" t="e">
        <f>LEFT(TEXT(DataFromForm[[#This Row],[Heure levé]],"0000"),2)+1</f>
        <v>#VALUE!</v>
      </c>
      <c r="Y490" t="e">
        <f>IF(RIGHT(DataFromForm[[#This Row],[Heure levé]],2)*1 &gt;57, X490,W490)</f>
        <v>#VALUE!</v>
      </c>
      <c r="Z490" t="e">
        <f>IF(RIGHT(DataFromForm[[#This Row],[Heure levé]],2)*1 &gt;57,0,MROUND(RIGHT(DataFromForm[[#This Row],[Heure coucher]]*1,2),15))</f>
        <v>#VALUE!</v>
      </c>
      <c r="AA490" t="e" cm="1">
        <f t="array" aca="1" ref="AA490" ca="1">RIGHT(CELL("address",INDEX(Agenda!A:A,MATCH(DataFromForm[[#This Row],[Date]],Agenda!A:A,0))),3)</f>
        <v>#VALUE!</v>
      </c>
      <c r="AB490" s="4" t="e" cm="1">
        <f t="array" ref="AB490">INDEX(MatriceHeureHeure[], MATCH(Z490*1,TableHeuresMinutes[Colonne1],0),MATCH(Y490*1,(MatriceHeureHeure[#Headers])*1,0))</f>
        <v>#VALUE!</v>
      </c>
      <c r="AD490" s="48" t="e">
        <f>LEFT(TEXT(DataFromForm[[#This Row],[HeureBoisson]],"0000"),2)</f>
        <v>#VALUE!</v>
      </c>
      <c r="AE490" s="31" t="e">
        <f>LEFT(TEXT(DataFromForm[[#This Row],[HeureBoisson]],"0000"),2)+1</f>
        <v>#VALUE!</v>
      </c>
      <c r="AF490" t="e">
        <f>IF(RIGHT(DataFromForm[[#This Row],[HeureBoisson]],2)*1 &gt;57, AE490,AD490)</f>
        <v>#VALUE!</v>
      </c>
      <c r="AG490" t="e">
        <f>IF(RIGHT(DataFromForm[[#This Row],[HeureBoisson]],2)*1 &gt;57,0,MROUND(RIGHT(DataFromForm[[#This Row],[Heure coucher]]*1,2),15))</f>
        <v>#VALUE!</v>
      </c>
      <c r="AH490" t="e" cm="1">
        <f t="array" aca="1" ref="AH490" ca="1">RIGHT(CELL("address",INDEX(Agenda!A:A,MATCH(DataFromForm[[#This Row],[Date]],Agenda!A:A,0))),3)-1</f>
        <v>#VALUE!</v>
      </c>
      <c r="AI490" s="4" t="e" cm="1">
        <f t="array" ref="AI490">INDEX(MatriceHeureHeure[], MATCH(AG490*1,TableHeuresMinutes[Colonne1],0),MATCH(AF490*1,(MatriceHeureHeure[#Headers])*1,0))</f>
        <v>#VALUE!</v>
      </c>
      <c r="AJ490" s="37">
        <v>0</v>
      </c>
      <c r="AK490" s="48" t="e">
        <f>LEFT(TEXT(DataFromForm[[#This Row],[Heure sieste]],"0000"),2)</f>
        <v>#VALUE!</v>
      </c>
      <c r="AL490" s="31" t="e">
        <f>LEFT(TEXT(DataFromForm[[#This Row],[Heure sieste]],"0000"),2)+1</f>
        <v>#VALUE!</v>
      </c>
      <c r="AM490" t="e">
        <f>IF(RIGHT(DataFromForm[[#This Row],[Heure sieste]],2)*1 &gt;57, AL490,AK490)</f>
        <v>#VALUE!</v>
      </c>
      <c r="AN490" t="e">
        <f>IF(RIGHT(DataFromForm[[#This Row],[Heure sieste]],2)*1 &gt;57,0,MROUND(RIGHT(DataFromForm[[#This Row],[Heure sieste]]*1,2),15))</f>
        <v>#VALUE!</v>
      </c>
      <c r="AO490" t="e">
        <f>MROUND(DataFromForm[[#This Row],[Durée sieste]],15)</f>
        <v>#VALUE!</v>
      </c>
      <c r="AP490" t="e" cm="1">
        <f t="array" aca="1" ref="AP490" ca="1">RIGHT(CELL("address",INDEX(Agenda!A:A,MATCH(DataFromForm[[#This Row],[Date]],Agenda!A:A,0))),3)</f>
        <v>#VALUE!</v>
      </c>
      <c r="AQ490" s="4" t="e" cm="1">
        <f t="array" ref="AQ490">INDEX(MatriceHeureHeure[], MATCH(AN490*1,TableHeuresMinutes[Colonne1],0),MATCH(AM490*1,(MatriceHeureHeure[#Headers])*1,0))</f>
        <v>#VALUE!</v>
      </c>
      <c r="AR490" t="e">
        <f t="shared" si="8"/>
        <v>#VALUE!</v>
      </c>
    </row>
    <row r="491" spans="16:44">
      <c r="P491" s="30" t="e">
        <f>LEFT(TEXT(DataFromForm[[#This Row],[Heure coucher]],"0000"),2)</f>
        <v>#VALUE!</v>
      </c>
      <c r="Q491" s="31" t="e">
        <f>LEFT(TEXT(DataFromForm[[#This Row],[Heure coucher]],"0000"),2)+1</f>
        <v>#VALUE!</v>
      </c>
      <c r="R491" s="32" t="e">
        <f>IF(RIGHT(DataFromForm[[#This Row],[Heure coucher]],2)*1 &gt;57,Q491, P491)</f>
        <v>#VALUE!</v>
      </c>
      <c r="S491" s="33" t="e">
        <f>IF(RIGHT(DataFromForm[[#This Row],[Heure coucher]],2)*1 &gt;57,0,MROUND(RIGHT(DataFromForm[[#This Row],[Heure coucher]]*1,2),15))</f>
        <v>#VALUE!</v>
      </c>
      <c r="T491" s="20" t="e" cm="1">
        <f t="array" aca="1" ref="T491" ca="1">RIGHT(CELL("address",INDEX(Agenda!A:A,MATCH(DataFromForm[[#This Row],[Date]],Agenda!A:A,0))),3)</f>
        <v>#VALUE!</v>
      </c>
      <c r="U491" s="34" t="e" cm="1">
        <f t="array" ref="U491">INDEX(MatriceHeureHeure[], MATCH(S491*1,TableHeuresMinutes[Colonne1],0),MATCH(R491*1,(MatriceHeureHeure[#Headers])*1,0))</f>
        <v>#VALUE!</v>
      </c>
      <c r="W491" s="30" t="e">
        <f>LEFT(TEXT(DataFromForm[[#This Row],[Heure levé]],"0000"),2)</f>
        <v>#VALUE!</v>
      </c>
      <c r="X491" s="31" t="e">
        <f>LEFT(TEXT(DataFromForm[[#This Row],[Heure levé]],"0000"),2)+1</f>
        <v>#VALUE!</v>
      </c>
      <c r="Y491" t="e">
        <f>IF(RIGHT(DataFromForm[[#This Row],[Heure levé]],2)*1 &gt;57, X491,W491)</f>
        <v>#VALUE!</v>
      </c>
      <c r="Z491" t="e">
        <f>IF(RIGHT(DataFromForm[[#This Row],[Heure levé]],2)*1 &gt;57,0,MROUND(RIGHT(DataFromForm[[#This Row],[Heure coucher]]*1,2),15))</f>
        <v>#VALUE!</v>
      </c>
      <c r="AA491" t="e" cm="1">
        <f t="array" aca="1" ref="AA491" ca="1">RIGHT(CELL("address",INDEX(Agenda!A:A,MATCH(DataFromForm[[#This Row],[Date]],Agenda!A:A,0))),3)</f>
        <v>#VALUE!</v>
      </c>
      <c r="AB491" s="4" t="e" cm="1">
        <f t="array" ref="AB491">INDEX(MatriceHeureHeure[], MATCH(Z491*1,TableHeuresMinutes[Colonne1],0),MATCH(Y491*1,(MatriceHeureHeure[#Headers])*1,0))</f>
        <v>#VALUE!</v>
      </c>
      <c r="AD491" s="48" t="e">
        <f>LEFT(TEXT(DataFromForm[[#This Row],[HeureBoisson]],"0000"),2)</f>
        <v>#VALUE!</v>
      </c>
      <c r="AE491" s="31" t="e">
        <f>LEFT(TEXT(DataFromForm[[#This Row],[HeureBoisson]],"0000"),2)+1</f>
        <v>#VALUE!</v>
      </c>
      <c r="AF491" t="e">
        <f>IF(RIGHT(DataFromForm[[#This Row],[HeureBoisson]],2)*1 &gt;57, AE491,AD491)</f>
        <v>#VALUE!</v>
      </c>
      <c r="AG491" t="e">
        <f>IF(RIGHT(DataFromForm[[#This Row],[HeureBoisson]],2)*1 &gt;57,0,MROUND(RIGHT(DataFromForm[[#This Row],[Heure coucher]]*1,2),15))</f>
        <v>#VALUE!</v>
      </c>
      <c r="AH491" t="e" cm="1">
        <f t="array" aca="1" ref="AH491" ca="1">RIGHT(CELL("address",INDEX(Agenda!A:A,MATCH(DataFromForm[[#This Row],[Date]],Agenda!A:A,0))),3)-1</f>
        <v>#VALUE!</v>
      </c>
      <c r="AI491" s="4" t="e" cm="1">
        <f t="array" ref="AI491">INDEX(MatriceHeureHeure[], MATCH(AG491*1,TableHeuresMinutes[Colonne1],0),MATCH(AF491*1,(MatriceHeureHeure[#Headers])*1,0))</f>
        <v>#VALUE!</v>
      </c>
      <c r="AJ491" s="37">
        <v>0</v>
      </c>
      <c r="AK491" s="48" t="e">
        <f>LEFT(TEXT(DataFromForm[[#This Row],[Heure sieste]],"0000"),2)</f>
        <v>#VALUE!</v>
      </c>
      <c r="AL491" s="31" t="e">
        <f>LEFT(TEXT(DataFromForm[[#This Row],[Heure sieste]],"0000"),2)+1</f>
        <v>#VALUE!</v>
      </c>
      <c r="AM491" t="e">
        <f>IF(RIGHT(DataFromForm[[#This Row],[Heure sieste]],2)*1 &gt;57, AL491,AK491)</f>
        <v>#VALUE!</v>
      </c>
      <c r="AN491" t="e">
        <f>IF(RIGHT(DataFromForm[[#This Row],[Heure sieste]],2)*1 &gt;57,0,MROUND(RIGHT(DataFromForm[[#This Row],[Heure sieste]]*1,2),15))</f>
        <v>#VALUE!</v>
      </c>
      <c r="AO491" t="e">
        <f>MROUND(DataFromForm[[#This Row],[Durée sieste]],15)</f>
        <v>#VALUE!</v>
      </c>
      <c r="AP491" t="e" cm="1">
        <f t="array" aca="1" ref="AP491" ca="1">RIGHT(CELL("address",INDEX(Agenda!A:A,MATCH(DataFromForm[[#This Row],[Date]],Agenda!A:A,0))),3)</f>
        <v>#VALUE!</v>
      </c>
      <c r="AQ491" s="4" t="e" cm="1">
        <f t="array" ref="AQ491">INDEX(MatriceHeureHeure[], MATCH(AN491*1,TableHeuresMinutes[Colonne1],0),MATCH(AM491*1,(MatriceHeureHeure[#Headers])*1,0))</f>
        <v>#VALUE!</v>
      </c>
      <c r="AR491" t="e">
        <f t="shared" si="8"/>
        <v>#VALUE!</v>
      </c>
    </row>
    <row r="492" spans="16:44">
      <c r="P492" s="30" t="e">
        <f>LEFT(TEXT(DataFromForm[[#This Row],[Heure coucher]],"0000"),2)</f>
        <v>#VALUE!</v>
      </c>
      <c r="Q492" s="31" t="e">
        <f>LEFT(TEXT(DataFromForm[[#This Row],[Heure coucher]],"0000"),2)+1</f>
        <v>#VALUE!</v>
      </c>
      <c r="R492" s="32" t="e">
        <f>IF(RIGHT(DataFromForm[[#This Row],[Heure coucher]],2)*1 &gt;57,Q492, P492)</f>
        <v>#VALUE!</v>
      </c>
      <c r="S492" s="33" t="e">
        <f>IF(RIGHT(DataFromForm[[#This Row],[Heure coucher]],2)*1 &gt;57,0,MROUND(RIGHT(DataFromForm[[#This Row],[Heure coucher]]*1,2),15))</f>
        <v>#VALUE!</v>
      </c>
      <c r="T492" s="20" t="e" cm="1">
        <f t="array" aca="1" ref="T492" ca="1">RIGHT(CELL("address",INDEX(Agenda!A:A,MATCH(DataFromForm[[#This Row],[Date]],Agenda!A:A,0))),3)</f>
        <v>#VALUE!</v>
      </c>
      <c r="U492" s="34" t="e" cm="1">
        <f t="array" ref="U492">INDEX(MatriceHeureHeure[], MATCH(S492*1,TableHeuresMinutes[Colonne1],0),MATCH(R492*1,(MatriceHeureHeure[#Headers])*1,0))</f>
        <v>#VALUE!</v>
      </c>
      <c r="W492" s="30" t="e">
        <f>LEFT(TEXT(DataFromForm[[#This Row],[Heure levé]],"0000"),2)</f>
        <v>#VALUE!</v>
      </c>
      <c r="X492" s="31" t="e">
        <f>LEFT(TEXT(DataFromForm[[#This Row],[Heure levé]],"0000"),2)+1</f>
        <v>#VALUE!</v>
      </c>
      <c r="Y492" t="e">
        <f>IF(RIGHT(DataFromForm[[#This Row],[Heure levé]],2)*1 &gt;57, X492,W492)</f>
        <v>#VALUE!</v>
      </c>
      <c r="Z492" t="e">
        <f>IF(RIGHT(DataFromForm[[#This Row],[Heure levé]],2)*1 &gt;57,0,MROUND(RIGHT(DataFromForm[[#This Row],[Heure coucher]]*1,2),15))</f>
        <v>#VALUE!</v>
      </c>
      <c r="AA492" t="e" cm="1">
        <f t="array" aca="1" ref="AA492" ca="1">RIGHT(CELL("address",INDEX(Agenda!A:A,MATCH(DataFromForm[[#This Row],[Date]],Agenda!A:A,0))),3)</f>
        <v>#VALUE!</v>
      </c>
      <c r="AB492" s="4" t="e" cm="1">
        <f t="array" ref="AB492">INDEX(MatriceHeureHeure[], MATCH(Z492*1,TableHeuresMinutes[Colonne1],0),MATCH(Y492*1,(MatriceHeureHeure[#Headers])*1,0))</f>
        <v>#VALUE!</v>
      </c>
      <c r="AD492" s="48" t="e">
        <f>LEFT(TEXT(DataFromForm[[#This Row],[HeureBoisson]],"0000"),2)</f>
        <v>#VALUE!</v>
      </c>
      <c r="AE492" s="31" t="e">
        <f>LEFT(TEXT(DataFromForm[[#This Row],[HeureBoisson]],"0000"),2)+1</f>
        <v>#VALUE!</v>
      </c>
      <c r="AF492" t="e">
        <f>IF(RIGHT(DataFromForm[[#This Row],[HeureBoisson]],2)*1 &gt;57, AE492,AD492)</f>
        <v>#VALUE!</v>
      </c>
      <c r="AG492" t="e">
        <f>IF(RIGHT(DataFromForm[[#This Row],[HeureBoisson]],2)*1 &gt;57,0,MROUND(RIGHT(DataFromForm[[#This Row],[Heure coucher]]*1,2),15))</f>
        <v>#VALUE!</v>
      </c>
      <c r="AH492" t="e" cm="1">
        <f t="array" aca="1" ref="AH492" ca="1">RIGHT(CELL("address",INDEX(Agenda!A:A,MATCH(DataFromForm[[#This Row],[Date]],Agenda!A:A,0))),3)-1</f>
        <v>#VALUE!</v>
      </c>
      <c r="AI492" s="4" t="e" cm="1">
        <f t="array" ref="AI492">INDEX(MatriceHeureHeure[], MATCH(AG492*1,TableHeuresMinutes[Colonne1],0),MATCH(AF492*1,(MatriceHeureHeure[#Headers])*1,0))</f>
        <v>#VALUE!</v>
      </c>
      <c r="AJ492" s="37">
        <v>0</v>
      </c>
      <c r="AK492" s="48" t="e">
        <f>LEFT(TEXT(DataFromForm[[#This Row],[Heure sieste]],"0000"),2)</f>
        <v>#VALUE!</v>
      </c>
      <c r="AL492" s="31" t="e">
        <f>LEFT(TEXT(DataFromForm[[#This Row],[Heure sieste]],"0000"),2)+1</f>
        <v>#VALUE!</v>
      </c>
      <c r="AM492" t="e">
        <f>IF(RIGHT(DataFromForm[[#This Row],[Heure sieste]],2)*1 &gt;57, AL492,AK492)</f>
        <v>#VALUE!</v>
      </c>
      <c r="AN492" t="e">
        <f>IF(RIGHT(DataFromForm[[#This Row],[Heure sieste]],2)*1 &gt;57,0,MROUND(RIGHT(DataFromForm[[#This Row],[Heure sieste]]*1,2),15))</f>
        <v>#VALUE!</v>
      </c>
      <c r="AO492" t="e">
        <f>MROUND(DataFromForm[[#This Row],[Durée sieste]],15)</f>
        <v>#VALUE!</v>
      </c>
      <c r="AP492" t="e" cm="1">
        <f t="array" aca="1" ref="AP492" ca="1">RIGHT(CELL("address",INDEX(Agenda!A:A,MATCH(DataFromForm[[#This Row],[Date]],Agenda!A:A,0))),3)</f>
        <v>#VALUE!</v>
      </c>
      <c r="AQ492" s="4" t="e" cm="1">
        <f t="array" ref="AQ492">INDEX(MatriceHeureHeure[], MATCH(AN492*1,TableHeuresMinutes[Colonne1],0),MATCH(AM492*1,(MatriceHeureHeure[#Headers])*1,0))</f>
        <v>#VALUE!</v>
      </c>
      <c r="AR492" t="e">
        <f t="shared" si="8"/>
        <v>#VALUE!</v>
      </c>
    </row>
    <row r="493" spans="16:44">
      <c r="P493" s="30" t="e">
        <f>LEFT(TEXT(DataFromForm[[#This Row],[Heure coucher]],"0000"),2)</f>
        <v>#VALUE!</v>
      </c>
      <c r="Q493" s="31" t="e">
        <f>LEFT(TEXT(DataFromForm[[#This Row],[Heure coucher]],"0000"),2)+1</f>
        <v>#VALUE!</v>
      </c>
      <c r="R493" s="32" t="e">
        <f>IF(RIGHT(DataFromForm[[#This Row],[Heure coucher]],2)*1 &gt;57,Q493, P493)</f>
        <v>#VALUE!</v>
      </c>
      <c r="S493" s="33" t="e">
        <f>IF(RIGHT(DataFromForm[[#This Row],[Heure coucher]],2)*1 &gt;57,0,MROUND(RIGHT(DataFromForm[[#This Row],[Heure coucher]]*1,2),15))</f>
        <v>#VALUE!</v>
      </c>
      <c r="T493" s="20" t="e" cm="1">
        <f t="array" aca="1" ref="T493" ca="1">RIGHT(CELL("address",INDEX(Agenda!A:A,MATCH(DataFromForm[[#This Row],[Date]],Agenda!A:A,0))),3)</f>
        <v>#VALUE!</v>
      </c>
      <c r="U493" s="34" t="e" cm="1">
        <f t="array" ref="U493">INDEX(MatriceHeureHeure[], MATCH(S493*1,TableHeuresMinutes[Colonne1],0),MATCH(R493*1,(MatriceHeureHeure[#Headers])*1,0))</f>
        <v>#VALUE!</v>
      </c>
      <c r="W493" s="30" t="e">
        <f>LEFT(TEXT(DataFromForm[[#This Row],[Heure levé]],"0000"),2)</f>
        <v>#VALUE!</v>
      </c>
      <c r="X493" s="31" t="e">
        <f>LEFT(TEXT(DataFromForm[[#This Row],[Heure levé]],"0000"),2)+1</f>
        <v>#VALUE!</v>
      </c>
      <c r="Y493" t="e">
        <f>IF(RIGHT(DataFromForm[[#This Row],[Heure levé]],2)*1 &gt;57, X493,W493)</f>
        <v>#VALUE!</v>
      </c>
      <c r="Z493" t="e">
        <f>IF(RIGHT(DataFromForm[[#This Row],[Heure levé]],2)*1 &gt;57,0,MROUND(RIGHT(DataFromForm[[#This Row],[Heure coucher]]*1,2),15))</f>
        <v>#VALUE!</v>
      </c>
      <c r="AA493" t="e" cm="1">
        <f t="array" aca="1" ref="AA493" ca="1">RIGHT(CELL("address",INDEX(Agenda!A:A,MATCH(DataFromForm[[#This Row],[Date]],Agenda!A:A,0))),3)</f>
        <v>#VALUE!</v>
      </c>
      <c r="AB493" s="4" t="e" cm="1">
        <f t="array" ref="AB493">INDEX(MatriceHeureHeure[], MATCH(Z493*1,TableHeuresMinutes[Colonne1],0),MATCH(Y493*1,(MatriceHeureHeure[#Headers])*1,0))</f>
        <v>#VALUE!</v>
      </c>
      <c r="AD493" s="48" t="e">
        <f>LEFT(TEXT(DataFromForm[[#This Row],[HeureBoisson]],"0000"),2)</f>
        <v>#VALUE!</v>
      </c>
      <c r="AE493" s="31" t="e">
        <f>LEFT(TEXT(DataFromForm[[#This Row],[HeureBoisson]],"0000"),2)+1</f>
        <v>#VALUE!</v>
      </c>
      <c r="AF493" t="e">
        <f>IF(RIGHT(DataFromForm[[#This Row],[HeureBoisson]],2)*1 &gt;57, AE493,AD493)</f>
        <v>#VALUE!</v>
      </c>
      <c r="AG493" t="e">
        <f>IF(RIGHT(DataFromForm[[#This Row],[HeureBoisson]],2)*1 &gt;57,0,MROUND(RIGHT(DataFromForm[[#This Row],[Heure coucher]]*1,2),15))</f>
        <v>#VALUE!</v>
      </c>
      <c r="AH493" t="e" cm="1">
        <f t="array" aca="1" ref="AH493" ca="1">RIGHT(CELL("address",INDEX(Agenda!A:A,MATCH(DataFromForm[[#This Row],[Date]],Agenda!A:A,0))),3)-1</f>
        <v>#VALUE!</v>
      </c>
      <c r="AI493" s="4" t="e" cm="1">
        <f t="array" ref="AI493">INDEX(MatriceHeureHeure[], MATCH(AG493*1,TableHeuresMinutes[Colonne1],0),MATCH(AF493*1,(MatriceHeureHeure[#Headers])*1,0))</f>
        <v>#VALUE!</v>
      </c>
      <c r="AJ493" s="37">
        <v>0</v>
      </c>
      <c r="AK493" s="48" t="e">
        <f>LEFT(TEXT(DataFromForm[[#This Row],[Heure sieste]],"0000"),2)</f>
        <v>#VALUE!</v>
      </c>
      <c r="AL493" s="31" t="e">
        <f>LEFT(TEXT(DataFromForm[[#This Row],[Heure sieste]],"0000"),2)+1</f>
        <v>#VALUE!</v>
      </c>
      <c r="AM493" t="e">
        <f>IF(RIGHT(DataFromForm[[#This Row],[Heure sieste]],2)*1 &gt;57, AL493,AK493)</f>
        <v>#VALUE!</v>
      </c>
      <c r="AN493" t="e">
        <f>IF(RIGHT(DataFromForm[[#This Row],[Heure sieste]],2)*1 &gt;57,0,MROUND(RIGHT(DataFromForm[[#This Row],[Heure sieste]]*1,2),15))</f>
        <v>#VALUE!</v>
      </c>
      <c r="AO493" t="e">
        <f>MROUND(DataFromForm[[#This Row],[Durée sieste]],15)</f>
        <v>#VALUE!</v>
      </c>
      <c r="AP493" t="e" cm="1">
        <f t="array" aca="1" ref="AP493" ca="1">RIGHT(CELL("address",INDEX(Agenda!A:A,MATCH(DataFromForm[[#This Row],[Date]],Agenda!A:A,0))),3)</f>
        <v>#VALUE!</v>
      </c>
      <c r="AQ493" s="4" t="e" cm="1">
        <f t="array" ref="AQ493">INDEX(MatriceHeureHeure[], MATCH(AN493*1,TableHeuresMinutes[Colonne1],0),MATCH(AM493*1,(MatriceHeureHeure[#Headers])*1,0))</f>
        <v>#VALUE!</v>
      </c>
      <c r="AR493" t="e">
        <f t="shared" si="8"/>
        <v>#VALUE!</v>
      </c>
    </row>
    <row r="494" spans="16:44">
      <c r="P494" s="30" t="e">
        <f>LEFT(TEXT(DataFromForm[[#This Row],[Heure coucher]],"0000"),2)</f>
        <v>#VALUE!</v>
      </c>
      <c r="Q494" s="31" t="e">
        <f>LEFT(TEXT(DataFromForm[[#This Row],[Heure coucher]],"0000"),2)+1</f>
        <v>#VALUE!</v>
      </c>
      <c r="R494" s="32" t="e">
        <f>IF(RIGHT(DataFromForm[[#This Row],[Heure coucher]],2)*1 &gt;57,Q494, P494)</f>
        <v>#VALUE!</v>
      </c>
      <c r="S494" s="33" t="e">
        <f>IF(RIGHT(DataFromForm[[#This Row],[Heure coucher]],2)*1 &gt;57,0,MROUND(RIGHT(DataFromForm[[#This Row],[Heure coucher]]*1,2),15))</f>
        <v>#VALUE!</v>
      </c>
      <c r="T494" s="20" t="e" cm="1">
        <f t="array" aca="1" ref="T494" ca="1">RIGHT(CELL("address",INDEX(Agenda!A:A,MATCH(DataFromForm[[#This Row],[Date]],Agenda!A:A,0))),3)</f>
        <v>#VALUE!</v>
      </c>
      <c r="U494" s="34" t="e" cm="1">
        <f t="array" ref="U494">INDEX(MatriceHeureHeure[], MATCH(S494*1,TableHeuresMinutes[Colonne1],0),MATCH(R494*1,(MatriceHeureHeure[#Headers])*1,0))</f>
        <v>#VALUE!</v>
      </c>
      <c r="W494" s="30" t="e">
        <f>LEFT(TEXT(DataFromForm[[#This Row],[Heure levé]],"0000"),2)</f>
        <v>#VALUE!</v>
      </c>
      <c r="X494" s="31" t="e">
        <f>LEFT(TEXT(DataFromForm[[#This Row],[Heure levé]],"0000"),2)+1</f>
        <v>#VALUE!</v>
      </c>
      <c r="Y494" t="e">
        <f>IF(RIGHT(DataFromForm[[#This Row],[Heure levé]],2)*1 &gt;57, X494,W494)</f>
        <v>#VALUE!</v>
      </c>
      <c r="Z494" t="e">
        <f>IF(RIGHT(DataFromForm[[#This Row],[Heure levé]],2)*1 &gt;57,0,MROUND(RIGHT(DataFromForm[[#This Row],[Heure coucher]]*1,2),15))</f>
        <v>#VALUE!</v>
      </c>
      <c r="AA494" t="e" cm="1">
        <f t="array" aca="1" ref="AA494" ca="1">RIGHT(CELL("address",INDEX(Agenda!A:A,MATCH(DataFromForm[[#This Row],[Date]],Agenda!A:A,0))),3)</f>
        <v>#VALUE!</v>
      </c>
      <c r="AB494" s="4" t="e" cm="1">
        <f t="array" ref="AB494">INDEX(MatriceHeureHeure[], MATCH(Z494*1,TableHeuresMinutes[Colonne1],0),MATCH(Y494*1,(MatriceHeureHeure[#Headers])*1,0))</f>
        <v>#VALUE!</v>
      </c>
      <c r="AD494" s="48" t="e">
        <f>LEFT(TEXT(DataFromForm[[#This Row],[HeureBoisson]],"0000"),2)</f>
        <v>#VALUE!</v>
      </c>
      <c r="AE494" s="31" t="e">
        <f>LEFT(TEXT(DataFromForm[[#This Row],[HeureBoisson]],"0000"),2)+1</f>
        <v>#VALUE!</v>
      </c>
      <c r="AF494" t="e">
        <f>IF(RIGHT(DataFromForm[[#This Row],[HeureBoisson]],2)*1 &gt;57, AE494,AD494)</f>
        <v>#VALUE!</v>
      </c>
      <c r="AG494" t="e">
        <f>IF(RIGHT(DataFromForm[[#This Row],[HeureBoisson]],2)*1 &gt;57,0,MROUND(RIGHT(DataFromForm[[#This Row],[Heure coucher]]*1,2),15))</f>
        <v>#VALUE!</v>
      </c>
      <c r="AH494" t="e" cm="1">
        <f t="array" aca="1" ref="AH494" ca="1">RIGHT(CELL("address",INDEX(Agenda!A:A,MATCH(DataFromForm[[#This Row],[Date]],Agenda!A:A,0))),3)-1</f>
        <v>#VALUE!</v>
      </c>
      <c r="AI494" s="4" t="e" cm="1">
        <f t="array" ref="AI494">INDEX(MatriceHeureHeure[], MATCH(AG494*1,TableHeuresMinutes[Colonne1],0),MATCH(AF494*1,(MatriceHeureHeure[#Headers])*1,0))</f>
        <v>#VALUE!</v>
      </c>
      <c r="AJ494" s="37">
        <v>0</v>
      </c>
      <c r="AK494" s="48" t="e">
        <f>LEFT(TEXT(DataFromForm[[#This Row],[Heure sieste]],"0000"),2)</f>
        <v>#VALUE!</v>
      </c>
      <c r="AL494" s="31" t="e">
        <f>LEFT(TEXT(DataFromForm[[#This Row],[Heure sieste]],"0000"),2)+1</f>
        <v>#VALUE!</v>
      </c>
      <c r="AM494" t="e">
        <f>IF(RIGHT(DataFromForm[[#This Row],[Heure sieste]],2)*1 &gt;57, AL494,AK494)</f>
        <v>#VALUE!</v>
      </c>
      <c r="AN494" t="e">
        <f>IF(RIGHT(DataFromForm[[#This Row],[Heure sieste]],2)*1 &gt;57,0,MROUND(RIGHT(DataFromForm[[#This Row],[Heure sieste]]*1,2),15))</f>
        <v>#VALUE!</v>
      </c>
      <c r="AO494" t="e">
        <f>MROUND(DataFromForm[[#This Row],[Durée sieste]],15)</f>
        <v>#VALUE!</v>
      </c>
      <c r="AP494" t="e" cm="1">
        <f t="array" aca="1" ref="AP494" ca="1">RIGHT(CELL("address",INDEX(Agenda!A:A,MATCH(DataFromForm[[#This Row],[Date]],Agenda!A:A,0))),3)</f>
        <v>#VALUE!</v>
      </c>
      <c r="AQ494" s="4" t="e" cm="1">
        <f t="array" ref="AQ494">INDEX(MatriceHeureHeure[], MATCH(AN494*1,TableHeuresMinutes[Colonne1],0),MATCH(AM494*1,(MatriceHeureHeure[#Headers])*1,0))</f>
        <v>#VALUE!</v>
      </c>
      <c r="AR494" t="e">
        <f t="shared" si="8"/>
        <v>#VALUE!</v>
      </c>
    </row>
    <row r="495" spans="16:44">
      <c r="P495" s="30" t="e">
        <f>LEFT(TEXT(DataFromForm[[#This Row],[Heure coucher]],"0000"),2)</f>
        <v>#VALUE!</v>
      </c>
      <c r="Q495" s="31" t="e">
        <f>LEFT(TEXT(DataFromForm[[#This Row],[Heure coucher]],"0000"),2)+1</f>
        <v>#VALUE!</v>
      </c>
      <c r="R495" s="32" t="e">
        <f>IF(RIGHT(DataFromForm[[#This Row],[Heure coucher]],2)*1 &gt;57,Q495, P495)</f>
        <v>#VALUE!</v>
      </c>
      <c r="S495" s="33" t="e">
        <f>IF(RIGHT(DataFromForm[[#This Row],[Heure coucher]],2)*1 &gt;57,0,MROUND(RIGHT(DataFromForm[[#This Row],[Heure coucher]]*1,2),15))</f>
        <v>#VALUE!</v>
      </c>
      <c r="T495" s="20" t="e" cm="1">
        <f t="array" aca="1" ref="T495" ca="1">RIGHT(CELL("address",INDEX(Agenda!A:A,MATCH(DataFromForm[[#This Row],[Date]],Agenda!A:A,0))),3)</f>
        <v>#VALUE!</v>
      </c>
      <c r="U495" s="34" t="e" cm="1">
        <f t="array" ref="U495">INDEX(MatriceHeureHeure[], MATCH(S495*1,TableHeuresMinutes[Colonne1],0),MATCH(R495*1,(MatriceHeureHeure[#Headers])*1,0))</f>
        <v>#VALUE!</v>
      </c>
      <c r="W495" s="30" t="e">
        <f>LEFT(TEXT(DataFromForm[[#This Row],[Heure levé]],"0000"),2)</f>
        <v>#VALUE!</v>
      </c>
      <c r="X495" s="31" t="e">
        <f>LEFT(TEXT(DataFromForm[[#This Row],[Heure levé]],"0000"),2)+1</f>
        <v>#VALUE!</v>
      </c>
      <c r="Y495" t="e">
        <f>IF(RIGHT(DataFromForm[[#This Row],[Heure levé]],2)*1 &gt;57, X495,W495)</f>
        <v>#VALUE!</v>
      </c>
      <c r="Z495" t="e">
        <f>IF(RIGHT(DataFromForm[[#This Row],[Heure levé]],2)*1 &gt;57,0,MROUND(RIGHT(DataFromForm[[#This Row],[Heure coucher]]*1,2),15))</f>
        <v>#VALUE!</v>
      </c>
      <c r="AA495" t="e" cm="1">
        <f t="array" aca="1" ref="AA495" ca="1">RIGHT(CELL("address",INDEX(Agenda!A:A,MATCH(DataFromForm[[#This Row],[Date]],Agenda!A:A,0))),3)</f>
        <v>#VALUE!</v>
      </c>
      <c r="AB495" s="4" t="e" cm="1">
        <f t="array" ref="AB495">INDEX(MatriceHeureHeure[], MATCH(Z495*1,TableHeuresMinutes[Colonne1],0),MATCH(Y495*1,(MatriceHeureHeure[#Headers])*1,0))</f>
        <v>#VALUE!</v>
      </c>
      <c r="AD495" s="48" t="e">
        <f>LEFT(TEXT(DataFromForm[[#This Row],[HeureBoisson]],"0000"),2)</f>
        <v>#VALUE!</v>
      </c>
      <c r="AE495" s="31" t="e">
        <f>LEFT(TEXT(DataFromForm[[#This Row],[HeureBoisson]],"0000"),2)+1</f>
        <v>#VALUE!</v>
      </c>
      <c r="AF495" t="e">
        <f>IF(RIGHT(DataFromForm[[#This Row],[HeureBoisson]],2)*1 &gt;57, AE495,AD495)</f>
        <v>#VALUE!</v>
      </c>
      <c r="AG495" t="e">
        <f>IF(RIGHT(DataFromForm[[#This Row],[HeureBoisson]],2)*1 &gt;57,0,MROUND(RIGHT(DataFromForm[[#This Row],[Heure coucher]]*1,2),15))</f>
        <v>#VALUE!</v>
      </c>
      <c r="AH495" t="e" cm="1">
        <f t="array" aca="1" ref="AH495" ca="1">RIGHT(CELL("address",INDEX(Agenda!A:A,MATCH(DataFromForm[[#This Row],[Date]],Agenda!A:A,0))),3)-1</f>
        <v>#VALUE!</v>
      </c>
      <c r="AI495" s="4" t="e" cm="1">
        <f t="array" ref="AI495">INDEX(MatriceHeureHeure[], MATCH(AG495*1,TableHeuresMinutes[Colonne1],0),MATCH(AF495*1,(MatriceHeureHeure[#Headers])*1,0))</f>
        <v>#VALUE!</v>
      </c>
      <c r="AJ495" s="37">
        <v>0</v>
      </c>
      <c r="AK495" s="48" t="e">
        <f>LEFT(TEXT(DataFromForm[[#This Row],[Heure sieste]],"0000"),2)</f>
        <v>#VALUE!</v>
      </c>
      <c r="AL495" s="31" t="e">
        <f>LEFT(TEXT(DataFromForm[[#This Row],[Heure sieste]],"0000"),2)+1</f>
        <v>#VALUE!</v>
      </c>
      <c r="AM495" t="e">
        <f>IF(RIGHT(DataFromForm[[#This Row],[Heure sieste]],2)*1 &gt;57, AL495,AK495)</f>
        <v>#VALUE!</v>
      </c>
      <c r="AN495" t="e">
        <f>IF(RIGHT(DataFromForm[[#This Row],[Heure sieste]],2)*1 &gt;57,0,MROUND(RIGHT(DataFromForm[[#This Row],[Heure sieste]]*1,2),15))</f>
        <v>#VALUE!</v>
      </c>
      <c r="AO495" t="e">
        <f>MROUND(DataFromForm[[#This Row],[Durée sieste]],15)</f>
        <v>#VALUE!</v>
      </c>
      <c r="AP495" t="e" cm="1">
        <f t="array" aca="1" ref="AP495" ca="1">RIGHT(CELL("address",INDEX(Agenda!A:A,MATCH(DataFromForm[[#This Row],[Date]],Agenda!A:A,0))),3)</f>
        <v>#VALUE!</v>
      </c>
      <c r="AQ495" s="4" t="e" cm="1">
        <f t="array" ref="AQ495">INDEX(MatriceHeureHeure[], MATCH(AN495*1,TableHeuresMinutes[Colonne1],0),MATCH(AM495*1,(MatriceHeureHeure[#Headers])*1,0))</f>
        <v>#VALUE!</v>
      </c>
      <c r="AR495" t="e">
        <f t="shared" si="8"/>
        <v>#VALUE!</v>
      </c>
    </row>
    <row r="496" spans="16:44">
      <c r="P496" s="30" t="e">
        <f>LEFT(TEXT(DataFromForm[[#This Row],[Heure coucher]],"0000"),2)</f>
        <v>#VALUE!</v>
      </c>
      <c r="Q496" s="31" t="e">
        <f>LEFT(TEXT(DataFromForm[[#This Row],[Heure coucher]],"0000"),2)+1</f>
        <v>#VALUE!</v>
      </c>
      <c r="R496" s="32" t="e">
        <f>IF(RIGHT(DataFromForm[[#This Row],[Heure coucher]],2)*1 &gt;57,Q496, P496)</f>
        <v>#VALUE!</v>
      </c>
      <c r="S496" s="33" t="e">
        <f>IF(RIGHT(DataFromForm[[#This Row],[Heure coucher]],2)*1 &gt;57,0,MROUND(RIGHT(DataFromForm[[#This Row],[Heure coucher]]*1,2),15))</f>
        <v>#VALUE!</v>
      </c>
      <c r="T496" s="20" t="e" cm="1">
        <f t="array" aca="1" ref="T496" ca="1">RIGHT(CELL("address",INDEX(Agenda!A:A,MATCH(DataFromForm[[#This Row],[Date]],Agenda!A:A,0))),3)</f>
        <v>#VALUE!</v>
      </c>
      <c r="U496" s="34" t="e" cm="1">
        <f t="array" ref="U496">INDEX(MatriceHeureHeure[], MATCH(S496*1,TableHeuresMinutes[Colonne1],0),MATCH(R496*1,(MatriceHeureHeure[#Headers])*1,0))</f>
        <v>#VALUE!</v>
      </c>
      <c r="W496" s="30" t="e">
        <f>LEFT(TEXT(DataFromForm[[#This Row],[Heure levé]],"0000"),2)</f>
        <v>#VALUE!</v>
      </c>
      <c r="X496" s="31" t="e">
        <f>LEFT(TEXT(DataFromForm[[#This Row],[Heure levé]],"0000"),2)+1</f>
        <v>#VALUE!</v>
      </c>
      <c r="Y496" t="e">
        <f>IF(RIGHT(DataFromForm[[#This Row],[Heure levé]],2)*1 &gt;57, X496,W496)</f>
        <v>#VALUE!</v>
      </c>
      <c r="Z496" t="e">
        <f>IF(RIGHT(DataFromForm[[#This Row],[Heure levé]],2)*1 &gt;57,0,MROUND(RIGHT(DataFromForm[[#This Row],[Heure coucher]]*1,2),15))</f>
        <v>#VALUE!</v>
      </c>
      <c r="AA496" t="e" cm="1">
        <f t="array" aca="1" ref="AA496" ca="1">RIGHT(CELL("address",INDEX(Agenda!A:A,MATCH(DataFromForm[[#This Row],[Date]],Agenda!A:A,0))),3)</f>
        <v>#VALUE!</v>
      </c>
      <c r="AB496" s="4" t="e" cm="1">
        <f t="array" ref="AB496">INDEX(MatriceHeureHeure[], MATCH(Z496*1,TableHeuresMinutes[Colonne1],0),MATCH(Y496*1,(MatriceHeureHeure[#Headers])*1,0))</f>
        <v>#VALUE!</v>
      </c>
      <c r="AD496" s="48" t="e">
        <f>LEFT(TEXT(DataFromForm[[#This Row],[HeureBoisson]],"0000"),2)</f>
        <v>#VALUE!</v>
      </c>
      <c r="AE496" s="31" t="e">
        <f>LEFT(TEXT(DataFromForm[[#This Row],[HeureBoisson]],"0000"),2)+1</f>
        <v>#VALUE!</v>
      </c>
      <c r="AF496" t="e">
        <f>IF(RIGHT(DataFromForm[[#This Row],[HeureBoisson]],2)*1 &gt;57, AE496,AD496)</f>
        <v>#VALUE!</v>
      </c>
      <c r="AG496" t="e">
        <f>IF(RIGHT(DataFromForm[[#This Row],[HeureBoisson]],2)*1 &gt;57,0,MROUND(RIGHT(DataFromForm[[#This Row],[Heure coucher]]*1,2),15))</f>
        <v>#VALUE!</v>
      </c>
      <c r="AH496" t="e" cm="1">
        <f t="array" aca="1" ref="AH496" ca="1">RIGHT(CELL("address",INDEX(Agenda!A:A,MATCH(DataFromForm[[#This Row],[Date]],Agenda!A:A,0))),3)-1</f>
        <v>#VALUE!</v>
      </c>
      <c r="AI496" s="4" t="e" cm="1">
        <f t="array" ref="AI496">INDEX(MatriceHeureHeure[], MATCH(AG496*1,TableHeuresMinutes[Colonne1],0),MATCH(AF496*1,(MatriceHeureHeure[#Headers])*1,0))</f>
        <v>#VALUE!</v>
      </c>
      <c r="AJ496" s="37">
        <v>0</v>
      </c>
      <c r="AK496" s="48" t="e">
        <f>LEFT(TEXT(DataFromForm[[#This Row],[Heure sieste]],"0000"),2)</f>
        <v>#VALUE!</v>
      </c>
      <c r="AL496" s="31" t="e">
        <f>LEFT(TEXT(DataFromForm[[#This Row],[Heure sieste]],"0000"),2)+1</f>
        <v>#VALUE!</v>
      </c>
      <c r="AM496" t="e">
        <f>IF(RIGHT(DataFromForm[[#This Row],[Heure sieste]],2)*1 &gt;57, AL496,AK496)</f>
        <v>#VALUE!</v>
      </c>
      <c r="AN496" t="e">
        <f>IF(RIGHT(DataFromForm[[#This Row],[Heure sieste]],2)*1 &gt;57,0,MROUND(RIGHT(DataFromForm[[#This Row],[Heure sieste]]*1,2),15))</f>
        <v>#VALUE!</v>
      </c>
      <c r="AO496" t="e">
        <f>MROUND(DataFromForm[[#This Row],[Durée sieste]],15)</f>
        <v>#VALUE!</v>
      </c>
      <c r="AP496" t="e" cm="1">
        <f t="array" aca="1" ref="AP496" ca="1">RIGHT(CELL("address",INDEX(Agenda!A:A,MATCH(DataFromForm[[#This Row],[Date]],Agenda!A:A,0))),3)</f>
        <v>#VALUE!</v>
      </c>
      <c r="AQ496" s="4" t="e" cm="1">
        <f t="array" ref="AQ496">INDEX(MatriceHeureHeure[], MATCH(AN496*1,TableHeuresMinutes[Colonne1],0),MATCH(AM496*1,(MatriceHeureHeure[#Headers])*1,0))</f>
        <v>#VALUE!</v>
      </c>
      <c r="AR496" t="e">
        <f t="shared" si="8"/>
        <v>#VALUE!</v>
      </c>
    </row>
    <row r="497" spans="16:44">
      <c r="P497" s="30" t="e">
        <f>LEFT(TEXT(DataFromForm[[#This Row],[Heure coucher]],"0000"),2)</f>
        <v>#VALUE!</v>
      </c>
      <c r="Q497" s="31" t="e">
        <f>LEFT(TEXT(DataFromForm[[#This Row],[Heure coucher]],"0000"),2)+1</f>
        <v>#VALUE!</v>
      </c>
      <c r="R497" s="32" t="e">
        <f>IF(RIGHT(DataFromForm[[#This Row],[Heure coucher]],2)*1 &gt;57,Q497, P497)</f>
        <v>#VALUE!</v>
      </c>
      <c r="S497" s="33" t="e">
        <f>IF(RIGHT(DataFromForm[[#This Row],[Heure coucher]],2)*1 &gt;57,0,MROUND(RIGHT(DataFromForm[[#This Row],[Heure coucher]]*1,2),15))</f>
        <v>#VALUE!</v>
      </c>
      <c r="T497" s="20" t="e" cm="1">
        <f t="array" aca="1" ref="T497" ca="1">RIGHT(CELL("address",INDEX(Agenda!A:A,MATCH(DataFromForm[[#This Row],[Date]],Agenda!A:A,0))),3)</f>
        <v>#VALUE!</v>
      </c>
      <c r="U497" s="34" t="e" cm="1">
        <f t="array" ref="U497">INDEX(MatriceHeureHeure[], MATCH(S497*1,TableHeuresMinutes[Colonne1],0),MATCH(R497*1,(MatriceHeureHeure[#Headers])*1,0))</f>
        <v>#VALUE!</v>
      </c>
      <c r="W497" s="30" t="e">
        <f>LEFT(TEXT(DataFromForm[[#This Row],[Heure levé]],"0000"),2)</f>
        <v>#VALUE!</v>
      </c>
      <c r="X497" s="31" t="e">
        <f>LEFT(TEXT(DataFromForm[[#This Row],[Heure levé]],"0000"),2)+1</f>
        <v>#VALUE!</v>
      </c>
      <c r="Y497" t="e">
        <f>IF(RIGHT(DataFromForm[[#This Row],[Heure levé]],2)*1 &gt;57, X497,W497)</f>
        <v>#VALUE!</v>
      </c>
      <c r="Z497" t="e">
        <f>IF(RIGHT(DataFromForm[[#This Row],[Heure levé]],2)*1 &gt;57,0,MROUND(RIGHT(DataFromForm[[#This Row],[Heure coucher]]*1,2),15))</f>
        <v>#VALUE!</v>
      </c>
      <c r="AA497" t="e" cm="1">
        <f t="array" aca="1" ref="AA497" ca="1">RIGHT(CELL("address",INDEX(Agenda!A:A,MATCH(DataFromForm[[#This Row],[Date]],Agenda!A:A,0))),3)</f>
        <v>#VALUE!</v>
      </c>
      <c r="AB497" s="4" t="e" cm="1">
        <f t="array" ref="AB497">INDEX(MatriceHeureHeure[], MATCH(Z497*1,TableHeuresMinutes[Colonne1],0),MATCH(Y497*1,(MatriceHeureHeure[#Headers])*1,0))</f>
        <v>#VALUE!</v>
      </c>
      <c r="AD497" s="48" t="e">
        <f>LEFT(TEXT(DataFromForm[[#This Row],[HeureBoisson]],"0000"),2)</f>
        <v>#VALUE!</v>
      </c>
      <c r="AE497" s="31" t="e">
        <f>LEFT(TEXT(DataFromForm[[#This Row],[HeureBoisson]],"0000"),2)+1</f>
        <v>#VALUE!</v>
      </c>
      <c r="AF497" t="e">
        <f>IF(RIGHT(DataFromForm[[#This Row],[HeureBoisson]],2)*1 &gt;57, AE497,AD497)</f>
        <v>#VALUE!</v>
      </c>
      <c r="AG497" t="e">
        <f>IF(RIGHT(DataFromForm[[#This Row],[HeureBoisson]],2)*1 &gt;57,0,MROUND(RIGHT(DataFromForm[[#This Row],[Heure coucher]]*1,2),15))</f>
        <v>#VALUE!</v>
      </c>
      <c r="AH497" t="e" cm="1">
        <f t="array" aca="1" ref="AH497" ca="1">RIGHT(CELL("address",INDEX(Agenda!A:A,MATCH(DataFromForm[[#This Row],[Date]],Agenda!A:A,0))),3)-1</f>
        <v>#VALUE!</v>
      </c>
      <c r="AI497" s="4" t="e" cm="1">
        <f t="array" ref="AI497">INDEX(MatriceHeureHeure[], MATCH(AG497*1,TableHeuresMinutes[Colonne1],0),MATCH(AF497*1,(MatriceHeureHeure[#Headers])*1,0))</f>
        <v>#VALUE!</v>
      </c>
      <c r="AJ497" s="37">
        <v>0</v>
      </c>
      <c r="AK497" s="48" t="e">
        <f>LEFT(TEXT(DataFromForm[[#This Row],[Heure sieste]],"0000"),2)</f>
        <v>#VALUE!</v>
      </c>
      <c r="AL497" s="31" t="e">
        <f>LEFT(TEXT(DataFromForm[[#This Row],[Heure sieste]],"0000"),2)+1</f>
        <v>#VALUE!</v>
      </c>
      <c r="AM497" t="e">
        <f>IF(RIGHT(DataFromForm[[#This Row],[Heure sieste]],2)*1 &gt;57, AL497,AK497)</f>
        <v>#VALUE!</v>
      </c>
      <c r="AN497" t="e">
        <f>IF(RIGHT(DataFromForm[[#This Row],[Heure sieste]],2)*1 &gt;57,0,MROUND(RIGHT(DataFromForm[[#This Row],[Heure sieste]]*1,2),15))</f>
        <v>#VALUE!</v>
      </c>
      <c r="AO497" t="e">
        <f>MROUND(DataFromForm[[#This Row],[Durée sieste]],15)</f>
        <v>#VALUE!</v>
      </c>
      <c r="AP497" t="e" cm="1">
        <f t="array" aca="1" ref="AP497" ca="1">RIGHT(CELL("address",INDEX(Agenda!A:A,MATCH(DataFromForm[[#This Row],[Date]],Agenda!A:A,0))),3)</f>
        <v>#VALUE!</v>
      </c>
      <c r="AQ497" s="4" t="e" cm="1">
        <f t="array" ref="AQ497">INDEX(MatriceHeureHeure[], MATCH(AN497*1,TableHeuresMinutes[Colonne1],0),MATCH(AM497*1,(MatriceHeureHeure[#Headers])*1,0))</f>
        <v>#VALUE!</v>
      </c>
      <c r="AR497" t="e">
        <f t="shared" si="8"/>
        <v>#VALUE!</v>
      </c>
    </row>
    <row r="498" spans="16:44">
      <c r="P498" s="30" t="e">
        <f>LEFT(TEXT(DataFromForm[[#This Row],[Heure coucher]],"0000"),2)</f>
        <v>#VALUE!</v>
      </c>
      <c r="Q498" s="31" t="e">
        <f>LEFT(TEXT(DataFromForm[[#This Row],[Heure coucher]],"0000"),2)+1</f>
        <v>#VALUE!</v>
      </c>
      <c r="R498" s="32" t="e">
        <f>IF(RIGHT(DataFromForm[[#This Row],[Heure coucher]],2)*1 &gt;57,Q498, P498)</f>
        <v>#VALUE!</v>
      </c>
      <c r="S498" s="33" t="e">
        <f>IF(RIGHT(DataFromForm[[#This Row],[Heure coucher]],2)*1 &gt;57,0,MROUND(RIGHT(DataFromForm[[#This Row],[Heure coucher]]*1,2),15))</f>
        <v>#VALUE!</v>
      </c>
      <c r="T498" s="20" t="e" cm="1">
        <f t="array" aca="1" ref="T498" ca="1">RIGHT(CELL("address",INDEX(Agenda!A:A,MATCH(DataFromForm[[#This Row],[Date]],Agenda!A:A,0))),3)</f>
        <v>#VALUE!</v>
      </c>
      <c r="U498" s="34" t="e" cm="1">
        <f t="array" ref="U498">INDEX(MatriceHeureHeure[], MATCH(S498*1,TableHeuresMinutes[Colonne1],0),MATCH(R498*1,(MatriceHeureHeure[#Headers])*1,0))</f>
        <v>#VALUE!</v>
      </c>
      <c r="W498" s="30" t="e">
        <f>LEFT(TEXT(DataFromForm[[#This Row],[Heure levé]],"0000"),2)</f>
        <v>#VALUE!</v>
      </c>
      <c r="X498" s="31" t="e">
        <f>LEFT(TEXT(DataFromForm[[#This Row],[Heure levé]],"0000"),2)+1</f>
        <v>#VALUE!</v>
      </c>
      <c r="Y498" t="e">
        <f>IF(RIGHT(DataFromForm[[#This Row],[Heure levé]],2)*1 &gt;57, X498,W498)</f>
        <v>#VALUE!</v>
      </c>
      <c r="Z498" t="e">
        <f>IF(RIGHT(DataFromForm[[#This Row],[Heure levé]],2)*1 &gt;57,0,MROUND(RIGHT(DataFromForm[[#This Row],[Heure coucher]]*1,2),15))</f>
        <v>#VALUE!</v>
      </c>
      <c r="AA498" t="e" cm="1">
        <f t="array" aca="1" ref="AA498" ca="1">RIGHT(CELL("address",INDEX(Agenda!A:A,MATCH(DataFromForm[[#This Row],[Date]],Agenda!A:A,0))),3)</f>
        <v>#VALUE!</v>
      </c>
      <c r="AB498" s="4" t="e" cm="1">
        <f t="array" ref="AB498">INDEX(MatriceHeureHeure[], MATCH(Z498*1,TableHeuresMinutes[Colonne1],0),MATCH(Y498*1,(MatriceHeureHeure[#Headers])*1,0))</f>
        <v>#VALUE!</v>
      </c>
      <c r="AD498" s="48" t="e">
        <f>LEFT(TEXT(DataFromForm[[#This Row],[HeureBoisson]],"0000"),2)</f>
        <v>#VALUE!</v>
      </c>
      <c r="AE498" s="31" t="e">
        <f>LEFT(TEXT(DataFromForm[[#This Row],[HeureBoisson]],"0000"),2)+1</f>
        <v>#VALUE!</v>
      </c>
      <c r="AF498" t="e">
        <f>IF(RIGHT(DataFromForm[[#This Row],[HeureBoisson]],2)*1 &gt;57, AE498,AD498)</f>
        <v>#VALUE!</v>
      </c>
      <c r="AG498" t="e">
        <f>IF(RIGHT(DataFromForm[[#This Row],[HeureBoisson]],2)*1 &gt;57,0,MROUND(RIGHT(DataFromForm[[#This Row],[Heure coucher]]*1,2),15))</f>
        <v>#VALUE!</v>
      </c>
      <c r="AH498" t="e" cm="1">
        <f t="array" aca="1" ref="AH498" ca="1">RIGHT(CELL("address",INDEX(Agenda!A:A,MATCH(DataFromForm[[#This Row],[Date]],Agenda!A:A,0))),3)-1</f>
        <v>#VALUE!</v>
      </c>
      <c r="AI498" s="4" t="e" cm="1">
        <f t="array" ref="AI498">INDEX(MatriceHeureHeure[], MATCH(AG498*1,TableHeuresMinutes[Colonne1],0),MATCH(AF498*1,(MatriceHeureHeure[#Headers])*1,0))</f>
        <v>#VALUE!</v>
      </c>
      <c r="AJ498" s="37">
        <v>0</v>
      </c>
      <c r="AK498" s="48" t="e">
        <f>LEFT(TEXT(DataFromForm[[#This Row],[Heure sieste]],"0000"),2)</f>
        <v>#VALUE!</v>
      </c>
      <c r="AL498" s="31" t="e">
        <f>LEFT(TEXT(DataFromForm[[#This Row],[Heure sieste]],"0000"),2)+1</f>
        <v>#VALUE!</v>
      </c>
      <c r="AM498" t="e">
        <f>IF(RIGHT(DataFromForm[[#This Row],[Heure sieste]],2)*1 &gt;57, AL498,AK498)</f>
        <v>#VALUE!</v>
      </c>
      <c r="AN498" t="e">
        <f>IF(RIGHT(DataFromForm[[#This Row],[Heure sieste]],2)*1 &gt;57,0,MROUND(RIGHT(DataFromForm[[#This Row],[Heure sieste]]*1,2),15))</f>
        <v>#VALUE!</v>
      </c>
      <c r="AO498" t="e">
        <f>MROUND(DataFromForm[[#This Row],[Durée sieste]],15)</f>
        <v>#VALUE!</v>
      </c>
      <c r="AP498" t="e" cm="1">
        <f t="array" aca="1" ref="AP498" ca="1">RIGHT(CELL("address",INDEX(Agenda!A:A,MATCH(DataFromForm[[#This Row],[Date]],Agenda!A:A,0))),3)</f>
        <v>#VALUE!</v>
      </c>
      <c r="AQ498" s="4" t="e" cm="1">
        <f t="array" ref="AQ498">INDEX(MatriceHeureHeure[], MATCH(AN498*1,TableHeuresMinutes[Colonne1],0),MATCH(AM498*1,(MatriceHeureHeure[#Headers])*1,0))</f>
        <v>#VALUE!</v>
      </c>
      <c r="AR498" t="e">
        <f t="shared" si="8"/>
        <v>#VALUE!</v>
      </c>
    </row>
    <row r="499" spans="16:44">
      <c r="P499" s="30" t="e">
        <f>LEFT(TEXT(DataFromForm[[#This Row],[Heure coucher]],"0000"),2)</f>
        <v>#VALUE!</v>
      </c>
      <c r="Q499" s="31" t="e">
        <f>LEFT(TEXT(DataFromForm[[#This Row],[Heure coucher]],"0000"),2)+1</f>
        <v>#VALUE!</v>
      </c>
      <c r="R499" s="32" t="e">
        <f>IF(RIGHT(DataFromForm[[#This Row],[Heure coucher]],2)*1 &gt;57,Q499, P499)</f>
        <v>#VALUE!</v>
      </c>
      <c r="S499" s="33" t="e">
        <f>IF(RIGHT(DataFromForm[[#This Row],[Heure coucher]],2)*1 &gt;57,0,MROUND(RIGHT(DataFromForm[[#This Row],[Heure coucher]]*1,2),15))</f>
        <v>#VALUE!</v>
      </c>
      <c r="T499" s="20" t="e" cm="1">
        <f t="array" aca="1" ref="T499" ca="1">RIGHT(CELL("address",INDEX(Agenda!A:A,MATCH(DataFromForm[[#This Row],[Date]],Agenda!A:A,0))),3)</f>
        <v>#VALUE!</v>
      </c>
      <c r="U499" s="34" t="e" cm="1">
        <f t="array" ref="U499">INDEX(MatriceHeureHeure[], MATCH(S499*1,TableHeuresMinutes[Colonne1],0),MATCH(R499*1,(MatriceHeureHeure[#Headers])*1,0))</f>
        <v>#VALUE!</v>
      </c>
      <c r="W499" s="30" t="e">
        <f>LEFT(TEXT(DataFromForm[[#This Row],[Heure levé]],"0000"),2)</f>
        <v>#VALUE!</v>
      </c>
      <c r="X499" s="31" t="e">
        <f>LEFT(TEXT(DataFromForm[[#This Row],[Heure levé]],"0000"),2)+1</f>
        <v>#VALUE!</v>
      </c>
      <c r="Y499" t="e">
        <f>IF(RIGHT(DataFromForm[[#This Row],[Heure levé]],2)*1 &gt;57, X499,W499)</f>
        <v>#VALUE!</v>
      </c>
      <c r="Z499" t="e">
        <f>IF(RIGHT(DataFromForm[[#This Row],[Heure levé]],2)*1 &gt;57,0,MROUND(RIGHT(DataFromForm[[#This Row],[Heure coucher]]*1,2),15))</f>
        <v>#VALUE!</v>
      </c>
      <c r="AA499" t="e" cm="1">
        <f t="array" aca="1" ref="AA499" ca="1">RIGHT(CELL("address",INDEX(Agenda!A:A,MATCH(DataFromForm[[#This Row],[Date]],Agenda!A:A,0))),3)</f>
        <v>#VALUE!</v>
      </c>
      <c r="AB499" s="4" t="e" cm="1">
        <f t="array" ref="AB499">INDEX(MatriceHeureHeure[], MATCH(Z499*1,TableHeuresMinutes[Colonne1],0),MATCH(Y499*1,(MatriceHeureHeure[#Headers])*1,0))</f>
        <v>#VALUE!</v>
      </c>
      <c r="AD499" s="48" t="e">
        <f>LEFT(TEXT(DataFromForm[[#This Row],[HeureBoisson]],"0000"),2)</f>
        <v>#VALUE!</v>
      </c>
      <c r="AE499" s="31" t="e">
        <f>LEFT(TEXT(DataFromForm[[#This Row],[HeureBoisson]],"0000"),2)+1</f>
        <v>#VALUE!</v>
      </c>
      <c r="AF499" t="e">
        <f>IF(RIGHT(DataFromForm[[#This Row],[HeureBoisson]],2)*1 &gt;57, AE499,AD499)</f>
        <v>#VALUE!</v>
      </c>
      <c r="AG499" t="e">
        <f>IF(RIGHT(DataFromForm[[#This Row],[HeureBoisson]],2)*1 &gt;57,0,MROUND(RIGHT(DataFromForm[[#This Row],[Heure coucher]]*1,2),15))</f>
        <v>#VALUE!</v>
      </c>
      <c r="AH499" t="e" cm="1">
        <f t="array" aca="1" ref="AH499" ca="1">RIGHT(CELL("address",INDEX(Agenda!A:A,MATCH(DataFromForm[[#This Row],[Date]],Agenda!A:A,0))),3)-1</f>
        <v>#VALUE!</v>
      </c>
      <c r="AI499" s="4" t="e" cm="1">
        <f t="array" ref="AI499">INDEX(MatriceHeureHeure[], MATCH(AG499*1,TableHeuresMinutes[Colonne1],0),MATCH(AF499*1,(MatriceHeureHeure[#Headers])*1,0))</f>
        <v>#VALUE!</v>
      </c>
      <c r="AJ499" s="37">
        <v>0</v>
      </c>
      <c r="AK499" s="48" t="e">
        <f>LEFT(TEXT(DataFromForm[[#This Row],[Heure sieste]],"0000"),2)</f>
        <v>#VALUE!</v>
      </c>
      <c r="AL499" s="31" t="e">
        <f>LEFT(TEXT(DataFromForm[[#This Row],[Heure sieste]],"0000"),2)+1</f>
        <v>#VALUE!</v>
      </c>
      <c r="AM499" t="e">
        <f>IF(RIGHT(DataFromForm[[#This Row],[Heure sieste]],2)*1 &gt;57, AL499,AK499)</f>
        <v>#VALUE!</v>
      </c>
      <c r="AN499" t="e">
        <f>IF(RIGHT(DataFromForm[[#This Row],[Heure sieste]],2)*1 &gt;57,0,MROUND(RIGHT(DataFromForm[[#This Row],[Heure sieste]]*1,2),15))</f>
        <v>#VALUE!</v>
      </c>
      <c r="AO499" t="e">
        <f>MROUND(DataFromForm[[#This Row],[Durée sieste]],15)</f>
        <v>#VALUE!</v>
      </c>
      <c r="AP499" t="e" cm="1">
        <f t="array" aca="1" ref="AP499" ca="1">RIGHT(CELL("address",INDEX(Agenda!A:A,MATCH(DataFromForm[[#This Row],[Date]],Agenda!A:A,0))),3)</f>
        <v>#VALUE!</v>
      </c>
      <c r="AQ499" s="4" t="e" cm="1">
        <f t="array" ref="AQ499">INDEX(MatriceHeureHeure[], MATCH(AN499*1,TableHeuresMinutes[Colonne1],0),MATCH(AM499*1,(MatriceHeureHeure[#Headers])*1,0))</f>
        <v>#VALUE!</v>
      </c>
      <c r="AR499" t="e">
        <f t="shared" si="8"/>
        <v>#VALUE!</v>
      </c>
    </row>
    <row r="500" spans="16:44">
      <c r="P500" s="30" t="e">
        <f>LEFT(TEXT(DataFromForm[[#This Row],[Heure coucher]],"0000"),2)</f>
        <v>#VALUE!</v>
      </c>
      <c r="Q500" s="31" t="e">
        <f>LEFT(TEXT(DataFromForm[[#This Row],[Heure coucher]],"0000"),2)+1</f>
        <v>#VALUE!</v>
      </c>
      <c r="R500" s="32" t="e">
        <f>IF(RIGHT(DataFromForm[[#This Row],[Heure coucher]],2)*1 &gt;57,Q500, P500)</f>
        <v>#VALUE!</v>
      </c>
      <c r="S500" s="33" t="e">
        <f>IF(RIGHT(DataFromForm[[#This Row],[Heure coucher]],2)*1 &gt;57,0,MROUND(RIGHT(DataFromForm[[#This Row],[Heure coucher]]*1,2),15))</f>
        <v>#VALUE!</v>
      </c>
      <c r="T500" s="20" t="e" cm="1">
        <f t="array" aca="1" ref="T500" ca="1">RIGHT(CELL("address",INDEX(Agenda!A:A,MATCH(DataFromForm[[#This Row],[Date]],Agenda!A:A,0))),3)</f>
        <v>#VALUE!</v>
      </c>
      <c r="U500" s="34" t="e" cm="1">
        <f t="array" ref="U500">INDEX(MatriceHeureHeure[], MATCH(S500*1,TableHeuresMinutes[Colonne1],0),MATCH(R500*1,(MatriceHeureHeure[#Headers])*1,0))</f>
        <v>#VALUE!</v>
      </c>
      <c r="W500" s="30" t="e">
        <f>LEFT(TEXT(DataFromForm[[#This Row],[Heure levé]],"0000"),2)</f>
        <v>#VALUE!</v>
      </c>
      <c r="X500" s="31" t="e">
        <f>LEFT(TEXT(DataFromForm[[#This Row],[Heure levé]],"0000"),2)+1</f>
        <v>#VALUE!</v>
      </c>
      <c r="Y500" t="e">
        <f>IF(RIGHT(DataFromForm[[#This Row],[Heure levé]],2)*1 &gt;57, X500,W500)</f>
        <v>#VALUE!</v>
      </c>
      <c r="Z500" t="e">
        <f>IF(RIGHT(DataFromForm[[#This Row],[Heure levé]],2)*1 &gt;57,0,MROUND(RIGHT(DataFromForm[[#This Row],[Heure coucher]]*1,2),15))</f>
        <v>#VALUE!</v>
      </c>
      <c r="AA500" t="e" cm="1">
        <f t="array" aca="1" ref="AA500" ca="1">RIGHT(CELL("address",INDEX(Agenda!A:A,MATCH(DataFromForm[[#This Row],[Date]],Agenda!A:A,0))),3)</f>
        <v>#VALUE!</v>
      </c>
      <c r="AB500" s="4" t="e" cm="1">
        <f t="array" ref="AB500">INDEX(MatriceHeureHeure[], MATCH(Z500*1,TableHeuresMinutes[Colonne1],0),MATCH(Y500*1,(MatriceHeureHeure[#Headers])*1,0))</f>
        <v>#VALUE!</v>
      </c>
      <c r="AD500" s="48" t="e">
        <f>LEFT(TEXT(DataFromForm[[#This Row],[HeureBoisson]],"0000"),2)</f>
        <v>#VALUE!</v>
      </c>
      <c r="AE500" s="31" t="e">
        <f>LEFT(TEXT(DataFromForm[[#This Row],[HeureBoisson]],"0000"),2)+1</f>
        <v>#VALUE!</v>
      </c>
      <c r="AF500" t="e">
        <f>IF(RIGHT(DataFromForm[[#This Row],[HeureBoisson]],2)*1 &gt;57, AE500,AD500)</f>
        <v>#VALUE!</v>
      </c>
      <c r="AG500" t="e">
        <f>IF(RIGHT(DataFromForm[[#This Row],[HeureBoisson]],2)*1 &gt;57,0,MROUND(RIGHT(DataFromForm[[#This Row],[Heure coucher]]*1,2),15))</f>
        <v>#VALUE!</v>
      </c>
      <c r="AH500" t="e" cm="1">
        <f t="array" aca="1" ref="AH500" ca="1">RIGHT(CELL("address",INDEX(Agenda!A:A,MATCH(DataFromForm[[#This Row],[Date]],Agenda!A:A,0))),3)-1</f>
        <v>#VALUE!</v>
      </c>
      <c r="AI500" s="4" t="e" cm="1">
        <f t="array" ref="AI500">INDEX(MatriceHeureHeure[], MATCH(AG500*1,TableHeuresMinutes[Colonne1],0),MATCH(AF500*1,(MatriceHeureHeure[#Headers])*1,0))</f>
        <v>#VALUE!</v>
      </c>
      <c r="AJ500" s="37">
        <v>0</v>
      </c>
      <c r="AK500" s="48" t="e">
        <f>LEFT(TEXT(DataFromForm[[#This Row],[Heure sieste]],"0000"),2)</f>
        <v>#VALUE!</v>
      </c>
      <c r="AL500" s="31" t="e">
        <f>LEFT(TEXT(DataFromForm[[#This Row],[Heure sieste]],"0000"),2)+1</f>
        <v>#VALUE!</v>
      </c>
      <c r="AM500" t="e">
        <f>IF(RIGHT(DataFromForm[[#This Row],[Heure sieste]],2)*1 &gt;57, AL500,AK500)</f>
        <v>#VALUE!</v>
      </c>
      <c r="AN500" t="e">
        <f>IF(RIGHT(DataFromForm[[#This Row],[Heure sieste]],2)*1 &gt;57,0,MROUND(RIGHT(DataFromForm[[#This Row],[Heure sieste]]*1,2),15))</f>
        <v>#VALUE!</v>
      </c>
      <c r="AO500" t="e">
        <f>MROUND(DataFromForm[[#This Row],[Durée sieste]],15)</f>
        <v>#VALUE!</v>
      </c>
      <c r="AP500" t="e" cm="1">
        <f t="array" aca="1" ref="AP500" ca="1">RIGHT(CELL("address",INDEX(Agenda!A:A,MATCH(DataFromForm[[#This Row],[Date]],Agenda!A:A,0))),3)</f>
        <v>#VALUE!</v>
      </c>
      <c r="AQ500" s="4" t="e" cm="1">
        <f t="array" ref="AQ500">INDEX(MatriceHeureHeure[], MATCH(AN500*1,TableHeuresMinutes[Colonne1],0),MATCH(AM500*1,(MatriceHeureHeure[#Headers])*1,0))</f>
        <v>#VALUE!</v>
      </c>
      <c r="AR500" t="e">
        <f t="shared" si="8"/>
        <v>#VALUE!</v>
      </c>
    </row>
    <row r="501" spans="16:44">
      <c r="P501" s="30" t="e">
        <f>LEFT(TEXT(DataFromForm[[#This Row],[Heure coucher]],"0000"),2)</f>
        <v>#VALUE!</v>
      </c>
      <c r="Q501" s="31" t="e">
        <f>LEFT(TEXT(DataFromForm[[#This Row],[Heure coucher]],"0000"),2)+1</f>
        <v>#VALUE!</v>
      </c>
      <c r="R501" s="32" t="e">
        <f>IF(RIGHT(DataFromForm[[#This Row],[Heure coucher]],2)*1 &gt;57,Q501, P501)</f>
        <v>#VALUE!</v>
      </c>
      <c r="S501" s="33" t="e">
        <f>IF(RIGHT(DataFromForm[[#This Row],[Heure coucher]],2)*1 &gt;57,0,MROUND(RIGHT(DataFromForm[[#This Row],[Heure coucher]]*1,2),15))</f>
        <v>#VALUE!</v>
      </c>
      <c r="T501" s="20" t="e" cm="1">
        <f t="array" aca="1" ref="T501" ca="1">RIGHT(CELL("address",INDEX(Agenda!A:A,MATCH(DataFromForm[[#This Row],[Date]],Agenda!A:A,0))),3)</f>
        <v>#VALUE!</v>
      </c>
      <c r="U501" s="34" t="e" cm="1">
        <f t="array" ref="U501">INDEX(MatriceHeureHeure[], MATCH(S501*1,TableHeuresMinutes[Colonne1],0),MATCH(R501*1,(MatriceHeureHeure[#Headers])*1,0))</f>
        <v>#VALUE!</v>
      </c>
      <c r="W501" s="30" t="e">
        <f>LEFT(TEXT(DataFromForm[[#This Row],[Heure levé]],"0000"),2)</f>
        <v>#VALUE!</v>
      </c>
      <c r="X501" s="31" t="e">
        <f>LEFT(TEXT(DataFromForm[[#This Row],[Heure levé]],"0000"),2)+1</f>
        <v>#VALUE!</v>
      </c>
      <c r="Y501" t="e">
        <f>IF(RIGHT(DataFromForm[[#This Row],[Heure levé]],2)*1 &gt;57, X501,W501)</f>
        <v>#VALUE!</v>
      </c>
      <c r="Z501" t="e">
        <f>IF(RIGHT(DataFromForm[[#This Row],[Heure levé]],2)*1 &gt;57,0,MROUND(RIGHT(DataFromForm[[#This Row],[Heure coucher]]*1,2),15))</f>
        <v>#VALUE!</v>
      </c>
      <c r="AA501" t="e" cm="1">
        <f t="array" aca="1" ref="AA501" ca="1">RIGHT(CELL("address",INDEX(Agenda!A:A,MATCH(DataFromForm[[#This Row],[Date]],Agenda!A:A,0))),3)</f>
        <v>#VALUE!</v>
      </c>
      <c r="AB501" s="4" t="e" cm="1">
        <f t="array" ref="AB501">INDEX(MatriceHeureHeure[], MATCH(Z501*1,TableHeuresMinutes[Colonne1],0),MATCH(Y501*1,(MatriceHeureHeure[#Headers])*1,0))</f>
        <v>#VALUE!</v>
      </c>
      <c r="AD501" s="48" t="e">
        <f>LEFT(TEXT(DataFromForm[[#This Row],[HeureBoisson]],"0000"),2)</f>
        <v>#VALUE!</v>
      </c>
      <c r="AE501" s="31" t="e">
        <f>LEFT(TEXT(DataFromForm[[#This Row],[HeureBoisson]],"0000"),2)+1</f>
        <v>#VALUE!</v>
      </c>
      <c r="AF501" t="e">
        <f>IF(RIGHT(DataFromForm[[#This Row],[HeureBoisson]],2)*1 &gt;57, AE501,AD501)</f>
        <v>#VALUE!</v>
      </c>
      <c r="AG501" t="e">
        <f>IF(RIGHT(DataFromForm[[#This Row],[HeureBoisson]],2)*1 &gt;57,0,MROUND(RIGHT(DataFromForm[[#This Row],[Heure coucher]]*1,2),15))</f>
        <v>#VALUE!</v>
      </c>
      <c r="AH501" t="e" cm="1">
        <f t="array" aca="1" ref="AH501" ca="1">RIGHT(CELL("address",INDEX(Agenda!A:A,MATCH(DataFromForm[[#This Row],[Date]],Agenda!A:A,0))),3)-1</f>
        <v>#VALUE!</v>
      </c>
      <c r="AI501" s="4" t="e" cm="1">
        <f t="array" ref="AI501">INDEX(MatriceHeureHeure[], MATCH(AG501*1,TableHeuresMinutes[Colonne1],0),MATCH(AF501*1,(MatriceHeureHeure[#Headers])*1,0))</f>
        <v>#VALUE!</v>
      </c>
      <c r="AJ501" s="37">
        <v>0</v>
      </c>
      <c r="AK501" s="48" t="e">
        <f>LEFT(TEXT(DataFromForm[[#This Row],[Heure sieste]],"0000"),2)</f>
        <v>#VALUE!</v>
      </c>
      <c r="AL501" s="31" t="e">
        <f>LEFT(TEXT(DataFromForm[[#This Row],[Heure sieste]],"0000"),2)+1</f>
        <v>#VALUE!</v>
      </c>
      <c r="AM501" t="e">
        <f>IF(RIGHT(DataFromForm[[#This Row],[Heure sieste]],2)*1 &gt;57, AL501,AK501)</f>
        <v>#VALUE!</v>
      </c>
      <c r="AN501" t="e">
        <f>IF(RIGHT(DataFromForm[[#This Row],[Heure sieste]],2)*1 &gt;57,0,MROUND(RIGHT(DataFromForm[[#This Row],[Heure sieste]]*1,2),15))</f>
        <v>#VALUE!</v>
      </c>
      <c r="AO501" t="e">
        <f>MROUND(DataFromForm[[#This Row],[Durée sieste]],15)</f>
        <v>#VALUE!</v>
      </c>
      <c r="AP501" t="e" cm="1">
        <f t="array" aca="1" ref="AP501" ca="1">RIGHT(CELL("address",INDEX(Agenda!A:A,MATCH(DataFromForm[[#This Row],[Date]],Agenda!A:A,0))),3)</f>
        <v>#VALUE!</v>
      </c>
      <c r="AQ501" s="4" t="e" cm="1">
        <f t="array" ref="AQ501">INDEX(MatriceHeureHeure[], MATCH(AN501*1,TableHeuresMinutes[Colonne1],0),MATCH(AM501*1,(MatriceHeureHeure[#Headers])*1,0))</f>
        <v>#VALUE!</v>
      </c>
      <c r="AR501" t="e">
        <f t="shared" si="8"/>
        <v>#VALUE!</v>
      </c>
    </row>
    <row r="502" spans="16:44">
      <c r="P502" s="30" t="e">
        <f>LEFT(TEXT(DataFromForm[[#This Row],[Heure coucher]],"0000"),2)</f>
        <v>#VALUE!</v>
      </c>
      <c r="Q502" s="31" t="e">
        <f>LEFT(TEXT(DataFromForm[[#This Row],[Heure coucher]],"0000"),2)+1</f>
        <v>#VALUE!</v>
      </c>
      <c r="R502" s="32" t="e">
        <f>IF(RIGHT(DataFromForm[[#This Row],[Heure coucher]],2)*1 &gt;57,Q502, P502)</f>
        <v>#VALUE!</v>
      </c>
      <c r="S502" s="33" t="e">
        <f>IF(RIGHT(DataFromForm[[#This Row],[Heure coucher]],2)*1 &gt;57,0,MROUND(RIGHT(DataFromForm[[#This Row],[Heure coucher]]*1,2),15))</f>
        <v>#VALUE!</v>
      </c>
      <c r="T502" s="20" t="e" cm="1">
        <f t="array" aca="1" ref="T502" ca="1">RIGHT(CELL("address",INDEX(Agenda!A:A,MATCH(DataFromForm[[#This Row],[Date]],Agenda!A:A,0))),3)</f>
        <v>#VALUE!</v>
      </c>
      <c r="U502" s="34" t="e" cm="1">
        <f t="array" ref="U502">INDEX(MatriceHeureHeure[], MATCH(S502*1,TableHeuresMinutes[Colonne1],0),MATCH(R502*1,(MatriceHeureHeure[#Headers])*1,0))</f>
        <v>#VALUE!</v>
      </c>
      <c r="W502" s="30" t="e">
        <f>LEFT(TEXT(DataFromForm[[#This Row],[Heure levé]],"0000"),2)</f>
        <v>#VALUE!</v>
      </c>
      <c r="X502" s="31" t="e">
        <f>LEFT(TEXT(DataFromForm[[#This Row],[Heure levé]],"0000"),2)+1</f>
        <v>#VALUE!</v>
      </c>
      <c r="Y502" t="e">
        <f>IF(RIGHT(DataFromForm[[#This Row],[Heure levé]],2)*1 &gt;57, X502,W502)</f>
        <v>#VALUE!</v>
      </c>
      <c r="Z502" t="e">
        <f>IF(RIGHT(DataFromForm[[#This Row],[Heure levé]],2)*1 &gt;57,0,MROUND(RIGHT(DataFromForm[[#This Row],[Heure coucher]]*1,2),15))</f>
        <v>#VALUE!</v>
      </c>
      <c r="AA502" t="e" cm="1">
        <f t="array" aca="1" ref="AA502" ca="1">RIGHT(CELL("address",INDEX(Agenda!A:A,MATCH(DataFromForm[[#This Row],[Date]],Agenda!A:A,0))),3)</f>
        <v>#VALUE!</v>
      </c>
      <c r="AB502" s="4" t="e" cm="1">
        <f t="array" ref="AB502">INDEX(MatriceHeureHeure[], MATCH(Z502*1,TableHeuresMinutes[Colonne1],0),MATCH(Y502*1,(MatriceHeureHeure[#Headers])*1,0))</f>
        <v>#VALUE!</v>
      </c>
      <c r="AD502" s="48" t="e">
        <f>LEFT(TEXT(DataFromForm[[#This Row],[HeureBoisson]],"0000"),2)</f>
        <v>#VALUE!</v>
      </c>
      <c r="AE502" s="31" t="e">
        <f>LEFT(TEXT(DataFromForm[[#This Row],[HeureBoisson]],"0000"),2)+1</f>
        <v>#VALUE!</v>
      </c>
      <c r="AF502" t="e">
        <f>IF(RIGHT(DataFromForm[[#This Row],[HeureBoisson]],2)*1 &gt;57, AE502,AD502)</f>
        <v>#VALUE!</v>
      </c>
      <c r="AG502" t="e">
        <f>IF(RIGHT(DataFromForm[[#This Row],[HeureBoisson]],2)*1 &gt;57,0,MROUND(RIGHT(DataFromForm[[#This Row],[Heure coucher]]*1,2),15))</f>
        <v>#VALUE!</v>
      </c>
      <c r="AH502" t="e" cm="1">
        <f t="array" aca="1" ref="AH502" ca="1">RIGHT(CELL("address",INDEX(Agenda!A:A,MATCH(DataFromForm[[#This Row],[Date]],Agenda!A:A,0))),3)-1</f>
        <v>#VALUE!</v>
      </c>
      <c r="AI502" s="4" t="e" cm="1">
        <f t="array" ref="AI502">INDEX(MatriceHeureHeure[], MATCH(AG502*1,TableHeuresMinutes[Colonne1],0),MATCH(AF502*1,(MatriceHeureHeure[#Headers])*1,0))</f>
        <v>#VALUE!</v>
      </c>
      <c r="AJ502" s="37">
        <v>0</v>
      </c>
      <c r="AK502" s="48" t="e">
        <f>LEFT(TEXT(DataFromForm[[#This Row],[Heure sieste]],"0000"),2)</f>
        <v>#VALUE!</v>
      </c>
      <c r="AL502" s="31" t="e">
        <f>LEFT(TEXT(DataFromForm[[#This Row],[Heure sieste]],"0000"),2)+1</f>
        <v>#VALUE!</v>
      </c>
      <c r="AM502" t="e">
        <f>IF(RIGHT(DataFromForm[[#This Row],[Heure sieste]],2)*1 &gt;57, AL502,AK502)</f>
        <v>#VALUE!</v>
      </c>
      <c r="AN502" t="e">
        <f>IF(RIGHT(DataFromForm[[#This Row],[Heure sieste]],2)*1 &gt;57,0,MROUND(RIGHT(DataFromForm[[#This Row],[Heure sieste]]*1,2),15))</f>
        <v>#VALUE!</v>
      </c>
      <c r="AO502" t="e">
        <f>MROUND(DataFromForm[[#This Row],[Durée sieste]],15)</f>
        <v>#VALUE!</v>
      </c>
      <c r="AP502" t="e" cm="1">
        <f t="array" aca="1" ref="AP502" ca="1">RIGHT(CELL("address",INDEX(Agenda!A:A,MATCH(DataFromForm[[#This Row],[Date]],Agenda!A:A,0))),3)</f>
        <v>#VALUE!</v>
      </c>
      <c r="AQ502" s="4" t="e" cm="1">
        <f t="array" ref="AQ502">INDEX(MatriceHeureHeure[], MATCH(AN502*1,TableHeuresMinutes[Colonne1],0),MATCH(AM502*1,(MatriceHeureHeure[#Headers])*1,0))</f>
        <v>#VALUE!</v>
      </c>
      <c r="AR502" t="e">
        <f t="shared" si="8"/>
        <v>#VALUE!</v>
      </c>
    </row>
    <row r="503" spans="16:44">
      <c r="P503" s="30" t="e">
        <f>LEFT(TEXT(DataFromForm[[#This Row],[Heure coucher]],"0000"),2)</f>
        <v>#VALUE!</v>
      </c>
      <c r="Q503" s="31" t="e">
        <f>LEFT(TEXT(DataFromForm[[#This Row],[Heure coucher]],"0000"),2)+1</f>
        <v>#VALUE!</v>
      </c>
      <c r="R503" s="32" t="e">
        <f>IF(RIGHT(DataFromForm[[#This Row],[Heure coucher]],2)*1 &gt;57,Q503, P503)</f>
        <v>#VALUE!</v>
      </c>
      <c r="S503" s="33" t="e">
        <f>IF(RIGHT(DataFromForm[[#This Row],[Heure coucher]],2)*1 &gt;57,0,MROUND(RIGHT(DataFromForm[[#This Row],[Heure coucher]]*1,2),15))</f>
        <v>#VALUE!</v>
      </c>
      <c r="T503" s="20" t="e" cm="1">
        <f t="array" aca="1" ref="T503" ca="1">RIGHT(CELL("address",INDEX(Agenda!A:A,MATCH(DataFromForm[[#This Row],[Date]],Agenda!A:A,0))),3)</f>
        <v>#VALUE!</v>
      </c>
      <c r="U503" s="34" t="e" cm="1">
        <f t="array" ref="U503">INDEX(MatriceHeureHeure[], MATCH(S503*1,TableHeuresMinutes[Colonne1],0),MATCH(R503*1,(MatriceHeureHeure[#Headers])*1,0))</f>
        <v>#VALUE!</v>
      </c>
      <c r="W503" s="30" t="e">
        <f>LEFT(TEXT(DataFromForm[[#This Row],[Heure levé]],"0000"),2)</f>
        <v>#VALUE!</v>
      </c>
      <c r="X503" s="31" t="e">
        <f>LEFT(TEXT(DataFromForm[[#This Row],[Heure levé]],"0000"),2)+1</f>
        <v>#VALUE!</v>
      </c>
      <c r="Y503" t="e">
        <f>IF(RIGHT(DataFromForm[[#This Row],[Heure levé]],2)*1 &gt;57, X503,W503)</f>
        <v>#VALUE!</v>
      </c>
      <c r="Z503" t="e">
        <f>IF(RIGHT(DataFromForm[[#This Row],[Heure levé]],2)*1 &gt;57,0,MROUND(RIGHT(DataFromForm[[#This Row],[Heure coucher]]*1,2),15))</f>
        <v>#VALUE!</v>
      </c>
      <c r="AA503" t="e" cm="1">
        <f t="array" aca="1" ref="AA503" ca="1">RIGHT(CELL("address",INDEX(Agenda!A:A,MATCH(DataFromForm[[#This Row],[Date]],Agenda!A:A,0))),3)</f>
        <v>#VALUE!</v>
      </c>
      <c r="AB503" s="4" t="e" cm="1">
        <f t="array" ref="AB503">INDEX(MatriceHeureHeure[], MATCH(Z503*1,TableHeuresMinutes[Colonne1],0),MATCH(Y503*1,(MatriceHeureHeure[#Headers])*1,0))</f>
        <v>#VALUE!</v>
      </c>
      <c r="AD503" s="48" t="e">
        <f>LEFT(TEXT(DataFromForm[[#This Row],[HeureBoisson]],"0000"),2)</f>
        <v>#VALUE!</v>
      </c>
      <c r="AE503" s="31" t="e">
        <f>LEFT(TEXT(DataFromForm[[#This Row],[HeureBoisson]],"0000"),2)+1</f>
        <v>#VALUE!</v>
      </c>
      <c r="AF503" t="e">
        <f>IF(RIGHT(DataFromForm[[#This Row],[HeureBoisson]],2)*1 &gt;57, AE503,AD503)</f>
        <v>#VALUE!</v>
      </c>
      <c r="AG503" t="e">
        <f>IF(RIGHT(DataFromForm[[#This Row],[HeureBoisson]],2)*1 &gt;57,0,MROUND(RIGHT(DataFromForm[[#This Row],[Heure coucher]]*1,2),15))</f>
        <v>#VALUE!</v>
      </c>
      <c r="AH503" t="e" cm="1">
        <f t="array" aca="1" ref="AH503" ca="1">RIGHT(CELL("address",INDEX(Agenda!A:A,MATCH(DataFromForm[[#This Row],[Date]],Agenda!A:A,0))),3)-1</f>
        <v>#VALUE!</v>
      </c>
      <c r="AI503" s="4" t="e" cm="1">
        <f t="array" ref="AI503">INDEX(MatriceHeureHeure[], MATCH(AG503*1,TableHeuresMinutes[Colonne1],0),MATCH(AF503*1,(MatriceHeureHeure[#Headers])*1,0))</f>
        <v>#VALUE!</v>
      </c>
      <c r="AJ503" s="37">
        <v>0</v>
      </c>
      <c r="AK503" s="48" t="e">
        <f>LEFT(TEXT(DataFromForm[[#This Row],[Heure sieste]],"0000"),2)</f>
        <v>#VALUE!</v>
      </c>
      <c r="AL503" s="31" t="e">
        <f>LEFT(TEXT(DataFromForm[[#This Row],[Heure sieste]],"0000"),2)+1</f>
        <v>#VALUE!</v>
      </c>
      <c r="AM503" t="e">
        <f>IF(RIGHT(DataFromForm[[#This Row],[Heure sieste]],2)*1 &gt;57, AL503,AK503)</f>
        <v>#VALUE!</v>
      </c>
      <c r="AN503" t="e">
        <f>IF(RIGHT(DataFromForm[[#This Row],[Heure sieste]],2)*1 &gt;57,0,MROUND(RIGHT(DataFromForm[[#This Row],[Heure sieste]]*1,2),15))</f>
        <v>#VALUE!</v>
      </c>
      <c r="AO503" t="e">
        <f>MROUND(DataFromForm[[#This Row],[Durée sieste]],15)</f>
        <v>#VALUE!</v>
      </c>
      <c r="AP503" t="e" cm="1">
        <f t="array" aca="1" ref="AP503" ca="1">RIGHT(CELL("address",INDEX(Agenda!A:A,MATCH(DataFromForm[[#This Row],[Date]],Agenda!A:A,0))),3)</f>
        <v>#VALUE!</v>
      </c>
      <c r="AQ503" s="4" t="e" cm="1">
        <f t="array" ref="AQ503">INDEX(MatriceHeureHeure[], MATCH(AN503*1,TableHeuresMinutes[Colonne1],0),MATCH(AM503*1,(MatriceHeureHeure[#Headers])*1,0))</f>
        <v>#VALUE!</v>
      </c>
      <c r="AR503" t="e">
        <f t="shared" si="8"/>
        <v>#VALUE!</v>
      </c>
    </row>
    <row r="504" spans="16:44">
      <c r="P504" s="30" t="e">
        <f>LEFT(TEXT(DataFromForm[[#This Row],[Heure coucher]],"0000"),2)</f>
        <v>#VALUE!</v>
      </c>
      <c r="Q504" s="31" t="e">
        <f>LEFT(TEXT(DataFromForm[[#This Row],[Heure coucher]],"0000"),2)+1</f>
        <v>#VALUE!</v>
      </c>
      <c r="R504" s="32" t="e">
        <f>IF(RIGHT(DataFromForm[[#This Row],[Heure coucher]],2)*1 &gt;57,Q504, P504)</f>
        <v>#VALUE!</v>
      </c>
      <c r="S504" s="33" t="e">
        <f>IF(RIGHT(DataFromForm[[#This Row],[Heure coucher]],2)*1 &gt;57,0,MROUND(RIGHT(DataFromForm[[#This Row],[Heure coucher]]*1,2),15))</f>
        <v>#VALUE!</v>
      </c>
      <c r="T504" s="20" t="e" cm="1">
        <f t="array" aca="1" ref="T504" ca="1">RIGHT(CELL("address",INDEX(Agenda!A:A,MATCH(DataFromForm[[#This Row],[Date]],Agenda!A:A,0))),3)</f>
        <v>#VALUE!</v>
      </c>
      <c r="U504" s="34" t="e" cm="1">
        <f t="array" ref="U504">INDEX(MatriceHeureHeure[], MATCH(S504*1,TableHeuresMinutes[Colonne1],0),MATCH(R504*1,(MatriceHeureHeure[#Headers])*1,0))</f>
        <v>#VALUE!</v>
      </c>
      <c r="W504" s="30" t="e">
        <f>LEFT(TEXT(DataFromForm[[#This Row],[Heure levé]],"0000"),2)</f>
        <v>#VALUE!</v>
      </c>
      <c r="X504" s="31" t="e">
        <f>LEFT(TEXT(DataFromForm[[#This Row],[Heure levé]],"0000"),2)+1</f>
        <v>#VALUE!</v>
      </c>
      <c r="Y504" t="e">
        <f>IF(RIGHT(DataFromForm[[#This Row],[Heure levé]],2)*1 &gt;57, X504,W504)</f>
        <v>#VALUE!</v>
      </c>
      <c r="Z504" t="e">
        <f>IF(RIGHT(DataFromForm[[#This Row],[Heure levé]],2)*1 &gt;57,0,MROUND(RIGHT(DataFromForm[[#This Row],[Heure coucher]]*1,2),15))</f>
        <v>#VALUE!</v>
      </c>
      <c r="AA504" t="e" cm="1">
        <f t="array" aca="1" ref="AA504" ca="1">RIGHT(CELL("address",INDEX(Agenda!A:A,MATCH(DataFromForm[[#This Row],[Date]],Agenda!A:A,0))),3)</f>
        <v>#VALUE!</v>
      </c>
      <c r="AB504" s="4" t="e" cm="1">
        <f t="array" ref="AB504">INDEX(MatriceHeureHeure[], MATCH(Z504*1,TableHeuresMinutes[Colonne1],0),MATCH(Y504*1,(MatriceHeureHeure[#Headers])*1,0))</f>
        <v>#VALUE!</v>
      </c>
      <c r="AD504" s="48" t="e">
        <f>LEFT(TEXT(DataFromForm[[#This Row],[HeureBoisson]],"0000"),2)</f>
        <v>#VALUE!</v>
      </c>
      <c r="AE504" s="31" t="e">
        <f>LEFT(TEXT(DataFromForm[[#This Row],[HeureBoisson]],"0000"),2)+1</f>
        <v>#VALUE!</v>
      </c>
      <c r="AF504" t="e">
        <f>IF(RIGHT(DataFromForm[[#This Row],[HeureBoisson]],2)*1 &gt;57, AE504,AD504)</f>
        <v>#VALUE!</v>
      </c>
      <c r="AG504" t="e">
        <f>IF(RIGHT(DataFromForm[[#This Row],[HeureBoisson]],2)*1 &gt;57,0,MROUND(RIGHT(DataFromForm[[#This Row],[Heure coucher]]*1,2),15))</f>
        <v>#VALUE!</v>
      </c>
      <c r="AH504" t="e" cm="1">
        <f t="array" aca="1" ref="AH504" ca="1">RIGHT(CELL("address",INDEX(Agenda!A:A,MATCH(DataFromForm[[#This Row],[Date]],Agenda!A:A,0))),3)-1</f>
        <v>#VALUE!</v>
      </c>
      <c r="AI504" s="4" t="e" cm="1">
        <f t="array" ref="AI504">INDEX(MatriceHeureHeure[], MATCH(AG504*1,TableHeuresMinutes[Colonne1],0),MATCH(AF504*1,(MatriceHeureHeure[#Headers])*1,0))</f>
        <v>#VALUE!</v>
      </c>
      <c r="AJ504" s="37">
        <v>0</v>
      </c>
      <c r="AK504" s="48" t="e">
        <f>LEFT(TEXT(DataFromForm[[#This Row],[Heure sieste]],"0000"),2)</f>
        <v>#VALUE!</v>
      </c>
      <c r="AL504" s="31" t="e">
        <f>LEFT(TEXT(DataFromForm[[#This Row],[Heure sieste]],"0000"),2)+1</f>
        <v>#VALUE!</v>
      </c>
      <c r="AM504" t="e">
        <f>IF(RIGHT(DataFromForm[[#This Row],[Heure sieste]],2)*1 &gt;57, AL504,AK504)</f>
        <v>#VALUE!</v>
      </c>
      <c r="AN504" t="e">
        <f>IF(RIGHT(DataFromForm[[#This Row],[Heure sieste]],2)*1 &gt;57,0,MROUND(RIGHT(DataFromForm[[#This Row],[Heure sieste]]*1,2),15))</f>
        <v>#VALUE!</v>
      </c>
      <c r="AO504" t="e">
        <f>MROUND(DataFromForm[[#This Row],[Durée sieste]],15)</f>
        <v>#VALUE!</v>
      </c>
      <c r="AP504" t="e" cm="1">
        <f t="array" aca="1" ref="AP504" ca="1">RIGHT(CELL("address",INDEX(Agenda!A:A,MATCH(DataFromForm[[#This Row],[Date]],Agenda!A:A,0))),3)</f>
        <v>#VALUE!</v>
      </c>
      <c r="AQ504" s="4" t="e" cm="1">
        <f t="array" ref="AQ504">INDEX(MatriceHeureHeure[], MATCH(AN504*1,TableHeuresMinutes[Colonne1],0),MATCH(AM504*1,(MatriceHeureHeure[#Headers])*1,0))</f>
        <v>#VALUE!</v>
      </c>
      <c r="AR504" t="e">
        <f t="shared" si="8"/>
        <v>#VALUE!</v>
      </c>
    </row>
    <row r="505" spans="16:44">
      <c r="P505" s="30" t="e">
        <f>LEFT(TEXT(DataFromForm[[#This Row],[Heure coucher]],"0000"),2)</f>
        <v>#VALUE!</v>
      </c>
      <c r="Q505" s="31" t="e">
        <f>LEFT(TEXT(DataFromForm[[#This Row],[Heure coucher]],"0000"),2)+1</f>
        <v>#VALUE!</v>
      </c>
      <c r="R505" s="32" t="e">
        <f>IF(RIGHT(DataFromForm[[#This Row],[Heure coucher]],2)*1 &gt;57,Q505, P505)</f>
        <v>#VALUE!</v>
      </c>
      <c r="S505" s="33" t="e">
        <f>IF(RIGHT(DataFromForm[[#This Row],[Heure coucher]],2)*1 &gt;57,0,MROUND(RIGHT(DataFromForm[[#This Row],[Heure coucher]]*1,2),15))</f>
        <v>#VALUE!</v>
      </c>
      <c r="T505" s="20" t="e" cm="1">
        <f t="array" aca="1" ref="T505" ca="1">RIGHT(CELL("address",INDEX(Agenda!A:A,MATCH(DataFromForm[[#This Row],[Date]],Agenda!A:A,0))),3)</f>
        <v>#VALUE!</v>
      </c>
      <c r="U505" s="34" t="e" cm="1">
        <f t="array" ref="U505">INDEX(MatriceHeureHeure[], MATCH(S505*1,TableHeuresMinutes[Colonne1],0),MATCH(R505*1,(MatriceHeureHeure[#Headers])*1,0))</f>
        <v>#VALUE!</v>
      </c>
      <c r="W505" s="30" t="e">
        <f>LEFT(TEXT(DataFromForm[[#This Row],[Heure levé]],"0000"),2)</f>
        <v>#VALUE!</v>
      </c>
      <c r="X505" s="31" t="e">
        <f>LEFT(TEXT(DataFromForm[[#This Row],[Heure levé]],"0000"),2)+1</f>
        <v>#VALUE!</v>
      </c>
      <c r="Y505" t="e">
        <f>IF(RIGHT(DataFromForm[[#This Row],[Heure levé]],2)*1 &gt;57, X505,W505)</f>
        <v>#VALUE!</v>
      </c>
      <c r="Z505" t="e">
        <f>IF(RIGHT(DataFromForm[[#This Row],[Heure levé]],2)*1 &gt;57,0,MROUND(RIGHT(DataFromForm[[#This Row],[Heure coucher]]*1,2),15))</f>
        <v>#VALUE!</v>
      </c>
      <c r="AA505" t="e" cm="1">
        <f t="array" aca="1" ref="AA505" ca="1">RIGHT(CELL("address",INDEX(Agenda!A:A,MATCH(DataFromForm[[#This Row],[Date]],Agenda!A:A,0))),3)</f>
        <v>#VALUE!</v>
      </c>
      <c r="AB505" s="4" t="e" cm="1">
        <f t="array" ref="AB505">INDEX(MatriceHeureHeure[], MATCH(Z505*1,TableHeuresMinutes[Colonne1],0),MATCH(Y505*1,(MatriceHeureHeure[#Headers])*1,0))</f>
        <v>#VALUE!</v>
      </c>
      <c r="AD505" s="48" t="e">
        <f>LEFT(TEXT(DataFromForm[[#This Row],[HeureBoisson]],"0000"),2)</f>
        <v>#VALUE!</v>
      </c>
      <c r="AE505" s="31" t="e">
        <f>LEFT(TEXT(DataFromForm[[#This Row],[HeureBoisson]],"0000"),2)+1</f>
        <v>#VALUE!</v>
      </c>
      <c r="AF505" t="e">
        <f>IF(RIGHT(DataFromForm[[#This Row],[HeureBoisson]],2)*1 &gt;57, AE505,AD505)</f>
        <v>#VALUE!</v>
      </c>
      <c r="AG505" t="e">
        <f>IF(RIGHT(DataFromForm[[#This Row],[HeureBoisson]],2)*1 &gt;57,0,MROUND(RIGHT(DataFromForm[[#This Row],[Heure coucher]]*1,2),15))</f>
        <v>#VALUE!</v>
      </c>
      <c r="AH505" t="e" cm="1">
        <f t="array" aca="1" ref="AH505" ca="1">RIGHT(CELL("address",INDEX(Agenda!A:A,MATCH(DataFromForm[[#This Row],[Date]],Agenda!A:A,0))),3)-1</f>
        <v>#VALUE!</v>
      </c>
      <c r="AI505" s="4" t="e" cm="1">
        <f t="array" ref="AI505">INDEX(MatriceHeureHeure[], MATCH(AG505*1,TableHeuresMinutes[Colonne1],0),MATCH(AF505*1,(MatriceHeureHeure[#Headers])*1,0))</f>
        <v>#VALUE!</v>
      </c>
      <c r="AJ505" s="37">
        <v>0</v>
      </c>
      <c r="AK505" s="48" t="e">
        <f>LEFT(TEXT(DataFromForm[[#This Row],[Heure sieste]],"0000"),2)</f>
        <v>#VALUE!</v>
      </c>
      <c r="AL505" s="31" t="e">
        <f>LEFT(TEXT(DataFromForm[[#This Row],[Heure sieste]],"0000"),2)+1</f>
        <v>#VALUE!</v>
      </c>
      <c r="AM505" t="e">
        <f>IF(RIGHT(DataFromForm[[#This Row],[Heure sieste]],2)*1 &gt;57, AL505,AK505)</f>
        <v>#VALUE!</v>
      </c>
      <c r="AN505" t="e">
        <f>IF(RIGHT(DataFromForm[[#This Row],[Heure sieste]],2)*1 &gt;57,0,MROUND(RIGHT(DataFromForm[[#This Row],[Heure sieste]]*1,2),15))</f>
        <v>#VALUE!</v>
      </c>
      <c r="AO505" t="e">
        <f>MROUND(DataFromForm[[#This Row],[Durée sieste]],15)</f>
        <v>#VALUE!</v>
      </c>
      <c r="AP505" t="e" cm="1">
        <f t="array" aca="1" ref="AP505" ca="1">RIGHT(CELL("address",INDEX(Agenda!A:A,MATCH(DataFromForm[[#This Row],[Date]],Agenda!A:A,0))),3)</f>
        <v>#VALUE!</v>
      </c>
      <c r="AQ505" s="4" t="e" cm="1">
        <f t="array" ref="AQ505">INDEX(MatriceHeureHeure[], MATCH(AN505*1,TableHeuresMinutes[Colonne1],0),MATCH(AM505*1,(MatriceHeureHeure[#Headers])*1,0))</f>
        <v>#VALUE!</v>
      </c>
      <c r="AR505" t="e">
        <f t="shared" si="8"/>
        <v>#VALUE!</v>
      </c>
    </row>
    <row r="506" spans="16:44">
      <c r="P506" s="30" t="e">
        <f>LEFT(TEXT(DataFromForm[[#This Row],[Heure coucher]],"0000"),2)</f>
        <v>#VALUE!</v>
      </c>
      <c r="Q506" s="31" t="e">
        <f>LEFT(TEXT(DataFromForm[[#This Row],[Heure coucher]],"0000"),2)+1</f>
        <v>#VALUE!</v>
      </c>
      <c r="R506" s="32" t="e">
        <f>IF(RIGHT(DataFromForm[[#This Row],[Heure coucher]],2)*1 &gt;57,Q506, P506)</f>
        <v>#VALUE!</v>
      </c>
      <c r="S506" s="33" t="e">
        <f>IF(RIGHT(DataFromForm[[#This Row],[Heure coucher]],2)*1 &gt;57,0,MROUND(RIGHT(DataFromForm[[#This Row],[Heure coucher]]*1,2),15))</f>
        <v>#VALUE!</v>
      </c>
      <c r="T506" s="20" t="e" cm="1">
        <f t="array" aca="1" ref="T506" ca="1">RIGHT(CELL("address",INDEX(Agenda!A:A,MATCH(DataFromForm[[#This Row],[Date]],Agenda!A:A,0))),3)</f>
        <v>#VALUE!</v>
      </c>
      <c r="U506" s="34" t="e" cm="1">
        <f t="array" ref="U506">INDEX(MatriceHeureHeure[], MATCH(S506*1,TableHeuresMinutes[Colonne1],0),MATCH(R506*1,(MatriceHeureHeure[#Headers])*1,0))</f>
        <v>#VALUE!</v>
      </c>
      <c r="W506" s="30" t="e">
        <f>LEFT(TEXT(DataFromForm[[#This Row],[Heure levé]],"0000"),2)</f>
        <v>#VALUE!</v>
      </c>
      <c r="X506" s="31" t="e">
        <f>LEFT(TEXT(DataFromForm[[#This Row],[Heure levé]],"0000"),2)+1</f>
        <v>#VALUE!</v>
      </c>
      <c r="Y506" t="e">
        <f>IF(RIGHT(DataFromForm[[#This Row],[Heure levé]],2)*1 &gt;57, X506,W506)</f>
        <v>#VALUE!</v>
      </c>
      <c r="Z506" t="e">
        <f>IF(RIGHT(DataFromForm[[#This Row],[Heure levé]],2)*1 &gt;57,0,MROUND(RIGHT(DataFromForm[[#This Row],[Heure coucher]]*1,2),15))</f>
        <v>#VALUE!</v>
      </c>
      <c r="AA506" t="e" cm="1">
        <f t="array" aca="1" ref="AA506" ca="1">RIGHT(CELL("address",INDEX(Agenda!A:A,MATCH(DataFromForm[[#This Row],[Date]],Agenda!A:A,0))),3)</f>
        <v>#VALUE!</v>
      </c>
      <c r="AB506" s="4" t="e" cm="1">
        <f t="array" ref="AB506">INDEX(MatriceHeureHeure[], MATCH(Z506*1,TableHeuresMinutes[Colonne1],0),MATCH(Y506*1,(MatriceHeureHeure[#Headers])*1,0))</f>
        <v>#VALUE!</v>
      </c>
      <c r="AD506" s="48" t="e">
        <f>LEFT(TEXT(DataFromForm[[#This Row],[HeureBoisson]],"0000"),2)</f>
        <v>#VALUE!</v>
      </c>
      <c r="AE506" s="31" t="e">
        <f>LEFT(TEXT(DataFromForm[[#This Row],[HeureBoisson]],"0000"),2)+1</f>
        <v>#VALUE!</v>
      </c>
      <c r="AF506" t="e">
        <f>IF(RIGHT(DataFromForm[[#This Row],[HeureBoisson]],2)*1 &gt;57, AE506,AD506)</f>
        <v>#VALUE!</v>
      </c>
      <c r="AG506" t="e">
        <f>IF(RIGHT(DataFromForm[[#This Row],[HeureBoisson]],2)*1 &gt;57,0,MROUND(RIGHT(DataFromForm[[#This Row],[Heure coucher]]*1,2),15))</f>
        <v>#VALUE!</v>
      </c>
      <c r="AH506" t="e" cm="1">
        <f t="array" aca="1" ref="AH506" ca="1">RIGHT(CELL("address",INDEX(Agenda!A:A,MATCH(DataFromForm[[#This Row],[Date]],Agenda!A:A,0))),3)-1</f>
        <v>#VALUE!</v>
      </c>
      <c r="AI506" s="4" t="e" cm="1">
        <f t="array" ref="AI506">INDEX(MatriceHeureHeure[], MATCH(AG506*1,TableHeuresMinutes[Colonne1],0),MATCH(AF506*1,(MatriceHeureHeure[#Headers])*1,0))</f>
        <v>#VALUE!</v>
      </c>
      <c r="AJ506" s="37">
        <v>0</v>
      </c>
      <c r="AK506" s="48" t="e">
        <f>LEFT(TEXT(DataFromForm[[#This Row],[Heure sieste]],"0000"),2)</f>
        <v>#VALUE!</v>
      </c>
      <c r="AL506" s="31" t="e">
        <f>LEFT(TEXT(DataFromForm[[#This Row],[Heure sieste]],"0000"),2)+1</f>
        <v>#VALUE!</v>
      </c>
      <c r="AM506" t="e">
        <f>IF(RIGHT(DataFromForm[[#This Row],[Heure sieste]],2)*1 &gt;57, AL506,AK506)</f>
        <v>#VALUE!</v>
      </c>
      <c r="AN506" t="e">
        <f>IF(RIGHT(DataFromForm[[#This Row],[Heure sieste]],2)*1 &gt;57,0,MROUND(RIGHT(DataFromForm[[#This Row],[Heure sieste]]*1,2),15))</f>
        <v>#VALUE!</v>
      </c>
      <c r="AO506" t="e">
        <f>MROUND(DataFromForm[[#This Row],[Durée sieste]],15)</f>
        <v>#VALUE!</v>
      </c>
      <c r="AP506" t="e" cm="1">
        <f t="array" aca="1" ref="AP506" ca="1">RIGHT(CELL("address",INDEX(Agenda!A:A,MATCH(DataFromForm[[#This Row],[Date]],Agenda!A:A,0))),3)</f>
        <v>#VALUE!</v>
      </c>
      <c r="AQ506" s="4" t="e" cm="1">
        <f t="array" ref="AQ506">INDEX(MatriceHeureHeure[], MATCH(AN506*1,TableHeuresMinutes[Colonne1],0),MATCH(AM506*1,(MatriceHeureHeure[#Headers])*1,0))</f>
        <v>#VALUE!</v>
      </c>
      <c r="AR506" t="e">
        <f t="shared" si="8"/>
        <v>#VALUE!</v>
      </c>
    </row>
    <row r="507" spans="16:44">
      <c r="P507" s="30" t="e">
        <f>LEFT(TEXT(DataFromForm[[#This Row],[Heure coucher]],"0000"),2)</f>
        <v>#VALUE!</v>
      </c>
      <c r="Q507" s="31" t="e">
        <f>LEFT(TEXT(DataFromForm[[#This Row],[Heure coucher]],"0000"),2)+1</f>
        <v>#VALUE!</v>
      </c>
      <c r="R507" s="32" t="e">
        <f>IF(RIGHT(DataFromForm[[#This Row],[Heure coucher]],2)*1 &gt;57,Q507, P507)</f>
        <v>#VALUE!</v>
      </c>
      <c r="S507" s="33" t="e">
        <f>IF(RIGHT(DataFromForm[[#This Row],[Heure coucher]],2)*1 &gt;57,0,MROUND(RIGHT(DataFromForm[[#This Row],[Heure coucher]]*1,2),15))</f>
        <v>#VALUE!</v>
      </c>
      <c r="T507" s="20" t="e" cm="1">
        <f t="array" aca="1" ref="T507" ca="1">RIGHT(CELL("address",INDEX(Agenda!A:A,MATCH(DataFromForm[[#This Row],[Date]],Agenda!A:A,0))),3)</f>
        <v>#VALUE!</v>
      </c>
      <c r="U507" s="34" t="e" cm="1">
        <f t="array" ref="U507">INDEX(MatriceHeureHeure[], MATCH(S507*1,TableHeuresMinutes[Colonne1],0),MATCH(R507*1,(MatriceHeureHeure[#Headers])*1,0))</f>
        <v>#VALUE!</v>
      </c>
      <c r="W507" s="30" t="e">
        <f>LEFT(TEXT(DataFromForm[[#This Row],[Heure levé]],"0000"),2)</f>
        <v>#VALUE!</v>
      </c>
      <c r="X507" s="31" t="e">
        <f>LEFT(TEXT(DataFromForm[[#This Row],[Heure levé]],"0000"),2)+1</f>
        <v>#VALUE!</v>
      </c>
      <c r="Y507" t="e">
        <f>IF(RIGHT(DataFromForm[[#This Row],[Heure levé]],2)*1 &gt;57, X507,W507)</f>
        <v>#VALUE!</v>
      </c>
      <c r="Z507" t="e">
        <f>IF(RIGHT(DataFromForm[[#This Row],[Heure levé]],2)*1 &gt;57,0,MROUND(RIGHT(DataFromForm[[#This Row],[Heure coucher]]*1,2),15))</f>
        <v>#VALUE!</v>
      </c>
      <c r="AA507" t="e" cm="1">
        <f t="array" aca="1" ref="AA507" ca="1">RIGHT(CELL("address",INDEX(Agenda!A:A,MATCH(DataFromForm[[#This Row],[Date]],Agenda!A:A,0))),3)</f>
        <v>#VALUE!</v>
      </c>
      <c r="AB507" s="4" t="e" cm="1">
        <f t="array" ref="AB507">INDEX(MatriceHeureHeure[], MATCH(Z507*1,TableHeuresMinutes[Colonne1],0),MATCH(Y507*1,(MatriceHeureHeure[#Headers])*1,0))</f>
        <v>#VALUE!</v>
      </c>
      <c r="AD507" s="48" t="e">
        <f>LEFT(TEXT(DataFromForm[[#This Row],[HeureBoisson]],"0000"),2)</f>
        <v>#VALUE!</v>
      </c>
      <c r="AE507" s="31" t="e">
        <f>LEFT(TEXT(DataFromForm[[#This Row],[HeureBoisson]],"0000"),2)+1</f>
        <v>#VALUE!</v>
      </c>
      <c r="AF507" t="e">
        <f>IF(RIGHT(DataFromForm[[#This Row],[HeureBoisson]],2)*1 &gt;57, AE507,AD507)</f>
        <v>#VALUE!</v>
      </c>
      <c r="AG507" t="e">
        <f>IF(RIGHT(DataFromForm[[#This Row],[HeureBoisson]],2)*1 &gt;57,0,MROUND(RIGHT(DataFromForm[[#This Row],[Heure coucher]]*1,2),15))</f>
        <v>#VALUE!</v>
      </c>
      <c r="AH507" t="e" cm="1">
        <f t="array" aca="1" ref="AH507" ca="1">RIGHT(CELL("address",INDEX(Agenda!A:A,MATCH(DataFromForm[[#This Row],[Date]],Agenda!A:A,0))),3)-1</f>
        <v>#VALUE!</v>
      </c>
      <c r="AI507" s="4" t="e" cm="1">
        <f t="array" ref="AI507">INDEX(MatriceHeureHeure[], MATCH(AG507*1,TableHeuresMinutes[Colonne1],0),MATCH(AF507*1,(MatriceHeureHeure[#Headers])*1,0))</f>
        <v>#VALUE!</v>
      </c>
      <c r="AJ507" s="37">
        <v>0</v>
      </c>
      <c r="AK507" s="48" t="e">
        <f>LEFT(TEXT(DataFromForm[[#This Row],[Heure sieste]],"0000"),2)</f>
        <v>#VALUE!</v>
      </c>
      <c r="AL507" s="31" t="e">
        <f>LEFT(TEXT(DataFromForm[[#This Row],[Heure sieste]],"0000"),2)+1</f>
        <v>#VALUE!</v>
      </c>
      <c r="AM507" t="e">
        <f>IF(RIGHT(DataFromForm[[#This Row],[Heure sieste]],2)*1 &gt;57, AL507,AK507)</f>
        <v>#VALUE!</v>
      </c>
      <c r="AN507" t="e">
        <f>IF(RIGHT(DataFromForm[[#This Row],[Heure sieste]],2)*1 &gt;57,0,MROUND(RIGHT(DataFromForm[[#This Row],[Heure sieste]]*1,2),15))</f>
        <v>#VALUE!</v>
      </c>
      <c r="AO507" t="e">
        <f>MROUND(DataFromForm[[#This Row],[Durée sieste]],15)</f>
        <v>#VALUE!</v>
      </c>
      <c r="AP507" t="e" cm="1">
        <f t="array" aca="1" ref="AP507" ca="1">RIGHT(CELL("address",INDEX(Agenda!A:A,MATCH(DataFromForm[[#This Row],[Date]],Agenda!A:A,0))),3)</f>
        <v>#VALUE!</v>
      </c>
      <c r="AQ507" s="4" t="e" cm="1">
        <f t="array" ref="AQ507">INDEX(MatriceHeureHeure[], MATCH(AN507*1,TableHeuresMinutes[Colonne1],0),MATCH(AM507*1,(MatriceHeureHeure[#Headers])*1,0))</f>
        <v>#VALUE!</v>
      </c>
      <c r="AR507" t="e">
        <f t="shared" si="8"/>
        <v>#VALUE!</v>
      </c>
    </row>
    <row r="508" spans="16:44">
      <c r="P508" s="30" t="e">
        <f>LEFT(TEXT(DataFromForm[[#This Row],[Heure coucher]],"0000"),2)</f>
        <v>#VALUE!</v>
      </c>
      <c r="Q508" s="31" t="e">
        <f>LEFT(TEXT(DataFromForm[[#This Row],[Heure coucher]],"0000"),2)+1</f>
        <v>#VALUE!</v>
      </c>
      <c r="R508" s="32" t="e">
        <f>IF(RIGHT(DataFromForm[[#This Row],[Heure coucher]],2)*1 &gt;57,Q508, P508)</f>
        <v>#VALUE!</v>
      </c>
      <c r="S508" s="33" t="e">
        <f>IF(RIGHT(DataFromForm[[#This Row],[Heure coucher]],2)*1 &gt;57,0,MROUND(RIGHT(DataFromForm[[#This Row],[Heure coucher]]*1,2),15))</f>
        <v>#VALUE!</v>
      </c>
      <c r="T508" s="20" t="e" cm="1">
        <f t="array" aca="1" ref="T508" ca="1">RIGHT(CELL("address",INDEX(Agenda!A:A,MATCH(DataFromForm[[#This Row],[Date]],Agenda!A:A,0))),3)</f>
        <v>#VALUE!</v>
      </c>
      <c r="U508" s="34" t="e" cm="1">
        <f t="array" ref="U508">INDEX(MatriceHeureHeure[], MATCH(S508*1,TableHeuresMinutes[Colonne1],0),MATCH(R508*1,(MatriceHeureHeure[#Headers])*1,0))</f>
        <v>#VALUE!</v>
      </c>
      <c r="W508" s="30" t="e">
        <f>LEFT(TEXT(DataFromForm[[#This Row],[Heure levé]],"0000"),2)</f>
        <v>#VALUE!</v>
      </c>
      <c r="X508" s="31" t="e">
        <f>LEFT(TEXT(DataFromForm[[#This Row],[Heure levé]],"0000"),2)+1</f>
        <v>#VALUE!</v>
      </c>
      <c r="Y508" t="e">
        <f>IF(RIGHT(DataFromForm[[#This Row],[Heure levé]],2)*1 &gt;57, X508,W508)</f>
        <v>#VALUE!</v>
      </c>
      <c r="Z508" t="e">
        <f>IF(RIGHT(DataFromForm[[#This Row],[Heure levé]],2)*1 &gt;57,0,MROUND(RIGHT(DataFromForm[[#This Row],[Heure coucher]]*1,2),15))</f>
        <v>#VALUE!</v>
      </c>
      <c r="AA508" t="e" cm="1">
        <f t="array" aca="1" ref="AA508" ca="1">RIGHT(CELL("address",INDEX(Agenda!A:A,MATCH(DataFromForm[[#This Row],[Date]],Agenda!A:A,0))),3)</f>
        <v>#VALUE!</v>
      </c>
      <c r="AB508" s="4" t="e" cm="1">
        <f t="array" ref="AB508">INDEX(MatriceHeureHeure[], MATCH(Z508*1,TableHeuresMinutes[Colonne1],0),MATCH(Y508*1,(MatriceHeureHeure[#Headers])*1,0))</f>
        <v>#VALUE!</v>
      </c>
      <c r="AD508" s="48" t="e">
        <f>LEFT(TEXT(DataFromForm[[#This Row],[HeureBoisson]],"0000"),2)</f>
        <v>#VALUE!</v>
      </c>
      <c r="AE508" s="31" t="e">
        <f>LEFT(TEXT(DataFromForm[[#This Row],[HeureBoisson]],"0000"),2)+1</f>
        <v>#VALUE!</v>
      </c>
      <c r="AF508" t="e">
        <f>IF(RIGHT(DataFromForm[[#This Row],[HeureBoisson]],2)*1 &gt;57, AE508,AD508)</f>
        <v>#VALUE!</v>
      </c>
      <c r="AG508" t="e">
        <f>IF(RIGHT(DataFromForm[[#This Row],[HeureBoisson]],2)*1 &gt;57,0,MROUND(RIGHT(DataFromForm[[#This Row],[Heure coucher]]*1,2),15))</f>
        <v>#VALUE!</v>
      </c>
      <c r="AH508" t="e" cm="1">
        <f t="array" aca="1" ref="AH508" ca="1">RIGHT(CELL("address",INDEX(Agenda!A:A,MATCH(DataFromForm[[#This Row],[Date]],Agenda!A:A,0))),3)-1</f>
        <v>#VALUE!</v>
      </c>
      <c r="AI508" s="4" t="e" cm="1">
        <f t="array" ref="AI508">INDEX(MatriceHeureHeure[], MATCH(AG508*1,TableHeuresMinutes[Colonne1],0),MATCH(AF508*1,(MatriceHeureHeure[#Headers])*1,0))</f>
        <v>#VALUE!</v>
      </c>
      <c r="AJ508" s="37">
        <v>0</v>
      </c>
      <c r="AK508" s="48" t="e">
        <f>LEFT(TEXT(DataFromForm[[#This Row],[Heure sieste]],"0000"),2)</f>
        <v>#VALUE!</v>
      </c>
      <c r="AL508" s="31" t="e">
        <f>LEFT(TEXT(DataFromForm[[#This Row],[Heure sieste]],"0000"),2)+1</f>
        <v>#VALUE!</v>
      </c>
      <c r="AM508" t="e">
        <f>IF(RIGHT(DataFromForm[[#This Row],[Heure sieste]],2)*1 &gt;57, AL508,AK508)</f>
        <v>#VALUE!</v>
      </c>
      <c r="AN508" t="e">
        <f>IF(RIGHT(DataFromForm[[#This Row],[Heure sieste]],2)*1 &gt;57,0,MROUND(RIGHT(DataFromForm[[#This Row],[Heure sieste]]*1,2),15))</f>
        <v>#VALUE!</v>
      </c>
      <c r="AO508" t="e">
        <f>MROUND(DataFromForm[[#This Row],[Durée sieste]],15)</f>
        <v>#VALUE!</v>
      </c>
      <c r="AP508" t="e" cm="1">
        <f t="array" aca="1" ref="AP508" ca="1">RIGHT(CELL("address",INDEX(Agenda!A:A,MATCH(DataFromForm[[#This Row],[Date]],Agenda!A:A,0))),3)</f>
        <v>#VALUE!</v>
      </c>
      <c r="AQ508" s="4" t="e" cm="1">
        <f t="array" ref="AQ508">INDEX(MatriceHeureHeure[], MATCH(AN508*1,TableHeuresMinutes[Colonne1],0),MATCH(AM508*1,(MatriceHeureHeure[#Headers])*1,0))</f>
        <v>#VALUE!</v>
      </c>
      <c r="AR508" t="e">
        <f t="shared" si="8"/>
        <v>#VALUE!</v>
      </c>
    </row>
    <row r="509" spans="16:44">
      <c r="P509" s="30" t="e">
        <f>LEFT(TEXT(DataFromForm[[#This Row],[Heure coucher]],"0000"),2)</f>
        <v>#VALUE!</v>
      </c>
      <c r="Q509" s="31" t="e">
        <f>LEFT(TEXT(DataFromForm[[#This Row],[Heure coucher]],"0000"),2)+1</f>
        <v>#VALUE!</v>
      </c>
      <c r="R509" s="32" t="e">
        <f>IF(RIGHT(DataFromForm[[#This Row],[Heure coucher]],2)*1 &gt;57,Q509, P509)</f>
        <v>#VALUE!</v>
      </c>
      <c r="S509" s="33" t="e">
        <f>IF(RIGHT(DataFromForm[[#This Row],[Heure coucher]],2)*1 &gt;57,0,MROUND(RIGHT(DataFromForm[[#This Row],[Heure coucher]]*1,2),15))</f>
        <v>#VALUE!</v>
      </c>
      <c r="T509" s="20" t="e" cm="1">
        <f t="array" aca="1" ref="T509" ca="1">RIGHT(CELL("address",INDEX(Agenda!A:A,MATCH(DataFromForm[[#This Row],[Date]],Agenda!A:A,0))),3)</f>
        <v>#VALUE!</v>
      </c>
      <c r="U509" s="34" t="e" cm="1">
        <f t="array" ref="U509">INDEX(MatriceHeureHeure[], MATCH(S509*1,TableHeuresMinutes[Colonne1],0),MATCH(R509*1,(MatriceHeureHeure[#Headers])*1,0))</f>
        <v>#VALUE!</v>
      </c>
      <c r="W509" s="30" t="e">
        <f>LEFT(TEXT(DataFromForm[[#This Row],[Heure levé]],"0000"),2)</f>
        <v>#VALUE!</v>
      </c>
      <c r="X509" s="31" t="e">
        <f>LEFT(TEXT(DataFromForm[[#This Row],[Heure levé]],"0000"),2)+1</f>
        <v>#VALUE!</v>
      </c>
      <c r="Y509" t="e">
        <f>IF(RIGHT(DataFromForm[[#This Row],[Heure levé]],2)*1 &gt;57, X509,W509)</f>
        <v>#VALUE!</v>
      </c>
      <c r="Z509" t="e">
        <f>IF(RIGHT(DataFromForm[[#This Row],[Heure levé]],2)*1 &gt;57,0,MROUND(RIGHT(DataFromForm[[#This Row],[Heure coucher]]*1,2),15))</f>
        <v>#VALUE!</v>
      </c>
      <c r="AA509" t="e" cm="1">
        <f t="array" aca="1" ref="AA509" ca="1">RIGHT(CELL("address",INDEX(Agenda!A:A,MATCH(DataFromForm[[#This Row],[Date]],Agenda!A:A,0))),3)</f>
        <v>#VALUE!</v>
      </c>
      <c r="AB509" s="4" t="e" cm="1">
        <f t="array" ref="AB509">INDEX(MatriceHeureHeure[], MATCH(Z509*1,TableHeuresMinutes[Colonne1],0),MATCH(Y509*1,(MatriceHeureHeure[#Headers])*1,0))</f>
        <v>#VALUE!</v>
      </c>
      <c r="AD509" s="48" t="e">
        <f>LEFT(TEXT(DataFromForm[[#This Row],[HeureBoisson]],"0000"),2)</f>
        <v>#VALUE!</v>
      </c>
      <c r="AE509" s="31" t="e">
        <f>LEFT(TEXT(DataFromForm[[#This Row],[HeureBoisson]],"0000"),2)+1</f>
        <v>#VALUE!</v>
      </c>
      <c r="AF509" t="e">
        <f>IF(RIGHT(DataFromForm[[#This Row],[HeureBoisson]],2)*1 &gt;57, AE509,AD509)</f>
        <v>#VALUE!</v>
      </c>
      <c r="AG509" t="e">
        <f>IF(RIGHT(DataFromForm[[#This Row],[HeureBoisson]],2)*1 &gt;57,0,MROUND(RIGHT(DataFromForm[[#This Row],[Heure coucher]]*1,2),15))</f>
        <v>#VALUE!</v>
      </c>
      <c r="AH509" t="e" cm="1">
        <f t="array" aca="1" ref="AH509" ca="1">RIGHT(CELL("address",INDEX(Agenda!A:A,MATCH(DataFromForm[[#This Row],[Date]],Agenda!A:A,0))),3)-1</f>
        <v>#VALUE!</v>
      </c>
      <c r="AI509" s="4" t="e" cm="1">
        <f t="array" ref="AI509">INDEX(MatriceHeureHeure[], MATCH(AG509*1,TableHeuresMinutes[Colonne1],0),MATCH(AF509*1,(MatriceHeureHeure[#Headers])*1,0))</f>
        <v>#VALUE!</v>
      </c>
      <c r="AJ509" s="37">
        <v>0</v>
      </c>
      <c r="AK509" s="48" t="e">
        <f>LEFT(TEXT(DataFromForm[[#This Row],[Heure sieste]],"0000"),2)</f>
        <v>#VALUE!</v>
      </c>
      <c r="AL509" s="31" t="e">
        <f>LEFT(TEXT(DataFromForm[[#This Row],[Heure sieste]],"0000"),2)+1</f>
        <v>#VALUE!</v>
      </c>
      <c r="AM509" t="e">
        <f>IF(RIGHT(DataFromForm[[#This Row],[Heure sieste]],2)*1 &gt;57, AL509,AK509)</f>
        <v>#VALUE!</v>
      </c>
      <c r="AN509" t="e">
        <f>IF(RIGHT(DataFromForm[[#This Row],[Heure sieste]],2)*1 &gt;57,0,MROUND(RIGHT(DataFromForm[[#This Row],[Heure sieste]]*1,2),15))</f>
        <v>#VALUE!</v>
      </c>
      <c r="AO509" t="e">
        <f>MROUND(DataFromForm[[#This Row],[Durée sieste]],15)</f>
        <v>#VALUE!</v>
      </c>
      <c r="AP509" t="e" cm="1">
        <f t="array" aca="1" ref="AP509" ca="1">RIGHT(CELL("address",INDEX(Agenda!A:A,MATCH(DataFromForm[[#This Row],[Date]],Agenda!A:A,0))),3)</f>
        <v>#VALUE!</v>
      </c>
      <c r="AQ509" s="4" t="e" cm="1">
        <f t="array" ref="AQ509">INDEX(MatriceHeureHeure[], MATCH(AN509*1,TableHeuresMinutes[Colonne1],0),MATCH(AM509*1,(MatriceHeureHeure[#Headers])*1,0))</f>
        <v>#VALUE!</v>
      </c>
      <c r="AR509" t="e">
        <f t="shared" si="8"/>
        <v>#VALUE!</v>
      </c>
    </row>
    <row r="510" spans="16:44">
      <c r="P510" s="30" t="e">
        <f>LEFT(TEXT(DataFromForm[[#This Row],[Heure coucher]],"0000"),2)</f>
        <v>#VALUE!</v>
      </c>
      <c r="Q510" s="31" t="e">
        <f>LEFT(TEXT(DataFromForm[[#This Row],[Heure coucher]],"0000"),2)+1</f>
        <v>#VALUE!</v>
      </c>
      <c r="R510" s="32" t="e">
        <f>IF(RIGHT(DataFromForm[[#This Row],[Heure coucher]],2)*1 &gt;57,Q510, P510)</f>
        <v>#VALUE!</v>
      </c>
      <c r="S510" s="33" t="e">
        <f>IF(RIGHT(DataFromForm[[#This Row],[Heure coucher]],2)*1 &gt;57,0,MROUND(RIGHT(DataFromForm[[#This Row],[Heure coucher]]*1,2),15))</f>
        <v>#VALUE!</v>
      </c>
      <c r="T510" s="20" t="e" cm="1">
        <f t="array" aca="1" ref="T510" ca="1">RIGHT(CELL("address",INDEX(Agenda!A:A,MATCH(DataFromForm[[#This Row],[Date]],Agenda!A:A,0))),3)</f>
        <v>#VALUE!</v>
      </c>
      <c r="U510" s="34" t="e" cm="1">
        <f t="array" ref="U510">INDEX(MatriceHeureHeure[], MATCH(S510*1,TableHeuresMinutes[Colonne1],0),MATCH(R510*1,(MatriceHeureHeure[#Headers])*1,0))</f>
        <v>#VALUE!</v>
      </c>
      <c r="W510" s="30" t="e">
        <f>LEFT(TEXT(DataFromForm[[#This Row],[Heure levé]],"0000"),2)</f>
        <v>#VALUE!</v>
      </c>
      <c r="X510" s="31" t="e">
        <f>LEFT(TEXT(DataFromForm[[#This Row],[Heure levé]],"0000"),2)+1</f>
        <v>#VALUE!</v>
      </c>
      <c r="Y510" t="e">
        <f>IF(RIGHT(DataFromForm[[#This Row],[Heure levé]],2)*1 &gt;57, X510,W510)</f>
        <v>#VALUE!</v>
      </c>
      <c r="Z510" t="e">
        <f>IF(RIGHT(DataFromForm[[#This Row],[Heure levé]],2)*1 &gt;57,0,MROUND(RIGHT(DataFromForm[[#This Row],[Heure coucher]]*1,2),15))</f>
        <v>#VALUE!</v>
      </c>
      <c r="AA510" t="e" cm="1">
        <f t="array" aca="1" ref="AA510" ca="1">RIGHT(CELL("address",INDEX(Agenda!A:A,MATCH(DataFromForm[[#This Row],[Date]],Agenda!A:A,0))),3)</f>
        <v>#VALUE!</v>
      </c>
      <c r="AB510" s="4" t="e" cm="1">
        <f t="array" ref="AB510">INDEX(MatriceHeureHeure[], MATCH(Z510*1,TableHeuresMinutes[Colonne1],0),MATCH(Y510*1,(MatriceHeureHeure[#Headers])*1,0))</f>
        <v>#VALUE!</v>
      </c>
      <c r="AD510" s="48" t="e">
        <f>LEFT(TEXT(DataFromForm[[#This Row],[HeureBoisson]],"0000"),2)</f>
        <v>#VALUE!</v>
      </c>
      <c r="AE510" s="31" t="e">
        <f>LEFT(TEXT(DataFromForm[[#This Row],[HeureBoisson]],"0000"),2)+1</f>
        <v>#VALUE!</v>
      </c>
      <c r="AF510" t="e">
        <f>IF(RIGHT(DataFromForm[[#This Row],[HeureBoisson]],2)*1 &gt;57, AE510,AD510)</f>
        <v>#VALUE!</v>
      </c>
      <c r="AG510" t="e">
        <f>IF(RIGHT(DataFromForm[[#This Row],[HeureBoisson]],2)*1 &gt;57,0,MROUND(RIGHT(DataFromForm[[#This Row],[Heure coucher]]*1,2),15))</f>
        <v>#VALUE!</v>
      </c>
      <c r="AH510" t="e" cm="1">
        <f t="array" aca="1" ref="AH510" ca="1">RIGHT(CELL("address",INDEX(Agenda!A:A,MATCH(DataFromForm[[#This Row],[Date]],Agenda!A:A,0))),3)-1</f>
        <v>#VALUE!</v>
      </c>
      <c r="AI510" s="4" t="e" cm="1">
        <f t="array" ref="AI510">INDEX(MatriceHeureHeure[], MATCH(AG510*1,TableHeuresMinutes[Colonne1],0),MATCH(AF510*1,(MatriceHeureHeure[#Headers])*1,0))</f>
        <v>#VALUE!</v>
      </c>
      <c r="AJ510" s="37">
        <v>0</v>
      </c>
      <c r="AK510" s="48" t="e">
        <f>LEFT(TEXT(DataFromForm[[#This Row],[Heure sieste]],"0000"),2)</f>
        <v>#VALUE!</v>
      </c>
      <c r="AL510" s="31" t="e">
        <f>LEFT(TEXT(DataFromForm[[#This Row],[Heure sieste]],"0000"),2)+1</f>
        <v>#VALUE!</v>
      </c>
      <c r="AM510" t="e">
        <f>IF(RIGHT(DataFromForm[[#This Row],[Heure sieste]],2)*1 &gt;57, AL510,AK510)</f>
        <v>#VALUE!</v>
      </c>
      <c r="AN510" t="e">
        <f>IF(RIGHT(DataFromForm[[#This Row],[Heure sieste]],2)*1 &gt;57,0,MROUND(RIGHT(DataFromForm[[#This Row],[Heure sieste]]*1,2),15))</f>
        <v>#VALUE!</v>
      </c>
      <c r="AO510" t="e">
        <f>MROUND(DataFromForm[[#This Row],[Durée sieste]],15)</f>
        <v>#VALUE!</v>
      </c>
      <c r="AP510" t="e" cm="1">
        <f t="array" aca="1" ref="AP510" ca="1">RIGHT(CELL("address",INDEX(Agenda!A:A,MATCH(DataFromForm[[#This Row],[Date]],Agenda!A:A,0))),3)</f>
        <v>#VALUE!</v>
      </c>
      <c r="AQ510" s="4" t="e" cm="1">
        <f t="array" ref="AQ510">INDEX(MatriceHeureHeure[], MATCH(AN510*1,TableHeuresMinutes[Colonne1],0),MATCH(AM510*1,(MatriceHeureHeure[#Headers])*1,0))</f>
        <v>#VALUE!</v>
      </c>
      <c r="AR510" t="e">
        <f t="shared" si="8"/>
        <v>#VALUE!</v>
      </c>
    </row>
    <row r="511" spans="16:44">
      <c r="P511" s="30" t="e">
        <f>LEFT(TEXT(DataFromForm[[#This Row],[Heure coucher]],"0000"),2)</f>
        <v>#VALUE!</v>
      </c>
      <c r="Q511" s="31" t="e">
        <f>LEFT(TEXT(DataFromForm[[#This Row],[Heure coucher]],"0000"),2)+1</f>
        <v>#VALUE!</v>
      </c>
      <c r="R511" s="32" t="e">
        <f>IF(RIGHT(DataFromForm[[#This Row],[Heure coucher]],2)*1 &gt;57,Q511, P511)</f>
        <v>#VALUE!</v>
      </c>
      <c r="S511" s="33" t="e">
        <f>IF(RIGHT(DataFromForm[[#This Row],[Heure coucher]],2)*1 &gt;57,0,MROUND(RIGHT(DataFromForm[[#This Row],[Heure coucher]]*1,2),15))</f>
        <v>#VALUE!</v>
      </c>
      <c r="T511" s="20" t="e" cm="1">
        <f t="array" aca="1" ref="T511" ca="1">RIGHT(CELL("address",INDEX(Agenda!A:A,MATCH(DataFromForm[[#This Row],[Date]],Agenda!A:A,0))),3)</f>
        <v>#VALUE!</v>
      </c>
      <c r="U511" s="34" t="e" cm="1">
        <f t="array" ref="U511">INDEX(MatriceHeureHeure[], MATCH(S511*1,TableHeuresMinutes[Colonne1],0),MATCH(R511*1,(MatriceHeureHeure[#Headers])*1,0))</f>
        <v>#VALUE!</v>
      </c>
      <c r="W511" s="30" t="e">
        <f>LEFT(TEXT(DataFromForm[[#This Row],[Heure levé]],"0000"),2)</f>
        <v>#VALUE!</v>
      </c>
      <c r="X511" s="31" t="e">
        <f>LEFT(TEXT(DataFromForm[[#This Row],[Heure levé]],"0000"),2)+1</f>
        <v>#VALUE!</v>
      </c>
      <c r="Y511" t="e">
        <f>IF(RIGHT(DataFromForm[[#This Row],[Heure levé]],2)*1 &gt;57, X511,W511)</f>
        <v>#VALUE!</v>
      </c>
      <c r="Z511" t="e">
        <f>IF(RIGHT(DataFromForm[[#This Row],[Heure levé]],2)*1 &gt;57,0,MROUND(RIGHT(DataFromForm[[#This Row],[Heure coucher]]*1,2),15))</f>
        <v>#VALUE!</v>
      </c>
      <c r="AA511" t="e" cm="1">
        <f t="array" aca="1" ref="AA511" ca="1">RIGHT(CELL("address",INDEX(Agenda!A:A,MATCH(DataFromForm[[#This Row],[Date]],Agenda!A:A,0))),3)</f>
        <v>#VALUE!</v>
      </c>
      <c r="AB511" s="4" t="e" cm="1">
        <f t="array" ref="AB511">INDEX(MatriceHeureHeure[], MATCH(Z511*1,TableHeuresMinutes[Colonne1],0),MATCH(Y511*1,(MatriceHeureHeure[#Headers])*1,0))</f>
        <v>#VALUE!</v>
      </c>
      <c r="AD511" s="48" t="e">
        <f>LEFT(TEXT(DataFromForm[[#This Row],[HeureBoisson]],"0000"),2)</f>
        <v>#VALUE!</v>
      </c>
      <c r="AE511" s="31" t="e">
        <f>LEFT(TEXT(DataFromForm[[#This Row],[HeureBoisson]],"0000"),2)+1</f>
        <v>#VALUE!</v>
      </c>
      <c r="AF511" t="e">
        <f>IF(RIGHT(DataFromForm[[#This Row],[HeureBoisson]],2)*1 &gt;57, AE511,AD511)</f>
        <v>#VALUE!</v>
      </c>
      <c r="AG511" t="e">
        <f>IF(RIGHT(DataFromForm[[#This Row],[HeureBoisson]],2)*1 &gt;57,0,MROUND(RIGHT(DataFromForm[[#This Row],[Heure coucher]]*1,2),15))</f>
        <v>#VALUE!</v>
      </c>
      <c r="AH511" t="e" cm="1">
        <f t="array" aca="1" ref="AH511" ca="1">RIGHT(CELL("address",INDEX(Agenda!A:A,MATCH(DataFromForm[[#This Row],[Date]],Agenda!A:A,0))),3)-1</f>
        <v>#VALUE!</v>
      </c>
      <c r="AI511" s="4" t="e" cm="1">
        <f t="array" ref="AI511">INDEX(MatriceHeureHeure[], MATCH(AG511*1,TableHeuresMinutes[Colonne1],0),MATCH(AF511*1,(MatriceHeureHeure[#Headers])*1,0))</f>
        <v>#VALUE!</v>
      </c>
      <c r="AJ511" s="37">
        <v>0</v>
      </c>
      <c r="AK511" s="48" t="e">
        <f>LEFT(TEXT(DataFromForm[[#This Row],[Heure sieste]],"0000"),2)</f>
        <v>#VALUE!</v>
      </c>
      <c r="AL511" s="31" t="e">
        <f>LEFT(TEXT(DataFromForm[[#This Row],[Heure sieste]],"0000"),2)+1</f>
        <v>#VALUE!</v>
      </c>
      <c r="AM511" t="e">
        <f>IF(RIGHT(DataFromForm[[#This Row],[Heure sieste]],2)*1 &gt;57, AL511,AK511)</f>
        <v>#VALUE!</v>
      </c>
      <c r="AN511" t="e">
        <f>IF(RIGHT(DataFromForm[[#This Row],[Heure sieste]],2)*1 &gt;57,0,MROUND(RIGHT(DataFromForm[[#This Row],[Heure sieste]]*1,2),15))</f>
        <v>#VALUE!</v>
      </c>
      <c r="AO511" t="e">
        <f>MROUND(DataFromForm[[#This Row],[Durée sieste]],15)</f>
        <v>#VALUE!</v>
      </c>
      <c r="AP511" t="e" cm="1">
        <f t="array" aca="1" ref="AP511" ca="1">RIGHT(CELL("address",INDEX(Agenda!A:A,MATCH(DataFromForm[[#This Row],[Date]],Agenda!A:A,0))),3)</f>
        <v>#VALUE!</v>
      </c>
      <c r="AQ511" s="4" t="e" cm="1">
        <f t="array" ref="AQ511">INDEX(MatriceHeureHeure[], MATCH(AN511*1,TableHeuresMinutes[Colonne1],0),MATCH(AM511*1,(MatriceHeureHeure[#Headers])*1,0))</f>
        <v>#VALUE!</v>
      </c>
      <c r="AR511" t="e">
        <f t="shared" si="8"/>
        <v>#VALUE!</v>
      </c>
    </row>
    <row r="512" spans="16:44">
      <c r="P512" s="30" t="e">
        <f>LEFT(TEXT(DataFromForm[[#This Row],[Heure coucher]],"0000"),2)</f>
        <v>#VALUE!</v>
      </c>
      <c r="Q512" s="31" t="e">
        <f>LEFT(TEXT(DataFromForm[[#This Row],[Heure coucher]],"0000"),2)+1</f>
        <v>#VALUE!</v>
      </c>
      <c r="R512" s="32" t="e">
        <f>IF(RIGHT(DataFromForm[[#This Row],[Heure coucher]],2)*1 &gt;57,Q512, P512)</f>
        <v>#VALUE!</v>
      </c>
      <c r="S512" s="33" t="e">
        <f>IF(RIGHT(DataFromForm[[#This Row],[Heure coucher]],2)*1 &gt;57,0,MROUND(RIGHT(DataFromForm[[#This Row],[Heure coucher]]*1,2),15))</f>
        <v>#VALUE!</v>
      </c>
      <c r="T512" s="20" t="e" cm="1">
        <f t="array" aca="1" ref="T512" ca="1">RIGHT(CELL("address",INDEX(Agenda!A:A,MATCH(DataFromForm[[#This Row],[Date]],Agenda!A:A,0))),3)</f>
        <v>#VALUE!</v>
      </c>
      <c r="U512" s="34" t="e" cm="1">
        <f t="array" ref="U512">INDEX(MatriceHeureHeure[], MATCH(S512*1,TableHeuresMinutes[Colonne1],0),MATCH(R512*1,(MatriceHeureHeure[#Headers])*1,0))</f>
        <v>#VALUE!</v>
      </c>
      <c r="W512" s="30" t="e">
        <f>LEFT(TEXT(DataFromForm[[#This Row],[Heure levé]],"0000"),2)</f>
        <v>#VALUE!</v>
      </c>
      <c r="X512" s="31" t="e">
        <f>LEFT(TEXT(DataFromForm[[#This Row],[Heure levé]],"0000"),2)+1</f>
        <v>#VALUE!</v>
      </c>
      <c r="Y512" t="e">
        <f>IF(RIGHT(DataFromForm[[#This Row],[Heure levé]],2)*1 &gt;57, X512,W512)</f>
        <v>#VALUE!</v>
      </c>
      <c r="Z512" t="e">
        <f>IF(RIGHT(DataFromForm[[#This Row],[Heure levé]],2)*1 &gt;57,0,MROUND(RIGHT(DataFromForm[[#This Row],[Heure coucher]]*1,2),15))</f>
        <v>#VALUE!</v>
      </c>
      <c r="AA512" t="e" cm="1">
        <f t="array" aca="1" ref="AA512" ca="1">RIGHT(CELL("address",INDEX(Agenda!A:A,MATCH(DataFromForm[[#This Row],[Date]],Agenda!A:A,0))),3)</f>
        <v>#VALUE!</v>
      </c>
      <c r="AB512" s="4" t="e" cm="1">
        <f t="array" ref="AB512">INDEX(MatriceHeureHeure[], MATCH(Z512*1,TableHeuresMinutes[Colonne1],0),MATCH(Y512*1,(MatriceHeureHeure[#Headers])*1,0))</f>
        <v>#VALUE!</v>
      </c>
      <c r="AD512" s="48" t="e">
        <f>LEFT(TEXT(DataFromForm[[#This Row],[HeureBoisson]],"0000"),2)</f>
        <v>#VALUE!</v>
      </c>
      <c r="AE512" s="31" t="e">
        <f>LEFT(TEXT(DataFromForm[[#This Row],[HeureBoisson]],"0000"),2)+1</f>
        <v>#VALUE!</v>
      </c>
      <c r="AF512" t="e">
        <f>IF(RIGHT(DataFromForm[[#This Row],[HeureBoisson]],2)*1 &gt;57, AE512,AD512)</f>
        <v>#VALUE!</v>
      </c>
      <c r="AG512" t="e">
        <f>IF(RIGHT(DataFromForm[[#This Row],[HeureBoisson]],2)*1 &gt;57,0,MROUND(RIGHT(DataFromForm[[#This Row],[Heure coucher]]*1,2),15))</f>
        <v>#VALUE!</v>
      </c>
      <c r="AH512" t="e" cm="1">
        <f t="array" aca="1" ref="AH512" ca="1">RIGHT(CELL("address",INDEX(Agenda!A:A,MATCH(DataFromForm[[#This Row],[Date]],Agenda!A:A,0))),3)-1</f>
        <v>#VALUE!</v>
      </c>
      <c r="AI512" s="4" t="e" cm="1">
        <f t="array" ref="AI512">INDEX(MatriceHeureHeure[], MATCH(AG512*1,TableHeuresMinutes[Colonne1],0),MATCH(AF512*1,(MatriceHeureHeure[#Headers])*1,0))</f>
        <v>#VALUE!</v>
      </c>
      <c r="AJ512" s="37">
        <v>0</v>
      </c>
      <c r="AK512" s="48" t="e">
        <f>LEFT(TEXT(DataFromForm[[#This Row],[Heure sieste]],"0000"),2)</f>
        <v>#VALUE!</v>
      </c>
      <c r="AL512" s="31" t="e">
        <f>LEFT(TEXT(DataFromForm[[#This Row],[Heure sieste]],"0000"),2)+1</f>
        <v>#VALUE!</v>
      </c>
      <c r="AM512" t="e">
        <f>IF(RIGHT(DataFromForm[[#This Row],[Heure sieste]],2)*1 &gt;57, AL512,AK512)</f>
        <v>#VALUE!</v>
      </c>
      <c r="AN512" t="e">
        <f>IF(RIGHT(DataFromForm[[#This Row],[Heure sieste]],2)*1 &gt;57,0,MROUND(RIGHT(DataFromForm[[#This Row],[Heure sieste]]*1,2),15))</f>
        <v>#VALUE!</v>
      </c>
      <c r="AO512" t="e">
        <f>MROUND(DataFromForm[[#This Row],[Durée sieste]],15)</f>
        <v>#VALUE!</v>
      </c>
      <c r="AP512" t="e" cm="1">
        <f t="array" aca="1" ref="AP512" ca="1">RIGHT(CELL("address",INDEX(Agenda!A:A,MATCH(DataFromForm[[#This Row],[Date]],Agenda!A:A,0))),3)</f>
        <v>#VALUE!</v>
      </c>
      <c r="AQ512" s="4" t="e" cm="1">
        <f t="array" ref="AQ512">INDEX(MatriceHeureHeure[], MATCH(AN512*1,TableHeuresMinutes[Colonne1],0),MATCH(AM512*1,(MatriceHeureHeure[#Headers])*1,0))</f>
        <v>#VALUE!</v>
      </c>
      <c r="AR512" t="e">
        <f t="shared" si="8"/>
        <v>#VALUE!</v>
      </c>
    </row>
    <row r="513" spans="16:44">
      <c r="P513" s="30" t="e">
        <f>LEFT(TEXT(DataFromForm[[#This Row],[Heure coucher]],"0000"),2)</f>
        <v>#VALUE!</v>
      </c>
      <c r="Q513" s="31" t="e">
        <f>LEFT(TEXT(DataFromForm[[#This Row],[Heure coucher]],"0000"),2)+1</f>
        <v>#VALUE!</v>
      </c>
      <c r="R513" s="32" t="e">
        <f>IF(RIGHT(DataFromForm[[#This Row],[Heure coucher]],2)*1 &gt;57,Q513, P513)</f>
        <v>#VALUE!</v>
      </c>
      <c r="S513" s="33" t="e">
        <f>IF(RIGHT(DataFromForm[[#This Row],[Heure coucher]],2)*1 &gt;57,0,MROUND(RIGHT(DataFromForm[[#This Row],[Heure coucher]]*1,2),15))</f>
        <v>#VALUE!</v>
      </c>
      <c r="T513" s="20" t="e" cm="1">
        <f t="array" aca="1" ref="T513" ca="1">RIGHT(CELL("address",INDEX(Agenda!A:A,MATCH(DataFromForm[[#This Row],[Date]],Agenda!A:A,0))),3)</f>
        <v>#VALUE!</v>
      </c>
      <c r="U513" s="34" t="e" cm="1">
        <f t="array" ref="U513">INDEX(MatriceHeureHeure[], MATCH(S513*1,TableHeuresMinutes[Colonne1],0),MATCH(R513*1,(MatriceHeureHeure[#Headers])*1,0))</f>
        <v>#VALUE!</v>
      </c>
      <c r="W513" s="30" t="e">
        <f>LEFT(TEXT(DataFromForm[[#This Row],[Heure levé]],"0000"),2)</f>
        <v>#VALUE!</v>
      </c>
      <c r="X513" s="31" t="e">
        <f>LEFT(TEXT(DataFromForm[[#This Row],[Heure levé]],"0000"),2)+1</f>
        <v>#VALUE!</v>
      </c>
      <c r="Y513" t="e">
        <f>IF(RIGHT(DataFromForm[[#This Row],[Heure levé]],2)*1 &gt;57, X513,W513)</f>
        <v>#VALUE!</v>
      </c>
      <c r="Z513" t="e">
        <f>IF(RIGHT(DataFromForm[[#This Row],[Heure levé]],2)*1 &gt;57,0,MROUND(RIGHT(DataFromForm[[#This Row],[Heure coucher]]*1,2),15))</f>
        <v>#VALUE!</v>
      </c>
      <c r="AA513" t="e" cm="1">
        <f t="array" aca="1" ref="AA513" ca="1">RIGHT(CELL("address",INDEX(Agenda!A:A,MATCH(DataFromForm[[#This Row],[Date]],Agenda!A:A,0))),3)</f>
        <v>#VALUE!</v>
      </c>
      <c r="AB513" s="4" t="e" cm="1">
        <f t="array" ref="AB513">INDEX(MatriceHeureHeure[], MATCH(Z513*1,TableHeuresMinutes[Colonne1],0),MATCH(Y513*1,(MatriceHeureHeure[#Headers])*1,0))</f>
        <v>#VALUE!</v>
      </c>
      <c r="AD513" s="48" t="e">
        <f>LEFT(TEXT(DataFromForm[[#This Row],[HeureBoisson]],"0000"),2)</f>
        <v>#VALUE!</v>
      </c>
      <c r="AE513" s="31" t="e">
        <f>LEFT(TEXT(DataFromForm[[#This Row],[HeureBoisson]],"0000"),2)+1</f>
        <v>#VALUE!</v>
      </c>
      <c r="AF513" t="e">
        <f>IF(RIGHT(DataFromForm[[#This Row],[HeureBoisson]],2)*1 &gt;57, AE513,AD513)</f>
        <v>#VALUE!</v>
      </c>
      <c r="AG513" t="e">
        <f>IF(RIGHT(DataFromForm[[#This Row],[HeureBoisson]],2)*1 &gt;57,0,MROUND(RIGHT(DataFromForm[[#This Row],[Heure coucher]]*1,2),15))</f>
        <v>#VALUE!</v>
      </c>
      <c r="AH513" t="e" cm="1">
        <f t="array" aca="1" ref="AH513" ca="1">RIGHT(CELL("address",INDEX(Agenda!A:A,MATCH(DataFromForm[[#This Row],[Date]],Agenda!A:A,0))),3)-1</f>
        <v>#VALUE!</v>
      </c>
      <c r="AI513" s="4" t="e" cm="1">
        <f t="array" ref="AI513">INDEX(MatriceHeureHeure[], MATCH(AG513*1,TableHeuresMinutes[Colonne1],0),MATCH(AF513*1,(MatriceHeureHeure[#Headers])*1,0))</f>
        <v>#VALUE!</v>
      </c>
      <c r="AJ513" s="37">
        <v>0</v>
      </c>
      <c r="AK513" s="48" t="e">
        <f>LEFT(TEXT(DataFromForm[[#This Row],[Heure sieste]],"0000"),2)</f>
        <v>#VALUE!</v>
      </c>
      <c r="AL513" s="31" t="e">
        <f>LEFT(TEXT(DataFromForm[[#This Row],[Heure sieste]],"0000"),2)+1</f>
        <v>#VALUE!</v>
      </c>
      <c r="AM513" t="e">
        <f>IF(RIGHT(DataFromForm[[#This Row],[Heure sieste]],2)*1 &gt;57, AL513,AK513)</f>
        <v>#VALUE!</v>
      </c>
      <c r="AN513" t="e">
        <f>IF(RIGHT(DataFromForm[[#This Row],[Heure sieste]],2)*1 &gt;57,0,MROUND(RIGHT(DataFromForm[[#This Row],[Heure sieste]]*1,2),15))</f>
        <v>#VALUE!</v>
      </c>
      <c r="AO513" t="e">
        <f>MROUND(DataFromForm[[#This Row],[Durée sieste]],15)</f>
        <v>#VALUE!</v>
      </c>
      <c r="AP513" t="e" cm="1">
        <f t="array" aca="1" ref="AP513" ca="1">RIGHT(CELL("address",INDEX(Agenda!A:A,MATCH(DataFromForm[[#This Row],[Date]],Agenda!A:A,0))),3)</f>
        <v>#VALUE!</v>
      </c>
      <c r="AQ513" s="4" t="e" cm="1">
        <f t="array" ref="AQ513">INDEX(MatriceHeureHeure[], MATCH(AN513*1,TableHeuresMinutes[Colonne1],0),MATCH(AM513*1,(MatriceHeureHeure[#Headers])*1,0))</f>
        <v>#VALUE!</v>
      </c>
      <c r="AR513" t="e">
        <f t="shared" si="8"/>
        <v>#VALUE!</v>
      </c>
    </row>
    <row r="514" spans="16:44">
      <c r="P514" s="30" t="e">
        <f>LEFT(TEXT(DataFromForm[[#This Row],[Heure coucher]],"0000"),2)</f>
        <v>#VALUE!</v>
      </c>
      <c r="Q514" s="31" t="e">
        <f>LEFT(TEXT(DataFromForm[[#This Row],[Heure coucher]],"0000"),2)+1</f>
        <v>#VALUE!</v>
      </c>
      <c r="R514" s="32" t="e">
        <f>IF(RIGHT(DataFromForm[[#This Row],[Heure coucher]],2)*1 &gt;57,Q514, P514)</f>
        <v>#VALUE!</v>
      </c>
      <c r="S514" s="33" t="e">
        <f>IF(RIGHT(DataFromForm[[#This Row],[Heure coucher]],2)*1 &gt;57,0,MROUND(RIGHT(DataFromForm[[#This Row],[Heure coucher]]*1,2),15))</f>
        <v>#VALUE!</v>
      </c>
      <c r="T514" s="20" t="e" cm="1">
        <f t="array" aca="1" ref="T514" ca="1">RIGHT(CELL("address",INDEX(Agenda!A:A,MATCH(DataFromForm[[#This Row],[Date]],Agenda!A:A,0))),3)</f>
        <v>#VALUE!</v>
      </c>
      <c r="U514" s="34" t="e" cm="1">
        <f t="array" ref="U514">INDEX(MatriceHeureHeure[], MATCH(S514*1,TableHeuresMinutes[Colonne1],0),MATCH(R514*1,(MatriceHeureHeure[#Headers])*1,0))</f>
        <v>#VALUE!</v>
      </c>
      <c r="W514" s="30" t="e">
        <f>LEFT(TEXT(DataFromForm[[#This Row],[Heure levé]],"0000"),2)</f>
        <v>#VALUE!</v>
      </c>
      <c r="X514" s="31" t="e">
        <f>LEFT(TEXT(DataFromForm[[#This Row],[Heure levé]],"0000"),2)+1</f>
        <v>#VALUE!</v>
      </c>
      <c r="Y514" t="e">
        <f>IF(RIGHT(DataFromForm[[#This Row],[Heure levé]],2)*1 &gt;57, X514,W514)</f>
        <v>#VALUE!</v>
      </c>
      <c r="Z514" t="e">
        <f>IF(RIGHT(DataFromForm[[#This Row],[Heure levé]],2)*1 &gt;57,0,MROUND(RIGHT(DataFromForm[[#This Row],[Heure coucher]]*1,2),15))</f>
        <v>#VALUE!</v>
      </c>
      <c r="AA514" t="e" cm="1">
        <f t="array" aca="1" ref="AA514" ca="1">RIGHT(CELL("address",INDEX(Agenda!A:A,MATCH(DataFromForm[[#This Row],[Date]],Agenda!A:A,0))),3)</f>
        <v>#VALUE!</v>
      </c>
      <c r="AB514" s="4" t="e" cm="1">
        <f t="array" ref="AB514">INDEX(MatriceHeureHeure[], MATCH(Z514*1,TableHeuresMinutes[Colonne1],0),MATCH(Y514*1,(MatriceHeureHeure[#Headers])*1,0))</f>
        <v>#VALUE!</v>
      </c>
      <c r="AD514" s="48" t="e">
        <f>LEFT(TEXT(DataFromForm[[#This Row],[HeureBoisson]],"0000"),2)</f>
        <v>#VALUE!</v>
      </c>
      <c r="AE514" s="31" t="e">
        <f>LEFT(TEXT(DataFromForm[[#This Row],[HeureBoisson]],"0000"),2)+1</f>
        <v>#VALUE!</v>
      </c>
      <c r="AF514" t="e">
        <f>IF(RIGHT(DataFromForm[[#This Row],[HeureBoisson]],2)*1 &gt;57, AE514,AD514)</f>
        <v>#VALUE!</v>
      </c>
      <c r="AG514" t="e">
        <f>IF(RIGHT(DataFromForm[[#This Row],[HeureBoisson]],2)*1 &gt;57,0,MROUND(RIGHT(DataFromForm[[#This Row],[Heure coucher]]*1,2),15))</f>
        <v>#VALUE!</v>
      </c>
      <c r="AH514" t="e" cm="1">
        <f t="array" aca="1" ref="AH514" ca="1">RIGHT(CELL("address",INDEX(Agenda!A:A,MATCH(DataFromForm[[#This Row],[Date]],Agenda!A:A,0))),3)-1</f>
        <v>#VALUE!</v>
      </c>
      <c r="AI514" s="4" t="e" cm="1">
        <f t="array" ref="AI514">INDEX(MatriceHeureHeure[], MATCH(AG514*1,TableHeuresMinutes[Colonne1],0),MATCH(AF514*1,(MatriceHeureHeure[#Headers])*1,0))</f>
        <v>#VALUE!</v>
      </c>
      <c r="AJ514" s="37">
        <v>0</v>
      </c>
      <c r="AK514" s="48" t="e">
        <f>LEFT(TEXT(DataFromForm[[#This Row],[Heure sieste]],"0000"),2)</f>
        <v>#VALUE!</v>
      </c>
      <c r="AL514" s="31" t="e">
        <f>LEFT(TEXT(DataFromForm[[#This Row],[Heure sieste]],"0000"),2)+1</f>
        <v>#VALUE!</v>
      </c>
      <c r="AM514" t="e">
        <f>IF(RIGHT(DataFromForm[[#This Row],[Heure sieste]],2)*1 &gt;57, AL514,AK514)</f>
        <v>#VALUE!</v>
      </c>
      <c r="AN514" t="e">
        <f>IF(RIGHT(DataFromForm[[#This Row],[Heure sieste]],2)*1 &gt;57,0,MROUND(RIGHT(DataFromForm[[#This Row],[Heure sieste]]*1,2),15))</f>
        <v>#VALUE!</v>
      </c>
      <c r="AO514" t="e">
        <f>MROUND(DataFromForm[[#This Row],[Durée sieste]],15)</f>
        <v>#VALUE!</v>
      </c>
      <c r="AP514" t="e" cm="1">
        <f t="array" aca="1" ref="AP514" ca="1">RIGHT(CELL("address",INDEX(Agenda!A:A,MATCH(DataFromForm[[#This Row],[Date]],Agenda!A:A,0))),3)</f>
        <v>#VALUE!</v>
      </c>
      <c r="AQ514" s="4" t="e" cm="1">
        <f t="array" ref="AQ514">INDEX(MatriceHeureHeure[], MATCH(AN514*1,TableHeuresMinutes[Colonne1],0),MATCH(AM514*1,(MatriceHeureHeure[#Headers])*1,0))</f>
        <v>#VALUE!</v>
      </c>
      <c r="AR514" t="e">
        <f t="shared" si="8"/>
        <v>#VALUE!</v>
      </c>
    </row>
    <row r="515" spans="16:44">
      <c r="P515" s="30" t="e">
        <f>LEFT(TEXT(DataFromForm[[#This Row],[Heure coucher]],"0000"),2)</f>
        <v>#VALUE!</v>
      </c>
      <c r="Q515" s="31" t="e">
        <f>LEFT(TEXT(DataFromForm[[#This Row],[Heure coucher]],"0000"),2)+1</f>
        <v>#VALUE!</v>
      </c>
      <c r="R515" s="32" t="e">
        <f>IF(RIGHT(DataFromForm[[#This Row],[Heure coucher]],2)*1 &gt;57,Q515, P515)</f>
        <v>#VALUE!</v>
      </c>
      <c r="S515" s="33" t="e">
        <f>IF(RIGHT(DataFromForm[[#This Row],[Heure coucher]],2)*1 &gt;57,0,MROUND(RIGHT(DataFromForm[[#This Row],[Heure coucher]]*1,2),15))</f>
        <v>#VALUE!</v>
      </c>
      <c r="T515" s="20" t="e" cm="1">
        <f t="array" aca="1" ref="T515" ca="1">RIGHT(CELL("address",INDEX(Agenda!A:A,MATCH(DataFromForm[[#This Row],[Date]],Agenda!A:A,0))),3)</f>
        <v>#VALUE!</v>
      </c>
      <c r="U515" s="34" t="e" cm="1">
        <f t="array" ref="U515">INDEX(MatriceHeureHeure[], MATCH(S515*1,TableHeuresMinutes[Colonne1],0),MATCH(R515*1,(MatriceHeureHeure[#Headers])*1,0))</f>
        <v>#VALUE!</v>
      </c>
      <c r="W515" s="30" t="e">
        <f>LEFT(TEXT(DataFromForm[[#This Row],[Heure levé]],"0000"),2)</f>
        <v>#VALUE!</v>
      </c>
      <c r="X515" s="31" t="e">
        <f>LEFT(TEXT(DataFromForm[[#This Row],[Heure levé]],"0000"),2)+1</f>
        <v>#VALUE!</v>
      </c>
      <c r="Y515" t="e">
        <f>IF(RIGHT(DataFromForm[[#This Row],[Heure levé]],2)*1 &gt;57, X515,W515)</f>
        <v>#VALUE!</v>
      </c>
      <c r="Z515" t="e">
        <f>IF(RIGHT(DataFromForm[[#This Row],[Heure levé]],2)*1 &gt;57,0,MROUND(RIGHT(DataFromForm[[#This Row],[Heure coucher]]*1,2),15))</f>
        <v>#VALUE!</v>
      </c>
      <c r="AA515" t="e" cm="1">
        <f t="array" aca="1" ref="AA515" ca="1">RIGHT(CELL("address",INDEX(Agenda!A:A,MATCH(DataFromForm[[#This Row],[Date]],Agenda!A:A,0))),3)</f>
        <v>#VALUE!</v>
      </c>
      <c r="AB515" s="4" t="e" cm="1">
        <f t="array" ref="AB515">INDEX(MatriceHeureHeure[], MATCH(Z515*1,TableHeuresMinutes[Colonne1],0),MATCH(Y515*1,(MatriceHeureHeure[#Headers])*1,0))</f>
        <v>#VALUE!</v>
      </c>
      <c r="AD515" s="48" t="e">
        <f>LEFT(TEXT(DataFromForm[[#This Row],[HeureBoisson]],"0000"),2)</f>
        <v>#VALUE!</v>
      </c>
      <c r="AE515" s="31" t="e">
        <f>LEFT(TEXT(DataFromForm[[#This Row],[HeureBoisson]],"0000"),2)+1</f>
        <v>#VALUE!</v>
      </c>
      <c r="AF515" t="e">
        <f>IF(RIGHT(DataFromForm[[#This Row],[HeureBoisson]],2)*1 &gt;57, AE515,AD515)</f>
        <v>#VALUE!</v>
      </c>
      <c r="AG515" t="e">
        <f>IF(RIGHT(DataFromForm[[#This Row],[HeureBoisson]],2)*1 &gt;57,0,MROUND(RIGHT(DataFromForm[[#This Row],[Heure coucher]]*1,2),15))</f>
        <v>#VALUE!</v>
      </c>
      <c r="AH515" t="e" cm="1">
        <f t="array" aca="1" ref="AH515" ca="1">RIGHT(CELL("address",INDEX(Agenda!A:A,MATCH(DataFromForm[[#This Row],[Date]],Agenda!A:A,0))),3)-1</f>
        <v>#VALUE!</v>
      </c>
      <c r="AI515" s="4" t="e" cm="1">
        <f t="array" ref="AI515">INDEX(MatriceHeureHeure[], MATCH(AG515*1,TableHeuresMinutes[Colonne1],0),MATCH(AF515*1,(MatriceHeureHeure[#Headers])*1,0))</f>
        <v>#VALUE!</v>
      </c>
      <c r="AJ515" s="37">
        <v>0</v>
      </c>
      <c r="AK515" s="48" t="e">
        <f>LEFT(TEXT(DataFromForm[[#This Row],[Heure sieste]],"0000"),2)</f>
        <v>#VALUE!</v>
      </c>
      <c r="AL515" s="31" t="e">
        <f>LEFT(TEXT(DataFromForm[[#This Row],[Heure sieste]],"0000"),2)+1</f>
        <v>#VALUE!</v>
      </c>
      <c r="AM515" t="e">
        <f>IF(RIGHT(DataFromForm[[#This Row],[Heure sieste]],2)*1 &gt;57, AL515,AK515)</f>
        <v>#VALUE!</v>
      </c>
      <c r="AN515" t="e">
        <f>IF(RIGHT(DataFromForm[[#This Row],[Heure sieste]],2)*1 &gt;57,0,MROUND(RIGHT(DataFromForm[[#This Row],[Heure sieste]]*1,2),15))</f>
        <v>#VALUE!</v>
      </c>
      <c r="AO515" t="e">
        <f>MROUND(DataFromForm[[#This Row],[Durée sieste]],15)</f>
        <v>#VALUE!</v>
      </c>
      <c r="AP515" t="e" cm="1">
        <f t="array" aca="1" ref="AP515" ca="1">RIGHT(CELL("address",INDEX(Agenda!A:A,MATCH(DataFromForm[[#This Row],[Date]],Agenda!A:A,0))),3)</f>
        <v>#VALUE!</v>
      </c>
      <c r="AQ515" s="4" t="e" cm="1">
        <f t="array" ref="AQ515">INDEX(MatriceHeureHeure[], MATCH(AN515*1,TableHeuresMinutes[Colonne1],0),MATCH(AM515*1,(MatriceHeureHeure[#Headers])*1,0))</f>
        <v>#VALUE!</v>
      </c>
      <c r="AR515" t="e">
        <f t="shared" si="8"/>
        <v>#VALUE!</v>
      </c>
    </row>
    <row r="516" spans="16:44">
      <c r="P516" s="30" t="e">
        <f>LEFT(TEXT(DataFromForm[[#This Row],[Heure coucher]],"0000"),2)</f>
        <v>#VALUE!</v>
      </c>
      <c r="Q516" s="31" t="e">
        <f>LEFT(TEXT(DataFromForm[[#This Row],[Heure coucher]],"0000"),2)+1</f>
        <v>#VALUE!</v>
      </c>
      <c r="R516" s="32" t="e">
        <f>IF(RIGHT(DataFromForm[[#This Row],[Heure coucher]],2)*1 &gt;57,Q516, P516)</f>
        <v>#VALUE!</v>
      </c>
      <c r="S516" s="33" t="e">
        <f>IF(RIGHT(DataFromForm[[#This Row],[Heure coucher]],2)*1 &gt;57,0,MROUND(RIGHT(DataFromForm[[#This Row],[Heure coucher]]*1,2),15))</f>
        <v>#VALUE!</v>
      </c>
      <c r="T516" s="20" t="e" cm="1">
        <f t="array" aca="1" ref="T516" ca="1">RIGHT(CELL("address",INDEX(Agenda!A:A,MATCH(DataFromForm[[#This Row],[Date]],Agenda!A:A,0))),3)</f>
        <v>#VALUE!</v>
      </c>
      <c r="U516" s="34" t="e" cm="1">
        <f t="array" ref="U516">INDEX(MatriceHeureHeure[], MATCH(S516*1,TableHeuresMinutes[Colonne1],0),MATCH(R516*1,(MatriceHeureHeure[#Headers])*1,0))</f>
        <v>#VALUE!</v>
      </c>
      <c r="W516" s="30" t="e">
        <f>LEFT(TEXT(DataFromForm[[#This Row],[Heure levé]],"0000"),2)</f>
        <v>#VALUE!</v>
      </c>
      <c r="X516" s="31" t="e">
        <f>LEFT(TEXT(DataFromForm[[#This Row],[Heure levé]],"0000"),2)+1</f>
        <v>#VALUE!</v>
      </c>
      <c r="Y516" t="e">
        <f>IF(RIGHT(DataFromForm[[#This Row],[Heure levé]],2)*1 &gt;57, X516,W516)</f>
        <v>#VALUE!</v>
      </c>
      <c r="Z516" t="e">
        <f>IF(RIGHT(DataFromForm[[#This Row],[Heure levé]],2)*1 &gt;57,0,MROUND(RIGHT(DataFromForm[[#This Row],[Heure coucher]]*1,2),15))</f>
        <v>#VALUE!</v>
      </c>
      <c r="AA516" t="e" cm="1">
        <f t="array" aca="1" ref="AA516" ca="1">RIGHT(CELL("address",INDEX(Agenda!A:A,MATCH(DataFromForm[[#This Row],[Date]],Agenda!A:A,0))),3)</f>
        <v>#VALUE!</v>
      </c>
      <c r="AB516" s="4" t="e" cm="1">
        <f t="array" ref="AB516">INDEX(MatriceHeureHeure[], MATCH(Z516*1,TableHeuresMinutes[Colonne1],0),MATCH(Y516*1,(MatriceHeureHeure[#Headers])*1,0))</f>
        <v>#VALUE!</v>
      </c>
      <c r="AD516" s="48" t="e">
        <f>LEFT(TEXT(DataFromForm[[#This Row],[HeureBoisson]],"0000"),2)</f>
        <v>#VALUE!</v>
      </c>
      <c r="AE516" s="31" t="e">
        <f>LEFT(TEXT(DataFromForm[[#This Row],[HeureBoisson]],"0000"),2)+1</f>
        <v>#VALUE!</v>
      </c>
      <c r="AF516" t="e">
        <f>IF(RIGHT(DataFromForm[[#This Row],[HeureBoisson]],2)*1 &gt;57, AE516,AD516)</f>
        <v>#VALUE!</v>
      </c>
      <c r="AG516" t="e">
        <f>IF(RIGHT(DataFromForm[[#This Row],[HeureBoisson]],2)*1 &gt;57,0,MROUND(RIGHT(DataFromForm[[#This Row],[Heure coucher]]*1,2),15))</f>
        <v>#VALUE!</v>
      </c>
      <c r="AH516" t="e" cm="1">
        <f t="array" aca="1" ref="AH516" ca="1">RIGHT(CELL("address",INDEX(Agenda!A:A,MATCH(DataFromForm[[#This Row],[Date]],Agenda!A:A,0))),3)-1</f>
        <v>#VALUE!</v>
      </c>
      <c r="AI516" s="4" t="e" cm="1">
        <f t="array" ref="AI516">INDEX(MatriceHeureHeure[], MATCH(AG516*1,TableHeuresMinutes[Colonne1],0),MATCH(AF516*1,(MatriceHeureHeure[#Headers])*1,0))</f>
        <v>#VALUE!</v>
      </c>
      <c r="AJ516" s="37">
        <v>0</v>
      </c>
      <c r="AK516" s="48" t="e">
        <f>LEFT(TEXT(DataFromForm[[#This Row],[Heure sieste]],"0000"),2)</f>
        <v>#VALUE!</v>
      </c>
      <c r="AL516" s="31" t="e">
        <f>LEFT(TEXT(DataFromForm[[#This Row],[Heure sieste]],"0000"),2)+1</f>
        <v>#VALUE!</v>
      </c>
      <c r="AM516" t="e">
        <f>IF(RIGHT(DataFromForm[[#This Row],[Heure sieste]],2)*1 &gt;57, AL516,AK516)</f>
        <v>#VALUE!</v>
      </c>
      <c r="AN516" t="e">
        <f>IF(RIGHT(DataFromForm[[#This Row],[Heure sieste]],2)*1 &gt;57,0,MROUND(RIGHT(DataFromForm[[#This Row],[Heure sieste]]*1,2),15))</f>
        <v>#VALUE!</v>
      </c>
      <c r="AO516" t="e">
        <f>MROUND(DataFromForm[[#This Row],[Durée sieste]],15)</f>
        <v>#VALUE!</v>
      </c>
      <c r="AP516" t="e" cm="1">
        <f t="array" aca="1" ref="AP516" ca="1">RIGHT(CELL("address",INDEX(Agenda!A:A,MATCH(DataFromForm[[#This Row],[Date]],Agenda!A:A,0))),3)</f>
        <v>#VALUE!</v>
      </c>
      <c r="AQ516" s="4" t="e" cm="1">
        <f t="array" ref="AQ516">INDEX(MatriceHeureHeure[], MATCH(AN516*1,TableHeuresMinutes[Colonne1],0),MATCH(AM516*1,(MatriceHeureHeure[#Headers])*1,0))</f>
        <v>#VALUE!</v>
      </c>
      <c r="AR516" t="e">
        <f t="shared" si="8"/>
        <v>#VALUE!</v>
      </c>
    </row>
    <row r="517" spans="16:44">
      <c r="P517" s="30" t="e">
        <f>LEFT(TEXT(DataFromForm[[#This Row],[Heure coucher]],"0000"),2)</f>
        <v>#VALUE!</v>
      </c>
      <c r="Q517" s="31" t="e">
        <f>LEFT(TEXT(DataFromForm[[#This Row],[Heure coucher]],"0000"),2)+1</f>
        <v>#VALUE!</v>
      </c>
      <c r="R517" s="32" t="e">
        <f>IF(RIGHT(DataFromForm[[#This Row],[Heure coucher]],2)*1 &gt;57,Q517, P517)</f>
        <v>#VALUE!</v>
      </c>
      <c r="S517" s="33" t="e">
        <f>IF(RIGHT(DataFromForm[[#This Row],[Heure coucher]],2)*1 &gt;57,0,MROUND(RIGHT(DataFromForm[[#This Row],[Heure coucher]]*1,2),15))</f>
        <v>#VALUE!</v>
      </c>
      <c r="T517" s="20" t="e" cm="1">
        <f t="array" aca="1" ref="T517" ca="1">RIGHT(CELL("address",INDEX(Agenda!A:A,MATCH(DataFromForm[[#This Row],[Date]],Agenda!A:A,0))),3)</f>
        <v>#VALUE!</v>
      </c>
      <c r="U517" s="34" t="e" cm="1">
        <f t="array" ref="U517">INDEX(MatriceHeureHeure[], MATCH(S517*1,TableHeuresMinutes[Colonne1],0),MATCH(R517*1,(MatriceHeureHeure[#Headers])*1,0))</f>
        <v>#VALUE!</v>
      </c>
      <c r="W517" s="30" t="e">
        <f>LEFT(TEXT(DataFromForm[[#This Row],[Heure levé]],"0000"),2)</f>
        <v>#VALUE!</v>
      </c>
      <c r="X517" s="31" t="e">
        <f>LEFT(TEXT(DataFromForm[[#This Row],[Heure levé]],"0000"),2)+1</f>
        <v>#VALUE!</v>
      </c>
      <c r="Y517" t="e">
        <f>IF(RIGHT(DataFromForm[[#This Row],[Heure levé]],2)*1 &gt;57, X517,W517)</f>
        <v>#VALUE!</v>
      </c>
      <c r="Z517" t="e">
        <f>IF(RIGHT(DataFromForm[[#This Row],[Heure levé]],2)*1 &gt;57,0,MROUND(RIGHT(DataFromForm[[#This Row],[Heure coucher]]*1,2),15))</f>
        <v>#VALUE!</v>
      </c>
      <c r="AA517" t="e" cm="1">
        <f t="array" aca="1" ref="AA517" ca="1">RIGHT(CELL("address",INDEX(Agenda!A:A,MATCH(DataFromForm[[#This Row],[Date]],Agenda!A:A,0))),3)</f>
        <v>#VALUE!</v>
      </c>
      <c r="AB517" s="4" t="e" cm="1">
        <f t="array" ref="AB517">INDEX(MatriceHeureHeure[], MATCH(Z517*1,TableHeuresMinutes[Colonne1],0),MATCH(Y517*1,(MatriceHeureHeure[#Headers])*1,0))</f>
        <v>#VALUE!</v>
      </c>
      <c r="AD517" s="48" t="e">
        <f>LEFT(TEXT(DataFromForm[[#This Row],[HeureBoisson]],"0000"),2)</f>
        <v>#VALUE!</v>
      </c>
      <c r="AE517" s="31" t="e">
        <f>LEFT(TEXT(DataFromForm[[#This Row],[HeureBoisson]],"0000"),2)+1</f>
        <v>#VALUE!</v>
      </c>
      <c r="AF517" t="e">
        <f>IF(RIGHT(DataFromForm[[#This Row],[HeureBoisson]],2)*1 &gt;57, AE517,AD517)</f>
        <v>#VALUE!</v>
      </c>
      <c r="AG517" t="e">
        <f>IF(RIGHT(DataFromForm[[#This Row],[HeureBoisson]],2)*1 &gt;57,0,MROUND(RIGHT(DataFromForm[[#This Row],[Heure coucher]]*1,2),15))</f>
        <v>#VALUE!</v>
      </c>
      <c r="AH517" t="e" cm="1">
        <f t="array" aca="1" ref="AH517" ca="1">RIGHT(CELL("address",INDEX(Agenda!A:A,MATCH(DataFromForm[[#This Row],[Date]],Agenda!A:A,0))),3)-1</f>
        <v>#VALUE!</v>
      </c>
      <c r="AI517" s="4" t="e" cm="1">
        <f t="array" ref="AI517">INDEX(MatriceHeureHeure[], MATCH(AG517*1,TableHeuresMinutes[Colonne1],0),MATCH(AF517*1,(MatriceHeureHeure[#Headers])*1,0))</f>
        <v>#VALUE!</v>
      </c>
      <c r="AJ517" s="37">
        <v>0</v>
      </c>
      <c r="AK517" s="48" t="e">
        <f>LEFT(TEXT(DataFromForm[[#This Row],[Heure sieste]],"0000"),2)</f>
        <v>#VALUE!</v>
      </c>
      <c r="AL517" s="31" t="e">
        <f>LEFT(TEXT(DataFromForm[[#This Row],[Heure sieste]],"0000"),2)+1</f>
        <v>#VALUE!</v>
      </c>
      <c r="AM517" t="e">
        <f>IF(RIGHT(DataFromForm[[#This Row],[Heure sieste]],2)*1 &gt;57, AL517,AK517)</f>
        <v>#VALUE!</v>
      </c>
      <c r="AN517" t="e">
        <f>IF(RIGHT(DataFromForm[[#This Row],[Heure sieste]],2)*1 &gt;57,0,MROUND(RIGHT(DataFromForm[[#This Row],[Heure sieste]]*1,2),15))</f>
        <v>#VALUE!</v>
      </c>
      <c r="AO517" t="e">
        <f>MROUND(DataFromForm[[#This Row],[Durée sieste]],15)</f>
        <v>#VALUE!</v>
      </c>
      <c r="AP517" t="e" cm="1">
        <f t="array" aca="1" ref="AP517" ca="1">RIGHT(CELL("address",INDEX(Agenda!A:A,MATCH(DataFromForm[[#This Row],[Date]],Agenda!A:A,0))),3)</f>
        <v>#VALUE!</v>
      </c>
      <c r="AQ517" s="4" t="e" cm="1">
        <f t="array" ref="AQ517">INDEX(MatriceHeureHeure[], MATCH(AN517*1,TableHeuresMinutes[Colonne1],0),MATCH(AM517*1,(MatriceHeureHeure[#Headers])*1,0))</f>
        <v>#VALUE!</v>
      </c>
      <c r="AR517" t="e">
        <f t="shared" si="8"/>
        <v>#VALUE!</v>
      </c>
    </row>
    <row r="518" spans="16:44">
      <c r="P518" s="30" t="e">
        <f>LEFT(TEXT(DataFromForm[[#This Row],[Heure coucher]],"0000"),2)</f>
        <v>#VALUE!</v>
      </c>
      <c r="Q518" s="31" t="e">
        <f>LEFT(TEXT(DataFromForm[[#This Row],[Heure coucher]],"0000"),2)+1</f>
        <v>#VALUE!</v>
      </c>
      <c r="R518" s="32" t="e">
        <f>IF(RIGHT(DataFromForm[[#This Row],[Heure coucher]],2)*1 &gt;57,Q518, P518)</f>
        <v>#VALUE!</v>
      </c>
      <c r="S518" s="33" t="e">
        <f>IF(RIGHT(DataFromForm[[#This Row],[Heure coucher]],2)*1 &gt;57,0,MROUND(RIGHT(DataFromForm[[#This Row],[Heure coucher]]*1,2),15))</f>
        <v>#VALUE!</v>
      </c>
      <c r="T518" s="20" t="e" cm="1">
        <f t="array" aca="1" ref="T518" ca="1">RIGHT(CELL("address",INDEX(Agenda!A:A,MATCH(DataFromForm[[#This Row],[Date]],Agenda!A:A,0))),3)</f>
        <v>#VALUE!</v>
      </c>
      <c r="U518" s="34" t="e" cm="1">
        <f t="array" ref="U518">INDEX(MatriceHeureHeure[], MATCH(S518*1,TableHeuresMinutes[Colonne1],0),MATCH(R518*1,(MatriceHeureHeure[#Headers])*1,0))</f>
        <v>#VALUE!</v>
      </c>
      <c r="W518" s="30" t="e">
        <f>LEFT(TEXT(DataFromForm[[#This Row],[Heure levé]],"0000"),2)</f>
        <v>#VALUE!</v>
      </c>
      <c r="X518" s="31" t="e">
        <f>LEFT(TEXT(DataFromForm[[#This Row],[Heure levé]],"0000"),2)+1</f>
        <v>#VALUE!</v>
      </c>
      <c r="Y518" t="e">
        <f>IF(RIGHT(DataFromForm[[#This Row],[Heure levé]],2)*1 &gt;57, X518,W518)</f>
        <v>#VALUE!</v>
      </c>
      <c r="Z518" t="e">
        <f>IF(RIGHT(DataFromForm[[#This Row],[Heure levé]],2)*1 &gt;57,0,MROUND(RIGHT(DataFromForm[[#This Row],[Heure coucher]]*1,2),15))</f>
        <v>#VALUE!</v>
      </c>
      <c r="AA518" t="e" cm="1">
        <f t="array" aca="1" ref="AA518" ca="1">RIGHT(CELL("address",INDEX(Agenda!A:A,MATCH(DataFromForm[[#This Row],[Date]],Agenda!A:A,0))),3)</f>
        <v>#VALUE!</v>
      </c>
      <c r="AB518" s="4" t="e" cm="1">
        <f t="array" ref="AB518">INDEX(MatriceHeureHeure[], MATCH(Z518*1,TableHeuresMinutes[Colonne1],0),MATCH(Y518*1,(MatriceHeureHeure[#Headers])*1,0))</f>
        <v>#VALUE!</v>
      </c>
      <c r="AD518" s="48" t="e">
        <f>LEFT(TEXT(DataFromForm[[#This Row],[HeureBoisson]],"0000"),2)</f>
        <v>#VALUE!</v>
      </c>
      <c r="AE518" s="31" t="e">
        <f>LEFT(TEXT(DataFromForm[[#This Row],[HeureBoisson]],"0000"),2)+1</f>
        <v>#VALUE!</v>
      </c>
      <c r="AF518" t="e">
        <f>IF(RIGHT(DataFromForm[[#This Row],[HeureBoisson]],2)*1 &gt;57, AE518,AD518)</f>
        <v>#VALUE!</v>
      </c>
      <c r="AG518" t="e">
        <f>IF(RIGHT(DataFromForm[[#This Row],[HeureBoisson]],2)*1 &gt;57,0,MROUND(RIGHT(DataFromForm[[#This Row],[Heure coucher]]*1,2),15))</f>
        <v>#VALUE!</v>
      </c>
      <c r="AH518" t="e" cm="1">
        <f t="array" aca="1" ref="AH518" ca="1">RIGHT(CELL("address",INDEX(Agenda!A:A,MATCH(DataFromForm[[#This Row],[Date]],Agenda!A:A,0))),3)-1</f>
        <v>#VALUE!</v>
      </c>
      <c r="AI518" s="4" t="e" cm="1">
        <f t="array" ref="AI518">INDEX(MatriceHeureHeure[], MATCH(AG518*1,TableHeuresMinutes[Colonne1],0),MATCH(AF518*1,(MatriceHeureHeure[#Headers])*1,0))</f>
        <v>#VALUE!</v>
      </c>
      <c r="AJ518" s="37">
        <v>0</v>
      </c>
      <c r="AK518" s="48" t="e">
        <f>LEFT(TEXT(DataFromForm[[#This Row],[Heure sieste]],"0000"),2)</f>
        <v>#VALUE!</v>
      </c>
      <c r="AL518" s="31" t="e">
        <f>LEFT(TEXT(DataFromForm[[#This Row],[Heure sieste]],"0000"),2)+1</f>
        <v>#VALUE!</v>
      </c>
      <c r="AM518" t="e">
        <f>IF(RIGHT(DataFromForm[[#This Row],[Heure sieste]],2)*1 &gt;57, AL518,AK518)</f>
        <v>#VALUE!</v>
      </c>
      <c r="AN518" t="e">
        <f>IF(RIGHT(DataFromForm[[#This Row],[Heure sieste]],2)*1 &gt;57,0,MROUND(RIGHT(DataFromForm[[#This Row],[Heure sieste]]*1,2),15))</f>
        <v>#VALUE!</v>
      </c>
      <c r="AO518" t="e">
        <f>MROUND(DataFromForm[[#This Row],[Durée sieste]],15)</f>
        <v>#VALUE!</v>
      </c>
      <c r="AP518" t="e" cm="1">
        <f t="array" aca="1" ref="AP518" ca="1">RIGHT(CELL("address",INDEX(Agenda!A:A,MATCH(DataFromForm[[#This Row],[Date]],Agenda!A:A,0))),3)</f>
        <v>#VALUE!</v>
      </c>
      <c r="AQ518" s="4" t="e" cm="1">
        <f t="array" ref="AQ518">INDEX(MatriceHeureHeure[], MATCH(AN518*1,TableHeuresMinutes[Colonne1],0),MATCH(AM518*1,(MatriceHeureHeure[#Headers])*1,0))</f>
        <v>#VALUE!</v>
      </c>
      <c r="AR518" t="e">
        <f t="shared" si="8"/>
        <v>#VALUE!</v>
      </c>
    </row>
    <row r="519" spans="16:44">
      <c r="P519" s="30" t="e">
        <f>LEFT(TEXT(DataFromForm[[#This Row],[Heure coucher]],"0000"),2)</f>
        <v>#VALUE!</v>
      </c>
      <c r="Q519" s="31" t="e">
        <f>LEFT(TEXT(DataFromForm[[#This Row],[Heure coucher]],"0000"),2)+1</f>
        <v>#VALUE!</v>
      </c>
      <c r="R519" s="32" t="e">
        <f>IF(RIGHT(DataFromForm[[#This Row],[Heure coucher]],2)*1 &gt;57,Q519, P519)</f>
        <v>#VALUE!</v>
      </c>
      <c r="S519" s="33" t="e">
        <f>IF(RIGHT(DataFromForm[[#This Row],[Heure coucher]],2)*1 &gt;57,0,MROUND(RIGHT(DataFromForm[[#This Row],[Heure coucher]]*1,2),15))</f>
        <v>#VALUE!</v>
      </c>
      <c r="T519" s="20" t="e" cm="1">
        <f t="array" aca="1" ref="T519" ca="1">RIGHT(CELL("address",INDEX(Agenda!A:A,MATCH(DataFromForm[[#This Row],[Date]],Agenda!A:A,0))),3)</f>
        <v>#VALUE!</v>
      </c>
      <c r="U519" s="34" t="e" cm="1">
        <f t="array" ref="U519">INDEX(MatriceHeureHeure[], MATCH(S519*1,TableHeuresMinutes[Colonne1],0),MATCH(R519*1,(MatriceHeureHeure[#Headers])*1,0))</f>
        <v>#VALUE!</v>
      </c>
      <c r="W519" s="30" t="e">
        <f>LEFT(TEXT(DataFromForm[[#This Row],[Heure levé]],"0000"),2)</f>
        <v>#VALUE!</v>
      </c>
      <c r="X519" s="31" t="e">
        <f>LEFT(TEXT(DataFromForm[[#This Row],[Heure levé]],"0000"),2)+1</f>
        <v>#VALUE!</v>
      </c>
      <c r="Y519" t="e">
        <f>IF(RIGHT(DataFromForm[[#This Row],[Heure levé]],2)*1 &gt;57, X519,W519)</f>
        <v>#VALUE!</v>
      </c>
      <c r="Z519" t="e">
        <f>IF(RIGHT(DataFromForm[[#This Row],[Heure levé]],2)*1 &gt;57,0,MROUND(RIGHT(DataFromForm[[#This Row],[Heure coucher]]*1,2),15))</f>
        <v>#VALUE!</v>
      </c>
      <c r="AA519" t="e" cm="1">
        <f t="array" aca="1" ref="AA519" ca="1">RIGHT(CELL("address",INDEX(Agenda!A:A,MATCH(DataFromForm[[#This Row],[Date]],Agenda!A:A,0))),3)</f>
        <v>#VALUE!</v>
      </c>
      <c r="AB519" s="4" t="e" cm="1">
        <f t="array" ref="AB519">INDEX(MatriceHeureHeure[], MATCH(Z519*1,TableHeuresMinutes[Colonne1],0),MATCH(Y519*1,(MatriceHeureHeure[#Headers])*1,0))</f>
        <v>#VALUE!</v>
      </c>
      <c r="AD519" s="48" t="e">
        <f>LEFT(TEXT(DataFromForm[[#This Row],[HeureBoisson]],"0000"),2)</f>
        <v>#VALUE!</v>
      </c>
      <c r="AE519" s="31" t="e">
        <f>LEFT(TEXT(DataFromForm[[#This Row],[HeureBoisson]],"0000"),2)+1</f>
        <v>#VALUE!</v>
      </c>
      <c r="AF519" t="e">
        <f>IF(RIGHT(DataFromForm[[#This Row],[HeureBoisson]],2)*1 &gt;57, AE519,AD519)</f>
        <v>#VALUE!</v>
      </c>
      <c r="AG519" t="e">
        <f>IF(RIGHT(DataFromForm[[#This Row],[HeureBoisson]],2)*1 &gt;57,0,MROUND(RIGHT(DataFromForm[[#This Row],[Heure coucher]]*1,2),15))</f>
        <v>#VALUE!</v>
      </c>
      <c r="AH519" t="e" cm="1">
        <f t="array" aca="1" ref="AH519" ca="1">RIGHT(CELL("address",INDEX(Agenda!A:A,MATCH(DataFromForm[[#This Row],[Date]],Agenda!A:A,0))),3)-1</f>
        <v>#VALUE!</v>
      </c>
      <c r="AI519" s="4" t="e" cm="1">
        <f t="array" ref="AI519">INDEX(MatriceHeureHeure[], MATCH(AG519*1,TableHeuresMinutes[Colonne1],0),MATCH(AF519*1,(MatriceHeureHeure[#Headers])*1,0))</f>
        <v>#VALUE!</v>
      </c>
      <c r="AJ519" s="37">
        <v>0</v>
      </c>
      <c r="AK519" s="48" t="e">
        <f>LEFT(TEXT(DataFromForm[[#This Row],[Heure sieste]],"0000"),2)</f>
        <v>#VALUE!</v>
      </c>
      <c r="AL519" s="31" t="e">
        <f>LEFT(TEXT(DataFromForm[[#This Row],[Heure sieste]],"0000"),2)+1</f>
        <v>#VALUE!</v>
      </c>
      <c r="AM519" t="e">
        <f>IF(RIGHT(DataFromForm[[#This Row],[Heure sieste]],2)*1 &gt;57, AL519,AK519)</f>
        <v>#VALUE!</v>
      </c>
      <c r="AN519" t="e">
        <f>IF(RIGHT(DataFromForm[[#This Row],[Heure sieste]],2)*1 &gt;57,0,MROUND(RIGHT(DataFromForm[[#This Row],[Heure sieste]]*1,2),15))</f>
        <v>#VALUE!</v>
      </c>
      <c r="AO519" t="e">
        <f>MROUND(DataFromForm[[#This Row],[Durée sieste]],15)</f>
        <v>#VALUE!</v>
      </c>
      <c r="AP519" t="e" cm="1">
        <f t="array" aca="1" ref="AP519" ca="1">RIGHT(CELL("address",INDEX(Agenda!A:A,MATCH(DataFromForm[[#This Row],[Date]],Agenda!A:A,0))),3)</f>
        <v>#VALUE!</v>
      </c>
      <c r="AQ519" s="4" t="e" cm="1">
        <f t="array" ref="AQ519">INDEX(MatriceHeureHeure[], MATCH(AN519*1,TableHeuresMinutes[Colonne1],0),MATCH(AM519*1,(MatriceHeureHeure[#Headers])*1,0))</f>
        <v>#VALUE!</v>
      </c>
      <c r="AR519" t="e">
        <f t="shared" si="8"/>
        <v>#VALUE!</v>
      </c>
    </row>
    <row r="520" spans="16:44">
      <c r="P520" s="30" t="e">
        <f>LEFT(TEXT(DataFromForm[[#This Row],[Heure coucher]],"0000"),2)</f>
        <v>#VALUE!</v>
      </c>
      <c r="Q520" s="31" t="e">
        <f>LEFT(TEXT(DataFromForm[[#This Row],[Heure coucher]],"0000"),2)+1</f>
        <v>#VALUE!</v>
      </c>
      <c r="R520" s="32" t="e">
        <f>IF(RIGHT(DataFromForm[[#This Row],[Heure coucher]],2)*1 &gt;57,Q520, P520)</f>
        <v>#VALUE!</v>
      </c>
      <c r="S520" s="33" t="e">
        <f>IF(RIGHT(DataFromForm[[#This Row],[Heure coucher]],2)*1 &gt;57,0,MROUND(RIGHT(DataFromForm[[#This Row],[Heure coucher]]*1,2),15))</f>
        <v>#VALUE!</v>
      </c>
      <c r="T520" s="20" t="e" cm="1">
        <f t="array" aca="1" ref="T520" ca="1">RIGHT(CELL("address",INDEX(Agenda!A:A,MATCH(DataFromForm[[#This Row],[Date]],Agenda!A:A,0))),3)</f>
        <v>#VALUE!</v>
      </c>
      <c r="U520" s="34" t="e" cm="1">
        <f t="array" ref="U520">INDEX(MatriceHeureHeure[], MATCH(S520*1,TableHeuresMinutes[Colonne1],0),MATCH(R520*1,(MatriceHeureHeure[#Headers])*1,0))</f>
        <v>#VALUE!</v>
      </c>
      <c r="W520" s="30" t="e">
        <f>LEFT(TEXT(DataFromForm[[#This Row],[Heure levé]],"0000"),2)</f>
        <v>#VALUE!</v>
      </c>
      <c r="X520" s="31" t="e">
        <f>LEFT(TEXT(DataFromForm[[#This Row],[Heure levé]],"0000"),2)+1</f>
        <v>#VALUE!</v>
      </c>
      <c r="Y520" t="e">
        <f>IF(RIGHT(DataFromForm[[#This Row],[Heure levé]],2)*1 &gt;57, X520,W520)</f>
        <v>#VALUE!</v>
      </c>
      <c r="Z520" t="e">
        <f>IF(RIGHT(DataFromForm[[#This Row],[Heure levé]],2)*1 &gt;57,0,MROUND(RIGHT(DataFromForm[[#This Row],[Heure coucher]]*1,2),15))</f>
        <v>#VALUE!</v>
      </c>
      <c r="AA520" t="e" cm="1">
        <f t="array" aca="1" ref="AA520" ca="1">RIGHT(CELL("address",INDEX(Agenda!A:A,MATCH(DataFromForm[[#This Row],[Date]],Agenda!A:A,0))),3)</f>
        <v>#VALUE!</v>
      </c>
      <c r="AB520" s="4" t="e" cm="1">
        <f t="array" ref="AB520">INDEX(MatriceHeureHeure[], MATCH(Z520*1,TableHeuresMinutes[Colonne1],0),MATCH(Y520*1,(MatriceHeureHeure[#Headers])*1,0))</f>
        <v>#VALUE!</v>
      </c>
      <c r="AD520" s="48" t="e">
        <f>LEFT(TEXT(DataFromForm[[#This Row],[HeureBoisson]],"0000"),2)</f>
        <v>#VALUE!</v>
      </c>
      <c r="AE520" s="31" t="e">
        <f>LEFT(TEXT(DataFromForm[[#This Row],[HeureBoisson]],"0000"),2)+1</f>
        <v>#VALUE!</v>
      </c>
      <c r="AF520" t="e">
        <f>IF(RIGHT(DataFromForm[[#This Row],[HeureBoisson]],2)*1 &gt;57, AE520,AD520)</f>
        <v>#VALUE!</v>
      </c>
      <c r="AG520" t="e">
        <f>IF(RIGHT(DataFromForm[[#This Row],[HeureBoisson]],2)*1 &gt;57,0,MROUND(RIGHT(DataFromForm[[#This Row],[Heure coucher]]*1,2),15))</f>
        <v>#VALUE!</v>
      </c>
      <c r="AH520" t="e" cm="1">
        <f t="array" aca="1" ref="AH520" ca="1">RIGHT(CELL("address",INDEX(Agenda!A:A,MATCH(DataFromForm[[#This Row],[Date]],Agenda!A:A,0))),3)-1</f>
        <v>#VALUE!</v>
      </c>
      <c r="AI520" s="4" t="e" cm="1">
        <f t="array" ref="AI520">INDEX(MatriceHeureHeure[], MATCH(AG520*1,TableHeuresMinutes[Colonne1],0),MATCH(AF520*1,(MatriceHeureHeure[#Headers])*1,0))</f>
        <v>#VALUE!</v>
      </c>
      <c r="AJ520" s="37">
        <v>0</v>
      </c>
      <c r="AK520" s="48" t="e">
        <f>LEFT(TEXT(DataFromForm[[#This Row],[Heure sieste]],"0000"),2)</f>
        <v>#VALUE!</v>
      </c>
      <c r="AL520" s="31" t="e">
        <f>LEFT(TEXT(DataFromForm[[#This Row],[Heure sieste]],"0000"),2)+1</f>
        <v>#VALUE!</v>
      </c>
      <c r="AM520" t="e">
        <f>IF(RIGHT(DataFromForm[[#This Row],[Heure sieste]],2)*1 &gt;57, AL520,AK520)</f>
        <v>#VALUE!</v>
      </c>
      <c r="AN520" t="e">
        <f>IF(RIGHT(DataFromForm[[#This Row],[Heure sieste]],2)*1 &gt;57,0,MROUND(RIGHT(DataFromForm[[#This Row],[Heure sieste]]*1,2),15))</f>
        <v>#VALUE!</v>
      </c>
      <c r="AO520" t="e">
        <f>MROUND(DataFromForm[[#This Row],[Durée sieste]],15)</f>
        <v>#VALUE!</v>
      </c>
      <c r="AP520" t="e" cm="1">
        <f t="array" aca="1" ref="AP520" ca="1">RIGHT(CELL("address",INDEX(Agenda!A:A,MATCH(DataFromForm[[#This Row],[Date]],Agenda!A:A,0))),3)</f>
        <v>#VALUE!</v>
      </c>
      <c r="AQ520" s="4" t="e" cm="1">
        <f t="array" ref="AQ520">INDEX(MatriceHeureHeure[], MATCH(AN520*1,TableHeuresMinutes[Colonne1],0),MATCH(AM520*1,(MatriceHeureHeure[#Headers])*1,0))</f>
        <v>#VALUE!</v>
      </c>
      <c r="AR520" t="e">
        <f t="shared" si="8"/>
        <v>#VALUE!</v>
      </c>
    </row>
    <row r="521" spans="16:44">
      <c r="P521" s="30" t="e">
        <f>LEFT(TEXT(DataFromForm[[#This Row],[Heure coucher]],"0000"),2)</f>
        <v>#VALUE!</v>
      </c>
      <c r="Q521" s="31" t="e">
        <f>LEFT(TEXT(DataFromForm[[#This Row],[Heure coucher]],"0000"),2)+1</f>
        <v>#VALUE!</v>
      </c>
      <c r="R521" s="32" t="e">
        <f>IF(RIGHT(DataFromForm[[#This Row],[Heure coucher]],2)*1 &gt;57,Q521, P521)</f>
        <v>#VALUE!</v>
      </c>
      <c r="S521" s="33" t="e">
        <f>IF(RIGHT(DataFromForm[[#This Row],[Heure coucher]],2)*1 &gt;57,0,MROUND(RIGHT(DataFromForm[[#This Row],[Heure coucher]]*1,2),15))</f>
        <v>#VALUE!</v>
      </c>
      <c r="T521" s="20" t="e" cm="1">
        <f t="array" aca="1" ref="T521" ca="1">RIGHT(CELL("address",INDEX(Agenda!A:A,MATCH(DataFromForm[[#This Row],[Date]],Agenda!A:A,0))),3)</f>
        <v>#VALUE!</v>
      </c>
      <c r="U521" s="34" t="e" cm="1">
        <f t="array" ref="U521">INDEX(MatriceHeureHeure[], MATCH(S521*1,TableHeuresMinutes[Colonne1],0),MATCH(R521*1,(MatriceHeureHeure[#Headers])*1,0))</f>
        <v>#VALUE!</v>
      </c>
      <c r="W521" s="30" t="e">
        <f>LEFT(TEXT(DataFromForm[[#This Row],[Heure levé]],"0000"),2)</f>
        <v>#VALUE!</v>
      </c>
      <c r="X521" s="31" t="e">
        <f>LEFT(TEXT(DataFromForm[[#This Row],[Heure levé]],"0000"),2)+1</f>
        <v>#VALUE!</v>
      </c>
      <c r="Y521" t="e">
        <f>IF(RIGHT(DataFromForm[[#This Row],[Heure levé]],2)*1 &gt;57, X521,W521)</f>
        <v>#VALUE!</v>
      </c>
      <c r="Z521" t="e">
        <f>IF(RIGHT(DataFromForm[[#This Row],[Heure levé]],2)*1 &gt;57,0,MROUND(RIGHT(DataFromForm[[#This Row],[Heure coucher]]*1,2),15))</f>
        <v>#VALUE!</v>
      </c>
      <c r="AA521" t="e" cm="1">
        <f t="array" aca="1" ref="AA521" ca="1">RIGHT(CELL("address",INDEX(Agenda!A:A,MATCH(DataFromForm[[#This Row],[Date]],Agenda!A:A,0))),3)</f>
        <v>#VALUE!</v>
      </c>
      <c r="AB521" s="4" t="e" cm="1">
        <f t="array" ref="AB521">INDEX(MatriceHeureHeure[], MATCH(Z521*1,TableHeuresMinutes[Colonne1],0),MATCH(Y521*1,(MatriceHeureHeure[#Headers])*1,0))</f>
        <v>#VALUE!</v>
      </c>
      <c r="AD521" s="48" t="e">
        <f>LEFT(TEXT(DataFromForm[[#This Row],[HeureBoisson]],"0000"),2)</f>
        <v>#VALUE!</v>
      </c>
      <c r="AE521" s="31" t="e">
        <f>LEFT(TEXT(DataFromForm[[#This Row],[HeureBoisson]],"0000"),2)+1</f>
        <v>#VALUE!</v>
      </c>
      <c r="AF521" t="e">
        <f>IF(RIGHT(DataFromForm[[#This Row],[HeureBoisson]],2)*1 &gt;57, AE521,AD521)</f>
        <v>#VALUE!</v>
      </c>
      <c r="AG521" t="e">
        <f>IF(RIGHT(DataFromForm[[#This Row],[HeureBoisson]],2)*1 &gt;57,0,MROUND(RIGHT(DataFromForm[[#This Row],[Heure coucher]]*1,2),15))</f>
        <v>#VALUE!</v>
      </c>
      <c r="AH521" t="e" cm="1">
        <f t="array" aca="1" ref="AH521" ca="1">RIGHT(CELL("address",INDEX(Agenda!A:A,MATCH(DataFromForm[[#This Row],[Date]],Agenda!A:A,0))),3)-1</f>
        <v>#VALUE!</v>
      </c>
      <c r="AI521" s="4" t="e" cm="1">
        <f t="array" ref="AI521">INDEX(MatriceHeureHeure[], MATCH(AG521*1,TableHeuresMinutes[Colonne1],0),MATCH(AF521*1,(MatriceHeureHeure[#Headers])*1,0))</f>
        <v>#VALUE!</v>
      </c>
      <c r="AJ521" s="37">
        <v>0</v>
      </c>
      <c r="AK521" s="48" t="e">
        <f>LEFT(TEXT(DataFromForm[[#This Row],[Heure sieste]],"0000"),2)</f>
        <v>#VALUE!</v>
      </c>
      <c r="AL521" s="31" t="e">
        <f>LEFT(TEXT(DataFromForm[[#This Row],[Heure sieste]],"0000"),2)+1</f>
        <v>#VALUE!</v>
      </c>
      <c r="AM521" t="e">
        <f>IF(RIGHT(DataFromForm[[#This Row],[Heure sieste]],2)*1 &gt;57, AL521,AK521)</f>
        <v>#VALUE!</v>
      </c>
      <c r="AN521" t="e">
        <f>IF(RIGHT(DataFromForm[[#This Row],[Heure sieste]],2)*1 &gt;57,0,MROUND(RIGHT(DataFromForm[[#This Row],[Heure sieste]]*1,2),15))</f>
        <v>#VALUE!</v>
      </c>
      <c r="AO521" t="e">
        <f>MROUND(DataFromForm[[#This Row],[Durée sieste]],15)</f>
        <v>#VALUE!</v>
      </c>
      <c r="AP521" t="e" cm="1">
        <f t="array" aca="1" ref="AP521" ca="1">RIGHT(CELL("address",INDEX(Agenda!A:A,MATCH(DataFromForm[[#This Row],[Date]],Agenda!A:A,0))),3)</f>
        <v>#VALUE!</v>
      </c>
      <c r="AQ521" s="4" t="e" cm="1">
        <f t="array" ref="AQ521">INDEX(MatriceHeureHeure[], MATCH(AN521*1,TableHeuresMinutes[Colonne1],0),MATCH(AM521*1,(MatriceHeureHeure[#Headers])*1,0))</f>
        <v>#VALUE!</v>
      </c>
      <c r="AR521" t="e">
        <f t="shared" si="8"/>
        <v>#VALUE!</v>
      </c>
    </row>
    <row r="522" spans="16:44">
      <c r="P522" s="30" t="e">
        <f>LEFT(TEXT(DataFromForm[[#This Row],[Heure coucher]],"0000"),2)</f>
        <v>#VALUE!</v>
      </c>
      <c r="Q522" s="31" t="e">
        <f>LEFT(TEXT(DataFromForm[[#This Row],[Heure coucher]],"0000"),2)+1</f>
        <v>#VALUE!</v>
      </c>
      <c r="R522" s="32" t="e">
        <f>IF(RIGHT(DataFromForm[[#This Row],[Heure coucher]],2)*1 &gt;57,Q522, P522)</f>
        <v>#VALUE!</v>
      </c>
      <c r="S522" s="33" t="e">
        <f>IF(RIGHT(DataFromForm[[#This Row],[Heure coucher]],2)*1 &gt;57,0,MROUND(RIGHT(DataFromForm[[#This Row],[Heure coucher]]*1,2),15))</f>
        <v>#VALUE!</v>
      </c>
      <c r="T522" s="20" t="e" cm="1">
        <f t="array" aca="1" ref="T522" ca="1">RIGHT(CELL("address",INDEX(Agenda!A:A,MATCH(DataFromForm[[#This Row],[Date]],Agenda!A:A,0))),3)</f>
        <v>#VALUE!</v>
      </c>
      <c r="U522" s="34" t="e" cm="1">
        <f t="array" ref="U522">INDEX(MatriceHeureHeure[], MATCH(S522*1,TableHeuresMinutes[Colonne1],0),MATCH(R522*1,(MatriceHeureHeure[#Headers])*1,0))</f>
        <v>#VALUE!</v>
      </c>
      <c r="W522" s="30" t="e">
        <f>LEFT(TEXT(DataFromForm[[#This Row],[Heure levé]],"0000"),2)</f>
        <v>#VALUE!</v>
      </c>
      <c r="X522" s="31" t="e">
        <f>LEFT(TEXT(DataFromForm[[#This Row],[Heure levé]],"0000"),2)+1</f>
        <v>#VALUE!</v>
      </c>
      <c r="Y522" t="e">
        <f>IF(RIGHT(DataFromForm[[#This Row],[Heure levé]],2)*1 &gt;57, X522,W522)</f>
        <v>#VALUE!</v>
      </c>
      <c r="Z522" t="e">
        <f>IF(RIGHT(DataFromForm[[#This Row],[Heure levé]],2)*1 &gt;57,0,MROUND(RIGHT(DataFromForm[[#This Row],[Heure coucher]]*1,2),15))</f>
        <v>#VALUE!</v>
      </c>
      <c r="AA522" t="e" cm="1">
        <f t="array" aca="1" ref="AA522" ca="1">RIGHT(CELL("address",INDEX(Agenda!A:A,MATCH(DataFromForm[[#This Row],[Date]],Agenda!A:A,0))),3)</f>
        <v>#VALUE!</v>
      </c>
      <c r="AB522" s="4" t="e" cm="1">
        <f t="array" ref="AB522">INDEX(MatriceHeureHeure[], MATCH(Z522*1,TableHeuresMinutes[Colonne1],0),MATCH(Y522*1,(MatriceHeureHeure[#Headers])*1,0))</f>
        <v>#VALUE!</v>
      </c>
      <c r="AD522" s="48" t="e">
        <f>LEFT(TEXT(DataFromForm[[#This Row],[HeureBoisson]],"0000"),2)</f>
        <v>#VALUE!</v>
      </c>
      <c r="AE522" s="31" t="e">
        <f>LEFT(TEXT(DataFromForm[[#This Row],[HeureBoisson]],"0000"),2)+1</f>
        <v>#VALUE!</v>
      </c>
      <c r="AF522" t="e">
        <f>IF(RIGHT(DataFromForm[[#This Row],[HeureBoisson]],2)*1 &gt;57, AE522,AD522)</f>
        <v>#VALUE!</v>
      </c>
      <c r="AG522" t="e">
        <f>IF(RIGHT(DataFromForm[[#This Row],[HeureBoisson]],2)*1 &gt;57,0,MROUND(RIGHT(DataFromForm[[#This Row],[Heure coucher]]*1,2),15))</f>
        <v>#VALUE!</v>
      </c>
      <c r="AH522" t="e" cm="1">
        <f t="array" aca="1" ref="AH522" ca="1">RIGHT(CELL("address",INDEX(Agenda!A:A,MATCH(DataFromForm[[#This Row],[Date]],Agenda!A:A,0))),3)-1</f>
        <v>#VALUE!</v>
      </c>
      <c r="AI522" s="4" t="e" cm="1">
        <f t="array" ref="AI522">INDEX(MatriceHeureHeure[], MATCH(AG522*1,TableHeuresMinutes[Colonne1],0),MATCH(AF522*1,(MatriceHeureHeure[#Headers])*1,0))</f>
        <v>#VALUE!</v>
      </c>
      <c r="AJ522" s="37">
        <v>0</v>
      </c>
      <c r="AK522" s="48" t="e">
        <f>LEFT(TEXT(DataFromForm[[#This Row],[Heure sieste]],"0000"),2)</f>
        <v>#VALUE!</v>
      </c>
      <c r="AL522" s="31" t="e">
        <f>LEFT(TEXT(DataFromForm[[#This Row],[Heure sieste]],"0000"),2)+1</f>
        <v>#VALUE!</v>
      </c>
      <c r="AM522" t="e">
        <f>IF(RIGHT(DataFromForm[[#This Row],[Heure sieste]],2)*1 &gt;57, AL522,AK522)</f>
        <v>#VALUE!</v>
      </c>
      <c r="AN522" t="e">
        <f>IF(RIGHT(DataFromForm[[#This Row],[Heure sieste]],2)*1 &gt;57,0,MROUND(RIGHT(DataFromForm[[#This Row],[Heure sieste]]*1,2),15))</f>
        <v>#VALUE!</v>
      </c>
      <c r="AO522" t="e">
        <f>MROUND(DataFromForm[[#This Row],[Durée sieste]],15)</f>
        <v>#VALUE!</v>
      </c>
      <c r="AP522" t="e" cm="1">
        <f t="array" aca="1" ref="AP522" ca="1">RIGHT(CELL("address",INDEX(Agenda!A:A,MATCH(DataFromForm[[#This Row],[Date]],Agenda!A:A,0))),3)</f>
        <v>#VALUE!</v>
      </c>
      <c r="AQ522" s="4" t="e" cm="1">
        <f t="array" ref="AQ522">INDEX(MatriceHeureHeure[], MATCH(AN522*1,TableHeuresMinutes[Colonne1],0),MATCH(AM522*1,(MatriceHeureHeure[#Headers])*1,0))</f>
        <v>#VALUE!</v>
      </c>
      <c r="AR522" t="e">
        <f t="shared" si="8"/>
        <v>#VALUE!</v>
      </c>
    </row>
    <row r="523" spans="16:44">
      <c r="P523" s="30" t="e">
        <f>LEFT(TEXT(DataFromForm[[#This Row],[Heure coucher]],"0000"),2)</f>
        <v>#VALUE!</v>
      </c>
      <c r="Q523" s="31" t="e">
        <f>LEFT(TEXT(DataFromForm[[#This Row],[Heure coucher]],"0000"),2)+1</f>
        <v>#VALUE!</v>
      </c>
      <c r="R523" s="32" t="e">
        <f>IF(RIGHT(DataFromForm[[#This Row],[Heure coucher]],2)*1 &gt;57,Q523, P523)</f>
        <v>#VALUE!</v>
      </c>
      <c r="S523" s="33" t="e">
        <f>IF(RIGHT(DataFromForm[[#This Row],[Heure coucher]],2)*1 &gt;57,0,MROUND(RIGHT(DataFromForm[[#This Row],[Heure coucher]]*1,2),15))</f>
        <v>#VALUE!</v>
      </c>
      <c r="T523" s="20" t="e" cm="1">
        <f t="array" aca="1" ref="T523" ca="1">RIGHT(CELL("address",INDEX(Agenda!A:A,MATCH(DataFromForm[[#This Row],[Date]],Agenda!A:A,0))),3)</f>
        <v>#VALUE!</v>
      </c>
      <c r="U523" s="34" t="e" cm="1">
        <f t="array" ref="U523">INDEX(MatriceHeureHeure[], MATCH(S523*1,TableHeuresMinutes[Colonne1],0),MATCH(R523*1,(MatriceHeureHeure[#Headers])*1,0))</f>
        <v>#VALUE!</v>
      </c>
      <c r="W523" s="30" t="e">
        <f>LEFT(TEXT(DataFromForm[[#This Row],[Heure levé]],"0000"),2)</f>
        <v>#VALUE!</v>
      </c>
      <c r="X523" s="31" t="e">
        <f>LEFT(TEXT(DataFromForm[[#This Row],[Heure levé]],"0000"),2)+1</f>
        <v>#VALUE!</v>
      </c>
      <c r="Y523" t="e">
        <f>IF(RIGHT(DataFromForm[[#This Row],[Heure levé]],2)*1 &gt;57, X523,W523)</f>
        <v>#VALUE!</v>
      </c>
      <c r="Z523" t="e">
        <f>IF(RIGHT(DataFromForm[[#This Row],[Heure levé]],2)*1 &gt;57,0,MROUND(RIGHT(DataFromForm[[#This Row],[Heure coucher]]*1,2),15))</f>
        <v>#VALUE!</v>
      </c>
      <c r="AA523" t="e" cm="1">
        <f t="array" aca="1" ref="AA523" ca="1">RIGHT(CELL("address",INDEX(Agenda!A:A,MATCH(DataFromForm[[#This Row],[Date]],Agenda!A:A,0))),3)</f>
        <v>#VALUE!</v>
      </c>
      <c r="AB523" s="4" t="e" cm="1">
        <f t="array" ref="AB523">INDEX(MatriceHeureHeure[], MATCH(Z523*1,TableHeuresMinutes[Colonne1],0),MATCH(Y523*1,(MatriceHeureHeure[#Headers])*1,0))</f>
        <v>#VALUE!</v>
      </c>
      <c r="AD523" s="48" t="e">
        <f>LEFT(TEXT(DataFromForm[[#This Row],[HeureBoisson]],"0000"),2)</f>
        <v>#VALUE!</v>
      </c>
      <c r="AE523" s="31" t="e">
        <f>LEFT(TEXT(DataFromForm[[#This Row],[HeureBoisson]],"0000"),2)+1</f>
        <v>#VALUE!</v>
      </c>
      <c r="AF523" t="e">
        <f>IF(RIGHT(DataFromForm[[#This Row],[HeureBoisson]],2)*1 &gt;57, AE523,AD523)</f>
        <v>#VALUE!</v>
      </c>
      <c r="AG523" t="e">
        <f>IF(RIGHT(DataFromForm[[#This Row],[HeureBoisson]],2)*1 &gt;57,0,MROUND(RIGHT(DataFromForm[[#This Row],[Heure coucher]]*1,2),15))</f>
        <v>#VALUE!</v>
      </c>
      <c r="AH523" t="e" cm="1">
        <f t="array" aca="1" ref="AH523" ca="1">RIGHT(CELL("address",INDEX(Agenda!A:A,MATCH(DataFromForm[[#This Row],[Date]],Agenda!A:A,0))),3)-1</f>
        <v>#VALUE!</v>
      </c>
      <c r="AI523" s="4" t="e" cm="1">
        <f t="array" ref="AI523">INDEX(MatriceHeureHeure[], MATCH(AG523*1,TableHeuresMinutes[Colonne1],0),MATCH(AF523*1,(MatriceHeureHeure[#Headers])*1,0))</f>
        <v>#VALUE!</v>
      </c>
      <c r="AJ523" s="37">
        <v>0</v>
      </c>
      <c r="AK523" s="48" t="e">
        <f>LEFT(TEXT(DataFromForm[[#This Row],[Heure sieste]],"0000"),2)</f>
        <v>#VALUE!</v>
      </c>
      <c r="AL523" s="31" t="e">
        <f>LEFT(TEXT(DataFromForm[[#This Row],[Heure sieste]],"0000"),2)+1</f>
        <v>#VALUE!</v>
      </c>
      <c r="AM523" t="e">
        <f>IF(RIGHT(DataFromForm[[#This Row],[Heure sieste]],2)*1 &gt;57, AL523,AK523)</f>
        <v>#VALUE!</v>
      </c>
      <c r="AN523" t="e">
        <f>IF(RIGHT(DataFromForm[[#This Row],[Heure sieste]],2)*1 &gt;57,0,MROUND(RIGHT(DataFromForm[[#This Row],[Heure sieste]]*1,2),15))</f>
        <v>#VALUE!</v>
      </c>
      <c r="AO523" t="e">
        <f>MROUND(DataFromForm[[#This Row],[Durée sieste]],15)</f>
        <v>#VALUE!</v>
      </c>
      <c r="AP523" t="e" cm="1">
        <f t="array" aca="1" ref="AP523" ca="1">RIGHT(CELL("address",INDEX(Agenda!A:A,MATCH(DataFromForm[[#This Row],[Date]],Agenda!A:A,0))),3)</f>
        <v>#VALUE!</v>
      </c>
      <c r="AQ523" s="4" t="e" cm="1">
        <f t="array" ref="AQ523">INDEX(MatriceHeureHeure[], MATCH(AN523*1,TableHeuresMinutes[Colonne1],0),MATCH(AM523*1,(MatriceHeureHeure[#Headers])*1,0))</f>
        <v>#VALUE!</v>
      </c>
      <c r="AR523" t="e">
        <f t="shared" si="8"/>
        <v>#VALUE!</v>
      </c>
    </row>
    <row r="524" spans="16:44">
      <c r="P524" s="30" t="e">
        <f>LEFT(TEXT(DataFromForm[[#This Row],[Heure coucher]],"0000"),2)</f>
        <v>#VALUE!</v>
      </c>
      <c r="Q524" s="31" t="e">
        <f>LEFT(TEXT(DataFromForm[[#This Row],[Heure coucher]],"0000"),2)+1</f>
        <v>#VALUE!</v>
      </c>
      <c r="R524" s="32" t="e">
        <f>IF(RIGHT(DataFromForm[[#This Row],[Heure coucher]],2)*1 &gt;57,Q524, P524)</f>
        <v>#VALUE!</v>
      </c>
      <c r="S524" s="33" t="e">
        <f>IF(RIGHT(DataFromForm[[#This Row],[Heure coucher]],2)*1 &gt;57,0,MROUND(RIGHT(DataFromForm[[#This Row],[Heure coucher]]*1,2),15))</f>
        <v>#VALUE!</v>
      </c>
      <c r="T524" s="20" t="e" cm="1">
        <f t="array" aca="1" ref="T524" ca="1">RIGHT(CELL("address",INDEX(Agenda!A:A,MATCH(DataFromForm[[#This Row],[Date]],Agenda!A:A,0))),3)</f>
        <v>#VALUE!</v>
      </c>
      <c r="U524" s="34" t="e" cm="1">
        <f t="array" ref="U524">INDEX(MatriceHeureHeure[], MATCH(S524*1,TableHeuresMinutes[Colonne1],0),MATCH(R524*1,(MatriceHeureHeure[#Headers])*1,0))</f>
        <v>#VALUE!</v>
      </c>
      <c r="W524" s="30" t="e">
        <f>LEFT(TEXT(DataFromForm[[#This Row],[Heure levé]],"0000"),2)</f>
        <v>#VALUE!</v>
      </c>
      <c r="X524" s="31" t="e">
        <f>LEFT(TEXT(DataFromForm[[#This Row],[Heure levé]],"0000"),2)+1</f>
        <v>#VALUE!</v>
      </c>
      <c r="Y524" t="e">
        <f>IF(RIGHT(DataFromForm[[#This Row],[Heure levé]],2)*1 &gt;57, X524,W524)</f>
        <v>#VALUE!</v>
      </c>
      <c r="Z524" t="e">
        <f>IF(RIGHT(DataFromForm[[#This Row],[Heure levé]],2)*1 &gt;57,0,MROUND(RIGHT(DataFromForm[[#This Row],[Heure coucher]]*1,2),15))</f>
        <v>#VALUE!</v>
      </c>
      <c r="AA524" t="e" cm="1">
        <f t="array" aca="1" ref="AA524" ca="1">RIGHT(CELL("address",INDEX(Agenda!A:A,MATCH(DataFromForm[[#This Row],[Date]],Agenda!A:A,0))),3)</f>
        <v>#VALUE!</v>
      </c>
      <c r="AB524" s="4" t="e" cm="1">
        <f t="array" ref="AB524">INDEX(MatriceHeureHeure[], MATCH(Z524*1,TableHeuresMinutes[Colonne1],0),MATCH(Y524*1,(MatriceHeureHeure[#Headers])*1,0))</f>
        <v>#VALUE!</v>
      </c>
      <c r="AD524" s="48" t="e">
        <f>LEFT(TEXT(DataFromForm[[#This Row],[HeureBoisson]],"0000"),2)</f>
        <v>#VALUE!</v>
      </c>
      <c r="AE524" s="31" t="e">
        <f>LEFT(TEXT(DataFromForm[[#This Row],[HeureBoisson]],"0000"),2)+1</f>
        <v>#VALUE!</v>
      </c>
      <c r="AF524" t="e">
        <f>IF(RIGHT(DataFromForm[[#This Row],[HeureBoisson]],2)*1 &gt;57, AE524,AD524)</f>
        <v>#VALUE!</v>
      </c>
      <c r="AG524" t="e">
        <f>IF(RIGHT(DataFromForm[[#This Row],[HeureBoisson]],2)*1 &gt;57,0,MROUND(RIGHT(DataFromForm[[#This Row],[Heure coucher]]*1,2),15))</f>
        <v>#VALUE!</v>
      </c>
      <c r="AH524" t="e" cm="1">
        <f t="array" aca="1" ref="AH524" ca="1">RIGHT(CELL("address",INDEX(Agenda!A:A,MATCH(DataFromForm[[#This Row],[Date]],Agenda!A:A,0))),3)-1</f>
        <v>#VALUE!</v>
      </c>
      <c r="AI524" s="4" t="e" cm="1">
        <f t="array" ref="AI524">INDEX(MatriceHeureHeure[], MATCH(AG524*1,TableHeuresMinutes[Colonne1],0),MATCH(AF524*1,(MatriceHeureHeure[#Headers])*1,0))</f>
        <v>#VALUE!</v>
      </c>
      <c r="AJ524" s="37">
        <v>0</v>
      </c>
      <c r="AK524" s="48" t="e">
        <f>LEFT(TEXT(DataFromForm[[#This Row],[Heure sieste]],"0000"),2)</f>
        <v>#VALUE!</v>
      </c>
      <c r="AL524" s="31" t="e">
        <f>LEFT(TEXT(DataFromForm[[#This Row],[Heure sieste]],"0000"),2)+1</f>
        <v>#VALUE!</v>
      </c>
      <c r="AM524" t="e">
        <f>IF(RIGHT(DataFromForm[[#This Row],[Heure sieste]],2)*1 &gt;57, AL524,AK524)</f>
        <v>#VALUE!</v>
      </c>
      <c r="AN524" t="e">
        <f>IF(RIGHT(DataFromForm[[#This Row],[Heure sieste]],2)*1 &gt;57,0,MROUND(RIGHT(DataFromForm[[#This Row],[Heure sieste]]*1,2),15))</f>
        <v>#VALUE!</v>
      </c>
      <c r="AO524" t="e">
        <f>MROUND(DataFromForm[[#This Row],[Durée sieste]],15)</f>
        <v>#VALUE!</v>
      </c>
      <c r="AP524" t="e" cm="1">
        <f t="array" aca="1" ref="AP524" ca="1">RIGHT(CELL("address",INDEX(Agenda!A:A,MATCH(DataFromForm[[#This Row],[Date]],Agenda!A:A,0))),3)</f>
        <v>#VALUE!</v>
      </c>
      <c r="AQ524" s="4" t="e" cm="1">
        <f t="array" ref="AQ524">INDEX(MatriceHeureHeure[], MATCH(AN524*1,TableHeuresMinutes[Colonne1],0),MATCH(AM524*1,(MatriceHeureHeure[#Headers])*1,0))</f>
        <v>#VALUE!</v>
      </c>
      <c r="AR524" t="e">
        <f t="shared" si="8"/>
        <v>#VALUE!</v>
      </c>
    </row>
    <row r="525" spans="16:44">
      <c r="P525" s="30" t="e">
        <f>LEFT(TEXT(DataFromForm[[#This Row],[Heure coucher]],"0000"),2)</f>
        <v>#VALUE!</v>
      </c>
      <c r="Q525" s="31" t="e">
        <f>LEFT(TEXT(DataFromForm[[#This Row],[Heure coucher]],"0000"),2)+1</f>
        <v>#VALUE!</v>
      </c>
      <c r="R525" s="32" t="e">
        <f>IF(RIGHT(DataFromForm[[#This Row],[Heure coucher]],2)*1 &gt;57,Q525, P525)</f>
        <v>#VALUE!</v>
      </c>
      <c r="S525" s="33" t="e">
        <f>IF(RIGHT(DataFromForm[[#This Row],[Heure coucher]],2)*1 &gt;57,0,MROUND(RIGHT(DataFromForm[[#This Row],[Heure coucher]]*1,2),15))</f>
        <v>#VALUE!</v>
      </c>
      <c r="T525" s="20" t="e" cm="1">
        <f t="array" aca="1" ref="T525" ca="1">RIGHT(CELL("address",INDEX(Agenda!A:A,MATCH(DataFromForm[[#This Row],[Date]],Agenda!A:A,0))),3)</f>
        <v>#VALUE!</v>
      </c>
      <c r="U525" s="34" t="e" cm="1">
        <f t="array" ref="U525">INDEX(MatriceHeureHeure[], MATCH(S525*1,TableHeuresMinutes[Colonne1],0),MATCH(R525*1,(MatriceHeureHeure[#Headers])*1,0))</f>
        <v>#VALUE!</v>
      </c>
      <c r="W525" s="30" t="e">
        <f>LEFT(TEXT(DataFromForm[[#This Row],[Heure levé]],"0000"),2)</f>
        <v>#VALUE!</v>
      </c>
      <c r="X525" s="31" t="e">
        <f>LEFT(TEXT(DataFromForm[[#This Row],[Heure levé]],"0000"),2)+1</f>
        <v>#VALUE!</v>
      </c>
      <c r="Y525" t="e">
        <f>IF(RIGHT(DataFromForm[[#This Row],[Heure levé]],2)*1 &gt;57, X525,W525)</f>
        <v>#VALUE!</v>
      </c>
      <c r="Z525" t="e">
        <f>IF(RIGHT(DataFromForm[[#This Row],[Heure levé]],2)*1 &gt;57,0,MROUND(RIGHT(DataFromForm[[#This Row],[Heure coucher]]*1,2),15))</f>
        <v>#VALUE!</v>
      </c>
      <c r="AA525" t="e" cm="1">
        <f t="array" aca="1" ref="AA525" ca="1">RIGHT(CELL("address",INDEX(Agenda!A:A,MATCH(DataFromForm[[#This Row],[Date]],Agenda!A:A,0))),3)</f>
        <v>#VALUE!</v>
      </c>
      <c r="AB525" s="4" t="e" cm="1">
        <f t="array" ref="AB525">INDEX(MatriceHeureHeure[], MATCH(Z525*1,TableHeuresMinutes[Colonne1],0),MATCH(Y525*1,(MatriceHeureHeure[#Headers])*1,0))</f>
        <v>#VALUE!</v>
      </c>
      <c r="AD525" s="48" t="e">
        <f>LEFT(TEXT(DataFromForm[[#This Row],[HeureBoisson]],"0000"),2)</f>
        <v>#VALUE!</v>
      </c>
      <c r="AE525" s="31" t="e">
        <f>LEFT(TEXT(DataFromForm[[#This Row],[HeureBoisson]],"0000"),2)+1</f>
        <v>#VALUE!</v>
      </c>
      <c r="AF525" t="e">
        <f>IF(RIGHT(DataFromForm[[#This Row],[HeureBoisson]],2)*1 &gt;57, AE525,AD525)</f>
        <v>#VALUE!</v>
      </c>
      <c r="AG525" t="e">
        <f>IF(RIGHT(DataFromForm[[#This Row],[HeureBoisson]],2)*1 &gt;57,0,MROUND(RIGHT(DataFromForm[[#This Row],[Heure coucher]]*1,2),15))</f>
        <v>#VALUE!</v>
      </c>
      <c r="AH525" t="e" cm="1">
        <f t="array" aca="1" ref="AH525" ca="1">RIGHT(CELL("address",INDEX(Agenda!A:A,MATCH(DataFromForm[[#This Row],[Date]],Agenda!A:A,0))),3)-1</f>
        <v>#VALUE!</v>
      </c>
      <c r="AI525" s="4" t="e" cm="1">
        <f t="array" ref="AI525">INDEX(MatriceHeureHeure[], MATCH(AG525*1,TableHeuresMinutes[Colonne1],0),MATCH(AF525*1,(MatriceHeureHeure[#Headers])*1,0))</f>
        <v>#VALUE!</v>
      </c>
      <c r="AJ525" s="37">
        <v>0</v>
      </c>
      <c r="AK525" s="48" t="e">
        <f>LEFT(TEXT(DataFromForm[[#This Row],[Heure sieste]],"0000"),2)</f>
        <v>#VALUE!</v>
      </c>
      <c r="AL525" s="31" t="e">
        <f>LEFT(TEXT(DataFromForm[[#This Row],[Heure sieste]],"0000"),2)+1</f>
        <v>#VALUE!</v>
      </c>
      <c r="AM525" t="e">
        <f>IF(RIGHT(DataFromForm[[#This Row],[Heure sieste]],2)*1 &gt;57, AL525,AK525)</f>
        <v>#VALUE!</v>
      </c>
      <c r="AN525" t="e">
        <f>IF(RIGHT(DataFromForm[[#This Row],[Heure sieste]],2)*1 &gt;57,0,MROUND(RIGHT(DataFromForm[[#This Row],[Heure sieste]]*1,2),15))</f>
        <v>#VALUE!</v>
      </c>
      <c r="AO525" t="e">
        <f>MROUND(DataFromForm[[#This Row],[Durée sieste]],15)</f>
        <v>#VALUE!</v>
      </c>
      <c r="AP525" t="e" cm="1">
        <f t="array" aca="1" ref="AP525" ca="1">RIGHT(CELL("address",INDEX(Agenda!A:A,MATCH(DataFromForm[[#This Row],[Date]],Agenda!A:A,0))),3)</f>
        <v>#VALUE!</v>
      </c>
      <c r="AQ525" s="4" t="e" cm="1">
        <f t="array" ref="AQ525">INDEX(MatriceHeureHeure[], MATCH(AN525*1,TableHeuresMinutes[Colonne1],0),MATCH(AM525*1,(MatriceHeureHeure[#Headers])*1,0))</f>
        <v>#VALUE!</v>
      </c>
      <c r="AR525" t="e">
        <f t="shared" si="8"/>
        <v>#VALUE!</v>
      </c>
    </row>
    <row r="526" spans="16:44">
      <c r="P526" s="30" t="e">
        <f>LEFT(TEXT(DataFromForm[[#This Row],[Heure coucher]],"0000"),2)</f>
        <v>#VALUE!</v>
      </c>
      <c r="Q526" s="31" t="e">
        <f>LEFT(TEXT(DataFromForm[[#This Row],[Heure coucher]],"0000"),2)+1</f>
        <v>#VALUE!</v>
      </c>
      <c r="R526" s="32" t="e">
        <f>IF(RIGHT(DataFromForm[[#This Row],[Heure coucher]],2)*1 &gt;57,Q526, P526)</f>
        <v>#VALUE!</v>
      </c>
      <c r="S526" s="33" t="e">
        <f>IF(RIGHT(DataFromForm[[#This Row],[Heure coucher]],2)*1 &gt;57,0,MROUND(RIGHT(DataFromForm[[#This Row],[Heure coucher]]*1,2),15))</f>
        <v>#VALUE!</v>
      </c>
      <c r="T526" s="20" t="e" cm="1">
        <f t="array" aca="1" ref="T526" ca="1">RIGHT(CELL("address",INDEX(Agenda!A:A,MATCH(DataFromForm[[#This Row],[Date]],Agenda!A:A,0))),3)</f>
        <v>#VALUE!</v>
      </c>
      <c r="U526" s="34" t="e" cm="1">
        <f t="array" ref="U526">INDEX(MatriceHeureHeure[], MATCH(S526*1,TableHeuresMinutes[Colonne1],0),MATCH(R526*1,(MatriceHeureHeure[#Headers])*1,0))</f>
        <v>#VALUE!</v>
      </c>
      <c r="W526" s="30" t="e">
        <f>LEFT(TEXT(DataFromForm[[#This Row],[Heure levé]],"0000"),2)</f>
        <v>#VALUE!</v>
      </c>
      <c r="X526" s="31" t="e">
        <f>LEFT(TEXT(DataFromForm[[#This Row],[Heure levé]],"0000"),2)+1</f>
        <v>#VALUE!</v>
      </c>
      <c r="Y526" t="e">
        <f>IF(RIGHT(DataFromForm[[#This Row],[Heure levé]],2)*1 &gt;57, X526,W526)</f>
        <v>#VALUE!</v>
      </c>
      <c r="Z526" t="e">
        <f>IF(RIGHT(DataFromForm[[#This Row],[Heure levé]],2)*1 &gt;57,0,MROUND(RIGHT(DataFromForm[[#This Row],[Heure coucher]]*1,2),15))</f>
        <v>#VALUE!</v>
      </c>
      <c r="AA526" t="e" cm="1">
        <f t="array" aca="1" ref="AA526" ca="1">RIGHT(CELL("address",INDEX(Agenda!A:A,MATCH(DataFromForm[[#This Row],[Date]],Agenda!A:A,0))),3)</f>
        <v>#VALUE!</v>
      </c>
      <c r="AB526" s="4" t="e" cm="1">
        <f t="array" ref="AB526">INDEX(MatriceHeureHeure[], MATCH(Z526*1,TableHeuresMinutes[Colonne1],0),MATCH(Y526*1,(MatriceHeureHeure[#Headers])*1,0))</f>
        <v>#VALUE!</v>
      </c>
      <c r="AD526" s="48" t="e">
        <f>LEFT(TEXT(DataFromForm[[#This Row],[HeureBoisson]],"0000"),2)</f>
        <v>#VALUE!</v>
      </c>
      <c r="AE526" s="31" t="e">
        <f>LEFT(TEXT(DataFromForm[[#This Row],[HeureBoisson]],"0000"),2)+1</f>
        <v>#VALUE!</v>
      </c>
      <c r="AF526" t="e">
        <f>IF(RIGHT(DataFromForm[[#This Row],[HeureBoisson]],2)*1 &gt;57, AE526,AD526)</f>
        <v>#VALUE!</v>
      </c>
      <c r="AG526" t="e">
        <f>IF(RIGHT(DataFromForm[[#This Row],[HeureBoisson]],2)*1 &gt;57,0,MROUND(RIGHT(DataFromForm[[#This Row],[Heure coucher]]*1,2),15))</f>
        <v>#VALUE!</v>
      </c>
      <c r="AH526" t="e" cm="1">
        <f t="array" aca="1" ref="AH526" ca="1">RIGHT(CELL("address",INDEX(Agenda!A:A,MATCH(DataFromForm[[#This Row],[Date]],Agenda!A:A,0))),3)-1</f>
        <v>#VALUE!</v>
      </c>
      <c r="AI526" s="4" t="e" cm="1">
        <f t="array" ref="AI526">INDEX(MatriceHeureHeure[], MATCH(AG526*1,TableHeuresMinutes[Colonne1],0),MATCH(AF526*1,(MatriceHeureHeure[#Headers])*1,0))</f>
        <v>#VALUE!</v>
      </c>
      <c r="AJ526" s="37">
        <v>0</v>
      </c>
      <c r="AK526" s="48" t="e">
        <f>LEFT(TEXT(DataFromForm[[#This Row],[Heure sieste]],"0000"),2)</f>
        <v>#VALUE!</v>
      </c>
      <c r="AL526" s="31" t="e">
        <f>LEFT(TEXT(DataFromForm[[#This Row],[Heure sieste]],"0000"),2)+1</f>
        <v>#VALUE!</v>
      </c>
      <c r="AM526" t="e">
        <f>IF(RIGHT(DataFromForm[[#This Row],[Heure sieste]],2)*1 &gt;57, AL526,AK526)</f>
        <v>#VALUE!</v>
      </c>
      <c r="AN526" t="e">
        <f>IF(RIGHT(DataFromForm[[#This Row],[Heure sieste]],2)*1 &gt;57,0,MROUND(RIGHT(DataFromForm[[#This Row],[Heure sieste]]*1,2),15))</f>
        <v>#VALUE!</v>
      </c>
      <c r="AO526" t="e">
        <f>MROUND(DataFromForm[[#This Row],[Durée sieste]],15)</f>
        <v>#VALUE!</v>
      </c>
      <c r="AP526" t="e" cm="1">
        <f t="array" aca="1" ref="AP526" ca="1">RIGHT(CELL("address",INDEX(Agenda!A:A,MATCH(DataFromForm[[#This Row],[Date]],Agenda!A:A,0))),3)</f>
        <v>#VALUE!</v>
      </c>
      <c r="AQ526" s="4" t="e" cm="1">
        <f t="array" ref="AQ526">INDEX(MatriceHeureHeure[], MATCH(AN526*1,TableHeuresMinutes[Colonne1],0),MATCH(AM526*1,(MatriceHeureHeure[#Headers])*1,0))</f>
        <v>#VALUE!</v>
      </c>
      <c r="AR526" t="e">
        <f t="shared" si="8"/>
        <v>#VALUE!</v>
      </c>
    </row>
    <row r="527" spans="16:44">
      <c r="P527" s="30" t="e">
        <f>LEFT(TEXT(DataFromForm[[#This Row],[Heure coucher]],"0000"),2)</f>
        <v>#VALUE!</v>
      </c>
      <c r="Q527" s="31" t="e">
        <f>LEFT(TEXT(DataFromForm[[#This Row],[Heure coucher]],"0000"),2)+1</f>
        <v>#VALUE!</v>
      </c>
      <c r="R527" s="32" t="e">
        <f>IF(RIGHT(DataFromForm[[#This Row],[Heure coucher]],2)*1 &gt;57,Q527, P527)</f>
        <v>#VALUE!</v>
      </c>
      <c r="S527" s="33" t="e">
        <f>IF(RIGHT(DataFromForm[[#This Row],[Heure coucher]],2)*1 &gt;57,0,MROUND(RIGHT(DataFromForm[[#This Row],[Heure coucher]]*1,2),15))</f>
        <v>#VALUE!</v>
      </c>
      <c r="T527" s="20" t="e" cm="1">
        <f t="array" aca="1" ref="T527" ca="1">RIGHT(CELL("address",INDEX(Agenda!A:A,MATCH(DataFromForm[[#This Row],[Date]],Agenda!A:A,0))),3)</f>
        <v>#VALUE!</v>
      </c>
      <c r="U527" s="34" t="e" cm="1">
        <f t="array" ref="U527">INDEX(MatriceHeureHeure[], MATCH(S527*1,TableHeuresMinutes[Colonne1],0),MATCH(R527*1,(MatriceHeureHeure[#Headers])*1,0))</f>
        <v>#VALUE!</v>
      </c>
      <c r="W527" s="30" t="e">
        <f>LEFT(TEXT(DataFromForm[[#This Row],[Heure levé]],"0000"),2)</f>
        <v>#VALUE!</v>
      </c>
      <c r="X527" s="31" t="e">
        <f>LEFT(TEXT(DataFromForm[[#This Row],[Heure levé]],"0000"),2)+1</f>
        <v>#VALUE!</v>
      </c>
      <c r="Y527" t="e">
        <f>IF(RIGHT(DataFromForm[[#This Row],[Heure levé]],2)*1 &gt;57, X527,W527)</f>
        <v>#VALUE!</v>
      </c>
      <c r="Z527" t="e">
        <f>IF(RIGHT(DataFromForm[[#This Row],[Heure levé]],2)*1 &gt;57,0,MROUND(RIGHT(DataFromForm[[#This Row],[Heure coucher]]*1,2),15))</f>
        <v>#VALUE!</v>
      </c>
      <c r="AA527" t="e" cm="1">
        <f t="array" aca="1" ref="AA527" ca="1">RIGHT(CELL("address",INDEX(Agenda!A:A,MATCH(DataFromForm[[#This Row],[Date]],Agenda!A:A,0))),3)</f>
        <v>#VALUE!</v>
      </c>
      <c r="AB527" s="4" t="e" cm="1">
        <f t="array" ref="AB527">INDEX(MatriceHeureHeure[], MATCH(Z527*1,TableHeuresMinutes[Colonne1],0),MATCH(Y527*1,(MatriceHeureHeure[#Headers])*1,0))</f>
        <v>#VALUE!</v>
      </c>
      <c r="AD527" s="48" t="e">
        <f>LEFT(TEXT(DataFromForm[[#This Row],[HeureBoisson]],"0000"),2)</f>
        <v>#VALUE!</v>
      </c>
      <c r="AE527" s="31" t="e">
        <f>LEFT(TEXT(DataFromForm[[#This Row],[HeureBoisson]],"0000"),2)+1</f>
        <v>#VALUE!</v>
      </c>
      <c r="AF527" t="e">
        <f>IF(RIGHT(DataFromForm[[#This Row],[HeureBoisson]],2)*1 &gt;57, AE527,AD527)</f>
        <v>#VALUE!</v>
      </c>
      <c r="AG527" t="e">
        <f>IF(RIGHT(DataFromForm[[#This Row],[HeureBoisson]],2)*1 &gt;57,0,MROUND(RIGHT(DataFromForm[[#This Row],[Heure coucher]]*1,2),15))</f>
        <v>#VALUE!</v>
      </c>
      <c r="AH527" t="e" cm="1">
        <f t="array" aca="1" ref="AH527" ca="1">RIGHT(CELL("address",INDEX(Agenda!A:A,MATCH(DataFromForm[[#This Row],[Date]],Agenda!A:A,0))),3)-1</f>
        <v>#VALUE!</v>
      </c>
      <c r="AI527" s="4" t="e" cm="1">
        <f t="array" ref="AI527">INDEX(MatriceHeureHeure[], MATCH(AG527*1,TableHeuresMinutes[Colonne1],0),MATCH(AF527*1,(MatriceHeureHeure[#Headers])*1,0))</f>
        <v>#VALUE!</v>
      </c>
      <c r="AJ527" s="37">
        <v>0</v>
      </c>
      <c r="AK527" s="48" t="e">
        <f>LEFT(TEXT(DataFromForm[[#This Row],[Heure sieste]],"0000"),2)</f>
        <v>#VALUE!</v>
      </c>
      <c r="AL527" s="31" t="e">
        <f>LEFT(TEXT(DataFromForm[[#This Row],[Heure sieste]],"0000"),2)+1</f>
        <v>#VALUE!</v>
      </c>
      <c r="AM527" t="e">
        <f>IF(RIGHT(DataFromForm[[#This Row],[Heure sieste]],2)*1 &gt;57, AL527,AK527)</f>
        <v>#VALUE!</v>
      </c>
      <c r="AN527" t="e">
        <f>IF(RIGHT(DataFromForm[[#This Row],[Heure sieste]],2)*1 &gt;57,0,MROUND(RIGHT(DataFromForm[[#This Row],[Heure sieste]]*1,2),15))</f>
        <v>#VALUE!</v>
      </c>
      <c r="AO527" t="e">
        <f>MROUND(DataFromForm[[#This Row],[Durée sieste]],15)</f>
        <v>#VALUE!</v>
      </c>
      <c r="AP527" t="e" cm="1">
        <f t="array" aca="1" ref="AP527" ca="1">RIGHT(CELL("address",INDEX(Agenda!A:A,MATCH(DataFromForm[[#This Row],[Date]],Agenda!A:A,0))),3)</f>
        <v>#VALUE!</v>
      </c>
      <c r="AQ527" s="4" t="e" cm="1">
        <f t="array" ref="AQ527">INDEX(MatriceHeureHeure[], MATCH(AN527*1,TableHeuresMinutes[Colonne1],0),MATCH(AM527*1,(MatriceHeureHeure[#Headers])*1,0))</f>
        <v>#VALUE!</v>
      </c>
      <c r="AR527" t="e">
        <f t="shared" si="8"/>
        <v>#VALUE!</v>
      </c>
    </row>
    <row r="528" spans="16:44">
      <c r="P528" s="30" t="e">
        <f>LEFT(TEXT(DataFromForm[[#This Row],[Heure coucher]],"0000"),2)</f>
        <v>#VALUE!</v>
      </c>
      <c r="Q528" s="31" t="e">
        <f>LEFT(TEXT(DataFromForm[[#This Row],[Heure coucher]],"0000"),2)+1</f>
        <v>#VALUE!</v>
      </c>
      <c r="R528" s="32" t="e">
        <f>IF(RIGHT(DataFromForm[[#This Row],[Heure coucher]],2)*1 &gt;57,Q528, P528)</f>
        <v>#VALUE!</v>
      </c>
      <c r="S528" s="33" t="e">
        <f>IF(RIGHT(DataFromForm[[#This Row],[Heure coucher]],2)*1 &gt;57,0,MROUND(RIGHT(DataFromForm[[#This Row],[Heure coucher]]*1,2),15))</f>
        <v>#VALUE!</v>
      </c>
      <c r="T528" s="20" t="e" cm="1">
        <f t="array" aca="1" ref="T528" ca="1">RIGHT(CELL("address",INDEX(Agenda!A:A,MATCH(DataFromForm[[#This Row],[Date]],Agenda!A:A,0))),3)</f>
        <v>#VALUE!</v>
      </c>
      <c r="U528" s="34" t="e" cm="1">
        <f t="array" ref="U528">INDEX(MatriceHeureHeure[], MATCH(S528*1,TableHeuresMinutes[Colonne1],0),MATCH(R528*1,(MatriceHeureHeure[#Headers])*1,0))</f>
        <v>#VALUE!</v>
      </c>
      <c r="W528" s="30" t="e">
        <f>LEFT(TEXT(DataFromForm[[#This Row],[Heure levé]],"0000"),2)</f>
        <v>#VALUE!</v>
      </c>
      <c r="X528" s="31" t="e">
        <f>LEFT(TEXT(DataFromForm[[#This Row],[Heure levé]],"0000"),2)+1</f>
        <v>#VALUE!</v>
      </c>
      <c r="Y528" t="e">
        <f>IF(RIGHT(DataFromForm[[#This Row],[Heure levé]],2)*1 &gt;57, X528,W528)</f>
        <v>#VALUE!</v>
      </c>
      <c r="Z528" t="e">
        <f>IF(RIGHT(DataFromForm[[#This Row],[Heure levé]],2)*1 &gt;57,0,MROUND(RIGHT(DataFromForm[[#This Row],[Heure coucher]]*1,2),15))</f>
        <v>#VALUE!</v>
      </c>
      <c r="AA528" t="e" cm="1">
        <f t="array" aca="1" ref="AA528" ca="1">RIGHT(CELL("address",INDEX(Agenda!A:A,MATCH(DataFromForm[[#This Row],[Date]],Agenda!A:A,0))),3)</f>
        <v>#VALUE!</v>
      </c>
      <c r="AB528" s="4" t="e" cm="1">
        <f t="array" ref="AB528">INDEX(MatriceHeureHeure[], MATCH(Z528*1,TableHeuresMinutes[Colonne1],0),MATCH(Y528*1,(MatriceHeureHeure[#Headers])*1,0))</f>
        <v>#VALUE!</v>
      </c>
      <c r="AD528" s="48" t="e">
        <f>LEFT(TEXT(DataFromForm[[#This Row],[HeureBoisson]],"0000"),2)</f>
        <v>#VALUE!</v>
      </c>
      <c r="AE528" s="31" t="e">
        <f>LEFT(TEXT(DataFromForm[[#This Row],[HeureBoisson]],"0000"),2)+1</f>
        <v>#VALUE!</v>
      </c>
      <c r="AF528" t="e">
        <f>IF(RIGHT(DataFromForm[[#This Row],[HeureBoisson]],2)*1 &gt;57, AE528,AD528)</f>
        <v>#VALUE!</v>
      </c>
      <c r="AG528" t="e">
        <f>IF(RIGHT(DataFromForm[[#This Row],[HeureBoisson]],2)*1 &gt;57,0,MROUND(RIGHT(DataFromForm[[#This Row],[Heure coucher]]*1,2),15))</f>
        <v>#VALUE!</v>
      </c>
      <c r="AH528" t="e" cm="1">
        <f t="array" aca="1" ref="AH528" ca="1">RIGHT(CELL("address",INDEX(Agenda!A:A,MATCH(DataFromForm[[#This Row],[Date]],Agenda!A:A,0))),3)-1</f>
        <v>#VALUE!</v>
      </c>
      <c r="AI528" s="4" t="e" cm="1">
        <f t="array" ref="AI528">INDEX(MatriceHeureHeure[], MATCH(AG528*1,TableHeuresMinutes[Colonne1],0),MATCH(AF528*1,(MatriceHeureHeure[#Headers])*1,0))</f>
        <v>#VALUE!</v>
      </c>
      <c r="AJ528" s="37">
        <v>0</v>
      </c>
      <c r="AK528" s="48" t="e">
        <f>LEFT(TEXT(DataFromForm[[#This Row],[Heure sieste]],"0000"),2)</f>
        <v>#VALUE!</v>
      </c>
      <c r="AL528" s="31" t="e">
        <f>LEFT(TEXT(DataFromForm[[#This Row],[Heure sieste]],"0000"),2)+1</f>
        <v>#VALUE!</v>
      </c>
      <c r="AM528" t="e">
        <f>IF(RIGHT(DataFromForm[[#This Row],[Heure sieste]],2)*1 &gt;57, AL528,AK528)</f>
        <v>#VALUE!</v>
      </c>
      <c r="AN528" t="e">
        <f>IF(RIGHT(DataFromForm[[#This Row],[Heure sieste]],2)*1 &gt;57,0,MROUND(RIGHT(DataFromForm[[#This Row],[Heure sieste]]*1,2),15))</f>
        <v>#VALUE!</v>
      </c>
      <c r="AO528" t="e">
        <f>MROUND(DataFromForm[[#This Row],[Durée sieste]],15)</f>
        <v>#VALUE!</v>
      </c>
      <c r="AP528" t="e" cm="1">
        <f t="array" aca="1" ref="AP528" ca="1">RIGHT(CELL("address",INDEX(Agenda!A:A,MATCH(DataFromForm[[#This Row],[Date]],Agenda!A:A,0))),3)</f>
        <v>#VALUE!</v>
      </c>
      <c r="AQ528" s="4" t="e" cm="1">
        <f t="array" ref="AQ528">INDEX(MatriceHeureHeure[], MATCH(AN528*1,TableHeuresMinutes[Colonne1],0),MATCH(AM528*1,(MatriceHeureHeure[#Headers])*1,0))</f>
        <v>#VALUE!</v>
      </c>
      <c r="AR528" t="e">
        <f t="shared" si="8"/>
        <v>#VALUE!</v>
      </c>
    </row>
    <row r="529" spans="16:44">
      <c r="P529" s="30" t="e">
        <f>LEFT(TEXT(DataFromForm[[#This Row],[Heure coucher]],"0000"),2)</f>
        <v>#VALUE!</v>
      </c>
      <c r="Q529" s="31" t="e">
        <f>LEFT(TEXT(DataFromForm[[#This Row],[Heure coucher]],"0000"),2)+1</f>
        <v>#VALUE!</v>
      </c>
      <c r="R529" s="32" t="e">
        <f>IF(RIGHT(DataFromForm[[#This Row],[Heure coucher]],2)*1 &gt;57,Q529, P529)</f>
        <v>#VALUE!</v>
      </c>
      <c r="S529" s="33" t="e">
        <f>IF(RIGHT(DataFromForm[[#This Row],[Heure coucher]],2)*1 &gt;57,0,MROUND(RIGHT(DataFromForm[[#This Row],[Heure coucher]]*1,2),15))</f>
        <v>#VALUE!</v>
      </c>
      <c r="T529" s="20" t="e" cm="1">
        <f t="array" aca="1" ref="T529" ca="1">RIGHT(CELL("address",INDEX(Agenda!A:A,MATCH(DataFromForm[[#This Row],[Date]],Agenda!A:A,0))),3)</f>
        <v>#VALUE!</v>
      </c>
      <c r="U529" s="34" t="e" cm="1">
        <f t="array" ref="U529">INDEX(MatriceHeureHeure[], MATCH(S529*1,TableHeuresMinutes[Colonne1],0),MATCH(R529*1,(MatriceHeureHeure[#Headers])*1,0))</f>
        <v>#VALUE!</v>
      </c>
      <c r="W529" s="30" t="e">
        <f>LEFT(TEXT(DataFromForm[[#This Row],[Heure levé]],"0000"),2)</f>
        <v>#VALUE!</v>
      </c>
      <c r="X529" s="31" t="e">
        <f>LEFT(TEXT(DataFromForm[[#This Row],[Heure levé]],"0000"),2)+1</f>
        <v>#VALUE!</v>
      </c>
      <c r="Y529" t="e">
        <f>IF(RIGHT(DataFromForm[[#This Row],[Heure levé]],2)*1 &gt;57, X529,W529)</f>
        <v>#VALUE!</v>
      </c>
      <c r="Z529" t="e">
        <f>IF(RIGHT(DataFromForm[[#This Row],[Heure levé]],2)*1 &gt;57,0,MROUND(RIGHT(DataFromForm[[#This Row],[Heure coucher]]*1,2),15))</f>
        <v>#VALUE!</v>
      </c>
      <c r="AA529" t="e" cm="1">
        <f t="array" aca="1" ref="AA529" ca="1">RIGHT(CELL("address",INDEX(Agenda!A:A,MATCH(DataFromForm[[#This Row],[Date]],Agenda!A:A,0))),3)</f>
        <v>#VALUE!</v>
      </c>
      <c r="AB529" s="4" t="e" cm="1">
        <f t="array" ref="AB529">INDEX(MatriceHeureHeure[], MATCH(Z529*1,TableHeuresMinutes[Colonne1],0),MATCH(Y529*1,(MatriceHeureHeure[#Headers])*1,0))</f>
        <v>#VALUE!</v>
      </c>
      <c r="AD529" s="48" t="e">
        <f>LEFT(TEXT(DataFromForm[[#This Row],[HeureBoisson]],"0000"),2)</f>
        <v>#VALUE!</v>
      </c>
      <c r="AE529" s="31" t="e">
        <f>LEFT(TEXT(DataFromForm[[#This Row],[HeureBoisson]],"0000"),2)+1</f>
        <v>#VALUE!</v>
      </c>
      <c r="AF529" t="e">
        <f>IF(RIGHT(DataFromForm[[#This Row],[HeureBoisson]],2)*1 &gt;57, AE529,AD529)</f>
        <v>#VALUE!</v>
      </c>
      <c r="AG529" t="e">
        <f>IF(RIGHT(DataFromForm[[#This Row],[HeureBoisson]],2)*1 &gt;57,0,MROUND(RIGHT(DataFromForm[[#This Row],[Heure coucher]]*1,2),15))</f>
        <v>#VALUE!</v>
      </c>
      <c r="AH529" t="e" cm="1">
        <f t="array" aca="1" ref="AH529" ca="1">RIGHT(CELL("address",INDEX(Agenda!A:A,MATCH(DataFromForm[[#This Row],[Date]],Agenda!A:A,0))),3)-1</f>
        <v>#VALUE!</v>
      </c>
      <c r="AI529" s="4" t="e" cm="1">
        <f t="array" ref="AI529">INDEX(MatriceHeureHeure[], MATCH(AG529*1,TableHeuresMinutes[Colonne1],0),MATCH(AF529*1,(MatriceHeureHeure[#Headers])*1,0))</f>
        <v>#VALUE!</v>
      </c>
      <c r="AJ529" s="37">
        <v>0</v>
      </c>
      <c r="AK529" s="48" t="e">
        <f>LEFT(TEXT(DataFromForm[[#This Row],[Heure sieste]],"0000"),2)</f>
        <v>#VALUE!</v>
      </c>
      <c r="AL529" s="31" t="e">
        <f>LEFT(TEXT(DataFromForm[[#This Row],[Heure sieste]],"0000"),2)+1</f>
        <v>#VALUE!</v>
      </c>
      <c r="AM529" t="e">
        <f>IF(RIGHT(DataFromForm[[#This Row],[Heure sieste]],2)*1 &gt;57, AL529,AK529)</f>
        <v>#VALUE!</v>
      </c>
      <c r="AN529" t="e">
        <f>IF(RIGHT(DataFromForm[[#This Row],[Heure sieste]],2)*1 &gt;57,0,MROUND(RIGHT(DataFromForm[[#This Row],[Heure sieste]]*1,2),15))</f>
        <v>#VALUE!</v>
      </c>
      <c r="AO529" t="e">
        <f>MROUND(DataFromForm[[#This Row],[Durée sieste]],15)</f>
        <v>#VALUE!</v>
      </c>
      <c r="AP529" t="e" cm="1">
        <f t="array" aca="1" ref="AP529" ca="1">RIGHT(CELL("address",INDEX(Agenda!A:A,MATCH(DataFromForm[[#This Row],[Date]],Agenda!A:A,0))),3)</f>
        <v>#VALUE!</v>
      </c>
      <c r="AQ529" s="4" t="e" cm="1">
        <f t="array" ref="AQ529">INDEX(MatriceHeureHeure[], MATCH(AN529*1,TableHeuresMinutes[Colonne1],0),MATCH(AM529*1,(MatriceHeureHeure[#Headers])*1,0))</f>
        <v>#VALUE!</v>
      </c>
      <c r="AR529" t="e">
        <f t="shared" si="8"/>
        <v>#VALUE!</v>
      </c>
    </row>
    <row r="530" spans="16:44">
      <c r="P530" s="30" t="e">
        <f>LEFT(TEXT(DataFromForm[[#This Row],[Heure coucher]],"0000"),2)</f>
        <v>#VALUE!</v>
      </c>
      <c r="Q530" s="31" t="e">
        <f>LEFT(TEXT(DataFromForm[[#This Row],[Heure coucher]],"0000"),2)+1</f>
        <v>#VALUE!</v>
      </c>
      <c r="R530" s="32" t="e">
        <f>IF(RIGHT(DataFromForm[[#This Row],[Heure coucher]],2)*1 &gt;57,Q530, P530)</f>
        <v>#VALUE!</v>
      </c>
      <c r="S530" s="33" t="e">
        <f>IF(RIGHT(DataFromForm[[#This Row],[Heure coucher]],2)*1 &gt;57,0,MROUND(RIGHT(DataFromForm[[#This Row],[Heure coucher]]*1,2),15))</f>
        <v>#VALUE!</v>
      </c>
      <c r="T530" s="20" t="e" cm="1">
        <f t="array" aca="1" ref="T530" ca="1">RIGHT(CELL("address",INDEX(Agenda!A:A,MATCH(DataFromForm[[#This Row],[Date]],Agenda!A:A,0))),3)</f>
        <v>#VALUE!</v>
      </c>
      <c r="U530" s="34" t="e" cm="1">
        <f t="array" ref="U530">INDEX(MatriceHeureHeure[], MATCH(S530*1,TableHeuresMinutes[Colonne1],0),MATCH(R530*1,(MatriceHeureHeure[#Headers])*1,0))</f>
        <v>#VALUE!</v>
      </c>
      <c r="W530" s="30" t="e">
        <f>LEFT(TEXT(DataFromForm[[#This Row],[Heure levé]],"0000"),2)</f>
        <v>#VALUE!</v>
      </c>
      <c r="X530" s="31" t="e">
        <f>LEFT(TEXT(DataFromForm[[#This Row],[Heure levé]],"0000"),2)+1</f>
        <v>#VALUE!</v>
      </c>
      <c r="Y530" t="e">
        <f>IF(RIGHT(DataFromForm[[#This Row],[Heure levé]],2)*1 &gt;57, X530,W530)</f>
        <v>#VALUE!</v>
      </c>
      <c r="Z530" t="e">
        <f>IF(RIGHT(DataFromForm[[#This Row],[Heure levé]],2)*1 &gt;57,0,MROUND(RIGHT(DataFromForm[[#This Row],[Heure coucher]]*1,2),15))</f>
        <v>#VALUE!</v>
      </c>
      <c r="AA530" t="e" cm="1">
        <f t="array" aca="1" ref="AA530" ca="1">RIGHT(CELL("address",INDEX(Agenda!A:A,MATCH(DataFromForm[[#This Row],[Date]],Agenda!A:A,0))),3)</f>
        <v>#VALUE!</v>
      </c>
      <c r="AB530" s="4" t="e" cm="1">
        <f t="array" ref="AB530">INDEX(MatriceHeureHeure[], MATCH(Z530*1,TableHeuresMinutes[Colonne1],0),MATCH(Y530*1,(MatriceHeureHeure[#Headers])*1,0))</f>
        <v>#VALUE!</v>
      </c>
      <c r="AD530" s="48" t="e">
        <f>LEFT(TEXT(DataFromForm[[#This Row],[HeureBoisson]],"0000"),2)</f>
        <v>#VALUE!</v>
      </c>
      <c r="AE530" s="31" t="e">
        <f>LEFT(TEXT(DataFromForm[[#This Row],[HeureBoisson]],"0000"),2)+1</f>
        <v>#VALUE!</v>
      </c>
      <c r="AF530" t="e">
        <f>IF(RIGHT(DataFromForm[[#This Row],[HeureBoisson]],2)*1 &gt;57, AE530,AD530)</f>
        <v>#VALUE!</v>
      </c>
      <c r="AG530" t="e">
        <f>IF(RIGHT(DataFromForm[[#This Row],[HeureBoisson]],2)*1 &gt;57,0,MROUND(RIGHT(DataFromForm[[#This Row],[Heure coucher]]*1,2),15))</f>
        <v>#VALUE!</v>
      </c>
      <c r="AH530" t="e" cm="1">
        <f t="array" aca="1" ref="AH530" ca="1">RIGHT(CELL("address",INDEX(Agenda!A:A,MATCH(DataFromForm[[#This Row],[Date]],Agenda!A:A,0))),3)-1</f>
        <v>#VALUE!</v>
      </c>
      <c r="AI530" s="4" t="e" cm="1">
        <f t="array" ref="AI530">INDEX(MatriceHeureHeure[], MATCH(AG530*1,TableHeuresMinutes[Colonne1],0),MATCH(AF530*1,(MatriceHeureHeure[#Headers])*1,0))</f>
        <v>#VALUE!</v>
      </c>
      <c r="AJ530" s="37">
        <v>0</v>
      </c>
      <c r="AK530" s="48" t="e">
        <f>LEFT(TEXT(DataFromForm[[#This Row],[Heure sieste]],"0000"),2)</f>
        <v>#VALUE!</v>
      </c>
      <c r="AL530" s="31" t="e">
        <f>LEFT(TEXT(DataFromForm[[#This Row],[Heure sieste]],"0000"),2)+1</f>
        <v>#VALUE!</v>
      </c>
      <c r="AM530" t="e">
        <f>IF(RIGHT(DataFromForm[[#This Row],[Heure sieste]],2)*1 &gt;57, AL530,AK530)</f>
        <v>#VALUE!</v>
      </c>
      <c r="AN530" t="e">
        <f>IF(RIGHT(DataFromForm[[#This Row],[Heure sieste]],2)*1 &gt;57,0,MROUND(RIGHT(DataFromForm[[#This Row],[Heure sieste]]*1,2),15))</f>
        <v>#VALUE!</v>
      </c>
      <c r="AO530" t="e">
        <f>MROUND(DataFromForm[[#This Row],[Durée sieste]],15)</f>
        <v>#VALUE!</v>
      </c>
      <c r="AP530" t="e" cm="1">
        <f t="array" aca="1" ref="AP530" ca="1">RIGHT(CELL("address",INDEX(Agenda!A:A,MATCH(DataFromForm[[#This Row],[Date]],Agenda!A:A,0))),3)</f>
        <v>#VALUE!</v>
      </c>
      <c r="AQ530" s="4" t="e" cm="1">
        <f t="array" ref="AQ530">INDEX(MatriceHeureHeure[], MATCH(AN530*1,TableHeuresMinutes[Colonne1],0),MATCH(AM530*1,(MatriceHeureHeure[#Headers])*1,0))</f>
        <v>#VALUE!</v>
      </c>
      <c r="AR530" t="e">
        <f t="shared" si="8"/>
        <v>#VALUE!</v>
      </c>
    </row>
    <row r="531" spans="16:44">
      <c r="P531" s="30" t="e">
        <f>LEFT(TEXT(DataFromForm[[#This Row],[Heure coucher]],"0000"),2)</f>
        <v>#VALUE!</v>
      </c>
      <c r="Q531" s="31" t="e">
        <f>LEFT(TEXT(DataFromForm[[#This Row],[Heure coucher]],"0000"),2)+1</f>
        <v>#VALUE!</v>
      </c>
      <c r="R531" s="32" t="e">
        <f>IF(RIGHT(DataFromForm[[#This Row],[Heure coucher]],2)*1 &gt;57,Q531, P531)</f>
        <v>#VALUE!</v>
      </c>
      <c r="S531" s="33" t="e">
        <f>IF(RIGHT(DataFromForm[[#This Row],[Heure coucher]],2)*1 &gt;57,0,MROUND(RIGHT(DataFromForm[[#This Row],[Heure coucher]]*1,2),15))</f>
        <v>#VALUE!</v>
      </c>
      <c r="T531" s="20" t="e" cm="1">
        <f t="array" aca="1" ref="T531" ca="1">RIGHT(CELL("address",INDEX(Agenda!A:A,MATCH(DataFromForm[[#This Row],[Date]],Agenda!A:A,0))),3)</f>
        <v>#VALUE!</v>
      </c>
      <c r="U531" s="34" t="e" cm="1">
        <f t="array" ref="U531">INDEX(MatriceHeureHeure[], MATCH(S531*1,TableHeuresMinutes[Colonne1],0),MATCH(R531*1,(MatriceHeureHeure[#Headers])*1,0))</f>
        <v>#VALUE!</v>
      </c>
      <c r="W531" s="30" t="e">
        <f>LEFT(TEXT(DataFromForm[[#This Row],[Heure levé]],"0000"),2)</f>
        <v>#VALUE!</v>
      </c>
      <c r="X531" s="31" t="e">
        <f>LEFT(TEXT(DataFromForm[[#This Row],[Heure levé]],"0000"),2)+1</f>
        <v>#VALUE!</v>
      </c>
      <c r="Y531" t="e">
        <f>IF(RIGHT(DataFromForm[[#This Row],[Heure levé]],2)*1 &gt;57, X531,W531)</f>
        <v>#VALUE!</v>
      </c>
      <c r="Z531" t="e">
        <f>IF(RIGHT(DataFromForm[[#This Row],[Heure levé]],2)*1 &gt;57,0,MROUND(RIGHT(DataFromForm[[#This Row],[Heure coucher]]*1,2),15))</f>
        <v>#VALUE!</v>
      </c>
      <c r="AA531" t="e" cm="1">
        <f t="array" aca="1" ref="AA531" ca="1">RIGHT(CELL("address",INDEX(Agenda!A:A,MATCH(DataFromForm[[#This Row],[Date]],Agenda!A:A,0))),3)</f>
        <v>#VALUE!</v>
      </c>
      <c r="AB531" s="4" t="e" cm="1">
        <f t="array" ref="AB531">INDEX(MatriceHeureHeure[], MATCH(Z531*1,TableHeuresMinutes[Colonne1],0),MATCH(Y531*1,(MatriceHeureHeure[#Headers])*1,0))</f>
        <v>#VALUE!</v>
      </c>
      <c r="AD531" s="48" t="e">
        <f>LEFT(TEXT(DataFromForm[[#This Row],[HeureBoisson]],"0000"),2)</f>
        <v>#VALUE!</v>
      </c>
      <c r="AE531" s="31" t="e">
        <f>LEFT(TEXT(DataFromForm[[#This Row],[HeureBoisson]],"0000"),2)+1</f>
        <v>#VALUE!</v>
      </c>
      <c r="AF531" t="e">
        <f>IF(RIGHT(DataFromForm[[#This Row],[HeureBoisson]],2)*1 &gt;57, AE531,AD531)</f>
        <v>#VALUE!</v>
      </c>
      <c r="AG531" t="e">
        <f>IF(RIGHT(DataFromForm[[#This Row],[HeureBoisson]],2)*1 &gt;57,0,MROUND(RIGHT(DataFromForm[[#This Row],[Heure coucher]]*1,2),15))</f>
        <v>#VALUE!</v>
      </c>
      <c r="AH531" t="e" cm="1">
        <f t="array" aca="1" ref="AH531" ca="1">RIGHT(CELL("address",INDEX(Agenda!A:A,MATCH(DataFromForm[[#This Row],[Date]],Agenda!A:A,0))),3)-1</f>
        <v>#VALUE!</v>
      </c>
      <c r="AI531" s="4" t="e" cm="1">
        <f t="array" ref="AI531">INDEX(MatriceHeureHeure[], MATCH(AG531*1,TableHeuresMinutes[Colonne1],0),MATCH(AF531*1,(MatriceHeureHeure[#Headers])*1,0))</f>
        <v>#VALUE!</v>
      </c>
      <c r="AJ531" s="37">
        <v>0</v>
      </c>
      <c r="AK531" s="48" t="e">
        <f>LEFT(TEXT(DataFromForm[[#This Row],[Heure sieste]],"0000"),2)</f>
        <v>#VALUE!</v>
      </c>
      <c r="AL531" s="31" t="e">
        <f>LEFT(TEXT(DataFromForm[[#This Row],[Heure sieste]],"0000"),2)+1</f>
        <v>#VALUE!</v>
      </c>
      <c r="AM531" t="e">
        <f>IF(RIGHT(DataFromForm[[#This Row],[Heure sieste]],2)*1 &gt;57, AL531,AK531)</f>
        <v>#VALUE!</v>
      </c>
      <c r="AN531" t="e">
        <f>IF(RIGHT(DataFromForm[[#This Row],[Heure sieste]],2)*1 &gt;57,0,MROUND(RIGHT(DataFromForm[[#This Row],[Heure sieste]]*1,2),15))</f>
        <v>#VALUE!</v>
      </c>
      <c r="AO531" t="e">
        <f>MROUND(DataFromForm[[#This Row],[Durée sieste]],15)</f>
        <v>#VALUE!</v>
      </c>
      <c r="AP531" t="e" cm="1">
        <f t="array" aca="1" ref="AP531" ca="1">RIGHT(CELL("address",INDEX(Agenda!A:A,MATCH(DataFromForm[[#This Row],[Date]],Agenda!A:A,0))),3)</f>
        <v>#VALUE!</v>
      </c>
      <c r="AQ531" s="4" t="e" cm="1">
        <f t="array" ref="AQ531">INDEX(MatriceHeureHeure[], MATCH(AN531*1,TableHeuresMinutes[Colonne1],0),MATCH(AM531*1,(MatriceHeureHeure[#Headers])*1,0))</f>
        <v>#VALUE!</v>
      </c>
      <c r="AR531" t="e">
        <f t="shared" si="8"/>
        <v>#VALUE!</v>
      </c>
    </row>
    <row r="532" spans="16:44">
      <c r="P532" s="30" t="e">
        <f>LEFT(TEXT(DataFromForm[[#This Row],[Heure coucher]],"0000"),2)</f>
        <v>#VALUE!</v>
      </c>
      <c r="Q532" s="31" t="e">
        <f>LEFT(TEXT(DataFromForm[[#This Row],[Heure coucher]],"0000"),2)+1</f>
        <v>#VALUE!</v>
      </c>
      <c r="R532" s="32" t="e">
        <f>IF(RIGHT(DataFromForm[[#This Row],[Heure coucher]],2)*1 &gt;57,Q532, P532)</f>
        <v>#VALUE!</v>
      </c>
      <c r="S532" s="33" t="e">
        <f>IF(RIGHT(DataFromForm[[#This Row],[Heure coucher]],2)*1 &gt;57,0,MROUND(RIGHT(DataFromForm[[#This Row],[Heure coucher]]*1,2),15))</f>
        <v>#VALUE!</v>
      </c>
      <c r="T532" s="20" t="e" cm="1">
        <f t="array" aca="1" ref="T532" ca="1">RIGHT(CELL("address",INDEX(Agenda!A:A,MATCH(DataFromForm[[#This Row],[Date]],Agenda!A:A,0))),3)</f>
        <v>#VALUE!</v>
      </c>
      <c r="U532" s="34" t="e" cm="1">
        <f t="array" ref="U532">INDEX(MatriceHeureHeure[], MATCH(S532*1,TableHeuresMinutes[Colonne1],0),MATCH(R532*1,(MatriceHeureHeure[#Headers])*1,0))</f>
        <v>#VALUE!</v>
      </c>
      <c r="W532" s="30" t="e">
        <f>LEFT(TEXT(DataFromForm[[#This Row],[Heure levé]],"0000"),2)</f>
        <v>#VALUE!</v>
      </c>
      <c r="X532" s="31" t="e">
        <f>LEFT(TEXT(DataFromForm[[#This Row],[Heure levé]],"0000"),2)+1</f>
        <v>#VALUE!</v>
      </c>
      <c r="Y532" t="e">
        <f>IF(RIGHT(DataFromForm[[#This Row],[Heure levé]],2)*1 &gt;57, X532,W532)</f>
        <v>#VALUE!</v>
      </c>
      <c r="Z532" t="e">
        <f>IF(RIGHT(DataFromForm[[#This Row],[Heure levé]],2)*1 &gt;57,0,MROUND(RIGHT(DataFromForm[[#This Row],[Heure coucher]]*1,2),15))</f>
        <v>#VALUE!</v>
      </c>
      <c r="AA532" t="e" cm="1">
        <f t="array" aca="1" ref="AA532" ca="1">RIGHT(CELL("address",INDEX(Agenda!A:A,MATCH(DataFromForm[[#This Row],[Date]],Agenda!A:A,0))),3)</f>
        <v>#VALUE!</v>
      </c>
      <c r="AB532" s="4" t="e" cm="1">
        <f t="array" ref="AB532">INDEX(MatriceHeureHeure[], MATCH(Z532*1,TableHeuresMinutes[Colonne1],0),MATCH(Y532*1,(MatriceHeureHeure[#Headers])*1,0))</f>
        <v>#VALUE!</v>
      </c>
      <c r="AD532" s="48" t="e">
        <f>LEFT(TEXT(DataFromForm[[#This Row],[HeureBoisson]],"0000"),2)</f>
        <v>#VALUE!</v>
      </c>
      <c r="AE532" s="31" t="e">
        <f>LEFT(TEXT(DataFromForm[[#This Row],[HeureBoisson]],"0000"),2)+1</f>
        <v>#VALUE!</v>
      </c>
      <c r="AF532" t="e">
        <f>IF(RIGHT(DataFromForm[[#This Row],[HeureBoisson]],2)*1 &gt;57, AE532,AD532)</f>
        <v>#VALUE!</v>
      </c>
      <c r="AG532" t="e">
        <f>IF(RIGHT(DataFromForm[[#This Row],[HeureBoisson]],2)*1 &gt;57,0,MROUND(RIGHT(DataFromForm[[#This Row],[Heure coucher]]*1,2),15))</f>
        <v>#VALUE!</v>
      </c>
      <c r="AH532" t="e" cm="1">
        <f t="array" aca="1" ref="AH532" ca="1">RIGHT(CELL("address",INDEX(Agenda!A:A,MATCH(DataFromForm[[#This Row],[Date]],Agenda!A:A,0))),3)-1</f>
        <v>#VALUE!</v>
      </c>
      <c r="AI532" s="4" t="e" cm="1">
        <f t="array" ref="AI532">INDEX(MatriceHeureHeure[], MATCH(AG532*1,TableHeuresMinutes[Colonne1],0),MATCH(AF532*1,(MatriceHeureHeure[#Headers])*1,0))</f>
        <v>#VALUE!</v>
      </c>
      <c r="AJ532" s="37">
        <v>0</v>
      </c>
      <c r="AK532" s="48" t="e">
        <f>LEFT(TEXT(DataFromForm[[#This Row],[Heure sieste]],"0000"),2)</f>
        <v>#VALUE!</v>
      </c>
      <c r="AL532" s="31" t="e">
        <f>LEFT(TEXT(DataFromForm[[#This Row],[Heure sieste]],"0000"),2)+1</f>
        <v>#VALUE!</v>
      </c>
      <c r="AM532" t="e">
        <f>IF(RIGHT(DataFromForm[[#This Row],[Heure sieste]],2)*1 &gt;57, AL532,AK532)</f>
        <v>#VALUE!</v>
      </c>
      <c r="AN532" t="e">
        <f>IF(RIGHT(DataFromForm[[#This Row],[Heure sieste]],2)*1 &gt;57,0,MROUND(RIGHT(DataFromForm[[#This Row],[Heure sieste]]*1,2),15))</f>
        <v>#VALUE!</v>
      </c>
      <c r="AO532" t="e">
        <f>MROUND(DataFromForm[[#This Row],[Durée sieste]],15)</f>
        <v>#VALUE!</v>
      </c>
      <c r="AP532" t="e" cm="1">
        <f t="array" aca="1" ref="AP532" ca="1">RIGHT(CELL("address",INDEX(Agenda!A:A,MATCH(DataFromForm[[#This Row],[Date]],Agenda!A:A,0))),3)</f>
        <v>#VALUE!</v>
      </c>
      <c r="AQ532" s="4" t="e" cm="1">
        <f t="array" ref="AQ532">INDEX(MatriceHeureHeure[], MATCH(AN532*1,TableHeuresMinutes[Colonne1],0),MATCH(AM532*1,(MatriceHeureHeure[#Headers])*1,0))</f>
        <v>#VALUE!</v>
      </c>
      <c r="AR532" t="e">
        <f t="shared" si="8"/>
        <v>#VALUE!</v>
      </c>
    </row>
    <row r="533" spans="16:44">
      <c r="P533" s="30" t="e">
        <f>LEFT(TEXT(DataFromForm[[#This Row],[Heure coucher]],"0000"),2)</f>
        <v>#VALUE!</v>
      </c>
      <c r="Q533" s="31" t="e">
        <f>LEFT(TEXT(DataFromForm[[#This Row],[Heure coucher]],"0000"),2)+1</f>
        <v>#VALUE!</v>
      </c>
      <c r="R533" s="32" t="e">
        <f>IF(RIGHT(DataFromForm[[#This Row],[Heure coucher]],2)*1 &gt;57,Q533, P533)</f>
        <v>#VALUE!</v>
      </c>
      <c r="S533" s="33" t="e">
        <f>IF(RIGHT(DataFromForm[[#This Row],[Heure coucher]],2)*1 &gt;57,0,MROUND(RIGHT(DataFromForm[[#This Row],[Heure coucher]]*1,2),15))</f>
        <v>#VALUE!</v>
      </c>
      <c r="T533" s="20" t="e" cm="1">
        <f t="array" aca="1" ref="T533" ca="1">RIGHT(CELL("address",INDEX(Agenda!A:A,MATCH(DataFromForm[[#This Row],[Date]],Agenda!A:A,0))),3)</f>
        <v>#VALUE!</v>
      </c>
      <c r="U533" s="34" t="e" cm="1">
        <f t="array" ref="U533">INDEX(MatriceHeureHeure[], MATCH(S533*1,TableHeuresMinutes[Colonne1],0),MATCH(R533*1,(MatriceHeureHeure[#Headers])*1,0))</f>
        <v>#VALUE!</v>
      </c>
      <c r="W533" s="30" t="e">
        <f>LEFT(TEXT(DataFromForm[[#This Row],[Heure levé]],"0000"),2)</f>
        <v>#VALUE!</v>
      </c>
      <c r="X533" s="31" t="e">
        <f>LEFT(TEXT(DataFromForm[[#This Row],[Heure levé]],"0000"),2)+1</f>
        <v>#VALUE!</v>
      </c>
      <c r="Y533" t="e">
        <f>IF(RIGHT(DataFromForm[[#This Row],[Heure levé]],2)*1 &gt;57, X533,W533)</f>
        <v>#VALUE!</v>
      </c>
      <c r="Z533" t="e">
        <f>IF(RIGHT(DataFromForm[[#This Row],[Heure levé]],2)*1 &gt;57,0,MROUND(RIGHT(DataFromForm[[#This Row],[Heure coucher]]*1,2),15))</f>
        <v>#VALUE!</v>
      </c>
      <c r="AA533" t="e" cm="1">
        <f t="array" aca="1" ref="AA533" ca="1">RIGHT(CELL("address",INDEX(Agenda!A:A,MATCH(DataFromForm[[#This Row],[Date]],Agenda!A:A,0))),3)</f>
        <v>#VALUE!</v>
      </c>
      <c r="AB533" s="4" t="e" cm="1">
        <f t="array" ref="AB533">INDEX(MatriceHeureHeure[], MATCH(Z533*1,TableHeuresMinutes[Colonne1],0),MATCH(Y533*1,(MatriceHeureHeure[#Headers])*1,0))</f>
        <v>#VALUE!</v>
      </c>
      <c r="AD533" s="48" t="e">
        <f>LEFT(TEXT(DataFromForm[[#This Row],[HeureBoisson]],"0000"),2)</f>
        <v>#VALUE!</v>
      </c>
      <c r="AE533" s="31" t="e">
        <f>LEFT(TEXT(DataFromForm[[#This Row],[HeureBoisson]],"0000"),2)+1</f>
        <v>#VALUE!</v>
      </c>
      <c r="AF533" t="e">
        <f>IF(RIGHT(DataFromForm[[#This Row],[HeureBoisson]],2)*1 &gt;57, AE533,AD533)</f>
        <v>#VALUE!</v>
      </c>
      <c r="AG533" t="e">
        <f>IF(RIGHT(DataFromForm[[#This Row],[HeureBoisson]],2)*1 &gt;57,0,MROUND(RIGHT(DataFromForm[[#This Row],[Heure coucher]]*1,2),15))</f>
        <v>#VALUE!</v>
      </c>
      <c r="AH533" t="e" cm="1">
        <f t="array" aca="1" ref="AH533" ca="1">RIGHT(CELL("address",INDEX(Agenda!A:A,MATCH(DataFromForm[[#This Row],[Date]],Agenda!A:A,0))),3)-1</f>
        <v>#VALUE!</v>
      </c>
      <c r="AI533" s="4" t="e" cm="1">
        <f t="array" ref="AI533">INDEX(MatriceHeureHeure[], MATCH(AG533*1,TableHeuresMinutes[Colonne1],0),MATCH(AF533*1,(MatriceHeureHeure[#Headers])*1,0))</f>
        <v>#VALUE!</v>
      </c>
      <c r="AJ533" s="37">
        <v>0</v>
      </c>
      <c r="AK533" s="48" t="e">
        <f>LEFT(TEXT(DataFromForm[[#This Row],[Heure sieste]],"0000"),2)</f>
        <v>#VALUE!</v>
      </c>
      <c r="AL533" s="31" t="e">
        <f>LEFT(TEXT(DataFromForm[[#This Row],[Heure sieste]],"0000"),2)+1</f>
        <v>#VALUE!</v>
      </c>
      <c r="AM533" t="e">
        <f>IF(RIGHT(DataFromForm[[#This Row],[Heure sieste]],2)*1 &gt;57, AL533,AK533)</f>
        <v>#VALUE!</v>
      </c>
      <c r="AN533" t="e">
        <f>IF(RIGHT(DataFromForm[[#This Row],[Heure sieste]],2)*1 &gt;57,0,MROUND(RIGHT(DataFromForm[[#This Row],[Heure sieste]]*1,2),15))</f>
        <v>#VALUE!</v>
      </c>
      <c r="AO533" t="e">
        <f>MROUND(DataFromForm[[#This Row],[Durée sieste]],15)</f>
        <v>#VALUE!</v>
      </c>
      <c r="AP533" t="e" cm="1">
        <f t="array" aca="1" ref="AP533" ca="1">RIGHT(CELL("address",INDEX(Agenda!A:A,MATCH(DataFromForm[[#This Row],[Date]],Agenda!A:A,0))),3)</f>
        <v>#VALUE!</v>
      </c>
      <c r="AQ533" s="4" t="e" cm="1">
        <f t="array" ref="AQ533">INDEX(MatriceHeureHeure[], MATCH(AN533*1,TableHeuresMinutes[Colonne1],0),MATCH(AM533*1,(MatriceHeureHeure[#Headers])*1,0))</f>
        <v>#VALUE!</v>
      </c>
      <c r="AR533" t="e">
        <f t="shared" si="8"/>
        <v>#VALUE!</v>
      </c>
    </row>
    <row r="534" spans="16:44">
      <c r="P534" s="30" t="e">
        <f>LEFT(TEXT(DataFromForm[[#This Row],[Heure coucher]],"0000"),2)</f>
        <v>#VALUE!</v>
      </c>
      <c r="Q534" s="31" t="e">
        <f>LEFT(TEXT(DataFromForm[[#This Row],[Heure coucher]],"0000"),2)+1</f>
        <v>#VALUE!</v>
      </c>
      <c r="R534" s="32" t="e">
        <f>IF(RIGHT(DataFromForm[[#This Row],[Heure coucher]],2)*1 &gt;57,Q534, P534)</f>
        <v>#VALUE!</v>
      </c>
      <c r="S534" s="33" t="e">
        <f>IF(RIGHT(DataFromForm[[#This Row],[Heure coucher]],2)*1 &gt;57,0,MROUND(RIGHT(DataFromForm[[#This Row],[Heure coucher]]*1,2),15))</f>
        <v>#VALUE!</v>
      </c>
      <c r="T534" s="20" t="e" cm="1">
        <f t="array" aca="1" ref="T534" ca="1">RIGHT(CELL("address",INDEX(Agenda!A:A,MATCH(DataFromForm[[#This Row],[Date]],Agenda!A:A,0))),3)</f>
        <v>#VALUE!</v>
      </c>
      <c r="U534" s="34" t="e" cm="1">
        <f t="array" ref="U534">INDEX(MatriceHeureHeure[], MATCH(S534*1,TableHeuresMinutes[Colonne1],0),MATCH(R534*1,(MatriceHeureHeure[#Headers])*1,0))</f>
        <v>#VALUE!</v>
      </c>
      <c r="W534" s="30" t="e">
        <f>LEFT(TEXT(DataFromForm[[#This Row],[Heure levé]],"0000"),2)</f>
        <v>#VALUE!</v>
      </c>
      <c r="X534" s="31" t="e">
        <f>LEFT(TEXT(DataFromForm[[#This Row],[Heure levé]],"0000"),2)+1</f>
        <v>#VALUE!</v>
      </c>
      <c r="Y534" t="e">
        <f>IF(RIGHT(DataFromForm[[#This Row],[Heure levé]],2)*1 &gt;57, X534,W534)</f>
        <v>#VALUE!</v>
      </c>
      <c r="Z534" t="e">
        <f>IF(RIGHT(DataFromForm[[#This Row],[Heure levé]],2)*1 &gt;57,0,MROUND(RIGHT(DataFromForm[[#This Row],[Heure coucher]]*1,2),15))</f>
        <v>#VALUE!</v>
      </c>
      <c r="AA534" t="e" cm="1">
        <f t="array" aca="1" ref="AA534" ca="1">RIGHT(CELL("address",INDEX(Agenda!A:A,MATCH(DataFromForm[[#This Row],[Date]],Agenda!A:A,0))),3)</f>
        <v>#VALUE!</v>
      </c>
      <c r="AB534" s="4" t="e" cm="1">
        <f t="array" ref="AB534">INDEX(MatriceHeureHeure[], MATCH(Z534*1,TableHeuresMinutes[Colonne1],0),MATCH(Y534*1,(MatriceHeureHeure[#Headers])*1,0))</f>
        <v>#VALUE!</v>
      </c>
      <c r="AD534" s="48" t="e">
        <f>LEFT(TEXT(DataFromForm[[#This Row],[HeureBoisson]],"0000"),2)</f>
        <v>#VALUE!</v>
      </c>
      <c r="AE534" s="31" t="e">
        <f>LEFT(TEXT(DataFromForm[[#This Row],[HeureBoisson]],"0000"),2)+1</f>
        <v>#VALUE!</v>
      </c>
      <c r="AF534" t="e">
        <f>IF(RIGHT(DataFromForm[[#This Row],[HeureBoisson]],2)*1 &gt;57, AE534,AD534)</f>
        <v>#VALUE!</v>
      </c>
      <c r="AG534" t="e">
        <f>IF(RIGHT(DataFromForm[[#This Row],[HeureBoisson]],2)*1 &gt;57,0,MROUND(RIGHT(DataFromForm[[#This Row],[Heure coucher]]*1,2),15))</f>
        <v>#VALUE!</v>
      </c>
      <c r="AH534" t="e" cm="1">
        <f t="array" aca="1" ref="AH534" ca="1">RIGHT(CELL("address",INDEX(Agenda!A:A,MATCH(DataFromForm[[#This Row],[Date]],Agenda!A:A,0))),3)-1</f>
        <v>#VALUE!</v>
      </c>
      <c r="AI534" s="4" t="e" cm="1">
        <f t="array" ref="AI534">INDEX(MatriceHeureHeure[], MATCH(AG534*1,TableHeuresMinutes[Colonne1],0),MATCH(AF534*1,(MatriceHeureHeure[#Headers])*1,0))</f>
        <v>#VALUE!</v>
      </c>
      <c r="AJ534" s="37">
        <v>0</v>
      </c>
      <c r="AK534" s="48" t="e">
        <f>LEFT(TEXT(DataFromForm[[#This Row],[Heure sieste]],"0000"),2)</f>
        <v>#VALUE!</v>
      </c>
      <c r="AL534" s="31" t="e">
        <f>LEFT(TEXT(DataFromForm[[#This Row],[Heure sieste]],"0000"),2)+1</f>
        <v>#VALUE!</v>
      </c>
      <c r="AM534" t="e">
        <f>IF(RIGHT(DataFromForm[[#This Row],[Heure sieste]],2)*1 &gt;57, AL534,AK534)</f>
        <v>#VALUE!</v>
      </c>
      <c r="AN534" t="e">
        <f>IF(RIGHT(DataFromForm[[#This Row],[Heure sieste]],2)*1 &gt;57,0,MROUND(RIGHT(DataFromForm[[#This Row],[Heure sieste]]*1,2),15))</f>
        <v>#VALUE!</v>
      </c>
      <c r="AO534" t="e">
        <f>MROUND(DataFromForm[[#This Row],[Durée sieste]],15)</f>
        <v>#VALUE!</v>
      </c>
      <c r="AP534" t="e" cm="1">
        <f t="array" aca="1" ref="AP534" ca="1">RIGHT(CELL("address",INDEX(Agenda!A:A,MATCH(DataFromForm[[#This Row],[Date]],Agenda!A:A,0))),3)</f>
        <v>#VALUE!</v>
      </c>
      <c r="AQ534" s="4" t="e" cm="1">
        <f t="array" ref="AQ534">INDEX(MatriceHeureHeure[], MATCH(AN534*1,TableHeuresMinutes[Colonne1],0),MATCH(AM534*1,(MatriceHeureHeure[#Headers])*1,0))</f>
        <v>#VALUE!</v>
      </c>
      <c r="AR534" t="e">
        <f t="shared" si="8"/>
        <v>#VALUE!</v>
      </c>
    </row>
    <row r="535" spans="16:44">
      <c r="P535" s="30" t="e">
        <f>LEFT(TEXT(DataFromForm[[#This Row],[Heure coucher]],"0000"),2)</f>
        <v>#VALUE!</v>
      </c>
      <c r="Q535" s="31" t="e">
        <f>LEFT(TEXT(DataFromForm[[#This Row],[Heure coucher]],"0000"),2)+1</f>
        <v>#VALUE!</v>
      </c>
      <c r="R535" s="32" t="e">
        <f>IF(RIGHT(DataFromForm[[#This Row],[Heure coucher]],2)*1 &gt;57,Q535, P535)</f>
        <v>#VALUE!</v>
      </c>
      <c r="S535" s="33" t="e">
        <f>IF(RIGHT(DataFromForm[[#This Row],[Heure coucher]],2)*1 &gt;57,0,MROUND(RIGHT(DataFromForm[[#This Row],[Heure coucher]]*1,2),15))</f>
        <v>#VALUE!</v>
      </c>
      <c r="T535" s="20" t="e" cm="1">
        <f t="array" aca="1" ref="T535" ca="1">RIGHT(CELL("address",INDEX(Agenda!A:A,MATCH(DataFromForm[[#This Row],[Date]],Agenda!A:A,0))),3)</f>
        <v>#VALUE!</v>
      </c>
      <c r="U535" s="34" t="e" cm="1">
        <f t="array" ref="U535">INDEX(MatriceHeureHeure[], MATCH(S535*1,TableHeuresMinutes[Colonne1],0),MATCH(R535*1,(MatriceHeureHeure[#Headers])*1,0))</f>
        <v>#VALUE!</v>
      </c>
      <c r="W535" s="30" t="e">
        <f>LEFT(TEXT(DataFromForm[[#This Row],[Heure levé]],"0000"),2)</f>
        <v>#VALUE!</v>
      </c>
      <c r="X535" s="31" t="e">
        <f>LEFT(TEXT(DataFromForm[[#This Row],[Heure levé]],"0000"),2)+1</f>
        <v>#VALUE!</v>
      </c>
      <c r="Y535" t="e">
        <f>IF(RIGHT(DataFromForm[[#This Row],[Heure levé]],2)*1 &gt;57, X535,W535)</f>
        <v>#VALUE!</v>
      </c>
      <c r="Z535" t="e">
        <f>IF(RIGHT(DataFromForm[[#This Row],[Heure levé]],2)*1 &gt;57,0,MROUND(RIGHT(DataFromForm[[#This Row],[Heure coucher]]*1,2),15))</f>
        <v>#VALUE!</v>
      </c>
      <c r="AA535" t="e" cm="1">
        <f t="array" aca="1" ref="AA535" ca="1">RIGHT(CELL("address",INDEX(Agenda!A:A,MATCH(DataFromForm[[#This Row],[Date]],Agenda!A:A,0))),3)</f>
        <v>#VALUE!</v>
      </c>
      <c r="AB535" s="4" t="e" cm="1">
        <f t="array" ref="AB535">INDEX(MatriceHeureHeure[], MATCH(Z535*1,TableHeuresMinutes[Colonne1],0),MATCH(Y535*1,(MatriceHeureHeure[#Headers])*1,0))</f>
        <v>#VALUE!</v>
      </c>
      <c r="AD535" s="48" t="e">
        <f>LEFT(TEXT(DataFromForm[[#This Row],[HeureBoisson]],"0000"),2)</f>
        <v>#VALUE!</v>
      </c>
      <c r="AE535" s="31" t="e">
        <f>LEFT(TEXT(DataFromForm[[#This Row],[HeureBoisson]],"0000"),2)+1</f>
        <v>#VALUE!</v>
      </c>
      <c r="AF535" t="e">
        <f>IF(RIGHT(DataFromForm[[#This Row],[HeureBoisson]],2)*1 &gt;57, AE535,AD535)</f>
        <v>#VALUE!</v>
      </c>
      <c r="AG535" t="e">
        <f>IF(RIGHT(DataFromForm[[#This Row],[HeureBoisson]],2)*1 &gt;57,0,MROUND(RIGHT(DataFromForm[[#This Row],[Heure coucher]]*1,2),15))</f>
        <v>#VALUE!</v>
      </c>
      <c r="AH535" t="e" cm="1">
        <f t="array" aca="1" ref="AH535" ca="1">RIGHT(CELL("address",INDEX(Agenda!A:A,MATCH(DataFromForm[[#This Row],[Date]],Agenda!A:A,0))),3)-1</f>
        <v>#VALUE!</v>
      </c>
      <c r="AI535" s="4" t="e" cm="1">
        <f t="array" ref="AI535">INDEX(MatriceHeureHeure[], MATCH(AG535*1,TableHeuresMinutes[Colonne1],0),MATCH(AF535*1,(MatriceHeureHeure[#Headers])*1,0))</f>
        <v>#VALUE!</v>
      </c>
      <c r="AJ535" s="37">
        <v>0</v>
      </c>
      <c r="AK535" s="48" t="e">
        <f>LEFT(TEXT(DataFromForm[[#This Row],[Heure sieste]],"0000"),2)</f>
        <v>#VALUE!</v>
      </c>
      <c r="AL535" s="31" t="e">
        <f>LEFT(TEXT(DataFromForm[[#This Row],[Heure sieste]],"0000"),2)+1</f>
        <v>#VALUE!</v>
      </c>
      <c r="AM535" t="e">
        <f>IF(RIGHT(DataFromForm[[#This Row],[Heure sieste]],2)*1 &gt;57, AL535,AK535)</f>
        <v>#VALUE!</v>
      </c>
      <c r="AN535" t="e">
        <f>IF(RIGHT(DataFromForm[[#This Row],[Heure sieste]],2)*1 &gt;57,0,MROUND(RIGHT(DataFromForm[[#This Row],[Heure sieste]]*1,2),15))</f>
        <v>#VALUE!</v>
      </c>
      <c r="AO535" t="e">
        <f>MROUND(DataFromForm[[#This Row],[Durée sieste]],15)</f>
        <v>#VALUE!</v>
      </c>
      <c r="AP535" t="e" cm="1">
        <f t="array" aca="1" ref="AP535" ca="1">RIGHT(CELL("address",INDEX(Agenda!A:A,MATCH(DataFromForm[[#This Row],[Date]],Agenda!A:A,0))),3)</f>
        <v>#VALUE!</v>
      </c>
      <c r="AQ535" s="4" t="e" cm="1">
        <f t="array" ref="AQ535">INDEX(MatriceHeureHeure[], MATCH(AN535*1,TableHeuresMinutes[Colonne1],0),MATCH(AM535*1,(MatriceHeureHeure[#Headers])*1,0))</f>
        <v>#VALUE!</v>
      </c>
      <c r="AR535" t="e">
        <f t="shared" ref="AR535:AR598" si="9">(AO535/15)-1</f>
        <v>#VALUE!</v>
      </c>
    </row>
    <row r="536" spans="16:44">
      <c r="P536" s="30" t="e">
        <f>LEFT(TEXT(DataFromForm[[#This Row],[Heure coucher]],"0000"),2)</f>
        <v>#VALUE!</v>
      </c>
      <c r="Q536" s="31" t="e">
        <f>LEFT(TEXT(DataFromForm[[#This Row],[Heure coucher]],"0000"),2)+1</f>
        <v>#VALUE!</v>
      </c>
      <c r="R536" s="32" t="e">
        <f>IF(RIGHT(DataFromForm[[#This Row],[Heure coucher]],2)*1 &gt;57,Q536, P536)</f>
        <v>#VALUE!</v>
      </c>
      <c r="S536" s="33" t="e">
        <f>IF(RIGHT(DataFromForm[[#This Row],[Heure coucher]],2)*1 &gt;57,0,MROUND(RIGHT(DataFromForm[[#This Row],[Heure coucher]]*1,2),15))</f>
        <v>#VALUE!</v>
      </c>
      <c r="T536" s="20" t="e" cm="1">
        <f t="array" aca="1" ref="T536" ca="1">RIGHT(CELL("address",INDEX(Agenda!A:A,MATCH(DataFromForm[[#This Row],[Date]],Agenda!A:A,0))),3)</f>
        <v>#VALUE!</v>
      </c>
      <c r="U536" s="34" t="e" cm="1">
        <f t="array" ref="U536">INDEX(MatriceHeureHeure[], MATCH(S536*1,TableHeuresMinutes[Colonne1],0),MATCH(R536*1,(MatriceHeureHeure[#Headers])*1,0))</f>
        <v>#VALUE!</v>
      </c>
      <c r="W536" s="30" t="e">
        <f>LEFT(TEXT(DataFromForm[[#This Row],[Heure levé]],"0000"),2)</f>
        <v>#VALUE!</v>
      </c>
      <c r="X536" s="31" t="e">
        <f>LEFT(TEXT(DataFromForm[[#This Row],[Heure levé]],"0000"),2)+1</f>
        <v>#VALUE!</v>
      </c>
      <c r="Y536" t="e">
        <f>IF(RIGHT(DataFromForm[[#This Row],[Heure levé]],2)*1 &gt;57, X536,W536)</f>
        <v>#VALUE!</v>
      </c>
      <c r="Z536" t="e">
        <f>IF(RIGHT(DataFromForm[[#This Row],[Heure levé]],2)*1 &gt;57,0,MROUND(RIGHT(DataFromForm[[#This Row],[Heure coucher]]*1,2),15))</f>
        <v>#VALUE!</v>
      </c>
      <c r="AA536" t="e" cm="1">
        <f t="array" aca="1" ref="AA536" ca="1">RIGHT(CELL("address",INDEX(Agenda!A:A,MATCH(DataFromForm[[#This Row],[Date]],Agenda!A:A,0))),3)</f>
        <v>#VALUE!</v>
      </c>
      <c r="AB536" s="4" t="e" cm="1">
        <f t="array" ref="AB536">INDEX(MatriceHeureHeure[], MATCH(Z536*1,TableHeuresMinutes[Colonne1],0),MATCH(Y536*1,(MatriceHeureHeure[#Headers])*1,0))</f>
        <v>#VALUE!</v>
      </c>
      <c r="AD536" s="48" t="e">
        <f>LEFT(TEXT(DataFromForm[[#This Row],[HeureBoisson]],"0000"),2)</f>
        <v>#VALUE!</v>
      </c>
      <c r="AE536" s="31" t="e">
        <f>LEFT(TEXT(DataFromForm[[#This Row],[HeureBoisson]],"0000"),2)+1</f>
        <v>#VALUE!</v>
      </c>
      <c r="AF536" t="e">
        <f>IF(RIGHT(DataFromForm[[#This Row],[HeureBoisson]],2)*1 &gt;57, AE536,AD536)</f>
        <v>#VALUE!</v>
      </c>
      <c r="AG536" t="e">
        <f>IF(RIGHT(DataFromForm[[#This Row],[HeureBoisson]],2)*1 &gt;57,0,MROUND(RIGHT(DataFromForm[[#This Row],[Heure coucher]]*1,2),15))</f>
        <v>#VALUE!</v>
      </c>
      <c r="AH536" t="e" cm="1">
        <f t="array" aca="1" ref="AH536" ca="1">RIGHT(CELL("address",INDEX(Agenda!A:A,MATCH(DataFromForm[[#This Row],[Date]],Agenda!A:A,0))),3)-1</f>
        <v>#VALUE!</v>
      </c>
      <c r="AI536" s="4" t="e" cm="1">
        <f t="array" ref="AI536">INDEX(MatriceHeureHeure[], MATCH(AG536*1,TableHeuresMinutes[Colonne1],0),MATCH(AF536*1,(MatriceHeureHeure[#Headers])*1,0))</f>
        <v>#VALUE!</v>
      </c>
      <c r="AJ536" s="37">
        <v>0</v>
      </c>
      <c r="AK536" s="48" t="e">
        <f>LEFT(TEXT(DataFromForm[[#This Row],[Heure sieste]],"0000"),2)</f>
        <v>#VALUE!</v>
      </c>
      <c r="AL536" s="31" t="e">
        <f>LEFT(TEXT(DataFromForm[[#This Row],[Heure sieste]],"0000"),2)+1</f>
        <v>#VALUE!</v>
      </c>
      <c r="AM536" t="e">
        <f>IF(RIGHT(DataFromForm[[#This Row],[Heure sieste]],2)*1 &gt;57, AL536,AK536)</f>
        <v>#VALUE!</v>
      </c>
      <c r="AN536" t="e">
        <f>IF(RIGHT(DataFromForm[[#This Row],[Heure sieste]],2)*1 &gt;57,0,MROUND(RIGHT(DataFromForm[[#This Row],[Heure sieste]]*1,2),15))</f>
        <v>#VALUE!</v>
      </c>
      <c r="AO536" t="e">
        <f>MROUND(DataFromForm[[#This Row],[Durée sieste]],15)</f>
        <v>#VALUE!</v>
      </c>
      <c r="AP536" t="e" cm="1">
        <f t="array" aca="1" ref="AP536" ca="1">RIGHT(CELL("address",INDEX(Agenda!A:A,MATCH(DataFromForm[[#This Row],[Date]],Agenda!A:A,0))),3)</f>
        <v>#VALUE!</v>
      </c>
      <c r="AQ536" s="4" t="e" cm="1">
        <f t="array" ref="AQ536">INDEX(MatriceHeureHeure[], MATCH(AN536*1,TableHeuresMinutes[Colonne1],0),MATCH(AM536*1,(MatriceHeureHeure[#Headers])*1,0))</f>
        <v>#VALUE!</v>
      </c>
      <c r="AR536" t="e">
        <f t="shared" si="9"/>
        <v>#VALUE!</v>
      </c>
    </row>
    <row r="537" spans="16:44">
      <c r="P537" s="30" t="e">
        <f>LEFT(TEXT(DataFromForm[[#This Row],[Heure coucher]],"0000"),2)</f>
        <v>#VALUE!</v>
      </c>
      <c r="Q537" s="31" t="e">
        <f>LEFT(TEXT(DataFromForm[[#This Row],[Heure coucher]],"0000"),2)+1</f>
        <v>#VALUE!</v>
      </c>
      <c r="R537" s="32" t="e">
        <f>IF(RIGHT(DataFromForm[[#This Row],[Heure coucher]],2)*1 &gt;57,Q537, P537)</f>
        <v>#VALUE!</v>
      </c>
      <c r="S537" s="33" t="e">
        <f>IF(RIGHT(DataFromForm[[#This Row],[Heure coucher]],2)*1 &gt;57,0,MROUND(RIGHT(DataFromForm[[#This Row],[Heure coucher]]*1,2),15))</f>
        <v>#VALUE!</v>
      </c>
      <c r="T537" s="20" t="e" cm="1">
        <f t="array" aca="1" ref="T537" ca="1">RIGHT(CELL("address",INDEX(Agenda!A:A,MATCH(DataFromForm[[#This Row],[Date]],Agenda!A:A,0))),3)</f>
        <v>#VALUE!</v>
      </c>
      <c r="U537" s="34" t="e" cm="1">
        <f t="array" ref="U537">INDEX(MatriceHeureHeure[], MATCH(S537*1,TableHeuresMinutes[Colonne1],0),MATCH(R537*1,(MatriceHeureHeure[#Headers])*1,0))</f>
        <v>#VALUE!</v>
      </c>
      <c r="W537" s="30" t="e">
        <f>LEFT(TEXT(DataFromForm[[#This Row],[Heure levé]],"0000"),2)</f>
        <v>#VALUE!</v>
      </c>
      <c r="X537" s="31" t="e">
        <f>LEFT(TEXT(DataFromForm[[#This Row],[Heure levé]],"0000"),2)+1</f>
        <v>#VALUE!</v>
      </c>
      <c r="Y537" t="e">
        <f>IF(RIGHT(DataFromForm[[#This Row],[Heure levé]],2)*1 &gt;57, X537,W537)</f>
        <v>#VALUE!</v>
      </c>
      <c r="Z537" t="e">
        <f>IF(RIGHT(DataFromForm[[#This Row],[Heure levé]],2)*1 &gt;57,0,MROUND(RIGHT(DataFromForm[[#This Row],[Heure coucher]]*1,2),15))</f>
        <v>#VALUE!</v>
      </c>
      <c r="AA537" t="e" cm="1">
        <f t="array" aca="1" ref="AA537" ca="1">RIGHT(CELL("address",INDEX(Agenda!A:A,MATCH(DataFromForm[[#This Row],[Date]],Agenda!A:A,0))),3)</f>
        <v>#VALUE!</v>
      </c>
      <c r="AB537" s="4" t="e" cm="1">
        <f t="array" ref="AB537">INDEX(MatriceHeureHeure[], MATCH(Z537*1,TableHeuresMinutes[Colonne1],0),MATCH(Y537*1,(MatriceHeureHeure[#Headers])*1,0))</f>
        <v>#VALUE!</v>
      </c>
      <c r="AD537" s="48" t="e">
        <f>LEFT(TEXT(DataFromForm[[#This Row],[HeureBoisson]],"0000"),2)</f>
        <v>#VALUE!</v>
      </c>
      <c r="AE537" s="31" t="e">
        <f>LEFT(TEXT(DataFromForm[[#This Row],[HeureBoisson]],"0000"),2)+1</f>
        <v>#VALUE!</v>
      </c>
      <c r="AF537" t="e">
        <f>IF(RIGHT(DataFromForm[[#This Row],[HeureBoisson]],2)*1 &gt;57, AE537,AD537)</f>
        <v>#VALUE!</v>
      </c>
      <c r="AG537" t="e">
        <f>IF(RIGHT(DataFromForm[[#This Row],[HeureBoisson]],2)*1 &gt;57,0,MROUND(RIGHT(DataFromForm[[#This Row],[Heure coucher]]*1,2),15))</f>
        <v>#VALUE!</v>
      </c>
      <c r="AH537" t="e" cm="1">
        <f t="array" aca="1" ref="AH537" ca="1">RIGHT(CELL("address",INDEX(Agenda!A:A,MATCH(DataFromForm[[#This Row],[Date]],Agenda!A:A,0))),3)-1</f>
        <v>#VALUE!</v>
      </c>
      <c r="AI537" s="4" t="e" cm="1">
        <f t="array" ref="AI537">INDEX(MatriceHeureHeure[], MATCH(AG537*1,TableHeuresMinutes[Colonne1],0),MATCH(AF537*1,(MatriceHeureHeure[#Headers])*1,0))</f>
        <v>#VALUE!</v>
      </c>
      <c r="AJ537" s="37">
        <v>0</v>
      </c>
      <c r="AK537" s="48" t="e">
        <f>LEFT(TEXT(DataFromForm[[#This Row],[Heure sieste]],"0000"),2)</f>
        <v>#VALUE!</v>
      </c>
      <c r="AL537" s="31" t="e">
        <f>LEFT(TEXT(DataFromForm[[#This Row],[Heure sieste]],"0000"),2)+1</f>
        <v>#VALUE!</v>
      </c>
      <c r="AM537" t="e">
        <f>IF(RIGHT(DataFromForm[[#This Row],[Heure sieste]],2)*1 &gt;57, AL537,AK537)</f>
        <v>#VALUE!</v>
      </c>
      <c r="AN537" t="e">
        <f>IF(RIGHT(DataFromForm[[#This Row],[Heure sieste]],2)*1 &gt;57,0,MROUND(RIGHT(DataFromForm[[#This Row],[Heure sieste]]*1,2),15))</f>
        <v>#VALUE!</v>
      </c>
      <c r="AO537" t="e">
        <f>MROUND(DataFromForm[[#This Row],[Durée sieste]],15)</f>
        <v>#VALUE!</v>
      </c>
      <c r="AP537" t="e" cm="1">
        <f t="array" aca="1" ref="AP537" ca="1">RIGHT(CELL("address",INDEX(Agenda!A:A,MATCH(DataFromForm[[#This Row],[Date]],Agenda!A:A,0))),3)</f>
        <v>#VALUE!</v>
      </c>
      <c r="AQ537" s="4" t="e" cm="1">
        <f t="array" ref="AQ537">INDEX(MatriceHeureHeure[], MATCH(AN537*1,TableHeuresMinutes[Colonne1],0),MATCH(AM537*1,(MatriceHeureHeure[#Headers])*1,0))</f>
        <v>#VALUE!</v>
      </c>
      <c r="AR537" t="e">
        <f t="shared" si="9"/>
        <v>#VALUE!</v>
      </c>
    </row>
    <row r="538" spans="16:44">
      <c r="P538" s="30" t="e">
        <f>LEFT(TEXT(DataFromForm[[#This Row],[Heure coucher]],"0000"),2)</f>
        <v>#VALUE!</v>
      </c>
      <c r="Q538" s="31" t="e">
        <f>LEFT(TEXT(DataFromForm[[#This Row],[Heure coucher]],"0000"),2)+1</f>
        <v>#VALUE!</v>
      </c>
      <c r="R538" s="32" t="e">
        <f>IF(RIGHT(DataFromForm[[#This Row],[Heure coucher]],2)*1 &gt;57,Q538, P538)</f>
        <v>#VALUE!</v>
      </c>
      <c r="S538" s="33" t="e">
        <f>IF(RIGHT(DataFromForm[[#This Row],[Heure coucher]],2)*1 &gt;57,0,MROUND(RIGHT(DataFromForm[[#This Row],[Heure coucher]]*1,2),15))</f>
        <v>#VALUE!</v>
      </c>
      <c r="T538" s="20" t="e" cm="1">
        <f t="array" aca="1" ref="T538" ca="1">RIGHT(CELL("address",INDEX(Agenda!A:A,MATCH(DataFromForm[[#This Row],[Date]],Agenda!A:A,0))),3)</f>
        <v>#VALUE!</v>
      </c>
      <c r="U538" s="34" t="e" cm="1">
        <f t="array" ref="U538">INDEX(MatriceHeureHeure[], MATCH(S538*1,TableHeuresMinutes[Colonne1],0),MATCH(R538*1,(MatriceHeureHeure[#Headers])*1,0))</f>
        <v>#VALUE!</v>
      </c>
      <c r="W538" s="30" t="e">
        <f>LEFT(TEXT(DataFromForm[[#This Row],[Heure levé]],"0000"),2)</f>
        <v>#VALUE!</v>
      </c>
      <c r="X538" s="31" t="e">
        <f>LEFT(TEXT(DataFromForm[[#This Row],[Heure levé]],"0000"),2)+1</f>
        <v>#VALUE!</v>
      </c>
      <c r="Y538" t="e">
        <f>IF(RIGHT(DataFromForm[[#This Row],[Heure levé]],2)*1 &gt;57, X538,W538)</f>
        <v>#VALUE!</v>
      </c>
      <c r="Z538" t="e">
        <f>IF(RIGHT(DataFromForm[[#This Row],[Heure levé]],2)*1 &gt;57,0,MROUND(RIGHT(DataFromForm[[#This Row],[Heure coucher]]*1,2),15))</f>
        <v>#VALUE!</v>
      </c>
      <c r="AA538" t="e" cm="1">
        <f t="array" aca="1" ref="AA538" ca="1">RIGHT(CELL("address",INDEX(Agenda!A:A,MATCH(DataFromForm[[#This Row],[Date]],Agenda!A:A,0))),3)</f>
        <v>#VALUE!</v>
      </c>
      <c r="AB538" s="4" t="e" cm="1">
        <f t="array" ref="AB538">INDEX(MatriceHeureHeure[], MATCH(Z538*1,TableHeuresMinutes[Colonne1],0),MATCH(Y538*1,(MatriceHeureHeure[#Headers])*1,0))</f>
        <v>#VALUE!</v>
      </c>
      <c r="AD538" s="48" t="e">
        <f>LEFT(TEXT(DataFromForm[[#This Row],[HeureBoisson]],"0000"),2)</f>
        <v>#VALUE!</v>
      </c>
      <c r="AE538" s="31" t="e">
        <f>LEFT(TEXT(DataFromForm[[#This Row],[HeureBoisson]],"0000"),2)+1</f>
        <v>#VALUE!</v>
      </c>
      <c r="AF538" t="e">
        <f>IF(RIGHT(DataFromForm[[#This Row],[HeureBoisson]],2)*1 &gt;57, AE538,AD538)</f>
        <v>#VALUE!</v>
      </c>
      <c r="AG538" t="e">
        <f>IF(RIGHT(DataFromForm[[#This Row],[HeureBoisson]],2)*1 &gt;57,0,MROUND(RIGHT(DataFromForm[[#This Row],[Heure coucher]]*1,2),15))</f>
        <v>#VALUE!</v>
      </c>
      <c r="AH538" t="e" cm="1">
        <f t="array" aca="1" ref="AH538" ca="1">RIGHT(CELL("address",INDEX(Agenda!A:A,MATCH(DataFromForm[[#This Row],[Date]],Agenda!A:A,0))),3)-1</f>
        <v>#VALUE!</v>
      </c>
      <c r="AI538" s="4" t="e" cm="1">
        <f t="array" ref="AI538">INDEX(MatriceHeureHeure[], MATCH(AG538*1,TableHeuresMinutes[Colonne1],0),MATCH(AF538*1,(MatriceHeureHeure[#Headers])*1,0))</f>
        <v>#VALUE!</v>
      </c>
      <c r="AJ538" s="37">
        <v>0</v>
      </c>
      <c r="AK538" s="48" t="e">
        <f>LEFT(TEXT(DataFromForm[[#This Row],[Heure sieste]],"0000"),2)</f>
        <v>#VALUE!</v>
      </c>
      <c r="AL538" s="31" t="e">
        <f>LEFT(TEXT(DataFromForm[[#This Row],[Heure sieste]],"0000"),2)+1</f>
        <v>#VALUE!</v>
      </c>
      <c r="AM538" t="e">
        <f>IF(RIGHT(DataFromForm[[#This Row],[Heure sieste]],2)*1 &gt;57, AL538,AK538)</f>
        <v>#VALUE!</v>
      </c>
      <c r="AN538" t="e">
        <f>IF(RIGHT(DataFromForm[[#This Row],[Heure sieste]],2)*1 &gt;57,0,MROUND(RIGHT(DataFromForm[[#This Row],[Heure sieste]]*1,2),15))</f>
        <v>#VALUE!</v>
      </c>
      <c r="AO538" t="e">
        <f>MROUND(DataFromForm[[#This Row],[Durée sieste]],15)</f>
        <v>#VALUE!</v>
      </c>
      <c r="AP538" t="e" cm="1">
        <f t="array" aca="1" ref="AP538" ca="1">RIGHT(CELL("address",INDEX(Agenda!A:A,MATCH(DataFromForm[[#This Row],[Date]],Agenda!A:A,0))),3)</f>
        <v>#VALUE!</v>
      </c>
      <c r="AQ538" s="4" t="e" cm="1">
        <f t="array" ref="AQ538">INDEX(MatriceHeureHeure[], MATCH(AN538*1,TableHeuresMinutes[Colonne1],0),MATCH(AM538*1,(MatriceHeureHeure[#Headers])*1,0))</f>
        <v>#VALUE!</v>
      </c>
      <c r="AR538" t="e">
        <f t="shared" si="9"/>
        <v>#VALUE!</v>
      </c>
    </row>
    <row r="539" spans="16:44">
      <c r="P539" s="30" t="e">
        <f>LEFT(TEXT(DataFromForm[[#This Row],[Heure coucher]],"0000"),2)</f>
        <v>#VALUE!</v>
      </c>
      <c r="Q539" s="31" t="e">
        <f>LEFT(TEXT(DataFromForm[[#This Row],[Heure coucher]],"0000"),2)+1</f>
        <v>#VALUE!</v>
      </c>
      <c r="R539" s="32" t="e">
        <f>IF(RIGHT(DataFromForm[[#This Row],[Heure coucher]],2)*1 &gt;57,Q539, P539)</f>
        <v>#VALUE!</v>
      </c>
      <c r="S539" s="33" t="e">
        <f>IF(RIGHT(DataFromForm[[#This Row],[Heure coucher]],2)*1 &gt;57,0,MROUND(RIGHT(DataFromForm[[#This Row],[Heure coucher]]*1,2),15))</f>
        <v>#VALUE!</v>
      </c>
      <c r="T539" s="20" t="e" cm="1">
        <f t="array" aca="1" ref="T539" ca="1">RIGHT(CELL("address",INDEX(Agenda!A:A,MATCH(DataFromForm[[#This Row],[Date]],Agenda!A:A,0))),3)</f>
        <v>#VALUE!</v>
      </c>
      <c r="U539" s="34" t="e" cm="1">
        <f t="array" ref="U539">INDEX(MatriceHeureHeure[], MATCH(S539*1,TableHeuresMinutes[Colonne1],0),MATCH(R539*1,(MatriceHeureHeure[#Headers])*1,0))</f>
        <v>#VALUE!</v>
      </c>
      <c r="W539" s="30" t="e">
        <f>LEFT(TEXT(DataFromForm[[#This Row],[Heure levé]],"0000"),2)</f>
        <v>#VALUE!</v>
      </c>
      <c r="X539" s="31" t="e">
        <f>LEFT(TEXT(DataFromForm[[#This Row],[Heure levé]],"0000"),2)+1</f>
        <v>#VALUE!</v>
      </c>
      <c r="Y539" t="e">
        <f>IF(RIGHT(DataFromForm[[#This Row],[Heure levé]],2)*1 &gt;57, X539,W539)</f>
        <v>#VALUE!</v>
      </c>
      <c r="Z539" t="e">
        <f>IF(RIGHT(DataFromForm[[#This Row],[Heure levé]],2)*1 &gt;57,0,MROUND(RIGHT(DataFromForm[[#This Row],[Heure coucher]]*1,2),15))</f>
        <v>#VALUE!</v>
      </c>
      <c r="AA539" t="e" cm="1">
        <f t="array" aca="1" ref="AA539" ca="1">RIGHT(CELL("address",INDEX(Agenda!A:A,MATCH(DataFromForm[[#This Row],[Date]],Agenda!A:A,0))),3)</f>
        <v>#VALUE!</v>
      </c>
      <c r="AB539" s="4" t="e" cm="1">
        <f t="array" ref="AB539">INDEX(MatriceHeureHeure[], MATCH(Z539*1,TableHeuresMinutes[Colonne1],0),MATCH(Y539*1,(MatriceHeureHeure[#Headers])*1,0))</f>
        <v>#VALUE!</v>
      </c>
      <c r="AD539" s="48" t="e">
        <f>LEFT(TEXT(DataFromForm[[#This Row],[HeureBoisson]],"0000"),2)</f>
        <v>#VALUE!</v>
      </c>
      <c r="AE539" s="31" t="e">
        <f>LEFT(TEXT(DataFromForm[[#This Row],[HeureBoisson]],"0000"),2)+1</f>
        <v>#VALUE!</v>
      </c>
      <c r="AF539" t="e">
        <f>IF(RIGHT(DataFromForm[[#This Row],[HeureBoisson]],2)*1 &gt;57, AE539,AD539)</f>
        <v>#VALUE!</v>
      </c>
      <c r="AG539" t="e">
        <f>IF(RIGHT(DataFromForm[[#This Row],[HeureBoisson]],2)*1 &gt;57,0,MROUND(RIGHT(DataFromForm[[#This Row],[Heure coucher]]*1,2),15))</f>
        <v>#VALUE!</v>
      </c>
      <c r="AH539" t="e" cm="1">
        <f t="array" aca="1" ref="AH539" ca="1">RIGHT(CELL("address",INDEX(Agenda!A:A,MATCH(DataFromForm[[#This Row],[Date]],Agenda!A:A,0))),3)-1</f>
        <v>#VALUE!</v>
      </c>
      <c r="AI539" s="4" t="e" cm="1">
        <f t="array" ref="AI539">INDEX(MatriceHeureHeure[], MATCH(AG539*1,TableHeuresMinutes[Colonne1],0),MATCH(AF539*1,(MatriceHeureHeure[#Headers])*1,0))</f>
        <v>#VALUE!</v>
      </c>
      <c r="AJ539" s="37">
        <v>0</v>
      </c>
      <c r="AK539" s="48" t="e">
        <f>LEFT(TEXT(DataFromForm[[#This Row],[Heure sieste]],"0000"),2)</f>
        <v>#VALUE!</v>
      </c>
      <c r="AL539" s="31" t="e">
        <f>LEFT(TEXT(DataFromForm[[#This Row],[Heure sieste]],"0000"),2)+1</f>
        <v>#VALUE!</v>
      </c>
      <c r="AM539" t="e">
        <f>IF(RIGHT(DataFromForm[[#This Row],[Heure sieste]],2)*1 &gt;57, AL539,AK539)</f>
        <v>#VALUE!</v>
      </c>
      <c r="AN539" t="e">
        <f>IF(RIGHT(DataFromForm[[#This Row],[Heure sieste]],2)*1 &gt;57,0,MROUND(RIGHT(DataFromForm[[#This Row],[Heure sieste]]*1,2),15))</f>
        <v>#VALUE!</v>
      </c>
      <c r="AO539" t="e">
        <f>MROUND(DataFromForm[[#This Row],[Durée sieste]],15)</f>
        <v>#VALUE!</v>
      </c>
      <c r="AP539" t="e" cm="1">
        <f t="array" aca="1" ref="AP539" ca="1">RIGHT(CELL("address",INDEX(Agenda!A:A,MATCH(DataFromForm[[#This Row],[Date]],Agenda!A:A,0))),3)</f>
        <v>#VALUE!</v>
      </c>
      <c r="AQ539" s="4" t="e" cm="1">
        <f t="array" ref="AQ539">INDEX(MatriceHeureHeure[], MATCH(AN539*1,TableHeuresMinutes[Colonne1],0),MATCH(AM539*1,(MatriceHeureHeure[#Headers])*1,0))</f>
        <v>#VALUE!</v>
      </c>
      <c r="AR539" t="e">
        <f t="shared" si="9"/>
        <v>#VALUE!</v>
      </c>
    </row>
    <row r="540" spans="16:44">
      <c r="P540" s="30" t="e">
        <f>LEFT(TEXT(DataFromForm[[#This Row],[Heure coucher]],"0000"),2)</f>
        <v>#VALUE!</v>
      </c>
      <c r="Q540" s="31" t="e">
        <f>LEFT(TEXT(DataFromForm[[#This Row],[Heure coucher]],"0000"),2)+1</f>
        <v>#VALUE!</v>
      </c>
      <c r="R540" s="32" t="e">
        <f>IF(RIGHT(DataFromForm[[#This Row],[Heure coucher]],2)*1 &gt;57,Q540, P540)</f>
        <v>#VALUE!</v>
      </c>
      <c r="S540" s="33" t="e">
        <f>IF(RIGHT(DataFromForm[[#This Row],[Heure coucher]],2)*1 &gt;57,0,MROUND(RIGHT(DataFromForm[[#This Row],[Heure coucher]]*1,2),15))</f>
        <v>#VALUE!</v>
      </c>
      <c r="T540" s="20" t="e" cm="1">
        <f t="array" aca="1" ref="T540" ca="1">RIGHT(CELL("address",INDEX(Agenda!A:A,MATCH(DataFromForm[[#This Row],[Date]],Agenda!A:A,0))),3)</f>
        <v>#VALUE!</v>
      </c>
      <c r="U540" s="34" t="e" cm="1">
        <f t="array" ref="U540">INDEX(MatriceHeureHeure[], MATCH(S540*1,TableHeuresMinutes[Colonne1],0),MATCH(R540*1,(MatriceHeureHeure[#Headers])*1,0))</f>
        <v>#VALUE!</v>
      </c>
      <c r="W540" s="30" t="e">
        <f>LEFT(TEXT(DataFromForm[[#This Row],[Heure levé]],"0000"),2)</f>
        <v>#VALUE!</v>
      </c>
      <c r="X540" s="31" t="e">
        <f>LEFT(TEXT(DataFromForm[[#This Row],[Heure levé]],"0000"),2)+1</f>
        <v>#VALUE!</v>
      </c>
      <c r="Y540" t="e">
        <f>IF(RIGHT(DataFromForm[[#This Row],[Heure levé]],2)*1 &gt;57, X540,W540)</f>
        <v>#VALUE!</v>
      </c>
      <c r="Z540" t="e">
        <f>IF(RIGHT(DataFromForm[[#This Row],[Heure levé]],2)*1 &gt;57,0,MROUND(RIGHT(DataFromForm[[#This Row],[Heure coucher]]*1,2),15))</f>
        <v>#VALUE!</v>
      </c>
      <c r="AA540" t="e" cm="1">
        <f t="array" aca="1" ref="AA540" ca="1">RIGHT(CELL("address",INDEX(Agenda!A:A,MATCH(DataFromForm[[#This Row],[Date]],Agenda!A:A,0))),3)</f>
        <v>#VALUE!</v>
      </c>
      <c r="AB540" s="4" t="e" cm="1">
        <f t="array" ref="AB540">INDEX(MatriceHeureHeure[], MATCH(Z540*1,TableHeuresMinutes[Colonne1],0),MATCH(Y540*1,(MatriceHeureHeure[#Headers])*1,0))</f>
        <v>#VALUE!</v>
      </c>
      <c r="AD540" s="48" t="e">
        <f>LEFT(TEXT(DataFromForm[[#This Row],[HeureBoisson]],"0000"),2)</f>
        <v>#VALUE!</v>
      </c>
      <c r="AE540" s="31" t="e">
        <f>LEFT(TEXT(DataFromForm[[#This Row],[HeureBoisson]],"0000"),2)+1</f>
        <v>#VALUE!</v>
      </c>
      <c r="AF540" t="e">
        <f>IF(RIGHT(DataFromForm[[#This Row],[HeureBoisson]],2)*1 &gt;57, AE540,AD540)</f>
        <v>#VALUE!</v>
      </c>
      <c r="AG540" t="e">
        <f>IF(RIGHT(DataFromForm[[#This Row],[HeureBoisson]],2)*1 &gt;57,0,MROUND(RIGHT(DataFromForm[[#This Row],[Heure coucher]]*1,2),15))</f>
        <v>#VALUE!</v>
      </c>
      <c r="AH540" t="e" cm="1">
        <f t="array" aca="1" ref="AH540" ca="1">RIGHT(CELL("address",INDEX(Agenda!A:A,MATCH(DataFromForm[[#This Row],[Date]],Agenda!A:A,0))),3)-1</f>
        <v>#VALUE!</v>
      </c>
      <c r="AI540" s="4" t="e" cm="1">
        <f t="array" ref="AI540">INDEX(MatriceHeureHeure[], MATCH(AG540*1,TableHeuresMinutes[Colonne1],0),MATCH(AF540*1,(MatriceHeureHeure[#Headers])*1,0))</f>
        <v>#VALUE!</v>
      </c>
      <c r="AJ540" s="37">
        <v>0</v>
      </c>
      <c r="AK540" s="48" t="e">
        <f>LEFT(TEXT(DataFromForm[[#This Row],[Heure sieste]],"0000"),2)</f>
        <v>#VALUE!</v>
      </c>
      <c r="AL540" s="31" t="e">
        <f>LEFT(TEXT(DataFromForm[[#This Row],[Heure sieste]],"0000"),2)+1</f>
        <v>#VALUE!</v>
      </c>
      <c r="AM540" t="e">
        <f>IF(RIGHT(DataFromForm[[#This Row],[Heure sieste]],2)*1 &gt;57, AL540,AK540)</f>
        <v>#VALUE!</v>
      </c>
      <c r="AN540" t="e">
        <f>IF(RIGHT(DataFromForm[[#This Row],[Heure sieste]],2)*1 &gt;57,0,MROUND(RIGHT(DataFromForm[[#This Row],[Heure sieste]]*1,2),15))</f>
        <v>#VALUE!</v>
      </c>
      <c r="AO540" t="e">
        <f>MROUND(DataFromForm[[#This Row],[Durée sieste]],15)</f>
        <v>#VALUE!</v>
      </c>
      <c r="AP540" t="e" cm="1">
        <f t="array" aca="1" ref="AP540" ca="1">RIGHT(CELL("address",INDEX(Agenda!A:A,MATCH(DataFromForm[[#This Row],[Date]],Agenda!A:A,0))),3)</f>
        <v>#VALUE!</v>
      </c>
      <c r="AQ540" s="4" t="e" cm="1">
        <f t="array" ref="AQ540">INDEX(MatriceHeureHeure[], MATCH(AN540*1,TableHeuresMinutes[Colonne1],0),MATCH(AM540*1,(MatriceHeureHeure[#Headers])*1,0))</f>
        <v>#VALUE!</v>
      </c>
      <c r="AR540" t="e">
        <f t="shared" si="9"/>
        <v>#VALUE!</v>
      </c>
    </row>
    <row r="541" spans="16:44">
      <c r="P541" s="30" t="e">
        <f>LEFT(TEXT(DataFromForm[[#This Row],[Heure coucher]],"0000"),2)</f>
        <v>#VALUE!</v>
      </c>
      <c r="Q541" s="31" t="e">
        <f>LEFT(TEXT(DataFromForm[[#This Row],[Heure coucher]],"0000"),2)+1</f>
        <v>#VALUE!</v>
      </c>
      <c r="R541" s="32" t="e">
        <f>IF(RIGHT(DataFromForm[[#This Row],[Heure coucher]],2)*1 &gt;57,Q541, P541)</f>
        <v>#VALUE!</v>
      </c>
      <c r="S541" s="33" t="e">
        <f>IF(RIGHT(DataFromForm[[#This Row],[Heure coucher]],2)*1 &gt;57,0,MROUND(RIGHT(DataFromForm[[#This Row],[Heure coucher]]*1,2),15))</f>
        <v>#VALUE!</v>
      </c>
      <c r="T541" s="20" t="e" cm="1">
        <f t="array" aca="1" ref="T541" ca="1">RIGHT(CELL("address",INDEX(Agenda!A:A,MATCH(DataFromForm[[#This Row],[Date]],Agenda!A:A,0))),3)</f>
        <v>#VALUE!</v>
      </c>
      <c r="U541" s="34" t="e" cm="1">
        <f t="array" ref="U541">INDEX(MatriceHeureHeure[], MATCH(S541*1,TableHeuresMinutes[Colonne1],0),MATCH(R541*1,(MatriceHeureHeure[#Headers])*1,0))</f>
        <v>#VALUE!</v>
      </c>
      <c r="W541" s="30" t="e">
        <f>LEFT(TEXT(DataFromForm[[#This Row],[Heure levé]],"0000"),2)</f>
        <v>#VALUE!</v>
      </c>
      <c r="X541" s="31" t="e">
        <f>LEFT(TEXT(DataFromForm[[#This Row],[Heure levé]],"0000"),2)+1</f>
        <v>#VALUE!</v>
      </c>
      <c r="Y541" t="e">
        <f>IF(RIGHT(DataFromForm[[#This Row],[Heure levé]],2)*1 &gt;57, X541,W541)</f>
        <v>#VALUE!</v>
      </c>
      <c r="Z541" t="e">
        <f>IF(RIGHT(DataFromForm[[#This Row],[Heure levé]],2)*1 &gt;57,0,MROUND(RIGHT(DataFromForm[[#This Row],[Heure coucher]]*1,2),15))</f>
        <v>#VALUE!</v>
      </c>
      <c r="AA541" t="e" cm="1">
        <f t="array" aca="1" ref="AA541" ca="1">RIGHT(CELL("address",INDEX(Agenda!A:A,MATCH(DataFromForm[[#This Row],[Date]],Agenda!A:A,0))),3)</f>
        <v>#VALUE!</v>
      </c>
      <c r="AB541" s="4" t="e" cm="1">
        <f t="array" ref="AB541">INDEX(MatriceHeureHeure[], MATCH(Z541*1,TableHeuresMinutes[Colonne1],0),MATCH(Y541*1,(MatriceHeureHeure[#Headers])*1,0))</f>
        <v>#VALUE!</v>
      </c>
      <c r="AD541" s="48" t="e">
        <f>LEFT(TEXT(DataFromForm[[#This Row],[HeureBoisson]],"0000"),2)</f>
        <v>#VALUE!</v>
      </c>
      <c r="AE541" s="31" t="e">
        <f>LEFT(TEXT(DataFromForm[[#This Row],[HeureBoisson]],"0000"),2)+1</f>
        <v>#VALUE!</v>
      </c>
      <c r="AF541" t="e">
        <f>IF(RIGHT(DataFromForm[[#This Row],[HeureBoisson]],2)*1 &gt;57, AE541,AD541)</f>
        <v>#VALUE!</v>
      </c>
      <c r="AG541" t="e">
        <f>IF(RIGHT(DataFromForm[[#This Row],[HeureBoisson]],2)*1 &gt;57,0,MROUND(RIGHT(DataFromForm[[#This Row],[Heure coucher]]*1,2),15))</f>
        <v>#VALUE!</v>
      </c>
      <c r="AH541" t="e" cm="1">
        <f t="array" aca="1" ref="AH541" ca="1">RIGHT(CELL("address",INDEX(Agenda!A:A,MATCH(DataFromForm[[#This Row],[Date]],Agenda!A:A,0))),3)-1</f>
        <v>#VALUE!</v>
      </c>
      <c r="AI541" s="4" t="e" cm="1">
        <f t="array" ref="AI541">INDEX(MatriceHeureHeure[], MATCH(AG541*1,TableHeuresMinutes[Colonne1],0),MATCH(AF541*1,(MatriceHeureHeure[#Headers])*1,0))</f>
        <v>#VALUE!</v>
      </c>
      <c r="AJ541" s="37">
        <v>0</v>
      </c>
      <c r="AK541" s="48" t="e">
        <f>LEFT(TEXT(DataFromForm[[#This Row],[Heure sieste]],"0000"),2)</f>
        <v>#VALUE!</v>
      </c>
      <c r="AL541" s="31" t="e">
        <f>LEFT(TEXT(DataFromForm[[#This Row],[Heure sieste]],"0000"),2)+1</f>
        <v>#VALUE!</v>
      </c>
      <c r="AM541" t="e">
        <f>IF(RIGHT(DataFromForm[[#This Row],[Heure sieste]],2)*1 &gt;57, AL541,AK541)</f>
        <v>#VALUE!</v>
      </c>
      <c r="AN541" t="e">
        <f>IF(RIGHT(DataFromForm[[#This Row],[Heure sieste]],2)*1 &gt;57,0,MROUND(RIGHT(DataFromForm[[#This Row],[Heure sieste]]*1,2),15))</f>
        <v>#VALUE!</v>
      </c>
      <c r="AO541" t="e">
        <f>MROUND(DataFromForm[[#This Row],[Durée sieste]],15)</f>
        <v>#VALUE!</v>
      </c>
      <c r="AP541" t="e" cm="1">
        <f t="array" aca="1" ref="AP541" ca="1">RIGHT(CELL("address",INDEX(Agenda!A:A,MATCH(DataFromForm[[#This Row],[Date]],Agenda!A:A,0))),3)</f>
        <v>#VALUE!</v>
      </c>
      <c r="AQ541" s="4" t="e" cm="1">
        <f t="array" ref="AQ541">INDEX(MatriceHeureHeure[], MATCH(AN541*1,TableHeuresMinutes[Colonne1],0),MATCH(AM541*1,(MatriceHeureHeure[#Headers])*1,0))</f>
        <v>#VALUE!</v>
      </c>
      <c r="AR541" t="e">
        <f t="shared" si="9"/>
        <v>#VALUE!</v>
      </c>
    </row>
    <row r="542" spans="16:44">
      <c r="P542" s="30" t="e">
        <f>LEFT(TEXT(DataFromForm[[#This Row],[Heure coucher]],"0000"),2)</f>
        <v>#VALUE!</v>
      </c>
      <c r="Q542" s="31" t="e">
        <f>LEFT(TEXT(DataFromForm[[#This Row],[Heure coucher]],"0000"),2)+1</f>
        <v>#VALUE!</v>
      </c>
      <c r="R542" s="32" t="e">
        <f>IF(RIGHT(DataFromForm[[#This Row],[Heure coucher]],2)*1 &gt;57,Q542, P542)</f>
        <v>#VALUE!</v>
      </c>
      <c r="S542" s="33" t="e">
        <f>IF(RIGHT(DataFromForm[[#This Row],[Heure coucher]],2)*1 &gt;57,0,MROUND(RIGHT(DataFromForm[[#This Row],[Heure coucher]]*1,2),15))</f>
        <v>#VALUE!</v>
      </c>
      <c r="T542" s="20" t="e" cm="1">
        <f t="array" aca="1" ref="T542" ca="1">RIGHT(CELL("address",INDEX(Agenda!A:A,MATCH(DataFromForm[[#This Row],[Date]],Agenda!A:A,0))),3)</f>
        <v>#VALUE!</v>
      </c>
      <c r="U542" s="34" t="e" cm="1">
        <f t="array" ref="U542">INDEX(MatriceHeureHeure[], MATCH(S542*1,TableHeuresMinutes[Colonne1],0),MATCH(R542*1,(MatriceHeureHeure[#Headers])*1,0))</f>
        <v>#VALUE!</v>
      </c>
      <c r="W542" s="30" t="e">
        <f>LEFT(TEXT(DataFromForm[[#This Row],[Heure levé]],"0000"),2)</f>
        <v>#VALUE!</v>
      </c>
      <c r="X542" s="31" t="e">
        <f>LEFT(TEXT(DataFromForm[[#This Row],[Heure levé]],"0000"),2)+1</f>
        <v>#VALUE!</v>
      </c>
      <c r="Y542" t="e">
        <f>IF(RIGHT(DataFromForm[[#This Row],[Heure levé]],2)*1 &gt;57, X542,W542)</f>
        <v>#VALUE!</v>
      </c>
      <c r="Z542" t="e">
        <f>IF(RIGHT(DataFromForm[[#This Row],[Heure levé]],2)*1 &gt;57,0,MROUND(RIGHT(DataFromForm[[#This Row],[Heure coucher]]*1,2),15))</f>
        <v>#VALUE!</v>
      </c>
      <c r="AA542" t="e" cm="1">
        <f t="array" aca="1" ref="AA542" ca="1">RIGHT(CELL("address",INDEX(Agenda!A:A,MATCH(DataFromForm[[#This Row],[Date]],Agenda!A:A,0))),3)</f>
        <v>#VALUE!</v>
      </c>
      <c r="AB542" s="4" t="e" cm="1">
        <f t="array" ref="AB542">INDEX(MatriceHeureHeure[], MATCH(Z542*1,TableHeuresMinutes[Colonne1],0),MATCH(Y542*1,(MatriceHeureHeure[#Headers])*1,0))</f>
        <v>#VALUE!</v>
      </c>
      <c r="AD542" s="48" t="e">
        <f>LEFT(TEXT(DataFromForm[[#This Row],[HeureBoisson]],"0000"),2)</f>
        <v>#VALUE!</v>
      </c>
      <c r="AE542" s="31" t="e">
        <f>LEFT(TEXT(DataFromForm[[#This Row],[HeureBoisson]],"0000"),2)+1</f>
        <v>#VALUE!</v>
      </c>
      <c r="AF542" t="e">
        <f>IF(RIGHT(DataFromForm[[#This Row],[HeureBoisson]],2)*1 &gt;57, AE542,AD542)</f>
        <v>#VALUE!</v>
      </c>
      <c r="AG542" t="e">
        <f>IF(RIGHT(DataFromForm[[#This Row],[HeureBoisson]],2)*1 &gt;57,0,MROUND(RIGHT(DataFromForm[[#This Row],[Heure coucher]]*1,2),15))</f>
        <v>#VALUE!</v>
      </c>
      <c r="AH542" t="e" cm="1">
        <f t="array" aca="1" ref="AH542" ca="1">RIGHT(CELL("address",INDEX(Agenda!A:A,MATCH(DataFromForm[[#This Row],[Date]],Agenda!A:A,0))),3)-1</f>
        <v>#VALUE!</v>
      </c>
      <c r="AI542" s="4" t="e" cm="1">
        <f t="array" ref="AI542">INDEX(MatriceHeureHeure[], MATCH(AG542*1,TableHeuresMinutes[Colonne1],0),MATCH(AF542*1,(MatriceHeureHeure[#Headers])*1,0))</f>
        <v>#VALUE!</v>
      </c>
      <c r="AJ542" s="37">
        <v>0</v>
      </c>
      <c r="AK542" s="48" t="e">
        <f>LEFT(TEXT(DataFromForm[[#This Row],[Heure sieste]],"0000"),2)</f>
        <v>#VALUE!</v>
      </c>
      <c r="AL542" s="31" t="e">
        <f>LEFT(TEXT(DataFromForm[[#This Row],[Heure sieste]],"0000"),2)+1</f>
        <v>#VALUE!</v>
      </c>
      <c r="AM542" t="e">
        <f>IF(RIGHT(DataFromForm[[#This Row],[Heure sieste]],2)*1 &gt;57, AL542,AK542)</f>
        <v>#VALUE!</v>
      </c>
      <c r="AN542" t="e">
        <f>IF(RIGHT(DataFromForm[[#This Row],[Heure sieste]],2)*1 &gt;57,0,MROUND(RIGHT(DataFromForm[[#This Row],[Heure sieste]]*1,2),15))</f>
        <v>#VALUE!</v>
      </c>
      <c r="AO542" t="e">
        <f>MROUND(DataFromForm[[#This Row],[Durée sieste]],15)</f>
        <v>#VALUE!</v>
      </c>
      <c r="AP542" t="e" cm="1">
        <f t="array" aca="1" ref="AP542" ca="1">RIGHT(CELL("address",INDEX(Agenda!A:A,MATCH(DataFromForm[[#This Row],[Date]],Agenda!A:A,0))),3)</f>
        <v>#VALUE!</v>
      </c>
      <c r="AQ542" s="4" t="e" cm="1">
        <f t="array" ref="AQ542">INDEX(MatriceHeureHeure[], MATCH(AN542*1,TableHeuresMinutes[Colonne1],0),MATCH(AM542*1,(MatriceHeureHeure[#Headers])*1,0))</f>
        <v>#VALUE!</v>
      </c>
      <c r="AR542" t="e">
        <f t="shared" si="9"/>
        <v>#VALUE!</v>
      </c>
    </row>
    <row r="543" spans="16:44">
      <c r="P543" s="30" t="e">
        <f>LEFT(TEXT(DataFromForm[[#This Row],[Heure coucher]],"0000"),2)</f>
        <v>#VALUE!</v>
      </c>
      <c r="Q543" s="31" t="e">
        <f>LEFT(TEXT(DataFromForm[[#This Row],[Heure coucher]],"0000"),2)+1</f>
        <v>#VALUE!</v>
      </c>
      <c r="R543" s="32" t="e">
        <f>IF(RIGHT(DataFromForm[[#This Row],[Heure coucher]],2)*1 &gt;57,Q543, P543)</f>
        <v>#VALUE!</v>
      </c>
      <c r="S543" s="33" t="e">
        <f>IF(RIGHT(DataFromForm[[#This Row],[Heure coucher]],2)*1 &gt;57,0,MROUND(RIGHT(DataFromForm[[#This Row],[Heure coucher]]*1,2),15))</f>
        <v>#VALUE!</v>
      </c>
      <c r="T543" s="20" t="e" cm="1">
        <f t="array" aca="1" ref="T543" ca="1">RIGHT(CELL("address",INDEX(Agenda!A:A,MATCH(DataFromForm[[#This Row],[Date]],Agenda!A:A,0))),3)</f>
        <v>#VALUE!</v>
      </c>
      <c r="U543" s="34" t="e" cm="1">
        <f t="array" ref="U543">INDEX(MatriceHeureHeure[], MATCH(S543*1,TableHeuresMinutes[Colonne1],0),MATCH(R543*1,(MatriceHeureHeure[#Headers])*1,0))</f>
        <v>#VALUE!</v>
      </c>
      <c r="W543" s="30" t="e">
        <f>LEFT(TEXT(DataFromForm[[#This Row],[Heure levé]],"0000"),2)</f>
        <v>#VALUE!</v>
      </c>
      <c r="X543" s="31" t="e">
        <f>LEFT(TEXT(DataFromForm[[#This Row],[Heure levé]],"0000"),2)+1</f>
        <v>#VALUE!</v>
      </c>
      <c r="Y543" t="e">
        <f>IF(RIGHT(DataFromForm[[#This Row],[Heure levé]],2)*1 &gt;57, X543,W543)</f>
        <v>#VALUE!</v>
      </c>
      <c r="Z543" t="e">
        <f>IF(RIGHT(DataFromForm[[#This Row],[Heure levé]],2)*1 &gt;57,0,MROUND(RIGHT(DataFromForm[[#This Row],[Heure coucher]]*1,2),15))</f>
        <v>#VALUE!</v>
      </c>
      <c r="AA543" t="e" cm="1">
        <f t="array" aca="1" ref="AA543" ca="1">RIGHT(CELL("address",INDEX(Agenda!A:A,MATCH(DataFromForm[[#This Row],[Date]],Agenda!A:A,0))),3)</f>
        <v>#VALUE!</v>
      </c>
      <c r="AB543" s="4" t="e" cm="1">
        <f t="array" ref="AB543">INDEX(MatriceHeureHeure[], MATCH(Z543*1,TableHeuresMinutes[Colonne1],0),MATCH(Y543*1,(MatriceHeureHeure[#Headers])*1,0))</f>
        <v>#VALUE!</v>
      </c>
      <c r="AD543" s="48" t="e">
        <f>LEFT(TEXT(DataFromForm[[#This Row],[HeureBoisson]],"0000"),2)</f>
        <v>#VALUE!</v>
      </c>
      <c r="AE543" s="31" t="e">
        <f>LEFT(TEXT(DataFromForm[[#This Row],[HeureBoisson]],"0000"),2)+1</f>
        <v>#VALUE!</v>
      </c>
      <c r="AF543" t="e">
        <f>IF(RIGHT(DataFromForm[[#This Row],[HeureBoisson]],2)*1 &gt;57, AE543,AD543)</f>
        <v>#VALUE!</v>
      </c>
      <c r="AG543" t="e">
        <f>IF(RIGHT(DataFromForm[[#This Row],[HeureBoisson]],2)*1 &gt;57,0,MROUND(RIGHT(DataFromForm[[#This Row],[Heure coucher]]*1,2),15))</f>
        <v>#VALUE!</v>
      </c>
      <c r="AH543" t="e" cm="1">
        <f t="array" aca="1" ref="AH543" ca="1">RIGHT(CELL("address",INDEX(Agenda!A:A,MATCH(DataFromForm[[#This Row],[Date]],Agenda!A:A,0))),3)-1</f>
        <v>#VALUE!</v>
      </c>
      <c r="AI543" s="4" t="e" cm="1">
        <f t="array" ref="AI543">INDEX(MatriceHeureHeure[], MATCH(AG543*1,TableHeuresMinutes[Colonne1],0),MATCH(AF543*1,(MatriceHeureHeure[#Headers])*1,0))</f>
        <v>#VALUE!</v>
      </c>
      <c r="AJ543" s="37">
        <v>0</v>
      </c>
      <c r="AK543" s="48" t="e">
        <f>LEFT(TEXT(DataFromForm[[#This Row],[Heure sieste]],"0000"),2)</f>
        <v>#VALUE!</v>
      </c>
      <c r="AL543" s="31" t="e">
        <f>LEFT(TEXT(DataFromForm[[#This Row],[Heure sieste]],"0000"),2)+1</f>
        <v>#VALUE!</v>
      </c>
      <c r="AM543" t="e">
        <f>IF(RIGHT(DataFromForm[[#This Row],[Heure sieste]],2)*1 &gt;57, AL543,AK543)</f>
        <v>#VALUE!</v>
      </c>
      <c r="AN543" t="e">
        <f>IF(RIGHT(DataFromForm[[#This Row],[Heure sieste]],2)*1 &gt;57,0,MROUND(RIGHT(DataFromForm[[#This Row],[Heure sieste]]*1,2),15))</f>
        <v>#VALUE!</v>
      </c>
      <c r="AO543" t="e">
        <f>MROUND(DataFromForm[[#This Row],[Durée sieste]],15)</f>
        <v>#VALUE!</v>
      </c>
      <c r="AP543" t="e" cm="1">
        <f t="array" aca="1" ref="AP543" ca="1">RIGHT(CELL("address",INDEX(Agenda!A:A,MATCH(DataFromForm[[#This Row],[Date]],Agenda!A:A,0))),3)</f>
        <v>#VALUE!</v>
      </c>
      <c r="AQ543" s="4" t="e" cm="1">
        <f t="array" ref="AQ543">INDEX(MatriceHeureHeure[], MATCH(AN543*1,TableHeuresMinutes[Colonne1],0),MATCH(AM543*1,(MatriceHeureHeure[#Headers])*1,0))</f>
        <v>#VALUE!</v>
      </c>
      <c r="AR543" t="e">
        <f t="shared" si="9"/>
        <v>#VALUE!</v>
      </c>
    </row>
    <row r="544" spans="16:44">
      <c r="P544" s="30" t="e">
        <f>LEFT(TEXT(DataFromForm[[#This Row],[Heure coucher]],"0000"),2)</f>
        <v>#VALUE!</v>
      </c>
      <c r="Q544" s="31" t="e">
        <f>LEFT(TEXT(DataFromForm[[#This Row],[Heure coucher]],"0000"),2)+1</f>
        <v>#VALUE!</v>
      </c>
      <c r="R544" s="32" t="e">
        <f>IF(RIGHT(DataFromForm[[#This Row],[Heure coucher]],2)*1 &gt;57,Q544, P544)</f>
        <v>#VALUE!</v>
      </c>
      <c r="S544" s="33" t="e">
        <f>IF(RIGHT(DataFromForm[[#This Row],[Heure coucher]],2)*1 &gt;57,0,MROUND(RIGHT(DataFromForm[[#This Row],[Heure coucher]]*1,2),15))</f>
        <v>#VALUE!</v>
      </c>
      <c r="T544" s="20" t="e" cm="1">
        <f t="array" aca="1" ref="T544" ca="1">RIGHT(CELL("address",INDEX(Agenda!A:A,MATCH(DataFromForm[[#This Row],[Date]],Agenda!A:A,0))),3)</f>
        <v>#VALUE!</v>
      </c>
      <c r="U544" s="34" t="e" cm="1">
        <f t="array" ref="U544">INDEX(MatriceHeureHeure[], MATCH(S544*1,TableHeuresMinutes[Colonne1],0),MATCH(R544*1,(MatriceHeureHeure[#Headers])*1,0))</f>
        <v>#VALUE!</v>
      </c>
      <c r="W544" s="30" t="e">
        <f>LEFT(TEXT(DataFromForm[[#This Row],[Heure levé]],"0000"),2)</f>
        <v>#VALUE!</v>
      </c>
      <c r="X544" s="31" t="e">
        <f>LEFT(TEXT(DataFromForm[[#This Row],[Heure levé]],"0000"),2)+1</f>
        <v>#VALUE!</v>
      </c>
      <c r="Y544" t="e">
        <f>IF(RIGHT(DataFromForm[[#This Row],[Heure levé]],2)*1 &gt;57, X544,W544)</f>
        <v>#VALUE!</v>
      </c>
      <c r="Z544" t="e">
        <f>IF(RIGHT(DataFromForm[[#This Row],[Heure levé]],2)*1 &gt;57,0,MROUND(RIGHT(DataFromForm[[#This Row],[Heure coucher]]*1,2),15))</f>
        <v>#VALUE!</v>
      </c>
      <c r="AA544" t="e" cm="1">
        <f t="array" aca="1" ref="AA544" ca="1">RIGHT(CELL("address",INDEX(Agenda!A:A,MATCH(DataFromForm[[#This Row],[Date]],Agenda!A:A,0))),3)</f>
        <v>#VALUE!</v>
      </c>
      <c r="AB544" s="4" t="e" cm="1">
        <f t="array" ref="AB544">INDEX(MatriceHeureHeure[], MATCH(Z544*1,TableHeuresMinutes[Colonne1],0),MATCH(Y544*1,(MatriceHeureHeure[#Headers])*1,0))</f>
        <v>#VALUE!</v>
      </c>
      <c r="AD544" s="48" t="e">
        <f>LEFT(TEXT(DataFromForm[[#This Row],[HeureBoisson]],"0000"),2)</f>
        <v>#VALUE!</v>
      </c>
      <c r="AE544" s="31" t="e">
        <f>LEFT(TEXT(DataFromForm[[#This Row],[HeureBoisson]],"0000"),2)+1</f>
        <v>#VALUE!</v>
      </c>
      <c r="AF544" t="e">
        <f>IF(RIGHT(DataFromForm[[#This Row],[HeureBoisson]],2)*1 &gt;57, AE544,AD544)</f>
        <v>#VALUE!</v>
      </c>
      <c r="AG544" t="e">
        <f>IF(RIGHT(DataFromForm[[#This Row],[HeureBoisson]],2)*1 &gt;57,0,MROUND(RIGHT(DataFromForm[[#This Row],[Heure coucher]]*1,2),15))</f>
        <v>#VALUE!</v>
      </c>
      <c r="AH544" t="e" cm="1">
        <f t="array" aca="1" ref="AH544" ca="1">RIGHT(CELL("address",INDEX(Agenda!A:A,MATCH(DataFromForm[[#This Row],[Date]],Agenda!A:A,0))),3)-1</f>
        <v>#VALUE!</v>
      </c>
      <c r="AI544" s="4" t="e" cm="1">
        <f t="array" ref="AI544">INDEX(MatriceHeureHeure[], MATCH(AG544*1,TableHeuresMinutes[Colonne1],0),MATCH(AF544*1,(MatriceHeureHeure[#Headers])*1,0))</f>
        <v>#VALUE!</v>
      </c>
      <c r="AJ544" s="37">
        <v>0</v>
      </c>
      <c r="AK544" s="48" t="e">
        <f>LEFT(TEXT(DataFromForm[[#This Row],[Heure sieste]],"0000"),2)</f>
        <v>#VALUE!</v>
      </c>
      <c r="AL544" s="31" t="e">
        <f>LEFT(TEXT(DataFromForm[[#This Row],[Heure sieste]],"0000"),2)+1</f>
        <v>#VALUE!</v>
      </c>
      <c r="AM544" t="e">
        <f>IF(RIGHT(DataFromForm[[#This Row],[Heure sieste]],2)*1 &gt;57, AL544,AK544)</f>
        <v>#VALUE!</v>
      </c>
      <c r="AN544" t="e">
        <f>IF(RIGHT(DataFromForm[[#This Row],[Heure sieste]],2)*1 &gt;57,0,MROUND(RIGHT(DataFromForm[[#This Row],[Heure sieste]]*1,2),15))</f>
        <v>#VALUE!</v>
      </c>
      <c r="AO544" t="e">
        <f>MROUND(DataFromForm[[#This Row],[Durée sieste]],15)</f>
        <v>#VALUE!</v>
      </c>
      <c r="AP544" t="e" cm="1">
        <f t="array" aca="1" ref="AP544" ca="1">RIGHT(CELL("address",INDEX(Agenda!A:A,MATCH(DataFromForm[[#This Row],[Date]],Agenda!A:A,0))),3)</f>
        <v>#VALUE!</v>
      </c>
      <c r="AQ544" s="4" t="e" cm="1">
        <f t="array" ref="AQ544">INDEX(MatriceHeureHeure[], MATCH(AN544*1,TableHeuresMinutes[Colonne1],0),MATCH(AM544*1,(MatriceHeureHeure[#Headers])*1,0))</f>
        <v>#VALUE!</v>
      </c>
      <c r="AR544" t="e">
        <f t="shared" si="9"/>
        <v>#VALUE!</v>
      </c>
    </row>
    <row r="545" spans="16:44">
      <c r="P545" s="30" t="e">
        <f>LEFT(TEXT(DataFromForm[[#This Row],[Heure coucher]],"0000"),2)</f>
        <v>#VALUE!</v>
      </c>
      <c r="Q545" s="31" t="e">
        <f>LEFT(TEXT(DataFromForm[[#This Row],[Heure coucher]],"0000"),2)+1</f>
        <v>#VALUE!</v>
      </c>
      <c r="R545" s="32" t="e">
        <f>IF(RIGHT(DataFromForm[[#This Row],[Heure coucher]],2)*1 &gt;57,Q545, P545)</f>
        <v>#VALUE!</v>
      </c>
      <c r="S545" s="33" t="e">
        <f>IF(RIGHT(DataFromForm[[#This Row],[Heure coucher]],2)*1 &gt;57,0,MROUND(RIGHT(DataFromForm[[#This Row],[Heure coucher]]*1,2),15))</f>
        <v>#VALUE!</v>
      </c>
      <c r="T545" s="20" t="e" cm="1">
        <f t="array" aca="1" ref="T545" ca="1">RIGHT(CELL("address",INDEX(Agenda!A:A,MATCH(DataFromForm[[#This Row],[Date]],Agenda!A:A,0))),3)</f>
        <v>#VALUE!</v>
      </c>
      <c r="U545" s="34" t="e" cm="1">
        <f t="array" ref="U545">INDEX(MatriceHeureHeure[], MATCH(S545*1,TableHeuresMinutes[Colonne1],0),MATCH(R545*1,(MatriceHeureHeure[#Headers])*1,0))</f>
        <v>#VALUE!</v>
      </c>
      <c r="W545" s="30" t="e">
        <f>LEFT(TEXT(DataFromForm[[#This Row],[Heure levé]],"0000"),2)</f>
        <v>#VALUE!</v>
      </c>
      <c r="X545" s="31" t="e">
        <f>LEFT(TEXT(DataFromForm[[#This Row],[Heure levé]],"0000"),2)+1</f>
        <v>#VALUE!</v>
      </c>
      <c r="Y545" t="e">
        <f>IF(RIGHT(DataFromForm[[#This Row],[Heure levé]],2)*1 &gt;57, X545,W545)</f>
        <v>#VALUE!</v>
      </c>
      <c r="Z545" t="e">
        <f>IF(RIGHT(DataFromForm[[#This Row],[Heure levé]],2)*1 &gt;57,0,MROUND(RIGHT(DataFromForm[[#This Row],[Heure coucher]]*1,2),15))</f>
        <v>#VALUE!</v>
      </c>
      <c r="AA545" t="e" cm="1">
        <f t="array" aca="1" ref="AA545" ca="1">RIGHT(CELL("address",INDEX(Agenda!A:A,MATCH(DataFromForm[[#This Row],[Date]],Agenda!A:A,0))),3)</f>
        <v>#VALUE!</v>
      </c>
      <c r="AB545" s="4" t="e" cm="1">
        <f t="array" ref="AB545">INDEX(MatriceHeureHeure[], MATCH(Z545*1,TableHeuresMinutes[Colonne1],0),MATCH(Y545*1,(MatriceHeureHeure[#Headers])*1,0))</f>
        <v>#VALUE!</v>
      </c>
      <c r="AD545" s="48" t="e">
        <f>LEFT(TEXT(DataFromForm[[#This Row],[HeureBoisson]],"0000"),2)</f>
        <v>#VALUE!</v>
      </c>
      <c r="AE545" s="31" t="e">
        <f>LEFT(TEXT(DataFromForm[[#This Row],[HeureBoisson]],"0000"),2)+1</f>
        <v>#VALUE!</v>
      </c>
      <c r="AF545" t="e">
        <f>IF(RIGHT(DataFromForm[[#This Row],[HeureBoisson]],2)*1 &gt;57, AE545,AD545)</f>
        <v>#VALUE!</v>
      </c>
      <c r="AG545" t="e">
        <f>IF(RIGHT(DataFromForm[[#This Row],[HeureBoisson]],2)*1 &gt;57,0,MROUND(RIGHT(DataFromForm[[#This Row],[Heure coucher]]*1,2),15))</f>
        <v>#VALUE!</v>
      </c>
      <c r="AH545" t="e" cm="1">
        <f t="array" aca="1" ref="AH545" ca="1">RIGHT(CELL("address",INDEX(Agenda!A:A,MATCH(DataFromForm[[#This Row],[Date]],Agenda!A:A,0))),3)-1</f>
        <v>#VALUE!</v>
      </c>
      <c r="AI545" s="4" t="e" cm="1">
        <f t="array" ref="AI545">INDEX(MatriceHeureHeure[], MATCH(AG545*1,TableHeuresMinutes[Colonne1],0),MATCH(AF545*1,(MatriceHeureHeure[#Headers])*1,0))</f>
        <v>#VALUE!</v>
      </c>
      <c r="AJ545" s="37">
        <v>0</v>
      </c>
      <c r="AK545" s="48" t="e">
        <f>LEFT(TEXT(DataFromForm[[#This Row],[Heure sieste]],"0000"),2)</f>
        <v>#VALUE!</v>
      </c>
      <c r="AL545" s="31" t="e">
        <f>LEFT(TEXT(DataFromForm[[#This Row],[Heure sieste]],"0000"),2)+1</f>
        <v>#VALUE!</v>
      </c>
      <c r="AM545" t="e">
        <f>IF(RIGHT(DataFromForm[[#This Row],[Heure sieste]],2)*1 &gt;57, AL545,AK545)</f>
        <v>#VALUE!</v>
      </c>
      <c r="AN545" t="e">
        <f>IF(RIGHT(DataFromForm[[#This Row],[Heure sieste]],2)*1 &gt;57,0,MROUND(RIGHT(DataFromForm[[#This Row],[Heure sieste]]*1,2),15))</f>
        <v>#VALUE!</v>
      </c>
      <c r="AO545" t="e">
        <f>MROUND(DataFromForm[[#This Row],[Durée sieste]],15)</f>
        <v>#VALUE!</v>
      </c>
      <c r="AP545" t="e" cm="1">
        <f t="array" aca="1" ref="AP545" ca="1">RIGHT(CELL("address",INDEX(Agenda!A:A,MATCH(DataFromForm[[#This Row],[Date]],Agenda!A:A,0))),3)</f>
        <v>#VALUE!</v>
      </c>
      <c r="AQ545" s="4" t="e" cm="1">
        <f t="array" ref="AQ545">INDEX(MatriceHeureHeure[], MATCH(AN545*1,TableHeuresMinutes[Colonne1],0),MATCH(AM545*1,(MatriceHeureHeure[#Headers])*1,0))</f>
        <v>#VALUE!</v>
      </c>
      <c r="AR545" t="e">
        <f t="shared" si="9"/>
        <v>#VALUE!</v>
      </c>
    </row>
    <row r="546" spans="16:44">
      <c r="P546" s="30" t="e">
        <f>LEFT(TEXT(DataFromForm[[#This Row],[Heure coucher]],"0000"),2)</f>
        <v>#VALUE!</v>
      </c>
      <c r="Q546" s="31" t="e">
        <f>LEFT(TEXT(DataFromForm[[#This Row],[Heure coucher]],"0000"),2)+1</f>
        <v>#VALUE!</v>
      </c>
      <c r="R546" s="32" t="e">
        <f>IF(RIGHT(DataFromForm[[#This Row],[Heure coucher]],2)*1 &gt;57,Q546, P546)</f>
        <v>#VALUE!</v>
      </c>
      <c r="S546" s="33" t="e">
        <f>IF(RIGHT(DataFromForm[[#This Row],[Heure coucher]],2)*1 &gt;57,0,MROUND(RIGHT(DataFromForm[[#This Row],[Heure coucher]]*1,2),15))</f>
        <v>#VALUE!</v>
      </c>
      <c r="T546" s="20" t="e" cm="1">
        <f t="array" aca="1" ref="T546" ca="1">RIGHT(CELL("address",INDEX(Agenda!A:A,MATCH(DataFromForm[[#This Row],[Date]],Agenda!A:A,0))),3)</f>
        <v>#VALUE!</v>
      </c>
      <c r="U546" s="34" t="e" cm="1">
        <f t="array" ref="U546">INDEX(MatriceHeureHeure[], MATCH(S546*1,TableHeuresMinutes[Colonne1],0),MATCH(R546*1,(MatriceHeureHeure[#Headers])*1,0))</f>
        <v>#VALUE!</v>
      </c>
      <c r="W546" s="30" t="e">
        <f>LEFT(TEXT(DataFromForm[[#This Row],[Heure levé]],"0000"),2)</f>
        <v>#VALUE!</v>
      </c>
      <c r="X546" s="31" t="e">
        <f>LEFT(TEXT(DataFromForm[[#This Row],[Heure levé]],"0000"),2)+1</f>
        <v>#VALUE!</v>
      </c>
      <c r="Y546" t="e">
        <f>IF(RIGHT(DataFromForm[[#This Row],[Heure levé]],2)*1 &gt;57, X546,W546)</f>
        <v>#VALUE!</v>
      </c>
      <c r="Z546" t="e">
        <f>IF(RIGHT(DataFromForm[[#This Row],[Heure levé]],2)*1 &gt;57,0,MROUND(RIGHT(DataFromForm[[#This Row],[Heure coucher]]*1,2),15))</f>
        <v>#VALUE!</v>
      </c>
      <c r="AA546" t="e" cm="1">
        <f t="array" aca="1" ref="AA546" ca="1">RIGHT(CELL("address",INDEX(Agenda!A:A,MATCH(DataFromForm[[#This Row],[Date]],Agenda!A:A,0))),3)</f>
        <v>#VALUE!</v>
      </c>
      <c r="AB546" s="4" t="e" cm="1">
        <f t="array" ref="AB546">INDEX(MatriceHeureHeure[], MATCH(Z546*1,TableHeuresMinutes[Colonne1],0),MATCH(Y546*1,(MatriceHeureHeure[#Headers])*1,0))</f>
        <v>#VALUE!</v>
      </c>
      <c r="AD546" s="48" t="e">
        <f>LEFT(TEXT(DataFromForm[[#This Row],[HeureBoisson]],"0000"),2)</f>
        <v>#VALUE!</v>
      </c>
      <c r="AE546" s="31" t="e">
        <f>LEFT(TEXT(DataFromForm[[#This Row],[HeureBoisson]],"0000"),2)+1</f>
        <v>#VALUE!</v>
      </c>
      <c r="AF546" t="e">
        <f>IF(RIGHT(DataFromForm[[#This Row],[HeureBoisson]],2)*1 &gt;57, AE546,AD546)</f>
        <v>#VALUE!</v>
      </c>
      <c r="AG546" t="e">
        <f>IF(RIGHT(DataFromForm[[#This Row],[HeureBoisson]],2)*1 &gt;57,0,MROUND(RIGHT(DataFromForm[[#This Row],[Heure coucher]]*1,2),15))</f>
        <v>#VALUE!</v>
      </c>
      <c r="AH546" t="e" cm="1">
        <f t="array" aca="1" ref="AH546" ca="1">RIGHT(CELL("address",INDEX(Agenda!A:A,MATCH(DataFromForm[[#This Row],[Date]],Agenda!A:A,0))),3)-1</f>
        <v>#VALUE!</v>
      </c>
      <c r="AI546" s="4" t="e" cm="1">
        <f t="array" ref="AI546">INDEX(MatriceHeureHeure[], MATCH(AG546*1,TableHeuresMinutes[Colonne1],0),MATCH(AF546*1,(MatriceHeureHeure[#Headers])*1,0))</f>
        <v>#VALUE!</v>
      </c>
      <c r="AJ546" s="37">
        <v>0</v>
      </c>
      <c r="AK546" s="48" t="e">
        <f>LEFT(TEXT(DataFromForm[[#This Row],[Heure sieste]],"0000"),2)</f>
        <v>#VALUE!</v>
      </c>
      <c r="AL546" s="31" t="e">
        <f>LEFT(TEXT(DataFromForm[[#This Row],[Heure sieste]],"0000"),2)+1</f>
        <v>#VALUE!</v>
      </c>
      <c r="AM546" t="e">
        <f>IF(RIGHT(DataFromForm[[#This Row],[Heure sieste]],2)*1 &gt;57, AL546,AK546)</f>
        <v>#VALUE!</v>
      </c>
      <c r="AN546" t="e">
        <f>IF(RIGHT(DataFromForm[[#This Row],[Heure sieste]],2)*1 &gt;57,0,MROUND(RIGHT(DataFromForm[[#This Row],[Heure sieste]]*1,2),15))</f>
        <v>#VALUE!</v>
      </c>
      <c r="AO546" t="e">
        <f>MROUND(DataFromForm[[#This Row],[Durée sieste]],15)</f>
        <v>#VALUE!</v>
      </c>
      <c r="AP546" t="e" cm="1">
        <f t="array" aca="1" ref="AP546" ca="1">RIGHT(CELL("address",INDEX(Agenda!A:A,MATCH(DataFromForm[[#This Row],[Date]],Agenda!A:A,0))),3)</f>
        <v>#VALUE!</v>
      </c>
      <c r="AQ546" s="4" t="e" cm="1">
        <f t="array" ref="AQ546">INDEX(MatriceHeureHeure[], MATCH(AN546*1,TableHeuresMinutes[Colonne1],0),MATCH(AM546*1,(MatriceHeureHeure[#Headers])*1,0))</f>
        <v>#VALUE!</v>
      </c>
      <c r="AR546" t="e">
        <f t="shared" si="9"/>
        <v>#VALUE!</v>
      </c>
    </row>
    <row r="547" spans="16:44">
      <c r="P547" s="30" t="e">
        <f>LEFT(TEXT(DataFromForm[[#This Row],[Heure coucher]],"0000"),2)</f>
        <v>#VALUE!</v>
      </c>
      <c r="Q547" s="31" t="e">
        <f>LEFT(TEXT(DataFromForm[[#This Row],[Heure coucher]],"0000"),2)+1</f>
        <v>#VALUE!</v>
      </c>
      <c r="R547" s="32" t="e">
        <f>IF(RIGHT(DataFromForm[[#This Row],[Heure coucher]],2)*1 &gt;57,Q547, P547)</f>
        <v>#VALUE!</v>
      </c>
      <c r="S547" s="33" t="e">
        <f>IF(RIGHT(DataFromForm[[#This Row],[Heure coucher]],2)*1 &gt;57,0,MROUND(RIGHT(DataFromForm[[#This Row],[Heure coucher]]*1,2),15))</f>
        <v>#VALUE!</v>
      </c>
      <c r="T547" s="20" t="e" cm="1">
        <f t="array" aca="1" ref="T547" ca="1">RIGHT(CELL("address",INDEX(Agenda!A:A,MATCH(DataFromForm[[#This Row],[Date]],Agenda!A:A,0))),3)</f>
        <v>#VALUE!</v>
      </c>
      <c r="U547" s="34" t="e" cm="1">
        <f t="array" ref="U547">INDEX(MatriceHeureHeure[], MATCH(S547*1,TableHeuresMinutes[Colonne1],0),MATCH(R547*1,(MatriceHeureHeure[#Headers])*1,0))</f>
        <v>#VALUE!</v>
      </c>
      <c r="W547" s="30" t="e">
        <f>LEFT(TEXT(DataFromForm[[#This Row],[Heure levé]],"0000"),2)</f>
        <v>#VALUE!</v>
      </c>
      <c r="X547" s="31" t="e">
        <f>LEFT(TEXT(DataFromForm[[#This Row],[Heure levé]],"0000"),2)+1</f>
        <v>#VALUE!</v>
      </c>
      <c r="Y547" t="e">
        <f>IF(RIGHT(DataFromForm[[#This Row],[Heure levé]],2)*1 &gt;57, X547,W547)</f>
        <v>#VALUE!</v>
      </c>
      <c r="Z547" t="e">
        <f>IF(RIGHT(DataFromForm[[#This Row],[Heure levé]],2)*1 &gt;57,0,MROUND(RIGHT(DataFromForm[[#This Row],[Heure coucher]]*1,2),15))</f>
        <v>#VALUE!</v>
      </c>
      <c r="AA547" t="e" cm="1">
        <f t="array" aca="1" ref="AA547" ca="1">RIGHT(CELL("address",INDEX(Agenda!A:A,MATCH(DataFromForm[[#This Row],[Date]],Agenda!A:A,0))),3)</f>
        <v>#VALUE!</v>
      </c>
      <c r="AB547" s="4" t="e" cm="1">
        <f t="array" ref="AB547">INDEX(MatriceHeureHeure[], MATCH(Z547*1,TableHeuresMinutes[Colonne1],0),MATCH(Y547*1,(MatriceHeureHeure[#Headers])*1,0))</f>
        <v>#VALUE!</v>
      </c>
      <c r="AD547" s="48" t="e">
        <f>LEFT(TEXT(DataFromForm[[#This Row],[HeureBoisson]],"0000"),2)</f>
        <v>#VALUE!</v>
      </c>
      <c r="AE547" s="31" t="e">
        <f>LEFT(TEXT(DataFromForm[[#This Row],[HeureBoisson]],"0000"),2)+1</f>
        <v>#VALUE!</v>
      </c>
      <c r="AF547" t="e">
        <f>IF(RIGHT(DataFromForm[[#This Row],[HeureBoisson]],2)*1 &gt;57, AE547,AD547)</f>
        <v>#VALUE!</v>
      </c>
      <c r="AG547" t="e">
        <f>IF(RIGHT(DataFromForm[[#This Row],[HeureBoisson]],2)*1 &gt;57,0,MROUND(RIGHT(DataFromForm[[#This Row],[Heure coucher]]*1,2),15))</f>
        <v>#VALUE!</v>
      </c>
      <c r="AH547" t="e" cm="1">
        <f t="array" aca="1" ref="AH547" ca="1">RIGHT(CELL("address",INDEX(Agenda!A:A,MATCH(DataFromForm[[#This Row],[Date]],Agenda!A:A,0))),3)-1</f>
        <v>#VALUE!</v>
      </c>
      <c r="AI547" s="4" t="e" cm="1">
        <f t="array" ref="AI547">INDEX(MatriceHeureHeure[], MATCH(AG547*1,TableHeuresMinutes[Colonne1],0),MATCH(AF547*1,(MatriceHeureHeure[#Headers])*1,0))</f>
        <v>#VALUE!</v>
      </c>
      <c r="AJ547" s="37">
        <v>0</v>
      </c>
      <c r="AK547" s="48" t="e">
        <f>LEFT(TEXT(DataFromForm[[#This Row],[Heure sieste]],"0000"),2)</f>
        <v>#VALUE!</v>
      </c>
      <c r="AL547" s="31" t="e">
        <f>LEFT(TEXT(DataFromForm[[#This Row],[Heure sieste]],"0000"),2)+1</f>
        <v>#VALUE!</v>
      </c>
      <c r="AM547" t="e">
        <f>IF(RIGHT(DataFromForm[[#This Row],[Heure sieste]],2)*1 &gt;57, AL547,AK547)</f>
        <v>#VALUE!</v>
      </c>
      <c r="AN547" t="e">
        <f>IF(RIGHT(DataFromForm[[#This Row],[Heure sieste]],2)*1 &gt;57,0,MROUND(RIGHT(DataFromForm[[#This Row],[Heure sieste]]*1,2),15))</f>
        <v>#VALUE!</v>
      </c>
      <c r="AO547" t="e">
        <f>MROUND(DataFromForm[[#This Row],[Durée sieste]],15)</f>
        <v>#VALUE!</v>
      </c>
      <c r="AP547" t="e" cm="1">
        <f t="array" aca="1" ref="AP547" ca="1">RIGHT(CELL("address",INDEX(Agenda!A:A,MATCH(DataFromForm[[#This Row],[Date]],Agenda!A:A,0))),3)</f>
        <v>#VALUE!</v>
      </c>
      <c r="AQ547" s="4" t="e" cm="1">
        <f t="array" ref="AQ547">INDEX(MatriceHeureHeure[], MATCH(AN547*1,TableHeuresMinutes[Colonne1],0),MATCH(AM547*1,(MatriceHeureHeure[#Headers])*1,0))</f>
        <v>#VALUE!</v>
      </c>
      <c r="AR547" t="e">
        <f t="shared" si="9"/>
        <v>#VALUE!</v>
      </c>
    </row>
    <row r="548" spans="16:44">
      <c r="P548" s="30" t="e">
        <f>LEFT(TEXT(DataFromForm[[#This Row],[Heure coucher]],"0000"),2)</f>
        <v>#VALUE!</v>
      </c>
      <c r="Q548" s="31" t="e">
        <f>LEFT(TEXT(DataFromForm[[#This Row],[Heure coucher]],"0000"),2)+1</f>
        <v>#VALUE!</v>
      </c>
      <c r="R548" s="32" t="e">
        <f>IF(RIGHT(DataFromForm[[#This Row],[Heure coucher]],2)*1 &gt;57,Q548, P548)</f>
        <v>#VALUE!</v>
      </c>
      <c r="S548" s="33" t="e">
        <f>IF(RIGHT(DataFromForm[[#This Row],[Heure coucher]],2)*1 &gt;57,0,MROUND(RIGHT(DataFromForm[[#This Row],[Heure coucher]]*1,2),15))</f>
        <v>#VALUE!</v>
      </c>
      <c r="T548" s="20" t="e" cm="1">
        <f t="array" aca="1" ref="T548" ca="1">RIGHT(CELL("address",INDEX(Agenda!A:A,MATCH(DataFromForm[[#This Row],[Date]],Agenda!A:A,0))),3)</f>
        <v>#VALUE!</v>
      </c>
      <c r="U548" s="34" t="e" cm="1">
        <f t="array" ref="U548">INDEX(MatriceHeureHeure[], MATCH(S548*1,TableHeuresMinutes[Colonne1],0),MATCH(R548*1,(MatriceHeureHeure[#Headers])*1,0))</f>
        <v>#VALUE!</v>
      </c>
      <c r="W548" s="30" t="e">
        <f>LEFT(TEXT(DataFromForm[[#This Row],[Heure levé]],"0000"),2)</f>
        <v>#VALUE!</v>
      </c>
      <c r="X548" s="31" t="e">
        <f>LEFT(TEXT(DataFromForm[[#This Row],[Heure levé]],"0000"),2)+1</f>
        <v>#VALUE!</v>
      </c>
      <c r="Y548" t="e">
        <f>IF(RIGHT(DataFromForm[[#This Row],[Heure levé]],2)*1 &gt;57, X548,W548)</f>
        <v>#VALUE!</v>
      </c>
      <c r="Z548" t="e">
        <f>IF(RIGHT(DataFromForm[[#This Row],[Heure levé]],2)*1 &gt;57,0,MROUND(RIGHT(DataFromForm[[#This Row],[Heure coucher]]*1,2),15))</f>
        <v>#VALUE!</v>
      </c>
      <c r="AA548" t="e" cm="1">
        <f t="array" aca="1" ref="AA548" ca="1">RIGHT(CELL("address",INDEX(Agenda!A:A,MATCH(DataFromForm[[#This Row],[Date]],Agenda!A:A,0))),3)</f>
        <v>#VALUE!</v>
      </c>
      <c r="AB548" s="4" t="e" cm="1">
        <f t="array" ref="AB548">INDEX(MatriceHeureHeure[], MATCH(Z548*1,TableHeuresMinutes[Colonne1],0),MATCH(Y548*1,(MatriceHeureHeure[#Headers])*1,0))</f>
        <v>#VALUE!</v>
      </c>
      <c r="AD548" s="48" t="e">
        <f>LEFT(TEXT(DataFromForm[[#This Row],[HeureBoisson]],"0000"),2)</f>
        <v>#VALUE!</v>
      </c>
      <c r="AE548" s="31" t="e">
        <f>LEFT(TEXT(DataFromForm[[#This Row],[HeureBoisson]],"0000"),2)+1</f>
        <v>#VALUE!</v>
      </c>
      <c r="AF548" t="e">
        <f>IF(RIGHT(DataFromForm[[#This Row],[HeureBoisson]],2)*1 &gt;57, AE548,AD548)</f>
        <v>#VALUE!</v>
      </c>
      <c r="AG548" t="e">
        <f>IF(RIGHT(DataFromForm[[#This Row],[HeureBoisson]],2)*1 &gt;57,0,MROUND(RIGHT(DataFromForm[[#This Row],[Heure coucher]]*1,2),15))</f>
        <v>#VALUE!</v>
      </c>
      <c r="AH548" t="e" cm="1">
        <f t="array" aca="1" ref="AH548" ca="1">RIGHT(CELL("address",INDEX(Agenda!A:A,MATCH(DataFromForm[[#This Row],[Date]],Agenda!A:A,0))),3)-1</f>
        <v>#VALUE!</v>
      </c>
      <c r="AI548" s="4" t="e" cm="1">
        <f t="array" ref="AI548">INDEX(MatriceHeureHeure[], MATCH(AG548*1,TableHeuresMinutes[Colonne1],0),MATCH(AF548*1,(MatriceHeureHeure[#Headers])*1,0))</f>
        <v>#VALUE!</v>
      </c>
      <c r="AJ548" s="37">
        <v>0</v>
      </c>
      <c r="AK548" s="48" t="e">
        <f>LEFT(TEXT(DataFromForm[[#This Row],[Heure sieste]],"0000"),2)</f>
        <v>#VALUE!</v>
      </c>
      <c r="AL548" s="31" t="e">
        <f>LEFT(TEXT(DataFromForm[[#This Row],[Heure sieste]],"0000"),2)+1</f>
        <v>#VALUE!</v>
      </c>
      <c r="AM548" t="e">
        <f>IF(RIGHT(DataFromForm[[#This Row],[Heure sieste]],2)*1 &gt;57, AL548,AK548)</f>
        <v>#VALUE!</v>
      </c>
      <c r="AN548" t="e">
        <f>IF(RIGHT(DataFromForm[[#This Row],[Heure sieste]],2)*1 &gt;57,0,MROUND(RIGHT(DataFromForm[[#This Row],[Heure sieste]]*1,2),15))</f>
        <v>#VALUE!</v>
      </c>
      <c r="AO548" t="e">
        <f>MROUND(DataFromForm[[#This Row],[Durée sieste]],15)</f>
        <v>#VALUE!</v>
      </c>
      <c r="AP548" t="e" cm="1">
        <f t="array" aca="1" ref="AP548" ca="1">RIGHT(CELL("address",INDEX(Agenda!A:A,MATCH(DataFromForm[[#This Row],[Date]],Agenda!A:A,0))),3)</f>
        <v>#VALUE!</v>
      </c>
      <c r="AQ548" s="4" t="e" cm="1">
        <f t="array" ref="AQ548">INDEX(MatriceHeureHeure[], MATCH(AN548*1,TableHeuresMinutes[Colonne1],0),MATCH(AM548*1,(MatriceHeureHeure[#Headers])*1,0))</f>
        <v>#VALUE!</v>
      </c>
      <c r="AR548" t="e">
        <f t="shared" si="9"/>
        <v>#VALUE!</v>
      </c>
    </row>
    <row r="549" spans="16:44">
      <c r="P549" s="30" t="e">
        <f>LEFT(TEXT(DataFromForm[[#This Row],[Heure coucher]],"0000"),2)</f>
        <v>#VALUE!</v>
      </c>
      <c r="Q549" s="31" t="e">
        <f>LEFT(TEXT(DataFromForm[[#This Row],[Heure coucher]],"0000"),2)+1</f>
        <v>#VALUE!</v>
      </c>
      <c r="R549" s="32" t="e">
        <f>IF(RIGHT(DataFromForm[[#This Row],[Heure coucher]],2)*1 &gt;57,Q549, P549)</f>
        <v>#VALUE!</v>
      </c>
      <c r="S549" s="33" t="e">
        <f>IF(RIGHT(DataFromForm[[#This Row],[Heure coucher]],2)*1 &gt;57,0,MROUND(RIGHT(DataFromForm[[#This Row],[Heure coucher]]*1,2),15))</f>
        <v>#VALUE!</v>
      </c>
      <c r="T549" s="20" t="e" cm="1">
        <f t="array" aca="1" ref="T549" ca="1">RIGHT(CELL("address",INDEX(Agenda!A:A,MATCH(DataFromForm[[#This Row],[Date]],Agenda!A:A,0))),3)</f>
        <v>#VALUE!</v>
      </c>
      <c r="U549" s="34" t="e" cm="1">
        <f t="array" ref="U549">INDEX(MatriceHeureHeure[], MATCH(S549*1,TableHeuresMinutes[Colonne1],0),MATCH(R549*1,(MatriceHeureHeure[#Headers])*1,0))</f>
        <v>#VALUE!</v>
      </c>
      <c r="W549" s="30" t="e">
        <f>LEFT(TEXT(DataFromForm[[#This Row],[Heure levé]],"0000"),2)</f>
        <v>#VALUE!</v>
      </c>
      <c r="X549" s="31" t="e">
        <f>LEFT(TEXT(DataFromForm[[#This Row],[Heure levé]],"0000"),2)+1</f>
        <v>#VALUE!</v>
      </c>
      <c r="Y549" t="e">
        <f>IF(RIGHT(DataFromForm[[#This Row],[Heure levé]],2)*1 &gt;57, X549,W549)</f>
        <v>#VALUE!</v>
      </c>
      <c r="Z549" t="e">
        <f>IF(RIGHT(DataFromForm[[#This Row],[Heure levé]],2)*1 &gt;57,0,MROUND(RIGHT(DataFromForm[[#This Row],[Heure coucher]]*1,2),15))</f>
        <v>#VALUE!</v>
      </c>
      <c r="AA549" t="e" cm="1">
        <f t="array" aca="1" ref="AA549" ca="1">RIGHT(CELL("address",INDEX(Agenda!A:A,MATCH(DataFromForm[[#This Row],[Date]],Agenda!A:A,0))),3)</f>
        <v>#VALUE!</v>
      </c>
      <c r="AB549" s="4" t="e" cm="1">
        <f t="array" ref="AB549">INDEX(MatriceHeureHeure[], MATCH(Z549*1,TableHeuresMinutes[Colonne1],0),MATCH(Y549*1,(MatriceHeureHeure[#Headers])*1,0))</f>
        <v>#VALUE!</v>
      </c>
      <c r="AD549" s="48" t="e">
        <f>LEFT(TEXT(DataFromForm[[#This Row],[HeureBoisson]],"0000"),2)</f>
        <v>#VALUE!</v>
      </c>
      <c r="AE549" s="31" t="e">
        <f>LEFT(TEXT(DataFromForm[[#This Row],[HeureBoisson]],"0000"),2)+1</f>
        <v>#VALUE!</v>
      </c>
      <c r="AF549" t="e">
        <f>IF(RIGHT(DataFromForm[[#This Row],[HeureBoisson]],2)*1 &gt;57, AE549,AD549)</f>
        <v>#VALUE!</v>
      </c>
      <c r="AG549" t="e">
        <f>IF(RIGHT(DataFromForm[[#This Row],[HeureBoisson]],2)*1 &gt;57,0,MROUND(RIGHT(DataFromForm[[#This Row],[Heure coucher]]*1,2),15))</f>
        <v>#VALUE!</v>
      </c>
      <c r="AH549" t="e" cm="1">
        <f t="array" aca="1" ref="AH549" ca="1">RIGHT(CELL("address",INDEX(Agenda!A:A,MATCH(DataFromForm[[#This Row],[Date]],Agenda!A:A,0))),3)-1</f>
        <v>#VALUE!</v>
      </c>
      <c r="AI549" s="4" t="e" cm="1">
        <f t="array" ref="AI549">INDEX(MatriceHeureHeure[], MATCH(AG549*1,TableHeuresMinutes[Colonne1],0),MATCH(AF549*1,(MatriceHeureHeure[#Headers])*1,0))</f>
        <v>#VALUE!</v>
      </c>
      <c r="AJ549" s="37">
        <v>0</v>
      </c>
      <c r="AK549" s="48" t="e">
        <f>LEFT(TEXT(DataFromForm[[#This Row],[Heure sieste]],"0000"),2)</f>
        <v>#VALUE!</v>
      </c>
      <c r="AL549" s="31" t="e">
        <f>LEFT(TEXT(DataFromForm[[#This Row],[Heure sieste]],"0000"),2)+1</f>
        <v>#VALUE!</v>
      </c>
      <c r="AM549" t="e">
        <f>IF(RIGHT(DataFromForm[[#This Row],[Heure sieste]],2)*1 &gt;57, AL549,AK549)</f>
        <v>#VALUE!</v>
      </c>
      <c r="AN549" t="e">
        <f>IF(RIGHT(DataFromForm[[#This Row],[Heure sieste]],2)*1 &gt;57,0,MROUND(RIGHT(DataFromForm[[#This Row],[Heure sieste]]*1,2),15))</f>
        <v>#VALUE!</v>
      </c>
      <c r="AO549" t="e">
        <f>MROUND(DataFromForm[[#This Row],[Durée sieste]],15)</f>
        <v>#VALUE!</v>
      </c>
      <c r="AP549" t="e" cm="1">
        <f t="array" aca="1" ref="AP549" ca="1">RIGHT(CELL("address",INDEX(Agenda!A:A,MATCH(DataFromForm[[#This Row],[Date]],Agenda!A:A,0))),3)</f>
        <v>#VALUE!</v>
      </c>
      <c r="AQ549" s="4" t="e" cm="1">
        <f t="array" ref="AQ549">INDEX(MatriceHeureHeure[], MATCH(AN549*1,TableHeuresMinutes[Colonne1],0),MATCH(AM549*1,(MatriceHeureHeure[#Headers])*1,0))</f>
        <v>#VALUE!</v>
      </c>
      <c r="AR549" t="e">
        <f t="shared" si="9"/>
        <v>#VALUE!</v>
      </c>
    </row>
    <row r="550" spans="16:44">
      <c r="P550" s="30" t="e">
        <f>LEFT(TEXT(DataFromForm[[#This Row],[Heure coucher]],"0000"),2)</f>
        <v>#VALUE!</v>
      </c>
      <c r="Q550" s="31" t="e">
        <f>LEFT(TEXT(DataFromForm[[#This Row],[Heure coucher]],"0000"),2)+1</f>
        <v>#VALUE!</v>
      </c>
      <c r="R550" s="32" t="e">
        <f>IF(RIGHT(DataFromForm[[#This Row],[Heure coucher]],2)*1 &gt;57,Q550, P550)</f>
        <v>#VALUE!</v>
      </c>
      <c r="S550" s="33" t="e">
        <f>IF(RIGHT(DataFromForm[[#This Row],[Heure coucher]],2)*1 &gt;57,0,MROUND(RIGHT(DataFromForm[[#This Row],[Heure coucher]]*1,2),15))</f>
        <v>#VALUE!</v>
      </c>
      <c r="T550" s="20" t="e" cm="1">
        <f t="array" aca="1" ref="T550" ca="1">RIGHT(CELL("address",INDEX(Agenda!A:A,MATCH(DataFromForm[[#This Row],[Date]],Agenda!A:A,0))),3)</f>
        <v>#VALUE!</v>
      </c>
      <c r="U550" s="34" t="e" cm="1">
        <f t="array" ref="U550">INDEX(MatriceHeureHeure[], MATCH(S550*1,TableHeuresMinutes[Colonne1],0),MATCH(R550*1,(MatriceHeureHeure[#Headers])*1,0))</f>
        <v>#VALUE!</v>
      </c>
      <c r="W550" s="30" t="e">
        <f>LEFT(TEXT(DataFromForm[[#This Row],[Heure levé]],"0000"),2)</f>
        <v>#VALUE!</v>
      </c>
      <c r="X550" s="31" t="e">
        <f>LEFT(TEXT(DataFromForm[[#This Row],[Heure levé]],"0000"),2)+1</f>
        <v>#VALUE!</v>
      </c>
      <c r="Y550" t="e">
        <f>IF(RIGHT(DataFromForm[[#This Row],[Heure levé]],2)*1 &gt;57, X550,W550)</f>
        <v>#VALUE!</v>
      </c>
      <c r="Z550" t="e">
        <f>IF(RIGHT(DataFromForm[[#This Row],[Heure levé]],2)*1 &gt;57,0,MROUND(RIGHT(DataFromForm[[#This Row],[Heure coucher]]*1,2),15))</f>
        <v>#VALUE!</v>
      </c>
      <c r="AA550" t="e" cm="1">
        <f t="array" aca="1" ref="AA550" ca="1">RIGHT(CELL("address",INDEX(Agenda!A:A,MATCH(DataFromForm[[#This Row],[Date]],Agenda!A:A,0))),3)</f>
        <v>#VALUE!</v>
      </c>
      <c r="AB550" s="4" t="e" cm="1">
        <f t="array" ref="AB550">INDEX(MatriceHeureHeure[], MATCH(Z550*1,TableHeuresMinutes[Colonne1],0),MATCH(Y550*1,(MatriceHeureHeure[#Headers])*1,0))</f>
        <v>#VALUE!</v>
      </c>
      <c r="AD550" s="48" t="e">
        <f>LEFT(TEXT(DataFromForm[[#This Row],[HeureBoisson]],"0000"),2)</f>
        <v>#VALUE!</v>
      </c>
      <c r="AE550" s="31" t="e">
        <f>LEFT(TEXT(DataFromForm[[#This Row],[HeureBoisson]],"0000"),2)+1</f>
        <v>#VALUE!</v>
      </c>
      <c r="AF550" t="e">
        <f>IF(RIGHT(DataFromForm[[#This Row],[HeureBoisson]],2)*1 &gt;57, AE550,AD550)</f>
        <v>#VALUE!</v>
      </c>
      <c r="AG550" t="e">
        <f>IF(RIGHT(DataFromForm[[#This Row],[HeureBoisson]],2)*1 &gt;57,0,MROUND(RIGHT(DataFromForm[[#This Row],[Heure coucher]]*1,2),15))</f>
        <v>#VALUE!</v>
      </c>
      <c r="AH550" t="e" cm="1">
        <f t="array" aca="1" ref="AH550" ca="1">RIGHT(CELL("address",INDEX(Agenda!A:A,MATCH(DataFromForm[[#This Row],[Date]],Agenda!A:A,0))),3)-1</f>
        <v>#VALUE!</v>
      </c>
      <c r="AI550" s="4" t="e" cm="1">
        <f t="array" ref="AI550">INDEX(MatriceHeureHeure[], MATCH(AG550*1,TableHeuresMinutes[Colonne1],0),MATCH(AF550*1,(MatriceHeureHeure[#Headers])*1,0))</f>
        <v>#VALUE!</v>
      </c>
      <c r="AJ550" s="37">
        <v>0</v>
      </c>
      <c r="AK550" s="48" t="e">
        <f>LEFT(TEXT(DataFromForm[[#This Row],[Heure sieste]],"0000"),2)</f>
        <v>#VALUE!</v>
      </c>
      <c r="AL550" s="31" t="e">
        <f>LEFT(TEXT(DataFromForm[[#This Row],[Heure sieste]],"0000"),2)+1</f>
        <v>#VALUE!</v>
      </c>
      <c r="AM550" t="e">
        <f>IF(RIGHT(DataFromForm[[#This Row],[Heure sieste]],2)*1 &gt;57, AL550,AK550)</f>
        <v>#VALUE!</v>
      </c>
      <c r="AN550" t="e">
        <f>IF(RIGHT(DataFromForm[[#This Row],[Heure sieste]],2)*1 &gt;57,0,MROUND(RIGHT(DataFromForm[[#This Row],[Heure sieste]]*1,2),15))</f>
        <v>#VALUE!</v>
      </c>
      <c r="AO550" t="e">
        <f>MROUND(DataFromForm[[#This Row],[Durée sieste]],15)</f>
        <v>#VALUE!</v>
      </c>
      <c r="AP550" t="e" cm="1">
        <f t="array" aca="1" ref="AP550" ca="1">RIGHT(CELL("address",INDEX(Agenda!A:A,MATCH(DataFromForm[[#This Row],[Date]],Agenda!A:A,0))),3)</f>
        <v>#VALUE!</v>
      </c>
      <c r="AQ550" s="4" t="e" cm="1">
        <f t="array" ref="AQ550">INDEX(MatriceHeureHeure[], MATCH(AN550*1,TableHeuresMinutes[Colonne1],0),MATCH(AM550*1,(MatriceHeureHeure[#Headers])*1,0))</f>
        <v>#VALUE!</v>
      </c>
      <c r="AR550" t="e">
        <f t="shared" si="9"/>
        <v>#VALUE!</v>
      </c>
    </row>
    <row r="551" spans="16:44">
      <c r="P551" s="30" t="e">
        <f>LEFT(TEXT(DataFromForm[[#This Row],[Heure coucher]],"0000"),2)</f>
        <v>#VALUE!</v>
      </c>
      <c r="Q551" s="31" t="e">
        <f>LEFT(TEXT(DataFromForm[[#This Row],[Heure coucher]],"0000"),2)+1</f>
        <v>#VALUE!</v>
      </c>
      <c r="R551" s="32" t="e">
        <f>IF(RIGHT(DataFromForm[[#This Row],[Heure coucher]],2)*1 &gt;57,Q551, P551)</f>
        <v>#VALUE!</v>
      </c>
      <c r="S551" s="33" t="e">
        <f>IF(RIGHT(DataFromForm[[#This Row],[Heure coucher]],2)*1 &gt;57,0,MROUND(RIGHT(DataFromForm[[#This Row],[Heure coucher]]*1,2),15))</f>
        <v>#VALUE!</v>
      </c>
      <c r="T551" s="20" t="e" cm="1">
        <f t="array" aca="1" ref="T551" ca="1">RIGHT(CELL("address",INDEX(Agenda!A:A,MATCH(DataFromForm[[#This Row],[Date]],Agenda!A:A,0))),3)</f>
        <v>#VALUE!</v>
      </c>
      <c r="U551" s="34" t="e" cm="1">
        <f t="array" ref="U551">INDEX(MatriceHeureHeure[], MATCH(S551*1,TableHeuresMinutes[Colonne1],0),MATCH(R551*1,(MatriceHeureHeure[#Headers])*1,0))</f>
        <v>#VALUE!</v>
      </c>
      <c r="W551" s="30" t="e">
        <f>LEFT(TEXT(DataFromForm[[#This Row],[Heure levé]],"0000"),2)</f>
        <v>#VALUE!</v>
      </c>
      <c r="X551" s="31" t="e">
        <f>LEFT(TEXT(DataFromForm[[#This Row],[Heure levé]],"0000"),2)+1</f>
        <v>#VALUE!</v>
      </c>
      <c r="Y551" t="e">
        <f>IF(RIGHT(DataFromForm[[#This Row],[Heure levé]],2)*1 &gt;57, X551,W551)</f>
        <v>#VALUE!</v>
      </c>
      <c r="Z551" t="e">
        <f>IF(RIGHT(DataFromForm[[#This Row],[Heure levé]],2)*1 &gt;57,0,MROUND(RIGHT(DataFromForm[[#This Row],[Heure coucher]]*1,2),15))</f>
        <v>#VALUE!</v>
      </c>
      <c r="AA551" t="e" cm="1">
        <f t="array" aca="1" ref="AA551" ca="1">RIGHT(CELL("address",INDEX(Agenda!A:A,MATCH(DataFromForm[[#This Row],[Date]],Agenda!A:A,0))),3)</f>
        <v>#VALUE!</v>
      </c>
      <c r="AB551" s="4" t="e" cm="1">
        <f t="array" ref="AB551">INDEX(MatriceHeureHeure[], MATCH(Z551*1,TableHeuresMinutes[Colonne1],0),MATCH(Y551*1,(MatriceHeureHeure[#Headers])*1,0))</f>
        <v>#VALUE!</v>
      </c>
      <c r="AD551" s="48" t="e">
        <f>LEFT(TEXT(DataFromForm[[#This Row],[HeureBoisson]],"0000"),2)</f>
        <v>#VALUE!</v>
      </c>
      <c r="AE551" s="31" t="e">
        <f>LEFT(TEXT(DataFromForm[[#This Row],[HeureBoisson]],"0000"),2)+1</f>
        <v>#VALUE!</v>
      </c>
      <c r="AF551" t="e">
        <f>IF(RIGHT(DataFromForm[[#This Row],[HeureBoisson]],2)*1 &gt;57, AE551,AD551)</f>
        <v>#VALUE!</v>
      </c>
      <c r="AG551" t="e">
        <f>IF(RIGHT(DataFromForm[[#This Row],[HeureBoisson]],2)*1 &gt;57,0,MROUND(RIGHT(DataFromForm[[#This Row],[Heure coucher]]*1,2),15))</f>
        <v>#VALUE!</v>
      </c>
      <c r="AH551" t="e" cm="1">
        <f t="array" aca="1" ref="AH551" ca="1">RIGHT(CELL("address",INDEX(Agenda!A:A,MATCH(DataFromForm[[#This Row],[Date]],Agenda!A:A,0))),3)-1</f>
        <v>#VALUE!</v>
      </c>
      <c r="AI551" s="4" t="e" cm="1">
        <f t="array" ref="AI551">INDEX(MatriceHeureHeure[], MATCH(AG551*1,TableHeuresMinutes[Colonne1],0),MATCH(AF551*1,(MatriceHeureHeure[#Headers])*1,0))</f>
        <v>#VALUE!</v>
      </c>
      <c r="AJ551" s="37">
        <v>0</v>
      </c>
      <c r="AK551" s="48" t="e">
        <f>LEFT(TEXT(DataFromForm[[#This Row],[Heure sieste]],"0000"),2)</f>
        <v>#VALUE!</v>
      </c>
      <c r="AL551" s="31" t="e">
        <f>LEFT(TEXT(DataFromForm[[#This Row],[Heure sieste]],"0000"),2)+1</f>
        <v>#VALUE!</v>
      </c>
      <c r="AM551" t="e">
        <f>IF(RIGHT(DataFromForm[[#This Row],[Heure sieste]],2)*1 &gt;57, AL551,AK551)</f>
        <v>#VALUE!</v>
      </c>
      <c r="AN551" t="e">
        <f>IF(RIGHT(DataFromForm[[#This Row],[Heure sieste]],2)*1 &gt;57,0,MROUND(RIGHT(DataFromForm[[#This Row],[Heure sieste]]*1,2),15))</f>
        <v>#VALUE!</v>
      </c>
      <c r="AO551" t="e">
        <f>MROUND(DataFromForm[[#This Row],[Durée sieste]],15)</f>
        <v>#VALUE!</v>
      </c>
      <c r="AP551" t="e" cm="1">
        <f t="array" aca="1" ref="AP551" ca="1">RIGHT(CELL("address",INDEX(Agenda!A:A,MATCH(DataFromForm[[#This Row],[Date]],Agenda!A:A,0))),3)</f>
        <v>#VALUE!</v>
      </c>
      <c r="AQ551" s="4" t="e" cm="1">
        <f t="array" ref="AQ551">INDEX(MatriceHeureHeure[], MATCH(AN551*1,TableHeuresMinutes[Colonne1],0),MATCH(AM551*1,(MatriceHeureHeure[#Headers])*1,0))</f>
        <v>#VALUE!</v>
      </c>
      <c r="AR551" t="e">
        <f t="shared" si="9"/>
        <v>#VALUE!</v>
      </c>
    </row>
    <row r="552" spans="16:44">
      <c r="P552" s="30" t="e">
        <f>LEFT(TEXT(DataFromForm[[#This Row],[Heure coucher]],"0000"),2)</f>
        <v>#VALUE!</v>
      </c>
      <c r="Q552" s="31" t="e">
        <f>LEFT(TEXT(DataFromForm[[#This Row],[Heure coucher]],"0000"),2)+1</f>
        <v>#VALUE!</v>
      </c>
      <c r="R552" s="32" t="e">
        <f>IF(RIGHT(DataFromForm[[#This Row],[Heure coucher]],2)*1 &gt;57,Q552, P552)</f>
        <v>#VALUE!</v>
      </c>
      <c r="S552" s="33" t="e">
        <f>IF(RIGHT(DataFromForm[[#This Row],[Heure coucher]],2)*1 &gt;57,0,MROUND(RIGHT(DataFromForm[[#This Row],[Heure coucher]]*1,2),15))</f>
        <v>#VALUE!</v>
      </c>
      <c r="T552" s="20" t="e" cm="1">
        <f t="array" aca="1" ref="T552" ca="1">RIGHT(CELL("address",INDEX(Agenda!A:A,MATCH(DataFromForm[[#This Row],[Date]],Agenda!A:A,0))),3)</f>
        <v>#VALUE!</v>
      </c>
      <c r="U552" s="34" t="e" cm="1">
        <f t="array" ref="U552">INDEX(MatriceHeureHeure[], MATCH(S552*1,TableHeuresMinutes[Colonne1],0),MATCH(R552*1,(MatriceHeureHeure[#Headers])*1,0))</f>
        <v>#VALUE!</v>
      </c>
      <c r="W552" s="30" t="e">
        <f>LEFT(TEXT(DataFromForm[[#This Row],[Heure levé]],"0000"),2)</f>
        <v>#VALUE!</v>
      </c>
      <c r="X552" s="31" t="e">
        <f>LEFT(TEXT(DataFromForm[[#This Row],[Heure levé]],"0000"),2)+1</f>
        <v>#VALUE!</v>
      </c>
      <c r="Y552" t="e">
        <f>IF(RIGHT(DataFromForm[[#This Row],[Heure levé]],2)*1 &gt;57, X552,W552)</f>
        <v>#VALUE!</v>
      </c>
      <c r="Z552" t="e">
        <f>IF(RIGHT(DataFromForm[[#This Row],[Heure levé]],2)*1 &gt;57,0,MROUND(RIGHT(DataFromForm[[#This Row],[Heure coucher]]*1,2),15))</f>
        <v>#VALUE!</v>
      </c>
      <c r="AA552" t="e" cm="1">
        <f t="array" aca="1" ref="AA552" ca="1">RIGHT(CELL("address",INDEX(Agenda!A:A,MATCH(DataFromForm[[#This Row],[Date]],Agenda!A:A,0))),3)</f>
        <v>#VALUE!</v>
      </c>
      <c r="AB552" s="4" t="e" cm="1">
        <f t="array" ref="AB552">INDEX(MatriceHeureHeure[], MATCH(Z552*1,TableHeuresMinutes[Colonne1],0),MATCH(Y552*1,(MatriceHeureHeure[#Headers])*1,0))</f>
        <v>#VALUE!</v>
      </c>
      <c r="AD552" s="48" t="e">
        <f>LEFT(TEXT(DataFromForm[[#This Row],[HeureBoisson]],"0000"),2)</f>
        <v>#VALUE!</v>
      </c>
      <c r="AE552" s="31" t="e">
        <f>LEFT(TEXT(DataFromForm[[#This Row],[HeureBoisson]],"0000"),2)+1</f>
        <v>#VALUE!</v>
      </c>
      <c r="AF552" t="e">
        <f>IF(RIGHT(DataFromForm[[#This Row],[HeureBoisson]],2)*1 &gt;57, AE552,AD552)</f>
        <v>#VALUE!</v>
      </c>
      <c r="AG552" t="e">
        <f>IF(RIGHT(DataFromForm[[#This Row],[HeureBoisson]],2)*1 &gt;57,0,MROUND(RIGHT(DataFromForm[[#This Row],[Heure coucher]]*1,2),15))</f>
        <v>#VALUE!</v>
      </c>
      <c r="AH552" t="e" cm="1">
        <f t="array" aca="1" ref="AH552" ca="1">RIGHT(CELL("address",INDEX(Agenda!A:A,MATCH(DataFromForm[[#This Row],[Date]],Agenda!A:A,0))),3)-1</f>
        <v>#VALUE!</v>
      </c>
      <c r="AI552" s="4" t="e" cm="1">
        <f t="array" ref="AI552">INDEX(MatriceHeureHeure[], MATCH(AG552*1,TableHeuresMinutes[Colonne1],0),MATCH(AF552*1,(MatriceHeureHeure[#Headers])*1,0))</f>
        <v>#VALUE!</v>
      </c>
      <c r="AJ552" s="37">
        <v>0</v>
      </c>
      <c r="AK552" s="48" t="e">
        <f>LEFT(TEXT(DataFromForm[[#This Row],[Heure sieste]],"0000"),2)</f>
        <v>#VALUE!</v>
      </c>
      <c r="AL552" s="31" t="e">
        <f>LEFT(TEXT(DataFromForm[[#This Row],[Heure sieste]],"0000"),2)+1</f>
        <v>#VALUE!</v>
      </c>
      <c r="AM552" t="e">
        <f>IF(RIGHT(DataFromForm[[#This Row],[Heure sieste]],2)*1 &gt;57, AL552,AK552)</f>
        <v>#VALUE!</v>
      </c>
      <c r="AN552" t="e">
        <f>IF(RIGHT(DataFromForm[[#This Row],[Heure sieste]],2)*1 &gt;57,0,MROUND(RIGHT(DataFromForm[[#This Row],[Heure sieste]]*1,2),15))</f>
        <v>#VALUE!</v>
      </c>
      <c r="AO552" t="e">
        <f>MROUND(DataFromForm[[#This Row],[Durée sieste]],15)</f>
        <v>#VALUE!</v>
      </c>
      <c r="AP552" t="e" cm="1">
        <f t="array" aca="1" ref="AP552" ca="1">RIGHT(CELL("address",INDEX(Agenda!A:A,MATCH(DataFromForm[[#This Row],[Date]],Agenda!A:A,0))),3)</f>
        <v>#VALUE!</v>
      </c>
      <c r="AQ552" s="4" t="e" cm="1">
        <f t="array" ref="AQ552">INDEX(MatriceHeureHeure[], MATCH(AN552*1,TableHeuresMinutes[Colonne1],0),MATCH(AM552*1,(MatriceHeureHeure[#Headers])*1,0))</f>
        <v>#VALUE!</v>
      </c>
      <c r="AR552" t="e">
        <f t="shared" si="9"/>
        <v>#VALUE!</v>
      </c>
    </row>
    <row r="553" spans="16:44">
      <c r="P553" s="30" t="e">
        <f>LEFT(TEXT(DataFromForm[[#This Row],[Heure coucher]],"0000"),2)</f>
        <v>#VALUE!</v>
      </c>
      <c r="Q553" s="31" t="e">
        <f>LEFT(TEXT(DataFromForm[[#This Row],[Heure coucher]],"0000"),2)+1</f>
        <v>#VALUE!</v>
      </c>
      <c r="R553" s="32" t="e">
        <f>IF(RIGHT(DataFromForm[[#This Row],[Heure coucher]],2)*1 &gt;57,Q553, P553)</f>
        <v>#VALUE!</v>
      </c>
      <c r="S553" s="33" t="e">
        <f>IF(RIGHT(DataFromForm[[#This Row],[Heure coucher]],2)*1 &gt;57,0,MROUND(RIGHT(DataFromForm[[#This Row],[Heure coucher]]*1,2),15))</f>
        <v>#VALUE!</v>
      </c>
      <c r="T553" s="20" t="e" cm="1">
        <f t="array" aca="1" ref="T553" ca="1">RIGHT(CELL("address",INDEX(Agenda!A:A,MATCH(DataFromForm[[#This Row],[Date]],Agenda!A:A,0))),3)</f>
        <v>#VALUE!</v>
      </c>
      <c r="U553" s="34" t="e" cm="1">
        <f t="array" ref="U553">INDEX(MatriceHeureHeure[], MATCH(S553*1,TableHeuresMinutes[Colonne1],0),MATCH(R553*1,(MatriceHeureHeure[#Headers])*1,0))</f>
        <v>#VALUE!</v>
      </c>
      <c r="W553" s="30" t="e">
        <f>LEFT(TEXT(DataFromForm[[#This Row],[Heure levé]],"0000"),2)</f>
        <v>#VALUE!</v>
      </c>
      <c r="X553" s="31" t="e">
        <f>LEFT(TEXT(DataFromForm[[#This Row],[Heure levé]],"0000"),2)+1</f>
        <v>#VALUE!</v>
      </c>
      <c r="Y553" t="e">
        <f>IF(RIGHT(DataFromForm[[#This Row],[Heure levé]],2)*1 &gt;57, X553,W553)</f>
        <v>#VALUE!</v>
      </c>
      <c r="Z553" t="e">
        <f>IF(RIGHT(DataFromForm[[#This Row],[Heure levé]],2)*1 &gt;57,0,MROUND(RIGHT(DataFromForm[[#This Row],[Heure coucher]]*1,2),15))</f>
        <v>#VALUE!</v>
      </c>
      <c r="AA553" t="e" cm="1">
        <f t="array" aca="1" ref="AA553" ca="1">RIGHT(CELL("address",INDEX(Agenda!A:A,MATCH(DataFromForm[[#This Row],[Date]],Agenda!A:A,0))),3)</f>
        <v>#VALUE!</v>
      </c>
      <c r="AB553" s="4" t="e" cm="1">
        <f t="array" ref="AB553">INDEX(MatriceHeureHeure[], MATCH(Z553*1,TableHeuresMinutes[Colonne1],0),MATCH(Y553*1,(MatriceHeureHeure[#Headers])*1,0))</f>
        <v>#VALUE!</v>
      </c>
      <c r="AD553" s="48" t="e">
        <f>LEFT(TEXT(DataFromForm[[#This Row],[HeureBoisson]],"0000"),2)</f>
        <v>#VALUE!</v>
      </c>
      <c r="AE553" s="31" t="e">
        <f>LEFT(TEXT(DataFromForm[[#This Row],[HeureBoisson]],"0000"),2)+1</f>
        <v>#VALUE!</v>
      </c>
      <c r="AF553" t="e">
        <f>IF(RIGHT(DataFromForm[[#This Row],[HeureBoisson]],2)*1 &gt;57, AE553,AD553)</f>
        <v>#VALUE!</v>
      </c>
      <c r="AG553" t="e">
        <f>IF(RIGHT(DataFromForm[[#This Row],[HeureBoisson]],2)*1 &gt;57,0,MROUND(RIGHT(DataFromForm[[#This Row],[Heure coucher]]*1,2),15))</f>
        <v>#VALUE!</v>
      </c>
      <c r="AH553" t="e" cm="1">
        <f t="array" aca="1" ref="AH553" ca="1">RIGHT(CELL("address",INDEX(Agenda!A:A,MATCH(DataFromForm[[#This Row],[Date]],Agenda!A:A,0))),3)-1</f>
        <v>#VALUE!</v>
      </c>
      <c r="AI553" s="4" t="e" cm="1">
        <f t="array" ref="AI553">INDEX(MatriceHeureHeure[], MATCH(AG553*1,TableHeuresMinutes[Colonne1],0),MATCH(AF553*1,(MatriceHeureHeure[#Headers])*1,0))</f>
        <v>#VALUE!</v>
      </c>
      <c r="AJ553" s="37">
        <v>0</v>
      </c>
      <c r="AK553" s="48" t="e">
        <f>LEFT(TEXT(DataFromForm[[#This Row],[Heure sieste]],"0000"),2)</f>
        <v>#VALUE!</v>
      </c>
      <c r="AL553" s="31" t="e">
        <f>LEFT(TEXT(DataFromForm[[#This Row],[Heure sieste]],"0000"),2)+1</f>
        <v>#VALUE!</v>
      </c>
      <c r="AM553" t="e">
        <f>IF(RIGHT(DataFromForm[[#This Row],[Heure sieste]],2)*1 &gt;57, AL553,AK553)</f>
        <v>#VALUE!</v>
      </c>
      <c r="AN553" t="e">
        <f>IF(RIGHT(DataFromForm[[#This Row],[Heure sieste]],2)*1 &gt;57,0,MROUND(RIGHT(DataFromForm[[#This Row],[Heure sieste]]*1,2),15))</f>
        <v>#VALUE!</v>
      </c>
      <c r="AO553" t="e">
        <f>MROUND(DataFromForm[[#This Row],[Durée sieste]],15)</f>
        <v>#VALUE!</v>
      </c>
      <c r="AP553" t="e" cm="1">
        <f t="array" aca="1" ref="AP553" ca="1">RIGHT(CELL("address",INDEX(Agenda!A:A,MATCH(DataFromForm[[#This Row],[Date]],Agenda!A:A,0))),3)</f>
        <v>#VALUE!</v>
      </c>
      <c r="AQ553" s="4" t="e" cm="1">
        <f t="array" ref="AQ553">INDEX(MatriceHeureHeure[], MATCH(AN553*1,TableHeuresMinutes[Colonne1],0),MATCH(AM553*1,(MatriceHeureHeure[#Headers])*1,0))</f>
        <v>#VALUE!</v>
      </c>
      <c r="AR553" t="e">
        <f t="shared" si="9"/>
        <v>#VALUE!</v>
      </c>
    </row>
    <row r="554" spans="16:44">
      <c r="P554" s="30" t="e">
        <f>LEFT(TEXT(DataFromForm[[#This Row],[Heure coucher]],"0000"),2)</f>
        <v>#VALUE!</v>
      </c>
      <c r="Q554" s="31" t="e">
        <f>LEFT(TEXT(DataFromForm[[#This Row],[Heure coucher]],"0000"),2)+1</f>
        <v>#VALUE!</v>
      </c>
      <c r="R554" s="32" t="e">
        <f>IF(RIGHT(DataFromForm[[#This Row],[Heure coucher]],2)*1 &gt;57,Q554, P554)</f>
        <v>#VALUE!</v>
      </c>
      <c r="S554" s="33" t="e">
        <f>IF(RIGHT(DataFromForm[[#This Row],[Heure coucher]],2)*1 &gt;57,0,MROUND(RIGHT(DataFromForm[[#This Row],[Heure coucher]]*1,2),15))</f>
        <v>#VALUE!</v>
      </c>
      <c r="T554" s="20" t="e" cm="1">
        <f t="array" aca="1" ref="T554" ca="1">RIGHT(CELL("address",INDEX(Agenda!A:A,MATCH(DataFromForm[[#This Row],[Date]],Agenda!A:A,0))),3)</f>
        <v>#VALUE!</v>
      </c>
      <c r="U554" s="34" t="e" cm="1">
        <f t="array" ref="U554">INDEX(MatriceHeureHeure[], MATCH(S554*1,TableHeuresMinutes[Colonne1],0),MATCH(R554*1,(MatriceHeureHeure[#Headers])*1,0))</f>
        <v>#VALUE!</v>
      </c>
      <c r="W554" s="30" t="e">
        <f>LEFT(TEXT(DataFromForm[[#This Row],[Heure levé]],"0000"),2)</f>
        <v>#VALUE!</v>
      </c>
      <c r="X554" s="31" t="e">
        <f>LEFT(TEXT(DataFromForm[[#This Row],[Heure levé]],"0000"),2)+1</f>
        <v>#VALUE!</v>
      </c>
      <c r="Y554" t="e">
        <f>IF(RIGHT(DataFromForm[[#This Row],[Heure levé]],2)*1 &gt;57, X554,W554)</f>
        <v>#VALUE!</v>
      </c>
      <c r="Z554" t="e">
        <f>IF(RIGHT(DataFromForm[[#This Row],[Heure levé]],2)*1 &gt;57,0,MROUND(RIGHT(DataFromForm[[#This Row],[Heure coucher]]*1,2),15))</f>
        <v>#VALUE!</v>
      </c>
      <c r="AA554" t="e" cm="1">
        <f t="array" aca="1" ref="AA554" ca="1">RIGHT(CELL("address",INDEX(Agenda!A:A,MATCH(DataFromForm[[#This Row],[Date]],Agenda!A:A,0))),3)</f>
        <v>#VALUE!</v>
      </c>
      <c r="AB554" s="4" t="e" cm="1">
        <f t="array" ref="AB554">INDEX(MatriceHeureHeure[], MATCH(Z554*1,TableHeuresMinutes[Colonne1],0),MATCH(Y554*1,(MatriceHeureHeure[#Headers])*1,0))</f>
        <v>#VALUE!</v>
      </c>
      <c r="AD554" s="48" t="e">
        <f>LEFT(TEXT(DataFromForm[[#This Row],[HeureBoisson]],"0000"),2)</f>
        <v>#VALUE!</v>
      </c>
      <c r="AE554" s="31" t="e">
        <f>LEFT(TEXT(DataFromForm[[#This Row],[HeureBoisson]],"0000"),2)+1</f>
        <v>#VALUE!</v>
      </c>
      <c r="AF554" t="e">
        <f>IF(RIGHT(DataFromForm[[#This Row],[HeureBoisson]],2)*1 &gt;57, AE554,AD554)</f>
        <v>#VALUE!</v>
      </c>
      <c r="AG554" t="e">
        <f>IF(RIGHT(DataFromForm[[#This Row],[HeureBoisson]],2)*1 &gt;57,0,MROUND(RIGHT(DataFromForm[[#This Row],[Heure coucher]]*1,2),15))</f>
        <v>#VALUE!</v>
      </c>
      <c r="AH554" t="e" cm="1">
        <f t="array" aca="1" ref="AH554" ca="1">RIGHT(CELL("address",INDEX(Agenda!A:A,MATCH(DataFromForm[[#This Row],[Date]],Agenda!A:A,0))),3)-1</f>
        <v>#VALUE!</v>
      </c>
      <c r="AI554" s="4" t="e" cm="1">
        <f t="array" ref="AI554">INDEX(MatriceHeureHeure[], MATCH(AG554*1,TableHeuresMinutes[Colonne1],0),MATCH(AF554*1,(MatriceHeureHeure[#Headers])*1,0))</f>
        <v>#VALUE!</v>
      </c>
      <c r="AJ554" s="37">
        <v>0</v>
      </c>
      <c r="AK554" s="48" t="e">
        <f>LEFT(TEXT(DataFromForm[[#This Row],[Heure sieste]],"0000"),2)</f>
        <v>#VALUE!</v>
      </c>
      <c r="AL554" s="31" t="e">
        <f>LEFT(TEXT(DataFromForm[[#This Row],[Heure sieste]],"0000"),2)+1</f>
        <v>#VALUE!</v>
      </c>
      <c r="AM554" t="e">
        <f>IF(RIGHT(DataFromForm[[#This Row],[Heure sieste]],2)*1 &gt;57, AL554,AK554)</f>
        <v>#VALUE!</v>
      </c>
      <c r="AN554" t="e">
        <f>IF(RIGHT(DataFromForm[[#This Row],[Heure sieste]],2)*1 &gt;57,0,MROUND(RIGHT(DataFromForm[[#This Row],[Heure sieste]]*1,2),15))</f>
        <v>#VALUE!</v>
      </c>
      <c r="AO554" t="e">
        <f>MROUND(DataFromForm[[#This Row],[Durée sieste]],15)</f>
        <v>#VALUE!</v>
      </c>
      <c r="AP554" t="e" cm="1">
        <f t="array" aca="1" ref="AP554" ca="1">RIGHT(CELL("address",INDEX(Agenda!A:A,MATCH(DataFromForm[[#This Row],[Date]],Agenda!A:A,0))),3)</f>
        <v>#VALUE!</v>
      </c>
      <c r="AQ554" s="4" t="e" cm="1">
        <f t="array" ref="AQ554">INDEX(MatriceHeureHeure[], MATCH(AN554*1,TableHeuresMinutes[Colonne1],0),MATCH(AM554*1,(MatriceHeureHeure[#Headers])*1,0))</f>
        <v>#VALUE!</v>
      </c>
      <c r="AR554" t="e">
        <f t="shared" si="9"/>
        <v>#VALUE!</v>
      </c>
    </row>
    <row r="555" spans="16:44">
      <c r="P555" s="30" t="e">
        <f>LEFT(TEXT(DataFromForm[[#This Row],[Heure coucher]],"0000"),2)</f>
        <v>#VALUE!</v>
      </c>
      <c r="Q555" s="31" t="e">
        <f>LEFT(TEXT(DataFromForm[[#This Row],[Heure coucher]],"0000"),2)+1</f>
        <v>#VALUE!</v>
      </c>
      <c r="R555" s="32" t="e">
        <f>IF(RIGHT(DataFromForm[[#This Row],[Heure coucher]],2)*1 &gt;57,Q555, P555)</f>
        <v>#VALUE!</v>
      </c>
      <c r="S555" s="33" t="e">
        <f>IF(RIGHT(DataFromForm[[#This Row],[Heure coucher]],2)*1 &gt;57,0,MROUND(RIGHT(DataFromForm[[#This Row],[Heure coucher]]*1,2),15))</f>
        <v>#VALUE!</v>
      </c>
      <c r="T555" s="20" t="e" cm="1">
        <f t="array" aca="1" ref="T555" ca="1">RIGHT(CELL("address",INDEX(Agenda!A:A,MATCH(DataFromForm[[#This Row],[Date]],Agenda!A:A,0))),3)</f>
        <v>#VALUE!</v>
      </c>
      <c r="U555" s="34" t="e" cm="1">
        <f t="array" ref="U555">INDEX(MatriceHeureHeure[], MATCH(S555*1,TableHeuresMinutes[Colonne1],0),MATCH(R555*1,(MatriceHeureHeure[#Headers])*1,0))</f>
        <v>#VALUE!</v>
      </c>
      <c r="W555" s="30" t="e">
        <f>LEFT(TEXT(DataFromForm[[#This Row],[Heure levé]],"0000"),2)</f>
        <v>#VALUE!</v>
      </c>
      <c r="X555" s="31" t="e">
        <f>LEFT(TEXT(DataFromForm[[#This Row],[Heure levé]],"0000"),2)+1</f>
        <v>#VALUE!</v>
      </c>
      <c r="Y555" t="e">
        <f>IF(RIGHT(DataFromForm[[#This Row],[Heure levé]],2)*1 &gt;57, X555,W555)</f>
        <v>#VALUE!</v>
      </c>
      <c r="Z555" t="e">
        <f>IF(RIGHT(DataFromForm[[#This Row],[Heure levé]],2)*1 &gt;57,0,MROUND(RIGHT(DataFromForm[[#This Row],[Heure coucher]]*1,2),15))</f>
        <v>#VALUE!</v>
      </c>
      <c r="AA555" t="e" cm="1">
        <f t="array" aca="1" ref="AA555" ca="1">RIGHT(CELL("address",INDEX(Agenda!A:A,MATCH(DataFromForm[[#This Row],[Date]],Agenda!A:A,0))),3)</f>
        <v>#VALUE!</v>
      </c>
      <c r="AB555" s="4" t="e" cm="1">
        <f t="array" ref="AB555">INDEX(MatriceHeureHeure[], MATCH(Z555*1,TableHeuresMinutes[Colonne1],0),MATCH(Y555*1,(MatriceHeureHeure[#Headers])*1,0))</f>
        <v>#VALUE!</v>
      </c>
      <c r="AD555" s="48" t="e">
        <f>LEFT(TEXT(DataFromForm[[#This Row],[HeureBoisson]],"0000"),2)</f>
        <v>#VALUE!</v>
      </c>
      <c r="AE555" s="31" t="e">
        <f>LEFT(TEXT(DataFromForm[[#This Row],[HeureBoisson]],"0000"),2)+1</f>
        <v>#VALUE!</v>
      </c>
      <c r="AF555" t="e">
        <f>IF(RIGHT(DataFromForm[[#This Row],[HeureBoisson]],2)*1 &gt;57, AE555,AD555)</f>
        <v>#VALUE!</v>
      </c>
      <c r="AG555" t="e">
        <f>IF(RIGHT(DataFromForm[[#This Row],[HeureBoisson]],2)*1 &gt;57,0,MROUND(RIGHT(DataFromForm[[#This Row],[Heure coucher]]*1,2),15))</f>
        <v>#VALUE!</v>
      </c>
      <c r="AH555" t="e" cm="1">
        <f t="array" aca="1" ref="AH555" ca="1">RIGHT(CELL("address",INDEX(Agenda!A:A,MATCH(DataFromForm[[#This Row],[Date]],Agenda!A:A,0))),3)-1</f>
        <v>#VALUE!</v>
      </c>
      <c r="AI555" s="4" t="e" cm="1">
        <f t="array" ref="AI555">INDEX(MatriceHeureHeure[], MATCH(AG555*1,TableHeuresMinutes[Colonne1],0),MATCH(AF555*1,(MatriceHeureHeure[#Headers])*1,0))</f>
        <v>#VALUE!</v>
      </c>
      <c r="AJ555" s="37">
        <v>0</v>
      </c>
      <c r="AK555" s="48" t="e">
        <f>LEFT(TEXT(DataFromForm[[#This Row],[Heure sieste]],"0000"),2)</f>
        <v>#VALUE!</v>
      </c>
      <c r="AL555" s="31" t="e">
        <f>LEFT(TEXT(DataFromForm[[#This Row],[Heure sieste]],"0000"),2)+1</f>
        <v>#VALUE!</v>
      </c>
      <c r="AM555" t="e">
        <f>IF(RIGHT(DataFromForm[[#This Row],[Heure sieste]],2)*1 &gt;57, AL555,AK555)</f>
        <v>#VALUE!</v>
      </c>
      <c r="AN555" t="e">
        <f>IF(RIGHT(DataFromForm[[#This Row],[Heure sieste]],2)*1 &gt;57,0,MROUND(RIGHT(DataFromForm[[#This Row],[Heure sieste]]*1,2),15))</f>
        <v>#VALUE!</v>
      </c>
      <c r="AO555" t="e">
        <f>MROUND(DataFromForm[[#This Row],[Durée sieste]],15)</f>
        <v>#VALUE!</v>
      </c>
      <c r="AP555" t="e" cm="1">
        <f t="array" aca="1" ref="AP555" ca="1">RIGHT(CELL("address",INDEX(Agenda!A:A,MATCH(DataFromForm[[#This Row],[Date]],Agenda!A:A,0))),3)</f>
        <v>#VALUE!</v>
      </c>
      <c r="AQ555" s="4" t="e" cm="1">
        <f t="array" ref="AQ555">INDEX(MatriceHeureHeure[], MATCH(AN555*1,TableHeuresMinutes[Colonne1],0),MATCH(AM555*1,(MatriceHeureHeure[#Headers])*1,0))</f>
        <v>#VALUE!</v>
      </c>
      <c r="AR555" t="e">
        <f t="shared" si="9"/>
        <v>#VALUE!</v>
      </c>
    </row>
    <row r="556" spans="16:44">
      <c r="P556" s="30" t="e">
        <f>LEFT(TEXT(DataFromForm[[#This Row],[Heure coucher]],"0000"),2)</f>
        <v>#VALUE!</v>
      </c>
      <c r="Q556" s="31" t="e">
        <f>LEFT(TEXT(DataFromForm[[#This Row],[Heure coucher]],"0000"),2)+1</f>
        <v>#VALUE!</v>
      </c>
      <c r="R556" s="32" t="e">
        <f>IF(RIGHT(DataFromForm[[#This Row],[Heure coucher]],2)*1 &gt;57,Q556, P556)</f>
        <v>#VALUE!</v>
      </c>
      <c r="S556" s="33" t="e">
        <f>IF(RIGHT(DataFromForm[[#This Row],[Heure coucher]],2)*1 &gt;57,0,MROUND(RIGHT(DataFromForm[[#This Row],[Heure coucher]]*1,2),15))</f>
        <v>#VALUE!</v>
      </c>
      <c r="T556" s="20" t="e" cm="1">
        <f t="array" aca="1" ref="T556" ca="1">RIGHT(CELL("address",INDEX(Agenda!A:A,MATCH(DataFromForm[[#This Row],[Date]],Agenda!A:A,0))),3)</f>
        <v>#VALUE!</v>
      </c>
      <c r="U556" s="34" t="e" cm="1">
        <f t="array" ref="U556">INDEX(MatriceHeureHeure[], MATCH(S556*1,TableHeuresMinutes[Colonne1],0),MATCH(R556*1,(MatriceHeureHeure[#Headers])*1,0))</f>
        <v>#VALUE!</v>
      </c>
      <c r="W556" s="30" t="e">
        <f>LEFT(TEXT(DataFromForm[[#This Row],[Heure levé]],"0000"),2)</f>
        <v>#VALUE!</v>
      </c>
      <c r="X556" s="31" t="e">
        <f>LEFT(TEXT(DataFromForm[[#This Row],[Heure levé]],"0000"),2)+1</f>
        <v>#VALUE!</v>
      </c>
      <c r="Y556" t="e">
        <f>IF(RIGHT(DataFromForm[[#This Row],[Heure levé]],2)*1 &gt;57, X556,W556)</f>
        <v>#VALUE!</v>
      </c>
      <c r="Z556" t="e">
        <f>IF(RIGHT(DataFromForm[[#This Row],[Heure levé]],2)*1 &gt;57,0,MROUND(RIGHT(DataFromForm[[#This Row],[Heure coucher]]*1,2),15))</f>
        <v>#VALUE!</v>
      </c>
      <c r="AA556" t="e" cm="1">
        <f t="array" aca="1" ref="AA556" ca="1">RIGHT(CELL("address",INDEX(Agenda!A:A,MATCH(DataFromForm[[#This Row],[Date]],Agenda!A:A,0))),3)</f>
        <v>#VALUE!</v>
      </c>
      <c r="AB556" s="4" t="e" cm="1">
        <f t="array" ref="AB556">INDEX(MatriceHeureHeure[], MATCH(Z556*1,TableHeuresMinutes[Colonne1],0),MATCH(Y556*1,(MatriceHeureHeure[#Headers])*1,0))</f>
        <v>#VALUE!</v>
      </c>
      <c r="AD556" s="48" t="e">
        <f>LEFT(TEXT(DataFromForm[[#This Row],[HeureBoisson]],"0000"),2)</f>
        <v>#VALUE!</v>
      </c>
      <c r="AE556" s="31" t="e">
        <f>LEFT(TEXT(DataFromForm[[#This Row],[HeureBoisson]],"0000"),2)+1</f>
        <v>#VALUE!</v>
      </c>
      <c r="AF556" t="e">
        <f>IF(RIGHT(DataFromForm[[#This Row],[HeureBoisson]],2)*1 &gt;57, AE556,AD556)</f>
        <v>#VALUE!</v>
      </c>
      <c r="AG556" t="e">
        <f>IF(RIGHT(DataFromForm[[#This Row],[HeureBoisson]],2)*1 &gt;57,0,MROUND(RIGHT(DataFromForm[[#This Row],[Heure coucher]]*1,2),15))</f>
        <v>#VALUE!</v>
      </c>
      <c r="AH556" t="e" cm="1">
        <f t="array" aca="1" ref="AH556" ca="1">RIGHT(CELL("address",INDEX(Agenda!A:A,MATCH(DataFromForm[[#This Row],[Date]],Agenda!A:A,0))),3)-1</f>
        <v>#VALUE!</v>
      </c>
      <c r="AI556" s="4" t="e" cm="1">
        <f t="array" ref="AI556">INDEX(MatriceHeureHeure[], MATCH(AG556*1,TableHeuresMinutes[Colonne1],0),MATCH(AF556*1,(MatriceHeureHeure[#Headers])*1,0))</f>
        <v>#VALUE!</v>
      </c>
      <c r="AJ556" s="37">
        <v>0</v>
      </c>
      <c r="AK556" s="48" t="e">
        <f>LEFT(TEXT(DataFromForm[[#This Row],[Heure sieste]],"0000"),2)</f>
        <v>#VALUE!</v>
      </c>
      <c r="AL556" s="31" t="e">
        <f>LEFT(TEXT(DataFromForm[[#This Row],[Heure sieste]],"0000"),2)+1</f>
        <v>#VALUE!</v>
      </c>
      <c r="AM556" t="e">
        <f>IF(RIGHT(DataFromForm[[#This Row],[Heure sieste]],2)*1 &gt;57, AL556,AK556)</f>
        <v>#VALUE!</v>
      </c>
      <c r="AN556" t="e">
        <f>IF(RIGHT(DataFromForm[[#This Row],[Heure sieste]],2)*1 &gt;57,0,MROUND(RIGHT(DataFromForm[[#This Row],[Heure sieste]]*1,2),15))</f>
        <v>#VALUE!</v>
      </c>
      <c r="AO556" t="e">
        <f>MROUND(DataFromForm[[#This Row],[Durée sieste]],15)</f>
        <v>#VALUE!</v>
      </c>
      <c r="AP556" t="e" cm="1">
        <f t="array" aca="1" ref="AP556" ca="1">RIGHT(CELL("address",INDEX(Agenda!A:A,MATCH(DataFromForm[[#This Row],[Date]],Agenda!A:A,0))),3)</f>
        <v>#VALUE!</v>
      </c>
      <c r="AQ556" s="4" t="e" cm="1">
        <f t="array" ref="AQ556">INDEX(MatriceHeureHeure[], MATCH(AN556*1,TableHeuresMinutes[Colonne1],0),MATCH(AM556*1,(MatriceHeureHeure[#Headers])*1,0))</f>
        <v>#VALUE!</v>
      </c>
      <c r="AR556" t="e">
        <f t="shared" si="9"/>
        <v>#VALUE!</v>
      </c>
    </row>
    <row r="557" spans="16:44">
      <c r="P557" s="30" t="e">
        <f>LEFT(TEXT(DataFromForm[[#This Row],[Heure coucher]],"0000"),2)</f>
        <v>#VALUE!</v>
      </c>
      <c r="Q557" s="31" t="e">
        <f>LEFT(TEXT(DataFromForm[[#This Row],[Heure coucher]],"0000"),2)+1</f>
        <v>#VALUE!</v>
      </c>
      <c r="R557" s="32" t="e">
        <f>IF(RIGHT(DataFromForm[[#This Row],[Heure coucher]],2)*1 &gt;57,Q557, P557)</f>
        <v>#VALUE!</v>
      </c>
      <c r="S557" s="33" t="e">
        <f>IF(RIGHT(DataFromForm[[#This Row],[Heure coucher]],2)*1 &gt;57,0,MROUND(RIGHT(DataFromForm[[#This Row],[Heure coucher]]*1,2),15))</f>
        <v>#VALUE!</v>
      </c>
      <c r="T557" s="20" t="e" cm="1">
        <f t="array" aca="1" ref="T557" ca="1">RIGHT(CELL("address",INDEX(Agenda!A:A,MATCH(DataFromForm[[#This Row],[Date]],Agenda!A:A,0))),3)</f>
        <v>#VALUE!</v>
      </c>
      <c r="U557" s="34" t="e" cm="1">
        <f t="array" ref="U557">INDEX(MatriceHeureHeure[], MATCH(S557*1,TableHeuresMinutes[Colonne1],0),MATCH(R557*1,(MatriceHeureHeure[#Headers])*1,0))</f>
        <v>#VALUE!</v>
      </c>
      <c r="W557" s="30" t="e">
        <f>LEFT(TEXT(DataFromForm[[#This Row],[Heure levé]],"0000"),2)</f>
        <v>#VALUE!</v>
      </c>
      <c r="X557" s="31" t="e">
        <f>LEFT(TEXT(DataFromForm[[#This Row],[Heure levé]],"0000"),2)+1</f>
        <v>#VALUE!</v>
      </c>
      <c r="Y557" t="e">
        <f>IF(RIGHT(DataFromForm[[#This Row],[Heure levé]],2)*1 &gt;57, X557,W557)</f>
        <v>#VALUE!</v>
      </c>
      <c r="Z557" t="e">
        <f>IF(RIGHT(DataFromForm[[#This Row],[Heure levé]],2)*1 &gt;57,0,MROUND(RIGHT(DataFromForm[[#This Row],[Heure coucher]]*1,2),15))</f>
        <v>#VALUE!</v>
      </c>
      <c r="AA557" t="e" cm="1">
        <f t="array" aca="1" ref="AA557" ca="1">RIGHT(CELL("address",INDEX(Agenda!A:A,MATCH(DataFromForm[[#This Row],[Date]],Agenda!A:A,0))),3)</f>
        <v>#VALUE!</v>
      </c>
      <c r="AB557" s="4" t="e" cm="1">
        <f t="array" ref="AB557">INDEX(MatriceHeureHeure[], MATCH(Z557*1,TableHeuresMinutes[Colonne1],0),MATCH(Y557*1,(MatriceHeureHeure[#Headers])*1,0))</f>
        <v>#VALUE!</v>
      </c>
      <c r="AD557" s="48" t="e">
        <f>LEFT(TEXT(DataFromForm[[#This Row],[HeureBoisson]],"0000"),2)</f>
        <v>#VALUE!</v>
      </c>
      <c r="AE557" s="31" t="e">
        <f>LEFT(TEXT(DataFromForm[[#This Row],[HeureBoisson]],"0000"),2)+1</f>
        <v>#VALUE!</v>
      </c>
      <c r="AF557" t="e">
        <f>IF(RIGHT(DataFromForm[[#This Row],[HeureBoisson]],2)*1 &gt;57, AE557,AD557)</f>
        <v>#VALUE!</v>
      </c>
      <c r="AG557" t="e">
        <f>IF(RIGHT(DataFromForm[[#This Row],[HeureBoisson]],2)*1 &gt;57,0,MROUND(RIGHT(DataFromForm[[#This Row],[Heure coucher]]*1,2),15))</f>
        <v>#VALUE!</v>
      </c>
      <c r="AH557" t="e" cm="1">
        <f t="array" aca="1" ref="AH557" ca="1">RIGHT(CELL("address",INDEX(Agenda!A:A,MATCH(DataFromForm[[#This Row],[Date]],Agenda!A:A,0))),3)-1</f>
        <v>#VALUE!</v>
      </c>
      <c r="AI557" s="4" t="e" cm="1">
        <f t="array" ref="AI557">INDEX(MatriceHeureHeure[], MATCH(AG557*1,TableHeuresMinutes[Colonne1],0),MATCH(AF557*1,(MatriceHeureHeure[#Headers])*1,0))</f>
        <v>#VALUE!</v>
      </c>
      <c r="AJ557" s="37">
        <v>0</v>
      </c>
      <c r="AK557" s="48" t="e">
        <f>LEFT(TEXT(DataFromForm[[#This Row],[Heure sieste]],"0000"),2)</f>
        <v>#VALUE!</v>
      </c>
      <c r="AL557" s="31" t="e">
        <f>LEFT(TEXT(DataFromForm[[#This Row],[Heure sieste]],"0000"),2)+1</f>
        <v>#VALUE!</v>
      </c>
      <c r="AM557" t="e">
        <f>IF(RIGHT(DataFromForm[[#This Row],[Heure sieste]],2)*1 &gt;57, AL557,AK557)</f>
        <v>#VALUE!</v>
      </c>
      <c r="AN557" t="e">
        <f>IF(RIGHT(DataFromForm[[#This Row],[Heure sieste]],2)*1 &gt;57,0,MROUND(RIGHT(DataFromForm[[#This Row],[Heure sieste]]*1,2),15))</f>
        <v>#VALUE!</v>
      </c>
      <c r="AO557" t="e">
        <f>MROUND(DataFromForm[[#This Row],[Durée sieste]],15)</f>
        <v>#VALUE!</v>
      </c>
      <c r="AP557" t="e" cm="1">
        <f t="array" aca="1" ref="AP557" ca="1">RIGHT(CELL("address",INDEX(Agenda!A:A,MATCH(DataFromForm[[#This Row],[Date]],Agenda!A:A,0))),3)</f>
        <v>#VALUE!</v>
      </c>
      <c r="AQ557" s="4" t="e" cm="1">
        <f t="array" ref="AQ557">INDEX(MatriceHeureHeure[], MATCH(AN557*1,TableHeuresMinutes[Colonne1],0),MATCH(AM557*1,(MatriceHeureHeure[#Headers])*1,0))</f>
        <v>#VALUE!</v>
      </c>
      <c r="AR557" t="e">
        <f t="shared" si="9"/>
        <v>#VALUE!</v>
      </c>
    </row>
    <row r="558" spans="16:44">
      <c r="P558" s="30" t="e">
        <f>LEFT(TEXT(DataFromForm[[#This Row],[Heure coucher]],"0000"),2)</f>
        <v>#VALUE!</v>
      </c>
      <c r="Q558" s="31" t="e">
        <f>LEFT(TEXT(DataFromForm[[#This Row],[Heure coucher]],"0000"),2)+1</f>
        <v>#VALUE!</v>
      </c>
      <c r="R558" s="32" t="e">
        <f>IF(RIGHT(DataFromForm[[#This Row],[Heure coucher]],2)*1 &gt;57,Q558, P558)</f>
        <v>#VALUE!</v>
      </c>
      <c r="S558" s="33" t="e">
        <f>IF(RIGHT(DataFromForm[[#This Row],[Heure coucher]],2)*1 &gt;57,0,MROUND(RIGHT(DataFromForm[[#This Row],[Heure coucher]]*1,2),15))</f>
        <v>#VALUE!</v>
      </c>
      <c r="T558" s="20" t="e" cm="1">
        <f t="array" aca="1" ref="T558" ca="1">RIGHT(CELL("address",INDEX(Agenda!A:A,MATCH(DataFromForm[[#This Row],[Date]],Agenda!A:A,0))),3)</f>
        <v>#VALUE!</v>
      </c>
      <c r="U558" s="34" t="e" cm="1">
        <f t="array" ref="U558">INDEX(MatriceHeureHeure[], MATCH(S558*1,TableHeuresMinutes[Colonne1],0),MATCH(R558*1,(MatriceHeureHeure[#Headers])*1,0))</f>
        <v>#VALUE!</v>
      </c>
      <c r="W558" s="30" t="e">
        <f>LEFT(TEXT(DataFromForm[[#This Row],[Heure levé]],"0000"),2)</f>
        <v>#VALUE!</v>
      </c>
      <c r="X558" s="31" t="e">
        <f>LEFT(TEXT(DataFromForm[[#This Row],[Heure levé]],"0000"),2)+1</f>
        <v>#VALUE!</v>
      </c>
      <c r="Y558" t="e">
        <f>IF(RIGHT(DataFromForm[[#This Row],[Heure levé]],2)*1 &gt;57, X558,W558)</f>
        <v>#VALUE!</v>
      </c>
      <c r="Z558" t="e">
        <f>IF(RIGHT(DataFromForm[[#This Row],[Heure levé]],2)*1 &gt;57,0,MROUND(RIGHT(DataFromForm[[#This Row],[Heure coucher]]*1,2),15))</f>
        <v>#VALUE!</v>
      </c>
      <c r="AA558" t="e" cm="1">
        <f t="array" aca="1" ref="AA558" ca="1">RIGHT(CELL("address",INDEX(Agenda!A:A,MATCH(DataFromForm[[#This Row],[Date]],Agenda!A:A,0))),3)</f>
        <v>#VALUE!</v>
      </c>
      <c r="AB558" s="4" t="e" cm="1">
        <f t="array" ref="AB558">INDEX(MatriceHeureHeure[], MATCH(Z558*1,TableHeuresMinutes[Colonne1],0),MATCH(Y558*1,(MatriceHeureHeure[#Headers])*1,0))</f>
        <v>#VALUE!</v>
      </c>
      <c r="AD558" s="48" t="e">
        <f>LEFT(TEXT(DataFromForm[[#This Row],[HeureBoisson]],"0000"),2)</f>
        <v>#VALUE!</v>
      </c>
      <c r="AE558" s="31" t="e">
        <f>LEFT(TEXT(DataFromForm[[#This Row],[HeureBoisson]],"0000"),2)+1</f>
        <v>#VALUE!</v>
      </c>
      <c r="AF558" t="e">
        <f>IF(RIGHT(DataFromForm[[#This Row],[HeureBoisson]],2)*1 &gt;57, AE558,AD558)</f>
        <v>#VALUE!</v>
      </c>
      <c r="AG558" t="e">
        <f>IF(RIGHT(DataFromForm[[#This Row],[HeureBoisson]],2)*1 &gt;57,0,MROUND(RIGHT(DataFromForm[[#This Row],[Heure coucher]]*1,2),15))</f>
        <v>#VALUE!</v>
      </c>
      <c r="AH558" t="e" cm="1">
        <f t="array" aca="1" ref="AH558" ca="1">RIGHT(CELL("address",INDEX(Agenda!A:A,MATCH(DataFromForm[[#This Row],[Date]],Agenda!A:A,0))),3)-1</f>
        <v>#VALUE!</v>
      </c>
      <c r="AI558" s="4" t="e" cm="1">
        <f t="array" ref="AI558">INDEX(MatriceHeureHeure[], MATCH(AG558*1,TableHeuresMinutes[Colonne1],0),MATCH(AF558*1,(MatriceHeureHeure[#Headers])*1,0))</f>
        <v>#VALUE!</v>
      </c>
      <c r="AJ558" s="37">
        <v>0</v>
      </c>
      <c r="AK558" s="48" t="e">
        <f>LEFT(TEXT(DataFromForm[[#This Row],[Heure sieste]],"0000"),2)</f>
        <v>#VALUE!</v>
      </c>
      <c r="AL558" s="31" t="e">
        <f>LEFT(TEXT(DataFromForm[[#This Row],[Heure sieste]],"0000"),2)+1</f>
        <v>#VALUE!</v>
      </c>
      <c r="AM558" t="e">
        <f>IF(RIGHT(DataFromForm[[#This Row],[Heure sieste]],2)*1 &gt;57, AL558,AK558)</f>
        <v>#VALUE!</v>
      </c>
      <c r="AN558" t="e">
        <f>IF(RIGHT(DataFromForm[[#This Row],[Heure sieste]],2)*1 &gt;57,0,MROUND(RIGHT(DataFromForm[[#This Row],[Heure sieste]]*1,2),15))</f>
        <v>#VALUE!</v>
      </c>
      <c r="AO558" t="e">
        <f>MROUND(DataFromForm[[#This Row],[Durée sieste]],15)</f>
        <v>#VALUE!</v>
      </c>
      <c r="AP558" t="e" cm="1">
        <f t="array" aca="1" ref="AP558" ca="1">RIGHT(CELL("address",INDEX(Agenda!A:A,MATCH(DataFromForm[[#This Row],[Date]],Agenda!A:A,0))),3)</f>
        <v>#VALUE!</v>
      </c>
      <c r="AQ558" s="4" t="e" cm="1">
        <f t="array" ref="AQ558">INDEX(MatriceHeureHeure[], MATCH(AN558*1,TableHeuresMinutes[Colonne1],0),MATCH(AM558*1,(MatriceHeureHeure[#Headers])*1,0))</f>
        <v>#VALUE!</v>
      </c>
      <c r="AR558" t="e">
        <f t="shared" si="9"/>
        <v>#VALUE!</v>
      </c>
    </row>
    <row r="559" spans="16:44">
      <c r="P559" s="30" t="e">
        <f>LEFT(TEXT(DataFromForm[[#This Row],[Heure coucher]],"0000"),2)</f>
        <v>#VALUE!</v>
      </c>
      <c r="Q559" s="31" t="e">
        <f>LEFT(TEXT(DataFromForm[[#This Row],[Heure coucher]],"0000"),2)+1</f>
        <v>#VALUE!</v>
      </c>
      <c r="R559" s="32" t="e">
        <f>IF(RIGHT(DataFromForm[[#This Row],[Heure coucher]],2)*1 &gt;57,Q559, P559)</f>
        <v>#VALUE!</v>
      </c>
      <c r="S559" s="33" t="e">
        <f>IF(RIGHT(DataFromForm[[#This Row],[Heure coucher]],2)*1 &gt;57,0,MROUND(RIGHT(DataFromForm[[#This Row],[Heure coucher]]*1,2),15))</f>
        <v>#VALUE!</v>
      </c>
      <c r="T559" s="20" t="e" cm="1">
        <f t="array" aca="1" ref="T559" ca="1">RIGHT(CELL("address",INDEX(Agenda!A:A,MATCH(DataFromForm[[#This Row],[Date]],Agenda!A:A,0))),3)</f>
        <v>#VALUE!</v>
      </c>
      <c r="U559" s="34" t="e" cm="1">
        <f t="array" ref="U559">INDEX(MatriceHeureHeure[], MATCH(S559*1,TableHeuresMinutes[Colonne1],0),MATCH(R559*1,(MatriceHeureHeure[#Headers])*1,0))</f>
        <v>#VALUE!</v>
      </c>
      <c r="W559" s="30" t="e">
        <f>LEFT(TEXT(DataFromForm[[#This Row],[Heure levé]],"0000"),2)</f>
        <v>#VALUE!</v>
      </c>
      <c r="X559" s="31" t="e">
        <f>LEFT(TEXT(DataFromForm[[#This Row],[Heure levé]],"0000"),2)+1</f>
        <v>#VALUE!</v>
      </c>
      <c r="Y559" t="e">
        <f>IF(RIGHT(DataFromForm[[#This Row],[Heure levé]],2)*1 &gt;57, X559,W559)</f>
        <v>#VALUE!</v>
      </c>
      <c r="Z559" t="e">
        <f>IF(RIGHT(DataFromForm[[#This Row],[Heure levé]],2)*1 &gt;57,0,MROUND(RIGHT(DataFromForm[[#This Row],[Heure coucher]]*1,2),15))</f>
        <v>#VALUE!</v>
      </c>
      <c r="AA559" t="e" cm="1">
        <f t="array" aca="1" ref="AA559" ca="1">RIGHT(CELL("address",INDEX(Agenda!A:A,MATCH(DataFromForm[[#This Row],[Date]],Agenda!A:A,0))),3)</f>
        <v>#VALUE!</v>
      </c>
      <c r="AB559" s="4" t="e" cm="1">
        <f t="array" ref="AB559">INDEX(MatriceHeureHeure[], MATCH(Z559*1,TableHeuresMinutes[Colonne1],0),MATCH(Y559*1,(MatriceHeureHeure[#Headers])*1,0))</f>
        <v>#VALUE!</v>
      </c>
      <c r="AD559" s="48" t="e">
        <f>LEFT(TEXT(DataFromForm[[#This Row],[HeureBoisson]],"0000"),2)</f>
        <v>#VALUE!</v>
      </c>
      <c r="AE559" s="31" t="e">
        <f>LEFT(TEXT(DataFromForm[[#This Row],[HeureBoisson]],"0000"),2)+1</f>
        <v>#VALUE!</v>
      </c>
      <c r="AF559" t="e">
        <f>IF(RIGHT(DataFromForm[[#This Row],[HeureBoisson]],2)*1 &gt;57, AE559,AD559)</f>
        <v>#VALUE!</v>
      </c>
      <c r="AG559" t="e">
        <f>IF(RIGHT(DataFromForm[[#This Row],[HeureBoisson]],2)*1 &gt;57,0,MROUND(RIGHT(DataFromForm[[#This Row],[Heure coucher]]*1,2),15))</f>
        <v>#VALUE!</v>
      </c>
      <c r="AH559" t="e" cm="1">
        <f t="array" aca="1" ref="AH559" ca="1">RIGHT(CELL("address",INDEX(Agenda!A:A,MATCH(DataFromForm[[#This Row],[Date]],Agenda!A:A,0))),3)-1</f>
        <v>#VALUE!</v>
      </c>
      <c r="AI559" s="4" t="e" cm="1">
        <f t="array" ref="AI559">INDEX(MatriceHeureHeure[], MATCH(AG559*1,TableHeuresMinutes[Colonne1],0),MATCH(AF559*1,(MatriceHeureHeure[#Headers])*1,0))</f>
        <v>#VALUE!</v>
      </c>
      <c r="AJ559" s="37">
        <v>0</v>
      </c>
      <c r="AK559" s="48" t="e">
        <f>LEFT(TEXT(DataFromForm[[#This Row],[Heure sieste]],"0000"),2)</f>
        <v>#VALUE!</v>
      </c>
      <c r="AL559" s="31" t="e">
        <f>LEFT(TEXT(DataFromForm[[#This Row],[Heure sieste]],"0000"),2)+1</f>
        <v>#VALUE!</v>
      </c>
      <c r="AM559" t="e">
        <f>IF(RIGHT(DataFromForm[[#This Row],[Heure sieste]],2)*1 &gt;57, AL559,AK559)</f>
        <v>#VALUE!</v>
      </c>
      <c r="AN559" t="e">
        <f>IF(RIGHT(DataFromForm[[#This Row],[Heure sieste]],2)*1 &gt;57,0,MROUND(RIGHT(DataFromForm[[#This Row],[Heure sieste]]*1,2),15))</f>
        <v>#VALUE!</v>
      </c>
      <c r="AO559" t="e">
        <f>MROUND(DataFromForm[[#This Row],[Durée sieste]],15)</f>
        <v>#VALUE!</v>
      </c>
      <c r="AP559" t="e" cm="1">
        <f t="array" aca="1" ref="AP559" ca="1">RIGHT(CELL("address",INDEX(Agenda!A:A,MATCH(DataFromForm[[#This Row],[Date]],Agenda!A:A,0))),3)</f>
        <v>#VALUE!</v>
      </c>
      <c r="AQ559" s="4" t="e" cm="1">
        <f t="array" ref="AQ559">INDEX(MatriceHeureHeure[], MATCH(AN559*1,TableHeuresMinutes[Colonne1],0),MATCH(AM559*1,(MatriceHeureHeure[#Headers])*1,0))</f>
        <v>#VALUE!</v>
      </c>
      <c r="AR559" t="e">
        <f t="shared" si="9"/>
        <v>#VALUE!</v>
      </c>
    </row>
    <row r="560" spans="16:44">
      <c r="P560" s="30" t="e">
        <f>LEFT(TEXT(DataFromForm[[#This Row],[Heure coucher]],"0000"),2)</f>
        <v>#VALUE!</v>
      </c>
      <c r="Q560" s="31" t="e">
        <f>LEFT(TEXT(DataFromForm[[#This Row],[Heure coucher]],"0000"),2)+1</f>
        <v>#VALUE!</v>
      </c>
      <c r="R560" s="32" t="e">
        <f>IF(RIGHT(DataFromForm[[#This Row],[Heure coucher]],2)*1 &gt;57,Q560, P560)</f>
        <v>#VALUE!</v>
      </c>
      <c r="S560" s="33" t="e">
        <f>IF(RIGHT(DataFromForm[[#This Row],[Heure coucher]],2)*1 &gt;57,0,MROUND(RIGHT(DataFromForm[[#This Row],[Heure coucher]]*1,2),15))</f>
        <v>#VALUE!</v>
      </c>
      <c r="T560" s="20" t="e" cm="1">
        <f t="array" aca="1" ref="T560" ca="1">RIGHT(CELL("address",INDEX(Agenda!A:A,MATCH(DataFromForm[[#This Row],[Date]],Agenda!A:A,0))),3)</f>
        <v>#VALUE!</v>
      </c>
      <c r="U560" s="34" t="e" cm="1">
        <f t="array" ref="U560">INDEX(MatriceHeureHeure[], MATCH(S560*1,TableHeuresMinutes[Colonne1],0),MATCH(R560*1,(MatriceHeureHeure[#Headers])*1,0))</f>
        <v>#VALUE!</v>
      </c>
      <c r="W560" s="30" t="e">
        <f>LEFT(TEXT(DataFromForm[[#This Row],[Heure levé]],"0000"),2)</f>
        <v>#VALUE!</v>
      </c>
      <c r="X560" s="31" t="e">
        <f>LEFT(TEXT(DataFromForm[[#This Row],[Heure levé]],"0000"),2)+1</f>
        <v>#VALUE!</v>
      </c>
      <c r="Y560" t="e">
        <f>IF(RIGHT(DataFromForm[[#This Row],[Heure levé]],2)*1 &gt;57, X560,W560)</f>
        <v>#VALUE!</v>
      </c>
      <c r="Z560" t="e">
        <f>IF(RIGHT(DataFromForm[[#This Row],[Heure levé]],2)*1 &gt;57,0,MROUND(RIGHT(DataFromForm[[#This Row],[Heure coucher]]*1,2),15))</f>
        <v>#VALUE!</v>
      </c>
      <c r="AA560" t="e" cm="1">
        <f t="array" aca="1" ref="AA560" ca="1">RIGHT(CELL("address",INDEX(Agenda!A:A,MATCH(DataFromForm[[#This Row],[Date]],Agenda!A:A,0))),3)</f>
        <v>#VALUE!</v>
      </c>
      <c r="AB560" s="4" t="e" cm="1">
        <f t="array" ref="AB560">INDEX(MatriceHeureHeure[], MATCH(Z560*1,TableHeuresMinutes[Colonne1],0),MATCH(Y560*1,(MatriceHeureHeure[#Headers])*1,0))</f>
        <v>#VALUE!</v>
      </c>
      <c r="AD560" s="48" t="e">
        <f>LEFT(TEXT(DataFromForm[[#This Row],[HeureBoisson]],"0000"),2)</f>
        <v>#VALUE!</v>
      </c>
      <c r="AE560" s="31" t="e">
        <f>LEFT(TEXT(DataFromForm[[#This Row],[HeureBoisson]],"0000"),2)+1</f>
        <v>#VALUE!</v>
      </c>
      <c r="AF560" t="e">
        <f>IF(RIGHT(DataFromForm[[#This Row],[HeureBoisson]],2)*1 &gt;57, AE560,AD560)</f>
        <v>#VALUE!</v>
      </c>
      <c r="AG560" t="e">
        <f>IF(RIGHT(DataFromForm[[#This Row],[HeureBoisson]],2)*1 &gt;57,0,MROUND(RIGHT(DataFromForm[[#This Row],[Heure coucher]]*1,2),15))</f>
        <v>#VALUE!</v>
      </c>
      <c r="AH560" t="e" cm="1">
        <f t="array" aca="1" ref="AH560" ca="1">RIGHT(CELL("address",INDEX(Agenda!A:A,MATCH(DataFromForm[[#This Row],[Date]],Agenda!A:A,0))),3)-1</f>
        <v>#VALUE!</v>
      </c>
      <c r="AI560" s="4" t="e" cm="1">
        <f t="array" ref="AI560">INDEX(MatriceHeureHeure[], MATCH(AG560*1,TableHeuresMinutes[Colonne1],0),MATCH(AF560*1,(MatriceHeureHeure[#Headers])*1,0))</f>
        <v>#VALUE!</v>
      </c>
      <c r="AJ560" s="37">
        <v>0</v>
      </c>
      <c r="AK560" s="48" t="e">
        <f>LEFT(TEXT(DataFromForm[[#This Row],[Heure sieste]],"0000"),2)</f>
        <v>#VALUE!</v>
      </c>
      <c r="AL560" s="31" t="e">
        <f>LEFT(TEXT(DataFromForm[[#This Row],[Heure sieste]],"0000"),2)+1</f>
        <v>#VALUE!</v>
      </c>
      <c r="AM560" t="e">
        <f>IF(RIGHT(DataFromForm[[#This Row],[Heure sieste]],2)*1 &gt;57, AL560,AK560)</f>
        <v>#VALUE!</v>
      </c>
      <c r="AN560" t="e">
        <f>IF(RIGHT(DataFromForm[[#This Row],[Heure sieste]],2)*1 &gt;57,0,MROUND(RIGHT(DataFromForm[[#This Row],[Heure sieste]]*1,2),15))</f>
        <v>#VALUE!</v>
      </c>
      <c r="AO560" t="e">
        <f>MROUND(DataFromForm[[#This Row],[Durée sieste]],15)</f>
        <v>#VALUE!</v>
      </c>
      <c r="AP560" t="e" cm="1">
        <f t="array" aca="1" ref="AP560" ca="1">RIGHT(CELL("address",INDEX(Agenda!A:A,MATCH(DataFromForm[[#This Row],[Date]],Agenda!A:A,0))),3)</f>
        <v>#VALUE!</v>
      </c>
      <c r="AQ560" s="4" t="e" cm="1">
        <f t="array" ref="AQ560">INDEX(MatriceHeureHeure[], MATCH(AN560*1,TableHeuresMinutes[Colonne1],0),MATCH(AM560*1,(MatriceHeureHeure[#Headers])*1,0))</f>
        <v>#VALUE!</v>
      </c>
      <c r="AR560" t="e">
        <f t="shared" si="9"/>
        <v>#VALUE!</v>
      </c>
    </row>
    <row r="561" spans="16:44">
      <c r="P561" s="30" t="e">
        <f>LEFT(TEXT(DataFromForm[[#This Row],[Heure coucher]],"0000"),2)</f>
        <v>#VALUE!</v>
      </c>
      <c r="Q561" s="31" t="e">
        <f>LEFT(TEXT(DataFromForm[[#This Row],[Heure coucher]],"0000"),2)+1</f>
        <v>#VALUE!</v>
      </c>
      <c r="R561" s="32" t="e">
        <f>IF(RIGHT(DataFromForm[[#This Row],[Heure coucher]],2)*1 &gt;57,Q561, P561)</f>
        <v>#VALUE!</v>
      </c>
      <c r="S561" s="33" t="e">
        <f>IF(RIGHT(DataFromForm[[#This Row],[Heure coucher]],2)*1 &gt;57,0,MROUND(RIGHT(DataFromForm[[#This Row],[Heure coucher]]*1,2),15))</f>
        <v>#VALUE!</v>
      </c>
      <c r="T561" s="20" t="e" cm="1">
        <f t="array" aca="1" ref="T561" ca="1">RIGHT(CELL("address",INDEX(Agenda!A:A,MATCH(DataFromForm[[#This Row],[Date]],Agenda!A:A,0))),3)</f>
        <v>#VALUE!</v>
      </c>
      <c r="U561" s="34" t="e" cm="1">
        <f t="array" ref="U561">INDEX(MatriceHeureHeure[], MATCH(S561*1,TableHeuresMinutes[Colonne1],0),MATCH(R561*1,(MatriceHeureHeure[#Headers])*1,0))</f>
        <v>#VALUE!</v>
      </c>
      <c r="W561" s="30" t="e">
        <f>LEFT(TEXT(DataFromForm[[#This Row],[Heure levé]],"0000"),2)</f>
        <v>#VALUE!</v>
      </c>
      <c r="X561" s="31" t="e">
        <f>LEFT(TEXT(DataFromForm[[#This Row],[Heure levé]],"0000"),2)+1</f>
        <v>#VALUE!</v>
      </c>
      <c r="Y561" t="e">
        <f>IF(RIGHT(DataFromForm[[#This Row],[Heure levé]],2)*1 &gt;57, X561,W561)</f>
        <v>#VALUE!</v>
      </c>
      <c r="Z561" t="e">
        <f>IF(RIGHT(DataFromForm[[#This Row],[Heure levé]],2)*1 &gt;57,0,MROUND(RIGHT(DataFromForm[[#This Row],[Heure coucher]]*1,2),15))</f>
        <v>#VALUE!</v>
      </c>
      <c r="AA561" t="e" cm="1">
        <f t="array" aca="1" ref="AA561" ca="1">RIGHT(CELL("address",INDEX(Agenda!A:A,MATCH(DataFromForm[[#This Row],[Date]],Agenda!A:A,0))),3)</f>
        <v>#VALUE!</v>
      </c>
      <c r="AB561" s="4" t="e" cm="1">
        <f t="array" ref="AB561">INDEX(MatriceHeureHeure[], MATCH(Z561*1,TableHeuresMinutes[Colonne1],0),MATCH(Y561*1,(MatriceHeureHeure[#Headers])*1,0))</f>
        <v>#VALUE!</v>
      </c>
      <c r="AD561" s="48" t="e">
        <f>LEFT(TEXT(DataFromForm[[#This Row],[HeureBoisson]],"0000"),2)</f>
        <v>#VALUE!</v>
      </c>
      <c r="AE561" s="31" t="e">
        <f>LEFT(TEXT(DataFromForm[[#This Row],[HeureBoisson]],"0000"),2)+1</f>
        <v>#VALUE!</v>
      </c>
      <c r="AF561" t="e">
        <f>IF(RIGHT(DataFromForm[[#This Row],[HeureBoisson]],2)*1 &gt;57, AE561,AD561)</f>
        <v>#VALUE!</v>
      </c>
      <c r="AG561" t="e">
        <f>IF(RIGHT(DataFromForm[[#This Row],[HeureBoisson]],2)*1 &gt;57,0,MROUND(RIGHT(DataFromForm[[#This Row],[Heure coucher]]*1,2),15))</f>
        <v>#VALUE!</v>
      </c>
      <c r="AH561" t="e" cm="1">
        <f t="array" aca="1" ref="AH561" ca="1">RIGHT(CELL("address",INDEX(Agenda!A:A,MATCH(DataFromForm[[#This Row],[Date]],Agenda!A:A,0))),3)-1</f>
        <v>#VALUE!</v>
      </c>
      <c r="AI561" s="4" t="e" cm="1">
        <f t="array" ref="AI561">INDEX(MatriceHeureHeure[], MATCH(AG561*1,TableHeuresMinutes[Colonne1],0),MATCH(AF561*1,(MatriceHeureHeure[#Headers])*1,0))</f>
        <v>#VALUE!</v>
      </c>
      <c r="AJ561" s="37">
        <v>0</v>
      </c>
      <c r="AK561" s="48" t="e">
        <f>LEFT(TEXT(DataFromForm[[#This Row],[Heure sieste]],"0000"),2)</f>
        <v>#VALUE!</v>
      </c>
      <c r="AL561" s="31" t="e">
        <f>LEFT(TEXT(DataFromForm[[#This Row],[Heure sieste]],"0000"),2)+1</f>
        <v>#VALUE!</v>
      </c>
      <c r="AM561" t="e">
        <f>IF(RIGHT(DataFromForm[[#This Row],[Heure sieste]],2)*1 &gt;57, AL561,AK561)</f>
        <v>#VALUE!</v>
      </c>
      <c r="AN561" t="e">
        <f>IF(RIGHT(DataFromForm[[#This Row],[Heure sieste]],2)*1 &gt;57,0,MROUND(RIGHT(DataFromForm[[#This Row],[Heure sieste]]*1,2),15))</f>
        <v>#VALUE!</v>
      </c>
      <c r="AO561" t="e">
        <f>MROUND(DataFromForm[[#This Row],[Durée sieste]],15)</f>
        <v>#VALUE!</v>
      </c>
      <c r="AP561" t="e" cm="1">
        <f t="array" aca="1" ref="AP561" ca="1">RIGHT(CELL("address",INDEX(Agenda!A:A,MATCH(DataFromForm[[#This Row],[Date]],Agenda!A:A,0))),3)</f>
        <v>#VALUE!</v>
      </c>
      <c r="AQ561" s="4" t="e" cm="1">
        <f t="array" ref="AQ561">INDEX(MatriceHeureHeure[], MATCH(AN561*1,TableHeuresMinutes[Colonne1],0),MATCH(AM561*1,(MatriceHeureHeure[#Headers])*1,0))</f>
        <v>#VALUE!</v>
      </c>
      <c r="AR561" t="e">
        <f t="shared" si="9"/>
        <v>#VALUE!</v>
      </c>
    </row>
    <row r="562" spans="16:44">
      <c r="P562" s="30" t="e">
        <f>LEFT(TEXT(DataFromForm[[#This Row],[Heure coucher]],"0000"),2)</f>
        <v>#VALUE!</v>
      </c>
      <c r="Q562" s="31" t="e">
        <f>LEFT(TEXT(DataFromForm[[#This Row],[Heure coucher]],"0000"),2)+1</f>
        <v>#VALUE!</v>
      </c>
      <c r="R562" s="32" t="e">
        <f>IF(RIGHT(DataFromForm[[#This Row],[Heure coucher]],2)*1 &gt;57,Q562, P562)</f>
        <v>#VALUE!</v>
      </c>
      <c r="S562" s="33" t="e">
        <f>IF(RIGHT(DataFromForm[[#This Row],[Heure coucher]],2)*1 &gt;57,0,MROUND(RIGHT(DataFromForm[[#This Row],[Heure coucher]]*1,2),15))</f>
        <v>#VALUE!</v>
      </c>
      <c r="T562" s="20" t="e" cm="1">
        <f t="array" aca="1" ref="T562" ca="1">RIGHT(CELL("address",INDEX(Agenda!A:A,MATCH(DataFromForm[[#This Row],[Date]],Agenda!A:A,0))),3)</f>
        <v>#VALUE!</v>
      </c>
      <c r="U562" s="34" t="e" cm="1">
        <f t="array" ref="U562">INDEX(MatriceHeureHeure[], MATCH(S562*1,TableHeuresMinutes[Colonne1],0),MATCH(R562*1,(MatriceHeureHeure[#Headers])*1,0))</f>
        <v>#VALUE!</v>
      </c>
      <c r="W562" s="30" t="e">
        <f>LEFT(TEXT(DataFromForm[[#This Row],[Heure levé]],"0000"),2)</f>
        <v>#VALUE!</v>
      </c>
      <c r="X562" s="31" t="e">
        <f>LEFT(TEXT(DataFromForm[[#This Row],[Heure levé]],"0000"),2)+1</f>
        <v>#VALUE!</v>
      </c>
      <c r="Y562" t="e">
        <f>IF(RIGHT(DataFromForm[[#This Row],[Heure levé]],2)*1 &gt;57, X562,W562)</f>
        <v>#VALUE!</v>
      </c>
      <c r="Z562" t="e">
        <f>IF(RIGHT(DataFromForm[[#This Row],[Heure levé]],2)*1 &gt;57,0,MROUND(RIGHT(DataFromForm[[#This Row],[Heure coucher]]*1,2),15))</f>
        <v>#VALUE!</v>
      </c>
      <c r="AA562" t="e" cm="1">
        <f t="array" aca="1" ref="AA562" ca="1">RIGHT(CELL("address",INDEX(Agenda!A:A,MATCH(DataFromForm[[#This Row],[Date]],Agenda!A:A,0))),3)</f>
        <v>#VALUE!</v>
      </c>
      <c r="AB562" s="4" t="e" cm="1">
        <f t="array" ref="AB562">INDEX(MatriceHeureHeure[], MATCH(Z562*1,TableHeuresMinutes[Colonne1],0),MATCH(Y562*1,(MatriceHeureHeure[#Headers])*1,0))</f>
        <v>#VALUE!</v>
      </c>
      <c r="AD562" s="48" t="e">
        <f>LEFT(TEXT(DataFromForm[[#This Row],[HeureBoisson]],"0000"),2)</f>
        <v>#VALUE!</v>
      </c>
      <c r="AE562" s="31" t="e">
        <f>LEFT(TEXT(DataFromForm[[#This Row],[HeureBoisson]],"0000"),2)+1</f>
        <v>#VALUE!</v>
      </c>
      <c r="AF562" t="e">
        <f>IF(RIGHT(DataFromForm[[#This Row],[HeureBoisson]],2)*1 &gt;57, AE562,AD562)</f>
        <v>#VALUE!</v>
      </c>
      <c r="AG562" t="e">
        <f>IF(RIGHT(DataFromForm[[#This Row],[HeureBoisson]],2)*1 &gt;57,0,MROUND(RIGHT(DataFromForm[[#This Row],[Heure coucher]]*1,2),15))</f>
        <v>#VALUE!</v>
      </c>
      <c r="AH562" t="e" cm="1">
        <f t="array" aca="1" ref="AH562" ca="1">RIGHT(CELL("address",INDEX(Agenda!A:A,MATCH(DataFromForm[[#This Row],[Date]],Agenda!A:A,0))),3)-1</f>
        <v>#VALUE!</v>
      </c>
      <c r="AI562" s="4" t="e" cm="1">
        <f t="array" ref="AI562">INDEX(MatriceHeureHeure[], MATCH(AG562*1,TableHeuresMinutes[Colonne1],0),MATCH(AF562*1,(MatriceHeureHeure[#Headers])*1,0))</f>
        <v>#VALUE!</v>
      </c>
      <c r="AJ562" s="37">
        <v>0</v>
      </c>
      <c r="AK562" s="48" t="e">
        <f>LEFT(TEXT(DataFromForm[[#This Row],[Heure sieste]],"0000"),2)</f>
        <v>#VALUE!</v>
      </c>
      <c r="AL562" s="31" t="e">
        <f>LEFT(TEXT(DataFromForm[[#This Row],[Heure sieste]],"0000"),2)+1</f>
        <v>#VALUE!</v>
      </c>
      <c r="AM562" t="e">
        <f>IF(RIGHT(DataFromForm[[#This Row],[Heure sieste]],2)*1 &gt;57, AL562,AK562)</f>
        <v>#VALUE!</v>
      </c>
      <c r="AN562" t="e">
        <f>IF(RIGHT(DataFromForm[[#This Row],[Heure sieste]],2)*1 &gt;57,0,MROUND(RIGHT(DataFromForm[[#This Row],[Heure sieste]]*1,2),15))</f>
        <v>#VALUE!</v>
      </c>
      <c r="AO562" t="e">
        <f>MROUND(DataFromForm[[#This Row],[Durée sieste]],15)</f>
        <v>#VALUE!</v>
      </c>
      <c r="AP562" t="e" cm="1">
        <f t="array" aca="1" ref="AP562" ca="1">RIGHT(CELL("address",INDEX(Agenda!A:A,MATCH(DataFromForm[[#This Row],[Date]],Agenda!A:A,0))),3)</f>
        <v>#VALUE!</v>
      </c>
      <c r="AQ562" s="4" t="e" cm="1">
        <f t="array" ref="AQ562">INDEX(MatriceHeureHeure[], MATCH(AN562*1,TableHeuresMinutes[Colonne1],0),MATCH(AM562*1,(MatriceHeureHeure[#Headers])*1,0))</f>
        <v>#VALUE!</v>
      </c>
      <c r="AR562" t="e">
        <f t="shared" si="9"/>
        <v>#VALUE!</v>
      </c>
    </row>
    <row r="563" spans="16:44">
      <c r="P563" s="30" t="e">
        <f>LEFT(TEXT(DataFromForm[[#This Row],[Heure coucher]],"0000"),2)</f>
        <v>#VALUE!</v>
      </c>
      <c r="Q563" s="31" t="e">
        <f>LEFT(TEXT(DataFromForm[[#This Row],[Heure coucher]],"0000"),2)+1</f>
        <v>#VALUE!</v>
      </c>
      <c r="R563" s="32" t="e">
        <f>IF(RIGHT(DataFromForm[[#This Row],[Heure coucher]],2)*1 &gt;57,Q563, P563)</f>
        <v>#VALUE!</v>
      </c>
      <c r="S563" s="33" t="e">
        <f>IF(RIGHT(DataFromForm[[#This Row],[Heure coucher]],2)*1 &gt;57,0,MROUND(RIGHT(DataFromForm[[#This Row],[Heure coucher]]*1,2),15))</f>
        <v>#VALUE!</v>
      </c>
      <c r="T563" s="20" t="e" cm="1">
        <f t="array" aca="1" ref="T563" ca="1">RIGHT(CELL("address",INDEX(Agenda!A:A,MATCH(DataFromForm[[#This Row],[Date]],Agenda!A:A,0))),3)</f>
        <v>#VALUE!</v>
      </c>
      <c r="U563" s="34" t="e" cm="1">
        <f t="array" ref="U563">INDEX(MatriceHeureHeure[], MATCH(S563*1,TableHeuresMinutes[Colonne1],0),MATCH(R563*1,(MatriceHeureHeure[#Headers])*1,0))</f>
        <v>#VALUE!</v>
      </c>
      <c r="W563" s="30" t="e">
        <f>LEFT(TEXT(DataFromForm[[#This Row],[Heure levé]],"0000"),2)</f>
        <v>#VALUE!</v>
      </c>
      <c r="X563" s="31" t="e">
        <f>LEFT(TEXT(DataFromForm[[#This Row],[Heure levé]],"0000"),2)+1</f>
        <v>#VALUE!</v>
      </c>
      <c r="Y563" t="e">
        <f>IF(RIGHT(DataFromForm[[#This Row],[Heure levé]],2)*1 &gt;57, X563,W563)</f>
        <v>#VALUE!</v>
      </c>
      <c r="Z563" t="e">
        <f>IF(RIGHT(DataFromForm[[#This Row],[Heure levé]],2)*1 &gt;57,0,MROUND(RIGHT(DataFromForm[[#This Row],[Heure coucher]]*1,2),15))</f>
        <v>#VALUE!</v>
      </c>
      <c r="AA563" t="e" cm="1">
        <f t="array" aca="1" ref="AA563" ca="1">RIGHT(CELL("address",INDEX(Agenda!A:A,MATCH(DataFromForm[[#This Row],[Date]],Agenda!A:A,0))),3)</f>
        <v>#VALUE!</v>
      </c>
      <c r="AB563" s="4" t="e" cm="1">
        <f t="array" ref="AB563">INDEX(MatriceHeureHeure[], MATCH(Z563*1,TableHeuresMinutes[Colonne1],0),MATCH(Y563*1,(MatriceHeureHeure[#Headers])*1,0))</f>
        <v>#VALUE!</v>
      </c>
      <c r="AD563" s="48" t="e">
        <f>LEFT(TEXT(DataFromForm[[#This Row],[HeureBoisson]],"0000"),2)</f>
        <v>#VALUE!</v>
      </c>
      <c r="AE563" s="31" t="e">
        <f>LEFT(TEXT(DataFromForm[[#This Row],[HeureBoisson]],"0000"),2)+1</f>
        <v>#VALUE!</v>
      </c>
      <c r="AF563" t="e">
        <f>IF(RIGHT(DataFromForm[[#This Row],[HeureBoisson]],2)*1 &gt;57, AE563,AD563)</f>
        <v>#VALUE!</v>
      </c>
      <c r="AG563" t="e">
        <f>IF(RIGHT(DataFromForm[[#This Row],[HeureBoisson]],2)*1 &gt;57,0,MROUND(RIGHT(DataFromForm[[#This Row],[Heure coucher]]*1,2),15))</f>
        <v>#VALUE!</v>
      </c>
      <c r="AH563" t="e" cm="1">
        <f t="array" aca="1" ref="AH563" ca="1">RIGHT(CELL("address",INDEX(Agenda!A:A,MATCH(DataFromForm[[#This Row],[Date]],Agenda!A:A,0))),3)-1</f>
        <v>#VALUE!</v>
      </c>
      <c r="AI563" s="4" t="e" cm="1">
        <f t="array" ref="AI563">INDEX(MatriceHeureHeure[], MATCH(AG563*1,TableHeuresMinutes[Colonne1],0),MATCH(AF563*1,(MatriceHeureHeure[#Headers])*1,0))</f>
        <v>#VALUE!</v>
      </c>
      <c r="AJ563" s="37">
        <v>0</v>
      </c>
      <c r="AK563" s="48" t="e">
        <f>LEFT(TEXT(DataFromForm[[#This Row],[Heure sieste]],"0000"),2)</f>
        <v>#VALUE!</v>
      </c>
      <c r="AL563" s="31" t="e">
        <f>LEFT(TEXT(DataFromForm[[#This Row],[Heure sieste]],"0000"),2)+1</f>
        <v>#VALUE!</v>
      </c>
      <c r="AM563" t="e">
        <f>IF(RIGHT(DataFromForm[[#This Row],[Heure sieste]],2)*1 &gt;57, AL563,AK563)</f>
        <v>#VALUE!</v>
      </c>
      <c r="AN563" t="e">
        <f>IF(RIGHT(DataFromForm[[#This Row],[Heure sieste]],2)*1 &gt;57,0,MROUND(RIGHT(DataFromForm[[#This Row],[Heure sieste]]*1,2),15))</f>
        <v>#VALUE!</v>
      </c>
      <c r="AO563" t="e">
        <f>MROUND(DataFromForm[[#This Row],[Durée sieste]],15)</f>
        <v>#VALUE!</v>
      </c>
      <c r="AP563" t="e" cm="1">
        <f t="array" aca="1" ref="AP563" ca="1">RIGHT(CELL("address",INDEX(Agenda!A:A,MATCH(DataFromForm[[#This Row],[Date]],Agenda!A:A,0))),3)</f>
        <v>#VALUE!</v>
      </c>
      <c r="AQ563" s="4" t="e" cm="1">
        <f t="array" ref="AQ563">INDEX(MatriceHeureHeure[], MATCH(AN563*1,TableHeuresMinutes[Colonne1],0),MATCH(AM563*1,(MatriceHeureHeure[#Headers])*1,0))</f>
        <v>#VALUE!</v>
      </c>
      <c r="AR563" t="e">
        <f t="shared" si="9"/>
        <v>#VALUE!</v>
      </c>
    </row>
    <row r="564" spans="16:44">
      <c r="P564" s="30" t="e">
        <f>LEFT(TEXT(DataFromForm[[#This Row],[Heure coucher]],"0000"),2)</f>
        <v>#VALUE!</v>
      </c>
      <c r="Q564" s="31" t="e">
        <f>LEFT(TEXT(DataFromForm[[#This Row],[Heure coucher]],"0000"),2)+1</f>
        <v>#VALUE!</v>
      </c>
      <c r="R564" s="32" t="e">
        <f>IF(RIGHT(DataFromForm[[#This Row],[Heure coucher]],2)*1 &gt;57,Q564, P564)</f>
        <v>#VALUE!</v>
      </c>
      <c r="S564" s="33" t="e">
        <f>IF(RIGHT(DataFromForm[[#This Row],[Heure coucher]],2)*1 &gt;57,0,MROUND(RIGHT(DataFromForm[[#This Row],[Heure coucher]]*1,2),15))</f>
        <v>#VALUE!</v>
      </c>
      <c r="T564" s="20" t="e" cm="1">
        <f t="array" aca="1" ref="T564" ca="1">RIGHT(CELL("address",INDEX(Agenda!A:A,MATCH(DataFromForm[[#This Row],[Date]],Agenda!A:A,0))),3)</f>
        <v>#VALUE!</v>
      </c>
      <c r="U564" s="34" t="e" cm="1">
        <f t="array" ref="U564">INDEX(MatriceHeureHeure[], MATCH(S564*1,TableHeuresMinutes[Colonne1],0),MATCH(R564*1,(MatriceHeureHeure[#Headers])*1,0))</f>
        <v>#VALUE!</v>
      </c>
      <c r="W564" s="30" t="e">
        <f>LEFT(TEXT(DataFromForm[[#This Row],[Heure levé]],"0000"),2)</f>
        <v>#VALUE!</v>
      </c>
      <c r="X564" s="31" t="e">
        <f>LEFT(TEXT(DataFromForm[[#This Row],[Heure levé]],"0000"),2)+1</f>
        <v>#VALUE!</v>
      </c>
      <c r="Y564" t="e">
        <f>IF(RIGHT(DataFromForm[[#This Row],[Heure levé]],2)*1 &gt;57, X564,W564)</f>
        <v>#VALUE!</v>
      </c>
      <c r="Z564" t="e">
        <f>IF(RIGHT(DataFromForm[[#This Row],[Heure levé]],2)*1 &gt;57,0,MROUND(RIGHT(DataFromForm[[#This Row],[Heure coucher]]*1,2),15))</f>
        <v>#VALUE!</v>
      </c>
      <c r="AA564" t="e" cm="1">
        <f t="array" aca="1" ref="AA564" ca="1">RIGHT(CELL("address",INDEX(Agenda!A:A,MATCH(DataFromForm[[#This Row],[Date]],Agenda!A:A,0))),3)</f>
        <v>#VALUE!</v>
      </c>
      <c r="AB564" s="4" t="e" cm="1">
        <f t="array" ref="AB564">INDEX(MatriceHeureHeure[], MATCH(Z564*1,TableHeuresMinutes[Colonne1],0),MATCH(Y564*1,(MatriceHeureHeure[#Headers])*1,0))</f>
        <v>#VALUE!</v>
      </c>
      <c r="AD564" s="48" t="e">
        <f>LEFT(TEXT(DataFromForm[[#This Row],[HeureBoisson]],"0000"),2)</f>
        <v>#VALUE!</v>
      </c>
      <c r="AE564" s="31" t="e">
        <f>LEFT(TEXT(DataFromForm[[#This Row],[HeureBoisson]],"0000"),2)+1</f>
        <v>#VALUE!</v>
      </c>
      <c r="AF564" t="e">
        <f>IF(RIGHT(DataFromForm[[#This Row],[HeureBoisson]],2)*1 &gt;57, AE564,AD564)</f>
        <v>#VALUE!</v>
      </c>
      <c r="AG564" t="e">
        <f>IF(RIGHT(DataFromForm[[#This Row],[HeureBoisson]],2)*1 &gt;57,0,MROUND(RIGHT(DataFromForm[[#This Row],[Heure coucher]]*1,2),15))</f>
        <v>#VALUE!</v>
      </c>
      <c r="AH564" t="e" cm="1">
        <f t="array" aca="1" ref="AH564" ca="1">RIGHT(CELL("address",INDEX(Agenda!A:A,MATCH(DataFromForm[[#This Row],[Date]],Agenda!A:A,0))),3)-1</f>
        <v>#VALUE!</v>
      </c>
      <c r="AI564" s="4" t="e" cm="1">
        <f t="array" ref="AI564">INDEX(MatriceHeureHeure[], MATCH(AG564*1,TableHeuresMinutes[Colonne1],0),MATCH(AF564*1,(MatriceHeureHeure[#Headers])*1,0))</f>
        <v>#VALUE!</v>
      </c>
      <c r="AJ564" s="37">
        <v>0</v>
      </c>
      <c r="AK564" s="48" t="e">
        <f>LEFT(TEXT(DataFromForm[[#This Row],[Heure sieste]],"0000"),2)</f>
        <v>#VALUE!</v>
      </c>
      <c r="AL564" s="31" t="e">
        <f>LEFT(TEXT(DataFromForm[[#This Row],[Heure sieste]],"0000"),2)+1</f>
        <v>#VALUE!</v>
      </c>
      <c r="AM564" t="e">
        <f>IF(RIGHT(DataFromForm[[#This Row],[Heure sieste]],2)*1 &gt;57, AL564,AK564)</f>
        <v>#VALUE!</v>
      </c>
      <c r="AN564" t="e">
        <f>IF(RIGHT(DataFromForm[[#This Row],[Heure sieste]],2)*1 &gt;57,0,MROUND(RIGHT(DataFromForm[[#This Row],[Heure sieste]]*1,2),15))</f>
        <v>#VALUE!</v>
      </c>
      <c r="AO564" t="e">
        <f>MROUND(DataFromForm[[#This Row],[Durée sieste]],15)</f>
        <v>#VALUE!</v>
      </c>
      <c r="AP564" t="e" cm="1">
        <f t="array" aca="1" ref="AP564" ca="1">RIGHT(CELL("address",INDEX(Agenda!A:A,MATCH(DataFromForm[[#This Row],[Date]],Agenda!A:A,0))),3)</f>
        <v>#VALUE!</v>
      </c>
      <c r="AQ564" s="4" t="e" cm="1">
        <f t="array" ref="AQ564">INDEX(MatriceHeureHeure[], MATCH(AN564*1,TableHeuresMinutes[Colonne1],0),MATCH(AM564*1,(MatriceHeureHeure[#Headers])*1,0))</f>
        <v>#VALUE!</v>
      </c>
      <c r="AR564" t="e">
        <f t="shared" si="9"/>
        <v>#VALUE!</v>
      </c>
    </row>
    <row r="565" spans="16:44">
      <c r="P565" s="30" t="e">
        <f>LEFT(TEXT(DataFromForm[[#This Row],[Heure coucher]],"0000"),2)</f>
        <v>#VALUE!</v>
      </c>
      <c r="Q565" s="31" t="e">
        <f>LEFT(TEXT(DataFromForm[[#This Row],[Heure coucher]],"0000"),2)+1</f>
        <v>#VALUE!</v>
      </c>
      <c r="R565" s="32" t="e">
        <f>IF(RIGHT(DataFromForm[[#This Row],[Heure coucher]],2)*1 &gt;57,Q565, P565)</f>
        <v>#VALUE!</v>
      </c>
      <c r="S565" s="33" t="e">
        <f>IF(RIGHT(DataFromForm[[#This Row],[Heure coucher]],2)*1 &gt;57,0,MROUND(RIGHT(DataFromForm[[#This Row],[Heure coucher]]*1,2),15))</f>
        <v>#VALUE!</v>
      </c>
      <c r="T565" s="20" t="e" cm="1">
        <f t="array" aca="1" ref="T565" ca="1">RIGHT(CELL("address",INDEX(Agenda!A:A,MATCH(DataFromForm[[#This Row],[Date]],Agenda!A:A,0))),3)</f>
        <v>#VALUE!</v>
      </c>
      <c r="U565" s="34" t="e" cm="1">
        <f t="array" ref="U565">INDEX(MatriceHeureHeure[], MATCH(S565*1,TableHeuresMinutes[Colonne1],0),MATCH(R565*1,(MatriceHeureHeure[#Headers])*1,0))</f>
        <v>#VALUE!</v>
      </c>
      <c r="W565" s="30" t="e">
        <f>LEFT(TEXT(DataFromForm[[#This Row],[Heure levé]],"0000"),2)</f>
        <v>#VALUE!</v>
      </c>
      <c r="X565" s="31" t="e">
        <f>LEFT(TEXT(DataFromForm[[#This Row],[Heure levé]],"0000"),2)+1</f>
        <v>#VALUE!</v>
      </c>
      <c r="Y565" t="e">
        <f>IF(RIGHT(DataFromForm[[#This Row],[Heure levé]],2)*1 &gt;57, X565,W565)</f>
        <v>#VALUE!</v>
      </c>
      <c r="Z565" t="e">
        <f>IF(RIGHT(DataFromForm[[#This Row],[Heure levé]],2)*1 &gt;57,0,MROUND(RIGHT(DataFromForm[[#This Row],[Heure coucher]]*1,2),15))</f>
        <v>#VALUE!</v>
      </c>
      <c r="AA565" t="e" cm="1">
        <f t="array" aca="1" ref="AA565" ca="1">RIGHT(CELL("address",INDEX(Agenda!A:A,MATCH(DataFromForm[[#This Row],[Date]],Agenda!A:A,0))),3)</f>
        <v>#VALUE!</v>
      </c>
      <c r="AB565" s="4" t="e" cm="1">
        <f t="array" ref="AB565">INDEX(MatriceHeureHeure[], MATCH(Z565*1,TableHeuresMinutes[Colonne1],0),MATCH(Y565*1,(MatriceHeureHeure[#Headers])*1,0))</f>
        <v>#VALUE!</v>
      </c>
      <c r="AD565" s="48" t="e">
        <f>LEFT(TEXT(DataFromForm[[#This Row],[HeureBoisson]],"0000"),2)</f>
        <v>#VALUE!</v>
      </c>
      <c r="AE565" s="31" t="e">
        <f>LEFT(TEXT(DataFromForm[[#This Row],[HeureBoisson]],"0000"),2)+1</f>
        <v>#VALUE!</v>
      </c>
      <c r="AF565" t="e">
        <f>IF(RIGHT(DataFromForm[[#This Row],[HeureBoisson]],2)*1 &gt;57, AE565,AD565)</f>
        <v>#VALUE!</v>
      </c>
      <c r="AG565" t="e">
        <f>IF(RIGHT(DataFromForm[[#This Row],[HeureBoisson]],2)*1 &gt;57,0,MROUND(RIGHT(DataFromForm[[#This Row],[Heure coucher]]*1,2),15))</f>
        <v>#VALUE!</v>
      </c>
      <c r="AH565" t="e" cm="1">
        <f t="array" aca="1" ref="AH565" ca="1">RIGHT(CELL("address",INDEX(Agenda!A:A,MATCH(DataFromForm[[#This Row],[Date]],Agenda!A:A,0))),3)-1</f>
        <v>#VALUE!</v>
      </c>
      <c r="AI565" s="4" t="e" cm="1">
        <f t="array" ref="AI565">INDEX(MatriceHeureHeure[], MATCH(AG565*1,TableHeuresMinutes[Colonne1],0),MATCH(AF565*1,(MatriceHeureHeure[#Headers])*1,0))</f>
        <v>#VALUE!</v>
      </c>
      <c r="AJ565" s="37">
        <v>0</v>
      </c>
      <c r="AK565" s="48" t="e">
        <f>LEFT(TEXT(DataFromForm[[#This Row],[Heure sieste]],"0000"),2)</f>
        <v>#VALUE!</v>
      </c>
      <c r="AL565" s="31" t="e">
        <f>LEFT(TEXT(DataFromForm[[#This Row],[Heure sieste]],"0000"),2)+1</f>
        <v>#VALUE!</v>
      </c>
      <c r="AM565" t="e">
        <f>IF(RIGHT(DataFromForm[[#This Row],[Heure sieste]],2)*1 &gt;57, AL565,AK565)</f>
        <v>#VALUE!</v>
      </c>
      <c r="AN565" t="e">
        <f>IF(RIGHT(DataFromForm[[#This Row],[Heure sieste]],2)*1 &gt;57,0,MROUND(RIGHT(DataFromForm[[#This Row],[Heure sieste]]*1,2),15))</f>
        <v>#VALUE!</v>
      </c>
      <c r="AO565" t="e">
        <f>MROUND(DataFromForm[[#This Row],[Durée sieste]],15)</f>
        <v>#VALUE!</v>
      </c>
      <c r="AP565" t="e" cm="1">
        <f t="array" aca="1" ref="AP565" ca="1">RIGHT(CELL("address",INDEX(Agenda!A:A,MATCH(DataFromForm[[#This Row],[Date]],Agenda!A:A,0))),3)</f>
        <v>#VALUE!</v>
      </c>
      <c r="AQ565" s="4" t="e" cm="1">
        <f t="array" ref="AQ565">INDEX(MatriceHeureHeure[], MATCH(AN565*1,TableHeuresMinutes[Colonne1],0),MATCH(AM565*1,(MatriceHeureHeure[#Headers])*1,0))</f>
        <v>#VALUE!</v>
      </c>
      <c r="AR565" t="e">
        <f t="shared" si="9"/>
        <v>#VALUE!</v>
      </c>
    </row>
    <row r="566" spans="16:44">
      <c r="P566" s="30" t="e">
        <f>LEFT(TEXT(DataFromForm[[#This Row],[Heure coucher]],"0000"),2)</f>
        <v>#VALUE!</v>
      </c>
      <c r="Q566" s="31" t="e">
        <f>LEFT(TEXT(DataFromForm[[#This Row],[Heure coucher]],"0000"),2)+1</f>
        <v>#VALUE!</v>
      </c>
      <c r="R566" s="32" t="e">
        <f>IF(RIGHT(DataFromForm[[#This Row],[Heure coucher]],2)*1 &gt;57,Q566, P566)</f>
        <v>#VALUE!</v>
      </c>
      <c r="S566" s="33" t="e">
        <f>IF(RIGHT(DataFromForm[[#This Row],[Heure coucher]],2)*1 &gt;57,0,MROUND(RIGHT(DataFromForm[[#This Row],[Heure coucher]]*1,2),15))</f>
        <v>#VALUE!</v>
      </c>
      <c r="T566" s="20" t="e" cm="1">
        <f t="array" aca="1" ref="T566" ca="1">RIGHT(CELL("address",INDEX(Agenda!A:A,MATCH(DataFromForm[[#This Row],[Date]],Agenda!A:A,0))),3)</f>
        <v>#VALUE!</v>
      </c>
      <c r="U566" s="34" t="e" cm="1">
        <f t="array" ref="U566">INDEX(MatriceHeureHeure[], MATCH(S566*1,TableHeuresMinutes[Colonne1],0),MATCH(R566*1,(MatriceHeureHeure[#Headers])*1,0))</f>
        <v>#VALUE!</v>
      </c>
      <c r="W566" s="30" t="e">
        <f>LEFT(TEXT(DataFromForm[[#This Row],[Heure levé]],"0000"),2)</f>
        <v>#VALUE!</v>
      </c>
      <c r="X566" s="31" t="e">
        <f>LEFT(TEXT(DataFromForm[[#This Row],[Heure levé]],"0000"),2)+1</f>
        <v>#VALUE!</v>
      </c>
      <c r="Y566" t="e">
        <f>IF(RIGHT(DataFromForm[[#This Row],[Heure levé]],2)*1 &gt;57, X566,W566)</f>
        <v>#VALUE!</v>
      </c>
      <c r="Z566" t="e">
        <f>IF(RIGHT(DataFromForm[[#This Row],[Heure levé]],2)*1 &gt;57,0,MROUND(RIGHT(DataFromForm[[#This Row],[Heure coucher]]*1,2),15))</f>
        <v>#VALUE!</v>
      </c>
      <c r="AA566" t="e" cm="1">
        <f t="array" aca="1" ref="AA566" ca="1">RIGHT(CELL("address",INDEX(Agenda!A:A,MATCH(DataFromForm[[#This Row],[Date]],Agenda!A:A,0))),3)</f>
        <v>#VALUE!</v>
      </c>
      <c r="AB566" s="4" t="e" cm="1">
        <f t="array" ref="AB566">INDEX(MatriceHeureHeure[], MATCH(Z566*1,TableHeuresMinutes[Colonne1],0),MATCH(Y566*1,(MatriceHeureHeure[#Headers])*1,0))</f>
        <v>#VALUE!</v>
      </c>
      <c r="AD566" s="48" t="e">
        <f>LEFT(TEXT(DataFromForm[[#This Row],[HeureBoisson]],"0000"),2)</f>
        <v>#VALUE!</v>
      </c>
      <c r="AE566" s="31" t="e">
        <f>LEFT(TEXT(DataFromForm[[#This Row],[HeureBoisson]],"0000"),2)+1</f>
        <v>#VALUE!</v>
      </c>
      <c r="AF566" t="e">
        <f>IF(RIGHT(DataFromForm[[#This Row],[HeureBoisson]],2)*1 &gt;57, AE566,AD566)</f>
        <v>#VALUE!</v>
      </c>
      <c r="AG566" t="e">
        <f>IF(RIGHT(DataFromForm[[#This Row],[HeureBoisson]],2)*1 &gt;57,0,MROUND(RIGHT(DataFromForm[[#This Row],[Heure coucher]]*1,2),15))</f>
        <v>#VALUE!</v>
      </c>
      <c r="AH566" t="e" cm="1">
        <f t="array" aca="1" ref="AH566" ca="1">RIGHT(CELL("address",INDEX(Agenda!A:A,MATCH(DataFromForm[[#This Row],[Date]],Agenda!A:A,0))),3)-1</f>
        <v>#VALUE!</v>
      </c>
      <c r="AI566" s="4" t="e" cm="1">
        <f t="array" ref="AI566">INDEX(MatriceHeureHeure[], MATCH(AG566*1,TableHeuresMinutes[Colonne1],0),MATCH(AF566*1,(MatriceHeureHeure[#Headers])*1,0))</f>
        <v>#VALUE!</v>
      </c>
      <c r="AJ566" s="37">
        <v>0</v>
      </c>
      <c r="AK566" s="48" t="e">
        <f>LEFT(TEXT(DataFromForm[[#This Row],[Heure sieste]],"0000"),2)</f>
        <v>#VALUE!</v>
      </c>
      <c r="AL566" s="31" t="e">
        <f>LEFT(TEXT(DataFromForm[[#This Row],[Heure sieste]],"0000"),2)+1</f>
        <v>#VALUE!</v>
      </c>
      <c r="AM566" t="e">
        <f>IF(RIGHT(DataFromForm[[#This Row],[Heure sieste]],2)*1 &gt;57, AL566,AK566)</f>
        <v>#VALUE!</v>
      </c>
      <c r="AN566" t="e">
        <f>IF(RIGHT(DataFromForm[[#This Row],[Heure sieste]],2)*1 &gt;57,0,MROUND(RIGHT(DataFromForm[[#This Row],[Heure sieste]]*1,2),15))</f>
        <v>#VALUE!</v>
      </c>
      <c r="AO566" t="e">
        <f>MROUND(DataFromForm[[#This Row],[Durée sieste]],15)</f>
        <v>#VALUE!</v>
      </c>
      <c r="AP566" t="e" cm="1">
        <f t="array" aca="1" ref="AP566" ca="1">RIGHT(CELL("address",INDEX(Agenda!A:A,MATCH(DataFromForm[[#This Row],[Date]],Agenda!A:A,0))),3)</f>
        <v>#VALUE!</v>
      </c>
      <c r="AQ566" s="4" t="e" cm="1">
        <f t="array" ref="AQ566">INDEX(MatriceHeureHeure[], MATCH(AN566*1,TableHeuresMinutes[Colonne1],0),MATCH(AM566*1,(MatriceHeureHeure[#Headers])*1,0))</f>
        <v>#VALUE!</v>
      </c>
      <c r="AR566" t="e">
        <f t="shared" si="9"/>
        <v>#VALUE!</v>
      </c>
    </row>
    <row r="567" spans="16:44">
      <c r="P567" s="30" t="e">
        <f>LEFT(TEXT(DataFromForm[[#This Row],[Heure coucher]],"0000"),2)</f>
        <v>#VALUE!</v>
      </c>
      <c r="Q567" s="31" t="e">
        <f>LEFT(TEXT(DataFromForm[[#This Row],[Heure coucher]],"0000"),2)+1</f>
        <v>#VALUE!</v>
      </c>
      <c r="R567" s="32" t="e">
        <f>IF(RIGHT(DataFromForm[[#This Row],[Heure coucher]],2)*1 &gt;57,Q567, P567)</f>
        <v>#VALUE!</v>
      </c>
      <c r="S567" s="33" t="e">
        <f>IF(RIGHT(DataFromForm[[#This Row],[Heure coucher]],2)*1 &gt;57,0,MROUND(RIGHT(DataFromForm[[#This Row],[Heure coucher]]*1,2),15))</f>
        <v>#VALUE!</v>
      </c>
      <c r="T567" s="20" t="e" cm="1">
        <f t="array" aca="1" ref="T567" ca="1">RIGHT(CELL("address",INDEX(Agenda!A:A,MATCH(DataFromForm[[#This Row],[Date]],Agenda!A:A,0))),3)</f>
        <v>#VALUE!</v>
      </c>
      <c r="U567" s="34" t="e" cm="1">
        <f t="array" ref="U567">INDEX(MatriceHeureHeure[], MATCH(S567*1,TableHeuresMinutes[Colonne1],0),MATCH(R567*1,(MatriceHeureHeure[#Headers])*1,0))</f>
        <v>#VALUE!</v>
      </c>
      <c r="W567" s="30" t="e">
        <f>LEFT(TEXT(DataFromForm[[#This Row],[Heure levé]],"0000"),2)</f>
        <v>#VALUE!</v>
      </c>
      <c r="X567" s="31" t="e">
        <f>LEFT(TEXT(DataFromForm[[#This Row],[Heure levé]],"0000"),2)+1</f>
        <v>#VALUE!</v>
      </c>
      <c r="Y567" t="e">
        <f>IF(RIGHT(DataFromForm[[#This Row],[Heure levé]],2)*1 &gt;57, X567,W567)</f>
        <v>#VALUE!</v>
      </c>
      <c r="Z567" t="e">
        <f>IF(RIGHT(DataFromForm[[#This Row],[Heure levé]],2)*1 &gt;57,0,MROUND(RIGHT(DataFromForm[[#This Row],[Heure coucher]]*1,2),15))</f>
        <v>#VALUE!</v>
      </c>
      <c r="AA567" t="e" cm="1">
        <f t="array" aca="1" ref="AA567" ca="1">RIGHT(CELL("address",INDEX(Agenda!A:A,MATCH(DataFromForm[[#This Row],[Date]],Agenda!A:A,0))),3)</f>
        <v>#VALUE!</v>
      </c>
      <c r="AB567" s="4" t="e" cm="1">
        <f t="array" ref="AB567">INDEX(MatriceHeureHeure[], MATCH(Z567*1,TableHeuresMinutes[Colonne1],0),MATCH(Y567*1,(MatriceHeureHeure[#Headers])*1,0))</f>
        <v>#VALUE!</v>
      </c>
      <c r="AD567" s="48" t="e">
        <f>LEFT(TEXT(DataFromForm[[#This Row],[HeureBoisson]],"0000"),2)</f>
        <v>#VALUE!</v>
      </c>
      <c r="AE567" s="31" t="e">
        <f>LEFT(TEXT(DataFromForm[[#This Row],[HeureBoisson]],"0000"),2)+1</f>
        <v>#VALUE!</v>
      </c>
      <c r="AF567" t="e">
        <f>IF(RIGHT(DataFromForm[[#This Row],[HeureBoisson]],2)*1 &gt;57, AE567,AD567)</f>
        <v>#VALUE!</v>
      </c>
      <c r="AG567" t="e">
        <f>IF(RIGHT(DataFromForm[[#This Row],[HeureBoisson]],2)*1 &gt;57,0,MROUND(RIGHT(DataFromForm[[#This Row],[Heure coucher]]*1,2),15))</f>
        <v>#VALUE!</v>
      </c>
      <c r="AH567" t="e" cm="1">
        <f t="array" aca="1" ref="AH567" ca="1">RIGHT(CELL("address",INDEX(Agenda!A:A,MATCH(DataFromForm[[#This Row],[Date]],Agenda!A:A,0))),3)-1</f>
        <v>#VALUE!</v>
      </c>
      <c r="AI567" s="4" t="e" cm="1">
        <f t="array" ref="AI567">INDEX(MatriceHeureHeure[], MATCH(AG567*1,TableHeuresMinutes[Colonne1],0),MATCH(AF567*1,(MatriceHeureHeure[#Headers])*1,0))</f>
        <v>#VALUE!</v>
      </c>
      <c r="AJ567" s="37">
        <v>0</v>
      </c>
      <c r="AK567" s="48" t="e">
        <f>LEFT(TEXT(DataFromForm[[#This Row],[Heure sieste]],"0000"),2)</f>
        <v>#VALUE!</v>
      </c>
      <c r="AL567" s="31" t="e">
        <f>LEFT(TEXT(DataFromForm[[#This Row],[Heure sieste]],"0000"),2)+1</f>
        <v>#VALUE!</v>
      </c>
      <c r="AM567" t="e">
        <f>IF(RIGHT(DataFromForm[[#This Row],[Heure sieste]],2)*1 &gt;57, AL567,AK567)</f>
        <v>#VALUE!</v>
      </c>
      <c r="AN567" t="e">
        <f>IF(RIGHT(DataFromForm[[#This Row],[Heure sieste]],2)*1 &gt;57,0,MROUND(RIGHT(DataFromForm[[#This Row],[Heure sieste]]*1,2),15))</f>
        <v>#VALUE!</v>
      </c>
      <c r="AO567" t="e">
        <f>MROUND(DataFromForm[[#This Row],[Durée sieste]],15)</f>
        <v>#VALUE!</v>
      </c>
      <c r="AP567" t="e" cm="1">
        <f t="array" aca="1" ref="AP567" ca="1">RIGHT(CELL("address",INDEX(Agenda!A:A,MATCH(DataFromForm[[#This Row],[Date]],Agenda!A:A,0))),3)</f>
        <v>#VALUE!</v>
      </c>
      <c r="AQ567" s="4" t="e" cm="1">
        <f t="array" ref="AQ567">INDEX(MatriceHeureHeure[], MATCH(AN567*1,TableHeuresMinutes[Colonne1],0),MATCH(AM567*1,(MatriceHeureHeure[#Headers])*1,0))</f>
        <v>#VALUE!</v>
      </c>
      <c r="AR567" t="e">
        <f t="shared" si="9"/>
        <v>#VALUE!</v>
      </c>
    </row>
    <row r="568" spans="16:44">
      <c r="P568" s="30" t="e">
        <f>LEFT(TEXT(DataFromForm[[#This Row],[Heure coucher]],"0000"),2)</f>
        <v>#VALUE!</v>
      </c>
      <c r="Q568" s="31" t="e">
        <f>LEFT(TEXT(DataFromForm[[#This Row],[Heure coucher]],"0000"),2)+1</f>
        <v>#VALUE!</v>
      </c>
      <c r="R568" s="32" t="e">
        <f>IF(RIGHT(DataFromForm[[#This Row],[Heure coucher]],2)*1 &gt;57,Q568, P568)</f>
        <v>#VALUE!</v>
      </c>
      <c r="S568" s="33" t="e">
        <f>IF(RIGHT(DataFromForm[[#This Row],[Heure coucher]],2)*1 &gt;57,0,MROUND(RIGHT(DataFromForm[[#This Row],[Heure coucher]]*1,2),15))</f>
        <v>#VALUE!</v>
      </c>
      <c r="T568" s="20" t="e" cm="1">
        <f t="array" aca="1" ref="T568" ca="1">RIGHT(CELL("address",INDEX(Agenda!A:A,MATCH(DataFromForm[[#This Row],[Date]],Agenda!A:A,0))),3)</f>
        <v>#VALUE!</v>
      </c>
      <c r="U568" s="34" t="e" cm="1">
        <f t="array" ref="U568">INDEX(MatriceHeureHeure[], MATCH(S568*1,TableHeuresMinutes[Colonne1],0),MATCH(R568*1,(MatriceHeureHeure[#Headers])*1,0))</f>
        <v>#VALUE!</v>
      </c>
      <c r="W568" s="30" t="e">
        <f>LEFT(TEXT(DataFromForm[[#This Row],[Heure levé]],"0000"),2)</f>
        <v>#VALUE!</v>
      </c>
      <c r="X568" s="31" t="e">
        <f>LEFT(TEXT(DataFromForm[[#This Row],[Heure levé]],"0000"),2)+1</f>
        <v>#VALUE!</v>
      </c>
      <c r="Y568" t="e">
        <f>IF(RIGHT(DataFromForm[[#This Row],[Heure levé]],2)*1 &gt;57, X568,W568)</f>
        <v>#VALUE!</v>
      </c>
      <c r="Z568" t="e">
        <f>IF(RIGHT(DataFromForm[[#This Row],[Heure levé]],2)*1 &gt;57,0,MROUND(RIGHT(DataFromForm[[#This Row],[Heure coucher]]*1,2),15))</f>
        <v>#VALUE!</v>
      </c>
      <c r="AA568" t="e" cm="1">
        <f t="array" aca="1" ref="AA568" ca="1">RIGHT(CELL("address",INDEX(Agenda!A:A,MATCH(DataFromForm[[#This Row],[Date]],Agenda!A:A,0))),3)</f>
        <v>#VALUE!</v>
      </c>
      <c r="AB568" s="4" t="e" cm="1">
        <f t="array" ref="AB568">INDEX(MatriceHeureHeure[], MATCH(Z568*1,TableHeuresMinutes[Colonne1],0),MATCH(Y568*1,(MatriceHeureHeure[#Headers])*1,0))</f>
        <v>#VALUE!</v>
      </c>
      <c r="AD568" s="48" t="e">
        <f>LEFT(TEXT(DataFromForm[[#This Row],[HeureBoisson]],"0000"),2)</f>
        <v>#VALUE!</v>
      </c>
      <c r="AE568" s="31" t="e">
        <f>LEFT(TEXT(DataFromForm[[#This Row],[HeureBoisson]],"0000"),2)+1</f>
        <v>#VALUE!</v>
      </c>
      <c r="AF568" t="e">
        <f>IF(RIGHT(DataFromForm[[#This Row],[HeureBoisson]],2)*1 &gt;57, AE568,AD568)</f>
        <v>#VALUE!</v>
      </c>
      <c r="AG568" t="e">
        <f>IF(RIGHT(DataFromForm[[#This Row],[HeureBoisson]],2)*1 &gt;57,0,MROUND(RIGHT(DataFromForm[[#This Row],[Heure coucher]]*1,2),15))</f>
        <v>#VALUE!</v>
      </c>
      <c r="AH568" t="e" cm="1">
        <f t="array" aca="1" ref="AH568" ca="1">RIGHT(CELL("address",INDEX(Agenda!A:A,MATCH(DataFromForm[[#This Row],[Date]],Agenda!A:A,0))),3)-1</f>
        <v>#VALUE!</v>
      </c>
      <c r="AI568" s="4" t="e" cm="1">
        <f t="array" ref="AI568">INDEX(MatriceHeureHeure[], MATCH(AG568*1,TableHeuresMinutes[Colonne1],0),MATCH(AF568*1,(MatriceHeureHeure[#Headers])*1,0))</f>
        <v>#VALUE!</v>
      </c>
      <c r="AJ568" s="37">
        <v>0</v>
      </c>
      <c r="AK568" s="48" t="e">
        <f>LEFT(TEXT(DataFromForm[[#This Row],[Heure sieste]],"0000"),2)</f>
        <v>#VALUE!</v>
      </c>
      <c r="AL568" s="31" t="e">
        <f>LEFT(TEXT(DataFromForm[[#This Row],[Heure sieste]],"0000"),2)+1</f>
        <v>#VALUE!</v>
      </c>
      <c r="AM568" t="e">
        <f>IF(RIGHT(DataFromForm[[#This Row],[Heure sieste]],2)*1 &gt;57, AL568,AK568)</f>
        <v>#VALUE!</v>
      </c>
      <c r="AN568" t="e">
        <f>IF(RIGHT(DataFromForm[[#This Row],[Heure sieste]],2)*1 &gt;57,0,MROUND(RIGHT(DataFromForm[[#This Row],[Heure sieste]]*1,2),15))</f>
        <v>#VALUE!</v>
      </c>
      <c r="AO568" t="e">
        <f>MROUND(DataFromForm[[#This Row],[Durée sieste]],15)</f>
        <v>#VALUE!</v>
      </c>
      <c r="AP568" t="e" cm="1">
        <f t="array" aca="1" ref="AP568" ca="1">RIGHT(CELL("address",INDEX(Agenda!A:A,MATCH(DataFromForm[[#This Row],[Date]],Agenda!A:A,0))),3)</f>
        <v>#VALUE!</v>
      </c>
      <c r="AQ568" s="4" t="e" cm="1">
        <f t="array" ref="AQ568">INDEX(MatriceHeureHeure[], MATCH(AN568*1,TableHeuresMinutes[Colonne1],0),MATCH(AM568*1,(MatriceHeureHeure[#Headers])*1,0))</f>
        <v>#VALUE!</v>
      </c>
      <c r="AR568" t="e">
        <f t="shared" si="9"/>
        <v>#VALUE!</v>
      </c>
    </row>
    <row r="569" spans="16:44">
      <c r="P569" s="30" t="e">
        <f>LEFT(TEXT(DataFromForm[[#This Row],[Heure coucher]],"0000"),2)</f>
        <v>#VALUE!</v>
      </c>
      <c r="Q569" s="31" t="e">
        <f>LEFT(TEXT(DataFromForm[[#This Row],[Heure coucher]],"0000"),2)+1</f>
        <v>#VALUE!</v>
      </c>
      <c r="R569" s="32" t="e">
        <f>IF(RIGHT(DataFromForm[[#This Row],[Heure coucher]],2)*1 &gt;57,Q569, P569)</f>
        <v>#VALUE!</v>
      </c>
      <c r="S569" s="33" t="e">
        <f>IF(RIGHT(DataFromForm[[#This Row],[Heure coucher]],2)*1 &gt;57,0,MROUND(RIGHT(DataFromForm[[#This Row],[Heure coucher]]*1,2),15))</f>
        <v>#VALUE!</v>
      </c>
      <c r="T569" s="20" t="e" cm="1">
        <f t="array" aca="1" ref="T569" ca="1">RIGHT(CELL("address",INDEX(Agenda!A:A,MATCH(DataFromForm[[#This Row],[Date]],Agenda!A:A,0))),3)</f>
        <v>#VALUE!</v>
      </c>
      <c r="U569" s="34" t="e" cm="1">
        <f t="array" ref="U569">INDEX(MatriceHeureHeure[], MATCH(S569*1,TableHeuresMinutes[Colonne1],0),MATCH(R569*1,(MatriceHeureHeure[#Headers])*1,0))</f>
        <v>#VALUE!</v>
      </c>
      <c r="W569" s="30" t="e">
        <f>LEFT(TEXT(DataFromForm[[#This Row],[Heure levé]],"0000"),2)</f>
        <v>#VALUE!</v>
      </c>
      <c r="X569" s="31" t="e">
        <f>LEFT(TEXT(DataFromForm[[#This Row],[Heure levé]],"0000"),2)+1</f>
        <v>#VALUE!</v>
      </c>
      <c r="Y569" t="e">
        <f>IF(RIGHT(DataFromForm[[#This Row],[Heure levé]],2)*1 &gt;57, X569,W569)</f>
        <v>#VALUE!</v>
      </c>
      <c r="Z569" t="e">
        <f>IF(RIGHT(DataFromForm[[#This Row],[Heure levé]],2)*1 &gt;57,0,MROUND(RIGHT(DataFromForm[[#This Row],[Heure coucher]]*1,2),15))</f>
        <v>#VALUE!</v>
      </c>
      <c r="AA569" t="e" cm="1">
        <f t="array" aca="1" ref="AA569" ca="1">RIGHT(CELL("address",INDEX(Agenda!A:A,MATCH(DataFromForm[[#This Row],[Date]],Agenda!A:A,0))),3)</f>
        <v>#VALUE!</v>
      </c>
      <c r="AB569" s="4" t="e" cm="1">
        <f t="array" ref="AB569">INDEX(MatriceHeureHeure[], MATCH(Z569*1,TableHeuresMinutes[Colonne1],0),MATCH(Y569*1,(MatriceHeureHeure[#Headers])*1,0))</f>
        <v>#VALUE!</v>
      </c>
      <c r="AD569" s="48" t="e">
        <f>LEFT(TEXT(DataFromForm[[#This Row],[HeureBoisson]],"0000"),2)</f>
        <v>#VALUE!</v>
      </c>
      <c r="AE569" s="31" t="e">
        <f>LEFT(TEXT(DataFromForm[[#This Row],[HeureBoisson]],"0000"),2)+1</f>
        <v>#VALUE!</v>
      </c>
      <c r="AF569" t="e">
        <f>IF(RIGHT(DataFromForm[[#This Row],[HeureBoisson]],2)*1 &gt;57, AE569,AD569)</f>
        <v>#VALUE!</v>
      </c>
      <c r="AG569" t="e">
        <f>IF(RIGHT(DataFromForm[[#This Row],[HeureBoisson]],2)*1 &gt;57,0,MROUND(RIGHT(DataFromForm[[#This Row],[Heure coucher]]*1,2),15))</f>
        <v>#VALUE!</v>
      </c>
      <c r="AH569" t="e" cm="1">
        <f t="array" aca="1" ref="AH569" ca="1">RIGHT(CELL("address",INDEX(Agenda!A:A,MATCH(DataFromForm[[#This Row],[Date]],Agenda!A:A,0))),3)-1</f>
        <v>#VALUE!</v>
      </c>
      <c r="AI569" s="4" t="e" cm="1">
        <f t="array" ref="AI569">INDEX(MatriceHeureHeure[], MATCH(AG569*1,TableHeuresMinutes[Colonne1],0),MATCH(AF569*1,(MatriceHeureHeure[#Headers])*1,0))</f>
        <v>#VALUE!</v>
      </c>
      <c r="AJ569" s="37">
        <v>0</v>
      </c>
      <c r="AK569" s="48" t="e">
        <f>LEFT(TEXT(DataFromForm[[#This Row],[Heure sieste]],"0000"),2)</f>
        <v>#VALUE!</v>
      </c>
      <c r="AL569" s="31" t="e">
        <f>LEFT(TEXT(DataFromForm[[#This Row],[Heure sieste]],"0000"),2)+1</f>
        <v>#VALUE!</v>
      </c>
      <c r="AM569" t="e">
        <f>IF(RIGHT(DataFromForm[[#This Row],[Heure sieste]],2)*1 &gt;57, AL569,AK569)</f>
        <v>#VALUE!</v>
      </c>
      <c r="AN569" t="e">
        <f>IF(RIGHT(DataFromForm[[#This Row],[Heure sieste]],2)*1 &gt;57,0,MROUND(RIGHT(DataFromForm[[#This Row],[Heure sieste]]*1,2),15))</f>
        <v>#VALUE!</v>
      </c>
      <c r="AO569" t="e">
        <f>MROUND(DataFromForm[[#This Row],[Durée sieste]],15)</f>
        <v>#VALUE!</v>
      </c>
      <c r="AP569" t="e" cm="1">
        <f t="array" aca="1" ref="AP569" ca="1">RIGHT(CELL("address",INDEX(Agenda!A:A,MATCH(DataFromForm[[#This Row],[Date]],Agenda!A:A,0))),3)</f>
        <v>#VALUE!</v>
      </c>
      <c r="AQ569" s="4" t="e" cm="1">
        <f t="array" ref="AQ569">INDEX(MatriceHeureHeure[], MATCH(AN569*1,TableHeuresMinutes[Colonne1],0),MATCH(AM569*1,(MatriceHeureHeure[#Headers])*1,0))</f>
        <v>#VALUE!</v>
      </c>
      <c r="AR569" t="e">
        <f t="shared" si="9"/>
        <v>#VALUE!</v>
      </c>
    </row>
    <row r="570" spans="16:44">
      <c r="P570" s="30" t="e">
        <f>LEFT(TEXT(DataFromForm[[#This Row],[Heure coucher]],"0000"),2)</f>
        <v>#VALUE!</v>
      </c>
      <c r="Q570" s="31" t="e">
        <f>LEFT(TEXT(DataFromForm[[#This Row],[Heure coucher]],"0000"),2)+1</f>
        <v>#VALUE!</v>
      </c>
      <c r="R570" s="32" t="e">
        <f>IF(RIGHT(DataFromForm[[#This Row],[Heure coucher]],2)*1 &gt;57,Q570, P570)</f>
        <v>#VALUE!</v>
      </c>
      <c r="S570" s="33" t="e">
        <f>IF(RIGHT(DataFromForm[[#This Row],[Heure coucher]],2)*1 &gt;57,0,MROUND(RIGHT(DataFromForm[[#This Row],[Heure coucher]]*1,2),15))</f>
        <v>#VALUE!</v>
      </c>
      <c r="T570" s="20" t="e" cm="1">
        <f t="array" aca="1" ref="T570" ca="1">RIGHT(CELL("address",INDEX(Agenda!A:A,MATCH(DataFromForm[[#This Row],[Date]],Agenda!A:A,0))),3)</f>
        <v>#VALUE!</v>
      </c>
      <c r="U570" s="34" t="e" cm="1">
        <f t="array" ref="U570">INDEX(MatriceHeureHeure[], MATCH(S570*1,TableHeuresMinutes[Colonne1],0),MATCH(R570*1,(MatriceHeureHeure[#Headers])*1,0))</f>
        <v>#VALUE!</v>
      </c>
      <c r="W570" s="30" t="e">
        <f>LEFT(TEXT(DataFromForm[[#This Row],[Heure levé]],"0000"),2)</f>
        <v>#VALUE!</v>
      </c>
      <c r="X570" s="31" t="e">
        <f>LEFT(TEXT(DataFromForm[[#This Row],[Heure levé]],"0000"),2)+1</f>
        <v>#VALUE!</v>
      </c>
      <c r="Y570" t="e">
        <f>IF(RIGHT(DataFromForm[[#This Row],[Heure levé]],2)*1 &gt;57, X570,W570)</f>
        <v>#VALUE!</v>
      </c>
      <c r="Z570" t="e">
        <f>IF(RIGHT(DataFromForm[[#This Row],[Heure levé]],2)*1 &gt;57,0,MROUND(RIGHT(DataFromForm[[#This Row],[Heure coucher]]*1,2),15))</f>
        <v>#VALUE!</v>
      </c>
      <c r="AA570" t="e" cm="1">
        <f t="array" aca="1" ref="AA570" ca="1">RIGHT(CELL("address",INDEX(Agenda!A:A,MATCH(DataFromForm[[#This Row],[Date]],Agenda!A:A,0))),3)</f>
        <v>#VALUE!</v>
      </c>
      <c r="AB570" s="4" t="e" cm="1">
        <f t="array" ref="AB570">INDEX(MatriceHeureHeure[], MATCH(Z570*1,TableHeuresMinutes[Colonne1],0),MATCH(Y570*1,(MatriceHeureHeure[#Headers])*1,0))</f>
        <v>#VALUE!</v>
      </c>
      <c r="AD570" s="48" t="e">
        <f>LEFT(TEXT(DataFromForm[[#This Row],[HeureBoisson]],"0000"),2)</f>
        <v>#VALUE!</v>
      </c>
      <c r="AE570" s="31" t="e">
        <f>LEFT(TEXT(DataFromForm[[#This Row],[HeureBoisson]],"0000"),2)+1</f>
        <v>#VALUE!</v>
      </c>
      <c r="AF570" t="e">
        <f>IF(RIGHT(DataFromForm[[#This Row],[HeureBoisson]],2)*1 &gt;57, AE570,AD570)</f>
        <v>#VALUE!</v>
      </c>
      <c r="AG570" t="e">
        <f>IF(RIGHT(DataFromForm[[#This Row],[HeureBoisson]],2)*1 &gt;57,0,MROUND(RIGHT(DataFromForm[[#This Row],[Heure coucher]]*1,2),15))</f>
        <v>#VALUE!</v>
      </c>
      <c r="AH570" t="e" cm="1">
        <f t="array" aca="1" ref="AH570" ca="1">RIGHT(CELL("address",INDEX(Agenda!A:A,MATCH(DataFromForm[[#This Row],[Date]],Agenda!A:A,0))),3)-1</f>
        <v>#VALUE!</v>
      </c>
      <c r="AI570" s="4" t="e" cm="1">
        <f t="array" ref="AI570">INDEX(MatriceHeureHeure[], MATCH(AG570*1,TableHeuresMinutes[Colonne1],0),MATCH(AF570*1,(MatriceHeureHeure[#Headers])*1,0))</f>
        <v>#VALUE!</v>
      </c>
      <c r="AJ570" s="37">
        <v>0</v>
      </c>
      <c r="AK570" s="48" t="e">
        <f>LEFT(TEXT(DataFromForm[[#This Row],[Heure sieste]],"0000"),2)</f>
        <v>#VALUE!</v>
      </c>
      <c r="AL570" s="31" t="e">
        <f>LEFT(TEXT(DataFromForm[[#This Row],[Heure sieste]],"0000"),2)+1</f>
        <v>#VALUE!</v>
      </c>
      <c r="AM570" t="e">
        <f>IF(RIGHT(DataFromForm[[#This Row],[Heure sieste]],2)*1 &gt;57, AL570,AK570)</f>
        <v>#VALUE!</v>
      </c>
      <c r="AN570" t="e">
        <f>IF(RIGHT(DataFromForm[[#This Row],[Heure sieste]],2)*1 &gt;57,0,MROUND(RIGHT(DataFromForm[[#This Row],[Heure sieste]]*1,2),15))</f>
        <v>#VALUE!</v>
      </c>
      <c r="AO570" t="e">
        <f>MROUND(DataFromForm[[#This Row],[Durée sieste]],15)</f>
        <v>#VALUE!</v>
      </c>
      <c r="AP570" t="e" cm="1">
        <f t="array" aca="1" ref="AP570" ca="1">RIGHT(CELL("address",INDEX(Agenda!A:A,MATCH(DataFromForm[[#This Row],[Date]],Agenda!A:A,0))),3)</f>
        <v>#VALUE!</v>
      </c>
      <c r="AQ570" s="4" t="e" cm="1">
        <f t="array" ref="AQ570">INDEX(MatriceHeureHeure[], MATCH(AN570*1,TableHeuresMinutes[Colonne1],0),MATCH(AM570*1,(MatriceHeureHeure[#Headers])*1,0))</f>
        <v>#VALUE!</v>
      </c>
      <c r="AR570" t="e">
        <f t="shared" si="9"/>
        <v>#VALUE!</v>
      </c>
    </row>
    <row r="571" spans="16:44">
      <c r="P571" s="30" t="e">
        <f>LEFT(TEXT(DataFromForm[[#This Row],[Heure coucher]],"0000"),2)</f>
        <v>#VALUE!</v>
      </c>
      <c r="Q571" s="31" t="e">
        <f>LEFT(TEXT(DataFromForm[[#This Row],[Heure coucher]],"0000"),2)+1</f>
        <v>#VALUE!</v>
      </c>
      <c r="R571" s="32" t="e">
        <f>IF(RIGHT(DataFromForm[[#This Row],[Heure coucher]],2)*1 &gt;57,Q571, P571)</f>
        <v>#VALUE!</v>
      </c>
      <c r="S571" s="33" t="e">
        <f>IF(RIGHT(DataFromForm[[#This Row],[Heure coucher]],2)*1 &gt;57,0,MROUND(RIGHT(DataFromForm[[#This Row],[Heure coucher]]*1,2),15))</f>
        <v>#VALUE!</v>
      </c>
      <c r="T571" s="20" t="e" cm="1">
        <f t="array" aca="1" ref="T571" ca="1">RIGHT(CELL("address",INDEX(Agenda!A:A,MATCH(DataFromForm[[#This Row],[Date]],Agenda!A:A,0))),3)</f>
        <v>#VALUE!</v>
      </c>
      <c r="U571" s="34" t="e" cm="1">
        <f t="array" ref="U571">INDEX(MatriceHeureHeure[], MATCH(S571*1,TableHeuresMinutes[Colonne1],0),MATCH(R571*1,(MatriceHeureHeure[#Headers])*1,0))</f>
        <v>#VALUE!</v>
      </c>
      <c r="W571" s="30" t="e">
        <f>LEFT(TEXT(DataFromForm[[#This Row],[Heure levé]],"0000"),2)</f>
        <v>#VALUE!</v>
      </c>
      <c r="X571" s="31" t="e">
        <f>LEFT(TEXT(DataFromForm[[#This Row],[Heure levé]],"0000"),2)+1</f>
        <v>#VALUE!</v>
      </c>
      <c r="Y571" t="e">
        <f>IF(RIGHT(DataFromForm[[#This Row],[Heure levé]],2)*1 &gt;57, X571,W571)</f>
        <v>#VALUE!</v>
      </c>
      <c r="Z571" t="e">
        <f>IF(RIGHT(DataFromForm[[#This Row],[Heure levé]],2)*1 &gt;57,0,MROUND(RIGHT(DataFromForm[[#This Row],[Heure coucher]]*1,2),15))</f>
        <v>#VALUE!</v>
      </c>
      <c r="AA571" t="e" cm="1">
        <f t="array" aca="1" ref="AA571" ca="1">RIGHT(CELL("address",INDEX(Agenda!A:A,MATCH(DataFromForm[[#This Row],[Date]],Agenda!A:A,0))),3)</f>
        <v>#VALUE!</v>
      </c>
      <c r="AB571" s="4" t="e" cm="1">
        <f t="array" ref="AB571">INDEX(MatriceHeureHeure[], MATCH(Z571*1,TableHeuresMinutes[Colonne1],0),MATCH(Y571*1,(MatriceHeureHeure[#Headers])*1,0))</f>
        <v>#VALUE!</v>
      </c>
      <c r="AD571" s="48" t="e">
        <f>LEFT(TEXT(DataFromForm[[#This Row],[HeureBoisson]],"0000"),2)</f>
        <v>#VALUE!</v>
      </c>
      <c r="AE571" s="31" t="e">
        <f>LEFT(TEXT(DataFromForm[[#This Row],[HeureBoisson]],"0000"),2)+1</f>
        <v>#VALUE!</v>
      </c>
      <c r="AF571" t="e">
        <f>IF(RIGHT(DataFromForm[[#This Row],[HeureBoisson]],2)*1 &gt;57, AE571,AD571)</f>
        <v>#VALUE!</v>
      </c>
      <c r="AG571" t="e">
        <f>IF(RIGHT(DataFromForm[[#This Row],[HeureBoisson]],2)*1 &gt;57,0,MROUND(RIGHT(DataFromForm[[#This Row],[Heure coucher]]*1,2),15))</f>
        <v>#VALUE!</v>
      </c>
      <c r="AH571" t="e" cm="1">
        <f t="array" aca="1" ref="AH571" ca="1">RIGHT(CELL("address",INDEX(Agenda!A:A,MATCH(DataFromForm[[#This Row],[Date]],Agenda!A:A,0))),3)-1</f>
        <v>#VALUE!</v>
      </c>
      <c r="AI571" s="4" t="e" cm="1">
        <f t="array" ref="AI571">INDEX(MatriceHeureHeure[], MATCH(AG571*1,TableHeuresMinutes[Colonne1],0),MATCH(AF571*1,(MatriceHeureHeure[#Headers])*1,0))</f>
        <v>#VALUE!</v>
      </c>
      <c r="AJ571" s="37">
        <v>0</v>
      </c>
      <c r="AK571" s="48" t="e">
        <f>LEFT(TEXT(DataFromForm[[#This Row],[Heure sieste]],"0000"),2)</f>
        <v>#VALUE!</v>
      </c>
      <c r="AL571" s="31" t="e">
        <f>LEFT(TEXT(DataFromForm[[#This Row],[Heure sieste]],"0000"),2)+1</f>
        <v>#VALUE!</v>
      </c>
      <c r="AM571" t="e">
        <f>IF(RIGHT(DataFromForm[[#This Row],[Heure sieste]],2)*1 &gt;57, AL571,AK571)</f>
        <v>#VALUE!</v>
      </c>
      <c r="AN571" t="e">
        <f>IF(RIGHT(DataFromForm[[#This Row],[Heure sieste]],2)*1 &gt;57,0,MROUND(RIGHT(DataFromForm[[#This Row],[Heure sieste]]*1,2),15))</f>
        <v>#VALUE!</v>
      </c>
      <c r="AO571" t="e">
        <f>MROUND(DataFromForm[[#This Row],[Durée sieste]],15)</f>
        <v>#VALUE!</v>
      </c>
      <c r="AP571" t="e" cm="1">
        <f t="array" aca="1" ref="AP571" ca="1">RIGHT(CELL("address",INDEX(Agenda!A:A,MATCH(DataFromForm[[#This Row],[Date]],Agenda!A:A,0))),3)</f>
        <v>#VALUE!</v>
      </c>
      <c r="AQ571" s="4" t="e" cm="1">
        <f t="array" ref="AQ571">INDEX(MatriceHeureHeure[], MATCH(AN571*1,TableHeuresMinutes[Colonne1],0),MATCH(AM571*1,(MatriceHeureHeure[#Headers])*1,0))</f>
        <v>#VALUE!</v>
      </c>
      <c r="AR571" t="e">
        <f t="shared" si="9"/>
        <v>#VALUE!</v>
      </c>
    </row>
    <row r="572" spans="16:44">
      <c r="P572" s="30" t="e">
        <f>LEFT(TEXT(DataFromForm[[#This Row],[Heure coucher]],"0000"),2)</f>
        <v>#VALUE!</v>
      </c>
      <c r="Q572" s="31" t="e">
        <f>LEFT(TEXT(DataFromForm[[#This Row],[Heure coucher]],"0000"),2)+1</f>
        <v>#VALUE!</v>
      </c>
      <c r="R572" s="32" t="e">
        <f>IF(RIGHT(DataFromForm[[#This Row],[Heure coucher]],2)*1 &gt;57,Q572, P572)</f>
        <v>#VALUE!</v>
      </c>
      <c r="S572" s="33" t="e">
        <f>IF(RIGHT(DataFromForm[[#This Row],[Heure coucher]],2)*1 &gt;57,0,MROUND(RIGHT(DataFromForm[[#This Row],[Heure coucher]]*1,2),15))</f>
        <v>#VALUE!</v>
      </c>
      <c r="T572" s="20" t="e" cm="1">
        <f t="array" aca="1" ref="T572" ca="1">RIGHT(CELL("address",INDEX(Agenda!A:A,MATCH(DataFromForm[[#This Row],[Date]],Agenda!A:A,0))),3)</f>
        <v>#VALUE!</v>
      </c>
      <c r="U572" s="34" t="e" cm="1">
        <f t="array" ref="U572">INDEX(MatriceHeureHeure[], MATCH(S572*1,TableHeuresMinutes[Colonne1],0),MATCH(R572*1,(MatriceHeureHeure[#Headers])*1,0))</f>
        <v>#VALUE!</v>
      </c>
      <c r="W572" s="30" t="e">
        <f>LEFT(TEXT(DataFromForm[[#This Row],[Heure levé]],"0000"),2)</f>
        <v>#VALUE!</v>
      </c>
      <c r="X572" s="31" t="e">
        <f>LEFT(TEXT(DataFromForm[[#This Row],[Heure levé]],"0000"),2)+1</f>
        <v>#VALUE!</v>
      </c>
      <c r="Y572" t="e">
        <f>IF(RIGHT(DataFromForm[[#This Row],[Heure levé]],2)*1 &gt;57, X572,W572)</f>
        <v>#VALUE!</v>
      </c>
      <c r="Z572" t="e">
        <f>IF(RIGHT(DataFromForm[[#This Row],[Heure levé]],2)*1 &gt;57,0,MROUND(RIGHT(DataFromForm[[#This Row],[Heure coucher]]*1,2),15))</f>
        <v>#VALUE!</v>
      </c>
      <c r="AA572" t="e" cm="1">
        <f t="array" aca="1" ref="AA572" ca="1">RIGHT(CELL("address",INDEX(Agenda!A:A,MATCH(DataFromForm[[#This Row],[Date]],Agenda!A:A,0))),3)</f>
        <v>#VALUE!</v>
      </c>
      <c r="AB572" s="4" t="e" cm="1">
        <f t="array" ref="AB572">INDEX(MatriceHeureHeure[], MATCH(Z572*1,TableHeuresMinutes[Colonne1],0),MATCH(Y572*1,(MatriceHeureHeure[#Headers])*1,0))</f>
        <v>#VALUE!</v>
      </c>
      <c r="AD572" s="48" t="e">
        <f>LEFT(TEXT(DataFromForm[[#This Row],[HeureBoisson]],"0000"),2)</f>
        <v>#VALUE!</v>
      </c>
      <c r="AE572" s="31" t="e">
        <f>LEFT(TEXT(DataFromForm[[#This Row],[HeureBoisson]],"0000"),2)+1</f>
        <v>#VALUE!</v>
      </c>
      <c r="AF572" t="e">
        <f>IF(RIGHT(DataFromForm[[#This Row],[HeureBoisson]],2)*1 &gt;57, AE572,AD572)</f>
        <v>#VALUE!</v>
      </c>
      <c r="AG572" t="e">
        <f>IF(RIGHT(DataFromForm[[#This Row],[HeureBoisson]],2)*1 &gt;57,0,MROUND(RIGHT(DataFromForm[[#This Row],[Heure coucher]]*1,2),15))</f>
        <v>#VALUE!</v>
      </c>
      <c r="AH572" t="e" cm="1">
        <f t="array" aca="1" ref="AH572" ca="1">RIGHT(CELL("address",INDEX(Agenda!A:A,MATCH(DataFromForm[[#This Row],[Date]],Agenda!A:A,0))),3)-1</f>
        <v>#VALUE!</v>
      </c>
      <c r="AI572" s="4" t="e" cm="1">
        <f t="array" ref="AI572">INDEX(MatriceHeureHeure[], MATCH(AG572*1,TableHeuresMinutes[Colonne1],0),MATCH(AF572*1,(MatriceHeureHeure[#Headers])*1,0))</f>
        <v>#VALUE!</v>
      </c>
      <c r="AJ572" s="37">
        <v>0</v>
      </c>
      <c r="AK572" s="48" t="e">
        <f>LEFT(TEXT(DataFromForm[[#This Row],[Heure sieste]],"0000"),2)</f>
        <v>#VALUE!</v>
      </c>
      <c r="AL572" s="31" t="e">
        <f>LEFT(TEXT(DataFromForm[[#This Row],[Heure sieste]],"0000"),2)+1</f>
        <v>#VALUE!</v>
      </c>
      <c r="AM572" t="e">
        <f>IF(RIGHT(DataFromForm[[#This Row],[Heure sieste]],2)*1 &gt;57, AL572,AK572)</f>
        <v>#VALUE!</v>
      </c>
      <c r="AN572" t="e">
        <f>IF(RIGHT(DataFromForm[[#This Row],[Heure sieste]],2)*1 &gt;57,0,MROUND(RIGHT(DataFromForm[[#This Row],[Heure sieste]]*1,2),15))</f>
        <v>#VALUE!</v>
      </c>
      <c r="AO572" t="e">
        <f>MROUND(DataFromForm[[#This Row],[Durée sieste]],15)</f>
        <v>#VALUE!</v>
      </c>
      <c r="AP572" t="e" cm="1">
        <f t="array" aca="1" ref="AP572" ca="1">RIGHT(CELL("address",INDEX(Agenda!A:A,MATCH(DataFromForm[[#This Row],[Date]],Agenda!A:A,0))),3)</f>
        <v>#VALUE!</v>
      </c>
      <c r="AQ572" s="4" t="e" cm="1">
        <f t="array" ref="AQ572">INDEX(MatriceHeureHeure[], MATCH(AN572*1,TableHeuresMinutes[Colonne1],0),MATCH(AM572*1,(MatriceHeureHeure[#Headers])*1,0))</f>
        <v>#VALUE!</v>
      </c>
      <c r="AR572" t="e">
        <f t="shared" si="9"/>
        <v>#VALUE!</v>
      </c>
    </row>
    <row r="573" spans="16:44">
      <c r="P573" s="30" t="e">
        <f>LEFT(TEXT(DataFromForm[[#This Row],[Heure coucher]],"0000"),2)</f>
        <v>#VALUE!</v>
      </c>
      <c r="Q573" s="31" t="e">
        <f>LEFT(TEXT(DataFromForm[[#This Row],[Heure coucher]],"0000"),2)+1</f>
        <v>#VALUE!</v>
      </c>
      <c r="R573" s="32" t="e">
        <f>IF(RIGHT(DataFromForm[[#This Row],[Heure coucher]],2)*1 &gt;57,Q573, P573)</f>
        <v>#VALUE!</v>
      </c>
      <c r="S573" s="33" t="e">
        <f>IF(RIGHT(DataFromForm[[#This Row],[Heure coucher]],2)*1 &gt;57,0,MROUND(RIGHT(DataFromForm[[#This Row],[Heure coucher]]*1,2),15))</f>
        <v>#VALUE!</v>
      </c>
      <c r="T573" s="20" t="e" cm="1">
        <f t="array" aca="1" ref="T573" ca="1">RIGHT(CELL("address",INDEX(Agenda!A:A,MATCH(DataFromForm[[#This Row],[Date]],Agenda!A:A,0))),3)</f>
        <v>#VALUE!</v>
      </c>
      <c r="U573" s="34" t="e" cm="1">
        <f t="array" ref="U573">INDEX(MatriceHeureHeure[], MATCH(S573*1,TableHeuresMinutes[Colonne1],0),MATCH(R573*1,(MatriceHeureHeure[#Headers])*1,0))</f>
        <v>#VALUE!</v>
      </c>
      <c r="W573" s="30" t="e">
        <f>LEFT(TEXT(DataFromForm[[#This Row],[Heure levé]],"0000"),2)</f>
        <v>#VALUE!</v>
      </c>
      <c r="X573" s="31" t="e">
        <f>LEFT(TEXT(DataFromForm[[#This Row],[Heure levé]],"0000"),2)+1</f>
        <v>#VALUE!</v>
      </c>
      <c r="Y573" t="e">
        <f>IF(RIGHT(DataFromForm[[#This Row],[Heure levé]],2)*1 &gt;57, X573,W573)</f>
        <v>#VALUE!</v>
      </c>
      <c r="Z573" t="e">
        <f>IF(RIGHT(DataFromForm[[#This Row],[Heure levé]],2)*1 &gt;57,0,MROUND(RIGHT(DataFromForm[[#This Row],[Heure coucher]]*1,2),15))</f>
        <v>#VALUE!</v>
      </c>
      <c r="AA573" t="e" cm="1">
        <f t="array" aca="1" ref="AA573" ca="1">RIGHT(CELL("address",INDEX(Agenda!A:A,MATCH(DataFromForm[[#This Row],[Date]],Agenda!A:A,0))),3)</f>
        <v>#VALUE!</v>
      </c>
      <c r="AB573" s="4" t="e" cm="1">
        <f t="array" ref="AB573">INDEX(MatriceHeureHeure[], MATCH(Z573*1,TableHeuresMinutes[Colonne1],0),MATCH(Y573*1,(MatriceHeureHeure[#Headers])*1,0))</f>
        <v>#VALUE!</v>
      </c>
      <c r="AD573" s="48" t="e">
        <f>LEFT(TEXT(DataFromForm[[#This Row],[HeureBoisson]],"0000"),2)</f>
        <v>#VALUE!</v>
      </c>
      <c r="AE573" s="31" t="e">
        <f>LEFT(TEXT(DataFromForm[[#This Row],[HeureBoisson]],"0000"),2)+1</f>
        <v>#VALUE!</v>
      </c>
      <c r="AF573" t="e">
        <f>IF(RIGHT(DataFromForm[[#This Row],[HeureBoisson]],2)*1 &gt;57, AE573,AD573)</f>
        <v>#VALUE!</v>
      </c>
      <c r="AG573" t="e">
        <f>IF(RIGHT(DataFromForm[[#This Row],[HeureBoisson]],2)*1 &gt;57,0,MROUND(RIGHT(DataFromForm[[#This Row],[Heure coucher]]*1,2),15))</f>
        <v>#VALUE!</v>
      </c>
      <c r="AH573" t="e" cm="1">
        <f t="array" aca="1" ref="AH573" ca="1">RIGHT(CELL("address",INDEX(Agenda!A:A,MATCH(DataFromForm[[#This Row],[Date]],Agenda!A:A,0))),3)-1</f>
        <v>#VALUE!</v>
      </c>
      <c r="AI573" s="4" t="e" cm="1">
        <f t="array" ref="AI573">INDEX(MatriceHeureHeure[], MATCH(AG573*1,TableHeuresMinutes[Colonne1],0),MATCH(AF573*1,(MatriceHeureHeure[#Headers])*1,0))</f>
        <v>#VALUE!</v>
      </c>
      <c r="AJ573" s="37">
        <v>0</v>
      </c>
      <c r="AK573" s="48" t="e">
        <f>LEFT(TEXT(DataFromForm[[#This Row],[Heure sieste]],"0000"),2)</f>
        <v>#VALUE!</v>
      </c>
      <c r="AL573" s="31" t="e">
        <f>LEFT(TEXT(DataFromForm[[#This Row],[Heure sieste]],"0000"),2)+1</f>
        <v>#VALUE!</v>
      </c>
      <c r="AM573" t="e">
        <f>IF(RIGHT(DataFromForm[[#This Row],[Heure sieste]],2)*1 &gt;57, AL573,AK573)</f>
        <v>#VALUE!</v>
      </c>
      <c r="AN573" t="e">
        <f>IF(RIGHT(DataFromForm[[#This Row],[Heure sieste]],2)*1 &gt;57,0,MROUND(RIGHT(DataFromForm[[#This Row],[Heure sieste]]*1,2),15))</f>
        <v>#VALUE!</v>
      </c>
      <c r="AO573" t="e">
        <f>MROUND(DataFromForm[[#This Row],[Durée sieste]],15)</f>
        <v>#VALUE!</v>
      </c>
      <c r="AP573" t="e" cm="1">
        <f t="array" aca="1" ref="AP573" ca="1">RIGHT(CELL("address",INDEX(Agenda!A:A,MATCH(DataFromForm[[#This Row],[Date]],Agenda!A:A,0))),3)</f>
        <v>#VALUE!</v>
      </c>
      <c r="AQ573" s="4" t="e" cm="1">
        <f t="array" ref="AQ573">INDEX(MatriceHeureHeure[], MATCH(AN573*1,TableHeuresMinutes[Colonne1],0),MATCH(AM573*1,(MatriceHeureHeure[#Headers])*1,0))</f>
        <v>#VALUE!</v>
      </c>
      <c r="AR573" t="e">
        <f t="shared" si="9"/>
        <v>#VALUE!</v>
      </c>
    </row>
    <row r="574" spans="16:44">
      <c r="P574" s="30" t="e">
        <f>LEFT(TEXT(DataFromForm[[#This Row],[Heure coucher]],"0000"),2)</f>
        <v>#VALUE!</v>
      </c>
      <c r="Q574" s="31" t="e">
        <f>LEFT(TEXT(DataFromForm[[#This Row],[Heure coucher]],"0000"),2)+1</f>
        <v>#VALUE!</v>
      </c>
      <c r="R574" s="32" t="e">
        <f>IF(RIGHT(DataFromForm[[#This Row],[Heure coucher]],2)*1 &gt;57,Q574, P574)</f>
        <v>#VALUE!</v>
      </c>
      <c r="S574" s="33" t="e">
        <f>IF(RIGHT(DataFromForm[[#This Row],[Heure coucher]],2)*1 &gt;57,0,MROUND(RIGHT(DataFromForm[[#This Row],[Heure coucher]]*1,2),15))</f>
        <v>#VALUE!</v>
      </c>
      <c r="T574" s="20" t="e" cm="1">
        <f t="array" aca="1" ref="T574" ca="1">RIGHT(CELL("address",INDEX(Agenda!A:A,MATCH(DataFromForm[[#This Row],[Date]],Agenda!A:A,0))),3)</f>
        <v>#VALUE!</v>
      </c>
      <c r="U574" s="34" t="e" cm="1">
        <f t="array" ref="U574">INDEX(MatriceHeureHeure[], MATCH(S574*1,TableHeuresMinutes[Colonne1],0),MATCH(R574*1,(MatriceHeureHeure[#Headers])*1,0))</f>
        <v>#VALUE!</v>
      </c>
      <c r="W574" s="30" t="e">
        <f>LEFT(TEXT(DataFromForm[[#This Row],[Heure levé]],"0000"),2)</f>
        <v>#VALUE!</v>
      </c>
      <c r="X574" s="31" t="e">
        <f>LEFT(TEXT(DataFromForm[[#This Row],[Heure levé]],"0000"),2)+1</f>
        <v>#VALUE!</v>
      </c>
      <c r="Y574" t="e">
        <f>IF(RIGHT(DataFromForm[[#This Row],[Heure levé]],2)*1 &gt;57, X574,W574)</f>
        <v>#VALUE!</v>
      </c>
      <c r="Z574" t="e">
        <f>IF(RIGHT(DataFromForm[[#This Row],[Heure levé]],2)*1 &gt;57,0,MROUND(RIGHT(DataFromForm[[#This Row],[Heure coucher]]*1,2),15))</f>
        <v>#VALUE!</v>
      </c>
      <c r="AA574" t="e" cm="1">
        <f t="array" aca="1" ref="AA574" ca="1">RIGHT(CELL("address",INDEX(Agenda!A:A,MATCH(DataFromForm[[#This Row],[Date]],Agenda!A:A,0))),3)</f>
        <v>#VALUE!</v>
      </c>
      <c r="AB574" s="4" t="e" cm="1">
        <f t="array" ref="AB574">INDEX(MatriceHeureHeure[], MATCH(Z574*1,TableHeuresMinutes[Colonne1],0),MATCH(Y574*1,(MatriceHeureHeure[#Headers])*1,0))</f>
        <v>#VALUE!</v>
      </c>
      <c r="AD574" s="48" t="e">
        <f>LEFT(TEXT(DataFromForm[[#This Row],[HeureBoisson]],"0000"),2)</f>
        <v>#VALUE!</v>
      </c>
      <c r="AE574" s="31" t="e">
        <f>LEFT(TEXT(DataFromForm[[#This Row],[HeureBoisson]],"0000"),2)+1</f>
        <v>#VALUE!</v>
      </c>
      <c r="AF574" t="e">
        <f>IF(RIGHT(DataFromForm[[#This Row],[HeureBoisson]],2)*1 &gt;57, AE574,AD574)</f>
        <v>#VALUE!</v>
      </c>
      <c r="AG574" t="e">
        <f>IF(RIGHT(DataFromForm[[#This Row],[HeureBoisson]],2)*1 &gt;57,0,MROUND(RIGHT(DataFromForm[[#This Row],[Heure coucher]]*1,2),15))</f>
        <v>#VALUE!</v>
      </c>
      <c r="AH574" t="e" cm="1">
        <f t="array" aca="1" ref="AH574" ca="1">RIGHT(CELL("address",INDEX(Agenda!A:A,MATCH(DataFromForm[[#This Row],[Date]],Agenda!A:A,0))),3)-1</f>
        <v>#VALUE!</v>
      </c>
      <c r="AI574" s="4" t="e" cm="1">
        <f t="array" ref="AI574">INDEX(MatriceHeureHeure[], MATCH(AG574*1,TableHeuresMinutes[Colonne1],0),MATCH(AF574*1,(MatriceHeureHeure[#Headers])*1,0))</f>
        <v>#VALUE!</v>
      </c>
      <c r="AJ574" s="37">
        <v>0</v>
      </c>
      <c r="AK574" s="48" t="e">
        <f>LEFT(TEXT(DataFromForm[[#This Row],[Heure sieste]],"0000"),2)</f>
        <v>#VALUE!</v>
      </c>
      <c r="AL574" s="31" t="e">
        <f>LEFT(TEXT(DataFromForm[[#This Row],[Heure sieste]],"0000"),2)+1</f>
        <v>#VALUE!</v>
      </c>
      <c r="AM574" t="e">
        <f>IF(RIGHT(DataFromForm[[#This Row],[Heure sieste]],2)*1 &gt;57, AL574,AK574)</f>
        <v>#VALUE!</v>
      </c>
      <c r="AN574" t="e">
        <f>IF(RIGHT(DataFromForm[[#This Row],[Heure sieste]],2)*1 &gt;57,0,MROUND(RIGHT(DataFromForm[[#This Row],[Heure sieste]]*1,2),15))</f>
        <v>#VALUE!</v>
      </c>
      <c r="AO574" t="e">
        <f>MROUND(DataFromForm[[#This Row],[Durée sieste]],15)</f>
        <v>#VALUE!</v>
      </c>
      <c r="AP574" t="e" cm="1">
        <f t="array" aca="1" ref="AP574" ca="1">RIGHT(CELL("address",INDEX(Agenda!A:A,MATCH(DataFromForm[[#This Row],[Date]],Agenda!A:A,0))),3)</f>
        <v>#VALUE!</v>
      </c>
      <c r="AQ574" s="4" t="e" cm="1">
        <f t="array" ref="AQ574">INDEX(MatriceHeureHeure[], MATCH(AN574*1,TableHeuresMinutes[Colonne1],0),MATCH(AM574*1,(MatriceHeureHeure[#Headers])*1,0))</f>
        <v>#VALUE!</v>
      </c>
      <c r="AR574" t="e">
        <f t="shared" si="9"/>
        <v>#VALUE!</v>
      </c>
    </row>
    <row r="575" spans="16:44">
      <c r="P575" s="30" t="e">
        <f>LEFT(TEXT(DataFromForm[[#This Row],[Heure coucher]],"0000"),2)</f>
        <v>#VALUE!</v>
      </c>
      <c r="Q575" s="31" t="e">
        <f>LEFT(TEXT(DataFromForm[[#This Row],[Heure coucher]],"0000"),2)+1</f>
        <v>#VALUE!</v>
      </c>
      <c r="R575" s="32" t="e">
        <f>IF(RIGHT(DataFromForm[[#This Row],[Heure coucher]],2)*1 &gt;57,Q575, P575)</f>
        <v>#VALUE!</v>
      </c>
      <c r="S575" s="33" t="e">
        <f>IF(RIGHT(DataFromForm[[#This Row],[Heure coucher]],2)*1 &gt;57,0,MROUND(RIGHT(DataFromForm[[#This Row],[Heure coucher]]*1,2),15))</f>
        <v>#VALUE!</v>
      </c>
      <c r="T575" s="20" t="e" cm="1">
        <f t="array" aca="1" ref="T575" ca="1">RIGHT(CELL("address",INDEX(Agenda!A:A,MATCH(DataFromForm[[#This Row],[Date]],Agenda!A:A,0))),3)</f>
        <v>#VALUE!</v>
      </c>
      <c r="U575" s="34" t="e" cm="1">
        <f t="array" ref="U575">INDEX(MatriceHeureHeure[], MATCH(S575*1,TableHeuresMinutes[Colonne1],0),MATCH(R575*1,(MatriceHeureHeure[#Headers])*1,0))</f>
        <v>#VALUE!</v>
      </c>
      <c r="W575" s="30" t="e">
        <f>LEFT(TEXT(DataFromForm[[#This Row],[Heure levé]],"0000"),2)</f>
        <v>#VALUE!</v>
      </c>
      <c r="X575" s="31" t="e">
        <f>LEFT(TEXT(DataFromForm[[#This Row],[Heure levé]],"0000"),2)+1</f>
        <v>#VALUE!</v>
      </c>
      <c r="Y575" t="e">
        <f>IF(RIGHT(DataFromForm[[#This Row],[Heure levé]],2)*1 &gt;57, X575,W575)</f>
        <v>#VALUE!</v>
      </c>
      <c r="Z575" t="e">
        <f>IF(RIGHT(DataFromForm[[#This Row],[Heure levé]],2)*1 &gt;57,0,MROUND(RIGHT(DataFromForm[[#This Row],[Heure coucher]]*1,2),15))</f>
        <v>#VALUE!</v>
      </c>
      <c r="AA575" t="e" cm="1">
        <f t="array" aca="1" ref="AA575" ca="1">RIGHT(CELL("address",INDEX(Agenda!A:A,MATCH(DataFromForm[[#This Row],[Date]],Agenda!A:A,0))),3)</f>
        <v>#VALUE!</v>
      </c>
      <c r="AB575" s="4" t="e" cm="1">
        <f t="array" ref="AB575">INDEX(MatriceHeureHeure[], MATCH(Z575*1,TableHeuresMinutes[Colonne1],0),MATCH(Y575*1,(MatriceHeureHeure[#Headers])*1,0))</f>
        <v>#VALUE!</v>
      </c>
      <c r="AD575" s="48" t="e">
        <f>LEFT(TEXT(DataFromForm[[#This Row],[HeureBoisson]],"0000"),2)</f>
        <v>#VALUE!</v>
      </c>
      <c r="AE575" s="31" t="e">
        <f>LEFT(TEXT(DataFromForm[[#This Row],[HeureBoisson]],"0000"),2)+1</f>
        <v>#VALUE!</v>
      </c>
      <c r="AF575" t="e">
        <f>IF(RIGHT(DataFromForm[[#This Row],[HeureBoisson]],2)*1 &gt;57, AE575,AD575)</f>
        <v>#VALUE!</v>
      </c>
      <c r="AG575" t="e">
        <f>IF(RIGHT(DataFromForm[[#This Row],[HeureBoisson]],2)*1 &gt;57,0,MROUND(RIGHT(DataFromForm[[#This Row],[Heure coucher]]*1,2),15))</f>
        <v>#VALUE!</v>
      </c>
      <c r="AH575" t="e" cm="1">
        <f t="array" aca="1" ref="AH575" ca="1">RIGHT(CELL("address",INDEX(Agenda!A:A,MATCH(DataFromForm[[#This Row],[Date]],Agenda!A:A,0))),3)-1</f>
        <v>#VALUE!</v>
      </c>
      <c r="AI575" s="4" t="e" cm="1">
        <f t="array" ref="AI575">INDEX(MatriceHeureHeure[], MATCH(AG575*1,TableHeuresMinutes[Colonne1],0),MATCH(AF575*1,(MatriceHeureHeure[#Headers])*1,0))</f>
        <v>#VALUE!</v>
      </c>
      <c r="AJ575" s="37">
        <v>0</v>
      </c>
      <c r="AK575" s="48" t="e">
        <f>LEFT(TEXT(DataFromForm[[#This Row],[Heure sieste]],"0000"),2)</f>
        <v>#VALUE!</v>
      </c>
      <c r="AL575" s="31" t="e">
        <f>LEFT(TEXT(DataFromForm[[#This Row],[Heure sieste]],"0000"),2)+1</f>
        <v>#VALUE!</v>
      </c>
      <c r="AM575" t="e">
        <f>IF(RIGHT(DataFromForm[[#This Row],[Heure sieste]],2)*1 &gt;57, AL575,AK575)</f>
        <v>#VALUE!</v>
      </c>
      <c r="AN575" t="e">
        <f>IF(RIGHT(DataFromForm[[#This Row],[Heure sieste]],2)*1 &gt;57,0,MROUND(RIGHT(DataFromForm[[#This Row],[Heure sieste]]*1,2),15))</f>
        <v>#VALUE!</v>
      </c>
      <c r="AO575" t="e">
        <f>MROUND(DataFromForm[[#This Row],[Durée sieste]],15)</f>
        <v>#VALUE!</v>
      </c>
      <c r="AP575" t="e" cm="1">
        <f t="array" aca="1" ref="AP575" ca="1">RIGHT(CELL("address",INDEX(Agenda!A:A,MATCH(DataFromForm[[#This Row],[Date]],Agenda!A:A,0))),3)</f>
        <v>#VALUE!</v>
      </c>
      <c r="AQ575" s="4" t="e" cm="1">
        <f t="array" ref="AQ575">INDEX(MatriceHeureHeure[], MATCH(AN575*1,TableHeuresMinutes[Colonne1],0),MATCH(AM575*1,(MatriceHeureHeure[#Headers])*1,0))</f>
        <v>#VALUE!</v>
      </c>
      <c r="AR575" t="e">
        <f t="shared" si="9"/>
        <v>#VALUE!</v>
      </c>
    </row>
    <row r="576" spans="16:44">
      <c r="P576" s="30" t="e">
        <f>LEFT(TEXT(DataFromForm[[#This Row],[Heure coucher]],"0000"),2)</f>
        <v>#VALUE!</v>
      </c>
      <c r="Q576" s="31" t="e">
        <f>LEFT(TEXT(DataFromForm[[#This Row],[Heure coucher]],"0000"),2)+1</f>
        <v>#VALUE!</v>
      </c>
      <c r="R576" s="32" t="e">
        <f>IF(RIGHT(DataFromForm[[#This Row],[Heure coucher]],2)*1 &gt;57,Q576, P576)</f>
        <v>#VALUE!</v>
      </c>
      <c r="S576" s="33" t="e">
        <f>IF(RIGHT(DataFromForm[[#This Row],[Heure coucher]],2)*1 &gt;57,0,MROUND(RIGHT(DataFromForm[[#This Row],[Heure coucher]]*1,2),15))</f>
        <v>#VALUE!</v>
      </c>
      <c r="T576" s="20" t="e" cm="1">
        <f t="array" aca="1" ref="T576" ca="1">RIGHT(CELL("address",INDEX(Agenda!A:A,MATCH(DataFromForm[[#This Row],[Date]],Agenda!A:A,0))),3)</f>
        <v>#VALUE!</v>
      </c>
      <c r="U576" s="34" t="e" cm="1">
        <f t="array" ref="U576">INDEX(MatriceHeureHeure[], MATCH(S576*1,TableHeuresMinutes[Colonne1],0),MATCH(R576*1,(MatriceHeureHeure[#Headers])*1,0))</f>
        <v>#VALUE!</v>
      </c>
      <c r="W576" s="30" t="e">
        <f>LEFT(TEXT(DataFromForm[[#This Row],[Heure levé]],"0000"),2)</f>
        <v>#VALUE!</v>
      </c>
      <c r="X576" s="31" t="e">
        <f>LEFT(TEXT(DataFromForm[[#This Row],[Heure levé]],"0000"),2)+1</f>
        <v>#VALUE!</v>
      </c>
      <c r="Y576" t="e">
        <f>IF(RIGHT(DataFromForm[[#This Row],[Heure levé]],2)*1 &gt;57, X576,W576)</f>
        <v>#VALUE!</v>
      </c>
      <c r="Z576" t="e">
        <f>IF(RIGHT(DataFromForm[[#This Row],[Heure levé]],2)*1 &gt;57,0,MROUND(RIGHT(DataFromForm[[#This Row],[Heure coucher]]*1,2),15))</f>
        <v>#VALUE!</v>
      </c>
      <c r="AA576" t="e" cm="1">
        <f t="array" aca="1" ref="AA576" ca="1">RIGHT(CELL("address",INDEX(Agenda!A:A,MATCH(DataFromForm[[#This Row],[Date]],Agenda!A:A,0))),3)</f>
        <v>#VALUE!</v>
      </c>
      <c r="AB576" s="4" t="e" cm="1">
        <f t="array" ref="AB576">INDEX(MatriceHeureHeure[], MATCH(Z576*1,TableHeuresMinutes[Colonne1],0),MATCH(Y576*1,(MatriceHeureHeure[#Headers])*1,0))</f>
        <v>#VALUE!</v>
      </c>
      <c r="AD576" s="48" t="e">
        <f>LEFT(TEXT(DataFromForm[[#This Row],[HeureBoisson]],"0000"),2)</f>
        <v>#VALUE!</v>
      </c>
      <c r="AE576" s="31" t="e">
        <f>LEFT(TEXT(DataFromForm[[#This Row],[HeureBoisson]],"0000"),2)+1</f>
        <v>#VALUE!</v>
      </c>
      <c r="AF576" t="e">
        <f>IF(RIGHT(DataFromForm[[#This Row],[HeureBoisson]],2)*1 &gt;57, AE576,AD576)</f>
        <v>#VALUE!</v>
      </c>
      <c r="AG576" t="e">
        <f>IF(RIGHT(DataFromForm[[#This Row],[HeureBoisson]],2)*1 &gt;57,0,MROUND(RIGHT(DataFromForm[[#This Row],[Heure coucher]]*1,2),15))</f>
        <v>#VALUE!</v>
      </c>
      <c r="AH576" t="e" cm="1">
        <f t="array" aca="1" ref="AH576" ca="1">RIGHT(CELL("address",INDEX(Agenda!A:A,MATCH(DataFromForm[[#This Row],[Date]],Agenda!A:A,0))),3)-1</f>
        <v>#VALUE!</v>
      </c>
      <c r="AI576" s="4" t="e" cm="1">
        <f t="array" ref="AI576">INDEX(MatriceHeureHeure[], MATCH(AG576*1,TableHeuresMinutes[Colonne1],0),MATCH(AF576*1,(MatriceHeureHeure[#Headers])*1,0))</f>
        <v>#VALUE!</v>
      </c>
      <c r="AJ576" s="37">
        <v>0</v>
      </c>
      <c r="AK576" s="48" t="e">
        <f>LEFT(TEXT(DataFromForm[[#This Row],[Heure sieste]],"0000"),2)</f>
        <v>#VALUE!</v>
      </c>
      <c r="AL576" s="31" t="e">
        <f>LEFT(TEXT(DataFromForm[[#This Row],[Heure sieste]],"0000"),2)+1</f>
        <v>#VALUE!</v>
      </c>
      <c r="AM576" t="e">
        <f>IF(RIGHT(DataFromForm[[#This Row],[Heure sieste]],2)*1 &gt;57, AL576,AK576)</f>
        <v>#VALUE!</v>
      </c>
      <c r="AN576" t="e">
        <f>IF(RIGHT(DataFromForm[[#This Row],[Heure sieste]],2)*1 &gt;57,0,MROUND(RIGHT(DataFromForm[[#This Row],[Heure sieste]]*1,2),15))</f>
        <v>#VALUE!</v>
      </c>
      <c r="AO576" t="e">
        <f>MROUND(DataFromForm[[#This Row],[Durée sieste]],15)</f>
        <v>#VALUE!</v>
      </c>
      <c r="AP576" t="e" cm="1">
        <f t="array" aca="1" ref="AP576" ca="1">RIGHT(CELL("address",INDEX(Agenda!A:A,MATCH(DataFromForm[[#This Row],[Date]],Agenda!A:A,0))),3)</f>
        <v>#VALUE!</v>
      </c>
      <c r="AQ576" s="4" t="e" cm="1">
        <f t="array" ref="AQ576">INDEX(MatriceHeureHeure[], MATCH(AN576*1,TableHeuresMinutes[Colonne1],0),MATCH(AM576*1,(MatriceHeureHeure[#Headers])*1,0))</f>
        <v>#VALUE!</v>
      </c>
      <c r="AR576" t="e">
        <f t="shared" si="9"/>
        <v>#VALUE!</v>
      </c>
    </row>
    <row r="577" spans="16:44">
      <c r="P577" s="30" t="e">
        <f>LEFT(TEXT(DataFromForm[[#This Row],[Heure coucher]],"0000"),2)</f>
        <v>#VALUE!</v>
      </c>
      <c r="Q577" s="31" t="e">
        <f>LEFT(TEXT(DataFromForm[[#This Row],[Heure coucher]],"0000"),2)+1</f>
        <v>#VALUE!</v>
      </c>
      <c r="R577" s="32" t="e">
        <f>IF(RIGHT(DataFromForm[[#This Row],[Heure coucher]],2)*1 &gt;57,Q577, P577)</f>
        <v>#VALUE!</v>
      </c>
      <c r="S577" s="33" t="e">
        <f>IF(RIGHT(DataFromForm[[#This Row],[Heure coucher]],2)*1 &gt;57,0,MROUND(RIGHT(DataFromForm[[#This Row],[Heure coucher]]*1,2),15))</f>
        <v>#VALUE!</v>
      </c>
      <c r="T577" s="20" t="e" cm="1">
        <f t="array" aca="1" ref="T577" ca="1">RIGHT(CELL("address",INDEX(Agenda!A:A,MATCH(DataFromForm[[#This Row],[Date]],Agenda!A:A,0))),3)</f>
        <v>#VALUE!</v>
      </c>
      <c r="U577" s="34" t="e" cm="1">
        <f t="array" ref="U577">INDEX(MatriceHeureHeure[], MATCH(S577*1,TableHeuresMinutes[Colonne1],0),MATCH(R577*1,(MatriceHeureHeure[#Headers])*1,0))</f>
        <v>#VALUE!</v>
      </c>
      <c r="W577" s="30" t="e">
        <f>LEFT(TEXT(DataFromForm[[#This Row],[Heure levé]],"0000"),2)</f>
        <v>#VALUE!</v>
      </c>
      <c r="X577" s="31" t="e">
        <f>LEFT(TEXT(DataFromForm[[#This Row],[Heure levé]],"0000"),2)+1</f>
        <v>#VALUE!</v>
      </c>
      <c r="Y577" t="e">
        <f>IF(RIGHT(DataFromForm[[#This Row],[Heure levé]],2)*1 &gt;57, X577,W577)</f>
        <v>#VALUE!</v>
      </c>
      <c r="Z577" t="e">
        <f>IF(RIGHT(DataFromForm[[#This Row],[Heure levé]],2)*1 &gt;57,0,MROUND(RIGHT(DataFromForm[[#This Row],[Heure coucher]]*1,2),15))</f>
        <v>#VALUE!</v>
      </c>
      <c r="AA577" t="e" cm="1">
        <f t="array" aca="1" ref="AA577" ca="1">RIGHT(CELL("address",INDEX(Agenda!A:A,MATCH(DataFromForm[[#This Row],[Date]],Agenda!A:A,0))),3)</f>
        <v>#VALUE!</v>
      </c>
      <c r="AB577" s="4" t="e" cm="1">
        <f t="array" ref="AB577">INDEX(MatriceHeureHeure[], MATCH(Z577*1,TableHeuresMinutes[Colonne1],0),MATCH(Y577*1,(MatriceHeureHeure[#Headers])*1,0))</f>
        <v>#VALUE!</v>
      </c>
      <c r="AD577" s="48" t="e">
        <f>LEFT(TEXT(DataFromForm[[#This Row],[HeureBoisson]],"0000"),2)</f>
        <v>#VALUE!</v>
      </c>
      <c r="AE577" s="31" t="e">
        <f>LEFT(TEXT(DataFromForm[[#This Row],[HeureBoisson]],"0000"),2)+1</f>
        <v>#VALUE!</v>
      </c>
      <c r="AF577" t="e">
        <f>IF(RIGHT(DataFromForm[[#This Row],[HeureBoisson]],2)*1 &gt;57, AE577,AD577)</f>
        <v>#VALUE!</v>
      </c>
      <c r="AG577" t="e">
        <f>IF(RIGHT(DataFromForm[[#This Row],[HeureBoisson]],2)*1 &gt;57,0,MROUND(RIGHT(DataFromForm[[#This Row],[Heure coucher]]*1,2),15))</f>
        <v>#VALUE!</v>
      </c>
      <c r="AH577" t="e" cm="1">
        <f t="array" aca="1" ref="AH577" ca="1">RIGHT(CELL("address",INDEX(Agenda!A:A,MATCH(DataFromForm[[#This Row],[Date]],Agenda!A:A,0))),3)-1</f>
        <v>#VALUE!</v>
      </c>
      <c r="AI577" s="4" t="e" cm="1">
        <f t="array" ref="AI577">INDEX(MatriceHeureHeure[], MATCH(AG577*1,TableHeuresMinutes[Colonne1],0),MATCH(AF577*1,(MatriceHeureHeure[#Headers])*1,0))</f>
        <v>#VALUE!</v>
      </c>
      <c r="AJ577" s="37">
        <v>0</v>
      </c>
      <c r="AK577" s="48" t="e">
        <f>LEFT(TEXT(DataFromForm[[#This Row],[Heure sieste]],"0000"),2)</f>
        <v>#VALUE!</v>
      </c>
      <c r="AL577" s="31" t="e">
        <f>LEFT(TEXT(DataFromForm[[#This Row],[Heure sieste]],"0000"),2)+1</f>
        <v>#VALUE!</v>
      </c>
      <c r="AM577" t="e">
        <f>IF(RIGHT(DataFromForm[[#This Row],[Heure sieste]],2)*1 &gt;57, AL577,AK577)</f>
        <v>#VALUE!</v>
      </c>
      <c r="AN577" t="e">
        <f>IF(RIGHT(DataFromForm[[#This Row],[Heure sieste]],2)*1 &gt;57,0,MROUND(RIGHT(DataFromForm[[#This Row],[Heure sieste]]*1,2),15))</f>
        <v>#VALUE!</v>
      </c>
      <c r="AO577" t="e">
        <f>MROUND(DataFromForm[[#This Row],[Durée sieste]],15)</f>
        <v>#VALUE!</v>
      </c>
      <c r="AP577" t="e" cm="1">
        <f t="array" aca="1" ref="AP577" ca="1">RIGHT(CELL("address",INDEX(Agenda!A:A,MATCH(DataFromForm[[#This Row],[Date]],Agenda!A:A,0))),3)</f>
        <v>#VALUE!</v>
      </c>
      <c r="AQ577" s="4" t="e" cm="1">
        <f t="array" ref="AQ577">INDEX(MatriceHeureHeure[], MATCH(AN577*1,TableHeuresMinutes[Colonne1],0),MATCH(AM577*1,(MatriceHeureHeure[#Headers])*1,0))</f>
        <v>#VALUE!</v>
      </c>
      <c r="AR577" t="e">
        <f t="shared" si="9"/>
        <v>#VALUE!</v>
      </c>
    </row>
    <row r="578" spans="16:44">
      <c r="P578" s="30" t="e">
        <f>LEFT(TEXT(DataFromForm[[#This Row],[Heure coucher]],"0000"),2)</f>
        <v>#VALUE!</v>
      </c>
      <c r="Q578" s="31" t="e">
        <f>LEFT(TEXT(DataFromForm[[#This Row],[Heure coucher]],"0000"),2)+1</f>
        <v>#VALUE!</v>
      </c>
      <c r="R578" s="32" t="e">
        <f>IF(RIGHT(DataFromForm[[#This Row],[Heure coucher]],2)*1 &gt;57,Q578, P578)</f>
        <v>#VALUE!</v>
      </c>
      <c r="S578" s="33" t="e">
        <f>IF(RIGHT(DataFromForm[[#This Row],[Heure coucher]],2)*1 &gt;57,0,MROUND(RIGHT(DataFromForm[[#This Row],[Heure coucher]]*1,2),15))</f>
        <v>#VALUE!</v>
      </c>
      <c r="T578" s="20" t="e" cm="1">
        <f t="array" aca="1" ref="T578" ca="1">RIGHT(CELL("address",INDEX(Agenda!A:A,MATCH(DataFromForm[[#This Row],[Date]],Agenda!A:A,0))),3)</f>
        <v>#VALUE!</v>
      </c>
      <c r="U578" s="34" t="e" cm="1">
        <f t="array" ref="U578">INDEX(MatriceHeureHeure[], MATCH(S578*1,TableHeuresMinutes[Colonne1],0),MATCH(R578*1,(MatriceHeureHeure[#Headers])*1,0))</f>
        <v>#VALUE!</v>
      </c>
      <c r="W578" s="30" t="e">
        <f>LEFT(TEXT(DataFromForm[[#This Row],[Heure levé]],"0000"),2)</f>
        <v>#VALUE!</v>
      </c>
      <c r="X578" s="31" t="e">
        <f>LEFT(TEXT(DataFromForm[[#This Row],[Heure levé]],"0000"),2)+1</f>
        <v>#VALUE!</v>
      </c>
      <c r="Y578" t="e">
        <f>IF(RIGHT(DataFromForm[[#This Row],[Heure levé]],2)*1 &gt;57, X578,W578)</f>
        <v>#VALUE!</v>
      </c>
      <c r="Z578" t="e">
        <f>IF(RIGHT(DataFromForm[[#This Row],[Heure levé]],2)*1 &gt;57,0,MROUND(RIGHT(DataFromForm[[#This Row],[Heure coucher]]*1,2),15))</f>
        <v>#VALUE!</v>
      </c>
      <c r="AA578" t="e" cm="1">
        <f t="array" aca="1" ref="AA578" ca="1">RIGHT(CELL("address",INDEX(Agenda!A:A,MATCH(DataFromForm[[#This Row],[Date]],Agenda!A:A,0))),3)</f>
        <v>#VALUE!</v>
      </c>
      <c r="AB578" s="4" t="e" cm="1">
        <f t="array" ref="AB578">INDEX(MatriceHeureHeure[], MATCH(Z578*1,TableHeuresMinutes[Colonne1],0),MATCH(Y578*1,(MatriceHeureHeure[#Headers])*1,0))</f>
        <v>#VALUE!</v>
      </c>
      <c r="AD578" s="48" t="e">
        <f>LEFT(TEXT(DataFromForm[[#This Row],[HeureBoisson]],"0000"),2)</f>
        <v>#VALUE!</v>
      </c>
      <c r="AE578" s="31" t="e">
        <f>LEFT(TEXT(DataFromForm[[#This Row],[HeureBoisson]],"0000"),2)+1</f>
        <v>#VALUE!</v>
      </c>
      <c r="AF578" t="e">
        <f>IF(RIGHT(DataFromForm[[#This Row],[HeureBoisson]],2)*1 &gt;57, AE578,AD578)</f>
        <v>#VALUE!</v>
      </c>
      <c r="AG578" t="e">
        <f>IF(RIGHT(DataFromForm[[#This Row],[HeureBoisson]],2)*1 &gt;57,0,MROUND(RIGHT(DataFromForm[[#This Row],[Heure coucher]]*1,2),15))</f>
        <v>#VALUE!</v>
      </c>
      <c r="AH578" t="e" cm="1">
        <f t="array" aca="1" ref="AH578" ca="1">RIGHT(CELL("address",INDEX(Agenda!A:A,MATCH(DataFromForm[[#This Row],[Date]],Agenda!A:A,0))),3)-1</f>
        <v>#VALUE!</v>
      </c>
      <c r="AI578" s="4" t="e" cm="1">
        <f t="array" ref="AI578">INDEX(MatriceHeureHeure[], MATCH(AG578*1,TableHeuresMinutes[Colonne1],0),MATCH(AF578*1,(MatriceHeureHeure[#Headers])*1,0))</f>
        <v>#VALUE!</v>
      </c>
      <c r="AJ578" s="37">
        <v>0</v>
      </c>
      <c r="AK578" s="48" t="e">
        <f>LEFT(TEXT(DataFromForm[[#This Row],[Heure sieste]],"0000"),2)</f>
        <v>#VALUE!</v>
      </c>
      <c r="AL578" s="31" t="e">
        <f>LEFT(TEXT(DataFromForm[[#This Row],[Heure sieste]],"0000"),2)+1</f>
        <v>#VALUE!</v>
      </c>
      <c r="AM578" t="e">
        <f>IF(RIGHT(DataFromForm[[#This Row],[Heure sieste]],2)*1 &gt;57, AL578,AK578)</f>
        <v>#VALUE!</v>
      </c>
      <c r="AN578" t="e">
        <f>IF(RIGHT(DataFromForm[[#This Row],[Heure sieste]],2)*1 &gt;57,0,MROUND(RIGHT(DataFromForm[[#This Row],[Heure sieste]]*1,2),15))</f>
        <v>#VALUE!</v>
      </c>
      <c r="AO578" t="e">
        <f>MROUND(DataFromForm[[#This Row],[Durée sieste]],15)</f>
        <v>#VALUE!</v>
      </c>
      <c r="AP578" t="e" cm="1">
        <f t="array" aca="1" ref="AP578" ca="1">RIGHT(CELL("address",INDEX(Agenda!A:A,MATCH(DataFromForm[[#This Row],[Date]],Agenda!A:A,0))),3)</f>
        <v>#VALUE!</v>
      </c>
      <c r="AQ578" s="4" t="e" cm="1">
        <f t="array" ref="AQ578">INDEX(MatriceHeureHeure[], MATCH(AN578*1,TableHeuresMinutes[Colonne1],0),MATCH(AM578*1,(MatriceHeureHeure[#Headers])*1,0))</f>
        <v>#VALUE!</v>
      </c>
      <c r="AR578" t="e">
        <f t="shared" si="9"/>
        <v>#VALUE!</v>
      </c>
    </row>
    <row r="579" spans="16:44">
      <c r="P579" s="30" t="e">
        <f>LEFT(TEXT(DataFromForm[[#This Row],[Heure coucher]],"0000"),2)</f>
        <v>#VALUE!</v>
      </c>
      <c r="Q579" s="31" t="e">
        <f>LEFT(TEXT(DataFromForm[[#This Row],[Heure coucher]],"0000"),2)+1</f>
        <v>#VALUE!</v>
      </c>
      <c r="R579" s="32" t="e">
        <f>IF(RIGHT(DataFromForm[[#This Row],[Heure coucher]],2)*1 &gt;57,Q579, P579)</f>
        <v>#VALUE!</v>
      </c>
      <c r="S579" s="33" t="e">
        <f>IF(RIGHT(DataFromForm[[#This Row],[Heure coucher]],2)*1 &gt;57,0,MROUND(RIGHT(DataFromForm[[#This Row],[Heure coucher]]*1,2),15))</f>
        <v>#VALUE!</v>
      </c>
      <c r="T579" s="20" t="e" cm="1">
        <f t="array" aca="1" ref="T579" ca="1">RIGHT(CELL("address",INDEX(Agenda!A:A,MATCH(DataFromForm[[#This Row],[Date]],Agenda!A:A,0))),3)</f>
        <v>#VALUE!</v>
      </c>
      <c r="U579" s="34" t="e" cm="1">
        <f t="array" ref="U579">INDEX(MatriceHeureHeure[], MATCH(S579*1,TableHeuresMinutes[Colonne1],0),MATCH(R579*1,(MatriceHeureHeure[#Headers])*1,0))</f>
        <v>#VALUE!</v>
      </c>
      <c r="W579" s="30" t="e">
        <f>LEFT(TEXT(DataFromForm[[#This Row],[Heure levé]],"0000"),2)</f>
        <v>#VALUE!</v>
      </c>
      <c r="X579" s="31" t="e">
        <f>LEFT(TEXT(DataFromForm[[#This Row],[Heure levé]],"0000"),2)+1</f>
        <v>#VALUE!</v>
      </c>
      <c r="Y579" t="e">
        <f>IF(RIGHT(DataFromForm[[#This Row],[Heure levé]],2)*1 &gt;57, X579,W579)</f>
        <v>#VALUE!</v>
      </c>
      <c r="Z579" t="e">
        <f>IF(RIGHT(DataFromForm[[#This Row],[Heure levé]],2)*1 &gt;57,0,MROUND(RIGHT(DataFromForm[[#This Row],[Heure coucher]]*1,2),15))</f>
        <v>#VALUE!</v>
      </c>
      <c r="AA579" t="e" cm="1">
        <f t="array" aca="1" ref="AA579" ca="1">RIGHT(CELL("address",INDEX(Agenda!A:A,MATCH(DataFromForm[[#This Row],[Date]],Agenda!A:A,0))),3)</f>
        <v>#VALUE!</v>
      </c>
      <c r="AB579" s="4" t="e" cm="1">
        <f t="array" ref="AB579">INDEX(MatriceHeureHeure[], MATCH(Z579*1,TableHeuresMinutes[Colonne1],0),MATCH(Y579*1,(MatriceHeureHeure[#Headers])*1,0))</f>
        <v>#VALUE!</v>
      </c>
      <c r="AD579" s="48" t="e">
        <f>LEFT(TEXT(DataFromForm[[#This Row],[HeureBoisson]],"0000"),2)</f>
        <v>#VALUE!</v>
      </c>
      <c r="AE579" s="31" t="e">
        <f>LEFT(TEXT(DataFromForm[[#This Row],[HeureBoisson]],"0000"),2)+1</f>
        <v>#VALUE!</v>
      </c>
      <c r="AF579" t="e">
        <f>IF(RIGHT(DataFromForm[[#This Row],[HeureBoisson]],2)*1 &gt;57, AE579,AD579)</f>
        <v>#VALUE!</v>
      </c>
      <c r="AG579" t="e">
        <f>IF(RIGHT(DataFromForm[[#This Row],[HeureBoisson]],2)*1 &gt;57,0,MROUND(RIGHT(DataFromForm[[#This Row],[Heure coucher]]*1,2),15))</f>
        <v>#VALUE!</v>
      </c>
      <c r="AH579" t="e" cm="1">
        <f t="array" aca="1" ref="AH579" ca="1">RIGHT(CELL("address",INDEX(Agenda!A:A,MATCH(DataFromForm[[#This Row],[Date]],Agenda!A:A,0))),3)-1</f>
        <v>#VALUE!</v>
      </c>
      <c r="AI579" s="4" t="e" cm="1">
        <f t="array" ref="AI579">INDEX(MatriceHeureHeure[], MATCH(AG579*1,TableHeuresMinutes[Colonne1],0),MATCH(AF579*1,(MatriceHeureHeure[#Headers])*1,0))</f>
        <v>#VALUE!</v>
      </c>
      <c r="AJ579" s="37">
        <v>0</v>
      </c>
      <c r="AK579" s="48" t="e">
        <f>LEFT(TEXT(DataFromForm[[#This Row],[Heure sieste]],"0000"),2)</f>
        <v>#VALUE!</v>
      </c>
      <c r="AL579" s="31" t="e">
        <f>LEFT(TEXT(DataFromForm[[#This Row],[Heure sieste]],"0000"),2)+1</f>
        <v>#VALUE!</v>
      </c>
      <c r="AM579" t="e">
        <f>IF(RIGHT(DataFromForm[[#This Row],[Heure sieste]],2)*1 &gt;57, AL579,AK579)</f>
        <v>#VALUE!</v>
      </c>
      <c r="AN579" t="e">
        <f>IF(RIGHT(DataFromForm[[#This Row],[Heure sieste]],2)*1 &gt;57,0,MROUND(RIGHT(DataFromForm[[#This Row],[Heure sieste]]*1,2),15))</f>
        <v>#VALUE!</v>
      </c>
      <c r="AO579" t="e">
        <f>MROUND(DataFromForm[[#This Row],[Durée sieste]],15)</f>
        <v>#VALUE!</v>
      </c>
      <c r="AP579" t="e" cm="1">
        <f t="array" aca="1" ref="AP579" ca="1">RIGHT(CELL("address",INDEX(Agenda!A:A,MATCH(DataFromForm[[#This Row],[Date]],Agenda!A:A,0))),3)</f>
        <v>#VALUE!</v>
      </c>
      <c r="AQ579" s="4" t="e" cm="1">
        <f t="array" ref="AQ579">INDEX(MatriceHeureHeure[], MATCH(AN579*1,TableHeuresMinutes[Colonne1],0),MATCH(AM579*1,(MatriceHeureHeure[#Headers])*1,0))</f>
        <v>#VALUE!</v>
      </c>
      <c r="AR579" t="e">
        <f t="shared" si="9"/>
        <v>#VALUE!</v>
      </c>
    </row>
    <row r="580" spans="16:44">
      <c r="P580" s="30" t="e">
        <f>LEFT(TEXT(DataFromForm[[#This Row],[Heure coucher]],"0000"),2)</f>
        <v>#VALUE!</v>
      </c>
      <c r="Q580" s="31" t="e">
        <f>LEFT(TEXT(DataFromForm[[#This Row],[Heure coucher]],"0000"),2)+1</f>
        <v>#VALUE!</v>
      </c>
      <c r="R580" s="32" t="e">
        <f>IF(RIGHT(DataFromForm[[#This Row],[Heure coucher]],2)*1 &gt;57,Q580, P580)</f>
        <v>#VALUE!</v>
      </c>
      <c r="S580" s="33" t="e">
        <f>IF(RIGHT(DataFromForm[[#This Row],[Heure coucher]],2)*1 &gt;57,0,MROUND(RIGHT(DataFromForm[[#This Row],[Heure coucher]]*1,2),15))</f>
        <v>#VALUE!</v>
      </c>
      <c r="T580" s="20" t="e" cm="1">
        <f t="array" aca="1" ref="T580" ca="1">RIGHT(CELL("address",INDEX(Agenda!A:A,MATCH(DataFromForm[[#This Row],[Date]],Agenda!A:A,0))),3)</f>
        <v>#VALUE!</v>
      </c>
      <c r="U580" s="34" t="e" cm="1">
        <f t="array" ref="U580">INDEX(MatriceHeureHeure[], MATCH(S580*1,TableHeuresMinutes[Colonne1],0),MATCH(R580*1,(MatriceHeureHeure[#Headers])*1,0))</f>
        <v>#VALUE!</v>
      </c>
      <c r="W580" s="30" t="e">
        <f>LEFT(TEXT(DataFromForm[[#This Row],[Heure levé]],"0000"),2)</f>
        <v>#VALUE!</v>
      </c>
      <c r="X580" s="31" t="e">
        <f>LEFT(TEXT(DataFromForm[[#This Row],[Heure levé]],"0000"),2)+1</f>
        <v>#VALUE!</v>
      </c>
      <c r="Y580" t="e">
        <f>IF(RIGHT(DataFromForm[[#This Row],[Heure levé]],2)*1 &gt;57, X580,W580)</f>
        <v>#VALUE!</v>
      </c>
      <c r="Z580" t="e">
        <f>IF(RIGHT(DataFromForm[[#This Row],[Heure levé]],2)*1 &gt;57,0,MROUND(RIGHT(DataFromForm[[#This Row],[Heure coucher]]*1,2),15))</f>
        <v>#VALUE!</v>
      </c>
      <c r="AA580" t="e" cm="1">
        <f t="array" aca="1" ref="AA580" ca="1">RIGHT(CELL("address",INDEX(Agenda!A:A,MATCH(DataFromForm[[#This Row],[Date]],Agenda!A:A,0))),3)</f>
        <v>#VALUE!</v>
      </c>
      <c r="AB580" s="4" t="e" cm="1">
        <f t="array" ref="AB580">INDEX(MatriceHeureHeure[], MATCH(Z580*1,TableHeuresMinutes[Colonne1],0),MATCH(Y580*1,(MatriceHeureHeure[#Headers])*1,0))</f>
        <v>#VALUE!</v>
      </c>
      <c r="AD580" s="48" t="e">
        <f>LEFT(TEXT(DataFromForm[[#This Row],[HeureBoisson]],"0000"),2)</f>
        <v>#VALUE!</v>
      </c>
      <c r="AE580" s="31" t="e">
        <f>LEFT(TEXT(DataFromForm[[#This Row],[HeureBoisson]],"0000"),2)+1</f>
        <v>#VALUE!</v>
      </c>
      <c r="AF580" t="e">
        <f>IF(RIGHT(DataFromForm[[#This Row],[HeureBoisson]],2)*1 &gt;57, AE580,AD580)</f>
        <v>#VALUE!</v>
      </c>
      <c r="AG580" t="e">
        <f>IF(RIGHT(DataFromForm[[#This Row],[HeureBoisson]],2)*1 &gt;57,0,MROUND(RIGHT(DataFromForm[[#This Row],[Heure coucher]]*1,2),15))</f>
        <v>#VALUE!</v>
      </c>
      <c r="AH580" t="e" cm="1">
        <f t="array" aca="1" ref="AH580" ca="1">RIGHT(CELL("address",INDEX(Agenda!A:A,MATCH(DataFromForm[[#This Row],[Date]],Agenda!A:A,0))),3)-1</f>
        <v>#VALUE!</v>
      </c>
      <c r="AI580" s="4" t="e" cm="1">
        <f t="array" ref="AI580">INDEX(MatriceHeureHeure[], MATCH(AG580*1,TableHeuresMinutes[Colonne1],0),MATCH(AF580*1,(MatriceHeureHeure[#Headers])*1,0))</f>
        <v>#VALUE!</v>
      </c>
      <c r="AJ580" s="37">
        <v>0</v>
      </c>
      <c r="AK580" s="48" t="e">
        <f>LEFT(TEXT(DataFromForm[[#This Row],[Heure sieste]],"0000"),2)</f>
        <v>#VALUE!</v>
      </c>
      <c r="AL580" s="31" t="e">
        <f>LEFT(TEXT(DataFromForm[[#This Row],[Heure sieste]],"0000"),2)+1</f>
        <v>#VALUE!</v>
      </c>
      <c r="AM580" t="e">
        <f>IF(RIGHT(DataFromForm[[#This Row],[Heure sieste]],2)*1 &gt;57, AL580,AK580)</f>
        <v>#VALUE!</v>
      </c>
      <c r="AN580" t="e">
        <f>IF(RIGHT(DataFromForm[[#This Row],[Heure sieste]],2)*1 &gt;57,0,MROUND(RIGHT(DataFromForm[[#This Row],[Heure sieste]]*1,2),15))</f>
        <v>#VALUE!</v>
      </c>
      <c r="AO580" t="e">
        <f>MROUND(DataFromForm[[#This Row],[Durée sieste]],15)</f>
        <v>#VALUE!</v>
      </c>
      <c r="AP580" t="e" cm="1">
        <f t="array" aca="1" ref="AP580" ca="1">RIGHT(CELL("address",INDEX(Agenda!A:A,MATCH(DataFromForm[[#This Row],[Date]],Agenda!A:A,0))),3)</f>
        <v>#VALUE!</v>
      </c>
      <c r="AQ580" s="4" t="e" cm="1">
        <f t="array" ref="AQ580">INDEX(MatriceHeureHeure[], MATCH(AN580*1,TableHeuresMinutes[Colonne1],0),MATCH(AM580*1,(MatriceHeureHeure[#Headers])*1,0))</f>
        <v>#VALUE!</v>
      </c>
      <c r="AR580" t="e">
        <f t="shared" si="9"/>
        <v>#VALUE!</v>
      </c>
    </row>
    <row r="581" spans="16:44">
      <c r="P581" s="30" t="e">
        <f>LEFT(TEXT(DataFromForm[[#This Row],[Heure coucher]],"0000"),2)</f>
        <v>#VALUE!</v>
      </c>
      <c r="Q581" s="31" t="e">
        <f>LEFT(TEXT(DataFromForm[[#This Row],[Heure coucher]],"0000"),2)+1</f>
        <v>#VALUE!</v>
      </c>
      <c r="R581" s="32" t="e">
        <f>IF(RIGHT(DataFromForm[[#This Row],[Heure coucher]],2)*1 &gt;57,Q581, P581)</f>
        <v>#VALUE!</v>
      </c>
      <c r="S581" s="33" t="e">
        <f>IF(RIGHT(DataFromForm[[#This Row],[Heure coucher]],2)*1 &gt;57,0,MROUND(RIGHT(DataFromForm[[#This Row],[Heure coucher]]*1,2),15))</f>
        <v>#VALUE!</v>
      </c>
      <c r="T581" s="20" t="e" cm="1">
        <f t="array" aca="1" ref="T581" ca="1">RIGHT(CELL("address",INDEX(Agenda!A:A,MATCH(DataFromForm[[#This Row],[Date]],Agenda!A:A,0))),3)</f>
        <v>#VALUE!</v>
      </c>
      <c r="U581" s="34" t="e" cm="1">
        <f t="array" ref="U581">INDEX(MatriceHeureHeure[], MATCH(S581*1,TableHeuresMinutes[Colonne1],0),MATCH(R581*1,(MatriceHeureHeure[#Headers])*1,0))</f>
        <v>#VALUE!</v>
      </c>
      <c r="W581" s="30" t="e">
        <f>LEFT(TEXT(DataFromForm[[#This Row],[Heure levé]],"0000"),2)</f>
        <v>#VALUE!</v>
      </c>
      <c r="X581" s="31" t="e">
        <f>LEFT(TEXT(DataFromForm[[#This Row],[Heure levé]],"0000"),2)+1</f>
        <v>#VALUE!</v>
      </c>
      <c r="Y581" t="e">
        <f>IF(RIGHT(DataFromForm[[#This Row],[Heure levé]],2)*1 &gt;57, X581,W581)</f>
        <v>#VALUE!</v>
      </c>
      <c r="Z581" t="e">
        <f>IF(RIGHT(DataFromForm[[#This Row],[Heure levé]],2)*1 &gt;57,0,MROUND(RIGHT(DataFromForm[[#This Row],[Heure coucher]]*1,2),15))</f>
        <v>#VALUE!</v>
      </c>
      <c r="AA581" t="e" cm="1">
        <f t="array" aca="1" ref="AA581" ca="1">RIGHT(CELL("address",INDEX(Agenda!A:A,MATCH(DataFromForm[[#This Row],[Date]],Agenda!A:A,0))),3)</f>
        <v>#VALUE!</v>
      </c>
      <c r="AB581" s="4" t="e" cm="1">
        <f t="array" ref="AB581">INDEX(MatriceHeureHeure[], MATCH(Z581*1,TableHeuresMinutes[Colonne1],0),MATCH(Y581*1,(MatriceHeureHeure[#Headers])*1,0))</f>
        <v>#VALUE!</v>
      </c>
      <c r="AD581" s="48" t="e">
        <f>LEFT(TEXT(DataFromForm[[#This Row],[HeureBoisson]],"0000"),2)</f>
        <v>#VALUE!</v>
      </c>
      <c r="AE581" s="31" t="e">
        <f>LEFT(TEXT(DataFromForm[[#This Row],[HeureBoisson]],"0000"),2)+1</f>
        <v>#VALUE!</v>
      </c>
      <c r="AF581" t="e">
        <f>IF(RIGHT(DataFromForm[[#This Row],[HeureBoisson]],2)*1 &gt;57, AE581,AD581)</f>
        <v>#VALUE!</v>
      </c>
      <c r="AG581" t="e">
        <f>IF(RIGHT(DataFromForm[[#This Row],[HeureBoisson]],2)*1 &gt;57,0,MROUND(RIGHT(DataFromForm[[#This Row],[Heure coucher]]*1,2),15))</f>
        <v>#VALUE!</v>
      </c>
      <c r="AH581" t="e" cm="1">
        <f t="array" aca="1" ref="AH581" ca="1">RIGHT(CELL("address",INDEX(Agenda!A:A,MATCH(DataFromForm[[#This Row],[Date]],Agenda!A:A,0))),3)-1</f>
        <v>#VALUE!</v>
      </c>
      <c r="AI581" s="4" t="e" cm="1">
        <f t="array" ref="AI581">INDEX(MatriceHeureHeure[], MATCH(AG581*1,TableHeuresMinutes[Colonne1],0),MATCH(AF581*1,(MatriceHeureHeure[#Headers])*1,0))</f>
        <v>#VALUE!</v>
      </c>
      <c r="AJ581" s="37">
        <v>0</v>
      </c>
      <c r="AK581" s="48" t="e">
        <f>LEFT(TEXT(DataFromForm[[#This Row],[Heure sieste]],"0000"),2)</f>
        <v>#VALUE!</v>
      </c>
      <c r="AL581" s="31" t="e">
        <f>LEFT(TEXT(DataFromForm[[#This Row],[Heure sieste]],"0000"),2)+1</f>
        <v>#VALUE!</v>
      </c>
      <c r="AM581" t="e">
        <f>IF(RIGHT(DataFromForm[[#This Row],[Heure sieste]],2)*1 &gt;57, AL581,AK581)</f>
        <v>#VALUE!</v>
      </c>
      <c r="AN581" t="e">
        <f>IF(RIGHT(DataFromForm[[#This Row],[Heure sieste]],2)*1 &gt;57,0,MROUND(RIGHT(DataFromForm[[#This Row],[Heure sieste]]*1,2),15))</f>
        <v>#VALUE!</v>
      </c>
      <c r="AO581" t="e">
        <f>MROUND(DataFromForm[[#This Row],[Durée sieste]],15)</f>
        <v>#VALUE!</v>
      </c>
      <c r="AP581" t="e" cm="1">
        <f t="array" aca="1" ref="AP581" ca="1">RIGHT(CELL("address",INDEX(Agenda!A:A,MATCH(DataFromForm[[#This Row],[Date]],Agenda!A:A,0))),3)</f>
        <v>#VALUE!</v>
      </c>
      <c r="AQ581" s="4" t="e" cm="1">
        <f t="array" ref="AQ581">INDEX(MatriceHeureHeure[], MATCH(AN581*1,TableHeuresMinutes[Colonne1],0),MATCH(AM581*1,(MatriceHeureHeure[#Headers])*1,0))</f>
        <v>#VALUE!</v>
      </c>
      <c r="AR581" t="e">
        <f t="shared" si="9"/>
        <v>#VALUE!</v>
      </c>
    </row>
    <row r="582" spans="16:44">
      <c r="P582" s="30" t="e">
        <f>LEFT(TEXT(DataFromForm[[#This Row],[Heure coucher]],"0000"),2)</f>
        <v>#VALUE!</v>
      </c>
      <c r="Q582" s="31" t="e">
        <f>LEFT(TEXT(DataFromForm[[#This Row],[Heure coucher]],"0000"),2)+1</f>
        <v>#VALUE!</v>
      </c>
      <c r="R582" s="32" t="e">
        <f>IF(RIGHT(DataFromForm[[#This Row],[Heure coucher]],2)*1 &gt;57,Q582, P582)</f>
        <v>#VALUE!</v>
      </c>
      <c r="S582" s="33" t="e">
        <f>IF(RIGHT(DataFromForm[[#This Row],[Heure coucher]],2)*1 &gt;57,0,MROUND(RIGHT(DataFromForm[[#This Row],[Heure coucher]]*1,2),15))</f>
        <v>#VALUE!</v>
      </c>
      <c r="T582" s="20" t="e" cm="1">
        <f t="array" aca="1" ref="T582" ca="1">RIGHT(CELL("address",INDEX(Agenda!A:A,MATCH(DataFromForm[[#This Row],[Date]],Agenda!A:A,0))),3)</f>
        <v>#VALUE!</v>
      </c>
      <c r="U582" s="34" t="e" cm="1">
        <f t="array" ref="U582">INDEX(MatriceHeureHeure[], MATCH(S582*1,TableHeuresMinutes[Colonne1],0),MATCH(R582*1,(MatriceHeureHeure[#Headers])*1,0))</f>
        <v>#VALUE!</v>
      </c>
      <c r="W582" s="30" t="e">
        <f>LEFT(TEXT(DataFromForm[[#This Row],[Heure levé]],"0000"),2)</f>
        <v>#VALUE!</v>
      </c>
      <c r="X582" s="31" t="e">
        <f>LEFT(TEXT(DataFromForm[[#This Row],[Heure levé]],"0000"),2)+1</f>
        <v>#VALUE!</v>
      </c>
      <c r="Y582" t="e">
        <f>IF(RIGHT(DataFromForm[[#This Row],[Heure levé]],2)*1 &gt;57, X582,W582)</f>
        <v>#VALUE!</v>
      </c>
      <c r="Z582" t="e">
        <f>IF(RIGHT(DataFromForm[[#This Row],[Heure levé]],2)*1 &gt;57,0,MROUND(RIGHT(DataFromForm[[#This Row],[Heure coucher]]*1,2),15))</f>
        <v>#VALUE!</v>
      </c>
      <c r="AA582" t="e" cm="1">
        <f t="array" aca="1" ref="AA582" ca="1">RIGHT(CELL("address",INDEX(Agenda!A:A,MATCH(DataFromForm[[#This Row],[Date]],Agenda!A:A,0))),3)</f>
        <v>#VALUE!</v>
      </c>
      <c r="AB582" s="4" t="e" cm="1">
        <f t="array" ref="AB582">INDEX(MatriceHeureHeure[], MATCH(Z582*1,TableHeuresMinutes[Colonne1],0),MATCH(Y582*1,(MatriceHeureHeure[#Headers])*1,0))</f>
        <v>#VALUE!</v>
      </c>
      <c r="AD582" s="48" t="e">
        <f>LEFT(TEXT(DataFromForm[[#This Row],[HeureBoisson]],"0000"),2)</f>
        <v>#VALUE!</v>
      </c>
      <c r="AE582" s="31" t="e">
        <f>LEFT(TEXT(DataFromForm[[#This Row],[HeureBoisson]],"0000"),2)+1</f>
        <v>#VALUE!</v>
      </c>
      <c r="AF582" t="e">
        <f>IF(RIGHT(DataFromForm[[#This Row],[HeureBoisson]],2)*1 &gt;57, AE582,AD582)</f>
        <v>#VALUE!</v>
      </c>
      <c r="AG582" t="e">
        <f>IF(RIGHT(DataFromForm[[#This Row],[HeureBoisson]],2)*1 &gt;57,0,MROUND(RIGHT(DataFromForm[[#This Row],[Heure coucher]]*1,2),15))</f>
        <v>#VALUE!</v>
      </c>
      <c r="AH582" t="e" cm="1">
        <f t="array" aca="1" ref="AH582" ca="1">RIGHT(CELL("address",INDEX(Agenda!A:A,MATCH(DataFromForm[[#This Row],[Date]],Agenda!A:A,0))),3)-1</f>
        <v>#VALUE!</v>
      </c>
      <c r="AI582" s="4" t="e" cm="1">
        <f t="array" ref="AI582">INDEX(MatriceHeureHeure[], MATCH(AG582*1,TableHeuresMinutes[Colonne1],0),MATCH(AF582*1,(MatriceHeureHeure[#Headers])*1,0))</f>
        <v>#VALUE!</v>
      </c>
      <c r="AJ582" s="37">
        <v>0</v>
      </c>
      <c r="AK582" s="48" t="e">
        <f>LEFT(TEXT(DataFromForm[[#This Row],[Heure sieste]],"0000"),2)</f>
        <v>#VALUE!</v>
      </c>
      <c r="AL582" s="31" t="e">
        <f>LEFT(TEXT(DataFromForm[[#This Row],[Heure sieste]],"0000"),2)+1</f>
        <v>#VALUE!</v>
      </c>
      <c r="AM582" t="e">
        <f>IF(RIGHT(DataFromForm[[#This Row],[Heure sieste]],2)*1 &gt;57, AL582,AK582)</f>
        <v>#VALUE!</v>
      </c>
      <c r="AN582" t="e">
        <f>IF(RIGHT(DataFromForm[[#This Row],[Heure sieste]],2)*1 &gt;57,0,MROUND(RIGHT(DataFromForm[[#This Row],[Heure sieste]]*1,2),15))</f>
        <v>#VALUE!</v>
      </c>
      <c r="AO582" t="e">
        <f>MROUND(DataFromForm[[#This Row],[Durée sieste]],15)</f>
        <v>#VALUE!</v>
      </c>
      <c r="AP582" t="e" cm="1">
        <f t="array" aca="1" ref="AP582" ca="1">RIGHT(CELL("address",INDEX(Agenda!A:A,MATCH(DataFromForm[[#This Row],[Date]],Agenda!A:A,0))),3)</f>
        <v>#VALUE!</v>
      </c>
      <c r="AQ582" s="4" t="e" cm="1">
        <f t="array" ref="AQ582">INDEX(MatriceHeureHeure[], MATCH(AN582*1,TableHeuresMinutes[Colonne1],0),MATCH(AM582*1,(MatriceHeureHeure[#Headers])*1,0))</f>
        <v>#VALUE!</v>
      </c>
      <c r="AR582" t="e">
        <f t="shared" si="9"/>
        <v>#VALUE!</v>
      </c>
    </row>
    <row r="583" spans="16:44">
      <c r="P583" s="30" t="e">
        <f>LEFT(TEXT(DataFromForm[[#This Row],[Heure coucher]],"0000"),2)</f>
        <v>#VALUE!</v>
      </c>
      <c r="Q583" s="31" t="e">
        <f>LEFT(TEXT(DataFromForm[[#This Row],[Heure coucher]],"0000"),2)+1</f>
        <v>#VALUE!</v>
      </c>
      <c r="R583" s="32" t="e">
        <f>IF(RIGHT(DataFromForm[[#This Row],[Heure coucher]],2)*1 &gt;57,Q583, P583)</f>
        <v>#VALUE!</v>
      </c>
      <c r="S583" s="33" t="e">
        <f>IF(RIGHT(DataFromForm[[#This Row],[Heure coucher]],2)*1 &gt;57,0,MROUND(RIGHT(DataFromForm[[#This Row],[Heure coucher]]*1,2),15))</f>
        <v>#VALUE!</v>
      </c>
      <c r="T583" s="20" t="e" cm="1">
        <f t="array" aca="1" ref="T583" ca="1">RIGHT(CELL("address",INDEX(Agenda!A:A,MATCH(DataFromForm[[#This Row],[Date]],Agenda!A:A,0))),3)</f>
        <v>#VALUE!</v>
      </c>
      <c r="U583" s="34" t="e" cm="1">
        <f t="array" ref="U583">INDEX(MatriceHeureHeure[], MATCH(S583*1,TableHeuresMinutes[Colonne1],0),MATCH(R583*1,(MatriceHeureHeure[#Headers])*1,0))</f>
        <v>#VALUE!</v>
      </c>
      <c r="W583" s="30" t="e">
        <f>LEFT(TEXT(DataFromForm[[#This Row],[Heure levé]],"0000"),2)</f>
        <v>#VALUE!</v>
      </c>
      <c r="X583" s="31" t="e">
        <f>LEFT(TEXT(DataFromForm[[#This Row],[Heure levé]],"0000"),2)+1</f>
        <v>#VALUE!</v>
      </c>
      <c r="Y583" t="e">
        <f>IF(RIGHT(DataFromForm[[#This Row],[Heure levé]],2)*1 &gt;57, X583,W583)</f>
        <v>#VALUE!</v>
      </c>
      <c r="Z583" t="e">
        <f>IF(RIGHT(DataFromForm[[#This Row],[Heure levé]],2)*1 &gt;57,0,MROUND(RIGHT(DataFromForm[[#This Row],[Heure coucher]]*1,2),15))</f>
        <v>#VALUE!</v>
      </c>
      <c r="AA583" t="e" cm="1">
        <f t="array" aca="1" ref="AA583" ca="1">RIGHT(CELL("address",INDEX(Agenda!A:A,MATCH(DataFromForm[[#This Row],[Date]],Agenda!A:A,0))),3)</f>
        <v>#VALUE!</v>
      </c>
      <c r="AB583" s="4" t="e" cm="1">
        <f t="array" ref="AB583">INDEX(MatriceHeureHeure[], MATCH(Z583*1,TableHeuresMinutes[Colonne1],0),MATCH(Y583*1,(MatriceHeureHeure[#Headers])*1,0))</f>
        <v>#VALUE!</v>
      </c>
      <c r="AD583" s="48" t="e">
        <f>LEFT(TEXT(DataFromForm[[#This Row],[HeureBoisson]],"0000"),2)</f>
        <v>#VALUE!</v>
      </c>
      <c r="AE583" s="31" t="e">
        <f>LEFT(TEXT(DataFromForm[[#This Row],[HeureBoisson]],"0000"),2)+1</f>
        <v>#VALUE!</v>
      </c>
      <c r="AF583" t="e">
        <f>IF(RIGHT(DataFromForm[[#This Row],[HeureBoisson]],2)*1 &gt;57, AE583,AD583)</f>
        <v>#VALUE!</v>
      </c>
      <c r="AG583" t="e">
        <f>IF(RIGHT(DataFromForm[[#This Row],[HeureBoisson]],2)*1 &gt;57,0,MROUND(RIGHT(DataFromForm[[#This Row],[Heure coucher]]*1,2),15))</f>
        <v>#VALUE!</v>
      </c>
      <c r="AH583" t="e" cm="1">
        <f t="array" aca="1" ref="AH583" ca="1">RIGHT(CELL("address",INDEX(Agenda!A:A,MATCH(DataFromForm[[#This Row],[Date]],Agenda!A:A,0))),3)-1</f>
        <v>#VALUE!</v>
      </c>
      <c r="AI583" s="4" t="e" cm="1">
        <f t="array" ref="AI583">INDEX(MatriceHeureHeure[], MATCH(AG583*1,TableHeuresMinutes[Colonne1],0),MATCH(AF583*1,(MatriceHeureHeure[#Headers])*1,0))</f>
        <v>#VALUE!</v>
      </c>
      <c r="AJ583" s="37">
        <v>0</v>
      </c>
      <c r="AK583" s="48" t="e">
        <f>LEFT(TEXT(DataFromForm[[#This Row],[Heure sieste]],"0000"),2)</f>
        <v>#VALUE!</v>
      </c>
      <c r="AL583" s="31" t="e">
        <f>LEFT(TEXT(DataFromForm[[#This Row],[Heure sieste]],"0000"),2)+1</f>
        <v>#VALUE!</v>
      </c>
      <c r="AM583" t="e">
        <f>IF(RIGHT(DataFromForm[[#This Row],[Heure sieste]],2)*1 &gt;57, AL583,AK583)</f>
        <v>#VALUE!</v>
      </c>
      <c r="AN583" t="e">
        <f>IF(RIGHT(DataFromForm[[#This Row],[Heure sieste]],2)*1 &gt;57,0,MROUND(RIGHT(DataFromForm[[#This Row],[Heure sieste]]*1,2),15))</f>
        <v>#VALUE!</v>
      </c>
      <c r="AO583" t="e">
        <f>MROUND(DataFromForm[[#This Row],[Durée sieste]],15)</f>
        <v>#VALUE!</v>
      </c>
      <c r="AP583" t="e" cm="1">
        <f t="array" aca="1" ref="AP583" ca="1">RIGHT(CELL("address",INDEX(Agenda!A:A,MATCH(DataFromForm[[#This Row],[Date]],Agenda!A:A,0))),3)</f>
        <v>#VALUE!</v>
      </c>
      <c r="AQ583" s="4" t="e" cm="1">
        <f t="array" ref="AQ583">INDEX(MatriceHeureHeure[], MATCH(AN583*1,TableHeuresMinutes[Colonne1],0),MATCH(AM583*1,(MatriceHeureHeure[#Headers])*1,0))</f>
        <v>#VALUE!</v>
      </c>
      <c r="AR583" t="e">
        <f t="shared" si="9"/>
        <v>#VALUE!</v>
      </c>
    </row>
    <row r="584" spans="16:44">
      <c r="P584" s="30" t="e">
        <f>LEFT(TEXT(DataFromForm[[#This Row],[Heure coucher]],"0000"),2)</f>
        <v>#VALUE!</v>
      </c>
      <c r="Q584" s="31" t="e">
        <f>LEFT(TEXT(DataFromForm[[#This Row],[Heure coucher]],"0000"),2)+1</f>
        <v>#VALUE!</v>
      </c>
      <c r="R584" s="32" t="e">
        <f>IF(RIGHT(DataFromForm[[#This Row],[Heure coucher]],2)*1 &gt;57,Q584, P584)</f>
        <v>#VALUE!</v>
      </c>
      <c r="S584" s="33" t="e">
        <f>IF(RIGHT(DataFromForm[[#This Row],[Heure coucher]],2)*1 &gt;57,0,MROUND(RIGHT(DataFromForm[[#This Row],[Heure coucher]]*1,2),15))</f>
        <v>#VALUE!</v>
      </c>
      <c r="T584" s="20" t="e" cm="1">
        <f t="array" aca="1" ref="T584" ca="1">RIGHT(CELL("address",INDEX(Agenda!A:A,MATCH(DataFromForm[[#This Row],[Date]],Agenda!A:A,0))),3)</f>
        <v>#VALUE!</v>
      </c>
      <c r="U584" s="34" t="e" cm="1">
        <f t="array" ref="U584">INDEX(MatriceHeureHeure[], MATCH(S584*1,TableHeuresMinutes[Colonne1],0),MATCH(R584*1,(MatriceHeureHeure[#Headers])*1,0))</f>
        <v>#VALUE!</v>
      </c>
      <c r="W584" s="30" t="e">
        <f>LEFT(TEXT(DataFromForm[[#This Row],[Heure levé]],"0000"),2)</f>
        <v>#VALUE!</v>
      </c>
      <c r="X584" s="31" t="e">
        <f>LEFT(TEXT(DataFromForm[[#This Row],[Heure levé]],"0000"),2)+1</f>
        <v>#VALUE!</v>
      </c>
      <c r="Y584" t="e">
        <f>IF(RIGHT(DataFromForm[[#This Row],[Heure levé]],2)*1 &gt;57, X584,W584)</f>
        <v>#VALUE!</v>
      </c>
      <c r="Z584" t="e">
        <f>IF(RIGHT(DataFromForm[[#This Row],[Heure levé]],2)*1 &gt;57,0,MROUND(RIGHT(DataFromForm[[#This Row],[Heure coucher]]*1,2),15))</f>
        <v>#VALUE!</v>
      </c>
      <c r="AA584" t="e" cm="1">
        <f t="array" aca="1" ref="AA584" ca="1">RIGHT(CELL("address",INDEX(Agenda!A:A,MATCH(DataFromForm[[#This Row],[Date]],Agenda!A:A,0))),3)</f>
        <v>#VALUE!</v>
      </c>
      <c r="AB584" s="4" t="e" cm="1">
        <f t="array" ref="AB584">INDEX(MatriceHeureHeure[], MATCH(Z584*1,TableHeuresMinutes[Colonne1],0),MATCH(Y584*1,(MatriceHeureHeure[#Headers])*1,0))</f>
        <v>#VALUE!</v>
      </c>
      <c r="AD584" s="48" t="e">
        <f>LEFT(TEXT(DataFromForm[[#This Row],[HeureBoisson]],"0000"),2)</f>
        <v>#VALUE!</v>
      </c>
      <c r="AE584" s="31" t="e">
        <f>LEFT(TEXT(DataFromForm[[#This Row],[HeureBoisson]],"0000"),2)+1</f>
        <v>#VALUE!</v>
      </c>
      <c r="AF584" t="e">
        <f>IF(RIGHT(DataFromForm[[#This Row],[HeureBoisson]],2)*1 &gt;57, AE584,AD584)</f>
        <v>#VALUE!</v>
      </c>
      <c r="AG584" t="e">
        <f>IF(RIGHT(DataFromForm[[#This Row],[HeureBoisson]],2)*1 &gt;57,0,MROUND(RIGHT(DataFromForm[[#This Row],[Heure coucher]]*1,2),15))</f>
        <v>#VALUE!</v>
      </c>
      <c r="AH584" t="e" cm="1">
        <f t="array" aca="1" ref="AH584" ca="1">RIGHT(CELL("address",INDEX(Agenda!A:A,MATCH(DataFromForm[[#This Row],[Date]],Agenda!A:A,0))),3)-1</f>
        <v>#VALUE!</v>
      </c>
      <c r="AI584" s="4" t="e" cm="1">
        <f t="array" ref="AI584">INDEX(MatriceHeureHeure[], MATCH(AG584*1,TableHeuresMinutes[Colonne1],0),MATCH(AF584*1,(MatriceHeureHeure[#Headers])*1,0))</f>
        <v>#VALUE!</v>
      </c>
      <c r="AJ584" s="37">
        <v>0</v>
      </c>
      <c r="AK584" s="48" t="e">
        <f>LEFT(TEXT(DataFromForm[[#This Row],[Heure sieste]],"0000"),2)</f>
        <v>#VALUE!</v>
      </c>
      <c r="AL584" s="31" t="e">
        <f>LEFT(TEXT(DataFromForm[[#This Row],[Heure sieste]],"0000"),2)+1</f>
        <v>#VALUE!</v>
      </c>
      <c r="AM584" t="e">
        <f>IF(RIGHT(DataFromForm[[#This Row],[Heure sieste]],2)*1 &gt;57, AL584,AK584)</f>
        <v>#VALUE!</v>
      </c>
      <c r="AN584" t="e">
        <f>IF(RIGHT(DataFromForm[[#This Row],[Heure sieste]],2)*1 &gt;57,0,MROUND(RIGHT(DataFromForm[[#This Row],[Heure sieste]]*1,2),15))</f>
        <v>#VALUE!</v>
      </c>
      <c r="AO584" t="e">
        <f>MROUND(DataFromForm[[#This Row],[Durée sieste]],15)</f>
        <v>#VALUE!</v>
      </c>
      <c r="AP584" t="e" cm="1">
        <f t="array" aca="1" ref="AP584" ca="1">RIGHT(CELL("address",INDEX(Agenda!A:A,MATCH(DataFromForm[[#This Row],[Date]],Agenda!A:A,0))),3)</f>
        <v>#VALUE!</v>
      </c>
      <c r="AQ584" s="4" t="e" cm="1">
        <f t="array" ref="AQ584">INDEX(MatriceHeureHeure[], MATCH(AN584*1,TableHeuresMinutes[Colonne1],0),MATCH(AM584*1,(MatriceHeureHeure[#Headers])*1,0))</f>
        <v>#VALUE!</v>
      </c>
      <c r="AR584" t="e">
        <f t="shared" si="9"/>
        <v>#VALUE!</v>
      </c>
    </row>
    <row r="585" spans="16:44">
      <c r="P585" s="30" t="e">
        <f>LEFT(TEXT(DataFromForm[[#This Row],[Heure coucher]],"0000"),2)</f>
        <v>#VALUE!</v>
      </c>
      <c r="Q585" s="31" t="e">
        <f>LEFT(TEXT(DataFromForm[[#This Row],[Heure coucher]],"0000"),2)+1</f>
        <v>#VALUE!</v>
      </c>
      <c r="R585" s="32" t="e">
        <f>IF(RIGHT(DataFromForm[[#This Row],[Heure coucher]],2)*1 &gt;57,Q585, P585)</f>
        <v>#VALUE!</v>
      </c>
      <c r="S585" s="33" t="e">
        <f>IF(RIGHT(DataFromForm[[#This Row],[Heure coucher]],2)*1 &gt;57,0,MROUND(RIGHT(DataFromForm[[#This Row],[Heure coucher]]*1,2),15))</f>
        <v>#VALUE!</v>
      </c>
      <c r="T585" s="20" t="e" cm="1">
        <f t="array" aca="1" ref="T585" ca="1">RIGHT(CELL("address",INDEX(Agenda!A:A,MATCH(DataFromForm[[#This Row],[Date]],Agenda!A:A,0))),3)</f>
        <v>#VALUE!</v>
      </c>
      <c r="U585" s="34" t="e" cm="1">
        <f t="array" ref="U585">INDEX(MatriceHeureHeure[], MATCH(S585*1,TableHeuresMinutes[Colonne1],0),MATCH(R585*1,(MatriceHeureHeure[#Headers])*1,0))</f>
        <v>#VALUE!</v>
      </c>
      <c r="W585" s="30" t="e">
        <f>LEFT(TEXT(DataFromForm[[#This Row],[Heure levé]],"0000"),2)</f>
        <v>#VALUE!</v>
      </c>
      <c r="X585" s="31" t="e">
        <f>LEFT(TEXT(DataFromForm[[#This Row],[Heure levé]],"0000"),2)+1</f>
        <v>#VALUE!</v>
      </c>
      <c r="Y585" t="e">
        <f>IF(RIGHT(DataFromForm[[#This Row],[Heure levé]],2)*1 &gt;57, X585,W585)</f>
        <v>#VALUE!</v>
      </c>
      <c r="Z585" t="e">
        <f>IF(RIGHT(DataFromForm[[#This Row],[Heure levé]],2)*1 &gt;57,0,MROUND(RIGHT(DataFromForm[[#This Row],[Heure coucher]]*1,2),15))</f>
        <v>#VALUE!</v>
      </c>
      <c r="AA585" t="e" cm="1">
        <f t="array" aca="1" ref="AA585" ca="1">RIGHT(CELL("address",INDEX(Agenda!A:A,MATCH(DataFromForm[[#This Row],[Date]],Agenda!A:A,0))),3)</f>
        <v>#VALUE!</v>
      </c>
      <c r="AB585" s="4" t="e" cm="1">
        <f t="array" ref="AB585">INDEX(MatriceHeureHeure[], MATCH(Z585*1,TableHeuresMinutes[Colonne1],0),MATCH(Y585*1,(MatriceHeureHeure[#Headers])*1,0))</f>
        <v>#VALUE!</v>
      </c>
      <c r="AD585" s="48" t="e">
        <f>LEFT(TEXT(DataFromForm[[#This Row],[HeureBoisson]],"0000"),2)</f>
        <v>#VALUE!</v>
      </c>
      <c r="AE585" s="31" t="e">
        <f>LEFT(TEXT(DataFromForm[[#This Row],[HeureBoisson]],"0000"),2)+1</f>
        <v>#VALUE!</v>
      </c>
      <c r="AF585" t="e">
        <f>IF(RIGHT(DataFromForm[[#This Row],[HeureBoisson]],2)*1 &gt;57, AE585,AD585)</f>
        <v>#VALUE!</v>
      </c>
      <c r="AG585" t="e">
        <f>IF(RIGHT(DataFromForm[[#This Row],[HeureBoisson]],2)*1 &gt;57,0,MROUND(RIGHT(DataFromForm[[#This Row],[Heure coucher]]*1,2),15))</f>
        <v>#VALUE!</v>
      </c>
      <c r="AH585" t="e" cm="1">
        <f t="array" aca="1" ref="AH585" ca="1">RIGHT(CELL("address",INDEX(Agenda!A:A,MATCH(DataFromForm[[#This Row],[Date]],Agenda!A:A,0))),3)-1</f>
        <v>#VALUE!</v>
      </c>
      <c r="AI585" s="4" t="e" cm="1">
        <f t="array" ref="AI585">INDEX(MatriceHeureHeure[], MATCH(AG585*1,TableHeuresMinutes[Colonne1],0),MATCH(AF585*1,(MatriceHeureHeure[#Headers])*1,0))</f>
        <v>#VALUE!</v>
      </c>
      <c r="AJ585" s="37">
        <v>0</v>
      </c>
      <c r="AK585" s="48" t="e">
        <f>LEFT(TEXT(DataFromForm[[#This Row],[Heure sieste]],"0000"),2)</f>
        <v>#VALUE!</v>
      </c>
      <c r="AL585" s="31" t="e">
        <f>LEFT(TEXT(DataFromForm[[#This Row],[Heure sieste]],"0000"),2)+1</f>
        <v>#VALUE!</v>
      </c>
      <c r="AM585" t="e">
        <f>IF(RIGHT(DataFromForm[[#This Row],[Heure sieste]],2)*1 &gt;57, AL585,AK585)</f>
        <v>#VALUE!</v>
      </c>
      <c r="AN585" t="e">
        <f>IF(RIGHT(DataFromForm[[#This Row],[Heure sieste]],2)*1 &gt;57,0,MROUND(RIGHT(DataFromForm[[#This Row],[Heure sieste]]*1,2),15))</f>
        <v>#VALUE!</v>
      </c>
      <c r="AO585" t="e">
        <f>MROUND(DataFromForm[[#This Row],[Durée sieste]],15)</f>
        <v>#VALUE!</v>
      </c>
      <c r="AP585" t="e" cm="1">
        <f t="array" aca="1" ref="AP585" ca="1">RIGHT(CELL("address",INDEX(Agenda!A:A,MATCH(DataFromForm[[#This Row],[Date]],Agenda!A:A,0))),3)</f>
        <v>#VALUE!</v>
      </c>
      <c r="AQ585" s="4" t="e" cm="1">
        <f t="array" ref="AQ585">INDEX(MatriceHeureHeure[], MATCH(AN585*1,TableHeuresMinutes[Colonne1],0),MATCH(AM585*1,(MatriceHeureHeure[#Headers])*1,0))</f>
        <v>#VALUE!</v>
      </c>
      <c r="AR585" t="e">
        <f t="shared" si="9"/>
        <v>#VALUE!</v>
      </c>
    </row>
    <row r="586" spans="16:44">
      <c r="P586" s="30" t="e">
        <f>LEFT(TEXT(DataFromForm[[#This Row],[Heure coucher]],"0000"),2)</f>
        <v>#VALUE!</v>
      </c>
      <c r="Q586" s="31" t="e">
        <f>LEFT(TEXT(DataFromForm[[#This Row],[Heure coucher]],"0000"),2)+1</f>
        <v>#VALUE!</v>
      </c>
      <c r="R586" s="32" t="e">
        <f>IF(RIGHT(DataFromForm[[#This Row],[Heure coucher]],2)*1 &gt;57,Q586, P586)</f>
        <v>#VALUE!</v>
      </c>
      <c r="S586" s="33" t="e">
        <f>IF(RIGHT(DataFromForm[[#This Row],[Heure coucher]],2)*1 &gt;57,0,MROUND(RIGHT(DataFromForm[[#This Row],[Heure coucher]]*1,2),15))</f>
        <v>#VALUE!</v>
      </c>
      <c r="T586" s="20" t="e" cm="1">
        <f t="array" aca="1" ref="T586" ca="1">RIGHT(CELL("address",INDEX(Agenda!A:A,MATCH(DataFromForm[[#This Row],[Date]],Agenda!A:A,0))),3)</f>
        <v>#VALUE!</v>
      </c>
      <c r="U586" s="34" t="e" cm="1">
        <f t="array" ref="U586">INDEX(MatriceHeureHeure[], MATCH(S586*1,TableHeuresMinutes[Colonne1],0),MATCH(R586*1,(MatriceHeureHeure[#Headers])*1,0))</f>
        <v>#VALUE!</v>
      </c>
      <c r="W586" s="30" t="e">
        <f>LEFT(TEXT(DataFromForm[[#This Row],[Heure levé]],"0000"),2)</f>
        <v>#VALUE!</v>
      </c>
      <c r="X586" s="31" t="e">
        <f>LEFT(TEXT(DataFromForm[[#This Row],[Heure levé]],"0000"),2)+1</f>
        <v>#VALUE!</v>
      </c>
      <c r="Y586" t="e">
        <f>IF(RIGHT(DataFromForm[[#This Row],[Heure levé]],2)*1 &gt;57, X586,W586)</f>
        <v>#VALUE!</v>
      </c>
      <c r="Z586" t="e">
        <f>IF(RIGHT(DataFromForm[[#This Row],[Heure levé]],2)*1 &gt;57,0,MROUND(RIGHT(DataFromForm[[#This Row],[Heure coucher]]*1,2),15))</f>
        <v>#VALUE!</v>
      </c>
      <c r="AA586" t="e" cm="1">
        <f t="array" aca="1" ref="AA586" ca="1">RIGHT(CELL("address",INDEX(Agenda!A:A,MATCH(DataFromForm[[#This Row],[Date]],Agenda!A:A,0))),3)</f>
        <v>#VALUE!</v>
      </c>
      <c r="AB586" s="4" t="e" cm="1">
        <f t="array" ref="AB586">INDEX(MatriceHeureHeure[], MATCH(Z586*1,TableHeuresMinutes[Colonne1],0),MATCH(Y586*1,(MatriceHeureHeure[#Headers])*1,0))</f>
        <v>#VALUE!</v>
      </c>
      <c r="AD586" s="48" t="e">
        <f>LEFT(TEXT(DataFromForm[[#This Row],[HeureBoisson]],"0000"),2)</f>
        <v>#VALUE!</v>
      </c>
      <c r="AE586" s="31" t="e">
        <f>LEFT(TEXT(DataFromForm[[#This Row],[HeureBoisson]],"0000"),2)+1</f>
        <v>#VALUE!</v>
      </c>
      <c r="AF586" t="e">
        <f>IF(RIGHT(DataFromForm[[#This Row],[HeureBoisson]],2)*1 &gt;57, AE586,AD586)</f>
        <v>#VALUE!</v>
      </c>
      <c r="AG586" t="e">
        <f>IF(RIGHT(DataFromForm[[#This Row],[HeureBoisson]],2)*1 &gt;57,0,MROUND(RIGHT(DataFromForm[[#This Row],[Heure coucher]]*1,2),15))</f>
        <v>#VALUE!</v>
      </c>
      <c r="AH586" t="e" cm="1">
        <f t="array" aca="1" ref="AH586" ca="1">RIGHT(CELL("address",INDEX(Agenda!A:A,MATCH(DataFromForm[[#This Row],[Date]],Agenda!A:A,0))),3)-1</f>
        <v>#VALUE!</v>
      </c>
      <c r="AI586" s="4" t="e" cm="1">
        <f t="array" ref="AI586">INDEX(MatriceHeureHeure[], MATCH(AG586*1,TableHeuresMinutes[Colonne1],0),MATCH(AF586*1,(MatriceHeureHeure[#Headers])*1,0))</f>
        <v>#VALUE!</v>
      </c>
      <c r="AJ586" s="37">
        <v>0</v>
      </c>
      <c r="AK586" s="48" t="e">
        <f>LEFT(TEXT(DataFromForm[[#This Row],[Heure sieste]],"0000"),2)</f>
        <v>#VALUE!</v>
      </c>
      <c r="AL586" s="31" t="e">
        <f>LEFT(TEXT(DataFromForm[[#This Row],[Heure sieste]],"0000"),2)+1</f>
        <v>#VALUE!</v>
      </c>
      <c r="AM586" t="e">
        <f>IF(RIGHT(DataFromForm[[#This Row],[Heure sieste]],2)*1 &gt;57, AL586,AK586)</f>
        <v>#VALUE!</v>
      </c>
      <c r="AN586" t="e">
        <f>IF(RIGHT(DataFromForm[[#This Row],[Heure sieste]],2)*1 &gt;57,0,MROUND(RIGHT(DataFromForm[[#This Row],[Heure sieste]]*1,2),15))</f>
        <v>#VALUE!</v>
      </c>
      <c r="AO586" t="e">
        <f>MROUND(DataFromForm[[#This Row],[Durée sieste]],15)</f>
        <v>#VALUE!</v>
      </c>
      <c r="AP586" t="e" cm="1">
        <f t="array" aca="1" ref="AP586" ca="1">RIGHT(CELL("address",INDEX(Agenda!A:A,MATCH(DataFromForm[[#This Row],[Date]],Agenda!A:A,0))),3)</f>
        <v>#VALUE!</v>
      </c>
      <c r="AQ586" s="4" t="e" cm="1">
        <f t="array" ref="AQ586">INDEX(MatriceHeureHeure[], MATCH(AN586*1,TableHeuresMinutes[Colonne1],0),MATCH(AM586*1,(MatriceHeureHeure[#Headers])*1,0))</f>
        <v>#VALUE!</v>
      </c>
      <c r="AR586" t="e">
        <f t="shared" si="9"/>
        <v>#VALUE!</v>
      </c>
    </row>
    <row r="587" spans="16:44">
      <c r="P587" s="30" t="e">
        <f>LEFT(TEXT(DataFromForm[[#This Row],[Heure coucher]],"0000"),2)</f>
        <v>#VALUE!</v>
      </c>
      <c r="Q587" s="31" t="e">
        <f>LEFT(TEXT(DataFromForm[[#This Row],[Heure coucher]],"0000"),2)+1</f>
        <v>#VALUE!</v>
      </c>
      <c r="R587" s="32" t="e">
        <f>IF(RIGHT(DataFromForm[[#This Row],[Heure coucher]],2)*1 &gt;57,Q587, P587)</f>
        <v>#VALUE!</v>
      </c>
      <c r="S587" s="33" t="e">
        <f>IF(RIGHT(DataFromForm[[#This Row],[Heure coucher]],2)*1 &gt;57,0,MROUND(RIGHT(DataFromForm[[#This Row],[Heure coucher]]*1,2),15))</f>
        <v>#VALUE!</v>
      </c>
      <c r="T587" s="20" t="e" cm="1">
        <f t="array" aca="1" ref="T587" ca="1">RIGHT(CELL("address",INDEX(Agenda!A:A,MATCH(DataFromForm[[#This Row],[Date]],Agenda!A:A,0))),3)</f>
        <v>#VALUE!</v>
      </c>
      <c r="U587" s="34" t="e" cm="1">
        <f t="array" ref="U587">INDEX(MatriceHeureHeure[], MATCH(S587*1,TableHeuresMinutes[Colonne1],0),MATCH(R587*1,(MatriceHeureHeure[#Headers])*1,0))</f>
        <v>#VALUE!</v>
      </c>
      <c r="W587" s="30" t="e">
        <f>LEFT(TEXT(DataFromForm[[#This Row],[Heure levé]],"0000"),2)</f>
        <v>#VALUE!</v>
      </c>
      <c r="X587" s="31" t="e">
        <f>LEFT(TEXT(DataFromForm[[#This Row],[Heure levé]],"0000"),2)+1</f>
        <v>#VALUE!</v>
      </c>
      <c r="Y587" t="e">
        <f>IF(RIGHT(DataFromForm[[#This Row],[Heure levé]],2)*1 &gt;57, X587,W587)</f>
        <v>#VALUE!</v>
      </c>
      <c r="Z587" t="e">
        <f>IF(RIGHT(DataFromForm[[#This Row],[Heure levé]],2)*1 &gt;57,0,MROUND(RIGHT(DataFromForm[[#This Row],[Heure coucher]]*1,2),15))</f>
        <v>#VALUE!</v>
      </c>
      <c r="AA587" t="e" cm="1">
        <f t="array" aca="1" ref="AA587" ca="1">RIGHT(CELL("address",INDEX(Agenda!A:A,MATCH(DataFromForm[[#This Row],[Date]],Agenda!A:A,0))),3)</f>
        <v>#VALUE!</v>
      </c>
      <c r="AB587" s="4" t="e" cm="1">
        <f t="array" ref="AB587">INDEX(MatriceHeureHeure[], MATCH(Z587*1,TableHeuresMinutes[Colonne1],0),MATCH(Y587*1,(MatriceHeureHeure[#Headers])*1,0))</f>
        <v>#VALUE!</v>
      </c>
      <c r="AD587" s="48" t="e">
        <f>LEFT(TEXT(DataFromForm[[#This Row],[HeureBoisson]],"0000"),2)</f>
        <v>#VALUE!</v>
      </c>
      <c r="AE587" s="31" t="e">
        <f>LEFT(TEXT(DataFromForm[[#This Row],[HeureBoisson]],"0000"),2)+1</f>
        <v>#VALUE!</v>
      </c>
      <c r="AF587" t="e">
        <f>IF(RIGHT(DataFromForm[[#This Row],[HeureBoisson]],2)*1 &gt;57, AE587,AD587)</f>
        <v>#VALUE!</v>
      </c>
      <c r="AG587" t="e">
        <f>IF(RIGHT(DataFromForm[[#This Row],[HeureBoisson]],2)*1 &gt;57,0,MROUND(RIGHT(DataFromForm[[#This Row],[Heure coucher]]*1,2),15))</f>
        <v>#VALUE!</v>
      </c>
      <c r="AH587" t="e" cm="1">
        <f t="array" aca="1" ref="AH587" ca="1">RIGHT(CELL("address",INDEX(Agenda!A:A,MATCH(DataFromForm[[#This Row],[Date]],Agenda!A:A,0))),3)-1</f>
        <v>#VALUE!</v>
      </c>
      <c r="AI587" s="4" t="e" cm="1">
        <f t="array" ref="AI587">INDEX(MatriceHeureHeure[], MATCH(AG587*1,TableHeuresMinutes[Colonne1],0),MATCH(AF587*1,(MatriceHeureHeure[#Headers])*1,0))</f>
        <v>#VALUE!</v>
      </c>
      <c r="AJ587" s="37">
        <v>0</v>
      </c>
      <c r="AK587" s="48" t="e">
        <f>LEFT(TEXT(DataFromForm[[#This Row],[Heure sieste]],"0000"),2)</f>
        <v>#VALUE!</v>
      </c>
      <c r="AL587" s="31" t="e">
        <f>LEFT(TEXT(DataFromForm[[#This Row],[Heure sieste]],"0000"),2)+1</f>
        <v>#VALUE!</v>
      </c>
      <c r="AM587" t="e">
        <f>IF(RIGHT(DataFromForm[[#This Row],[Heure sieste]],2)*1 &gt;57, AL587,AK587)</f>
        <v>#VALUE!</v>
      </c>
      <c r="AN587" t="e">
        <f>IF(RIGHT(DataFromForm[[#This Row],[Heure sieste]],2)*1 &gt;57,0,MROUND(RIGHT(DataFromForm[[#This Row],[Heure sieste]]*1,2),15))</f>
        <v>#VALUE!</v>
      </c>
      <c r="AO587" t="e">
        <f>MROUND(DataFromForm[[#This Row],[Durée sieste]],15)</f>
        <v>#VALUE!</v>
      </c>
      <c r="AP587" t="e" cm="1">
        <f t="array" aca="1" ref="AP587" ca="1">RIGHT(CELL("address",INDEX(Agenda!A:A,MATCH(DataFromForm[[#This Row],[Date]],Agenda!A:A,0))),3)</f>
        <v>#VALUE!</v>
      </c>
      <c r="AQ587" s="4" t="e" cm="1">
        <f t="array" ref="AQ587">INDEX(MatriceHeureHeure[], MATCH(AN587*1,TableHeuresMinutes[Colonne1],0),MATCH(AM587*1,(MatriceHeureHeure[#Headers])*1,0))</f>
        <v>#VALUE!</v>
      </c>
      <c r="AR587" t="e">
        <f t="shared" si="9"/>
        <v>#VALUE!</v>
      </c>
    </row>
    <row r="588" spans="16:44">
      <c r="P588" s="30" t="e">
        <f>LEFT(TEXT(DataFromForm[[#This Row],[Heure coucher]],"0000"),2)</f>
        <v>#VALUE!</v>
      </c>
      <c r="Q588" s="31" t="e">
        <f>LEFT(TEXT(DataFromForm[[#This Row],[Heure coucher]],"0000"),2)+1</f>
        <v>#VALUE!</v>
      </c>
      <c r="R588" s="32" t="e">
        <f>IF(RIGHT(DataFromForm[[#This Row],[Heure coucher]],2)*1 &gt;57,Q588, P588)</f>
        <v>#VALUE!</v>
      </c>
      <c r="S588" s="33" t="e">
        <f>IF(RIGHT(DataFromForm[[#This Row],[Heure coucher]],2)*1 &gt;57,0,MROUND(RIGHT(DataFromForm[[#This Row],[Heure coucher]]*1,2),15))</f>
        <v>#VALUE!</v>
      </c>
      <c r="T588" s="20" t="e" cm="1">
        <f t="array" aca="1" ref="T588" ca="1">RIGHT(CELL("address",INDEX(Agenda!A:A,MATCH(DataFromForm[[#This Row],[Date]],Agenda!A:A,0))),3)</f>
        <v>#VALUE!</v>
      </c>
      <c r="U588" s="34" t="e" cm="1">
        <f t="array" ref="U588">INDEX(MatriceHeureHeure[], MATCH(S588*1,TableHeuresMinutes[Colonne1],0),MATCH(R588*1,(MatriceHeureHeure[#Headers])*1,0))</f>
        <v>#VALUE!</v>
      </c>
      <c r="W588" s="30" t="e">
        <f>LEFT(TEXT(DataFromForm[[#This Row],[Heure levé]],"0000"),2)</f>
        <v>#VALUE!</v>
      </c>
      <c r="X588" s="31" t="e">
        <f>LEFT(TEXT(DataFromForm[[#This Row],[Heure levé]],"0000"),2)+1</f>
        <v>#VALUE!</v>
      </c>
      <c r="Y588" t="e">
        <f>IF(RIGHT(DataFromForm[[#This Row],[Heure levé]],2)*1 &gt;57, X588,W588)</f>
        <v>#VALUE!</v>
      </c>
      <c r="Z588" t="e">
        <f>IF(RIGHT(DataFromForm[[#This Row],[Heure levé]],2)*1 &gt;57,0,MROUND(RIGHT(DataFromForm[[#This Row],[Heure coucher]]*1,2),15))</f>
        <v>#VALUE!</v>
      </c>
      <c r="AA588" t="e" cm="1">
        <f t="array" aca="1" ref="AA588" ca="1">RIGHT(CELL("address",INDEX(Agenda!A:A,MATCH(DataFromForm[[#This Row],[Date]],Agenda!A:A,0))),3)</f>
        <v>#VALUE!</v>
      </c>
      <c r="AB588" s="4" t="e" cm="1">
        <f t="array" ref="AB588">INDEX(MatriceHeureHeure[], MATCH(Z588*1,TableHeuresMinutes[Colonne1],0),MATCH(Y588*1,(MatriceHeureHeure[#Headers])*1,0))</f>
        <v>#VALUE!</v>
      </c>
      <c r="AD588" s="48" t="e">
        <f>LEFT(TEXT(DataFromForm[[#This Row],[HeureBoisson]],"0000"),2)</f>
        <v>#VALUE!</v>
      </c>
      <c r="AE588" s="31" t="e">
        <f>LEFT(TEXT(DataFromForm[[#This Row],[HeureBoisson]],"0000"),2)+1</f>
        <v>#VALUE!</v>
      </c>
      <c r="AF588" t="e">
        <f>IF(RIGHT(DataFromForm[[#This Row],[HeureBoisson]],2)*1 &gt;57, AE588,AD588)</f>
        <v>#VALUE!</v>
      </c>
      <c r="AG588" t="e">
        <f>IF(RIGHT(DataFromForm[[#This Row],[HeureBoisson]],2)*1 &gt;57,0,MROUND(RIGHT(DataFromForm[[#This Row],[Heure coucher]]*1,2),15))</f>
        <v>#VALUE!</v>
      </c>
      <c r="AH588" t="e" cm="1">
        <f t="array" aca="1" ref="AH588" ca="1">RIGHT(CELL("address",INDEX(Agenda!A:A,MATCH(DataFromForm[[#This Row],[Date]],Agenda!A:A,0))),3)-1</f>
        <v>#VALUE!</v>
      </c>
      <c r="AI588" s="4" t="e" cm="1">
        <f t="array" ref="AI588">INDEX(MatriceHeureHeure[], MATCH(AG588*1,TableHeuresMinutes[Colonne1],0),MATCH(AF588*1,(MatriceHeureHeure[#Headers])*1,0))</f>
        <v>#VALUE!</v>
      </c>
      <c r="AJ588" s="37">
        <v>0</v>
      </c>
      <c r="AK588" s="48" t="e">
        <f>LEFT(TEXT(DataFromForm[[#This Row],[Heure sieste]],"0000"),2)</f>
        <v>#VALUE!</v>
      </c>
      <c r="AL588" s="31" t="e">
        <f>LEFT(TEXT(DataFromForm[[#This Row],[Heure sieste]],"0000"),2)+1</f>
        <v>#VALUE!</v>
      </c>
      <c r="AM588" t="e">
        <f>IF(RIGHT(DataFromForm[[#This Row],[Heure sieste]],2)*1 &gt;57, AL588,AK588)</f>
        <v>#VALUE!</v>
      </c>
      <c r="AN588" t="e">
        <f>IF(RIGHT(DataFromForm[[#This Row],[Heure sieste]],2)*1 &gt;57,0,MROUND(RIGHT(DataFromForm[[#This Row],[Heure sieste]]*1,2),15))</f>
        <v>#VALUE!</v>
      </c>
      <c r="AO588" t="e">
        <f>MROUND(DataFromForm[[#This Row],[Durée sieste]],15)</f>
        <v>#VALUE!</v>
      </c>
      <c r="AP588" t="e" cm="1">
        <f t="array" aca="1" ref="AP588" ca="1">RIGHT(CELL("address",INDEX(Agenda!A:A,MATCH(DataFromForm[[#This Row],[Date]],Agenda!A:A,0))),3)</f>
        <v>#VALUE!</v>
      </c>
      <c r="AQ588" s="4" t="e" cm="1">
        <f t="array" ref="AQ588">INDEX(MatriceHeureHeure[], MATCH(AN588*1,TableHeuresMinutes[Colonne1],0),MATCH(AM588*1,(MatriceHeureHeure[#Headers])*1,0))</f>
        <v>#VALUE!</v>
      </c>
      <c r="AR588" t="e">
        <f t="shared" si="9"/>
        <v>#VALUE!</v>
      </c>
    </row>
    <row r="589" spans="16:44">
      <c r="P589" s="30" t="e">
        <f>LEFT(TEXT(DataFromForm[[#This Row],[Heure coucher]],"0000"),2)</f>
        <v>#VALUE!</v>
      </c>
      <c r="Q589" s="31" t="e">
        <f>LEFT(TEXT(DataFromForm[[#This Row],[Heure coucher]],"0000"),2)+1</f>
        <v>#VALUE!</v>
      </c>
      <c r="R589" s="32" t="e">
        <f>IF(RIGHT(DataFromForm[[#This Row],[Heure coucher]],2)*1 &gt;57,Q589, P589)</f>
        <v>#VALUE!</v>
      </c>
      <c r="S589" s="33" t="e">
        <f>IF(RIGHT(DataFromForm[[#This Row],[Heure coucher]],2)*1 &gt;57,0,MROUND(RIGHT(DataFromForm[[#This Row],[Heure coucher]]*1,2),15))</f>
        <v>#VALUE!</v>
      </c>
      <c r="T589" s="20" t="e" cm="1">
        <f t="array" aca="1" ref="T589" ca="1">RIGHT(CELL("address",INDEX(Agenda!A:A,MATCH(DataFromForm[[#This Row],[Date]],Agenda!A:A,0))),3)</f>
        <v>#VALUE!</v>
      </c>
      <c r="U589" s="34" t="e" cm="1">
        <f t="array" ref="U589">INDEX(MatriceHeureHeure[], MATCH(S589*1,TableHeuresMinutes[Colonne1],0),MATCH(R589*1,(MatriceHeureHeure[#Headers])*1,0))</f>
        <v>#VALUE!</v>
      </c>
      <c r="W589" s="30" t="e">
        <f>LEFT(TEXT(DataFromForm[[#This Row],[Heure levé]],"0000"),2)</f>
        <v>#VALUE!</v>
      </c>
      <c r="X589" s="31" t="e">
        <f>LEFT(TEXT(DataFromForm[[#This Row],[Heure levé]],"0000"),2)+1</f>
        <v>#VALUE!</v>
      </c>
      <c r="Y589" t="e">
        <f>IF(RIGHT(DataFromForm[[#This Row],[Heure levé]],2)*1 &gt;57, X589,W589)</f>
        <v>#VALUE!</v>
      </c>
      <c r="Z589" t="e">
        <f>IF(RIGHT(DataFromForm[[#This Row],[Heure levé]],2)*1 &gt;57,0,MROUND(RIGHT(DataFromForm[[#This Row],[Heure coucher]]*1,2),15))</f>
        <v>#VALUE!</v>
      </c>
      <c r="AA589" t="e" cm="1">
        <f t="array" aca="1" ref="AA589" ca="1">RIGHT(CELL("address",INDEX(Agenda!A:A,MATCH(DataFromForm[[#This Row],[Date]],Agenda!A:A,0))),3)</f>
        <v>#VALUE!</v>
      </c>
      <c r="AB589" s="4" t="e" cm="1">
        <f t="array" ref="AB589">INDEX(MatriceHeureHeure[], MATCH(Z589*1,TableHeuresMinutes[Colonne1],0),MATCH(Y589*1,(MatriceHeureHeure[#Headers])*1,0))</f>
        <v>#VALUE!</v>
      </c>
      <c r="AD589" s="48" t="e">
        <f>LEFT(TEXT(DataFromForm[[#This Row],[HeureBoisson]],"0000"),2)</f>
        <v>#VALUE!</v>
      </c>
      <c r="AE589" s="31" t="e">
        <f>LEFT(TEXT(DataFromForm[[#This Row],[HeureBoisson]],"0000"),2)+1</f>
        <v>#VALUE!</v>
      </c>
      <c r="AF589" t="e">
        <f>IF(RIGHT(DataFromForm[[#This Row],[HeureBoisson]],2)*1 &gt;57, AE589,AD589)</f>
        <v>#VALUE!</v>
      </c>
      <c r="AG589" t="e">
        <f>IF(RIGHT(DataFromForm[[#This Row],[HeureBoisson]],2)*1 &gt;57,0,MROUND(RIGHT(DataFromForm[[#This Row],[Heure coucher]]*1,2),15))</f>
        <v>#VALUE!</v>
      </c>
      <c r="AH589" t="e" cm="1">
        <f t="array" aca="1" ref="AH589" ca="1">RIGHT(CELL("address",INDEX(Agenda!A:A,MATCH(DataFromForm[[#This Row],[Date]],Agenda!A:A,0))),3)-1</f>
        <v>#VALUE!</v>
      </c>
      <c r="AI589" s="4" t="e" cm="1">
        <f t="array" ref="AI589">INDEX(MatriceHeureHeure[], MATCH(AG589*1,TableHeuresMinutes[Colonne1],0),MATCH(AF589*1,(MatriceHeureHeure[#Headers])*1,0))</f>
        <v>#VALUE!</v>
      </c>
      <c r="AJ589" s="37">
        <v>0</v>
      </c>
      <c r="AK589" s="48" t="e">
        <f>LEFT(TEXT(DataFromForm[[#This Row],[Heure sieste]],"0000"),2)</f>
        <v>#VALUE!</v>
      </c>
      <c r="AL589" s="31" t="e">
        <f>LEFT(TEXT(DataFromForm[[#This Row],[Heure sieste]],"0000"),2)+1</f>
        <v>#VALUE!</v>
      </c>
      <c r="AM589" t="e">
        <f>IF(RIGHT(DataFromForm[[#This Row],[Heure sieste]],2)*1 &gt;57, AL589,AK589)</f>
        <v>#VALUE!</v>
      </c>
      <c r="AN589" t="e">
        <f>IF(RIGHT(DataFromForm[[#This Row],[Heure sieste]],2)*1 &gt;57,0,MROUND(RIGHT(DataFromForm[[#This Row],[Heure sieste]]*1,2),15))</f>
        <v>#VALUE!</v>
      </c>
      <c r="AO589" t="e">
        <f>MROUND(DataFromForm[[#This Row],[Durée sieste]],15)</f>
        <v>#VALUE!</v>
      </c>
      <c r="AP589" t="e" cm="1">
        <f t="array" aca="1" ref="AP589" ca="1">RIGHT(CELL("address",INDEX(Agenda!A:A,MATCH(DataFromForm[[#This Row],[Date]],Agenda!A:A,0))),3)</f>
        <v>#VALUE!</v>
      </c>
      <c r="AQ589" s="4" t="e" cm="1">
        <f t="array" ref="AQ589">INDEX(MatriceHeureHeure[], MATCH(AN589*1,TableHeuresMinutes[Colonne1],0),MATCH(AM589*1,(MatriceHeureHeure[#Headers])*1,0))</f>
        <v>#VALUE!</v>
      </c>
      <c r="AR589" t="e">
        <f t="shared" si="9"/>
        <v>#VALUE!</v>
      </c>
    </row>
    <row r="590" spans="16:44">
      <c r="P590" s="30" t="e">
        <f>LEFT(TEXT(DataFromForm[[#This Row],[Heure coucher]],"0000"),2)</f>
        <v>#VALUE!</v>
      </c>
      <c r="Q590" s="31" t="e">
        <f>LEFT(TEXT(DataFromForm[[#This Row],[Heure coucher]],"0000"),2)+1</f>
        <v>#VALUE!</v>
      </c>
      <c r="R590" s="32" t="e">
        <f>IF(RIGHT(DataFromForm[[#This Row],[Heure coucher]],2)*1 &gt;57,Q590, P590)</f>
        <v>#VALUE!</v>
      </c>
      <c r="S590" s="33" t="e">
        <f>IF(RIGHT(DataFromForm[[#This Row],[Heure coucher]],2)*1 &gt;57,0,MROUND(RIGHT(DataFromForm[[#This Row],[Heure coucher]]*1,2),15))</f>
        <v>#VALUE!</v>
      </c>
      <c r="T590" s="20" t="e" cm="1">
        <f t="array" aca="1" ref="T590" ca="1">RIGHT(CELL("address",INDEX(Agenda!A:A,MATCH(DataFromForm[[#This Row],[Date]],Agenda!A:A,0))),3)</f>
        <v>#VALUE!</v>
      </c>
      <c r="U590" s="34" t="e" cm="1">
        <f t="array" ref="U590">INDEX(MatriceHeureHeure[], MATCH(S590*1,TableHeuresMinutes[Colonne1],0),MATCH(R590*1,(MatriceHeureHeure[#Headers])*1,0))</f>
        <v>#VALUE!</v>
      </c>
      <c r="W590" s="30" t="e">
        <f>LEFT(TEXT(DataFromForm[[#This Row],[Heure levé]],"0000"),2)</f>
        <v>#VALUE!</v>
      </c>
      <c r="X590" s="31" t="e">
        <f>LEFT(TEXT(DataFromForm[[#This Row],[Heure levé]],"0000"),2)+1</f>
        <v>#VALUE!</v>
      </c>
      <c r="Y590" t="e">
        <f>IF(RIGHT(DataFromForm[[#This Row],[Heure levé]],2)*1 &gt;57, X590,W590)</f>
        <v>#VALUE!</v>
      </c>
      <c r="Z590" t="e">
        <f>IF(RIGHT(DataFromForm[[#This Row],[Heure levé]],2)*1 &gt;57,0,MROUND(RIGHT(DataFromForm[[#This Row],[Heure coucher]]*1,2),15))</f>
        <v>#VALUE!</v>
      </c>
      <c r="AA590" t="e" cm="1">
        <f t="array" aca="1" ref="AA590" ca="1">RIGHT(CELL("address",INDEX(Agenda!A:A,MATCH(DataFromForm[[#This Row],[Date]],Agenda!A:A,0))),3)</f>
        <v>#VALUE!</v>
      </c>
      <c r="AB590" s="4" t="e" cm="1">
        <f t="array" ref="AB590">INDEX(MatriceHeureHeure[], MATCH(Z590*1,TableHeuresMinutes[Colonne1],0),MATCH(Y590*1,(MatriceHeureHeure[#Headers])*1,0))</f>
        <v>#VALUE!</v>
      </c>
      <c r="AD590" s="48" t="e">
        <f>LEFT(TEXT(DataFromForm[[#This Row],[HeureBoisson]],"0000"),2)</f>
        <v>#VALUE!</v>
      </c>
      <c r="AE590" s="31" t="e">
        <f>LEFT(TEXT(DataFromForm[[#This Row],[HeureBoisson]],"0000"),2)+1</f>
        <v>#VALUE!</v>
      </c>
      <c r="AF590" t="e">
        <f>IF(RIGHT(DataFromForm[[#This Row],[HeureBoisson]],2)*1 &gt;57, AE590,AD590)</f>
        <v>#VALUE!</v>
      </c>
      <c r="AG590" t="e">
        <f>IF(RIGHT(DataFromForm[[#This Row],[HeureBoisson]],2)*1 &gt;57,0,MROUND(RIGHT(DataFromForm[[#This Row],[Heure coucher]]*1,2),15))</f>
        <v>#VALUE!</v>
      </c>
      <c r="AH590" t="e" cm="1">
        <f t="array" aca="1" ref="AH590" ca="1">RIGHT(CELL("address",INDEX(Agenda!A:A,MATCH(DataFromForm[[#This Row],[Date]],Agenda!A:A,0))),3)-1</f>
        <v>#VALUE!</v>
      </c>
      <c r="AI590" s="4" t="e" cm="1">
        <f t="array" ref="AI590">INDEX(MatriceHeureHeure[], MATCH(AG590*1,TableHeuresMinutes[Colonne1],0),MATCH(AF590*1,(MatriceHeureHeure[#Headers])*1,0))</f>
        <v>#VALUE!</v>
      </c>
      <c r="AJ590" s="37">
        <v>0</v>
      </c>
      <c r="AK590" s="48" t="e">
        <f>LEFT(TEXT(DataFromForm[[#This Row],[Heure sieste]],"0000"),2)</f>
        <v>#VALUE!</v>
      </c>
      <c r="AL590" s="31" t="e">
        <f>LEFT(TEXT(DataFromForm[[#This Row],[Heure sieste]],"0000"),2)+1</f>
        <v>#VALUE!</v>
      </c>
      <c r="AM590" t="e">
        <f>IF(RIGHT(DataFromForm[[#This Row],[Heure sieste]],2)*1 &gt;57, AL590,AK590)</f>
        <v>#VALUE!</v>
      </c>
      <c r="AN590" t="e">
        <f>IF(RIGHT(DataFromForm[[#This Row],[Heure sieste]],2)*1 &gt;57,0,MROUND(RIGHT(DataFromForm[[#This Row],[Heure sieste]]*1,2),15))</f>
        <v>#VALUE!</v>
      </c>
      <c r="AO590" t="e">
        <f>MROUND(DataFromForm[[#This Row],[Durée sieste]],15)</f>
        <v>#VALUE!</v>
      </c>
      <c r="AP590" t="e" cm="1">
        <f t="array" aca="1" ref="AP590" ca="1">RIGHT(CELL("address",INDEX(Agenda!A:A,MATCH(DataFromForm[[#This Row],[Date]],Agenda!A:A,0))),3)</f>
        <v>#VALUE!</v>
      </c>
      <c r="AQ590" s="4" t="e" cm="1">
        <f t="array" ref="AQ590">INDEX(MatriceHeureHeure[], MATCH(AN590*1,TableHeuresMinutes[Colonne1],0),MATCH(AM590*1,(MatriceHeureHeure[#Headers])*1,0))</f>
        <v>#VALUE!</v>
      </c>
      <c r="AR590" t="e">
        <f t="shared" si="9"/>
        <v>#VALUE!</v>
      </c>
    </row>
    <row r="591" spans="16:44">
      <c r="P591" s="30" t="e">
        <f>LEFT(TEXT(DataFromForm[[#This Row],[Heure coucher]],"0000"),2)</f>
        <v>#VALUE!</v>
      </c>
      <c r="Q591" s="31" t="e">
        <f>LEFT(TEXT(DataFromForm[[#This Row],[Heure coucher]],"0000"),2)+1</f>
        <v>#VALUE!</v>
      </c>
      <c r="R591" s="32" t="e">
        <f>IF(RIGHT(DataFromForm[[#This Row],[Heure coucher]],2)*1 &gt;57,Q591, P591)</f>
        <v>#VALUE!</v>
      </c>
      <c r="S591" s="33" t="e">
        <f>IF(RIGHT(DataFromForm[[#This Row],[Heure coucher]],2)*1 &gt;57,0,MROUND(RIGHT(DataFromForm[[#This Row],[Heure coucher]]*1,2),15))</f>
        <v>#VALUE!</v>
      </c>
      <c r="T591" s="20" t="e" cm="1">
        <f t="array" aca="1" ref="T591" ca="1">RIGHT(CELL("address",INDEX(Agenda!A:A,MATCH(DataFromForm[[#This Row],[Date]],Agenda!A:A,0))),3)</f>
        <v>#VALUE!</v>
      </c>
      <c r="U591" s="34" t="e" cm="1">
        <f t="array" ref="U591">INDEX(MatriceHeureHeure[], MATCH(S591*1,TableHeuresMinutes[Colonne1],0),MATCH(R591*1,(MatriceHeureHeure[#Headers])*1,0))</f>
        <v>#VALUE!</v>
      </c>
      <c r="W591" s="30" t="e">
        <f>LEFT(TEXT(DataFromForm[[#This Row],[Heure levé]],"0000"),2)</f>
        <v>#VALUE!</v>
      </c>
      <c r="X591" s="31" t="e">
        <f>LEFT(TEXT(DataFromForm[[#This Row],[Heure levé]],"0000"),2)+1</f>
        <v>#VALUE!</v>
      </c>
      <c r="Y591" t="e">
        <f>IF(RIGHT(DataFromForm[[#This Row],[Heure levé]],2)*1 &gt;57, X591,W591)</f>
        <v>#VALUE!</v>
      </c>
      <c r="Z591" t="e">
        <f>IF(RIGHT(DataFromForm[[#This Row],[Heure levé]],2)*1 &gt;57,0,MROUND(RIGHT(DataFromForm[[#This Row],[Heure coucher]]*1,2),15))</f>
        <v>#VALUE!</v>
      </c>
      <c r="AA591" t="e" cm="1">
        <f t="array" aca="1" ref="AA591" ca="1">RIGHT(CELL("address",INDEX(Agenda!A:A,MATCH(DataFromForm[[#This Row],[Date]],Agenda!A:A,0))),3)</f>
        <v>#VALUE!</v>
      </c>
      <c r="AB591" s="4" t="e" cm="1">
        <f t="array" ref="AB591">INDEX(MatriceHeureHeure[], MATCH(Z591*1,TableHeuresMinutes[Colonne1],0),MATCH(Y591*1,(MatriceHeureHeure[#Headers])*1,0))</f>
        <v>#VALUE!</v>
      </c>
      <c r="AD591" s="48" t="e">
        <f>LEFT(TEXT(DataFromForm[[#This Row],[HeureBoisson]],"0000"),2)</f>
        <v>#VALUE!</v>
      </c>
      <c r="AE591" s="31" t="e">
        <f>LEFT(TEXT(DataFromForm[[#This Row],[HeureBoisson]],"0000"),2)+1</f>
        <v>#VALUE!</v>
      </c>
      <c r="AF591" t="e">
        <f>IF(RIGHT(DataFromForm[[#This Row],[HeureBoisson]],2)*1 &gt;57, AE591,AD591)</f>
        <v>#VALUE!</v>
      </c>
      <c r="AG591" t="e">
        <f>IF(RIGHT(DataFromForm[[#This Row],[HeureBoisson]],2)*1 &gt;57,0,MROUND(RIGHT(DataFromForm[[#This Row],[Heure coucher]]*1,2),15))</f>
        <v>#VALUE!</v>
      </c>
      <c r="AH591" t="e" cm="1">
        <f t="array" aca="1" ref="AH591" ca="1">RIGHT(CELL("address",INDEX(Agenda!A:A,MATCH(DataFromForm[[#This Row],[Date]],Agenda!A:A,0))),3)-1</f>
        <v>#VALUE!</v>
      </c>
      <c r="AI591" s="4" t="e" cm="1">
        <f t="array" ref="AI591">INDEX(MatriceHeureHeure[], MATCH(AG591*1,TableHeuresMinutes[Colonne1],0),MATCH(AF591*1,(MatriceHeureHeure[#Headers])*1,0))</f>
        <v>#VALUE!</v>
      </c>
      <c r="AJ591" s="37">
        <v>0</v>
      </c>
      <c r="AK591" s="48" t="e">
        <f>LEFT(TEXT(DataFromForm[[#This Row],[Heure sieste]],"0000"),2)</f>
        <v>#VALUE!</v>
      </c>
      <c r="AL591" s="31" t="e">
        <f>LEFT(TEXT(DataFromForm[[#This Row],[Heure sieste]],"0000"),2)+1</f>
        <v>#VALUE!</v>
      </c>
      <c r="AM591" t="e">
        <f>IF(RIGHT(DataFromForm[[#This Row],[Heure sieste]],2)*1 &gt;57, AL591,AK591)</f>
        <v>#VALUE!</v>
      </c>
      <c r="AN591" t="e">
        <f>IF(RIGHT(DataFromForm[[#This Row],[Heure sieste]],2)*1 &gt;57,0,MROUND(RIGHT(DataFromForm[[#This Row],[Heure sieste]]*1,2),15))</f>
        <v>#VALUE!</v>
      </c>
      <c r="AO591" t="e">
        <f>MROUND(DataFromForm[[#This Row],[Durée sieste]],15)</f>
        <v>#VALUE!</v>
      </c>
      <c r="AP591" t="e" cm="1">
        <f t="array" aca="1" ref="AP591" ca="1">RIGHT(CELL("address",INDEX(Agenda!A:A,MATCH(DataFromForm[[#This Row],[Date]],Agenda!A:A,0))),3)</f>
        <v>#VALUE!</v>
      </c>
      <c r="AQ591" s="4" t="e" cm="1">
        <f t="array" ref="AQ591">INDEX(MatriceHeureHeure[], MATCH(AN591*1,TableHeuresMinutes[Colonne1],0),MATCH(AM591*1,(MatriceHeureHeure[#Headers])*1,0))</f>
        <v>#VALUE!</v>
      </c>
      <c r="AR591" t="e">
        <f t="shared" si="9"/>
        <v>#VALUE!</v>
      </c>
    </row>
    <row r="592" spans="16:44">
      <c r="P592" s="30" t="e">
        <f>LEFT(TEXT(DataFromForm[[#This Row],[Heure coucher]],"0000"),2)</f>
        <v>#VALUE!</v>
      </c>
      <c r="Q592" s="31" t="e">
        <f>LEFT(TEXT(DataFromForm[[#This Row],[Heure coucher]],"0000"),2)+1</f>
        <v>#VALUE!</v>
      </c>
      <c r="R592" s="32" t="e">
        <f>IF(RIGHT(DataFromForm[[#This Row],[Heure coucher]],2)*1 &gt;57,Q592, P592)</f>
        <v>#VALUE!</v>
      </c>
      <c r="S592" s="33" t="e">
        <f>IF(RIGHT(DataFromForm[[#This Row],[Heure coucher]],2)*1 &gt;57,0,MROUND(RIGHT(DataFromForm[[#This Row],[Heure coucher]]*1,2),15))</f>
        <v>#VALUE!</v>
      </c>
      <c r="T592" s="20" t="e" cm="1">
        <f t="array" aca="1" ref="T592" ca="1">RIGHT(CELL("address",INDEX(Agenda!A:A,MATCH(DataFromForm[[#This Row],[Date]],Agenda!A:A,0))),3)</f>
        <v>#VALUE!</v>
      </c>
      <c r="U592" s="34" t="e" cm="1">
        <f t="array" ref="U592">INDEX(MatriceHeureHeure[], MATCH(S592*1,TableHeuresMinutes[Colonne1],0),MATCH(R592*1,(MatriceHeureHeure[#Headers])*1,0))</f>
        <v>#VALUE!</v>
      </c>
      <c r="W592" s="30" t="e">
        <f>LEFT(TEXT(DataFromForm[[#This Row],[Heure levé]],"0000"),2)</f>
        <v>#VALUE!</v>
      </c>
      <c r="X592" s="31" t="e">
        <f>LEFT(TEXT(DataFromForm[[#This Row],[Heure levé]],"0000"),2)+1</f>
        <v>#VALUE!</v>
      </c>
      <c r="Y592" t="e">
        <f>IF(RIGHT(DataFromForm[[#This Row],[Heure levé]],2)*1 &gt;57, X592,W592)</f>
        <v>#VALUE!</v>
      </c>
      <c r="Z592" t="e">
        <f>IF(RIGHT(DataFromForm[[#This Row],[Heure levé]],2)*1 &gt;57,0,MROUND(RIGHT(DataFromForm[[#This Row],[Heure coucher]]*1,2),15))</f>
        <v>#VALUE!</v>
      </c>
      <c r="AA592" t="e" cm="1">
        <f t="array" aca="1" ref="AA592" ca="1">RIGHT(CELL("address",INDEX(Agenda!A:A,MATCH(DataFromForm[[#This Row],[Date]],Agenda!A:A,0))),3)</f>
        <v>#VALUE!</v>
      </c>
      <c r="AB592" s="4" t="e" cm="1">
        <f t="array" ref="AB592">INDEX(MatriceHeureHeure[], MATCH(Z592*1,TableHeuresMinutes[Colonne1],0),MATCH(Y592*1,(MatriceHeureHeure[#Headers])*1,0))</f>
        <v>#VALUE!</v>
      </c>
      <c r="AD592" s="48" t="e">
        <f>LEFT(TEXT(DataFromForm[[#This Row],[HeureBoisson]],"0000"),2)</f>
        <v>#VALUE!</v>
      </c>
      <c r="AE592" s="31" t="e">
        <f>LEFT(TEXT(DataFromForm[[#This Row],[HeureBoisson]],"0000"),2)+1</f>
        <v>#VALUE!</v>
      </c>
      <c r="AF592" t="e">
        <f>IF(RIGHT(DataFromForm[[#This Row],[HeureBoisson]],2)*1 &gt;57, AE592,AD592)</f>
        <v>#VALUE!</v>
      </c>
      <c r="AG592" t="e">
        <f>IF(RIGHT(DataFromForm[[#This Row],[HeureBoisson]],2)*1 &gt;57,0,MROUND(RIGHT(DataFromForm[[#This Row],[Heure coucher]]*1,2),15))</f>
        <v>#VALUE!</v>
      </c>
      <c r="AH592" t="e" cm="1">
        <f t="array" aca="1" ref="AH592" ca="1">RIGHT(CELL("address",INDEX(Agenda!A:A,MATCH(DataFromForm[[#This Row],[Date]],Agenda!A:A,0))),3)-1</f>
        <v>#VALUE!</v>
      </c>
      <c r="AI592" s="4" t="e" cm="1">
        <f t="array" ref="AI592">INDEX(MatriceHeureHeure[], MATCH(AG592*1,TableHeuresMinutes[Colonne1],0),MATCH(AF592*1,(MatriceHeureHeure[#Headers])*1,0))</f>
        <v>#VALUE!</v>
      </c>
      <c r="AJ592" s="37">
        <v>0</v>
      </c>
      <c r="AK592" s="48" t="e">
        <f>LEFT(TEXT(DataFromForm[[#This Row],[Heure sieste]],"0000"),2)</f>
        <v>#VALUE!</v>
      </c>
      <c r="AL592" s="31" t="e">
        <f>LEFT(TEXT(DataFromForm[[#This Row],[Heure sieste]],"0000"),2)+1</f>
        <v>#VALUE!</v>
      </c>
      <c r="AM592" t="e">
        <f>IF(RIGHT(DataFromForm[[#This Row],[Heure sieste]],2)*1 &gt;57, AL592,AK592)</f>
        <v>#VALUE!</v>
      </c>
      <c r="AN592" t="e">
        <f>IF(RIGHT(DataFromForm[[#This Row],[Heure sieste]],2)*1 &gt;57,0,MROUND(RIGHT(DataFromForm[[#This Row],[Heure sieste]]*1,2),15))</f>
        <v>#VALUE!</v>
      </c>
      <c r="AO592" t="e">
        <f>MROUND(DataFromForm[[#This Row],[Durée sieste]],15)</f>
        <v>#VALUE!</v>
      </c>
      <c r="AP592" t="e" cm="1">
        <f t="array" aca="1" ref="AP592" ca="1">RIGHT(CELL("address",INDEX(Agenda!A:A,MATCH(DataFromForm[[#This Row],[Date]],Agenda!A:A,0))),3)</f>
        <v>#VALUE!</v>
      </c>
      <c r="AQ592" s="4" t="e" cm="1">
        <f t="array" ref="AQ592">INDEX(MatriceHeureHeure[], MATCH(AN592*1,TableHeuresMinutes[Colonne1],0),MATCH(AM592*1,(MatriceHeureHeure[#Headers])*1,0))</f>
        <v>#VALUE!</v>
      </c>
      <c r="AR592" t="e">
        <f t="shared" si="9"/>
        <v>#VALUE!</v>
      </c>
    </row>
    <row r="593" spans="16:44">
      <c r="P593" s="30" t="e">
        <f>LEFT(TEXT(DataFromForm[[#This Row],[Heure coucher]],"0000"),2)</f>
        <v>#VALUE!</v>
      </c>
      <c r="Q593" s="31" t="e">
        <f>LEFT(TEXT(DataFromForm[[#This Row],[Heure coucher]],"0000"),2)+1</f>
        <v>#VALUE!</v>
      </c>
      <c r="R593" s="32" t="e">
        <f>IF(RIGHT(DataFromForm[[#This Row],[Heure coucher]],2)*1 &gt;57,Q593, P593)</f>
        <v>#VALUE!</v>
      </c>
      <c r="S593" s="33" t="e">
        <f>IF(RIGHT(DataFromForm[[#This Row],[Heure coucher]],2)*1 &gt;57,0,MROUND(RIGHT(DataFromForm[[#This Row],[Heure coucher]]*1,2),15))</f>
        <v>#VALUE!</v>
      </c>
      <c r="T593" s="20" t="e" cm="1">
        <f t="array" aca="1" ref="T593" ca="1">RIGHT(CELL("address",INDEX(Agenda!A:A,MATCH(DataFromForm[[#This Row],[Date]],Agenda!A:A,0))),3)</f>
        <v>#VALUE!</v>
      </c>
      <c r="U593" s="34" t="e" cm="1">
        <f t="array" ref="U593">INDEX(MatriceHeureHeure[], MATCH(S593*1,TableHeuresMinutes[Colonne1],0),MATCH(R593*1,(MatriceHeureHeure[#Headers])*1,0))</f>
        <v>#VALUE!</v>
      </c>
      <c r="W593" s="30" t="e">
        <f>LEFT(TEXT(DataFromForm[[#This Row],[Heure levé]],"0000"),2)</f>
        <v>#VALUE!</v>
      </c>
      <c r="X593" s="31" t="e">
        <f>LEFT(TEXT(DataFromForm[[#This Row],[Heure levé]],"0000"),2)+1</f>
        <v>#VALUE!</v>
      </c>
      <c r="Y593" t="e">
        <f>IF(RIGHT(DataFromForm[[#This Row],[Heure levé]],2)*1 &gt;57, X593,W593)</f>
        <v>#VALUE!</v>
      </c>
      <c r="Z593" t="e">
        <f>IF(RIGHT(DataFromForm[[#This Row],[Heure levé]],2)*1 &gt;57,0,MROUND(RIGHT(DataFromForm[[#This Row],[Heure coucher]]*1,2),15))</f>
        <v>#VALUE!</v>
      </c>
      <c r="AA593" t="e" cm="1">
        <f t="array" aca="1" ref="AA593" ca="1">RIGHT(CELL("address",INDEX(Agenda!A:A,MATCH(DataFromForm[[#This Row],[Date]],Agenda!A:A,0))),3)</f>
        <v>#VALUE!</v>
      </c>
      <c r="AB593" s="4" t="e" cm="1">
        <f t="array" ref="AB593">INDEX(MatriceHeureHeure[], MATCH(Z593*1,TableHeuresMinutes[Colonne1],0),MATCH(Y593*1,(MatriceHeureHeure[#Headers])*1,0))</f>
        <v>#VALUE!</v>
      </c>
      <c r="AD593" s="48" t="e">
        <f>LEFT(TEXT(DataFromForm[[#This Row],[HeureBoisson]],"0000"),2)</f>
        <v>#VALUE!</v>
      </c>
      <c r="AE593" s="31" t="e">
        <f>LEFT(TEXT(DataFromForm[[#This Row],[HeureBoisson]],"0000"),2)+1</f>
        <v>#VALUE!</v>
      </c>
      <c r="AF593" t="e">
        <f>IF(RIGHT(DataFromForm[[#This Row],[HeureBoisson]],2)*1 &gt;57, AE593,AD593)</f>
        <v>#VALUE!</v>
      </c>
      <c r="AG593" t="e">
        <f>IF(RIGHT(DataFromForm[[#This Row],[HeureBoisson]],2)*1 &gt;57,0,MROUND(RIGHT(DataFromForm[[#This Row],[Heure coucher]]*1,2),15))</f>
        <v>#VALUE!</v>
      </c>
      <c r="AH593" t="e" cm="1">
        <f t="array" aca="1" ref="AH593" ca="1">RIGHT(CELL("address",INDEX(Agenda!A:A,MATCH(DataFromForm[[#This Row],[Date]],Agenda!A:A,0))),3)-1</f>
        <v>#VALUE!</v>
      </c>
      <c r="AI593" s="4" t="e" cm="1">
        <f t="array" ref="AI593">INDEX(MatriceHeureHeure[], MATCH(AG593*1,TableHeuresMinutes[Colonne1],0),MATCH(AF593*1,(MatriceHeureHeure[#Headers])*1,0))</f>
        <v>#VALUE!</v>
      </c>
      <c r="AJ593" s="37">
        <v>0</v>
      </c>
      <c r="AK593" s="48" t="e">
        <f>LEFT(TEXT(DataFromForm[[#This Row],[Heure sieste]],"0000"),2)</f>
        <v>#VALUE!</v>
      </c>
      <c r="AL593" s="31" t="e">
        <f>LEFT(TEXT(DataFromForm[[#This Row],[Heure sieste]],"0000"),2)+1</f>
        <v>#VALUE!</v>
      </c>
      <c r="AM593" t="e">
        <f>IF(RIGHT(DataFromForm[[#This Row],[Heure sieste]],2)*1 &gt;57, AL593,AK593)</f>
        <v>#VALUE!</v>
      </c>
      <c r="AN593" t="e">
        <f>IF(RIGHT(DataFromForm[[#This Row],[Heure sieste]],2)*1 &gt;57,0,MROUND(RIGHT(DataFromForm[[#This Row],[Heure sieste]]*1,2),15))</f>
        <v>#VALUE!</v>
      </c>
      <c r="AO593" t="e">
        <f>MROUND(DataFromForm[[#This Row],[Durée sieste]],15)</f>
        <v>#VALUE!</v>
      </c>
      <c r="AP593" t="e" cm="1">
        <f t="array" aca="1" ref="AP593" ca="1">RIGHT(CELL("address",INDEX(Agenda!A:A,MATCH(DataFromForm[[#This Row],[Date]],Agenda!A:A,0))),3)</f>
        <v>#VALUE!</v>
      </c>
      <c r="AQ593" s="4" t="e" cm="1">
        <f t="array" ref="AQ593">INDEX(MatriceHeureHeure[], MATCH(AN593*1,TableHeuresMinutes[Colonne1],0),MATCH(AM593*1,(MatriceHeureHeure[#Headers])*1,0))</f>
        <v>#VALUE!</v>
      </c>
      <c r="AR593" t="e">
        <f t="shared" si="9"/>
        <v>#VALUE!</v>
      </c>
    </row>
    <row r="594" spans="16:44">
      <c r="P594" s="30" t="e">
        <f>LEFT(TEXT(DataFromForm[[#This Row],[Heure coucher]],"0000"),2)</f>
        <v>#VALUE!</v>
      </c>
      <c r="Q594" s="31" t="e">
        <f>LEFT(TEXT(DataFromForm[[#This Row],[Heure coucher]],"0000"),2)+1</f>
        <v>#VALUE!</v>
      </c>
      <c r="R594" s="32" t="e">
        <f>IF(RIGHT(DataFromForm[[#This Row],[Heure coucher]],2)*1 &gt;57,Q594, P594)</f>
        <v>#VALUE!</v>
      </c>
      <c r="S594" s="33" t="e">
        <f>IF(RIGHT(DataFromForm[[#This Row],[Heure coucher]],2)*1 &gt;57,0,MROUND(RIGHT(DataFromForm[[#This Row],[Heure coucher]]*1,2),15))</f>
        <v>#VALUE!</v>
      </c>
      <c r="T594" s="20" t="e" cm="1">
        <f t="array" aca="1" ref="T594" ca="1">RIGHT(CELL("address",INDEX(Agenda!A:A,MATCH(DataFromForm[[#This Row],[Date]],Agenda!A:A,0))),3)</f>
        <v>#VALUE!</v>
      </c>
      <c r="U594" s="34" t="e" cm="1">
        <f t="array" ref="U594">INDEX(MatriceHeureHeure[], MATCH(S594*1,TableHeuresMinutes[Colonne1],0),MATCH(R594*1,(MatriceHeureHeure[#Headers])*1,0))</f>
        <v>#VALUE!</v>
      </c>
      <c r="W594" s="30" t="e">
        <f>LEFT(TEXT(DataFromForm[[#This Row],[Heure levé]],"0000"),2)</f>
        <v>#VALUE!</v>
      </c>
      <c r="X594" s="31" t="e">
        <f>LEFT(TEXT(DataFromForm[[#This Row],[Heure levé]],"0000"),2)+1</f>
        <v>#VALUE!</v>
      </c>
      <c r="Y594" t="e">
        <f>IF(RIGHT(DataFromForm[[#This Row],[Heure levé]],2)*1 &gt;57, X594,W594)</f>
        <v>#VALUE!</v>
      </c>
      <c r="Z594" t="e">
        <f>IF(RIGHT(DataFromForm[[#This Row],[Heure levé]],2)*1 &gt;57,0,MROUND(RIGHT(DataFromForm[[#This Row],[Heure coucher]]*1,2),15))</f>
        <v>#VALUE!</v>
      </c>
      <c r="AA594" t="e" cm="1">
        <f t="array" aca="1" ref="AA594" ca="1">RIGHT(CELL("address",INDEX(Agenda!A:A,MATCH(DataFromForm[[#This Row],[Date]],Agenda!A:A,0))),3)</f>
        <v>#VALUE!</v>
      </c>
      <c r="AB594" s="4" t="e" cm="1">
        <f t="array" ref="AB594">INDEX(MatriceHeureHeure[], MATCH(Z594*1,TableHeuresMinutes[Colonne1],0),MATCH(Y594*1,(MatriceHeureHeure[#Headers])*1,0))</f>
        <v>#VALUE!</v>
      </c>
      <c r="AD594" s="48" t="e">
        <f>LEFT(TEXT(DataFromForm[[#This Row],[HeureBoisson]],"0000"),2)</f>
        <v>#VALUE!</v>
      </c>
      <c r="AE594" s="31" t="e">
        <f>LEFT(TEXT(DataFromForm[[#This Row],[HeureBoisson]],"0000"),2)+1</f>
        <v>#VALUE!</v>
      </c>
      <c r="AF594" t="e">
        <f>IF(RIGHT(DataFromForm[[#This Row],[HeureBoisson]],2)*1 &gt;57, AE594,AD594)</f>
        <v>#VALUE!</v>
      </c>
      <c r="AG594" t="e">
        <f>IF(RIGHT(DataFromForm[[#This Row],[HeureBoisson]],2)*1 &gt;57,0,MROUND(RIGHT(DataFromForm[[#This Row],[Heure coucher]]*1,2),15))</f>
        <v>#VALUE!</v>
      </c>
      <c r="AH594" t="e" cm="1">
        <f t="array" aca="1" ref="AH594" ca="1">RIGHT(CELL("address",INDEX(Agenda!A:A,MATCH(DataFromForm[[#This Row],[Date]],Agenda!A:A,0))),3)-1</f>
        <v>#VALUE!</v>
      </c>
      <c r="AI594" s="4" t="e" cm="1">
        <f t="array" ref="AI594">INDEX(MatriceHeureHeure[], MATCH(AG594*1,TableHeuresMinutes[Colonne1],0),MATCH(AF594*1,(MatriceHeureHeure[#Headers])*1,0))</f>
        <v>#VALUE!</v>
      </c>
      <c r="AJ594" s="37">
        <v>0</v>
      </c>
      <c r="AK594" s="48" t="e">
        <f>LEFT(TEXT(DataFromForm[[#This Row],[Heure sieste]],"0000"),2)</f>
        <v>#VALUE!</v>
      </c>
      <c r="AL594" s="31" t="e">
        <f>LEFT(TEXT(DataFromForm[[#This Row],[Heure sieste]],"0000"),2)+1</f>
        <v>#VALUE!</v>
      </c>
      <c r="AM594" t="e">
        <f>IF(RIGHT(DataFromForm[[#This Row],[Heure sieste]],2)*1 &gt;57, AL594,AK594)</f>
        <v>#VALUE!</v>
      </c>
      <c r="AN594" t="e">
        <f>IF(RIGHT(DataFromForm[[#This Row],[Heure sieste]],2)*1 &gt;57,0,MROUND(RIGHT(DataFromForm[[#This Row],[Heure sieste]]*1,2),15))</f>
        <v>#VALUE!</v>
      </c>
      <c r="AO594" t="e">
        <f>MROUND(DataFromForm[[#This Row],[Durée sieste]],15)</f>
        <v>#VALUE!</v>
      </c>
      <c r="AP594" t="e" cm="1">
        <f t="array" aca="1" ref="AP594" ca="1">RIGHT(CELL("address",INDEX(Agenda!A:A,MATCH(DataFromForm[[#This Row],[Date]],Agenda!A:A,0))),3)</f>
        <v>#VALUE!</v>
      </c>
      <c r="AQ594" s="4" t="e" cm="1">
        <f t="array" ref="AQ594">INDEX(MatriceHeureHeure[], MATCH(AN594*1,TableHeuresMinutes[Colonne1],0),MATCH(AM594*1,(MatriceHeureHeure[#Headers])*1,0))</f>
        <v>#VALUE!</v>
      </c>
      <c r="AR594" t="e">
        <f t="shared" si="9"/>
        <v>#VALUE!</v>
      </c>
    </row>
    <row r="595" spans="16:44">
      <c r="P595" s="30" t="e">
        <f>LEFT(TEXT(DataFromForm[[#This Row],[Heure coucher]],"0000"),2)</f>
        <v>#VALUE!</v>
      </c>
      <c r="Q595" s="31" t="e">
        <f>LEFT(TEXT(DataFromForm[[#This Row],[Heure coucher]],"0000"),2)+1</f>
        <v>#VALUE!</v>
      </c>
      <c r="R595" s="32" t="e">
        <f>IF(RIGHT(DataFromForm[[#This Row],[Heure coucher]],2)*1 &gt;57,Q595, P595)</f>
        <v>#VALUE!</v>
      </c>
      <c r="S595" s="33" t="e">
        <f>IF(RIGHT(DataFromForm[[#This Row],[Heure coucher]],2)*1 &gt;57,0,MROUND(RIGHT(DataFromForm[[#This Row],[Heure coucher]]*1,2),15))</f>
        <v>#VALUE!</v>
      </c>
      <c r="T595" s="20" t="e" cm="1">
        <f t="array" aca="1" ref="T595" ca="1">RIGHT(CELL("address",INDEX(Agenda!A:A,MATCH(DataFromForm[[#This Row],[Date]],Agenda!A:A,0))),3)</f>
        <v>#VALUE!</v>
      </c>
      <c r="U595" s="34" t="e" cm="1">
        <f t="array" ref="U595">INDEX(MatriceHeureHeure[], MATCH(S595*1,TableHeuresMinutes[Colonne1],0),MATCH(R595*1,(MatriceHeureHeure[#Headers])*1,0))</f>
        <v>#VALUE!</v>
      </c>
      <c r="W595" s="30" t="e">
        <f>LEFT(TEXT(DataFromForm[[#This Row],[Heure levé]],"0000"),2)</f>
        <v>#VALUE!</v>
      </c>
      <c r="X595" s="31" t="e">
        <f>LEFT(TEXT(DataFromForm[[#This Row],[Heure levé]],"0000"),2)+1</f>
        <v>#VALUE!</v>
      </c>
      <c r="Y595" t="e">
        <f>IF(RIGHT(DataFromForm[[#This Row],[Heure levé]],2)*1 &gt;57, X595,W595)</f>
        <v>#VALUE!</v>
      </c>
      <c r="Z595" t="e">
        <f>IF(RIGHT(DataFromForm[[#This Row],[Heure levé]],2)*1 &gt;57,0,MROUND(RIGHT(DataFromForm[[#This Row],[Heure coucher]]*1,2),15))</f>
        <v>#VALUE!</v>
      </c>
      <c r="AA595" t="e" cm="1">
        <f t="array" aca="1" ref="AA595" ca="1">RIGHT(CELL("address",INDEX(Agenda!A:A,MATCH(DataFromForm[[#This Row],[Date]],Agenda!A:A,0))),3)</f>
        <v>#VALUE!</v>
      </c>
      <c r="AB595" s="4" t="e" cm="1">
        <f t="array" ref="AB595">INDEX(MatriceHeureHeure[], MATCH(Z595*1,TableHeuresMinutes[Colonne1],0),MATCH(Y595*1,(MatriceHeureHeure[#Headers])*1,0))</f>
        <v>#VALUE!</v>
      </c>
      <c r="AD595" s="48" t="e">
        <f>LEFT(TEXT(DataFromForm[[#This Row],[HeureBoisson]],"0000"),2)</f>
        <v>#VALUE!</v>
      </c>
      <c r="AE595" s="31" t="e">
        <f>LEFT(TEXT(DataFromForm[[#This Row],[HeureBoisson]],"0000"),2)+1</f>
        <v>#VALUE!</v>
      </c>
      <c r="AF595" t="e">
        <f>IF(RIGHT(DataFromForm[[#This Row],[HeureBoisson]],2)*1 &gt;57, AE595,AD595)</f>
        <v>#VALUE!</v>
      </c>
      <c r="AG595" t="e">
        <f>IF(RIGHT(DataFromForm[[#This Row],[HeureBoisson]],2)*1 &gt;57,0,MROUND(RIGHT(DataFromForm[[#This Row],[Heure coucher]]*1,2),15))</f>
        <v>#VALUE!</v>
      </c>
      <c r="AH595" t="e" cm="1">
        <f t="array" aca="1" ref="AH595" ca="1">RIGHT(CELL("address",INDEX(Agenda!A:A,MATCH(DataFromForm[[#This Row],[Date]],Agenda!A:A,0))),3)-1</f>
        <v>#VALUE!</v>
      </c>
      <c r="AI595" s="4" t="e" cm="1">
        <f t="array" ref="AI595">INDEX(MatriceHeureHeure[], MATCH(AG595*1,TableHeuresMinutes[Colonne1],0),MATCH(AF595*1,(MatriceHeureHeure[#Headers])*1,0))</f>
        <v>#VALUE!</v>
      </c>
      <c r="AJ595" s="37">
        <v>0</v>
      </c>
      <c r="AK595" s="48" t="e">
        <f>LEFT(TEXT(DataFromForm[[#This Row],[Heure sieste]],"0000"),2)</f>
        <v>#VALUE!</v>
      </c>
      <c r="AL595" s="31" t="e">
        <f>LEFT(TEXT(DataFromForm[[#This Row],[Heure sieste]],"0000"),2)+1</f>
        <v>#VALUE!</v>
      </c>
      <c r="AM595" t="e">
        <f>IF(RIGHT(DataFromForm[[#This Row],[Heure sieste]],2)*1 &gt;57, AL595,AK595)</f>
        <v>#VALUE!</v>
      </c>
      <c r="AN595" t="e">
        <f>IF(RIGHT(DataFromForm[[#This Row],[Heure sieste]],2)*1 &gt;57,0,MROUND(RIGHT(DataFromForm[[#This Row],[Heure sieste]]*1,2),15))</f>
        <v>#VALUE!</v>
      </c>
      <c r="AO595" t="e">
        <f>MROUND(DataFromForm[[#This Row],[Durée sieste]],15)</f>
        <v>#VALUE!</v>
      </c>
      <c r="AP595" t="e" cm="1">
        <f t="array" aca="1" ref="AP595" ca="1">RIGHT(CELL("address",INDEX(Agenda!A:A,MATCH(DataFromForm[[#This Row],[Date]],Agenda!A:A,0))),3)</f>
        <v>#VALUE!</v>
      </c>
      <c r="AQ595" s="4" t="e" cm="1">
        <f t="array" ref="AQ595">INDEX(MatriceHeureHeure[], MATCH(AN595*1,TableHeuresMinutes[Colonne1],0),MATCH(AM595*1,(MatriceHeureHeure[#Headers])*1,0))</f>
        <v>#VALUE!</v>
      </c>
      <c r="AR595" t="e">
        <f t="shared" si="9"/>
        <v>#VALUE!</v>
      </c>
    </row>
    <row r="596" spans="16:44">
      <c r="P596" s="30" t="e">
        <f>LEFT(TEXT(DataFromForm[[#This Row],[Heure coucher]],"0000"),2)</f>
        <v>#VALUE!</v>
      </c>
      <c r="Q596" s="31" t="e">
        <f>LEFT(TEXT(DataFromForm[[#This Row],[Heure coucher]],"0000"),2)+1</f>
        <v>#VALUE!</v>
      </c>
      <c r="R596" s="32" t="e">
        <f>IF(RIGHT(DataFromForm[[#This Row],[Heure coucher]],2)*1 &gt;57,Q596, P596)</f>
        <v>#VALUE!</v>
      </c>
      <c r="S596" s="33" t="e">
        <f>IF(RIGHT(DataFromForm[[#This Row],[Heure coucher]],2)*1 &gt;57,0,MROUND(RIGHT(DataFromForm[[#This Row],[Heure coucher]]*1,2),15))</f>
        <v>#VALUE!</v>
      </c>
      <c r="T596" s="20" t="e" cm="1">
        <f t="array" aca="1" ref="T596" ca="1">RIGHT(CELL("address",INDEX(Agenda!A:A,MATCH(DataFromForm[[#This Row],[Date]],Agenda!A:A,0))),3)</f>
        <v>#VALUE!</v>
      </c>
      <c r="U596" s="34" t="e" cm="1">
        <f t="array" ref="U596">INDEX(MatriceHeureHeure[], MATCH(S596*1,TableHeuresMinutes[Colonne1],0),MATCH(R596*1,(MatriceHeureHeure[#Headers])*1,0))</f>
        <v>#VALUE!</v>
      </c>
      <c r="W596" s="30" t="e">
        <f>LEFT(TEXT(DataFromForm[[#This Row],[Heure levé]],"0000"),2)</f>
        <v>#VALUE!</v>
      </c>
      <c r="X596" s="31" t="e">
        <f>LEFT(TEXT(DataFromForm[[#This Row],[Heure levé]],"0000"),2)+1</f>
        <v>#VALUE!</v>
      </c>
      <c r="Y596" t="e">
        <f>IF(RIGHT(DataFromForm[[#This Row],[Heure levé]],2)*1 &gt;57, X596,W596)</f>
        <v>#VALUE!</v>
      </c>
      <c r="Z596" t="e">
        <f>IF(RIGHT(DataFromForm[[#This Row],[Heure levé]],2)*1 &gt;57,0,MROUND(RIGHT(DataFromForm[[#This Row],[Heure coucher]]*1,2),15))</f>
        <v>#VALUE!</v>
      </c>
      <c r="AA596" t="e" cm="1">
        <f t="array" aca="1" ref="AA596" ca="1">RIGHT(CELL("address",INDEX(Agenda!A:A,MATCH(DataFromForm[[#This Row],[Date]],Agenda!A:A,0))),3)</f>
        <v>#VALUE!</v>
      </c>
      <c r="AB596" s="4" t="e" cm="1">
        <f t="array" ref="AB596">INDEX(MatriceHeureHeure[], MATCH(Z596*1,TableHeuresMinutes[Colonne1],0),MATCH(Y596*1,(MatriceHeureHeure[#Headers])*1,0))</f>
        <v>#VALUE!</v>
      </c>
      <c r="AD596" s="48" t="e">
        <f>LEFT(TEXT(DataFromForm[[#This Row],[HeureBoisson]],"0000"),2)</f>
        <v>#VALUE!</v>
      </c>
      <c r="AE596" s="31" t="e">
        <f>LEFT(TEXT(DataFromForm[[#This Row],[HeureBoisson]],"0000"),2)+1</f>
        <v>#VALUE!</v>
      </c>
      <c r="AF596" t="e">
        <f>IF(RIGHT(DataFromForm[[#This Row],[HeureBoisson]],2)*1 &gt;57, AE596,AD596)</f>
        <v>#VALUE!</v>
      </c>
      <c r="AG596" t="e">
        <f>IF(RIGHT(DataFromForm[[#This Row],[HeureBoisson]],2)*1 &gt;57,0,MROUND(RIGHT(DataFromForm[[#This Row],[Heure coucher]]*1,2),15))</f>
        <v>#VALUE!</v>
      </c>
      <c r="AH596" t="e" cm="1">
        <f t="array" aca="1" ref="AH596" ca="1">RIGHT(CELL("address",INDEX(Agenda!A:A,MATCH(DataFromForm[[#This Row],[Date]],Agenda!A:A,0))),3)-1</f>
        <v>#VALUE!</v>
      </c>
      <c r="AI596" s="4" t="e" cm="1">
        <f t="array" ref="AI596">INDEX(MatriceHeureHeure[], MATCH(AG596*1,TableHeuresMinutes[Colonne1],0),MATCH(AF596*1,(MatriceHeureHeure[#Headers])*1,0))</f>
        <v>#VALUE!</v>
      </c>
      <c r="AJ596" s="37">
        <v>0</v>
      </c>
      <c r="AK596" s="48" t="e">
        <f>LEFT(TEXT(DataFromForm[[#This Row],[Heure sieste]],"0000"),2)</f>
        <v>#VALUE!</v>
      </c>
      <c r="AL596" s="31" t="e">
        <f>LEFT(TEXT(DataFromForm[[#This Row],[Heure sieste]],"0000"),2)+1</f>
        <v>#VALUE!</v>
      </c>
      <c r="AM596" t="e">
        <f>IF(RIGHT(DataFromForm[[#This Row],[Heure sieste]],2)*1 &gt;57, AL596,AK596)</f>
        <v>#VALUE!</v>
      </c>
      <c r="AN596" t="e">
        <f>IF(RIGHT(DataFromForm[[#This Row],[Heure sieste]],2)*1 &gt;57,0,MROUND(RIGHT(DataFromForm[[#This Row],[Heure sieste]]*1,2),15))</f>
        <v>#VALUE!</v>
      </c>
      <c r="AO596" t="e">
        <f>MROUND(DataFromForm[[#This Row],[Durée sieste]],15)</f>
        <v>#VALUE!</v>
      </c>
      <c r="AP596" t="e" cm="1">
        <f t="array" aca="1" ref="AP596" ca="1">RIGHT(CELL("address",INDEX(Agenda!A:A,MATCH(DataFromForm[[#This Row],[Date]],Agenda!A:A,0))),3)</f>
        <v>#VALUE!</v>
      </c>
      <c r="AQ596" s="4" t="e" cm="1">
        <f t="array" ref="AQ596">INDEX(MatriceHeureHeure[], MATCH(AN596*1,TableHeuresMinutes[Colonne1],0),MATCH(AM596*1,(MatriceHeureHeure[#Headers])*1,0))</f>
        <v>#VALUE!</v>
      </c>
      <c r="AR596" t="e">
        <f t="shared" si="9"/>
        <v>#VALUE!</v>
      </c>
    </row>
    <row r="597" spans="16:44">
      <c r="P597" s="30" t="e">
        <f>LEFT(TEXT(DataFromForm[[#This Row],[Heure coucher]],"0000"),2)</f>
        <v>#VALUE!</v>
      </c>
      <c r="Q597" s="31" t="e">
        <f>LEFT(TEXT(DataFromForm[[#This Row],[Heure coucher]],"0000"),2)+1</f>
        <v>#VALUE!</v>
      </c>
      <c r="R597" s="32" t="e">
        <f>IF(RIGHT(DataFromForm[[#This Row],[Heure coucher]],2)*1 &gt;57,Q597, P597)</f>
        <v>#VALUE!</v>
      </c>
      <c r="S597" s="33" t="e">
        <f>IF(RIGHT(DataFromForm[[#This Row],[Heure coucher]],2)*1 &gt;57,0,MROUND(RIGHT(DataFromForm[[#This Row],[Heure coucher]]*1,2),15))</f>
        <v>#VALUE!</v>
      </c>
      <c r="T597" s="20" t="e" cm="1">
        <f t="array" aca="1" ref="T597" ca="1">RIGHT(CELL("address",INDEX(Agenda!A:A,MATCH(DataFromForm[[#This Row],[Date]],Agenda!A:A,0))),3)</f>
        <v>#VALUE!</v>
      </c>
      <c r="U597" s="34" t="e" cm="1">
        <f t="array" ref="U597">INDEX(MatriceHeureHeure[], MATCH(S597*1,TableHeuresMinutes[Colonne1],0),MATCH(R597*1,(MatriceHeureHeure[#Headers])*1,0))</f>
        <v>#VALUE!</v>
      </c>
      <c r="W597" s="30" t="e">
        <f>LEFT(TEXT(DataFromForm[[#This Row],[Heure levé]],"0000"),2)</f>
        <v>#VALUE!</v>
      </c>
      <c r="X597" s="31" t="e">
        <f>LEFT(TEXT(DataFromForm[[#This Row],[Heure levé]],"0000"),2)+1</f>
        <v>#VALUE!</v>
      </c>
      <c r="Y597" t="e">
        <f>IF(RIGHT(DataFromForm[[#This Row],[Heure levé]],2)*1 &gt;57, X597,W597)</f>
        <v>#VALUE!</v>
      </c>
      <c r="Z597" t="e">
        <f>IF(RIGHT(DataFromForm[[#This Row],[Heure levé]],2)*1 &gt;57,0,MROUND(RIGHT(DataFromForm[[#This Row],[Heure coucher]]*1,2),15))</f>
        <v>#VALUE!</v>
      </c>
      <c r="AA597" t="e" cm="1">
        <f t="array" aca="1" ref="AA597" ca="1">RIGHT(CELL("address",INDEX(Agenda!A:A,MATCH(DataFromForm[[#This Row],[Date]],Agenda!A:A,0))),3)</f>
        <v>#VALUE!</v>
      </c>
      <c r="AB597" s="4" t="e" cm="1">
        <f t="array" ref="AB597">INDEX(MatriceHeureHeure[], MATCH(Z597*1,TableHeuresMinutes[Colonne1],0),MATCH(Y597*1,(MatriceHeureHeure[#Headers])*1,0))</f>
        <v>#VALUE!</v>
      </c>
      <c r="AD597" s="48" t="e">
        <f>LEFT(TEXT(DataFromForm[[#This Row],[HeureBoisson]],"0000"),2)</f>
        <v>#VALUE!</v>
      </c>
      <c r="AE597" s="31" t="e">
        <f>LEFT(TEXT(DataFromForm[[#This Row],[HeureBoisson]],"0000"),2)+1</f>
        <v>#VALUE!</v>
      </c>
      <c r="AF597" t="e">
        <f>IF(RIGHT(DataFromForm[[#This Row],[HeureBoisson]],2)*1 &gt;57, AE597,AD597)</f>
        <v>#VALUE!</v>
      </c>
      <c r="AG597" t="e">
        <f>IF(RIGHT(DataFromForm[[#This Row],[HeureBoisson]],2)*1 &gt;57,0,MROUND(RIGHT(DataFromForm[[#This Row],[Heure coucher]]*1,2),15))</f>
        <v>#VALUE!</v>
      </c>
      <c r="AH597" t="e" cm="1">
        <f t="array" aca="1" ref="AH597" ca="1">RIGHT(CELL("address",INDEX(Agenda!A:A,MATCH(DataFromForm[[#This Row],[Date]],Agenda!A:A,0))),3)-1</f>
        <v>#VALUE!</v>
      </c>
      <c r="AI597" s="4" t="e" cm="1">
        <f t="array" ref="AI597">INDEX(MatriceHeureHeure[], MATCH(AG597*1,TableHeuresMinutes[Colonne1],0),MATCH(AF597*1,(MatriceHeureHeure[#Headers])*1,0))</f>
        <v>#VALUE!</v>
      </c>
      <c r="AJ597" s="37">
        <v>0</v>
      </c>
      <c r="AK597" s="48" t="e">
        <f>LEFT(TEXT(DataFromForm[[#This Row],[Heure sieste]],"0000"),2)</f>
        <v>#VALUE!</v>
      </c>
      <c r="AL597" s="31" t="e">
        <f>LEFT(TEXT(DataFromForm[[#This Row],[Heure sieste]],"0000"),2)+1</f>
        <v>#VALUE!</v>
      </c>
      <c r="AM597" t="e">
        <f>IF(RIGHT(DataFromForm[[#This Row],[Heure sieste]],2)*1 &gt;57, AL597,AK597)</f>
        <v>#VALUE!</v>
      </c>
      <c r="AN597" t="e">
        <f>IF(RIGHT(DataFromForm[[#This Row],[Heure sieste]],2)*1 &gt;57,0,MROUND(RIGHT(DataFromForm[[#This Row],[Heure sieste]]*1,2),15))</f>
        <v>#VALUE!</v>
      </c>
      <c r="AO597" t="e">
        <f>MROUND(DataFromForm[[#This Row],[Durée sieste]],15)</f>
        <v>#VALUE!</v>
      </c>
      <c r="AP597" t="e" cm="1">
        <f t="array" aca="1" ref="AP597" ca="1">RIGHT(CELL("address",INDEX(Agenda!A:A,MATCH(DataFromForm[[#This Row],[Date]],Agenda!A:A,0))),3)</f>
        <v>#VALUE!</v>
      </c>
      <c r="AQ597" s="4" t="e" cm="1">
        <f t="array" ref="AQ597">INDEX(MatriceHeureHeure[], MATCH(AN597*1,TableHeuresMinutes[Colonne1],0),MATCH(AM597*1,(MatriceHeureHeure[#Headers])*1,0))</f>
        <v>#VALUE!</v>
      </c>
      <c r="AR597" t="e">
        <f t="shared" si="9"/>
        <v>#VALUE!</v>
      </c>
    </row>
    <row r="598" spans="16:44">
      <c r="P598" s="30" t="e">
        <f>LEFT(TEXT(DataFromForm[[#This Row],[Heure coucher]],"0000"),2)</f>
        <v>#VALUE!</v>
      </c>
      <c r="Q598" s="31" t="e">
        <f>LEFT(TEXT(DataFromForm[[#This Row],[Heure coucher]],"0000"),2)+1</f>
        <v>#VALUE!</v>
      </c>
      <c r="R598" s="32" t="e">
        <f>IF(RIGHT(DataFromForm[[#This Row],[Heure coucher]],2)*1 &gt;57,Q598, P598)</f>
        <v>#VALUE!</v>
      </c>
      <c r="S598" s="33" t="e">
        <f>IF(RIGHT(DataFromForm[[#This Row],[Heure coucher]],2)*1 &gt;57,0,MROUND(RIGHT(DataFromForm[[#This Row],[Heure coucher]]*1,2),15))</f>
        <v>#VALUE!</v>
      </c>
      <c r="T598" s="20" t="e" cm="1">
        <f t="array" aca="1" ref="T598" ca="1">RIGHT(CELL("address",INDEX(Agenda!A:A,MATCH(DataFromForm[[#This Row],[Date]],Agenda!A:A,0))),3)</f>
        <v>#VALUE!</v>
      </c>
      <c r="U598" s="34" t="e" cm="1">
        <f t="array" ref="U598">INDEX(MatriceHeureHeure[], MATCH(S598*1,TableHeuresMinutes[Colonne1],0),MATCH(R598*1,(MatriceHeureHeure[#Headers])*1,0))</f>
        <v>#VALUE!</v>
      </c>
      <c r="W598" s="30" t="e">
        <f>LEFT(TEXT(DataFromForm[[#This Row],[Heure levé]],"0000"),2)</f>
        <v>#VALUE!</v>
      </c>
      <c r="X598" s="31" t="e">
        <f>LEFT(TEXT(DataFromForm[[#This Row],[Heure levé]],"0000"),2)+1</f>
        <v>#VALUE!</v>
      </c>
      <c r="Y598" t="e">
        <f>IF(RIGHT(DataFromForm[[#This Row],[Heure levé]],2)*1 &gt;57, X598,W598)</f>
        <v>#VALUE!</v>
      </c>
      <c r="Z598" t="e">
        <f>IF(RIGHT(DataFromForm[[#This Row],[Heure levé]],2)*1 &gt;57,0,MROUND(RIGHT(DataFromForm[[#This Row],[Heure coucher]]*1,2),15))</f>
        <v>#VALUE!</v>
      </c>
      <c r="AA598" t="e" cm="1">
        <f t="array" aca="1" ref="AA598" ca="1">RIGHT(CELL("address",INDEX(Agenda!A:A,MATCH(DataFromForm[[#This Row],[Date]],Agenda!A:A,0))),3)</f>
        <v>#VALUE!</v>
      </c>
      <c r="AB598" s="4" t="e" cm="1">
        <f t="array" ref="AB598">INDEX(MatriceHeureHeure[], MATCH(Z598*1,TableHeuresMinutes[Colonne1],0),MATCH(Y598*1,(MatriceHeureHeure[#Headers])*1,0))</f>
        <v>#VALUE!</v>
      </c>
      <c r="AD598" s="48" t="e">
        <f>LEFT(TEXT(DataFromForm[[#This Row],[HeureBoisson]],"0000"),2)</f>
        <v>#VALUE!</v>
      </c>
      <c r="AE598" s="31" t="e">
        <f>LEFT(TEXT(DataFromForm[[#This Row],[HeureBoisson]],"0000"),2)+1</f>
        <v>#VALUE!</v>
      </c>
      <c r="AF598" t="e">
        <f>IF(RIGHT(DataFromForm[[#This Row],[HeureBoisson]],2)*1 &gt;57, AE598,AD598)</f>
        <v>#VALUE!</v>
      </c>
      <c r="AG598" t="e">
        <f>IF(RIGHT(DataFromForm[[#This Row],[HeureBoisson]],2)*1 &gt;57,0,MROUND(RIGHT(DataFromForm[[#This Row],[Heure coucher]]*1,2),15))</f>
        <v>#VALUE!</v>
      </c>
      <c r="AH598" t="e" cm="1">
        <f t="array" aca="1" ref="AH598" ca="1">RIGHT(CELL("address",INDEX(Agenda!A:A,MATCH(DataFromForm[[#This Row],[Date]],Agenda!A:A,0))),3)-1</f>
        <v>#VALUE!</v>
      </c>
      <c r="AI598" s="4" t="e" cm="1">
        <f t="array" ref="AI598">INDEX(MatriceHeureHeure[], MATCH(AG598*1,TableHeuresMinutes[Colonne1],0),MATCH(AF598*1,(MatriceHeureHeure[#Headers])*1,0))</f>
        <v>#VALUE!</v>
      </c>
      <c r="AJ598" s="37">
        <v>0</v>
      </c>
      <c r="AK598" s="48" t="e">
        <f>LEFT(TEXT(DataFromForm[[#This Row],[Heure sieste]],"0000"),2)</f>
        <v>#VALUE!</v>
      </c>
      <c r="AL598" s="31" t="e">
        <f>LEFT(TEXT(DataFromForm[[#This Row],[Heure sieste]],"0000"),2)+1</f>
        <v>#VALUE!</v>
      </c>
      <c r="AM598" t="e">
        <f>IF(RIGHT(DataFromForm[[#This Row],[Heure sieste]],2)*1 &gt;57, AL598,AK598)</f>
        <v>#VALUE!</v>
      </c>
      <c r="AN598" t="e">
        <f>IF(RIGHT(DataFromForm[[#This Row],[Heure sieste]],2)*1 &gt;57,0,MROUND(RIGHT(DataFromForm[[#This Row],[Heure sieste]]*1,2),15))</f>
        <v>#VALUE!</v>
      </c>
      <c r="AO598" t="e">
        <f>MROUND(DataFromForm[[#This Row],[Durée sieste]],15)</f>
        <v>#VALUE!</v>
      </c>
      <c r="AP598" t="e" cm="1">
        <f t="array" aca="1" ref="AP598" ca="1">RIGHT(CELL("address",INDEX(Agenda!A:A,MATCH(DataFromForm[[#This Row],[Date]],Agenda!A:A,0))),3)</f>
        <v>#VALUE!</v>
      </c>
      <c r="AQ598" s="4" t="e" cm="1">
        <f t="array" ref="AQ598">INDEX(MatriceHeureHeure[], MATCH(AN598*1,TableHeuresMinutes[Colonne1],0),MATCH(AM598*1,(MatriceHeureHeure[#Headers])*1,0))</f>
        <v>#VALUE!</v>
      </c>
      <c r="AR598" t="e">
        <f t="shared" si="9"/>
        <v>#VALUE!</v>
      </c>
    </row>
    <row r="599" spans="16:44">
      <c r="P599" s="30" t="e">
        <f>LEFT(TEXT(DataFromForm[[#This Row],[Heure coucher]],"0000"),2)</f>
        <v>#VALUE!</v>
      </c>
      <c r="Q599" s="31" t="e">
        <f>LEFT(TEXT(DataFromForm[[#This Row],[Heure coucher]],"0000"),2)+1</f>
        <v>#VALUE!</v>
      </c>
      <c r="R599" s="32" t="e">
        <f>IF(RIGHT(DataFromForm[[#This Row],[Heure coucher]],2)*1 &gt;57,Q599, P599)</f>
        <v>#VALUE!</v>
      </c>
      <c r="S599" s="33" t="e">
        <f>IF(RIGHT(DataFromForm[[#This Row],[Heure coucher]],2)*1 &gt;57,0,MROUND(RIGHT(DataFromForm[[#This Row],[Heure coucher]]*1,2),15))</f>
        <v>#VALUE!</v>
      </c>
      <c r="T599" s="20" t="e" cm="1">
        <f t="array" aca="1" ref="T599" ca="1">RIGHT(CELL("address",INDEX(Agenda!A:A,MATCH(DataFromForm[[#This Row],[Date]],Agenda!A:A,0))),3)</f>
        <v>#VALUE!</v>
      </c>
      <c r="U599" s="34" t="e" cm="1">
        <f t="array" ref="U599">INDEX(MatriceHeureHeure[], MATCH(S599*1,TableHeuresMinutes[Colonne1],0),MATCH(R599*1,(MatriceHeureHeure[#Headers])*1,0))</f>
        <v>#VALUE!</v>
      </c>
      <c r="W599" s="30" t="e">
        <f>LEFT(TEXT(DataFromForm[[#This Row],[Heure levé]],"0000"),2)</f>
        <v>#VALUE!</v>
      </c>
      <c r="X599" s="31" t="e">
        <f>LEFT(TEXT(DataFromForm[[#This Row],[Heure levé]],"0000"),2)+1</f>
        <v>#VALUE!</v>
      </c>
      <c r="Y599" t="e">
        <f>IF(RIGHT(DataFromForm[[#This Row],[Heure levé]],2)*1 &gt;57, X599,W599)</f>
        <v>#VALUE!</v>
      </c>
      <c r="Z599" t="e">
        <f>IF(RIGHT(DataFromForm[[#This Row],[Heure levé]],2)*1 &gt;57,0,MROUND(RIGHT(DataFromForm[[#This Row],[Heure coucher]]*1,2),15))</f>
        <v>#VALUE!</v>
      </c>
      <c r="AA599" t="e" cm="1">
        <f t="array" aca="1" ref="AA599" ca="1">RIGHT(CELL("address",INDEX(Agenda!A:A,MATCH(DataFromForm[[#This Row],[Date]],Agenda!A:A,0))),3)</f>
        <v>#VALUE!</v>
      </c>
      <c r="AB599" s="4" t="e" cm="1">
        <f t="array" ref="AB599">INDEX(MatriceHeureHeure[], MATCH(Z599*1,TableHeuresMinutes[Colonne1],0),MATCH(Y599*1,(MatriceHeureHeure[#Headers])*1,0))</f>
        <v>#VALUE!</v>
      </c>
      <c r="AD599" s="48" t="e">
        <f>LEFT(TEXT(DataFromForm[[#This Row],[HeureBoisson]],"0000"),2)</f>
        <v>#VALUE!</v>
      </c>
      <c r="AE599" s="31" t="e">
        <f>LEFT(TEXT(DataFromForm[[#This Row],[HeureBoisson]],"0000"),2)+1</f>
        <v>#VALUE!</v>
      </c>
      <c r="AF599" t="e">
        <f>IF(RIGHT(DataFromForm[[#This Row],[HeureBoisson]],2)*1 &gt;57, AE599,AD599)</f>
        <v>#VALUE!</v>
      </c>
      <c r="AG599" t="e">
        <f>IF(RIGHT(DataFromForm[[#This Row],[HeureBoisson]],2)*1 &gt;57,0,MROUND(RIGHT(DataFromForm[[#This Row],[Heure coucher]]*1,2),15))</f>
        <v>#VALUE!</v>
      </c>
      <c r="AH599" t="e" cm="1">
        <f t="array" aca="1" ref="AH599" ca="1">RIGHT(CELL("address",INDEX(Agenda!A:A,MATCH(DataFromForm[[#This Row],[Date]],Agenda!A:A,0))),3)-1</f>
        <v>#VALUE!</v>
      </c>
      <c r="AI599" s="4" t="e" cm="1">
        <f t="array" ref="AI599">INDEX(MatriceHeureHeure[], MATCH(AG599*1,TableHeuresMinutes[Colonne1],0),MATCH(AF599*1,(MatriceHeureHeure[#Headers])*1,0))</f>
        <v>#VALUE!</v>
      </c>
      <c r="AJ599" s="37">
        <v>0</v>
      </c>
      <c r="AK599" s="48" t="e">
        <f>LEFT(TEXT(DataFromForm[[#This Row],[Heure sieste]],"0000"),2)</f>
        <v>#VALUE!</v>
      </c>
      <c r="AL599" s="31" t="e">
        <f>LEFT(TEXT(DataFromForm[[#This Row],[Heure sieste]],"0000"),2)+1</f>
        <v>#VALUE!</v>
      </c>
      <c r="AM599" t="e">
        <f>IF(RIGHT(DataFromForm[[#This Row],[Heure sieste]],2)*1 &gt;57, AL599,AK599)</f>
        <v>#VALUE!</v>
      </c>
      <c r="AN599" t="e">
        <f>IF(RIGHT(DataFromForm[[#This Row],[Heure sieste]],2)*1 &gt;57,0,MROUND(RIGHT(DataFromForm[[#This Row],[Heure sieste]]*1,2),15))</f>
        <v>#VALUE!</v>
      </c>
      <c r="AO599" t="e">
        <f>MROUND(DataFromForm[[#This Row],[Durée sieste]],15)</f>
        <v>#VALUE!</v>
      </c>
      <c r="AP599" t="e" cm="1">
        <f t="array" aca="1" ref="AP599" ca="1">RIGHT(CELL("address",INDEX(Agenda!A:A,MATCH(DataFromForm[[#This Row],[Date]],Agenda!A:A,0))),3)</f>
        <v>#VALUE!</v>
      </c>
      <c r="AQ599" s="4" t="e" cm="1">
        <f t="array" ref="AQ599">INDEX(MatriceHeureHeure[], MATCH(AN599*1,TableHeuresMinutes[Colonne1],0),MATCH(AM599*1,(MatriceHeureHeure[#Headers])*1,0))</f>
        <v>#VALUE!</v>
      </c>
      <c r="AR599" t="e">
        <f t="shared" ref="AR599:AR662" si="10">(AO599/15)-1</f>
        <v>#VALUE!</v>
      </c>
    </row>
    <row r="600" spans="16:44">
      <c r="P600" s="30" t="e">
        <f>LEFT(TEXT(DataFromForm[[#This Row],[Heure coucher]],"0000"),2)</f>
        <v>#VALUE!</v>
      </c>
      <c r="Q600" s="31" t="e">
        <f>LEFT(TEXT(DataFromForm[[#This Row],[Heure coucher]],"0000"),2)+1</f>
        <v>#VALUE!</v>
      </c>
      <c r="R600" s="32" t="e">
        <f>IF(RIGHT(DataFromForm[[#This Row],[Heure coucher]],2)*1 &gt;57,Q600, P600)</f>
        <v>#VALUE!</v>
      </c>
      <c r="S600" s="33" t="e">
        <f>IF(RIGHT(DataFromForm[[#This Row],[Heure coucher]],2)*1 &gt;57,0,MROUND(RIGHT(DataFromForm[[#This Row],[Heure coucher]]*1,2),15))</f>
        <v>#VALUE!</v>
      </c>
      <c r="T600" s="20" t="e" cm="1">
        <f t="array" aca="1" ref="T600" ca="1">RIGHT(CELL("address",INDEX(Agenda!A:A,MATCH(DataFromForm[[#This Row],[Date]],Agenda!A:A,0))),3)</f>
        <v>#VALUE!</v>
      </c>
      <c r="U600" s="34" t="e" cm="1">
        <f t="array" ref="U600">INDEX(MatriceHeureHeure[], MATCH(S600*1,TableHeuresMinutes[Colonne1],0),MATCH(R600*1,(MatriceHeureHeure[#Headers])*1,0))</f>
        <v>#VALUE!</v>
      </c>
      <c r="W600" s="30" t="e">
        <f>LEFT(TEXT(DataFromForm[[#This Row],[Heure levé]],"0000"),2)</f>
        <v>#VALUE!</v>
      </c>
      <c r="X600" s="31" t="e">
        <f>LEFT(TEXT(DataFromForm[[#This Row],[Heure levé]],"0000"),2)+1</f>
        <v>#VALUE!</v>
      </c>
      <c r="Y600" t="e">
        <f>IF(RIGHT(DataFromForm[[#This Row],[Heure levé]],2)*1 &gt;57, X600,W600)</f>
        <v>#VALUE!</v>
      </c>
      <c r="Z600" t="e">
        <f>IF(RIGHT(DataFromForm[[#This Row],[Heure levé]],2)*1 &gt;57,0,MROUND(RIGHT(DataFromForm[[#This Row],[Heure coucher]]*1,2),15))</f>
        <v>#VALUE!</v>
      </c>
      <c r="AA600" t="e" cm="1">
        <f t="array" aca="1" ref="AA600" ca="1">RIGHT(CELL("address",INDEX(Agenda!A:A,MATCH(DataFromForm[[#This Row],[Date]],Agenda!A:A,0))),3)</f>
        <v>#VALUE!</v>
      </c>
      <c r="AB600" s="4" t="e" cm="1">
        <f t="array" ref="AB600">INDEX(MatriceHeureHeure[], MATCH(Z600*1,TableHeuresMinutes[Colonne1],0),MATCH(Y600*1,(MatriceHeureHeure[#Headers])*1,0))</f>
        <v>#VALUE!</v>
      </c>
      <c r="AD600" s="48" t="e">
        <f>LEFT(TEXT(DataFromForm[[#This Row],[HeureBoisson]],"0000"),2)</f>
        <v>#VALUE!</v>
      </c>
      <c r="AE600" s="31" t="e">
        <f>LEFT(TEXT(DataFromForm[[#This Row],[HeureBoisson]],"0000"),2)+1</f>
        <v>#VALUE!</v>
      </c>
      <c r="AF600" t="e">
        <f>IF(RIGHT(DataFromForm[[#This Row],[HeureBoisson]],2)*1 &gt;57, AE600,AD600)</f>
        <v>#VALUE!</v>
      </c>
      <c r="AG600" t="e">
        <f>IF(RIGHT(DataFromForm[[#This Row],[HeureBoisson]],2)*1 &gt;57,0,MROUND(RIGHT(DataFromForm[[#This Row],[Heure coucher]]*1,2),15))</f>
        <v>#VALUE!</v>
      </c>
      <c r="AH600" t="e" cm="1">
        <f t="array" aca="1" ref="AH600" ca="1">RIGHT(CELL("address",INDEX(Agenda!A:A,MATCH(DataFromForm[[#This Row],[Date]],Agenda!A:A,0))),3)-1</f>
        <v>#VALUE!</v>
      </c>
      <c r="AI600" s="4" t="e" cm="1">
        <f t="array" ref="AI600">INDEX(MatriceHeureHeure[], MATCH(AG600*1,TableHeuresMinutes[Colonne1],0),MATCH(AF600*1,(MatriceHeureHeure[#Headers])*1,0))</f>
        <v>#VALUE!</v>
      </c>
      <c r="AJ600" s="37">
        <v>0</v>
      </c>
      <c r="AK600" s="48" t="e">
        <f>LEFT(TEXT(DataFromForm[[#This Row],[Heure sieste]],"0000"),2)</f>
        <v>#VALUE!</v>
      </c>
      <c r="AL600" s="31" t="e">
        <f>LEFT(TEXT(DataFromForm[[#This Row],[Heure sieste]],"0000"),2)+1</f>
        <v>#VALUE!</v>
      </c>
      <c r="AM600" t="e">
        <f>IF(RIGHT(DataFromForm[[#This Row],[Heure sieste]],2)*1 &gt;57, AL600,AK600)</f>
        <v>#VALUE!</v>
      </c>
      <c r="AN600" t="e">
        <f>IF(RIGHT(DataFromForm[[#This Row],[Heure sieste]],2)*1 &gt;57,0,MROUND(RIGHT(DataFromForm[[#This Row],[Heure sieste]]*1,2),15))</f>
        <v>#VALUE!</v>
      </c>
      <c r="AO600" t="e">
        <f>MROUND(DataFromForm[[#This Row],[Durée sieste]],15)</f>
        <v>#VALUE!</v>
      </c>
      <c r="AP600" t="e" cm="1">
        <f t="array" aca="1" ref="AP600" ca="1">RIGHT(CELL("address",INDEX(Agenda!A:A,MATCH(DataFromForm[[#This Row],[Date]],Agenda!A:A,0))),3)</f>
        <v>#VALUE!</v>
      </c>
      <c r="AQ600" s="4" t="e" cm="1">
        <f t="array" ref="AQ600">INDEX(MatriceHeureHeure[], MATCH(AN600*1,TableHeuresMinutes[Colonne1],0),MATCH(AM600*1,(MatriceHeureHeure[#Headers])*1,0))</f>
        <v>#VALUE!</v>
      </c>
      <c r="AR600" t="e">
        <f t="shared" si="10"/>
        <v>#VALUE!</v>
      </c>
    </row>
    <row r="601" spans="16:44">
      <c r="P601" s="30" t="e">
        <f>LEFT(TEXT(DataFromForm[[#This Row],[Heure coucher]],"0000"),2)</f>
        <v>#VALUE!</v>
      </c>
      <c r="Q601" s="31" t="e">
        <f>LEFT(TEXT(DataFromForm[[#This Row],[Heure coucher]],"0000"),2)+1</f>
        <v>#VALUE!</v>
      </c>
      <c r="R601" s="32" t="e">
        <f>IF(RIGHT(DataFromForm[[#This Row],[Heure coucher]],2)*1 &gt;57,Q601, P601)</f>
        <v>#VALUE!</v>
      </c>
      <c r="S601" s="33" t="e">
        <f>IF(RIGHT(DataFromForm[[#This Row],[Heure coucher]],2)*1 &gt;57,0,MROUND(RIGHT(DataFromForm[[#This Row],[Heure coucher]]*1,2),15))</f>
        <v>#VALUE!</v>
      </c>
      <c r="T601" s="20" t="e" cm="1">
        <f t="array" aca="1" ref="T601" ca="1">RIGHT(CELL("address",INDEX(Agenda!A:A,MATCH(DataFromForm[[#This Row],[Date]],Agenda!A:A,0))),3)</f>
        <v>#VALUE!</v>
      </c>
      <c r="U601" s="34" t="e" cm="1">
        <f t="array" ref="U601">INDEX(MatriceHeureHeure[], MATCH(S601*1,TableHeuresMinutes[Colonne1],0),MATCH(R601*1,(MatriceHeureHeure[#Headers])*1,0))</f>
        <v>#VALUE!</v>
      </c>
      <c r="W601" s="30" t="e">
        <f>LEFT(TEXT(DataFromForm[[#This Row],[Heure levé]],"0000"),2)</f>
        <v>#VALUE!</v>
      </c>
      <c r="X601" s="31" t="e">
        <f>LEFT(TEXT(DataFromForm[[#This Row],[Heure levé]],"0000"),2)+1</f>
        <v>#VALUE!</v>
      </c>
      <c r="Y601" t="e">
        <f>IF(RIGHT(DataFromForm[[#This Row],[Heure levé]],2)*1 &gt;57, X601,W601)</f>
        <v>#VALUE!</v>
      </c>
      <c r="Z601" t="e">
        <f>IF(RIGHT(DataFromForm[[#This Row],[Heure levé]],2)*1 &gt;57,0,MROUND(RIGHT(DataFromForm[[#This Row],[Heure coucher]]*1,2),15))</f>
        <v>#VALUE!</v>
      </c>
      <c r="AA601" t="e" cm="1">
        <f t="array" aca="1" ref="AA601" ca="1">RIGHT(CELL("address",INDEX(Agenda!A:A,MATCH(DataFromForm[[#This Row],[Date]],Agenda!A:A,0))),3)</f>
        <v>#VALUE!</v>
      </c>
      <c r="AB601" s="4" t="e" cm="1">
        <f t="array" ref="AB601">INDEX(MatriceHeureHeure[], MATCH(Z601*1,TableHeuresMinutes[Colonne1],0),MATCH(Y601*1,(MatriceHeureHeure[#Headers])*1,0))</f>
        <v>#VALUE!</v>
      </c>
      <c r="AD601" s="48" t="e">
        <f>LEFT(TEXT(DataFromForm[[#This Row],[HeureBoisson]],"0000"),2)</f>
        <v>#VALUE!</v>
      </c>
      <c r="AE601" s="31" t="e">
        <f>LEFT(TEXT(DataFromForm[[#This Row],[HeureBoisson]],"0000"),2)+1</f>
        <v>#VALUE!</v>
      </c>
      <c r="AF601" t="e">
        <f>IF(RIGHT(DataFromForm[[#This Row],[HeureBoisson]],2)*1 &gt;57, AE601,AD601)</f>
        <v>#VALUE!</v>
      </c>
      <c r="AG601" t="e">
        <f>IF(RIGHT(DataFromForm[[#This Row],[HeureBoisson]],2)*1 &gt;57,0,MROUND(RIGHT(DataFromForm[[#This Row],[Heure coucher]]*1,2),15))</f>
        <v>#VALUE!</v>
      </c>
      <c r="AH601" t="e" cm="1">
        <f t="array" aca="1" ref="AH601" ca="1">RIGHT(CELL("address",INDEX(Agenda!A:A,MATCH(DataFromForm[[#This Row],[Date]],Agenda!A:A,0))),3)-1</f>
        <v>#VALUE!</v>
      </c>
      <c r="AI601" s="4" t="e" cm="1">
        <f t="array" ref="AI601">INDEX(MatriceHeureHeure[], MATCH(AG601*1,TableHeuresMinutes[Colonne1],0),MATCH(AF601*1,(MatriceHeureHeure[#Headers])*1,0))</f>
        <v>#VALUE!</v>
      </c>
      <c r="AJ601" s="37">
        <v>0</v>
      </c>
      <c r="AK601" s="48" t="e">
        <f>LEFT(TEXT(DataFromForm[[#This Row],[Heure sieste]],"0000"),2)</f>
        <v>#VALUE!</v>
      </c>
      <c r="AL601" s="31" t="e">
        <f>LEFT(TEXT(DataFromForm[[#This Row],[Heure sieste]],"0000"),2)+1</f>
        <v>#VALUE!</v>
      </c>
      <c r="AM601" t="e">
        <f>IF(RIGHT(DataFromForm[[#This Row],[Heure sieste]],2)*1 &gt;57, AL601,AK601)</f>
        <v>#VALUE!</v>
      </c>
      <c r="AN601" t="e">
        <f>IF(RIGHT(DataFromForm[[#This Row],[Heure sieste]],2)*1 &gt;57,0,MROUND(RIGHT(DataFromForm[[#This Row],[Heure sieste]]*1,2),15))</f>
        <v>#VALUE!</v>
      </c>
      <c r="AO601" t="e">
        <f>MROUND(DataFromForm[[#This Row],[Durée sieste]],15)</f>
        <v>#VALUE!</v>
      </c>
      <c r="AP601" t="e" cm="1">
        <f t="array" aca="1" ref="AP601" ca="1">RIGHT(CELL("address",INDEX(Agenda!A:A,MATCH(DataFromForm[[#This Row],[Date]],Agenda!A:A,0))),3)</f>
        <v>#VALUE!</v>
      </c>
      <c r="AQ601" s="4" t="e" cm="1">
        <f t="array" ref="AQ601">INDEX(MatriceHeureHeure[], MATCH(AN601*1,TableHeuresMinutes[Colonne1],0),MATCH(AM601*1,(MatriceHeureHeure[#Headers])*1,0))</f>
        <v>#VALUE!</v>
      </c>
      <c r="AR601" t="e">
        <f t="shared" si="10"/>
        <v>#VALUE!</v>
      </c>
    </row>
    <row r="602" spans="16:44">
      <c r="P602" s="30" t="e">
        <f>LEFT(TEXT(DataFromForm[[#This Row],[Heure coucher]],"0000"),2)</f>
        <v>#VALUE!</v>
      </c>
      <c r="Q602" s="31" t="e">
        <f>LEFT(TEXT(DataFromForm[[#This Row],[Heure coucher]],"0000"),2)+1</f>
        <v>#VALUE!</v>
      </c>
      <c r="R602" s="32" t="e">
        <f>IF(RIGHT(DataFromForm[[#This Row],[Heure coucher]],2)*1 &gt;57,Q602, P602)</f>
        <v>#VALUE!</v>
      </c>
      <c r="S602" s="33" t="e">
        <f>IF(RIGHT(DataFromForm[[#This Row],[Heure coucher]],2)*1 &gt;57,0,MROUND(RIGHT(DataFromForm[[#This Row],[Heure coucher]]*1,2),15))</f>
        <v>#VALUE!</v>
      </c>
      <c r="T602" s="20" t="e" cm="1">
        <f t="array" aca="1" ref="T602" ca="1">RIGHT(CELL("address",INDEX(Agenda!A:A,MATCH(DataFromForm[[#This Row],[Date]],Agenda!A:A,0))),3)</f>
        <v>#VALUE!</v>
      </c>
      <c r="U602" s="34" t="e" cm="1">
        <f t="array" ref="U602">INDEX(MatriceHeureHeure[], MATCH(S602*1,TableHeuresMinutes[Colonne1],0),MATCH(R602*1,(MatriceHeureHeure[#Headers])*1,0))</f>
        <v>#VALUE!</v>
      </c>
      <c r="W602" s="30" t="e">
        <f>LEFT(TEXT(DataFromForm[[#This Row],[Heure levé]],"0000"),2)</f>
        <v>#VALUE!</v>
      </c>
      <c r="X602" s="31" t="e">
        <f>LEFT(TEXT(DataFromForm[[#This Row],[Heure levé]],"0000"),2)+1</f>
        <v>#VALUE!</v>
      </c>
      <c r="Y602" t="e">
        <f>IF(RIGHT(DataFromForm[[#This Row],[Heure levé]],2)*1 &gt;57, X602,W602)</f>
        <v>#VALUE!</v>
      </c>
      <c r="Z602" t="e">
        <f>IF(RIGHT(DataFromForm[[#This Row],[Heure levé]],2)*1 &gt;57,0,MROUND(RIGHT(DataFromForm[[#This Row],[Heure coucher]]*1,2),15))</f>
        <v>#VALUE!</v>
      </c>
      <c r="AA602" t="e" cm="1">
        <f t="array" aca="1" ref="AA602" ca="1">RIGHT(CELL("address",INDEX(Agenda!A:A,MATCH(DataFromForm[[#This Row],[Date]],Agenda!A:A,0))),3)</f>
        <v>#VALUE!</v>
      </c>
      <c r="AB602" s="4" t="e" cm="1">
        <f t="array" ref="AB602">INDEX(MatriceHeureHeure[], MATCH(Z602*1,TableHeuresMinutes[Colonne1],0),MATCH(Y602*1,(MatriceHeureHeure[#Headers])*1,0))</f>
        <v>#VALUE!</v>
      </c>
      <c r="AD602" s="48" t="e">
        <f>LEFT(TEXT(DataFromForm[[#This Row],[HeureBoisson]],"0000"),2)</f>
        <v>#VALUE!</v>
      </c>
      <c r="AE602" s="31" t="e">
        <f>LEFT(TEXT(DataFromForm[[#This Row],[HeureBoisson]],"0000"),2)+1</f>
        <v>#VALUE!</v>
      </c>
      <c r="AF602" t="e">
        <f>IF(RIGHT(DataFromForm[[#This Row],[HeureBoisson]],2)*1 &gt;57, AE602,AD602)</f>
        <v>#VALUE!</v>
      </c>
      <c r="AG602" t="e">
        <f>IF(RIGHT(DataFromForm[[#This Row],[HeureBoisson]],2)*1 &gt;57,0,MROUND(RIGHT(DataFromForm[[#This Row],[Heure coucher]]*1,2),15))</f>
        <v>#VALUE!</v>
      </c>
      <c r="AH602" t="e" cm="1">
        <f t="array" aca="1" ref="AH602" ca="1">RIGHT(CELL("address",INDEX(Agenda!A:A,MATCH(DataFromForm[[#This Row],[Date]],Agenda!A:A,0))),3)-1</f>
        <v>#VALUE!</v>
      </c>
      <c r="AI602" s="4" t="e" cm="1">
        <f t="array" ref="AI602">INDEX(MatriceHeureHeure[], MATCH(AG602*1,TableHeuresMinutes[Colonne1],0),MATCH(AF602*1,(MatriceHeureHeure[#Headers])*1,0))</f>
        <v>#VALUE!</v>
      </c>
      <c r="AJ602" s="37">
        <v>0</v>
      </c>
      <c r="AK602" s="48" t="e">
        <f>LEFT(TEXT(DataFromForm[[#This Row],[Heure sieste]],"0000"),2)</f>
        <v>#VALUE!</v>
      </c>
      <c r="AL602" s="31" t="e">
        <f>LEFT(TEXT(DataFromForm[[#This Row],[Heure sieste]],"0000"),2)+1</f>
        <v>#VALUE!</v>
      </c>
      <c r="AM602" t="e">
        <f>IF(RIGHT(DataFromForm[[#This Row],[Heure sieste]],2)*1 &gt;57, AL602,AK602)</f>
        <v>#VALUE!</v>
      </c>
      <c r="AN602" t="e">
        <f>IF(RIGHT(DataFromForm[[#This Row],[Heure sieste]],2)*1 &gt;57,0,MROUND(RIGHT(DataFromForm[[#This Row],[Heure sieste]]*1,2),15))</f>
        <v>#VALUE!</v>
      </c>
      <c r="AO602" t="e">
        <f>MROUND(DataFromForm[[#This Row],[Durée sieste]],15)</f>
        <v>#VALUE!</v>
      </c>
      <c r="AP602" t="e" cm="1">
        <f t="array" aca="1" ref="AP602" ca="1">RIGHT(CELL("address",INDEX(Agenda!A:A,MATCH(DataFromForm[[#This Row],[Date]],Agenda!A:A,0))),3)</f>
        <v>#VALUE!</v>
      </c>
      <c r="AQ602" s="4" t="e" cm="1">
        <f t="array" ref="AQ602">INDEX(MatriceHeureHeure[], MATCH(AN602*1,TableHeuresMinutes[Colonne1],0),MATCH(AM602*1,(MatriceHeureHeure[#Headers])*1,0))</f>
        <v>#VALUE!</v>
      </c>
      <c r="AR602" t="e">
        <f t="shared" si="10"/>
        <v>#VALUE!</v>
      </c>
    </row>
    <row r="603" spans="16:44">
      <c r="P603" s="30" t="e">
        <f>LEFT(TEXT(DataFromForm[[#This Row],[Heure coucher]],"0000"),2)</f>
        <v>#VALUE!</v>
      </c>
      <c r="Q603" s="31" t="e">
        <f>LEFT(TEXT(DataFromForm[[#This Row],[Heure coucher]],"0000"),2)+1</f>
        <v>#VALUE!</v>
      </c>
      <c r="R603" s="32" t="e">
        <f>IF(RIGHT(DataFromForm[[#This Row],[Heure coucher]],2)*1 &gt;57,Q603, P603)</f>
        <v>#VALUE!</v>
      </c>
      <c r="S603" s="33" t="e">
        <f>IF(RIGHT(DataFromForm[[#This Row],[Heure coucher]],2)*1 &gt;57,0,MROUND(RIGHT(DataFromForm[[#This Row],[Heure coucher]]*1,2),15))</f>
        <v>#VALUE!</v>
      </c>
      <c r="T603" s="20" t="e" cm="1">
        <f t="array" aca="1" ref="T603" ca="1">RIGHT(CELL("address",INDEX(Agenda!A:A,MATCH(DataFromForm[[#This Row],[Date]],Agenda!A:A,0))),3)</f>
        <v>#VALUE!</v>
      </c>
      <c r="U603" s="34" t="e" cm="1">
        <f t="array" ref="U603">INDEX(MatriceHeureHeure[], MATCH(S603*1,TableHeuresMinutes[Colonne1],0),MATCH(R603*1,(MatriceHeureHeure[#Headers])*1,0))</f>
        <v>#VALUE!</v>
      </c>
      <c r="W603" s="30" t="e">
        <f>LEFT(TEXT(DataFromForm[[#This Row],[Heure levé]],"0000"),2)</f>
        <v>#VALUE!</v>
      </c>
      <c r="X603" s="31" t="e">
        <f>LEFT(TEXT(DataFromForm[[#This Row],[Heure levé]],"0000"),2)+1</f>
        <v>#VALUE!</v>
      </c>
      <c r="Y603" t="e">
        <f>IF(RIGHT(DataFromForm[[#This Row],[Heure levé]],2)*1 &gt;57, X603,W603)</f>
        <v>#VALUE!</v>
      </c>
      <c r="Z603" t="e">
        <f>IF(RIGHT(DataFromForm[[#This Row],[Heure levé]],2)*1 &gt;57,0,MROUND(RIGHT(DataFromForm[[#This Row],[Heure coucher]]*1,2),15))</f>
        <v>#VALUE!</v>
      </c>
      <c r="AA603" t="e" cm="1">
        <f t="array" aca="1" ref="AA603" ca="1">RIGHT(CELL("address",INDEX(Agenda!A:A,MATCH(DataFromForm[[#This Row],[Date]],Agenda!A:A,0))),3)</f>
        <v>#VALUE!</v>
      </c>
      <c r="AB603" s="4" t="e" cm="1">
        <f t="array" ref="AB603">INDEX(MatriceHeureHeure[], MATCH(Z603*1,TableHeuresMinutes[Colonne1],0),MATCH(Y603*1,(MatriceHeureHeure[#Headers])*1,0))</f>
        <v>#VALUE!</v>
      </c>
      <c r="AD603" s="48" t="e">
        <f>LEFT(TEXT(DataFromForm[[#This Row],[HeureBoisson]],"0000"),2)</f>
        <v>#VALUE!</v>
      </c>
      <c r="AE603" s="31" t="e">
        <f>LEFT(TEXT(DataFromForm[[#This Row],[HeureBoisson]],"0000"),2)+1</f>
        <v>#VALUE!</v>
      </c>
      <c r="AF603" t="e">
        <f>IF(RIGHT(DataFromForm[[#This Row],[HeureBoisson]],2)*1 &gt;57, AE603,AD603)</f>
        <v>#VALUE!</v>
      </c>
      <c r="AG603" t="e">
        <f>IF(RIGHT(DataFromForm[[#This Row],[HeureBoisson]],2)*1 &gt;57,0,MROUND(RIGHT(DataFromForm[[#This Row],[Heure coucher]]*1,2),15))</f>
        <v>#VALUE!</v>
      </c>
      <c r="AH603" t="e" cm="1">
        <f t="array" aca="1" ref="AH603" ca="1">RIGHT(CELL("address",INDEX(Agenda!A:A,MATCH(DataFromForm[[#This Row],[Date]],Agenda!A:A,0))),3)-1</f>
        <v>#VALUE!</v>
      </c>
      <c r="AI603" s="4" t="e" cm="1">
        <f t="array" ref="AI603">INDEX(MatriceHeureHeure[], MATCH(AG603*1,TableHeuresMinutes[Colonne1],0),MATCH(AF603*1,(MatriceHeureHeure[#Headers])*1,0))</f>
        <v>#VALUE!</v>
      </c>
      <c r="AJ603" s="37">
        <v>0</v>
      </c>
      <c r="AK603" s="48" t="e">
        <f>LEFT(TEXT(DataFromForm[[#This Row],[Heure sieste]],"0000"),2)</f>
        <v>#VALUE!</v>
      </c>
      <c r="AL603" s="31" t="e">
        <f>LEFT(TEXT(DataFromForm[[#This Row],[Heure sieste]],"0000"),2)+1</f>
        <v>#VALUE!</v>
      </c>
      <c r="AM603" t="e">
        <f>IF(RIGHT(DataFromForm[[#This Row],[Heure sieste]],2)*1 &gt;57, AL603,AK603)</f>
        <v>#VALUE!</v>
      </c>
      <c r="AN603" t="e">
        <f>IF(RIGHT(DataFromForm[[#This Row],[Heure sieste]],2)*1 &gt;57,0,MROUND(RIGHT(DataFromForm[[#This Row],[Heure sieste]]*1,2),15))</f>
        <v>#VALUE!</v>
      </c>
      <c r="AO603" t="e">
        <f>MROUND(DataFromForm[[#This Row],[Durée sieste]],15)</f>
        <v>#VALUE!</v>
      </c>
      <c r="AP603" t="e" cm="1">
        <f t="array" aca="1" ref="AP603" ca="1">RIGHT(CELL("address",INDEX(Agenda!A:A,MATCH(DataFromForm[[#This Row],[Date]],Agenda!A:A,0))),3)</f>
        <v>#VALUE!</v>
      </c>
      <c r="AQ603" s="4" t="e" cm="1">
        <f t="array" ref="AQ603">INDEX(MatriceHeureHeure[], MATCH(AN603*1,TableHeuresMinutes[Colonne1],0),MATCH(AM603*1,(MatriceHeureHeure[#Headers])*1,0))</f>
        <v>#VALUE!</v>
      </c>
      <c r="AR603" t="e">
        <f t="shared" si="10"/>
        <v>#VALUE!</v>
      </c>
    </row>
    <row r="604" spans="16:44">
      <c r="P604" s="30" t="e">
        <f>LEFT(TEXT(DataFromForm[[#This Row],[Heure coucher]],"0000"),2)</f>
        <v>#VALUE!</v>
      </c>
      <c r="Q604" s="31" t="e">
        <f>LEFT(TEXT(DataFromForm[[#This Row],[Heure coucher]],"0000"),2)+1</f>
        <v>#VALUE!</v>
      </c>
      <c r="R604" s="32" t="e">
        <f>IF(RIGHT(DataFromForm[[#This Row],[Heure coucher]],2)*1 &gt;57,Q604, P604)</f>
        <v>#VALUE!</v>
      </c>
      <c r="S604" s="33" t="e">
        <f>IF(RIGHT(DataFromForm[[#This Row],[Heure coucher]],2)*1 &gt;57,0,MROUND(RIGHT(DataFromForm[[#This Row],[Heure coucher]]*1,2),15))</f>
        <v>#VALUE!</v>
      </c>
      <c r="T604" s="20" t="e" cm="1">
        <f t="array" aca="1" ref="T604" ca="1">RIGHT(CELL("address",INDEX(Agenda!A:A,MATCH(DataFromForm[[#This Row],[Date]],Agenda!A:A,0))),3)</f>
        <v>#VALUE!</v>
      </c>
      <c r="U604" s="34" t="e" cm="1">
        <f t="array" ref="U604">INDEX(MatriceHeureHeure[], MATCH(S604*1,TableHeuresMinutes[Colonne1],0),MATCH(R604*1,(MatriceHeureHeure[#Headers])*1,0))</f>
        <v>#VALUE!</v>
      </c>
      <c r="W604" s="30" t="e">
        <f>LEFT(TEXT(DataFromForm[[#This Row],[Heure levé]],"0000"),2)</f>
        <v>#VALUE!</v>
      </c>
      <c r="X604" s="31" t="e">
        <f>LEFT(TEXT(DataFromForm[[#This Row],[Heure levé]],"0000"),2)+1</f>
        <v>#VALUE!</v>
      </c>
      <c r="Y604" t="e">
        <f>IF(RIGHT(DataFromForm[[#This Row],[Heure levé]],2)*1 &gt;57, X604,W604)</f>
        <v>#VALUE!</v>
      </c>
      <c r="Z604" t="e">
        <f>IF(RIGHT(DataFromForm[[#This Row],[Heure levé]],2)*1 &gt;57,0,MROUND(RIGHT(DataFromForm[[#This Row],[Heure coucher]]*1,2),15))</f>
        <v>#VALUE!</v>
      </c>
      <c r="AA604" t="e" cm="1">
        <f t="array" aca="1" ref="AA604" ca="1">RIGHT(CELL("address",INDEX(Agenda!A:A,MATCH(DataFromForm[[#This Row],[Date]],Agenda!A:A,0))),3)</f>
        <v>#VALUE!</v>
      </c>
      <c r="AB604" s="4" t="e" cm="1">
        <f t="array" ref="AB604">INDEX(MatriceHeureHeure[], MATCH(Z604*1,TableHeuresMinutes[Colonne1],0),MATCH(Y604*1,(MatriceHeureHeure[#Headers])*1,0))</f>
        <v>#VALUE!</v>
      </c>
      <c r="AD604" s="48" t="e">
        <f>LEFT(TEXT(DataFromForm[[#This Row],[HeureBoisson]],"0000"),2)</f>
        <v>#VALUE!</v>
      </c>
      <c r="AE604" s="31" t="e">
        <f>LEFT(TEXT(DataFromForm[[#This Row],[HeureBoisson]],"0000"),2)+1</f>
        <v>#VALUE!</v>
      </c>
      <c r="AF604" t="e">
        <f>IF(RIGHT(DataFromForm[[#This Row],[HeureBoisson]],2)*1 &gt;57, AE604,AD604)</f>
        <v>#VALUE!</v>
      </c>
      <c r="AG604" t="e">
        <f>IF(RIGHT(DataFromForm[[#This Row],[HeureBoisson]],2)*1 &gt;57,0,MROUND(RIGHT(DataFromForm[[#This Row],[Heure coucher]]*1,2),15))</f>
        <v>#VALUE!</v>
      </c>
      <c r="AH604" t="e" cm="1">
        <f t="array" aca="1" ref="AH604" ca="1">RIGHT(CELL("address",INDEX(Agenda!A:A,MATCH(DataFromForm[[#This Row],[Date]],Agenda!A:A,0))),3)-1</f>
        <v>#VALUE!</v>
      </c>
      <c r="AI604" s="4" t="e" cm="1">
        <f t="array" ref="AI604">INDEX(MatriceHeureHeure[], MATCH(AG604*1,TableHeuresMinutes[Colonne1],0),MATCH(AF604*1,(MatriceHeureHeure[#Headers])*1,0))</f>
        <v>#VALUE!</v>
      </c>
      <c r="AJ604" s="37">
        <v>0</v>
      </c>
      <c r="AK604" s="48" t="e">
        <f>LEFT(TEXT(DataFromForm[[#This Row],[Heure sieste]],"0000"),2)</f>
        <v>#VALUE!</v>
      </c>
      <c r="AL604" s="31" t="e">
        <f>LEFT(TEXT(DataFromForm[[#This Row],[Heure sieste]],"0000"),2)+1</f>
        <v>#VALUE!</v>
      </c>
      <c r="AM604" t="e">
        <f>IF(RIGHT(DataFromForm[[#This Row],[Heure sieste]],2)*1 &gt;57, AL604,AK604)</f>
        <v>#VALUE!</v>
      </c>
      <c r="AN604" t="e">
        <f>IF(RIGHT(DataFromForm[[#This Row],[Heure sieste]],2)*1 &gt;57,0,MROUND(RIGHT(DataFromForm[[#This Row],[Heure sieste]]*1,2),15))</f>
        <v>#VALUE!</v>
      </c>
      <c r="AO604" t="e">
        <f>MROUND(DataFromForm[[#This Row],[Durée sieste]],15)</f>
        <v>#VALUE!</v>
      </c>
      <c r="AP604" t="e" cm="1">
        <f t="array" aca="1" ref="AP604" ca="1">RIGHT(CELL("address",INDEX(Agenda!A:A,MATCH(DataFromForm[[#This Row],[Date]],Agenda!A:A,0))),3)</f>
        <v>#VALUE!</v>
      </c>
      <c r="AQ604" s="4" t="e" cm="1">
        <f t="array" ref="AQ604">INDEX(MatriceHeureHeure[], MATCH(AN604*1,TableHeuresMinutes[Colonne1],0),MATCH(AM604*1,(MatriceHeureHeure[#Headers])*1,0))</f>
        <v>#VALUE!</v>
      </c>
      <c r="AR604" t="e">
        <f t="shared" si="10"/>
        <v>#VALUE!</v>
      </c>
    </row>
    <row r="605" spans="16:44">
      <c r="P605" s="30" t="e">
        <f>LEFT(TEXT(DataFromForm[[#This Row],[Heure coucher]],"0000"),2)</f>
        <v>#VALUE!</v>
      </c>
      <c r="Q605" s="31" t="e">
        <f>LEFT(TEXT(DataFromForm[[#This Row],[Heure coucher]],"0000"),2)+1</f>
        <v>#VALUE!</v>
      </c>
      <c r="R605" s="32" t="e">
        <f>IF(RIGHT(DataFromForm[[#This Row],[Heure coucher]],2)*1 &gt;57,Q605, P605)</f>
        <v>#VALUE!</v>
      </c>
      <c r="S605" s="33" t="e">
        <f>IF(RIGHT(DataFromForm[[#This Row],[Heure coucher]],2)*1 &gt;57,0,MROUND(RIGHT(DataFromForm[[#This Row],[Heure coucher]]*1,2),15))</f>
        <v>#VALUE!</v>
      </c>
      <c r="T605" s="20" t="e" cm="1">
        <f t="array" aca="1" ref="T605" ca="1">RIGHT(CELL("address",INDEX(Agenda!A:A,MATCH(DataFromForm[[#This Row],[Date]],Agenda!A:A,0))),3)</f>
        <v>#VALUE!</v>
      </c>
      <c r="U605" s="34" t="e" cm="1">
        <f t="array" ref="U605">INDEX(MatriceHeureHeure[], MATCH(S605*1,TableHeuresMinutes[Colonne1],0),MATCH(R605*1,(MatriceHeureHeure[#Headers])*1,0))</f>
        <v>#VALUE!</v>
      </c>
      <c r="W605" s="30" t="e">
        <f>LEFT(TEXT(DataFromForm[[#This Row],[Heure levé]],"0000"),2)</f>
        <v>#VALUE!</v>
      </c>
      <c r="X605" s="31" t="e">
        <f>LEFT(TEXT(DataFromForm[[#This Row],[Heure levé]],"0000"),2)+1</f>
        <v>#VALUE!</v>
      </c>
      <c r="Y605" t="e">
        <f>IF(RIGHT(DataFromForm[[#This Row],[Heure levé]],2)*1 &gt;57, X605,W605)</f>
        <v>#VALUE!</v>
      </c>
      <c r="Z605" t="e">
        <f>IF(RIGHT(DataFromForm[[#This Row],[Heure levé]],2)*1 &gt;57,0,MROUND(RIGHT(DataFromForm[[#This Row],[Heure coucher]]*1,2),15))</f>
        <v>#VALUE!</v>
      </c>
      <c r="AA605" t="e" cm="1">
        <f t="array" aca="1" ref="AA605" ca="1">RIGHT(CELL("address",INDEX(Agenda!A:A,MATCH(DataFromForm[[#This Row],[Date]],Agenda!A:A,0))),3)</f>
        <v>#VALUE!</v>
      </c>
      <c r="AB605" s="4" t="e" cm="1">
        <f t="array" ref="AB605">INDEX(MatriceHeureHeure[], MATCH(Z605*1,TableHeuresMinutes[Colonne1],0),MATCH(Y605*1,(MatriceHeureHeure[#Headers])*1,0))</f>
        <v>#VALUE!</v>
      </c>
      <c r="AD605" s="48" t="e">
        <f>LEFT(TEXT(DataFromForm[[#This Row],[HeureBoisson]],"0000"),2)</f>
        <v>#VALUE!</v>
      </c>
      <c r="AE605" s="31" t="e">
        <f>LEFT(TEXT(DataFromForm[[#This Row],[HeureBoisson]],"0000"),2)+1</f>
        <v>#VALUE!</v>
      </c>
      <c r="AF605" t="e">
        <f>IF(RIGHT(DataFromForm[[#This Row],[HeureBoisson]],2)*1 &gt;57, AE605,AD605)</f>
        <v>#VALUE!</v>
      </c>
      <c r="AG605" t="e">
        <f>IF(RIGHT(DataFromForm[[#This Row],[HeureBoisson]],2)*1 &gt;57,0,MROUND(RIGHT(DataFromForm[[#This Row],[Heure coucher]]*1,2),15))</f>
        <v>#VALUE!</v>
      </c>
      <c r="AH605" t="e" cm="1">
        <f t="array" aca="1" ref="AH605" ca="1">RIGHT(CELL("address",INDEX(Agenda!A:A,MATCH(DataFromForm[[#This Row],[Date]],Agenda!A:A,0))),3)-1</f>
        <v>#VALUE!</v>
      </c>
      <c r="AI605" s="4" t="e" cm="1">
        <f t="array" ref="AI605">INDEX(MatriceHeureHeure[], MATCH(AG605*1,TableHeuresMinutes[Colonne1],0),MATCH(AF605*1,(MatriceHeureHeure[#Headers])*1,0))</f>
        <v>#VALUE!</v>
      </c>
      <c r="AJ605" s="37">
        <v>0</v>
      </c>
      <c r="AK605" s="48" t="e">
        <f>LEFT(TEXT(DataFromForm[[#This Row],[Heure sieste]],"0000"),2)</f>
        <v>#VALUE!</v>
      </c>
      <c r="AL605" s="31" t="e">
        <f>LEFT(TEXT(DataFromForm[[#This Row],[Heure sieste]],"0000"),2)+1</f>
        <v>#VALUE!</v>
      </c>
      <c r="AM605" t="e">
        <f>IF(RIGHT(DataFromForm[[#This Row],[Heure sieste]],2)*1 &gt;57, AL605,AK605)</f>
        <v>#VALUE!</v>
      </c>
      <c r="AN605" t="e">
        <f>IF(RIGHT(DataFromForm[[#This Row],[Heure sieste]],2)*1 &gt;57,0,MROUND(RIGHT(DataFromForm[[#This Row],[Heure sieste]]*1,2),15))</f>
        <v>#VALUE!</v>
      </c>
      <c r="AO605" t="e">
        <f>MROUND(DataFromForm[[#This Row],[Durée sieste]],15)</f>
        <v>#VALUE!</v>
      </c>
      <c r="AP605" t="e" cm="1">
        <f t="array" aca="1" ref="AP605" ca="1">RIGHT(CELL("address",INDEX(Agenda!A:A,MATCH(DataFromForm[[#This Row],[Date]],Agenda!A:A,0))),3)</f>
        <v>#VALUE!</v>
      </c>
      <c r="AQ605" s="4" t="e" cm="1">
        <f t="array" ref="AQ605">INDEX(MatriceHeureHeure[], MATCH(AN605*1,TableHeuresMinutes[Colonne1],0),MATCH(AM605*1,(MatriceHeureHeure[#Headers])*1,0))</f>
        <v>#VALUE!</v>
      </c>
      <c r="AR605" t="e">
        <f t="shared" si="10"/>
        <v>#VALUE!</v>
      </c>
    </row>
    <row r="606" spans="16:44">
      <c r="P606" s="30" t="e">
        <f>LEFT(TEXT(DataFromForm[[#This Row],[Heure coucher]],"0000"),2)</f>
        <v>#VALUE!</v>
      </c>
      <c r="Q606" s="31" t="e">
        <f>LEFT(TEXT(DataFromForm[[#This Row],[Heure coucher]],"0000"),2)+1</f>
        <v>#VALUE!</v>
      </c>
      <c r="R606" s="32" t="e">
        <f>IF(RIGHT(DataFromForm[[#This Row],[Heure coucher]],2)*1 &gt;57,Q606, P606)</f>
        <v>#VALUE!</v>
      </c>
      <c r="S606" s="33" t="e">
        <f>IF(RIGHT(DataFromForm[[#This Row],[Heure coucher]],2)*1 &gt;57,0,MROUND(RIGHT(DataFromForm[[#This Row],[Heure coucher]]*1,2),15))</f>
        <v>#VALUE!</v>
      </c>
      <c r="T606" s="20" t="e" cm="1">
        <f t="array" aca="1" ref="T606" ca="1">RIGHT(CELL("address",INDEX(Agenda!A:A,MATCH(DataFromForm[[#This Row],[Date]],Agenda!A:A,0))),3)</f>
        <v>#VALUE!</v>
      </c>
      <c r="U606" s="34" t="e" cm="1">
        <f t="array" ref="U606">INDEX(MatriceHeureHeure[], MATCH(S606*1,TableHeuresMinutes[Colonne1],0),MATCH(R606*1,(MatriceHeureHeure[#Headers])*1,0))</f>
        <v>#VALUE!</v>
      </c>
      <c r="W606" s="30" t="e">
        <f>LEFT(TEXT(DataFromForm[[#This Row],[Heure levé]],"0000"),2)</f>
        <v>#VALUE!</v>
      </c>
      <c r="X606" s="31" t="e">
        <f>LEFT(TEXT(DataFromForm[[#This Row],[Heure levé]],"0000"),2)+1</f>
        <v>#VALUE!</v>
      </c>
      <c r="Y606" t="e">
        <f>IF(RIGHT(DataFromForm[[#This Row],[Heure levé]],2)*1 &gt;57, X606,W606)</f>
        <v>#VALUE!</v>
      </c>
      <c r="Z606" t="e">
        <f>IF(RIGHT(DataFromForm[[#This Row],[Heure levé]],2)*1 &gt;57,0,MROUND(RIGHT(DataFromForm[[#This Row],[Heure coucher]]*1,2),15))</f>
        <v>#VALUE!</v>
      </c>
      <c r="AA606" t="e" cm="1">
        <f t="array" aca="1" ref="AA606" ca="1">RIGHT(CELL("address",INDEX(Agenda!A:A,MATCH(DataFromForm[[#This Row],[Date]],Agenda!A:A,0))),3)</f>
        <v>#VALUE!</v>
      </c>
      <c r="AB606" s="4" t="e" cm="1">
        <f t="array" ref="AB606">INDEX(MatriceHeureHeure[], MATCH(Z606*1,TableHeuresMinutes[Colonne1],0),MATCH(Y606*1,(MatriceHeureHeure[#Headers])*1,0))</f>
        <v>#VALUE!</v>
      </c>
      <c r="AD606" s="48" t="e">
        <f>LEFT(TEXT(DataFromForm[[#This Row],[HeureBoisson]],"0000"),2)</f>
        <v>#VALUE!</v>
      </c>
      <c r="AE606" s="31" t="e">
        <f>LEFT(TEXT(DataFromForm[[#This Row],[HeureBoisson]],"0000"),2)+1</f>
        <v>#VALUE!</v>
      </c>
      <c r="AF606" t="e">
        <f>IF(RIGHT(DataFromForm[[#This Row],[HeureBoisson]],2)*1 &gt;57, AE606,AD606)</f>
        <v>#VALUE!</v>
      </c>
      <c r="AG606" t="e">
        <f>IF(RIGHT(DataFromForm[[#This Row],[HeureBoisson]],2)*1 &gt;57,0,MROUND(RIGHT(DataFromForm[[#This Row],[Heure coucher]]*1,2),15))</f>
        <v>#VALUE!</v>
      </c>
      <c r="AH606" t="e" cm="1">
        <f t="array" aca="1" ref="AH606" ca="1">RIGHT(CELL("address",INDEX(Agenda!A:A,MATCH(DataFromForm[[#This Row],[Date]],Agenda!A:A,0))),3)-1</f>
        <v>#VALUE!</v>
      </c>
      <c r="AI606" s="4" t="e" cm="1">
        <f t="array" ref="AI606">INDEX(MatriceHeureHeure[], MATCH(AG606*1,TableHeuresMinutes[Colonne1],0),MATCH(AF606*1,(MatriceHeureHeure[#Headers])*1,0))</f>
        <v>#VALUE!</v>
      </c>
      <c r="AJ606" s="37">
        <v>0</v>
      </c>
      <c r="AK606" s="48" t="e">
        <f>LEFT(TEXT(DataFromForm[[#This Row],[Heure sieste]],"0000"),2)</f>
        <v>#VALUE!</v>
      </c>
      <c r="AL606" s="31" t="e">
        <f>LEFT(TEXT(DataFromForm[[#This Row],[Heure sieste]],"0000"),2)+1</f>
        <v>#VALUE!</v>
      </c>
      <c r="AM606" t="e">
        <f>IF(RIGHT(DataFromForm[[#This Row],[Heure sieste]],2)*1 &gt;57, AL606,AK606)</f>
        <v>#VALUE!</v>
      </c>
      <c r="AN606" t="e">
        <f>IF(RIGHT(DataFromForm[[#This Row],[Heure sieste]],2)*1 &gt;57,0,MROUND(RIGHT(DataFromForm[[#This Row],[Heure sieste]]*1,2),15))</f>
        <v>#VALUE!</v>
      </c>
      <c r="AO606" t="e">
        <f>MROUND(DataFromForm[[#This Row],[Durée sieste]],15)</f>
        <v>#VALUE!</v>
      </c>
      <c r="AP606" t="e" cm="1">
        <f t="array" aca="1" ref="AP606" ca="1">RIGHT(CELL("address",INDEX(Agenda!A:A,MATCH(DataFromForm[[#This Row],[Date]],Agenda!A:A,0))),3)</f>
        <v>#VALUE!</v>
      </c>
      <c r="AQ606" s="4" t="e" cm="1">
        <f t="array" ref="AQ606">INDEX(MatriceHeureHeure[], MATCH(AN606*1,TableHeuresMinutes[Colonne1],0),MATCH(AM606*1,(MatriceHeureHeure[#Headers])*1,0))</f>
        <v>#VALUE!</v>
      </c>
      <c r="AR606" t="e">
        <f t="shared" si="10"/>
        <v>#VALUE!</v>
      </c>
    </row>
    <row r="607" spans="16:44">
      <c r="P607" s="30" t="e">
        <f>LEFT(TEXT(DataFromForm[[#This Row],[Heure coucher]],"0000"),2)</f>
        <v>#VALUE!</v>
      </c>
      <c r="Q607" s="31" t="e">
        <f>LEFT(TEXT(DataFromForm[[#This Row],[Heure coucher]],"0000"),2)+1</f>
        <v>#VALUE!</v>
      </c>
      <c r="R607" s="32" t="e">
        <f>IF(RIGHT(DataFromForm[[#This Row],[Heure coucher]],2)*1 &gt;57,Q607, P607)</f>
        <v>#VALUE!</v>
      </c>
      <c r="S607" s="33" t="e">
        <f>IF(RIGHT(DataFromForm[[#This Row],[Heure coucher]],2)*1 &gt;57,0,MROUND(RIGHT(DataFromForm[[#This Row],[Heure coucher]]*1,2),15))</f>
        <v>#VALUE!</v>
      </c>
      <c r="T607" s="20" t="e" cm="1">
        <f t="array" aca="1" ref="T607" ca="1">RIGHT(CELL("address",INDEX(Agenda!A:A,MATCH(DataFromForm[[#This Row],[Date]],Agenda!A:A,0))),3)</f>
        <v>#VALUE!</v>
      </c>
      <c r="U607" s="34" t="e" cm="1">
        <f t="array" ref="U607">INDEX(MatriceHeureHeure[], MATCH(S607*1,TableHeuresMinutes[Colonne1],0),MATCH(R607*1,(MatriceHeureHeure[#Headers])*1,0))</f>
        <v>#VALUE!</v>
      </c>
      <c r="W607" s="30" t="e">
        <f>LEFT(TEXT(DataFromForm[[#This Row],[Heure levé]],"0000"),2)</f>
        <v>#VALUE!</v>
      </c>
      <c r="X607" s="31" t="e">
        <f>LEFT(TEXT(DataFromForm[[#This Row],[Heure levé]],"0000"),2)+1</f>
        <v>#VALUE!</v>
      </c>
      <c r="Y607" t="e">
        <f>IF(RIGHT(DataFromForm[[#This Row],[Heure levé]],2)*1 &gt;57, X607,W607)</f>
        <v>#VALUE!</v>
      </c>
      <c r="Z607" t="e">
        <f>IF(RIGHT(DataFromForm[[#This Row],[Heure levé]],2)*1 &gt;57,0,MROUND(RIGHT(DataFromForm[[#This Row],[Heure coucher]]*1,2),15))</f>
        <v>#VALUE!</v>
      </c>
      <c r="AA607" t="e" cm="1">
        <f t="array" aca="1" ref="AA607" ca="1">RIGHT(CELL("address",INDEX(Agenda!A:A,MATCH(DataFromForm[[#This Row],[Date]],Agenda!A:A,0))),3)</f>
        <v>#VALUE!</v>
      </c>
      <c r="AB607" s="4" t="e" cm="1">
        <f t="array" ref="AB607">INDEX(MatriceHeureHeure[], MATCH(Z607*1,TableHeuresMinutes[Colonne1],0),MATCH(Y607*1,(MatriceHeureHeure[#Headers])*1,0))</f>
        <v>#VALUE!</v>
      </c>
      <c r="AD607" s="48" t="e">
        <f>LEFT(TEXT(DataFromForm[[#This Row],[HeureBoisson]],"0000"),2)</f>
        <v>#VALUE!</v>
      </c>
      <c r="AE607" s="31" t="e">
        <f>LEFT(TEXT(DataFromForm[[#This Row],[HeureBoisson]],"0000"),2)+1</f>
        <v>#VALUE!</v>
      </c>
      <c r="AF607" t="e">
        <f>IF(RIGHT(DataFromForm[[#This Row],[HeureBoisson]],2)*1 &gt;57, AE607,AD607)</f>
        <v>#VALUE!</v>
      </c>
      <c r="AG607" t="e">
        <f>IF(RIGHT(DataFromForm[[#This Row],[HeureBoisson]],2)*1 &gt;57,0,MROUND(RIGHT(DataFromForm[[#This Row],[Heure coucher]]*1,2),15))</f>
        <v>#VALUE!</v>
      </c>
      <c r="AH607" t="e" cm="1">
        <f t="array" aca="1" ref="AH607" ca="1">RIGHT(CELL("address",INDEX(Agenda!A:A,MATCH(DataFromForm[[#This Row],[Date]],Agenda!A:A,0))),3)-1</f>
        <v>#VALUE!</v>
      </c>
      <c r="AI607" s="4" t="e" cm="1">
        <f t="array" ref="AI607">INDEX(MatriceHeureHeure[], MATCH(AG607*1,TableHeuresMinutes[Colonne1],0),MATCH(AF607*1,(MatriceHeureHeure[#Headers])*1,0))</f>
        <v>#VALUE!</v>
      </c>
      <c r="AJ607" s="37">
        <v>0</v>
      </c>
      <c r="AK607" s="48" t="e">
        <f>LEFT(TEXT(DataFromForm[[#This Row],[Heure sieste]],"0000"),2)</f>
        <v>#VALUE!</v>
      </c>
      <c r="AL607" s="31" t="e">
        <f>LEFT(TEXT(DataFromForm[[#This Row],[Heure sieste]],"0000"),2)+1</f>
        <v>#VALUE!</v>
      </c>
      <c r="AM607" t="e">
        <f>IF(RIGHT(DataFromForm[[#This Row],[Heure sieste]],2)*1 &gt;57, AL607,AK607)</f>
        <v>#VALUE!</v>
      </c>
      <c r="AN607" t="e">
        <f>IF(RIGHT(DataFromForm[[#This Row],[Heure sieste]],2)*1 &gt;57,0,MROUND(RIGHT(DataFromForm[[#This Row],[Heure sieste]]*1,2),15))</f>
        <v>#VALUE!</v>
      </c>
      <c r="AO607" t="e">
        <f>MROUND(DataFromForm[[#This Row],[Durée sieste]],15)</f>
        <v>#VALUE!</v>
      </c>
      <c r="AP607" t="e" cm="1">
        <f t="array" aca="1" ref="AP607" ca="1">RIGHT(CELL("address",INDEX(Agenda!A:A,MATCH(DataFromForm[[#This Row],[Date]],Agenda!A:A,0))),3)</f>
        <v>#VALUE!</v>
      </c>
      <c r="AQ607" s="4" t="e" cm="1">
        <f t="array" ref="AQ607">INDEX(MatriceHeureHeure[], MATCH(AN607*1,TableHeuresMinutes[Colonne1],0),MATCH(AM607*1,(MatriceHeureHeure[#Headers])*1,0))</f>
        <v>#VALUE!</v>
      </c>
      <c r="AR607" t="e">
        <f t="shared" si="10"/>
        <v>#VALUE!</v>
      </c>
    </row>
    <row r="608" spans="16:44">
      <c r="P608" s="30" t="e">
        <f>LEFT(TEXT(DataFromForm[[#This Row],[Heure coucher]],"0000"),2)</f>
        <v>#VALUE!</v>
      </c>
      <c r="Q608" s="31" t="e">
        <f>LEFT(TEXT(DataFromForm[[#This Row],[Heure coucher]],"0000"),2)+1</f>
        <v>#VALUE!</v>
      </c>
      <c r="R608" s="32" t="e">
        <f>IF(RIGHT(DataFromForm[[#This Row],[Heure coucher]],2)*1 &gt;57,Q608, P608)</f>
        <v>#VALUE!</v>
      </c>
      <c r="S608" s="33" t="e">
        <f>IF(RIGHT(DataFromForm[[#This Row],[Heure coucher]],2)*1 &gt;57,0,MROUND(RIGHT(DataFromForm[[#This Row],[Heure coucher]]*1,2),15))</f>
        <v>#VALUE!</v>
      </c>
      <c r="T608" s="20" t="e" cm="1">
        <f t="array" aca="1" ref="T608" ca="1">RIGHT(CELL("address",INDEX(Agenda!A:A,MATCH(DataFromForm[[#This Row],[Date]],Agenda!A:A,0))),3)</f>
        <v>#VALUE!</v>
      </c>
      <c r="U608" s="34" t="e" cm="1">
        <f t="array" ref="U608">INDEX(MatriceHeureHeure[], MATCH(S608*1,TableHeuresMinutes[Colonne1],0),MATCH(R608*1,(MatriceHeureHeure[#Headers])*1,0))</f>
        <v>#VALUE!</v>
      </c>
      <c r="W608" s="30" t="e">
        <f>LEFT(TEXT(DataFromForm[[#This Row],[Heure levé]],"0000"),2)</f>
        <v>#VALUE!</v>
      </c>
      <c r="X608" s="31" t="e">
        <f>LEFT(TEXT(DataFromForm[[#This Row],[Heure levé]],"0000"),2)+1</f>
        <v>#VALUE!</v>
      </c>
      <c r="Y608" t="e">
        <f>IF(RIGHT(DataFromForm[[#This Row],[Heure levé]],2)*1 &gt;57, X608,W608)</f>
        <v>#VALUE!</v>
      </c>
      <c r="Z608" t="e">
        <f>IF(RIGHT(DataFromForm[[#This Row],[Heure levé]],2)*1 &gt;57,0,MROUND(RIGHT(DataFromForm[[#This Row],[Heure coucher]]*1,2),15))</f>
        <v>#VALUE!</v>
      </c>
      <c r="AA608" t="e" cm="1">
        <f t="array" aca="1" ref="AA608" ca="1">RIGHT(CELL("address",INDEX(Agenda!A:A,MATCH(DataFromForm[[#This Row],[Date]],Agenda!A:A,0))),3)</f>
        <v>#VALUE!</v>
      </c>
      <c r="AB608" s="4" t="e" cm="1">
        <f t="array" ref="AB608">INDEX(MatriceHeureHeure[], MATCH(Z608*1,TableHeuresMinutes[Colonne1],0),MATCH(Y608*1,(MatriceHeureHeure[#Headers])*1,0))</f>
        <v>#VALUE!</v>
      </c>
      <c r="AD608" s="48" t="e">
        <f>LEFT(TEXT(DataFromForm[[#This Row],[HeureBoisson]],"0000"),2)</f>
        <v>#VALUE!</v>
      </c>
      <c r="AE608" s="31" t="e">
        <f>LEFT(TEXT(DataFromForm[[#This Row],[HeureBoisson]],"0000"),2)+1</f>
        <v>#VALUE!</v>
      </c>
      <c r="AF608" t="e">
        <f>IF(RIGHT(DataFromForm[[#This Row],[HeureBoisson]],2)*1 &gt;57, AE608,AD608)</f>
        <v>#VALUE!</v>
      </c>
      <c r="AG608" t="e">
        <f>IF(RIGHT(DataFromForm[[#This Row],[HeureBoisson]],2)*1 &gt;57,0,MROUND(RIGHT(DataFromForm[[#This Row],[Heure coucher]]*1,2),15))</f>
        <v>#VALUE!</v>
      </c>
      <c r="AH608" t="e" cm="1">
        <f t="array" aca="1" ref="AH608" ca="1">RIGHT(CELL("address",INDEX(Agenda!A:A,MATCH(DataFromForm[[#This Row],[Date]],Agenda!A:A,0))),3)-1</f>
        <v>#VALUE!</v>
      </c>
      <c r="AI608" s="4" t="e" cm="1">
        <f t="array" ref="AI608">INDEX(MatriceHeureHeure[], MATCH(AG608*1,TableHeuresMinutes[Colonne1],0),MATCH(AF608*1,(MatriceHeureHeure[#Headers])*1,0))</f>
        <v>#VALUE!</v>
      </c>
      <c r="AJ608" s="37">
        <v>0</v>
      </c>
      <c r="AK608" s="48" t="e">
        <f>LEFT(TEXT(DataFromForm[[#This Row],[Heure sieste]],"0000"),2)</f>
        <v>#VALUE!</v>
      </c>
      <c r="AL608" s="31" t="e">
        <f>LEFT(TEXT(DataFromForm[[#This Row],[Heure sieste]],"0000"),2)+1</f>
        <v>#VALUE!</v>
      </c>
      <c r="AM608" t="e">
        <f>IF(RIGHT(DataFromForm[[#This Row],[Heure sieste]],2)*1 &gt;57, AL608,AK608)</f>
        <v>#VALUE!</v>
      </c>
      <c r="AN608" t="e">
        <f>IF(RIGHT(DataFromForm[[#This Row],[Heure sieste]],2)*1 &gt;57,0,MROUND(RIGHT(DataFromForm[[#This Row],[Heure sieste]]*1,2),15))</f>
        <v>#VALUE!</v>
      </c>
      <c r="AO608" t="e">
        <f>MROUND(DataFromForm[[#This Row],[Durée sieste]],15)</f>
        <v>#VALUE!</v>
      </c>
      <c r="AP608" t="e" cm="1">
        <f t="array" aca="1" ref="AP608" ca="1">RIGHT(CELL("address",INDEX(Agenda!A:A,MATCH(DataFromForm[[#This Row],[Date]],Agenda!A:A,0))),3)</f>
        <v>#VALUE!</v>
      </c>
      <c r="AQ608" s="4" t="e" cm="1">
        <f t="array" ref="AQ608">INDEX(MatriceHeureHeure[], MATCH(AN608*1,TableHeuresMinutes[Colonne1],0),MATCH(AM608*1,(MatriceHeureHeure[#Headers])*1,0))</f>
        <v>#VALUE!</v>
      </c>
      <c r="AR608" t="e">
        <f t="shared" si="10"/>
        <v>#VALUE!</v>
      </c>
    </row>
    <row r="609" spans="16:44">
      <c r="P609" s="30" t="e">
        <f>LEFT(TEXT(DataFromForm[[#This Row],[Heure coucher]],"0000"),2)</f>
        <v>#VALUE!</v>
      </c>
      <c r="Q609" s="31" t="e">
        <f>LEFT(TEXT(DataFromForm[[#This Row],[Heure coucher]],"0000"),2)+1</f>
        <v>#VALUE!</v>
      </c>
      <c r="R609" s="32" t="e">
        <f>IF(RIGHT(DataFromForm[[#This Row],[Heure coucher]],2)*1 &gt;57,Q609, P609)</f>
        <v>#VALUE!</v>
      </c>
      <c r="S609" s="33" t="e">
        <f>IF(RIGHT(DataFromForm[[#This Row],[Heure coucher]],2)*1 &gt;57,0,MROUND(RIGHT(DataFromForm[[#This Row],[Heure coucher]]*1,2),15))</f>
        <v>#VALUE!</v>
      </c>
      <c r="T609" s="20" t="e" cm="1">
        <f t="array" aca="1" ref="T609" ca="1">RIGHT(CELL("address",INDEX(Agenda!A:A,MATCH(DataFromForm[[#This Row],[Date]],Agenda!A:A,0))),3)</f>
        <v>#VALUE!</v>
      </c>
      <c r="U609" s="34" t="e" cm="1">
        <f t="array" ref="U609">INDEX(MatriceHeureHeure[], MATCH(S609*1,TableHeuresMinutes[Colonne1],0),MATCH(R609*1,(MatriceHeureHeure[#Headers])*1,0))</f>
        <v>#VALUE!</v>
      </c>
      <c r="W609" s="30" t="e">
        <f>LEFT(TEXT(DataFromForm[[#This Row],[Heure levé]],"0000"),2)</f>
        <v>#VALUE!</v>
      </c>
      <c r="X609" s="31" t="e">
        <f>LEFT(TEXT(DataFromForm[[#This Row],[Heure levé]],"0000"),2)+1</f>
        <v>#VALUE!</v>
      </c>
      <c r="Y609" t="e">
        <f>IF(RIGHT(DataFromForm[[#This Row],[Heure levé]],2)*1 &gt;57, X609,W609)</f>
        <v>#VALUE!</v>
      </c>
      <c r="Z609" t="e">
        <f>IF(RIGHT(DataFromForm[[#This Row],[Heure levé]],2)*1 &gt;57,0,MROUND(RIGHT(DataFromForm[[#This Row],[Heure coucher]]*1,2),15))</f>
        <v>#VALUE!</v>
      </c>
      <c r="AA609" t="e" cm="1">
        <f t="array" aca="1" ref="AA609" ca="1">RIGHT(CELL("address",INDEX(Agenda!A:A,MATCH(DataFromForm[[#This Row],[Date]],Agenda!A:A,0))),3)</f>
        <v>#VALUE!</v>
      </c>
      <c r="AB609" s="4" t="e" cm="1">
        <f t="array" ref="AB609">INDEX(MatriceHeureHeure[], MATCH(Z609*1,TableHeuresMinutes[Colonne1],0),MATCH(Y609*1,(MatriceHeureHeure[#Headers])*1,0))</f>
        <v>#VALUE!</v>
      </c>
      <c r="AD609" s="48" t="e">
        <f>LEFT(TEXT(DataFromForm[[#This Row],[HeureBoisson]],"0000"),2)</f>
        <v>#VALUE!</v>
      </c>
      <c r="AE609" s="31" t="e">
        <f>LEFT(TEXT(DataFromForm[[#This Row],[HeureBoisson]],"0000"),2)+1</f>
        <v>#VALUE!</v>
      </c>
      <c r="AF609" t="e">
        <f>IF(RIGHT(DataFromForm[[#This Row],[HeureBoisson]],2)*1 &gt;57, AE609,AD609)</f>
        <v>#VALUE!</v>
      </c>
      <c r="AG609" t="e">
        <f>IF(RIGHT(DataFromForm[[#This Row],[HeureBoisson]],2)*1 &gt;57,0,MROUND(RIGHT(DataFromForm[[#This Row],[Heure coucher]]*1,2),15))</f>
        <v>#VALUE!</v>
      </c>
      <c r="AH609" t="e" cm="1">
        <f t="array" aca="1" ref="AH609" ca="1">RIGHT(CELL("address",INDEX(Agenda!A:A,MATCH(DataFromForm[[#This Row],[Date]],Agenda!A:A,0))),3)-1</f>
        <v>#VALUE!</v>
      </c>
      <c r="AI609" s="4" t="e" cm="1">
        <f t="array" ref="AI609">INDEX(MatriceHeureHeure[], MATCH(AG609*1,TableHeuresMinutes[Colonne1],0),MATCH(AF609*1,(MatriceHeureHeure[#Headers])*1,0))</f>
        <v>#VALUE!</v>
      </c>
      <c r="AJ609" s="37">
        <v>0</v>
      </c>
      <c r="AK609" s="48" t="e">
        <f>LEFT(TEXT(DataFromForm[[#This Row],[Heure sieste]],"0000"),2)</f>
        <v>#VALUE!</v>
      </c>
      <c r="AL609" s="31" t="e">
        <f>LEFT(TEXT(DataFromForm[[#This Row],[Heure sieste]],"0000"),2)+1</f>
        <v>#VALUE!</v>
      </c>
      <c r="AM609" t="e">
        <f>IF(RIGHT(DataFromForm[[#This Row],[Heure sieste]],2)*1 &gt;57, AL609,AK609)</f>
        <v>#VALUE!</v>
      </c>
      <c r="AN609" t="e">
        <f>IF(RIGHT(DataFromForm[[#This Row],[Heure sieste]],2)*1 &gt;57,0,MROUND(RIGHT(DataFromForm[[#This Row],[Heure sieste]]*1,2),15))</f>
        <v>#VALUE!</v>
      </c>
      <c r="AO609" t="e">
        <f>MROUND(DataFromForm[[#This Row],[Durée sieste]],15)</f>
        <v>#VALUE!</v>
      </c>
      <c r="AP609" t="e" cm="1">
        <f t="array" aca="1" ref="AP609" ca="1">RIGHT(CELL("address",INDEX(Agenda!A:A,MATCH(DataFromForm[[#This Row],[Date]],Agenda!A:A,0))),3)</f>
        <v>#VALUE!</v>
      </c>
      <c r="AQ609" s="4" t="e" cm="1">
        <f t="array" ref="AQ609">INDEX(MatriceHeureHeure[], MATCH(AN609*1,TableHeuresMinutes[Colonne1],0),MATCH(AM609*1,(MatriceHeureHeure[#Headers])*1,0))</f>
        <v>#VALUE!</v>
      </c>
      <c r="AR609" t="e">
        <f t="shared" si="10"/>
        <v>#VALUE!</v>
      </c>
    </row>
    <row r="610" spans="16:44">
      <c r="P610" s="30" t="e">
        <f>LEFT(TEXT(DataFromForm[[#This Row],[Heure coucher]],"0000"),2)</f>
        <v>#VALUE!</v>
      </c>
      <c r="Q610" s="31" t="e">
        <f>LEFT(TEXT(DataFromForm[[#This Row],[Heure coucher]],"0000"),2)+1</f>
        <v>#VALUE!</v>
      </c>
      <c r="R610" s="32" t="e">
        <f>IF(RIGHT(DataFromForm[[#This Row],[Heure coucher]],2)*1 &gt;57,Q610, P610)</f>
        <v>#VALUE!</v>
      </c>
      <c r="S610" s="33" t="e">
        <f>IF(RIGHT(DataFromForm[[#This Row],[Heure coucher]],2)*1 &gt;57,0,MROUND(RIGHT(DataFromForm[[#This Row],[Heure coucher]]*1,2),15))</f>
        <v>#VALUE!</v>
      </c>
      <c r="T610" s="20" t="e" cm="1">
        <f t="array" aca="1" ref="T610" ca="1">RIGHT(CELL("address",INDEX(Agenda!A:A,MATCH(DataFromForm[[#This Row],[Date]],Agenda!A:A,0))),3)</f>
        <v>#VALUE!</v>
      </c>
      <c r="U610" s="34" t="e" cm="1">
        <f t="array" ref="U610">INDEX(MatriceHeureHeure[], MATCH(S610*1,TableHeuresMinutes[Colonne1],0),MATCH(R610*1,(MatriceHeureHeure[#Headers])*1,0))</f>
        <v>#VALUE!</v>
      </c>
      <c r="W610" s="30" t="e">
        <f>LEFT(TEXT(DataFromForm[[#This Row],[Heure levé]],"0000"),2)</f>
        <v>#VALUE!</v>
      </c>
      <c r="X610" s="31" t="e">
        <f>LEFT(TEXT(DataFromForm[[#This Row],[Heure levé]],"0000"),2)+1</f>
        <v>#VALUE!</v>
      </c>
      <c r="Y610" t="e">
        <f>IF(RIGHT(DataFromForm[[#This Row],[Heure levé]],2)*1 &gt;57, X610,W610)</f>
        <v>#VALUE!</v>
      </c>
      <c r="Z610" t="e">
        <f>IF(RIGHT(DataFromForm[[#This Row],[Heure levé]],2)*1 &gt;57,0,MROUND(RIGHT(DataFromForm[[#This Row],[Heure coucher]]*1,2),15))</f>
        <v>#VALUE!</v>
      </c>
      <c r="AA610" t="e" cm="1">
        <f t="array" aca="1" ref="AA610" ca="1">RIGHT(CELL("address",INDEX(Agenda!A:A,MATCH(DataFromForm[[#This Row],[Date]],Agenda!A:A,0))),3)</f>
        <v>#VALUE!</v>
      </c>
      <c r="AB610" s="4" t="e" cm="1">
        <f t="array" ref="AB610">INDEX(MatriceHeureHeure[], MATCH(Z610*1,TableHeuresMinutes[Colonne1],0),MATCH(Y610*1,(MatriceHeureHeure[#Headers])*1,0))</f>
        <v>#VALUE!</v>
      </c>
      <c r="AD610" s="48" t="e">
        <f>LEFT(TEXT(DataFromForm[[#This Row],[HeureBoisson]],"0000"),2)</f>
        <v>#VALUE!</v>
      </c>
      <c r="AE610" s="31" t="e">
        <f>LEFT(TEXT(DataFromForm[[#This Row],[HeureBoisson]],"0000"),2)+1</f>
        <v>#VALUE!</v>
      </c>
      <c r="AF610" t="e">
        <f>IF(RIGHT(DataFromForm[[#This Row],[HeureBoisson]],2)*1 &gt;57, AE610,AD610)</f>
        <v>#VALUE!</v>
      </c>
      <c r="AG610" t="e">
        <f>IF(RIGHT(DataFromForm[[#This Row],[HeureBoisson]],2)*1 &gt;57,0,MROUND(RIGHT(DataFromForm[[#This Row],[Heure coucher]]*1,2),15))</f>
        <v>#VALUE!</v>
      </c>
      <c r="AH610" t="e" cm="1">
        <f t="array" aca="1" ref="AH610" ca="1">RIGHT(CELL("address",INDEX(Agenda!A:A,MATCH(DataFromForm[[#This Row],[Date]],Agenda!A:A,0))),3)-1</f>
        <v>#VALUE!</v>
      </c>
      <c r="AI610" s="4" t="e" cm="1">
        <f t="array" ref="AI610">INDEX(MatriceHeureHeure[], MATCH(AG610*1,TableHeuresMinutes[Colonne1],0),MATCH(AF610*1,(MatriceHeureHeure[#Headers])*1,0))</f>
        <v>#VALUE!</v>
      </c>
      <c r="AJ610" s="37">
        <v>0</v>
      </c>
      <c r="AK610" s="48" t="e">
        <f>LEFT(TEXT(DataFromForm[[#This Row],[Heure sieste]],"0000"),2)</f>
        <v>#VALUE!</v>
      </c>
      <c r="AL610" s="31" t="e">
        <f>LEFT(TEXT(DataFromForm[[#This Row],[Heure sieste]],"0000"),2)+1</f>
        <v>#VALUE!</v>
      </c>
      <c r="AM610" t="e">
        <f>IF(RIGHT(DataFromForm[[#This Row],[Heure sieste]],2)*1 &gt;57, AL610,AK610)</f>
        <v>#VALUE!</v>
      </c>
      <c r="AN610" t="e">
        <f>IF(RIGHT(DataFromForm[[#This Row],[Heure sieste]],2)*1 &gt;57,0,MROUND(RIGHT(DataFromForm[[#This Row],[Heure sieste]]*1,2),15))</f>
        <v>#VALUE!</v>
      </c>
      <c r="AO610" t="e">
        <f>MROUND(DataFromForm[[#This Row],[Durée sieste]],15)</f>
        <v>#VALUE!</v>
      </c>
      <c r="AP610" t="e" cm="1">
        <f t="array" aca="1" ref="AP610" ca="1">RIGHT(CELL("address",INDEX(Agenda!A:A,MATCH(DataFromForm[[#This Row],[Date]],Agenda!A:A,0))),3)</f>
        <v>#VALUE!</v>
      </c>
      <c r="AQ610" s="4" t="e" cm="1">
        <f t="array" ref="AQ610">INDEX(MatriceHeureHeure[], MATCH(AN610*1,TableHeuresMinutes[Colonne1],0),MATCH(AM610*1,(MatriceHeureHeure[#Headers])*1,0))</f>
        <v>#VALUE!</v>
      </c>
      <c r="AR610" t="e">
        <f t="shared" si="10"/>
        <v>#VALUE!</v>
      </c>
    </row>
    <row r="611" spans="16:44">
      <c r="P611" s="30" t="e">
        <f>LEFT(TEXT(DataFromForm[[#This Row],[Heure coucher]],"0000"),2)</f>
        <v>#VALUE!</v>
      </c>
      <c r="Q611" s="31" t="e">
        <f>LEFT(TEXT(DataFromForm[[#This Row],[Heure coucher]],"0000"),2)+1</f>
        <v>#VALUE!</v>
      </c>
      <c r="R611" s="32" t="e">
        <f>IF(RIGHT(DataFromForm[[#This Row],[Heure coucher]],2)*1 &gt;57,Q611, P611)</f>
        <v>#VALUE!</v>
      </c>
      <c r="S611" s="33" t="e">
        <f>IF(RIGHT(DataFromForm[[#This Row],[Heure coucher]],2)*1 &gt;57,0,MROUND(RIGHT(DataFromForm[[#This Row],[Heure coucher]]*1,2),15))</f>
        <v>#VALUE!</v>
      </c>
      <c r="T611" s="20" t="e" cm="1">
        <f t="array" aca="1" ref="T611" ca="1">RIGHT(CELL("address",INDEX(Agenda!A:A,MATCH(DataFromForm[[#This Row],[Date]],Agenda!A:A,0))),3)</f>
        <v>#VALUE!</v>
      </c>
      <c r="U611" s="34" t="e" cm="1">
        <f t="array" ref="U611">INDEX(MatriceHeureHeure[], MATCH(S611*1,TableHeuresMinutes[Colonne1],0),MATCH(R611*1,(MatriceHeureHeure[#Headers])*1,0))</f>
        <v>#VALUE!</v>
      </c>
      <c r="W611" s="30" t="e">
        <f>LEFT(TEXT(DataFromForm[[#This Row],[Heure levé]],"0000"),2)</f>
        <v>#VALUE!</v>
      </c>
      <c r="X611" s="31" t="e">
        <f>LEFT(TEXT(DataFromForm[[#This Row],[Heure levé]],"0000"),2)+1</f>
        <v>#VALUE!</v>
      </c>
      <c r="Y611" t="e">
        <f>IF(RIGHT(DataFromForm[[#This Row],[Heure levé]],2)*1 &gt;57, X611,W611)</f>
        <v>#VALUE!</v>
      </c>
      <c r="Z611" t="e">
        <f>IF(RIGHT(DataFromForm[[#This Row],[Heure levé]],2)*1 &gt;57,0,MROUND(RIGHT(DataFromForm[[#This Row],[Heure coucher]]*1,2),15))</f>
        <v>#VALUE!</v>
      </c>
      <c r="AA611" t="e" cm="1">
        <f t="array" aca="1" ref="AA611" ca="1">RIGHT(CELL("address",INDEX(Agenda!A:A,MATCH(DataFromForm[[#This Row],[Date]],Agenda!A:A,0))),3)</f>
        <v>#VALUE!</v>
      </c>
      <c r="AB611" s="4" t="e" cm="1">
        <f t="array" ref="AB611">INDEX(MatriceHeureHeure[], MATCH(Z611*1,TableHeuresMinutes[Colonne1],0),MATCH(Y611*1,(MatriceHeureHeure[#Headers])*1,0))</f>
        <v>#VALUE!</v>
      </c>
      <c r="AD611" s="48" t="e">
        <f>LEFT(TEXT(DataFromForm[[#This Row],[HeureBoisson]],"0000"),2)</f>
        <v>#VALUE!</v>
      </c>
      <c r="AE611" s="31" t="e">
        <f>LEFT(TEXT(DataFromForm[[#This Row],[HeureBoisson]],"0000"),2)+1</f>
        <v>#VALUE!</v>
      </c>
      <c r="AF611" t="e">
        <f>IF(RIGHT(DataFromForm[[#This Row],[HeureBoisson]],2)*1 &gt;57, AE611,AD611)</f>
        <v>#VALUE!</v>
      </c>
      <c r="AG611" t="e">
        <f>IF(RIGHT(DataFromForm[[#This Row],[HeureBoisson]],2)*1 &gt;57,0,MROUND(RIGHT(DataFromForm[[#This Row],[Heure coucher]]*1,2),15))</f>
        <v>#VALUE!</v>
      </c>
      <c r="AH611" t="e" cm="1">
        <f t="array" aca="1" ref="AH611" ca="1">RIGHT(CELL("address",INDEX(Agenda!A:A,MATCH(DataFromForm[[#This Row],[Date]],Agenda!A:A,0))),3)-1</f>
        <v>#VALUE!</v>
      </c>
      <c r="AI611" s="4" t="e" cm="1">
        <f t="array" ref="AI611">INDEX(MatriceHeureHeure[], MATCH(AG611*1,TableHeuresMinutes[Colonne1],0),MATCH(AF611*1,(MatriceHeureHeure[#Headers])*1,0))</f>
        <v>#VALUE!</v>
      </c>
      <c r="AJ611" s="37">
        <v>0</v>
      </c>
      <c r="AK611" s="48" t="e">
        <f>LEFT(TEXT(DataFromForm[[#This Row],[Heure sieste]],"0000"),2)</f>
        <v>#VALUE!</v>
      </c>
      <c r="AL611" s="31" t="e">
        <f>LEFT(TEXT(DataFromForm[[#This Row],[Heure sieste]],"0000"),2)+1</f>
        <v>#VALUE!</v>
      </c>
      <c r="AM611" t="e">
        <f>IF(RIGHT(DataFromForm[[#This Row],[Heure sieste]],2)*1 &gt;57, AL611,AK611)</f>
        <v>#VALUE!</v>
      </c>
      <c r="AN611" t="e">
        <f>IF(RIGHT(DataFromForm[[#This Row],[Heure sieste]],2)*1 &gt;57,0,MROUND(RIGHT(DataFromForm[[#This Row],[Heure sieste]]*1,2),15))</f>
        <v>#VALUE!</v>
      </c>
      <c r="AO611" t="e">
        <f>MROUND(DataFromForm[[#This Row],[Durée sieste]],15)</f>
        <v>#VALUE!</v>
      </c>
      <c r="AP611" t="e" cm="1">
        <f t="array" aca="1" ref="AP611" ca="1">RIGHT(CELL("address",INDEX(Agenda!A:A,MATCH(DataFromForm[[#This Row],[Date]],Agenda!A:A,0))),3)</f>
        <v>#VALUE!</v>
      </c>
      <c r="AQ611" s="4" t="e" cm="1">
        <f t="array" ref="AQ611">INDEX(MatriceHeureHeure[], MATCH(AN611*1,TableHeuresMinutes[Colonne1],0),MATCH(AM611*1,(MatriceHeureHeure[#Headers])*1,0))</f>
        <v>#VALUE!</v>
      </c>
      <c r="AR611" t="e">
        <f t="shared" si="10"/>
        <v>#VALUE!</v>
      </c>
    </row>
    <row r="612" spans="16:44">
      <c r="P612" s="30" t="e">
        <f>LEFT(TEXT(DataFromForm[[#This Row],[Heure coucher]],"0000"),2)</f>
        <v>#VALUE!</v>
      </c>
      <c r="Q612" s="31" t="e">
        <f>LEFT(TEXT(DataFromForm[[#This Row],[Heure coucher]],"0000"),2)+1</f>
        <v>#VALUE!</v>
      </c>
      <c r="R612" s="32" t="e">
        <f>IF(RIGHT(DataFromForm[[#This Row],[Heure coucher]],2)*1 &gt;57,Q612, P612)</f>
        <v>#VALUE!</v>
      </c>
      <c r="S612" s="33" t="e">
        <f>IF(RIGHT(DataFromForm[[#This Row],[Heure coucher]],2)*1 &gt;57,0,MROUND(RIGHT(DataFromForm[[#This Row],[Heure coucher]]*1,2),15))</f>
        <v>#VALUE!</v>
      </c>
      <c r="T612" s="20" t="e" cm="1">
        <f t="array" aca="1" ref="T612" ca="1">RIGHT(CELL("address",INDEX(Agenda!A:A,MATCH(DataFromForm[[#This Row],[Date]],Agenda!A:A,0))),3)</f>
        <v>#VALUE!</v>
      </c>
      <c r="U612" s="34" t="e" cm="1">
        <f t="array" ref="U612">INDEX(MatriceHeureHeure[], MATCH(S612*1,TableHeuresMinutes[Colonne1],0),MATCH(R612*1,(MatriceHeureHeure[#Headers])*1,0))</f>
        <v>#VALUE!</v>
      </c>
      <c r="W612" s="30" t="e">
        <f>LEFT(TEXT(DataFromForm[[#This Row],[Heure levé]],"0000"),2)</f>
        <v>#VALUE!</v>
      </c>
      <c r="X612" s="31" t="e">
        <f>LEFT(TEXT(DataFromForm[[#This Row],[Heure levé]],"0000"),2)+1</f>
        <v>#VALUE!</v>
      </c>
      <c r="Y612" t="e">
        <f>IF(RIGHT(DataFromForm[[#This Row],[Heure levé]],2)*1 &gt;57, X612,W612)</f>
        <v>#VALUE!</v>
      </c>
      <c r="Z612" t="e">
        <f>IF(RIGHT(DataFromForm[[#This Row],[Heure levé]],2)*1 &gt;57,0,MROUND(RIGHT(DataFromForm[[#This Row],[Heure coucher]]*1,2),15))</f>
        <v>#VALUE!</v>
      </c>
      <c r="AA612" t="e" cm="1">
        <f t="array" aca="1" ref="AA612" ca="1">RIGHT(CELL("address",INDEX(Agenda!A:A,MATCH(DataFromForm[[#This Row],[Date]],Agenda!A:A,0))),3)</f>
        <v>#VALUE!</v>
      </c>
      <c r="AB612" s="4" t="e" cm="1">
        <f t="array" ref="AB612">INDEX(MatriceHeureHeure[], MATCH(Z612*1,TableHeuresMinutes[Colonne1],0),MATCH(Y612*1,(MatriceHeureHeure[#Headers])*1,0))</f>
        <v>#VALUE!</v>
      </c>
      <c r="AD612" s="48" t="e">
        <f>LEFT(TEXT(DataFromForm[[#This Row],[HeureBoisson]],"0000"),2)</f>
        <v>#VALUE!</v>
      </c>
      <c r="AE612" s="31" t="e">
        <f>LEFT(TEXT(DataFromForm[[#This Row],[HeureBoisson]],"0000"),2)+1</f>
        <v>#VALUE!</v>
      </c>
      <c r="AF612" t="e">
        <f>IF(RIGHT(DataFromForm[[#This Row],[HeureBoisson]],2)*1 &gt;57, AE612,AD612)</f>
        <v>#VALUE!</v>
      </c>
      <c r="AG612" t="e">
        <f>IF(RIGHT(DataFromForm[[#This Row],[HeureBoisson]],2)*1 &gt;57,0,MROUND(RIGHT(DataFromForm[[#This Row],[Heure coucher]]*1,2),15))</f>
        <v>#VALUE!</v>
      </c>
      <c r="AH612" t="e" cm="1">
        <f t="array" aca="1" ref="AH612" ca="1">RIGHT(CELL("address",INDEX(Agenda!A:A,MATCH(DataFromForm[[#This Row],[Date]],Agenda!A:A,0))),3)-1</f>
        <v>#VALUE!</v>
      </c>
      <c r="AI612" s="4" t="e" cm="1">
        <f t="array" ref="AI612">INDEX(MatriceHeureHeure[], MATCH(AG612*1,TableHeuresMinutes[Colonne1],0),MATCH(AF612*1,(MatriceHeureHeure[#Headers])*1,0))</f>
        <v>#VALUE!</v>
      </c>
      <c r="AJ612" s="37">
        <v>0</v>
      </c>
      <c r="AK612" s="48" t="e">
        <f>LEFT(TEXT(DataFromForm[[#This Row],[Heure sieste]],"0000"),2)</f>
        <v>#VALUE!</v>
      </c>
      <c r="AL612" s="31" t="e">
        <f>LEFT(TEXT(DataFromForm[[#This Row],[Heure sieste]],"0000"),2)+1</f>
        <v>#VALUE!</v>
      </c>
      <c r="AM612" t="e">
        <f>IF(RIGHT(DataFromForm[[#This Row],[Heure sieste]],2)*1 &gt;57, AL612,AK612)</f>
        <v>#VALUE!</v>
      </c>
      <c r="AN612" t="e">
        <f>IF(RIGHT(DataFromForm[[#This Row],[Heure sieste]],2)*1 &gt;57,0,MROUND(RIGHT(DataFromForm[[#This Row],[Heure sieste]]*1,2),15))</f>
        <v>#VALUE!</v>
      </c>
      <c r="AO612" t="e">
        <f>MROUND(DataFromForm[[#This Row],[Durée sieste]],15)</f>
        <v>#VALUE!</v>
      </c>
      <c r="AP612" t="e" cm="1">
        <f t="array" aca="1" ref="AP612" ca="1">RIGHT(CELL("address",INDEX(Agenda!A:A,MATCH(DataFromForm[[#This Row],[Date]],Agenda!A:A,0))),3)</f>
        <v>#VALUE!</v>
      </c>
      <c r="AQ612" s="4" t="e" cm="1">
        <f t="array" ref="AQ612">INDEX(MatriceHeureHeure[], MATCH(AN612*1,TableHeuresMinutes[Colonne1],0),MATCH(AM612*1,(MatriceHeureHeure[#Headers])*1,0))</f>
        <v>#VALUE!</v>
      </c>
      <c r="AR612" t="e">
        <f t="shared" si="10"/>
        <v>#VALUE!</v>
      </c>
    </row>
    <row r="613" spans="16:44">
      <c r="P613" s="30" t="e">
        <f>LEFT(TEXT(DataFromForm[[#This Row],[Heure coucher]],"0000"),2)</f>
        <v>#VALUE!</v>
      </c>
      <c r="Q613" s="31" t="e">
        <f>LEFT(TEXT(DataFromForm[[#This Row],[Heure coucher]],"0000"),2)+1</f>
        <v>#VALUE!</v>
      </c>
      <c r="R613" s="32" t="e">
        <f>IF(RIGHT(DataFromForm[[#This Row],[Heure coucher]],2)*1 &gt;57,Q613, P613)</f>
        <v>#VALUE!</v>
      </c>
      <c r="S613" s="33" t="e">
        <f>IF(RIGHT(DataFromForm[[#This Row],[Heure coucher]],2)*1 &gt;57,0,MROUND(RIGHT(DataFromForm[[#This Row],[Heure coucher]]*1,2),15))</f>
        <v>#VALUE!</v>
      </c>
      <c r="T613" s="20" t="e" cm="1">
        <f t="array" aca="1" ref="T613" ca="1">RIGHT(CELL("address",INDEX(Agenda!A:A,MATCH(DataFromForm[[#This Row],[Date]],Agenda!A:A,0))),3)</f>
        <v>#VALUE!</v>
      </c>
      <c r="U613" s="34" t="e" cm="1">
        <f t="array" ref="U613">INDEX(MatriceHeureHeure[], MATCH(S613*1,TableHeuresMinutes[Colonne1],0),MATCH(R613*1,(MatriceHeureHeure[#Headers])*1,0))</f>
        <v>#VALUE!</v>
      </c>
      <c r="W613" s="30" t="e">
        <f>LEFT(TEXT(DataFromForm[[#This Row],[Heure levé]],"0000"),2)</f>
        <v>#VALUE!</v>
      </c>
      <c r="X613" s="31" t="e">
        <f>LEFT(TEXT(DataFromForm[[#This Row],[Heure levé]],"0000"),2)+1</f>
        <v>#VALUE!</v>
      </c>
      <c r="Y613" t="e">
        <f>IF(RIGHT(DataFromForm[[#This Row],[Heure levé]],2)*1 &gt;57, X613,W613)</f>
        <v>#VALUE!</v>
      </c>
      <c r="Z613" t="e">
        <f>IF(RIGHT(DataFromForm[[#This Row],[Heure levé]],2)*1 &gt;57,0,MROUND(RIGHT(DataFromForm[[#This Row],[Heure coucher]]*1,2),15))</f>
        <v>#VALUE!</v>
      </c>
      <c r="AA613" t="e" cm="1">
        <f t="array" aca="1" ref="AA613" ca="1">RIGHT(CELL("address",INDEX(Agenda!A:A,MATCH(DataFromForm[[#This Row],[Date]],Agenda!A:A,0))),3)</f>
        <v>#VALUE!</v>
      </c>
      <c r="AB613" s="4" t="e" cm="1">
        <f t="array" ref="AB613">INDEX(MatriceHeureHeure[], MATCH(Z613*1,TableHeuresMinutes[Colonne1],0),MATCH(Y613*1,(MatriceHeureHeure[#Headers])*1,0))</f>
        <v>#VALUE!</v>
      </c>
      <c r="AD613" s="48" t="e">
        <f>LEFT(TEXT(DataFromForm[[#This Row],[HeureBoisson]],"0000"),2)</f>
        <v>#VALUE!</v>
      </c>
      <c r="AE613" s="31" t="e">
        <f>LEFT(TEXT(DataFromForm[[#This Row],[HeureBoisson]],"0000"),2)+1</f>
        <v>#VALUE!</v>
      </c>
      <c r="AF613" t="e">
        <f>IF(RIGHT(DataFromForm[[#This Row],[HeureBoisson]],2)*1 &gt;57, AE613,AD613)</f>
        <v>#VALUE!</v>
      </c>
      <c r="AG613" t="e">
        <f>IF(RIGHT(DataFromForm[[#This Row],[HeureBoisson]],2)*1 &gt;57,0,MROUND(RIGHT(DataFromForm[[#This Row],[Heure coucher]]*1,2),15))</f>
        <v>#VALUE!</v>
      </c>
      <c r="AH613" t="e" cm="1">
        <f t="array" aca="1" ref="AH613" ca="1">RIGHT(CELL("address",INDEX(Agenda!A:A,MATCH(DataFromForm[[#This Row],[Date]],Agenda!A:A,0))),3)-1</f>
        <v>#VALUE!</v>
      </c>
      <c r="AI613" s="4" t="e" cm="1">
        <f t="array" ref="AI613">INDEX(MatriceHeureHeure[], MATCH(AG613*1,TableHeuresMinutes[Colonne1],0),MATCH(AF613*1,(MatriceHeureHeure[#Headers])*1,0))</f>
        <v>#VALUE!</v>
      </c>
      <c r="AJ613" s="37">
        <v>0</v>
      </c>
      <c r="AK613" s="48" t="e">
        <f>LEFT(TEXT(DataFromForm[[#This Row],[Heure sieste]],"0000"),2)</f>
        <v>#VALUE!</v>
      </c>
      <c r="AL613" s="31" t="e">
        <f>LEFT(TEXT(DataFromForm[[#This Row],[Heure sieste]],"0000"),2)+1</f>
        <v>#VALUE!</v>
      </c>
      <c r="AM613" t="e">
        <f>IF(RIGHT(DataFromForm[[#This Row],[Heure sieste]],2)*1 &gt;57, AL613,AK613)</f>
        <v>#VALUE!</v>
      </c>
      <c r="AN613" t="e">
        <f>IF(RIGHT(DataFromForm[[#This Row],[Heure sieste]],2)*1 &gt;57,0,MROUND(RIGHT(DataFromForm[[#This Row],[Heure sieste]]*1,2),15))</f>
        <v>#VALUE!</v>
      </c>
      <c r="AO613" t="e">
        <f>MROUND(DataFromForm[[#This Row],[Durée sieste]],15)</f>
        <v>#VALUE!</v>
      </c>
      <c r="AP613" t="e" cm="1">
        <f t="array" aca="1" ref="AP613" ca="1">RIGHT(CELL("address",INDEX(Agenda!A:A,MATCH(DataFromForm[[#This Row],[Date]],Agenda!A:A,0))),3)</f>
        <v>#VALUE!</v>
      </c>
      <c r="AQ613" s="4" t="e" cm="1">
        <f t="array" ref="AQ613">INDEX(MatriceHeureHeure[], MATCH(AN613*1,TableHeuresMinutes[Colonne1],0),MATCH(AM613*1,(MatriceHeureHeure[#Headers])*1,0))</f>
        <v>#VALUE!</v>
      </c>
      <c r="AR613" t="e">
        <f t="shared" si="10"/>
        <v>#VALUE!</v>
      </c>
    </row>
    <row r="614" spans="16:44">
      <c r="P614" s="30" t="e">
        <f>LEFT(TEXT(DataFromForm[[#This Row],[Heure coucher]],"0000"),2)</f>
        <v>#VALUE!</v>
      </c>
      <c r="Q614" s="31" t="e">
        <f>LEFT(TEXT(DataFromForm[[#This Row],[Heure coucher]],"0000"),2)+1</f>
        <v>#VALUE!</v>
      </c>
      <c r="R614" s="32" t="e">
        <f>IF(RIGHT(DataFromForm[[#This Row],[Heure coucher]],2)*1 &gt;57,Q614, P614)</f>
        <v>#VALUE!</v>
      </c>
      <c r="S614" s="33" t="e">
        <f>IF(RIGHT(DataFromForm[[#This Row],[Heure coucher]],2)*1 &gt;57,0,MROUND(RIGHT(DataFromForm[[#This Row],[Heure coucher]]*1,2),15))</f>
        <v>#VALUE!</v>
      </c>
      <c r="T614" s="20" t="e" cm="1">
        <f t="array" aca="1" ref="T614" ca="1">RIGHT(CELL("address",INDEX(Agenda!A:A,MATCH(DataFromForm[[#This Row],[Date]],Agenda!A:A,0))),3)</f>
        <v>#VALUE!</v>
      </c>
      <c r="U614" s="34" t="e" cm="1">
        <f t="array" ref="U614">INDEX(MatriceHeureHeure[], MATCH(S614*1,TableHeuresMinutes[Colonne1],0),MATCH(R614*1,(MatriceHeureHeure[#Headers])*1,0))</f>
        <v>#VALUE!</v>
      </c>
      <c r="W614" s="30" t="e">
        <f>LEFT(TEXT(DataFromForm[[#This Row],[Heure levé]],"0000"),2)</f>
        <v>#VALUE!</v>
      </c>
      <c r="X614" s="31" t="e">
        <f>LEFT(TEXT(DataFromForm[[#This Row],[Heure levé]],"0000"),2)+1</f>
        <v>#VALUE!</v>
      </c>
      <c r="Y614" t="e">
        <f>IF(RIGHT(DataFromForm[[#This Row],[Heure levé]],2)*1 &gt;57, X614,W614)</f>
        <v>#VALUE!</v>
      </c>
      <c r="Z614" t="e">
        <f>IF(RIGHT(DataFromForm[[#This Row],[Heure levé]],2)*1 &gt;57,0,MROUND(RIGHT(DataFromForm[[#This Row],[Heure coucher]]*1,2),15))</f>
        <v>#VALUE!</v>
      </c>
      <c r="AA614" t="e" cm="1">
        <f t="array" aca="1" ref="AA614" ca="1">RIGHT(CELL("address",INDEX(Agenda!A:A,MATCH(DataFromForm[[#This Row],[Date]],Agenda!A:A,0))),3)</f>
        <v>#VALUE!</v>
      </c>
      <c r="AB614" s="4" t="e" cm="1">
        <f t="array" ref="AB614">INDEX(MatriceHeureHeure[], MATCH(Z614*1,TableHeuresMinutes[Colonne1],0),MATCH(Y614*1,(MatriceHeureHeure[#Headers])*1,0))</f>
        <v>#VALUE!</v>
      </c>
      <c r="AD614" s="48" t="e">
        <f>LEFT(TEXT(DataFromForm[[#This Row],[HeureBoisson]],"0000"),2)</f>
        <v>#VALUE!</v>
      </c>
      <c r="AE614" s="31" t="e">
        <f>LEFT(TEXT(DataFromForm[[#This Row],[HeureBoisson]],"0000"),2)+1</f>
        <v>#VALUE!</v>
      </c>
      <c r="AF614" t="e">
        <f>IF(RIGHT(DataFromForm[[#This Row],[HeureBoisson]],2)*1 &gt;57, AE614,AD614)</f>
        <v>#VALUE!</v>
      </c>
      <c r="AG614" t="e">
        <f>IF(RIGHT(DataFromForm[[#This Row],[HeureBoisson]],2)*1 &gt;57,0,MROUND(RIGHT(DataFromForm[[#This Row],[Heure coucher]]*1,2),15))</f>
        <v>#VALUE!</v>
      </c>
      <c r="AH614" t="e" cm="1">
        <f t="array" aca="1" ref="AH614" ca="1">RIGHT(CELL("address",INDEX(Agenda!A:A,MATCH(DataFromForm[[#This Row],[Date]],Agenda!A:A,0))),3)-1</f>
        <v>#VALUE!</v>
      </c>
      <c r="AI614" s="4" t="e" cm="1">
        <f t="array" ref="AI614">INDEX(MatriceHeureHeure[], MATCH(AG614*1,TableHeuresMinutes[Colonne1],0),MATCH(AF614*1,(MatriceHeureHeure[#Headers])*1,0))</f>
        <v>#VALUE!</v>
      </c>
      <c r="AJ614" s="37">
        <v>0</v>
      </c>
      <c r="AK614" s="48" t="e">
        <f>LEFT(TEXT(DataFromForm[[#This Row],[Heure sieste]],"0000"),2)</f>
        <v>#VALUE!</v>
      </c>
      <c r="AL614" s="31" t="e">
        <f>LEFT(TEXT(DataFromForm[[#This Row],[Heure sieste]],"0000"),2)+1</f>
        <v>#VALUE!</v>
      </c>
      <c r="AM614" t="e">
        <f>IF(RIGHT(DataFromForm[[#This Row],[Heure sieste]],2)*1 &gt;57, AL614,AK614)</f>
        <v>#VALUE!</v>
      </c>
      <c r="AN614" t="e">
        <f>IF(RIGHT(DataFromForm[[#This Row],[Heure sieste]],2)*1 &gt;57,0,MROUND(RIGHT(DataFromForm[[#This Row],[Heure sieste]]*1,2),15))</f>
        <v>#VALUE!</v>
      </c>
      <c r="AO614" t="e">
        <f>MROUND(DataFromForm[[#This Row],[Durée sieste]],15)</f>
        <v>#VALUE!</v>
      </c>
      <c r="AP614" t="e" cm="1">
        <f t="array" aca="1" ref="AP614" ca="1">RIGHT(CELL("address",INDEX(Agenda!A:A,MATCH(DataFromForm[[#This Row],[Date]],Agenda!A:A,0))),3)</f>
        <v>#VALUE!</v>
      </c>
      <c r="AQ614" s="4" t="e" cm="1">
        <f t="array" ref="AQ614">INDEX(MatriceHeureHeure[], MATCH(AN614*1,TableHeuresMinutes[Colonne1],0),MATCH(AM614*1,(MatriceHeureHeure[#Headers])*1,0))</f>
        <v>#VALUE!</v>
      </c>
      <c r="AR614" t="e">
        <f t="shared" si="10"/>
        <v>#VALUE!</v>
      </c>
    </row>
    <row r="615" spans="16:44">
      <c r="P615" s="30" t="e">
        <f>LEFT(TEXT(DataFromForm[[#This Row],[Heure coucher]],"0000"),2)</f>
        <v>#VALUE!</v>
      </c>
      <c r="Q615" s="31" t="e">
        <f>LEFT(TEXT(DataFromForm[[#This Row],[Heure coucher]],"0000"),2)+1</f>
        <v>#VALUE!</v>
      </c>
      <c r="R615" s="32" t="e">
        <f>IF(RIGHT(DataFromForm[[#This Row],[Heure coucher]],2)*1 &gt;57,Q615, P615)</f>
        <v>#VALUE!</v>
      </c>
      <c r="S615" s="33" t="e">
        <f>IF(RIGHT(DataFromForm[[#This Row],[Heure coucher]],2)*1 &gt;57,0,MROUND(RIGHT(DataFromForm[[#This Row],[Heure coucher]]*1,2),15))</f>
        <v>#VALUE!</v>
      </c>
      <c r="T615" s="20" t="e" cm="1">
        <f t="array" aca="1" ref="T615" ca="1">RIGHT(CELL("address",INDEX(Agenda!A:A,MATCH(DataFromForm[[#This Row],[Date]],Agenda!A:A,0))),3)</f>
        <v>#VALUE!</v>
      </c>
      <c r="U615" s="34" t="e" cm="1">
        <f t="array" ref="U615">INDEX(MatriceHeureHeure[], MATCH(S615*1,TableHeuresMinutes[Colonne1],0),MATCH(R615*1,(MatriceHeureHeure[#Headers])*1,0))</f>
        <v>#VALUE!</v>
      </c>
      <c r="W615" s="30" t="e">
        <f>LEFT(TEXT(DataFromForm[[#This Row],[Heure levé]],"0000"),2)</f>
        <v>#VALUE!</v>
      </c>
      <c r="X615" s="31" t="e">
        <f>LEFT(TEXT(DataFromForm[[#This Row],[Heure levé]],"0000"),2)+1</f>
        <v>#VALUE!</v>
      </c>
      <c r="Y615" t="e">
        <f>IF(RIGHT(DataFromForm[[#This Row],[Heure levé]],2)*1 &gt;57, X615,W615)</f>
        <v>#VALUE!</v>
      </c>
      <c r="Z615" t="e">
        <f>IF(RIGHT(DataFromForm[[#This Row],[Heure levé]],2)*1 &gt;57,0,MROUND(RIGHT(DataFromForm[[#This Row],[Heure coucher]]*1,2),15))</f>
        <v>#VALUE!</v>
      </c>
      <c r="AA615" t="e" cm="1">
        <f t="array" aca="1" ref="AA615" ca="1">RIGHT(CELL("address",INDEX(Agenda!A:A,MATCH(DataFromForm[[#This Row],[Date]],Agenda!A:A,0))),3)</f>
        <v>#VALUE!</v>
      </c>
      <c r="AB615" s="4" t="e" cm="1">
        <f t="array" ref="AB615">INDEX(MatriceHeureHeure[], MATCH(Z615*1,TableHeuresMinutes[Colonne1],0),MATCH(Y615*1,(MatriceHeureHeure[#Headers])*1,0))</f>
        <v>#VALUE!</v>
      </c>
      <c r="AD615" s="48" t="e">
        <f>LEFT(TEXT(DataFromForm[[#This Row],[HeureBoisson]],"0000"),2)</f>
        <v>#VALUE!</v>
      </c>
      <c r="AE615" s="31" t="e">
        <f>LEFT(TEXT(DataFromForm[[#This Row],[HeureBoisson]],"0000"),2)+1</f>
        <v>#VALUE!</v>
      </c>
      <c r="AF615" t="e">
        <f>IF(RIGHT(DataFromForm[[#This Row],[HeureBoisson]],2)*1 &gt;57, AE615,AD615)</f>
        <v>#VALUE!</v>
      </c>
      <c r="AG615" t="e">
        <f>IF(RIGHT(DataFromForm[[#This Row],[HeureBoisson]],2)*1 &gt;57,0,MROUND(RIGHT(DataFromForm[[#This Row],[Heure coucher]]*1,2),15))</f>
        <v>#VALUE!</v>
      </c>
      <c r="AH615" t="e" cm="1">
        <f t="array" aca="1" ref="AH615" ca="1">RIGHT(CELL("address",INDEX(Agenda!A:A,MATCH(DataFromForm[[#This Row],[Date]],Agenda!A:A,0))),3)-1</f>
        <v>#VALUE!</v>
      </c>
      <c r="AI615" s="4" t="e" cm="1">
        <f t="array" ref="AI615">INDEX(MatriceHeureHeure[], MATCH(AG615*1,TableHeuresMinutes[Colonne1],0),MATCH(AF615*1,(MatriceHeureHeure[#Headers])*1,0))</f>
        <v>#VALUE!</v>
      </c>
      <c r="AJ615" s="37">
        <v>0</v>
      </c>
      <c r="AK615" s="48" t="e">
        <f>LEFT(TEXT(DataFromForm[[#This Row],[Heure sieste]],"0000"),2)</f>
        <v>#VALUE!</v>
      </c>
      <c r="AL615" s="31" t="e">
        <f>LEFT(TEXT(DataFromForm[[#This Row],[Heure sieste]],"0000"),2)+1</f>
        <v>#VALUE!</v>
      </c>
      <c r="AM615" t="e">
        <f>IF(RIGHT(DataFromForm[[#This Row],[Heure sieste]],2)*1 &gt;57, AL615,AK615)</f>
        <v>#VALUE!</v>
      </c>
      <c r="AN615" t="e">
        <f>IF(RIGHT(DataFromForm[[#This Row],[Heure sieste]],2)*1 &gt;57,0,MROUND(RIGHT(DataFromForm[[#This Row],[Heure sieste]]*1,2),15))</f>
        <v>#VALUE!</v>
      </c>
      <c r="AO615" t="e">
        <f>MROUND(DataFromForm[[#This Row],[Durée sieste]],15)</f>
        <v>#VALUE!</v>
      </c>
      <c r="AP615" t="e" cm="1">
        <f t="array" aca="1" ref="AP615" ca="1">RIGHT(CELL("address",INDEX(Agenda!A:A,MATCH(DataFromForm[[#This Row],[Date]],Agenda!A:A,0))),3)</f>
        <v>#VALUE!</v>
      </c>
      <c r="AQ615" s="4" t="e" cm="1">
        <f t="array" ref="AQ615">INDEX(MatriceHeureHeure[], MATCH(AN615*1,TableHeuresMinutes[Colonne1],0),MATCH(AM615*1,(MatriceHeureHeure[#Headers])*1,0))</f>
        <v>#VALUE!</v>
      </c>
      <c r="AR615" t="e">
        <f t="shared" si="10"/>
        <v>#VALUE!</v>
      </c>
    </row>
    <row r="616" spans="16:44">
      <c r="P616" s="30" t="e">
        <f>LEFT(TEXT(DataFromForm[[#This Row],[Heure coucher]],"0000"),2)</f>
        <v>#VALUE!</v>
      </c>
      <c r="Q616" s="31" t="e">
        <f>LEFT(TEXT(DataFromForm[[#This Row],[Heure coucher]],"0000"),2)+1</f>
        <v>#VALUE!</v>
      </c>
      <c r="R616" s="32" t="e">
        <f>IF(RIGHT(DataFromForm[[#This Row],[Heure coucher]],2)*1 &gt;57,Q616, P616)</f>
        <v>#VALUE!</v>
      </c>
      <c r="S616" s="33" t="e">
        <f>IF(RIGHT(DataFromForm[[#This Row],[Heure coucher]],2)*1 &gt;57,0,MROUND(RIGHT(DataFromForm[[#This Row],[Heure coucher]]*1,2),15))</f>
        <v>#VALUE!</v>
      </c>
      <c r="T616" s="20" t="e" cm="1">
        <f t="array" aca="1" ref="T616" ca="1">RIGHT(CELL("address",INDEX(Agenda!A:A,MATCH(DataFromForm[[#This Row],[Date]],Agenda!A:A,0))),3)</f>
        <v>#VALUE!</v>
      </c>
      <c r="U616" s="34" t="e" cm="1">
        <f t="array" ref="U616">INDEX(MatriceHeureHeure[], MATCH(S616*1,TableHeuresMinutes[Colonne1],0),MATCH(R616*1,(MatriceHeureHeure[#Headers])*1,0))</f>
        <v>#VALUE!</v>
      </c>
      <c r="W616" s="30" t="e">
        <f>LEFT(TEXT(DataFromForm[[#This Row],[Heure levé]],"0000"),2)</f>
        <v>#VALUE!</v>
      </c>
      <c r="X616" s="31" t="e">
        <f>LEFT(TEXT(DataFromForm[[#This Row],[Heure levé]],"0000"),2)+1</f>
        <v>#VALUE!</v>
      </c>
      <c r="Y616" t="e">
        <f>IF(RIGHT(DataFromForm[[#This Row],[Heure levé]],2)*1 &gt;57, X616,W616)</f>
        <v>#VALUE!</v>
      </c>
      <c r="Z616" t="e">
        <f>IF(RIGHT(DataFromForm[[#This Row],[Heure levé]],2)*1 &gt;57,0,MROUND(RIGHT(DataFromForm[[#This Row],[Heure coucher]]*1,2),15))</f>
        <v>#VALUE!</v>
      </c>
      <c r="AA616" t="e" cm="1">
        <f t="array" aca="1" ref="AA616" ca="1">RIGHT(CELL("address",INDEX(Agenda!A:A,MATCH(DataFromForm[[#This Row],[Date]],Agenda!A:A,0))),3)</f>
        <v>#VALUE!</v>
      </c>
      <c r="AB616" s="4" t="e" cm="1">
        <f t="array" ref="AB616">INDEX(MatriceHeureHeure[], MATCH(Z616*1,TableHeuresMinutes[Colonne1],0),MATCH(Y616*1,(MatriceHeureHeure[#Headers])*1,0))</f>
        <v>#VALUE!</v>
      </c>
      <c r="AD616" s="48" t="e">
        <f>LEFT(TEXT(DataFromForm[[#This Row],[HeureBoisson]],"0000"),2)</f>
        <v>#VALUE!</v>
      </c>
      <c r="AE616" s="31" t="e">
        <f>LEFT(TEXT(DataFromForm[[#This Row],[HeureBoisson]],"0000"),2)+1</f>
        <v>#VALUE!</v>
      </c>
      <c r="AF616" t="e">
        <f>IF(RIGHT(DataFromForm[[#This Row],[HeureBoisson]],2)*1 &gt;57, AE616,AD616)</f>
        <v>#VALUE!</v>
      </c>
      <c r="AG616" t="e">
        <f>IF(RIGHT(DataFromForm[[#This Row],[HeureBoisson]],2)*1 &gt;57,0,MROUND(RIGHT(DataFromForm[[#This Row],[Heure coucher]]*1,2),15))</f>
        <v>#VALUE!</v>
      </c>
      <c r="AH616" t="e" cm="1">
        <f t="array" aca="1" ref="AH616" ca="1">RIGHT(CELL("address",INDEX(Agenda!A:A,MATCH(DataFromForm[[#This Row],[Date]],Agenda!A:A,0))),3)-1</f>
        <v>#VALUE!</v>
      </c>
      <c r="AI616" s="4" t="e" cm="1">
        <f t="array" ref="AI616">INDEX(MatriceHeureHeure[], MATCH(AG616*1,TableHeuresMinutes[Colonne1],0),MATCH(AF616*1,(MatriceHeureHeure[#Headers])*1,0))</f>
        <v>#VALUE!</v>
      </c>
      <c r="AJ616" s="37">
        <v>0</v>
      </c>
      <c r="AK616" s="48" t="e">
        <f>LEFT(TEXT(DataFromForm[[#This Row],[Heure sieste]],"0000"),2)</f>
        <v>#VALUE!</v>
      </c>
      <c r="AL616" s="31" t="e">
        <f>LEFT(TEXT(DataFromForm[[#This Row],[Heure sieste]],"0000"),2)+1</f>
        <v>#VALUE!</v>
      </c>
      <c r="AM616" t="e">
        <f>IF(RIGHT(DataFromForm[[#This Row],[Heure sieste]],2)*1 &gt;57, AL616,AK616)</f>
        <v>#VALUE!</v>
      </c>
      <c r="AN616" t="e">
        <f>IF(RIGHT(DataFromForm[[#This Row],[Heure sieste]],2)*1 &gt;57,0,MROUND(RIGHT(DataFromForm[[#This Row],[Heure sieste]]*1,2),15))</f>
        <v>#VALUE!</v>
      </c>
      <c r="AO616" t="e">
        <f>MROUND(DataFromForm[[#This Row],[Durée sieste]],15)</f>
        <v>#VALUE!</v>
      </c>
      <c r="AP616" t="e" cm="1">
        <f t="array" aca="1" ref="AP616" ca="1">RIGHT(CELL("address",INDEX(Agenda!A:A,MATCH(DataFromForm[[#This Row],[Date]],Agenda!A:A,0))),3)</f>
        <v>#VALUE!</v>
      </c>
      <c r="AQ616" s="4" t="e" cm="1">
        <f t="array" ref="AQ616">INDEX(MatriceHeureHeure[], MATCH(AN616*1,TableHeuresMinutes[Colonne1],0),MATCH(AM616*1,(MatriceHeureHeure[#Headers])*1,0))</f>
        <v>#VALUE!</v>
      </c>
      <c r="AR616" t="e">
        <f t="shared" si="10"/>
        <v>#VALUE!</v>
      </c>
    </row>
    <row r="617" spans="16:44">
      <c r="P617" s="30" t="e">
        <f>LEFT(TEXT(DataFromForm[[#This Row],[Heure coucher]],"0000"),2)</f>
        <v>#VALUE!</v>
      </c>
      <c r="Q617" s="31" t="e">
        <f>LEFT(TEXT(DataFromForm[[#This Row],[Heure coucher]],"0000"),2)+1</f>
        <v>#VALUE!</v>
      </c>
      <c r="R617" s="32" t="e">
        <f>IF(RIGHT(DataFromForm[[#This Row],[Heure coucher]],2)*1 &gt;57,Q617, P617)</f>
        <v>#VALUE!</v>
      </c>
      <c r="S617" s="33" t="e">
        <f>IF(RIGHT(DataFromForm[[#This Row],[Heure coucher]],2)*1 &gt;57,0,MROUND(RIGHT(DataFromForm[[#This Row],[Heure coucher]]*1,2),15))</f>
        <v>#VALUE!</v>
      </c>
      <c r="T617" s="20" t="e" cm="1">
        <f t="array" aca="1" ref="T617" ca="1">RIGHT(CELL("address",INDEX(Agenda!A:A,MATCH(DataFromForm[[#This Row],[Date]],Agenda!A:A,0))),3)</f>
        <v>#VALUE!</v>
      </c>
      <c r="U617" s="34" t="e" cm="1">
        <f t="array" ref="U617">INDEX(MatriceHeureHeure[], MATCH(S617*1,TableHeuresMinutes[Colonne1],0),MATCH(R617*1,(MatriceHeureHeure[#Headers])*1,0))</f>
        <v>#VALUE!</v>
      </c>
      <c r="W617" s="30" t="e">
        <f>LEFT(TEXT(DataFromForm[[#This Row],[Heure levé]],"0000"),2)</f>
        <v>#VALUE!</v>
      </c>
      <c r="X617" s="31" t="e">
        <f>LEFT(TEXT(DataFromForm[[#This Row],[Heure levé]],"0000"),2)+1</f>
        <v>#VALUE!</v>
      </c>
      <c r="Y617" t="e">
        <f>IF(RIGHT(DataFromForm[[#This Row],[Heure levé]],2)*1 &gt;57, X617,W617)</f>
        <v>#VALUE!</v>
      </c>
      <c r="Z617" t="e">
        <f>IF(RIGHT(DataFromForm[[#This Row],[Heure levé]],2)*1 &gt;57,0,MROUND(RIGHT(DataFromForm[[#This Row],[Heure coucher]]*1,2),15))</f>
        <v>#VALUE!</v>
      </c>
      <c r="AA617" t="e" cm="1">
        <f t="array" aca="1" ref="AA617" ca="1">RIGHT(CELL("address",INDEX(Agenda!A:A,MATCH(DataFromForm[[#This Row],[Date]],Agenda!A:A,0))),3)</f>
        <v>#VALUE!</v>
      </c>
      <c r="AB617" s="4" t="e" cm="1">
        <f t="array" ref="AB617">INDEX(MatriceHeureHeure[], MATCH(Z617*1,TableHeuresMinutes[Colonne1],0),MATCH(Y617*1,(MatriceHeureHeure[#Headers])*1,0))</f>
        <v>#VALUE!</v>
      </c>
      <c r="AD617" s="48" t="e">
        <f>LEFT(TEXT(DataFromForm[[#This Row],[HeureBoisson]],"0000"),2)</f>
        <v>#VALUE!</v>
      </c>
      <c r="AE617" s="31" t="e">
        <f>LEFT(TEXT(DataFromForm[[#This Row],[HeureBoisson]],"0000"),2)+1</f>
        <v>#VALUE!</v>
      </c>
      <c r="AF617" t="e">
        <f>IF(RIGHT(DataFromForm[[#This Row],[HeureBoisson]],2)*1 &gt;57, AE617,AD617)</f>
        <v>#VALUE!</v>
      </c>
      <c r="AG617" t="e">
        <f>IF(RIGHT(DataFromForm[[#This Row],[HeureBoisson]],2)*1 &gt;57,0,MROUND(RIGHT(DataFromForm[[#This Row],[Heure coucher]]*1,2),15))</f>
        <v>#VALUE!</v>
      </c>
      <c r="AH617" t="e" cm="1">
        <f t="array" aca="1" ref="AH617" ca="1">RIGHT(CELL("address",INDEX(Agenda!A:A,MATCH(DataFromForm[[#This Row],[Date]],Agenda!A:A,0))),3)-1</f>
        <v>#VALUE!</v>
      </c>
      <c r="AI617" s="4" t="e" cm="1">
        <f t="array" ref="AI617">INDEX(MatriceHeureHeure[], MATCH(AG617*1,TableHeuresMinutes[Colonne1],0),MATCH(AF617*1,(MatriceHeureHeure[#Headers])*1,0))</f>
        <v>#VALUE!</v>
      </c>
      <c r="AJ617" s="37">
        <v>0</v>
      </c>
      <c r="AK617" s="48" t="e">
        <f>LEFT(TEXT(DataFromForm[[#This Row],[Heure sieste]],"0000"),2)</f>
        <v>#VALUE!</v>
      </c>
      <c r="AL617" s="31" t="e">
        <f>LEFT(TEXT(DataFromForm[[#This Row],[Heure sieste]],"0000"),2)+1</f>
        <v>#VALUE!</v>
      </c>
      <c r="AM617" t="e">
        <f>IF(RIGHT(DataFromForm[[#This Row],[Heure sieste]],2)*1 &gt;57, AL617,AK617)</f>
        <v>#VALUE!</v>
      </c>
      <c r="AN617" t="e">
        <f>IF(RIGHT(DataFromForm[[#This Row],[Heure sieste]],2)*1 &gt;57,0,MROUND(RIGHT(DataFromForm[[#This Row],[Heure sieste]]*1,2),15))</f>
        <v>#VALUE!</v>
      </c>
      <c r="AO617" t="e">
        <f>MROUND(DataFromForm[[#This Row],[Durée sieste]],15)</f>
        <v>#VALUE!</v>
      </c>
      <c r="AP617" t="e" cm="1">
        <f t="array" aca="1" ref="AP617" ca="1">RIGHT(CELL("address",INDEX(Agenda!A:A,MATCH(DataFromForm[[#This Row],[Date]],Agenda!A:A,0))),3)</f>
        <v>#VALUE!</v>
      </c>
      <c r="AQ617" s="4" t="e" cm="1">
        <f t="array" ref="AQ617">INDEX(MatriceHeureHeure[], MATCH(AN617*1,TableHeuresMinutes[Colonne1],0),MATCH(AM617*1,(MatriceHeureHeure[#Headers])*1,0))</f>
        <v>#VALUE!</v>
      </c>
      <c r="AR617" t="e">
        <f t="shared" si="10"/>
        <v>#VALUE!</v>
      </c>
    </row>
    <row r="618" spans="16:44">
      <c r="P618" s="30" t="e">
        <f>LEFT(TEXT(DataFromForm[[#This Row],[Heure coucher]],"0000"),2)</f>
        <v>#VALUE!</v>
      </c>
      <c r="Q618" s="31" t="e">
        <f>LEFT(TEXT(DataFromForm[[#This Row],[Heure coucher]],"0000"),2)+1</f>
        <v>#VALUE!</v>
      </c>
      <c r="R618" s="32" t="e">
        <f>IF(RIGHT(DataFromForm[[#This Row],[Heure coucher]],2)*1 &gt;57,Q618, P618)</f>
        <v>#VALUE!</v>
      </c>
      <c r="S618" s="33" t="e">
        <f>IF(RIGHT(DataFromForm[[#This Row],[Heure coucher]],2)*1 &gt;57,0,MROUND(RIGHT(DataFromForm[[#This Row],[Heure coucher]]*1,2),15))</f>
        <v>#VALUE!</v>
      </c>
      <c r="T618" s="20" t="e" cm="1">
        <f t="array" aca="1" ref="T618" ca="1">RIGHT(CELL("address",INDEX(Agenda!A:A,MATCH(DataFromForm[[#This Row],[Date]],Agenda!A:A,0))),3)</f>
        <v>#VALUE!</v>
      </c>
      <c r="U618" s="34" t="e" cm="1">
        <f t="array" ref="U618">INDEX(MatriceHeureHeure[], MATCH(S618*1,TableHeuresMinutes[Colonne1],0),MATCH(R618*1,(MatriceHeureHeure[#Headers])*1,0))</f>
        <v>#VALUE!</v>
      </c>
      <c r="W618" s="30" t="e">
        <f>LEFT(TEXT(DataFromForm[[#This Row],[Heure levé]],"0000"),2)</f>
        <v>#VALUE!</v>
      </c>
      <c r="X618" s="31" t="e">
        <f>LEFT(TEXT(DataFromForm[[#This Row],[Heure levé]],"0000"),2)+1</f>
        <v>#VALUE!</v>
      </c>
      <c r="Y618" t="e">
        <f>IF(RIGHT(DataFromForm[[#This Row],[Heure levé]],2)*1 &gt;57, X618,W618)</f>
        <v>#VALUE!</v>
      </c>
      <c r="Z618" t="e">
        <f>IF(RIGHT(DataFromForm[[#This Row],[Heure levé]],2)*1 &gt;57,0,MROUND(RIGHT(DataFromForm[[#This Row],[Heure coucher]]*1,2),15))</f>
        <v>#VALUE!</v>
      </c>
      <c r="AA618" t="e" cm="1">
        <f t="array" aca="1" ref="AA618" ca="1">RIGHT(CELL("address",INDEX(Agenda!A:A,MATCH(DataFromForm[[#This Row],[Date]],Agenda!A:A,0))),3)</f>
        <v>#VALUE!</v>
      </c>
      <c r="AB618" s="4" t="e" cm="1">
        <f t="array" ref="AB618">INDEX(MatriceHeureHeure[], MATCH(Z618*1,TableHeuresMinutes[Colonne1],0),MATCH(Y618*1,(MatriceHeureHeure[#Headers])*1,0))</f>
        <v>#VALUE!</v>
      </c>
      <c r="AD618" s="48" t="e">
        <f>LEFT(TEXT(DataFromForm[[#This Row],[HeureBoisson]],"0000"),2)</f>
        <v>#VALUE!</v>
      </c>
      <c r="AE618" s="31" t="e">
        <f>LEFT(TEXT(DataFromForm[[#This Row],[HeureBoisson]],"0000"),2)+1</f>
        <v>#VALUE!</v>
      </c>
      <c r="AF618" t="e">
        <f>IF(RIGHT(DataFromForm[[#This Row],[HeureBoisson]],2)*1 &gt;57, AE618,AD618)</f>
        <v>#VALUE!</v>
      </c>
      <c r="AG618" t="e">
        <f>IF(RIGHT(DataFromForm[[#This Row],[HeureBoisson]],2)*1 &gt;57,0,MROUND(RIGHT(DataFromForm[[#This Row],[Heure coucher]]*1,2),15))</f>
        <v>#VALUE!</v>
      </c>
      <c r="AH618" t="e" cm="1">
        <f t="array" aca="1" ref="AH618" ca="1">RIGHT(CELL("address",INDEX(Agenda!A:A,MATCH(DataFromForm[[#This Row],[Date]],Agenda!A:A,0))),3)-1</f>
        <v>#VALUE!</v>
      </c>
      <c r="AI618" s="4" t="e" cm="1">
        <f t="array" ref="AI618">INDEX(MatriceHeureHeure[], MATCH(AG618*1,TableHeuresMinutes[Colonne1],0),MATCH(AF618*1,(MatriceHeureHeure[#Headers])*1,0))</f>
        <v>#VALUE!</v>
      </c>
      <c r="AJ618" s="37">
        <v>0</v>
      </c>
      <c r="AK618" s="48" t="e">
        <f>LEFT(TEXT(DataFromForm[[#This Row],[Heure sieste]],"0000"),2)</f>
        <v>#VALUE!</v>
      </c>
      <c r="AL618" s="31" t="e">
        <f>LEFT(TEXT(DataFromForm[[#This Row],[Heure sieste]],"0000"),2)+1</f>
        <v>#VALUE!</v>
      </c>
      <c r="AM618" t="e">
        <f>IF(RIGHT(DataFromForm[[#This Row],[Heure sieste]],2)*1 &gt;57, AL618,AK618)</f>
        <v>#VALUE!</v>
      </c>
      <c r="AN618" t="e">
        <f>IF(RIGHT(DataFromForm[[#This Row],[Heure sieste]],2)*1 &gt;57,0,MROUND(RIGHT(DataFromForm[[#This Row],[Heure sieste]]*1,2),15))</f>
        <v>#VALUE!</v>
      </c>
      <c r="AO618" t="e">
        <f>MROUND(DataFromForm[[#This Row],[Durée sieste]],15)</f>
        <v>#VALUE!</v>
      </c>
      <c r="AP618" t="e" cm="1">
        <f t="array" aca="1" ref="AP618" ca="1">RIGHT(CELL("address",INDEX(Agenda!A:A,MATCH(DataFromForm[[#This Row],[Date]],Agenda!A:A,0))),3)</f>
        <v>#VALUE!</v>
      </c>
      <c r="AQ618" s="4" t="e" cm="1">
        <f t="array" ref="AQ618">INDEX(MatriceHeureHeure[], MATCH(AN618*1,TableHeuresMinutes[Colonne1],0),MATCH(AM618*1,(MatriceHeureHeure[#Headers])*1,0))</f>
        <v>#VALUE!</v>
      </c>
      <c r="AR618" t="e">
        <f t="shared" si="10"/>
        <v>#VALUE!</v>
      </c>
    </row>
    <row r="619" spans="16:44">
      <c r="P619" s="30" t="e">
        <f>LEFT(TEXT(DataFromForm[[#This Row],[Heure coucher]],"0000"),2)</f>
        <v>#VALUE!</v>
      </c>
      <c r="Q619" s="31" t="e">
        <f>LEFT(TEXT(DataFromForm[[#This Row],[Heure coucher]],"0000"),2)+1</f>
        <v>#VALUE!</v>
      </c>
      <c r="R619" s="32" t="e">
        <f>IF(RIGHT(DataFromForm[[#This Row],[Heure coucher]],2)*1 &gt;57,Q619, P619)</f>
        <v>#VALUE!</v>
      </c>
      <c r="S619" s="33" t="e">
        <f>IF(RIGHT(DataFromForm[[#This Row],[Heure coucher]],2)*1 &gt;57,0,MROUND(RIGHT(DataFromForm[[#This Row],[Heure coucher]]*1,2),15))</f>
        <v>#VALUE!</v>
      </c>
      <c r="T619" s="20" t="e" cm="1">
        <f t="array" aca="1" ref="T619" ca="1">RIGHT(CELL("address",INDEX(Agenda!A:A,MATCH(DataFromForm[[#This Row],[Date]],Agenda!A:A,0))),3)</f>
        <v>#VALUE!</v>
      </c>
      <c r="U619" s="34" t="e" cm="1">
        <f t="array" ref="U619">INDEX(MatriceHeureHeure[], MATCH(S619*1,TableHeuresMinutes[Colonne1],0),MATCH(R619*1,(MatriceHeureHeure[#Headers])*1,0))</f>
        <v>#VALUE!</v>
      </c>
      <c r="W619" s="30" t="e">
        <f>LEFT(TEXT(DataFromForm[[#This Row],[Heure levé]],"0000"),2)</f>
        <v>#VALUE!</v>
      </c>
      <c r="X619" s="31" t="e">
        <f>LEFT(TEXT(DataFromForm[[#This Row],[Heure levé]],"0000"),2)+1</f>
        <v>#VALUE!</v>
      </c>
      <c r="Y619" t="e">
        <f>IF(RIGHT(DataFromForm[[#This Row],[Heure levé]],2)*1 &gt;57, X619,W619)</f>
        <v>#VALUE!</v>
      </c>
      <c r="Z619" t="e">
        <f>IF(RIGHT(DataFromForm[[#This Row],[Heure levé]],2)*1 &gt;57,0,MROUND(RIGHT(DataFromForm[[#This Row],[Heure coucher]]*1,2),15))</f>
        <v>#VALUE!</v>
      </c>
      <c r="AA619" t="e" cm="1">
        <f t="array" aca="1" ref="AA619" ca="1">RIGHT(CELL("address",INDEX(Agenda!A:A,MATCH(DataFromForm[[#This Row],[Date]],Agenda!A:A,0))),3)</f>
        <v>#VALUE!</v>
      </c>
      <c r="AB619" s="4" t="e" cm="1">
        <f t="array" ref="AB619">INDEX(MatriceHeureHeure[], MATCH(Z619*1,TableHeuresMinutes[Colonne1],0),MATCH(Y619*1,(MatriceHeureHeure[#Headers])*1,0))</f>
        <v>#VALUE!</v>
      </c>
      <c r="AD619" s="48" t="e">
        <f>LEFT(TEXT(DataFromForm[[#This Row],[HeureBoisson]],"0000"),2)</f>
        <v>#VALUE!</v>
      </c>
      <c r="AE619" s="31" t="e">
        <f>LEFT(TEXT(DataFromForm[[#This Row],[HeureBoisson]],"0000"),2)+1</f>
        <v>#VALUE!</v>
      </c>
      <c r="AF619" t="e">
        <f>IF(RIGHT(DataFromForm[[#This Row],[HeureBoisson]],2)*1 &gt;57, AE619,AD619)</f>
        <v>#VALUE!</v>
      </c>
      <c r="AG619" t="e">
        <f>IF(RIGHT(DataFromForm[[#This Row],[HeureBoisson]],2)*1 &gt;57,0,MROUND(RIGHT(DataFromForm[[#This Row],[Heure coucher]]*1,2),15))</f>
        <v>#VALUE!</v>
      </c>
      <c r="AH619" t="e" cm="1">
        <f t="array" aca="1" ref="AH619" ca="1">RIGHT(CELL("address",INDEX(Agenda!A:A,MATCH(DataFromForm[[#This Row],[Date]],Agenda!A:A,0))),3)-1</f>
        <v>#VALUE!</v>
      </c>
      <c r="AI619" s="4" t="e" cm="1">
        <f t="array" ref="AI619">INDEX(MatriceHeureHeure[], MATCH(AG619*1,TableHeuresMinutes[Colonne1],0),MATCH(AF619*1,(MatriceHeureHeure[#Headers])*1,0))</f>
        <v>#VALUE!</v>
      </c>
      <c r="AJ619" s="37">
        <v>0</v>
      </c>
      <c r="AK619" s="48" t="e">
        <f>LEFT(TEXT(DataFromForm[[#This Row],[Heure sieste]],"0000"),2)</f>
        <v>#VALUE!</v>
      </c>
      <c r="AL619" s="31" t="e">
        <f>LEFT(TEXT(DataFromForm[[#This Row],[Heure sieste]],"0000"),2)+1</f>
        <v>#VALUE!</v>
      </c>
      <c r="AM619" t="e">
        <f>IF(RIGHT(DataFromForm[[#This Row],[Heure sieste]],2)*1 &gt;57, AL619,AK619)</f>
        <v>#VALUE!</v>
      </c>
      <c r="AN619" t="e">
        <f>IF(RIGHT(DataFromForm[[#This Row],[Heure sieste]],2)*1 &gt;57,0,MROUND(RIGHT(DataFromForm[[#This Row],[Heure sieste]]*1,2),15))</f>
        <v>#VALUE!</v>
      </c>
      <c r="AO619" t="e">
        <f>MROUND(DataFromForm[[#This Row],[Durée sieste]],15)</f>
        <v>#VALUE!</v>
      </c>
      <c r="AP619" t="e" cm="1">
        <f t="array" aca="1" ref="AP619" ca="1">RIGHT(CELL("address",INDEX(Agenda!A:A,MATCH(DataFromForm[[#This Row],[Date]],Agenda!A:A,0))),3)</f>
        <v>#VALUE!</v>
      </c>
      <c r="AQ619" s="4" t="e" cm="1">
        <f t="array" ref="AQ619">INDEX(MatriceHeureHeure[], MATCH(AN619*1,TableHeuresMinutes[Colonne1],0),MATCH(AM619*1,(MatriceHeureHeure[#Headers])*1,0))</f>
        <v>#VALUE!</v>
      </c>
      <c r="AR619" t="e">
        <f t="shared" si="10"/>
        <v>#VALUE!</v>
      </c>
    </row>
    <row r="620" spans="16:44">
      <c r="P620" s="30" t="e">
        <f>LEFT(TEXT(DataFromForm[[#This Row],[Heure coucher]],"0000"),2)</f>
        <v>#VALUE!</v>
      </c>
      <c r="Q620" s="31" t="e">
        <f>LEFT(TEXT(DataFromForm[[#This Row],[Heure coucher]],"0000"),2)+1</f>
        <v>#VALUE!</v>
      </c>
      <c r="R620" s="32" t="e">
        <f>IF(RIGHT(DataFromForm[[#This Row],[Heure coucher]],2)*1 &gt;57,Q620, P620)</f>
        <v>#VALUE!</v>
      </c>
      <c r="S620" s="33" t="e">
        <f>IF(RIGHT(DataFromForm[[#This Row],[Heure coucher]],2)*1 &gt;57,0,MROUND(RIGHT(DataFromForm[[#This Row],[Heure coucher]]*1,2),15))</f>
        <v>#VALUE!</v>
      </c>
      <c r="T620" s="20" t="e" cm="1">
        <f t="array" aca="1" ref="T620" ca="1">RIGHT(CELL("address",INDEX(Agenda!A:A,MATCH(DataFromForm[[#This Row],[Date]],Agenda!A:A,0))),3)</f>
        <v>#VALUE!</v>
      </c>
      <c r="U620" s="34" t="e" cm="1">
        <f t="array" ref="U620">INDEX(MatriceHeureHeure[], MATCH(S620*1,TableHeuresMinutes[Colonne1],0),MATCH(R620*1,(MatriceHeureHeure[#Headers])*1,0))</f>
        <v>#VALUE!</v>
      </c>
      <c r="W620" s="30" t="e">
        <f>LEFT(TEXT(DataFromForm[[#This Row],[Heure levé]],"0000"),2)</f>
        <v>#VALUE!</v>
      </c>
      <c r="X620" s="31" t="e">
        <f>LEFT(TEXT(DataFromForm[[#This Row],[Heure levé]],"0000"),2)+1</f>
        <v>#VALUE!</v>
      </c>
      <c r="Y620" t="e">
        <f>IF(RIGHT(DataFromForm[[#This Row],[Heure levé]],2)*1 &gt;57, X620,W620)</f>
        <v>#VALUE!</v>
      </c>
      <c r="Z620" t="e">
        <f>IF(RIGHT(DataFromForm[[#This Row],[Heure levé]],2)*1 &gt;57,0,MROUND(RIGHT(DataFromForm[[#This Row],[Heure coucher]]*1,2),15))</f>
        <v>#VALUE!</v>
      </c>
      <c r="AA620" t="e" cm="1">
        <f t="array" aca="1" ref="AA620" ca="1">RIGHT(CELL("address",INDEX(Agenda!A:A,MATCH(DataFromForm[[#This Row],[Date]],Agenda!A:A,0))),3)</f>
        <v>#VALUE!</v>
      </c>
      <c r="AB620" s="4" t="e" cm="1">
        <f t="array" ref="AB620">INDEX(MatriceHeureHeure[], MATCH(Z620*1,TableHeuresMinutes[Colonne1],0),MATCH(Y620*1,(MatriceHeureHeure[#Headers])*1,0))</f>
        <v>#VALUE!</v>
      </c>
      <c r="AD620" s="48" t="e">
        <f>LEFT(TEXT(DataFromForm[[#This Row],[HeureBoisson]],"0000"),2)</f>
        <v>#VALUE!</v>
      </c>
      <c r="AE620" s="31" t="e">
        <f>LEFT(TEXT(DataFromForm[[#This Row],[HeureBoisson]],"0000"),2)+1</f>
        <v>#VALUE!</v>
      </c>
      <c r="AF620" t="e">
        <f>IF(RIGHT(DataFromForm[[#This Row],[HeureBoisson]],2)*1 &gt;57, AE620,AD620)</f>
        <v>#VALUE!</v>
      </c>
      <c r="AG620" t="e">
        <f>IF(RIGHT(DataFromForm[[#This Row],[HeureBoisson]],2)*1 &gt;57,0,MROUND(RIGHT(DataFromForm[[#This Row],[Heure coucher]]*1,2),15))</f>
        <v>#VALUE!</v>
      </c>
      <c r="AH620" t="e" cm="1">
        <f t="array" aca="1" ref="AH620" ca="1">RIGHT(CELL("address",INDEX(Agenda!A:A,MATCH(DataFromForm[[#This Row],[Date]],Agenda!A:A,0))),3)-1</f>
        <v>#VALUE!</v>
      </c>
      <c r="AI620" s="4" t="e" cm="1">
        <f t="array" ref="AI620">INDEX(MatriceHeureHeure[], MATCH(AG620*1,TableHeuresMinutes[Colonne1],0),MATCH(AF620*1,(MatriceHeureHeure[#Headers])*1,0))</f>
        <v>#VALUE!</v>
      </c>
      <c r="AJ620" s="37">
        <v>0</v>
      </c>
      <c r="AK620" s="48" t="e">
        <f>LEFT(TEXT(DataFromForm[[#This Row],[Heure sieste]],"0000"),2)</f>
        <v>#VALUE!</v>
      </c>
      <c r="AL620" s="31" t="e">
        <f>LEFT(TEXT(DataFromForm[[#This Row],[Heure sieste]],"0000"),2)+1</f>
        <v>#VALUE!</v>
      </c>
      <c r="AM620" t="e">
        <f>IF(RIGHT(DataFromForm[[#This Row],[Heure sieste]],2)*1 &gt;57, AL620,AK620)</f>
        <v>#VALUE!</v>
      </c>
      <c r="AN620" t="e">
        <f>IF(RIGHT(DataFromForm[[#This Row],[Heure sieste]],2)*1 &gt;57,0,MROUND(RIGHT(DataFromForm[[#This Row],[Heure sieste]]*1,2),15))</f>
        <v>#VALUE!</v>
      </c>
      <c r="AO620" t="e">
        <f>MROUND(DataFromForm[[#This Row],[Durée sieste]],15)</f>
        <v>#VALUE!</v>
      </c>
      <c r="AP620" t="e" cm="1">
        <f t="array" aca="1" ref="AP620" ca="1">RIGHT(CELL("address",INDEX(Agenda!A:A,MATCH(DataFromForm[[#This Row],[Date]],Agenda!A:A,0))),3)</f>
        <v>#VALUE!</v>
      </c>
      <c r="AQ620" s="4" t="e" cm="1">
        <f t="array" ref="AQ620">INDEX(MatriceHeureHeure[], MATCH(AN620*1,TableHeuresMinutes[Colonne1],0),MATCH(AM620*1,(MatriceHeureHeure[#Headers])*1,0))</f>
        <v>#VALUE!</v>
      </c>
      <c r="AR620" t="e">
        <f t="shared" si="10"/>
        <v>#VALUE!</v>
      </c>
    </row>
    <row r="621" spans="16:44">
      <c r="P621" s="30" t="e">
        <f>LEFT(TEXT(DataFromForm[[#This Row],[Heure coucher]],"0000"),2)</f>
        <v>#VALUE!</v>
      </c>
      <c r="Q621" s="31" t="e">
        <f>LEFT(TEXT(DataFromForm[[#This Row],[Heure coucher]],"0000"),2)+1</f>
        <v>#VALUE!</v>
      </c>
      <c r="R621" s="32" t="e">
        <f>IF(RIGHT(DataFromForm[[#This Row],[Heure coucher]],2)*1 &gt;57,Q621, P621)</f>
        <v>#VALUE!</v>
      </c>
      <c r="S621" s="33" t="e">
        <f>IF(RIGHT(DataFromForm[[#This Row],[Heure coucher]],2)*1 &gt;57,0,MROUND(RIGHT(DataFromForm[[#This Row],[Heure coucher]]*1,2),15))</f>
        <v>#VALUE!</v>
      </c>
      <c r="T621" s="20" t="e" cm="1">
        <f t="array" aca="1" ref="T621" ca="1">RIGHT(CELL("address",INDEX(Agenda!A:A,MATCH(DataFromForm[[#This Row],[Date]],Agenda!A:A,0))),3)</f>
        <v>#VALUE!</v>
      </c>
      <c r="U621" s="34" t="e" cm="1">
        <f t="array" ref="U621">INDEX(MatriceHeureHeure[], MATCH(S621*1,TableHeuresMinutes[Colonne1],0),MATCH(R621*1,(MatriceHeureHeure[#Headers])*1,0))</f>
        <v>#VALUE!</v>
      </c>
      <c r="W621" s="30" t="e">
        <f>LEFT(TEXT(DataFromForm[[#This Row],[Heure levé]],"0000"),2)</f>
        <v>#VALUE!</v>
      </c>
      <c r="X621" s="31" t="e">
        <f>LEFT(TEXT(DataFromForm[[#This Row],[Heure levé]],"0000"),2)+1</f>
        <v>#VALUE!</v>
      </c>
      <c r="Y621" t="e">
        <f>IF(RIGHT(DataFromForm[[#This Row],[Heure levé]],2)*1 &gt;57, X621,W621)</f>
        <v>#VALUE!</v>
      </c>
      <c r="Z621" t="e">
        <f>IF(RIGHT(DataFromForm[[#This Row],[Heure levé]],2)*1 &gt;57,0,MROUND(RIGHT(DataFromForm[[#This Row],[Heure coucher]]*1,2),15))</f>
        <v>#VALUE!</v>
      </c>
      <c r="AA621" t="e" cm="1">
        <f t="array" aca="1" ref="AA621" ca="1">RIGHT(CELL("address",INDEX(Agenda!A:A,MATCH(DataFromForm[[#This Row],[Date]],Agenda!A:A,0))),3)</f>
        <v>#VALUE!</v>
      </c>
      <c r="AB621" s="4" t="e" cm="1">
        <f t="array" ref="AB621">INDEX(MatriceHeureHeure[], MATCH(Z621*1,TableHeuresMinutes[Colonne1],0),MATCH(Y621*1,(MatriceHeureHeure[#Headers])*1,0))</f>
        <v>#VALUE!</v>
      </c>
      <c r="AD621" s="48" t="e">
        <f>LEFT(TEXT(DataFromForm[[#This Row],[HeureBoisson]],"0000"),2)</f>
        <v>#VALUE!</v>
      </c>
      <c r="AE621" s="31" t="e">
        <f>LEFT(TEXT(DataFromForm[[#This Row],[HeureBoisson]],"0000"),2)+1</f>
        <v>#VALUE!</v>
      </c>
      <c r="AF621" t="e">
        <f>IF(RIGHT(DataFromForm[[#This Row],[HeureBoisson]],2)*1 &gt;57, AE621,AD621)</f>
        <v>#VALUE!</v>
      </c>
      <c r="AG621" t="e">
        <f>IF(RIGHT(DataFromForm[[#This Row],[HeureBoisson]],2)*1 &gt;57,0,MROUND(RIGHT(DataFromForm[[#This Row],[Heure coucher]]*1,2),15))</f>
        <v>#VALUE!</v>
      </c>
      <c r="AH621" t="e" cm="1">
        <f t="array" aca="1" ref="AH621" ca="1">RIGHT(CELL("address",INDEX(Agenda!A:A,MATCH(DataFromForm[[#This Row],[Date]],Agenda!A:A,0))),3)-1</f>
        <v>#VALUE!</v>
      </c>
      <c r="AI621" s="4" t="e" cm="1">
        <f t="array" ref="AI621">INDEX(MatriceHeureHeure[], MATCH(AG621*1,TableHeuresMinutes[Colonne1],0),MATCH(AF621*1,(MatriceHeureHeure[#Headers])*1,0))</f>
        <v>#VALUE!</v>
      </c>
      <c r="AJ621" s="37">
        <v>0</v>
      </c>
      <c r="AK621" s="48" t="e">
        <f>LEFT(TEXT(DataFromForm[[#This Row],[Heure sieste]],"0000"),2)</f>
        <v>#VALUE!</v>
      </c>
      <c r="AL621" s="31" t="e">
        <f>LEFT(TEXT(DataFromForm[[#This Row],[Heure sieste]],"0000"),2)+1</f>
        <v>#VALUE!</v>
      </c>
      <c r="AM621" t="e">
        <f>IF(RIGHT(DataFromForm[[#This Row],[Heure sieste]],2)*1 &gt;57, AL621,AK621)</f>
        <v>#VALUE!</v>
      </c>
      <c r="AN621" t="e">
        <f>IF(RIGHT(DataFromForm[[#This Row],[Heure sieste]],2)*1 &gt;57,0,MROUND(RIGHT(DataFromForm[[#This Row],[Heure sieste]]*1,2),15))</f>
        <v>#VALUE!</v>
      </c>
      <c r="AO621" t="e">
        <f>MROUND(DataFromForm[[#This Row],[Durée sieste]],15)</f>
        <v>#VALUE!</v>
      </c>
      <c r="AP621" t="e" cm="1">
        <f t="array" aca="1" ref="AP621" ca="1">RIGHT(CELL("address",INDEX(Agenda!A:A,MATCH(DataFromForm[[#This Row],[Date]],Agenda!A:A,0))),3)</f>
        <v>#VALUE!</v>
      </c>
      <c r="AQ621" s="4" t="e" cm="1">
        <f t="array" ref="AQ621">INDEX(MatriceHeureHeure[], MATCH(AN621*1,TableHeuresMinutes[Colonne1],0),MATCH(AM621*1,(MatriceHeureHeure[#Headers])*1,0))</f>
        <v>#VALUE!</v>
      </c>
      <c r="AR621" t="e">
        <f t="shared" si="10"/>
        <v>#VALUE!</v>
      </c>
    </row>
    <row r="622" spans="16:44">
      <c r="P622" s="30" t="e">
        <f>LEFT(TEXT(DataFromForm[[#This Row],[Heure coucher]],"0000"),2)</f>
        <v>#VALUE!</v>
      </c>
      <c r="Q622" s="31" t="e">
        <f>LEFT(TEXT(DataFromForm[[#This Row],[Heure coucher]],"0000"),2)+1</f>
        <v>#VALUE!</v>
      </c>
      <c r="R622" s="32" t="e">
        <f>IF(RIGHT(DataFromForm[[#This Row],[Heure coucher]],2)*1 &gt;57,Q622, P622)</f>
        <v>#VALUE!</v>
      </c>
      <c r="S622" s="33" t="e">
        <f>IF(RIGHT(DataFromForm[[#This Row],[Heure coucher]],2)*1 &gt;57,0,MROUND(RIGHT(DataFromForm[[#This Row],[Heure coucher]]*1,2),15))</f>
        <v>#VALUE!</v>
      </c>
      <c r="T622" s="20" t="e" cm="1">
        <f t="array" aca="1" ref="T622" ca="1">RIGHT(CELL("address",INDEX(Agenda!A:A,MATCH(DataFromForm[[#This Row],[Date]],Agenda!A:A,0))),3)</f>
        <v>#VALUE!</v>
      </c>
      <c r="U622" s="34" t="e" cm="1">
        <f t="array" ref="U622">INDEX(MatriceHeureHeure[], MATCH(S622*1,TableHeuresMinutes[Colonne1],0),MATCH(R622*1,(MatriceHeureHeure[#Headers])*1,0))</f>
        <v>#VALUE!</v>
      </c>
      <c r="W622" s="30" t="e">
        <f>LEFT(TEXT(DataFromForm[[#This Row],[Heure levé]],"0000"),2)</f>
        <v>#VALUE!</v>
      </c>
      <c r="X622" s="31" t="e">
        <f>LEFT(TEXT(DataFromForm[[#This Row],[Heure levé]],"0000"),2)+1</f>
        <v>#VALUE!</v>
      </c>
      <c r="Y622" t="e">
        <f>IF(RIGHT(DataFromForm[[#This Row],[Heure levé]],2)*1 &gt;57, X622,W622)</f>
        <v>#VALUE!</v>
      </c>
      <c r="Z622" t="e">
        <f>IF(RIGHT(DataFromForm[[#This Row],[Heure levé]],2)*1 &gt;57,0,MROUND(RIGHT(DataFromForm[[#This Row],[Heure coucher]]*1,2),15))</f>
        <v>#VALUE!</v>
      </c>
      <c r="AA622" t="e" cm="1">
        <f t="array" aca="1" ref="AA622" ca="1">RIGHT(CELL("address",INDEX(Agenda!A:A,MATCH(DataFromForm[[#This Row],[Date]],Agenda!A:A,0))),3)</f>
        <v>#VALUE!</v>
      </c>
      <c r="AB622" s="4" t="e" cm="1">
        <f t="array" ref="AB622">INDEX(MatriceHeureHeure[], MATCH(Z622*1,TableHeuresMinutes[Colonne1],0),MATCH(Y622*1,(MatriceHeureHeure[#Headers])*1,0))</f>
        <v>#VALUE!</v>
      </c>
      <c r="AD622" s="48" t="e">
        <f>LEFT(TEXT(DataFromForm[[#This Row],[HeureBoisson]],"0000"),2)</f>
        <v>#VALUE!</v>
      </c>
      <c r="AE622" s="31" t="e">
        <f>LEFT(TEXT(DataFromForm[[#This Row],[HeureBoisson]],"0000"),2)+1</f>
        <v>#VALUE!</v>
      </c>
      <c r="AF622" t="e">
        <f>IF(RIGHT(DataFromForm[[#This Row],[HeureBoisson]],2)*1 &gt;57, AE622,AD622)</f>
        <v>#VALUE!</v>
      </c>
      <c r="AG622" t="e">
        <f>IF(RIGHT(DataFromForm[[#This Row],[HeureBoisson]],2)*1 &gt;57,0,MROUND(RIGHT(DataFromForm[[#This Row],[Heure coucher]]*1,2),15))</f>
        <v>#VALUE!</v>
      </c>
      <c r="AH622" t="e" cm="1">
        <f t="array" aca="1" ref="AH622" ca="1">RIGHT(CELL("address",INDEX(Agenda!A:A,MATCH(DataFromForm[[#This Row],[Date]],Agenda!A:A,0))),3)-1</f>
        <v>#VALUE!</v>
      </c>
      <c r="AI622" s="4" t="e" cm="1">
        <f t="array" ref="AI622">INDEX(MatriceHeureHeure[], MATCH(AG622*1,TableHeuresMinutes[Colonne1],0),MATCH(AF622*1,(MatriceHeureHeure[#Headers])*1,0))</f>
        <v>#VALUE!</v>
      </c>
      <c r="AJ622" s="37">
        <v>0</v>
      </c>
      <c r="AK622" s="48" t="e">
        <f>LEFT(TEXT(DataFromForm[[#This Row],[Heure sieste]],"0000"),2)</f>
        <v>#VALUE!</v>
      </c>
      <c r="AL622" s="31" t="e">
        <f>LEFT(TEXT(DataFromForm[[#This Row],[Heure sieste]],"0000"),2)+1</f>
        <v>#VALUE!</v>
      </c>
      <c r="AM622" t="e">
        <f>IF(RIGHT(DataFromForm[[#This Row],[Heure sieste]],2)*1 &gt;57, AL622,AK622)</f>
        <v>#VALUE!</v>
      </c>
      <c r="AN622" t="e">
        <f>IF(RIGHT(DataFromForm[[#This Row],[Heure sieste]],2)*1 &gt;57,0,MROUND(RIGHT(DataFromForm[[#This Row],[Heure sieste]]*1,2),15))</f>
        <v>#VALUE!</v>
      </c>
      <c r="AO622" t="e">
        <f>MROUND(DataFromForm[[#This Row],[Durée sieste]],15)</f>
        <v>#VALUE!</v>
      </c>
      <c r="AP622" t="e" cm="1">
        <f t="array" aca="1" ref="AP622" ca="1">RIGHT(CELL("address",INDEX(Agenda!A:A,MATCH(DataFromForm[[#This Row],[Date]],Agenda!A:A,0))),3)</f>
        <v>#VALUE!</v>
      </c>
      <c r="AQ622" s="4" t="e" cm="1">
        <f t="array" ref="AQ622">INDEX(MatriceHeureHeure[], MATCH(AN622*1,TableHeuresMinutes[Colonne1],0),MATCH(AM622*1,(MatriceHeureHeure[#Headers])*1,0))</f>
        <v>#VALUE!</v>
      </c>
      <c r="AR622" t="e">
        <f t="shared" si="10"/>
        <v>#VALUE!</v>
      </c>
    </row>
    <row r="623" spans="16:44">
      <c r="P623" s="30" t="e">
        <f>LEFT(TEXT(DataFromForm[[#This Row],[Heure coucher]],"0000"),2)</f>
        <v>#VALUE!</v>
      </c>
      <c r="Q623" s="31" t="e">
        <f>LEFT(TEXT(DataFromForm[[#This Row],[Heure coucher]],"0000"),2)+1</f>
        <v>#VALUE!</v>
      </c>
      <c r="R623" s="32" t="e">
        <f>IF(RIGHT(DataFromForm[[#This Row],[Heure coucher]],2)*1 &gt;57,Q623, P623)</f>
        <v>#VALUE!</v>
      </c>
      <c r="S623" s="33" t="e">
        <f>IF(RIGHT(DataFromForm[[#This Row],[Heure coucher]],2)*1 &gt;57,0,MROUND(RIGHT(DataFromForm[[#This Row],[Heure coucher]]*1,2),15))</f>
        <v>#VALUE!</v>
      </c>
      <c r="T623" s="20" t="e" cm="1">
        <f t="array" aca="1" ref="T623" ca="1">RIGHT(CELL("address",INDEX(Agenda!A:A,MATCH(DataFromForm[[#This Row],[Date]],Agenda!A:A,0))),3)</f>
        <v>#VALUE!</v>
      </c>
      <c r="U623" s="34" t="e" cm="1">
        <f t="array" ref="U623">INDEX(MatriceHeureHeure[], MATCH(S623*1,TableHeuresMinutes[Colonne1],0),MATCH(R623*1,(MatriceHeureHeure[#Headers])*1,0))</f>
        <v>#VALUE!</v>
      </c>
      <c r="W623" s="30" t="e">
        <f>LEFT(TEXT(DataFromForm[[#This Row],[Heure levé]],"0000"),2)</f>
        <v>#VALUE!</v>
      </c>
      <c r="X623" s="31" t="e">
        <f>LEFT(TEXT(DataFromForm[[#This Row],[Heure levé]],"0000"),2)+1</f>
        <v>#VALUE!</v>
      </c>
      <c r="Y623" t="e">
        <f>IF(RIGHT(DataFromForm[[#This Row],[Heure levé]],2)*1 &gt;57, X623,W623)</f>
        <v>#VALUE!</v>
      </c>
      <c r="Z623" t="e">
        <f>IF(RIGHT(DataFromForm[[#This Row],[Heure levé]],2)*1 &gt;57,0,MROUND(RIGHT(DataFromForm[[#This Row],[Heure coucher]]*1,2),15))</f>
        <v>#VALUE!</v>
      </c>
      <c r="AA623" t="e" cm="1">
        <f t="array" aca="1" ref="AA623" ca="1">RIGHT(CELL("address",INDEX(Agenda!A:A,MATCH(DataFromForm[[#This Row],[Date]],Agenda!A:A,0))),3)</f>
        <v>#VALUE!</v>
      </c>
      <c r="AB623" s="4" t="e" cm="1">
        <f t="array" ref="AB623">INDEX(MatriceHeureHeure[], MATCH(Z623*1,TableHeuresMinutes[Colonne1],0),MATCH(Y623*1,(MatriceHeureHeure[#Headers])*1,0))</f>
        <v>#VALUE!</v>
      </c>
      <c r="AD623" s="48" t="e">
        <f>LEFT(TEXT(DataFromForm[[#This Row],[HeureBoisson]],"0000"),2)</f>
        <v>#VALUE!</v>
      </c>
      <c r="AE623" s="31" t="e">
        <f>LEFT(TEXT(DataFromForm[[#This Row],[HeureBoisson]],"0000"),2)+1</f>
        <v>#VALUE!</v>
      </c>
      <c r="AF623" t="e">
        <f>IF(RIGHT(DataFromForm[[#This Row],[HeureBoisson]],2)*1 &gt;57, AE623,AD623)</f>
        <v>#VALUE!</v>
      </c>
      <c r="AG623" t="e">
        <f>IF(RIGHT(DataFromForm[[#This Row],[HeureBoisson]],2)*1 &gt;57,0,MROUND(RIGHT(DataFromForm[[#This Row],[Heure coucher]]*1,2),15))</f>
        <v>#VALUE!</v>
      </c>
      <c r="AH623" t="e" cm="1">
        <f t="array" aca="1" ref="AH623" ca="1">RIGHT(CELL("address",INDEX(Agenda!A:A,MATCH(DataFromForm[[#This Row],[Date]],Agenda!A:A,0))),3)-1</f>
        <v>#VALUE!</v>
      </c>
      <c r="AI623" s="4" t="e" cm="1">
        <f t="array" ref="AI623">INDEX(MatriceHeureHeure[], MATCH(AG623*1,TableHeuresMinutes[Colonne1],0),MATCH(AF623*1,(MatriceHeureHeure[#Headers])*1,0))</f>
        <v>#VALUE!</v>
      </c>
      <c r="AJ623" s="37">
        <v>0</v>
      </c>
      <c r="AK623" s="48" t="e">
        <f>LEFT(TEXT(DataFromForm[[#This Row],[Heure sieste]],"0000"),2)</f>
        <v>#VALUE!</v>
      </c>
      <c r="AL623" s="31" t="e">
        <f>LEFT(TEXT(DataFromForm[[#This Row],[Heure sieste]],"0000"),2)+1</f>
        <v>#VALUE!</v>
      </c>
      <c r="AM623" t="e">
        <f>IF(RIGHT(DataFromForm[[#This Row],[Heure sieste]],2)*1 &gt;57, AL623,AK623)</f>
        <v>#VALUE!</v>
      </c>
      <c r="AN623" t="e">
        <f>IF(RIGHT(DataFromForm[[#This Row],[Heure sieste]],2)*1 &gt;57,0,MROUND(RIGHT(DataFromForm[[#This Row],[Heure sieste]]*1,2),15))</f>
        <v>#VALUE!</v>
      </c>
      <c r="AO623" t="e">
        <f>MROUND(DataFromForm[[#This Row],[Durée sieste]],15)</f>
        <v>#VALUE!</v>
      </c>
      <c r="AP623" t="e" cm="1">
        <f t="array" aca="1" ref="AP623" ca="1">RIGHT(CELL("address",INDEX(Agenda!A:A,MATCH(DataFromForm[[#This Row],[Date]],Agenda!A:A,0))),3)</f>
        <v>#VALUE!</v>
      </c>
      <c r="AQ623" s="4" t="e" cm="1">
        <f t="array" ref="AQ623">INDEX(MatriceHeureHeure[], MATCH(AN623*1,TableHeuresMinutes[Colonne1],0),MATCH(AM623*1,(MatriceHeureHeure[#Headers])*1,0))</f>
        <v>#VALUE!</v>
      </c>
      <c r="AR623" t="e">
        <f t="shared" si="10"/>
        <v>#VALUE!</v>
      </c>
    </row>
    <row r="624" spans="16:44">
      <c r="P624" s="30" t="e">
        <f>LEFT(TEXT(DataFromForm[[#This Row],[Heure coucher]],"0000"),2)</f>
        <v>#VALUE!</v>
      </c>
      <c r="Q624" s="31" t="e">
        <f>LEFT(TEXT(DataFromForm[[#This Row],[Heure coucher]],"0000"),2)+1</f>
        <v>#VALUE!</v>
      </c>
      <c r="R624" s="32" t="e">
        <f>IF(RIGHT(DataFromForm[[#This Row],[Heure coucher]],2)*1 &gt;57,Q624, P624)</f>
        <v>#VALUE!</v>
      </c>
      <c r="S624" s="33" t="e">
        <f>IF(RIGHT(DataFromForm[[#This Row],[Heure coucher]],2)*1 &gt;57,0,MROUND(RIGHT(DataFromForm[[#This Row],[Heure coucher]]*1,2),15))</f>
        <v>#VALUE!</v>
      </c>
      <c r="T624" s="20" t="e" cm="1">
        <f t="array" aca="1" ref="T624" ca="1">RIGHT(CELL("address",INDEX(Agenda!A:A,MATCH(DataFromForm[[#This Row],[Date]],Agenda!A:A,0))),3)</f>
        <v>#VALUE!</v>
      </c>
      <c r="U624" s="34" t="e" cm="1">
        <f t="array" ref="U624">INDEX(MatriceHeureHeure[], MATCH(S624*1,TableHeuresMinutes[Colonne1],0),MATCH(R624*1,(MatriceHeureHeure[#Headers])*1,0))</f>
        <v>#VALUE!</v>
      </c>
      <c r="W624" s="30" t="e">
        <f>LEFT(TEXT(DataFromForm[[#This Row],[Heure levé]],"0000"),2)</f>
        <v>#VALUE!</v>
      </c>
      <c r="X624" s="31" t="e">
        <f>LEFT(TEXT(DataFromForm[[#This Row],[Heure levé]],"0000"),2)+1</f>
        <v>#VALUE!</v>
      </c>
      <c r="Y624" t="e">
        <f>IF(RIGHT(DataFromForm[[#This Row],[Heure levé]],2)*1 &gt;57, X624,W624)</f>
        <v>#VALUE!</v>
      </c>
      <c r="Z624" t="e">
        <f>IF(RIGHT(DataFromForm[[#This Row],[Heure levé]],2)*1 &gt;57,0,MROUND(RIGHT(DataFromForm[[#This Row],[Heure coucher]]*1,2),15))</f>
        <v>#VALUE!</v>
      </c>
      <c r="AA624" t="e" cm="1">
        <f t="array" aca="1" ref="AA624" ca="1">RIGHT(CELL("address",INDEX(Agenda!A:A,MATCH(DataFromForm[[#This Row],[Date]],Agenda!A:A,0))),3)</f>
        <v>#VALUE!</v>
      </c>
      <c r="AB624" s="4" t="e" cm="1">
        <f t="array" ref="AB624">INDEX(MatriceHeureHeure[], MATCH(Z624*1,TableHeuresMinutes[Colonne1],0),MATCH(Y624*1,(MatriceHeureHeure[#Headers])*1,0))</f>
        <v>#VALUE!</v>
      </c>
      <c r="AD624" s="48" t="e">
        <f>LEFT(TEXT(DataFromForm[[#This Row],[HeureBoisson]],"0000"),2)</f>
        <v>#VALUE!</v>
      </c>
      <c r="AE624" s="31" t="e">
        <f>LEFT(TEXT(DataFromForm[[#This Row],[HeureBoisson]],"0000"),2)+1</f>
        <v>#VALUE!</v>
      </c>
      <c r="AF624" t="e">
        <f>IF(RIGHT(DataFromForm[[#This Row],[HeureBoisson]],2)*1 &gt;57, AE624,AD624)</f>
        <v>#VALUE!</v>
      </c>
      <c r="AG624" t="e">
        <f>IF(RIGHT(DataFromForm[[#This Row],[HeureBoisson]],2)*1 &gt;57,0,MROUND(RIGHT(DataFromForm[[#This Row],[Heure coucher]]*1,2),15))</f>
        <v>#VALUE!</v>
      </c>
      <c r="AH624" t="e" cm="1">
        <f t="array" aca="1" ref="AH624" ca="1">RIGHT(CELL("address",INDEX(Agenda!A:A,MATCH(DataFromForm[[#This Row],[Date]],Agenda!A:A,0))),3)-1</f>
        <v>#VALUE!</v>
      </c>
      <c r="AI624" s="4" t="e" cm="1">
        <f t="array" ref="AI624">INDEX(MatriceHeureHeure[], MATCH(AG624*1,TableHeuresMinutes[Colonne1],0),MATCH(AF624*1,(MatriceHeureHeure[#Headers])*1,0))</f>
        <v>#VALUE!</v>
      </c>
      <c r="AJ624" s="37">
        <v>0</v>
      </c>
      <c r="AK624" s="48" t="e">
        <f>LEFT(TEXT(DataFromForm[[#This Row],[Heure sieste]],"0000"),2)</f>
        <v>#VALUE!</v>
      </c>
      <c r="AL624" s="31" t="e">
        <f>LEFT(TEXT(DataFromForm[[#This Row],[Heure sieste]],"0000"),2)+1</f>
        <v>#VALUE!</v>
      </c>
      <c r="AM624" t="e">
        <f>IF(RIGHT(DataFromForm[[#This Row],[Heure sieste]],2)*1 &gt;57, AL624,AK624)</f>
        <v>#VALUE!</v>
      </c>
      <c r="AN624" t="e">
        <f>IF(RIGHT(DataFromForm[[#This Row],[Heure sieste]],2)*1 &gt;57,0,MROUND(RIGHT(DataFromForm[[#This Row],[Heure sieste]]*1,2),15))</f>
        <v>#VALUE!</v>
      </c>
      <c r="AO624" t="e">
        <f>MROUND(DataFromForm[[#This Row],[Durée sieste]],15)</f>
        <v>#VALUE!</v>
      </c>
      <c r="AP624" t="e" cm="1">
        <f t="array" aca="1" ref="AP624" ca="1">RIGHT(CELL("address",INDEX(Agenda!A:A,MATCH(DataFromForm[[#This Row],[Date]],Agenda!A:A,0))),3)</f>
        <v>#VALUE!</v>
      </c>
      <c r="AQ624" s="4" t="e" cm="1">
        <f t="array" ref="AQ624">INDEX(MatriceHeureHeure[], MATCH(AN624*1,TableHeuresMinutes[Colonne1],0),MATCH(AM624*1,(MatriceHeureHeure[#Headers])*1,0))</f>
        <v>#VALUE!</v>
      </c>
      <c r="AR624" t="e">
        <f t="shared" si="10"/>
        <v>#VALUE!</v>
      </c>
    </row>
    <row r="625" spans="16:44">
      <c r="P625" s="30" t="e">
        <f>LEFT(TEXT(DataFromForm[[#This Row],[Heure coucher]],"0000"),2)</f>
        <v>#VALUE!</v>
      </c>
      <c r="Q625" s="31" t="e">
        <f>LEFT(TEXT(DataFromForm[[#This Row],[Heure coucher]],"0000"),2)+1</f>
        <v>#VALUE!</v>
      </c>
      <c r="R625" s="32" t="e">
        <f>IF(RIGHT(DataFromForm[[#This Row],[Heure coucher]],2)*1 &gt;57,Q625, P625)</f>
        <v>#VALUE!</v>
      </c>
      <c r="S625" s="33" t="e">
        <f>IF(RIGHT(DataFromForm[[#This Row],[Heure coucher]],2)*1 &gt;57,0,MROUND(RIGHT(DataFromForm[[#This Row],[Heure coucher]]*1,2),15))</f>
        <v>#VALUE!</v>
      </c>
      <c r="T625" s="20" t="e" cm="1">
        <f t="array" aca="1" ref="T625" ca="1">RIGHT(CELL("address",INDEX(Agenda!A:A,MATCH(DataFromForm[[#This Row],[Date]],Agenda!A:A,0))),3)</f>
        <v>#VALUE!</v>
      </c>
      <c r="U625" s="34" t="e" cm="1">
        <f t="array" ref="U625">INDEX(MatriceHeureHeure[], MATCH(S625*1,TableHeuresMinutes[Colonne1],0),MATCH(R625*1,(MatriceHeureHeure[#Headers])*1,0))</f>
        <v>#VALUE!</v>
      </c>
      <c r="W625" s="30" t="e">
        <f>LEFT(TEXT(DataFromForm[[#This Row],[Heure levé]],"0000"),2)</f>
        <v>#VALUE!</v>
      </c>
      <c r="X625" s="31" t="e">
        <f>LEFT(TEXT(DataFromForm[[#This Row],[Heure levé]],"0000"),2)+1</f>
        <v>#VALUE!</v>
      </c>
      <c r="Y625" t="e">
        <f>IF(RIGHT(DataFromForm[[#This Row],[Heure levé]],2)*1 &gt;57, X625,W625)</f>
        <v>#VALUE!</v>
      </c>
      <c r="Z625" t="e">
        <f>IF(RIGHT(DataFromForm[[#This Row],[Heure levé]],2)*1 &gt;57,0,MROUND(RIGHT(DataFromForm[[#This Row],[Heure coucher]]*1,2),15))</f>
        <v>#VALUE!</v>
      </c>
      <c r="AA625" t="e" cm="1">
        <f t="array" aca="1" ref="AA625" ca="1">RIGHT(CELL("address",INDEX(Agenda!A:A,MATCH(DataFromForm[[#This Row],[Date]],Agenda!A:A,0))),3)</f>
        <v>#VALUE!</v>
      </c>
      <c r="AB625" s="4" t="e" cm="1">
        <f t="array" ref="AB625">INDEX(MatriceHeureHeure[], MATCH(Z625*1,TableHeuresMinutes[Colonne1],0),MATCH(Y625*1,(MatriceHeureHeure[#Headers])*1,0))</f>
        <v>#VALUE!</v>
      </c>
      <c r="AD625" s="48" t="e">
        <f>LEFT(TEXT(DataFromForm[[#This Row],[HeureBoisson]],"0000"),2)</f>
        <v>#VALUE!</v>
      </c>
      <c r="AE625" s="31" t="e">
        <f>LEFT(TEXT(DataFromForm[[#This Row],[HeureBoisson]],"0000"),2)+1</f>
        <v>#VALUE!</v>
      </c>
      <c r="AF625" t="e">
        <f>IF(RIGHT(DataFromForm[[#This Row],[HeureBoisson]],2)*1 &gt;57, AE625,AD625)</f>
        <v>#VALUE!</v>
      </c>
      <c r="AG625" t="e">
        <f>IF(RIGHT(DataFromForm[[#This Row],[HeureBoisson]],2)*1 &gt;57,0,MROUND(RIGHT(DataFromForm[[#This Row],[Heure coucher]]*1,2),15))</f>
        <v>#VALUE!</v>
      </c>
      <c r="AH625" t="e" cm="1">
        <f t="array" aca="1" ref="AH625" ca="1">RIGHT(CELL("address",INDEX(Agenda!A:A,MATCH(DataFromForm[[#This Row],[Date]],Agenda!A:A,0))),3)-1</f>
        <v>#VALUE!</v>
      </c>
      <c r="AI625" s="4" t="e" cm="1">
        <f t="array" ref="AI625">INDEX(MatriceHeureHeure[], MATCH(AG625*1,TableHeuresMinutes[Colonne1],0),MATCH(AF625*1,(MatriceHeureHeure[#Headers])*1,0))</f>
        <v>#VALUE!</v>
      </c>
      <c r="AJ625" s="37">
        <v>0</v>
      </c>
      <c r="AK625" s="48" t="e">
        <f>LEFT(TEXT(DataFromForm[[#This Row],[Heure sieste]],"0000"),2)</f>
        <v>#VALUE!</v>
      </c>
      <c r="AL625" s="31" t="e">
        <f>LEFT(TEXT(DataFromForm[[#This Row],[Heure sieste]],"0000"),2)+1</f>
        <v>#VALUE!</v>
      </c>
      <c r="AM625" t="e">
        <f>IF(RIGHT(DataFromForm[[#This Row],[Heure sieste]],2)*1 &gt;57, AL625,AK625)</f>
        <v>#VALUE!</v>
      </c>
      <c r="AN625" t="e">
        <f>IF(RIGHT(DataFromForm[[#This Row],[Heure sieste]],2)*1 &gt;57,0,MROUND(RIGHT(DataFromForm[[#This Row],[Heure sieste]]*1,2),15))</f>
        <v>#VALUE!</v>
      </c>
      <c r="AO625" t="e">
        <f>MROUND(DataFromForm[[#This Row],[Durée sieste]],15)</f>
        <v>#VALUE!</v>
      </c>
      <c r="AP625" t="e" cm="1">
        <f t="array" aca="1" ref="AP625" ca="1">RIGHT(CELL("address",INDEX(Agenda!A:A,MATCH(DataFromForm[[#This Row],[Date]],Agenda!A:A,0))),3)</f>
        <v>#VALUE!</v>
      </c>
      <c r="AQ625" s="4" t="e" cm="1">
        <f t="array" ref="AQ625">INDEX(MatriceHeureHeure[], MATCH(AN625*1,TableHeuresMinutes[Colonne1],0),MATCH(AM625*1,(MatriceHeureHeure[#Headers])*1,0))</f>
        <v>#VALUE!</v>
      </c>
      <c r="AR625" t="e">
        <f t="shared" si="10"/>
        <v>#VALUE!</v>
      </c>
    </row>
    <row r="626" spans="16:44">
      <c r="P626" s="30" t="e">
        <f>LEFT(TEXT(DataFromForm[[#This Row],[Heure coucher]],"0000"),2)</f>
        <v>#VALUE!</v>
      </c>
      <c r="Q626" s="31" t="e">
        <f>LEFT(TEXT(DataFromForm[[#This Row],[Heure coucher]],"0000"),2)+1</f>
        <v>#VALUE!</v>
      </c>
      <c r="R626" s="32" t="e">
        <f>IF(RIGHT(DataFromForm[[#This Row],[Heure coucher]],2)*1 &gt;57,Q626, P626)</f>
        <v>#VALUE!</v>
      </c>
      <c r="S626" s="33" t="e">
        <f>IF(RIGHT(DataFromForm[[#This Row],[Heure coucher]],2)*1 &gt;57,0,MROUND(RIGHT(DataFromForm[[#This Row],[Heure coucher]]*1,2),15))</f>
        <v>#VALUE!</v>
      </c>
      <c r="T626" s="20" t="e" cm="1">
        <f t="array" aca="1" ref="T626" ca="1">RIGHT(CELL("address",INDEX(Agenda!A:A,MATCH(DataFromForm[[#This Row],[Date]],Agenda!A:A,0))),3)</f>
        <v>#VALUE!</v>
      </c>
      <c r="U626" s="34" t="e" cm="1">
        <f t="array" ref="U626">INDEX(MatriceHeureHeure[], MATCH(S626*1,TableHeuresMinutes[Colonne1],0),MATCH(R626*1,(MatriceHeureHeure[#Headers])*1,0))</f>
        <v>#VALUE!</v>
      </c>
      <c r="W626" s="30" t="e">
        <f>LEFT(TEXT(DataFromForm[[#This Row],[Heure levé]],"0000"),2)</f>
        <v>#VALUE!</v>
      </c>
      <c r="X626" s="31" t="e">
        <f>LEFT(TEXT(DataFromForm[[#This Row],[Heure levé]],"0000"),2)+1</f>
        <v>#VALUE!</v>
      </c>
      <c r="Y626" t="e">
        <f>IF(RIGHT(DataFromForm[[#This Row],[Heure levé]],2)*1 &gt;57, X626,W626)</f>
        <v>#VALUE!</v>
      </c>
      <c r="Z626" t="e">
        <f>IF(RIGHT(DataFromForm[[#This Row],[Heure levé]],2)*1 &gt;57,0,MROUND(RIGHT(DataFromForm[[#This Row],[Heure coucher]]*1,2),15))</f>
        <v>#VALUE!</v>
      </c>
      <c r="AA626" t="e" cm="1">
        <f t="array" aca="1" ref="AA626" ca="1">RIGHT(CELL("address",INDEX(Agenda!A:A,MATCH(DataFromForm[[#This Row],[Date]],Agenda!A:A,0))),3)</f>
        <v>#VALUE!</v>
      </c>
      <c r="AB626" s="4" t="e" cm="1">
        <f t="array" ref="AB626">INDEX(MatriceHeureHeure[], MATCH(Z626*1,TableHeuresMinutes[Colonne1],0),MATCH(Y626*1,(MatriceHeureHeure[#Headers])*1,0))</f>
        <v>#VALUE!</v>
      </c>
      <c r="AD626" s="48" t="e">
        <f>LEFT(TEXT(DataFromForm[[#This Row],[HeureBoisson]],"0000"),2)</f>
        <v>#VALUE!</v>
      </c>
      <c r="AE626" s="31" t="e">
        <f>LEFT(TEXT(DataFromForm[[#This Row],[HeureBoisson]],"0000"),2)+1</f>
        <v>#VALUE!</v>
      </c>
      <c r="AF626" t="e">
        <f>IF(RIGHT(DataFromForm[[#This Row],[HeureBoisson]],2)*1 &gt;57, AE626,AD626)</f>
        <v>#VALUE!</v>
      </c>
      <c r="AG626" t="e">
        <f>IF(RIGHT(DataFromForm[[#This Row],[HeureBoisson]],2)*1 &gt;57,0,MROUND(RIGHT(DataFromForm[[#This Row],[Heure coucher]]*1,2),15))</f>
        <v>#VALUE!</v>
      </c>
      <c r="AH626" t="e" cm="1">
        <f t="array" aca="1" ref="AH626" ca="1">RIGHT(CELL("address",INDEX(Agenda!A:A,MATCH(DataFromForm[[#This Row],[Date]],Agenda!A:A,0))),3)-1</f>
        <v>#VALUE!</v>
      </c>
      <c r="AI626" s="4" t="e" cm="1">
        <f t="array" ref="AI626">INDEX(MatriceHeureHeure[], MATCH(AG626*1,TableHeuresMinutes[Colonne1],0),MATCH(AF626*1,(MatriceHeureHeure[#Headers])*1,0))</f>
        <v>#VALUE!</v>
      </c>
      <c r="AJ626" s="37">
        <v>0</v>
      </c>
      <c r="AK626" s="48" t="e">
        <f>LEFT(TEXT(DataFromForm[[#This Row],[Heure sieste]],"0000"),2)</f>
        <v>#VALUE!</v>
      </c>
      <c r="AL626" s="31" t="e">
        <f>LEFT(TEXT(DataFromForm[[#This Row],[Heure sieste]],"0000"),2)+1</f>
        <v>#VALUE!</v>
      </c>
      <c r="AM626" t="e">
        <f>IF(RIGHT(DataFromForm[[#This Row],[Heure sieste]],2)*1 &gt;57, AL626,AK626)</f>
        <v>#VALUE!</v>
      </c>
      <c r="AN626" t="e">
        <f>IF(RIGHT(DataFromForm[[#This Row],[Heure sieste]],2)*1 &gt;57,0,MROUND(RIGHT(DataFromForm[[#This Row],[Heure sieste]]*1,2),15))</f>
        <v>#VALUE!</v>
      </c>
      <c r="AO626" t="e">
        <f>MROUND(DataFromForm[[#This Row],[Durée sieste]],15)</f>
        <v>#VALUE!</v>
      </c>
      <c r="AP626" t="e" cm="1">
        <f t="array" aca="1" ref="AP626" ca="1">RIGHT(CELL("address",INDEX(Agenda!A:A,MATCH(DataFromForm[[#This Row],[Date]],Agenda!A:A,0))),3)</f>
        <v>#VALUE!</v>
      </c>
      <c r="AQ626" s="4" t="e" cm="1">
        <f t="array" ref="AQ626">INDEX(MatriceHeureHeure[], MATCH(AN626*1,TableHeuresMinutes[Colonne1],0),MATCH(AM626*1,(MatriceHeureHeure[#Headers])*1,0))</f>
        <v>#VALUE!</v>
      </c>
      <c r="AR626" t="e">
        <f t="shared" si="10"/>
        <v>#VALUE!</v>
      </c>
    </row>
    <row r="627" spans="16:44">
      <c r="P627" s="30" t="e">
        <f>LEFT(TEXT(DataFromForm[[#This Row],[Heure coucher]],"0000"),2)</f>
        <v>#VALUE!</v>
      </c>
      <c r="Q627" s="31" t="e">
        <f>LEFT(TEXT(DataFromForm[[#This Row],[Heure coucher]],"0000"),2)+1</f>
        <v>#VALUE!</v>
      </c>
      <c r="R627" s="32" t="e">
        <f>IF(RIGHT(DataFromForm[[#This Row],[Heure coucher]],2)*1 &gt;57,Q627, P627)</f>
        <v>#VALUE!</v>
      </c>
      <c r="S627" s="33" t="e">
        <f>IF(RIGHT(DataFromForm[[#This Row],[Heure coucher]],2)*1 &gt;57,0,MROUND(RIGHT(DataFromForm[[#This Row],[Heure coucher]]*1,2),15))</f>
        <v>#VALUE!</v>
      </c>
      <c r="T627" s="20" t="e" cm="1">
        <f t="array" aca="1" ref="T627" ca="1">RIGHT(CELL("address",INDEX(Agenda!A:A,MATCH(DataFromForm[[#This Row],[Date]],Agenda!A:A,0))),3)</f>
        <v>#VALUE!</v>
      </c>
      <c r="U627" s="34" t="e" cm="1">
        <f t="array" ref="U627">INDEX(MatriceHeureHeure[], MATCH(S627*1,TableHeuresMinutes[Colonne1],0),MATCH(R627*1,(MatriceHeureHeure[#Headers])*1,0))</f>
        <v>#VALUE!</v>
      </c>
      <c r="W627" s="30" t="e">
        <f>LEFT(TEXT(DataFromForm[[#This Row],[Heure levé]],"0000"),2)</f>
        <v>#VALUE!</v>
      </c>
      <c r="X627" s="31" t="e">
        <f>LEFT(TEXT(DataFromForm[[#This Row],[Heure levé]],"0000"),2)+1</f>
        <v>#VALUE!</v>
      </c>
      <c r="Y627" t="e">
        <f>IF(RIGHT(DataFromForm[[#This Row],[Heure levé]],2)*1 &gt;57, X627,W627)</f>
        <v>#VALUE!</v>
      </c>
      <c r="Z627" t="e">
        <f>IF(RIGHT(DataFromForm[[#This Row],[Heure levé]],2)*1 &gt;57,0,MROUND(RIGHT(DataFromForm[[#This Row],[Heure coucher]]*1,2),15))</f>
        <v>#VALUE!</v>
      </c>
      <c r="AA627" t="e" cm="1">
        <f t="array" aca="1" ref="AA627" ca="1">RIGHT(CELL("address",INDEX(Agenda!A:A,MATCH(DataFromForm[[#This Row],[Date]],Agenda!A:A,0))),3)</f>
        <v>#VALUE!</v>
      </c>
      <c r="AB627" s="4" t="e" cm="1">
        <f t="array" ref="AB627">INDEX(MatriceHeureHeure[], MATCH(Z627*1,TableHeuresMinutes[Colonne1],0),MATCH(Y627*1,(MatriceHeureHeure[#Headers])*1,0))</f>
        <v>#VALUE!</v>
      </c>
      <c r="AD627" s="48" t="e">
        <f>LEFT(TEXT(DataFromForm[[#This Row],[HeureBoisson]],"0000"),2)</f>
        <v>#VALUE!</v>
      </c>
      <c r="AE627" s="31" t="e">
        <f>LEFT(TEXT(DataFromForm[[#This Row],[HeureBoisson]],"0000"),2)+1</f>
        <v>#VALUE!</v>
      </c>
      <c r="AF627" t="e">
        <f>IF(RIGHT(DataFromForm[[#This Row],[HeureBoisson]],2)*1 &gt;57, AE627,AD627)</f>
        <v>#VALUE!</v>
      </c>
      <c r="AG627" t="e">
        <f>IF(RIGHT(DataFromForm[[#This Row],[HeureBoisson]],2)*1 &gt;57,0,MROUND(RIGHT(DataFromForm[[#This Row],[Heure coucher]]*1,2),15))</f>
        <v>#VALUE!</v>
      </c>
      <c r="AH627" t="e" cm="1">
        <f t="array" aca="1" ref="AH627" ca="1">RIGHT(CELL("address",INDEX(Agenda!A:A,MATCH(DataFromForm[[#This Row],[Date]],Agenda!A:A,0))),3)-1</f>
        <v>#VALUE!</v>
      </c>
      <c r="AI627" s="4" t="e" cm="1">
        <f t="array" ref="AI627">INDEX(MatriceHeureHeure[], MATCH(AG627*1,TableHeuresMinutes[Colonne1],0),MATCH(AF627*1,(MatriceHeureHeure[#Headers])*1,0))</f>
        <v>#VALUE!</v>
      </c>
      <c r="AJ627" s="37">
        <v>0</v>
      </c>
      <c r="AK627" s="48" t="e">
        <f>LEFT(TEXT(DataFromForm[[#This Row],[Heure sieste]],"0000"),2)</f>
        <v>#VALUE!</v>
      </c>
      <c r="AL627" s="31" t="e">
        <f>LEFT(TEXT(DataFromForm[[#This Row],[Heure sieste]],"0000"),2)+1</f>
        <v>#VALUE!</v>
      </c>
      <c r="AM627" t="e">
        <f>IF(RIGHT(DataFromForm[[#This Row],[Heure sieste]],2)*1 &gt;57, AL627,AK627)</f>
        <v>#VALUE!</v>
      </c>
      <c r="AN627" t="e">
        <f>IF(RIGHT(DataFromForm[[#This Row],[Heure sieste]],2)*1 &gt;57,0,MROUND(RIGHT(DataFromForm[[#This Row],[Heure sieste]]*1,2),15))</f>
        <v>#VALUE!</v>
      </c>
      <c r="AO627" t="e">
        <f>MROUND(DataFromForm[[#This Row],[Durée sieste]],15)</f>
        <v>#VALUE!</v>
      </c>
      <c r="AP627" t="e" cm="1">
        <f t="array" aca="1" ref="AP627" ca="1">RIGHT(CELL("address",INDEX(Agenda!A:A,MATCH(DataFromForm[[#This Row],[Date]],Agenda!A:A,0))),3)</f>
        <v>#VALUE!</v>
      </c>
      <c r="AQ627" s="4" t="e" cm="1">
        <f t="array" ref="AQ627">INDEX(MatriceHeureHeure[], MATCH(AN627*1,TableHeuresMinutes[Colonne1],0),MATCH(AM627*1,(MatriceHeureHeure[#Headers])*1,0))</f>
        <v>#VALUE!</v>
      </c>
      <c r="AR627" t="e">
        <f t="shared" si="10"/>
        <v>#VALUE!</v>
      </c>
    </row>
    <row r="628" spans="16:44">
      <c r="P628" s="30" t="e">
        <f>LEFT(TEXT(DataFromForm[[#This Row],[Heure coucher]],"0000"),2)</f>
        <v>#VALUE!</v>
      </c>
      <c r="Q628" s="31" t="e">
        <f>LEFT(TEXT(DataFromForm[[#This Row],[Heure coucher]],"0000"),2)+1</f>
        <v>#VALUE!</v>
      </c>
      <c r="R628" s="32" t="e">
        <f>IF(RIGHT(DataFromForm[[#This Row],[Heure coucher]],2)*1 &gt;57,Q628, P628)</f>
        <v>#VALUE!</v>
      </c>
      <c r="S628" s="33" t="e">
        <f>IF(RIGHT(DataFromForm[[#This Row],[Heure coucher]],2)*1 &gt;57,0,MROUND(RIGHT(DataFromForm[[#This Row],[Heure coucher]]*1,2),15))</f>
        <v>#VALUE!</v>
      </c>
      <c r="T628" s="20" t="e" cm="1">
        <f t="array" aca="1" ref="T628" ca="1">RIGHT(CELL("address",INDEX(Agenda!A:A,MATCH(DataFromForm[[#This Row],[Date]],Agenda!A:A,0))),3)</f>
        <v>#VALUE!</v>
      </c>
      <c r="U628" s="34" t="e" cm="1">
        <f t="array" ref="U628">INDEX(MatriceHeureHeure[], MATCH(S628*1,TableHeuresMinutes[Colonne1],0),MATCH(R628*1,(MatriceHeureHeure[#Headers])*1,0))</f>
        <v>#VALUE!</v>
      </c>
      <c r="W628" s="30" t="e">
        <f>LEFT(TEXT(DataFromForm[[#This Row],[Heure levé]],"0000"),2)</f>
        <v>#VALUE!</v>
      </c>
      <c r="X628" s="31" t="e">
        <f>LEFT(TEXT(DataFromForm[[#This Row],[Heure levé]],"0000"),2)+1</f>
        <v>#VALUE!</v>
      </c>
      <c r="Y628" t="e">
        <f>IF(RIGHT(DataFromForm[[#This Row],[Heure levé]],2)*1 &gt;57, X628,W628)</f>
        <v>#VALUE!</v>
      </c>
      <c r="Z628" t="e">
        <f>IF(RIGHT(DataFromForm[[#This Row],[Heure levé]],2)*1 &gt;57,0,MROUND(RIGHT(DataFromForm[[#This Row],[Heure coucher]]*1,2),15))</f>
        <v>#VALUE!</v>
      </c>
      <c r="AA628" t="e" cm="1">
        <f t="array" aca="1" ref="AA628" ca="1">RIGHT(CELL("address",INDEX(Agenda!A:A,MATCH(DataFromForm[[#This Row],[Date]],Agenda!A:A,0))),3)</f>
        <v>#VALUE!</v>
      </c>
      <c r="AB628" s="4" t="e" cm="1">
        <f t="array" ref="AB628">INDEX(MatriceHeureHeure[], MATCH(Z628*1,TableHeuresMinutes[Colonne1],0),MATCH(Y628*1,(MatriceHeureHeure[#Headers])*1,0))</f>
        <v>#VALUE!</v>
      </c>
      <c r="AD628" s="48" t="e">
        <f>LEFT(TEXT(DataFromForm[[#This Row],[HeureBoisson]],"0000"),2)</f>
        <v>#VALUE!</v>
      </c>
      <c r="AE628" s="31" t="e">
        <f>LEFT(TEXT(DataFromForm[[#This Row],[HeureBoisson]],"0000"),2)+1</f>
        <v>#VALUE!</v>
      </c>
      <c r="AF628" t="e">
        <f>IF(RIGHT(DataFromForm[[#This Row],[HeureBoisson]],2)*1 &gt;57, AE628,AD628)</f>
        <v>#VALUE!</v>
      </c>
      <c r="AG628" t="e">
        <f>IF(RIGHT(DataFromForm[[#This Row],[HeureBoisson]],2)*1 &gt;57,0,MROUND(RIGHT(DataFromForm[[#This Row],[Heure coucher]]*1,2),15))</f>
        <v>#VALUE!</v>
      </c>
      <c r="AH628" t="e" cm="1">
        <f t="array" aca="1" ref="AH628" ca="1">RIGHT(CELL("address",INDEX(Agenda!A:A,MATCH(DataFromForm[[#This Row],[Date]],Agenda!A:A,0))),3)-1</f>
        <v>#VALUE!</v>
      </c>
      <c r="AI628" s="4" t="e" cm="1">
        <f t="array" ref="AI628">INDEX(MatriceHeureHeure[], MATCH(AG628*1,TableHeuresMinutes[Colonne1],0),MATCH(AF628*1,(MatriceHeureHeure[#Headers])*1,0))</f>
        <v>#VALUE!</v>
      </c>
      <c r="AJ628" s="37">
        <v>0</v>
      </c>
      <c r="AK628" s="48" t="e">
        <f>LEFT(TEXT(DataFromForm[[#This Row],[Heure sieste]],"0000"),2)</f>
        <v>#VALUE!</v>
      </c>
      <c r="AL628" s="31" t="e">
        <f>LEFT(TEXT(DataFromForm[[#This Row],[Heure sieste]],"0000"),2)+1</f>
        <v>#VALUE!</v>
      </c>
      <c r="AM628" t="e">
        <f>IF(RIGHT(DataFromForm[[#This Row],[Heure sieste]],2)*1 &gt;57, AL628,AK628)</f>
        <v>#VALUE!</v>
      </c>
      <c r="AN628" t="e">
        <f>IF(RIGHT(DataFromForm[[#This Row],[Heure sieste]],2)*1 &gt;57,0,MROUND(RIGHT(DataFromForm[[#This Row],[Heure sieste]]*1,2),15))</f>
        <v>#VALUE!</v>
      </c>
      <c r="AO628" t="e">
        <f>MROUND(DataFromForm[[#This Row],[Durée sieste]],15)</f>
        <v>#VALUE!</v>
      </c>
      <c r="AP628" t="e" cm="1">
        <f t="array" aca="1" ref="AP628" ca="1">RIGHT(CELL("address",INDEX(Agenda!A:A,MATCH(DataFromForm[[#This Row],[Date]],Agenda!A:A,0))),3)</f>
        <v>#VALUE!</v>
      </c>
      <c r="AQ628" s="4" t="e" cm="1">
        <f t="array" ref="AQ628">INDEX(MatriceHeureHeure[], MATCH(AN628*1,TableHeuresMinutes[Colonne1],0),MATCH(AM628*1,(MatriceHeureHeure[#Headers])*1,0))</f>
        <v>#VALUE!</v>
      </c>
      <c r="AR628" t="e">
        <f t="shared" si="10"/>
        <v>#VALUE!</v>
      </c>
    </row>
    <row r="629" spans="16:44">
      <c r="P629" s="30" t="e">
        <f>LEFT(TEXT(DataFromForm[[#This Row],[Heure coucher]],"0000"),2)</f>
        <v>#VALUE!</v>
      </c>
      <c r="Q629" s="31" t="e">
        <f>LEFT(TEXT(DataFromForm[[#This Row],[Heure coucher]],"0000"),2)+1</f>
        <v>#VALUE!</v>
      </c>
      <c r="R629" s="32" t="e">
        <f>IF(RIGHT(DataFromForm[[#This Row],[Heure coucher]],2)*1 &gt;57,Q629, P629)</f>
        <v>#VALUE!</v>
      </c>
      <c r="S629" s="33" t="e">
        <f>IF(RIGHT(DataFromForm[[#This Row],[Heure coucher]],2)*1 &gt;57,0,MROUND(RIGHT(DataFromForm[[#This Row],[Heure coucher]]*1,2),15))</f>
        <v>#VALUE!</v>
      </c>
      <c r="T629" s="20" t="e" cm="1">
        <f t="array" aca="1" ref="T629" ca="1">RIGHT(CELL("address",INDEX(Agenda!A:A,MATCH(DataFromForm[[#This Row],[Date]],Agenda!A:A,0))),3)</f>
        <v>#VALUE!</v>
      </c>
      <c r="U629" s="34" t="e" cm="1">
        <f t="array" ref="U629">INDEX(MatriceHeureHeure[], MATCH(S629*1,TableHeuresMinutes[Colonne1],0),MATCH(R629*1,(MatriceHeureHeure[#Headers])*1,0))</f>
        <v>#VALUE!</v>
      </c>
      <c r="W629" s="30" t="e">
        <f>LEFT(TEXT(DataFromForm[[#This Row],[Heure levé]],"0000"),2)</f>
        <v>#VALUE!</v>
      </c>
      <c r="X629" s="31" t="e">
        <f>LEFT(TEXT(DataFromForm[[#This Row],[Heure levé]],"0000"),2)+1</f>
        <v>#VALUE!</v>
      </c>
      <c r="Y629" t="e">
        <f>IF(RIGHT(DataFromForm[[#This Row],[Heure levé]],2)*1 &gt;57, X629,W629)</f>
        <v>#VALUE!</v>
      </c>
      <c r="Z629" t="e">
        <f>IF(RIGHT(DataFromForm[[#This Row],[Heure levé]],2)*1 &gt;57,0,MROUND(RIGHT(DataFromForm[[#This Row],[Heure coucher]]*1,2),15))</f>
        <v>#VALUE!</v>
      </c>
      <c r="AA629" t="e" cm="1">
        <f t="array" aca="1" ref="AA629" ca="1">RIGHT(CELL("address",INDEX(Agenda!A:A,MATCH(DataFromForm[[#This Row],[Date]],Agenda!A:A,0))),3)</f>
        <v>#VALUE!</v>
      </c>
      <c r="AB629" s="4" t="e" cm="1">
        <f t="array" ref="AB629">INDEX(MatriceHeureHeure[], MATCH(Z629*1,TableHeuresMinutes[Colonne1],0),MATCH(Y629*1,(MatriceHeureHeure[#Headers])*1,0))</f>
        <v>#VALUE!</v>
      </c>
      <c r="AD629" s="48" t="e">
        <f>LEFT(TEXT(DataFromForm[[#This Row],[HeureBoisson]],"0000"),2)</f>
        <v>#VALUE!</v>
      </c>
      <c r="AE629" s="31" t="e">
        <f>LEFT(TEXT(DataFromForm[[#This Row],[HeureBoisson]],"0000"),2)+1</f>
        <v>#VALUE!</v>
      </c>
      <c r="AF629" t="e">
        <f>IF(RIGHT(DataFromForm[[#This Row],[HeureBoisson]],2)*1 &gt;57, AE629,AD629)</f>
        <v>#VALUE!</v>
      </c>
      <c r="AG629" t="e">
        <f>IF(RIGHT(DataFromForm[[#This Row],[HeureBoisson]],2)*1 &gt;57,0,MROUND(RIGHT(DataFromForm[[#This Row],[Heure coucher]]*1,2),15))</f>
        <v>#VALUE!</v>
      </c>
      <c r="AH629" t="e" cm="1">
        <f t="array" aca="1" ref="AH629" ca="1">RIGHT(CELL("address",INDEX(Agenda!A:A,MATCH(DataFromForm[[#This Row],[Date]],Agenda!A:A,0))),3)-1</f>
        <v>#VALUE!</v>
      </c>
      <c r="AI629" s="4" t="e" cm="1">
        <f t="array" ref="AI629">INDEX(MatriceHeureHeure[], MATCH(AG629*1,TableHeuresMinutes[Colonne1],0),MATCH(AF629*1,(MatriceHeureHeure[#Headers])*1,0))</f>
        <v>#VALUE!</v>
      </c>
      <c r="AJ629" s="37">
        <v>0</v>
      </c>
      <c r="AK629" s="48" t="e">
        <f>LEFT(TEXT(DataFromForm[[#This Row],[Heure sieste]],"0000"),2)</f>
        <v>#VALUE!</v>
      </c>
      <c r="AL629" s="31" t="e">
        <f>LEFT(TEXT(DataFromForm[[#This Row],[Heure sieste]],"0000"),2)+1</f>
        <v>#VALUE!</v>
      </c>
      <c r="AM629" t="e">
        <f>IF(RIGHT(DataFromForm[[#This Row],[Heure sieste]],2)*1 &gt;57, AL629,AK629)</f>
        <v>#VALUE!</v>
      </c>
      <c r="AN629" t="e">
        <f>IF(RIGHT(DataFromForm[[#This Row],[Heure sieste]],2)*1 &gt;57,0,MROUND(RIGHT(DataFromForm[[#This Row],[Heure sieste]]*1,2),15))</f>
        <v>#VALUE!</v>
      </c>
      <c r="AO629" t="e">
        <f>MROUND(DataFromForm[[#This Row],[Durée sieste]],15)</f>
        <v>#VALUE!</v>
      </c>
      <c r="AP629" t="e" cm="1">
        <f t="array" aca="1" ref="AP629" ca="1">RIGHT(CELL("address",INDEX(Agenda!A:A,MATCH(DataFromForm[[#This Row],[Date]],Agenda!A:A,0))),3)</f>
        <v>#VALUE!</v>
      </c>
      <c r="AQ629" s="4" t="e" cm="1">
        <f t="array" ref="AQ629">INDEX(MatriceHeureHeure[], MATCH(AN629*1,TableHeuresMinutes[Colonne1],0),MATCH(AM629*1,(MatriceHeureHeure[#Headers])*1,0))</f>
        <v>#VALUE!</v>
      </c>
      <c r="AR629" t="e">
        <f t="shared" si="10"/>
        <v>#VALUE!</v>
      </c>
    </row>
    <row r="630" spans="16:44">
      <c r="P630" s="30" t="e">
        <f>LEFT(TEXT(DataFromForm[[#This Row],[Heure coucher]],"0000"),2)</f>
        <v>#VALUE!</v>
      </c>
      <c r="Q630" s="31" t="e">
        <f>LEFT(TEXT(DataFromForm[[#This Row],[Heure coucher]],"0000"),2)+1</f>
        <v>#VALUE!</v>
      </c>
      <c r="R630" s="32" t="e">
        <f>IF(RIGHT(DataFromForm[[#This Row],[Heure coucher]],2)*1 &gt;57,Q630, P630)</f>
        <v>#VALUE!</v>
      </c>
      <c r="S630" s="33" t="e">
        <f>IF(RIGHT(DataFromForm[[#This Row],[Heure coucher]],2)*1 &gt;57,0,MROUND(RIGHT(DataFromForm[[#This Row],[Heure coucher]]*1,2),15))</f>
        <v>#VALUE!</v>
      </c>
      <c r="T630" s="20" t="e" cm="1">
        <f t="array" aca="1" ref="T630" ca="1">RIGHT(CELL("address",INDEX(Agenda!A:A,MATCH(DataFromForm[[#This Row],[Date]],Agenda!A:A,0))),3)</f>
        <v>#VALUE!</v>
      </c>
      <c r="U630" s="34" t="e" cm="1">
        <f t="array" ref="U630">INDEX(MatriceHeureHeure[], MATCH(S630*1,TableHeuresMinutes[Colonne1],0),MATCH(R630*1,(MatriceHeureHeure[#Headers])*1,0))</f>
        <v>#VALUE!</v>
      </c>
      <c r="W630" s="30" t="e">
        <f>LEFT(TEXT(DataFromForm[[#This Row],[Heure levé]],"0000"),2)</f>
        <v>#VALUE!</v>
      </c>
      <c r="X630" s="31" t="e">
        <f>LEFT(TEXT(DataFromForm[[#This Row],[Heure levé]],"0000"),2)+1</f>
        <v>#VALUE!</v>
      </c>
      <c r="Y630" t="e">
        <f>IF(RIGHT(DataFromForm[[#This Row],[Heure levé]],2)*1 &gt;57, X630,W630)</f>
        <v>#VALUE!</v>
      </c>
      <c r="Z630" t="e">
        <f>IF(RIGHT(DataFromForm[[#This Row],[Heure levé]],2)*1 &gt;57,0,MROUND(RIGHT(DataFromForm[[#This Row],[Heure coucher]]*1,2),15))</f>
        <v>#VALUE!</v>
      </c>
      <c r="AA630" t="e" cm="1">
        <f t="array" aca="1" ref="AA630" ca="1">RIGHT(CELL("address",INDEX(Agenda!A:A,MATCH(DataFromForm[[#This Row],[Date]],Agenda!A:A,0))),3)</f>
        <v>#VALUE!</v>
      </c>
      <c r="AB630" s="4" t="e" cm="1">
        <f t="array" ref="AB630">INDEX(MatriceHeureHeure[], MATCH(Z630*1,TableHeuresMinutes[Colonne1],0),MATCH(Y630*1,(MatriceHeureHeure[#Headers])*1,0))</f>
        <v>#VALUE!</v>
      </c>
      <c r="AD630" s="48" t="e">
        <f>LEFT(TEXT(DataFromForm[[#This Row],[HeureBoisson]],"0000"),2)</f>
        <v>#VALUE!</v>
      </c>
      <c r="AE630" s="31" t="e">
        <f>LEFT(TEXT(DataFromForm[[#This Row],[HeureBoisson]],"0000"),2)+1</f>
        <v>#VALUE!</v>
      </c>
      <c r="AF630" t="e">
        <f>IF(RIGHT(DataFromForm[[#This Row],[HeureBoisson]],2)*1 &gt;57, AE630,AD630)</f>
        <v>#VALUE!</v>
      </c>
      <c r="AG630" t="e">
        <f>IF(RIGHT(DataFromForm[[#This Row],[HeureBoisson]],2)*1 &gt;57,0,MROUND(RIGHT(DataFromForm[[#This Row],[Heure coucher]]*1,2),15))</f>
        <v>#VALUE!</v>
      </c>
      <c r="AH630" t="e" cm="1">
        <f t="array" aca="1" ref="AH630" ca="1">RIGHT(CELL("address",INDEX(Agenda!A:A,MATCH(DataFromForm[[#This Row],[Date]],Agenda!A:A,0))),3)-1</f>
        <v>#VALUE!</v>
      </c>
      <c r="AI630" s="4" t="e" cm="1">
        <f t="array" ref="AI630">INDEX(MatriceHeureHeure[], MATCH(AG630*1,TableHeuresMinutes[Colonne1],0),MATCH(AF630*1,(MatriceHeureHeure[#Headers])*1,0))</f>
        <v>#VALUE!</v>
      </c>
      <c r="AJ630" s="37">
        <v>0</v>
      </c>
      <c r="AK630" s="48" t="e">
        <f>LEFT(TEXT(DataFromForm[[#This Row],[Heure sieste]],"0000"),2)</f>
        <v>#VALUE!</v>
      </c>
      <c r="AL630" s="31" t="e">
        <f>LEFT(TEXT(DataFromForm[[#This Row],[Heure sieste]],"0000"),2)+1</f>
        <v>#VALUE!</v>
      </c>
      <c r="AM630" t="e">
        <f>IF(RIGHT(DataFromForm[[#This Row],[Heure sieste]],2)*1 &gt;57, AL630,AK630)</f>
        <v>#VALUE!</v>
      </c>
      <c r="AN630" t="e">
        <f>IF(RIGHT(DataFromForm[[#This Row],[Heure sieste]],2)*1 &gt;57,0,MROUND(RIGHT(DataFromForm[[#This Row],[Heure sieste]]*1,2),15))</f>
        <v>#VALUE!</v>
      </c>
      <c r="AO630" t="e">
        <f>MROUND(DataFromForm[[#This Row],[Durée sieste]],15)</f>
        <v>#VALUE!</v>
      </c>
      <c r="AP630" t="e" cm="1">
        <f t="array" aca="1" ref="AP630" ca="1">RIGHT(CELL("address",INDEX(Agenda!A:A,MATCH(DataFromForm[[#This Row],[Date]],Agenda!A:A,0))),3)</f>
        <v>#VALUE!</v>
      </c>
      <c r="AQ630" s="4" t="e" cm="1">
        <f t="array" ref="AQ630">INDEX(MatriceHeureHeure[], MATCH(AN630*1,TableHeuresMinutes[Colonne1],0),MATCH(AM630*1,(MatriceHeureHeure[#Headers])*1,0))</f>
        <v>#VALUE!</v>
      </c>
      <c r="AR630" t="e">
        <f t="shared" si="10"/>
        <v>#VALUE!</v>
      </c>
    </row>
    <row r="631" spans="16:44">
      <c r="P631" s="30" t="e">
        <f>LEFT(TEXT(DataFromForm[[#This Row],[Heure coucher]],"0000"),2)</f>
        <v>#VALUE!</v>
      </c>
      <c r="Q631" s="31" t="e">
        <f>LEFT(TEXT(DataFromForm[[#This Row],[Heure coucher]],"0000"),2)+1</f>
        <v>#VALUE!</v>
      </c>
      <c r="R631" s="32" t="e">
        <f>IF(RIGHT(DataFromForm[[#This Row],[Heure coucher]],2)*1 &gt;57,Q631, P631)</f>
        <v>#VALUE!</v>
      </c>
      <c r="S631" s="33" t="e">
        <f>IF(RIGHT(DataFromForm[[#This Row],[Heure coucher]],2)*1 &gt;57,0,MROUND(RIGHT(DataFromForm[[#This Row],[Heure coucher]]*1,2),15))</f>
        <v>#VALUE!</v>
      </c>
      <c r="T631" s="20" t="e" cm="1">
        <f t="array" aca="1" ref="T631" ca="1">RIGHT(CELL("address",INDEX(Agenda!A:A,MATCH(DataFromForm[[#This Row],[Date]],Agenda!A:A,0))),3)</f>
        <v>#VALUE!</v>
      </c>
      <c r="U631" s="34" t="e" cm="1">
        <f t="array" ref="U631">INDEX(MatriceHeureHeure[], MATCH(S631*1,TableHeuresMinutes[Colonne1],0),MATCH(R631*1,(MatriceHeureHeure[#Headers])*1,0))</f>
        <v>#VALUE!</v>
      </c>
      <c r="W631" s="30" t="e">
        <f>LEFT(TEXT(DataFromForm[[#This Row],[Heure levé]],"0000"),2)</f>
        <v>#VALUE!</v>
      </c>
      <c r="X631" s="31" t="e">
        <f>LEFT(TEXT(DataFromForm[[#This Row],[Heure levé]],"0000"),2)+1</f>
        <v>#VALUE!</v>
      </c>
      <c r="Y631" t="e">
        <f>IF(RIGHT(DataFromForm[[#This Row],[Heure levé]],2)*1 &gt;57, X631,W631)</f>
        <v>#VALUE!</v>
      </c>
      <c r="Z631" t="e">
        <f>IF(RIGHT(DataFromForm[[#This Row],[Heure levé]],2)*1 &gt;57,0,MROUND(RIGHT(DataFromForm[[#This Row],[Heure coucher]]*1,2),15))</f>
        <v>#VALUE!</v>
      </c>
      <c r="AA631" t="e" cm="1">
        <f t="array" aca="1" ref="AA631" ca="1">RIGHT(CELL("address",INDEX(Agenda!A:A,MATCH(DataFromForm[[#This Row],[Date]],Agenda!A:A,0))),3)</f>
        <v>#VALUE!</v>
      </c>
      <c r="AB631" s="4" t="e" cm="1">
        <f t="array" ref="AB631">INDEX(MatriceHeureHeure[], MATCH(Z631*1,TableHeuresMinutes[Colonne1],0),MATCH(Y631*1,(MatriceHeureHeure[#Headers])*1,0))</f>
        <v>#VALUE!</v>
      </c>
      <c r="AD631" s="48" t="e">
        <f>LEFT(TEXT(DataFromForm[[#This Row],[HeureBoisson]],"0000"),2)</f>
        <v>#VALUE!</v>
      </c>
      <c r="AE631" s="31" t="e">
        <f>LEFT(TEXT(DataFromForm[[#This Row],[HeureBoisson]],"0000"),2)+1</f>
        <v>#VALUE!</v>
      </c>
      <c r="AF631" t="e">
        <f>IF(RIGHT(DataFromForm[[#This Row],[HeureBoisson]],2)*1 &gt;57, AE631,AD631)</f>
        <v>#VALUE!</v>
      </c>
      <c r="AG631" t="e">
        <f>IF(RIGHT(DataFromForm[[#This Row],[HeureBoisson]],2)*1 &gt;57,0,MROUND(RIGHT(DataFromForm[[#This Row],[Heure coucher]]*1,2),15))</f>
        <v>#VALUE!</v>
      </c>
      <c r="AH631" t="e" cm="1">
        <f t="array" aca="1" ref="AH631" ca="1">RIGHT(CELL("address",INDEX(Agenda!A:A,MATCH(DataFromForm[[#This Row],[Date]],Agenda!A:A,0))),3)-1</f>
        <v>#VALUE!</v>
      </c>
      <c r="AI631" s="4" t="e" cm="1">
        <f t="array" ref="AI631">INDEX(MatriceHeureHeure[], MATCH(AG631*1,TableHeuresMinutes[Colonne1],0),MATCH(AF631*1,(MatriceHeureHeure[#Headers])*1,0))</f>
        <v>#VALUE!</v>
      </c>
      <c r="AJ631" s="37">
        <v>0</v>
      </c>
      <c r="AK631" s="48" t="e">
        <f>LEFT(TEXT(DataFromForm[[#This Row],[Heure sieste]],"0000"),2)</f>
        <v>#VALUE!</v>
      </c>
      <c r="AL631" s="31" t="e">
        <f>LEFT(TEXT(DataFromForm[[#This Row],[Heure sieste]],"0000"),2)+1</f>
        <v>#VALUE!</v>
      </c>
      <c r="AM631" t="e">
        <f>IF(RIGHT(DataFromForm[[#This Row],[Heure sieste]],2)*1 &gt;57, AL631,AK631)</f>
        <v>#VALUE!</v>
      </c>
      <c r="AN631" t="e">
        <f>IF(RIGHT(DataFromForm[[#This Row],[Heure sieste]],2)*1 &gt;57,0,MROUND(RIGHT(DataFromForm[[#This Row],[Heure sieste]]*1,2),15))</f>
        <v>#VALUE!</v>
      </c>
      <c r="AO631" t="e">
        <f>MROUND(DataFromForm[[#This Row],[Durée sieste]],15)</f>
        <v>#VALUE!</v>
      </c>
      <c r="AP631" t="e" cm="1">
        <f t="array" aca="1" ref="AP631" ca="1">RIGHT(CELL("address",INDEX(Agenda!A:A,MATCH(DataFromForm[[#This Row],[Date]],Agenda!A:A,0))),3)</f>
        <v>#VALUE!</v>
      </c>
      <c r="AQ631" s="4" t="e" cm="1">
        <f t="array" ref="AQ631">INDEX(MatriceHeureHeure[], MATCH(AN631*1,TableHeuresMinutes[Colonne1],0),MATCH(AM631*1,(MatriceHeureHeure[#Headers])*1,0))</f>
        <v>#VALUE!</v>
      </c>
      <c r="AR631" t="e">
        <f t="shared" si="10"/>
        <v>#VALUE!</v>
      </c>
    </row>
    <row r="632" spans="16:44">
      <c r="P632" s="30" t="e">
        <f>LEFT(TEXT(DataFromForm[[#This Row],[Heure coucher]],"0000"),2)</f>
        <v>#VALUE!</v>
      </c>
      <c r="Q632" s="31" t="e">
        <f>LEFT(TEXT(DataFromForm[[#This Row],[Heure coucher]],"0000"),2)+1</f>
        <v>#VALUE!</v>
      </c>
      <c r="R632" s="32" t="e">
        <f>IF(RIGHT(DataFromForm[[#This Row],[Heure coucher]],2)*1 &gt;57,Q632, P632)</f>
        <v>#VALUE!</v>
      </c>
      <c r="S632" s="33" t="e">
        <f>IF(RIGHT(DataFromForm[[#This Row],[Heure coucher]],2)*1 &gt;57,0,MROUND(RIGHT(DataFromForm[[#This Row],[Heure coucher]]*1,2),15))</f>
        <v>#VALUE!</v>
      </c>
      <c r="T632" s="20" t="e" cm="1">
        <f t="array" aca="1" ref="T632" ca="1">RIGHT(CELL("address",INDEX(Agenda!A:A,MATCH(DataFromForm[[#This Row],[Date]],Agenda!A:A,0))),3)</f>
        <v>#VALUE!</v>
      </c>
      <c r="U632" s="34" t="e" cm="1">
        <f t="array" ref="U632">INDEX(MatriceHeureHeure[], MATCH(S632*1,TableHeuresMinutes[Colonne1],0),MATCH(R632*1,(MatriceHeureHeure[#Headers])*1,0))</f>
        <v>#VALUE!</v>
      </c>
      <c r="W632" s="30" t="e">
        <f>LEFT(TEXT(DataFromForm[[#This Row],[Heure levé]],"0000"),2)</f>
        <v>#VALUE!</v>
      </c>
      <c r="X632" s="31" t="e">
        <f>LEFT(TEXT(DataFromForm[[#This Row],[Heure levé]],"0000"),2)+1</f>
        <v>#VALUE!</v>
      </c>
      <c r="Y632" t="e">
        <f>IF(RIGHT(DataFromForm[[#This Row],[Heure levé]],2)*1 &gt;57, X632,W632)</f>
        <v>#VALUE!</v>
      </c>
      <c r="Z632" t="e">
        <f>IF(RIGHT(DataFromForm[[#This Row],[Heure levé]],2)*1 &gt;57,0,MROUND(RIGHT(DataFromForm[[#This Row],[Heure coucher]]*1,2),15))</f>
        <v>#VALUE!</v>
      </c>
      <c r="AA632" t="e" cm="1">
        <f t="array" aca="1" ref="AA632" ca="1">RIGHT(CELL("address",INDEX(Agenda!A:A,MATCH(DataFromForm[[#This Row],[Date]],Agenda!A:A,0))),3)</f>
        <v>#VALUE!</v>
      </c>
      <c r="AB632" s="4" t="e" cm="1">
        <f t="array" ref="AB632">INDEX(MatriceHeureHeure[], MATCH(Z632*1,TableHeuresMinutes[Colonne1],0),MATCH(Y632*1,(MatriceHeureHeure[#Headers])*1,0))</f>
        <v>#VALUE!</v>
      </c>
      <c r="AD632" s="48" t="e">
        <f>LEFT(TEXT(DataFromForm[[#This Row],[HeureBoisson]],"0000"),2)</f>
        <v>#VALUE!</v>
      </c>
      <c r="AE632" s="31" t="e">
        <f>LEFT(TEXT(DataFromForm[[#This Row],[HeureBoisson]],"0000"),2)+1</f>
        <v>#VALUE!</v>
      </c>
      <c r="AF632" t="e">
        <f>IF(RIGHT(DataFromForm[[#This Row],[HeureBoisson]],2)*1 &gt;57, AE632,AD632)</f>
        <v>#VALUE!</v>
      </c>
      <c r="AG632" t="e">
        <f>IF(RIGHT(DataFromForm[[#This Row],[HeureBoisson]],2)*1 &gt;57,0,MROUND(RIGHT(DataFromForm[[#This Row],[Heure coucher]]*1,2),15))</f>
        <v>#VALUE!</v>
      </c>
      <c r="AH632" t="e" cm="1">
        <f t="array" aca="1" ref="AH632" ca="1">RIGHT(CELL("address",INDEX(Agenda!A:A,MATCH(DataFromForm[[#This Row],[Date]],Agenda!A:A,0))),3)-1</f>
        <v>#VALUE!</v>
      </c>
      <c r="AI632" s="4" t="e" cm="1">
        <f t="array" ref="AI632">INDEX(MatriceHeureHeure[], MATCH(AG632*1,TableHeuresMinutes[Colonne1],0),MATCH(AF632*1,(MatriceHeureHeure[#Headers])*1,0))</f>
        <v>#VALUE!</v>
      </c>
      <c r="AJ632" s="37">
        <v>0</v>
      </c>
      <c r="AK632" s="48" t="e">
        <f>LEFT(TEXT(DataFromForm[[#This Row],[Heure sieste]],"0000"),2)</f>
        <v>#VALUE!</v>
      </c>
      <c r="AL632" s="31" t="e">
        <f>LEFT(TEXT(DataFromForm[[#This Row],[Heure sieste]],"0000"),2)+1</f>
        <v>#VALUE!</v>
      </c>
      <c r="AM632" t="e">
        <f>IF(RIGHT(DataFromForm[[#This Row],[Heure sieste]],2)*1 &gt;57, AL632,AK632)</f>
        <v>#VALUE!</v>
      </c>
      <c r="AN632" t="e">
        <f>IF(RIGHT(DataFromForm[[#This Row],[Heure sieste]],2)*1 &gt;57,0,MROUND(RIGHT(DataFromForm[[#This Row],[Heure sieste]]*1,2),15))</f>
        <v>#VALUE!</v>
      </c>
      <c r="AO632" t="e">
        <f>MROUND(DataFromForm[[#This Row],[Durée sieste]],15)</f>
        <v>#VALUE!</v>
      </c>
      <c r="AP632" t="e" cm="1">
        <f t="array" aca="1" ref="AP632" ca="1">RIGHT(CELL("address",INDEX(Agenda!A:A,MATCH(DataFromForm[[#This Row],[Date]],Agenda!A:A,0))),3)</f>
        <v>#VALUE!</v>
      </c>
      <c r="AQ632" s="4" t="e" cm="1">
        <f t="array" ref="AQ632">INDEX(MatriceHeureHeure[], MATCH(AN632*1,TableHeuresMinutes[Colonne1],0),MATCH(AM632*1,(MatriceHeureHeure[#Headers])*1,0))</f>
        <v>#VALUE!</v>
      </c>
      <c r="AR632" t="e">
        <f t="shared" si="10"/>
        <v>#VALUE!</v>
      </c>
    </row>
    <row r="633" spans="16:44">
      <c r="P633" s="30" t="e">
        <f>LEFT(TEXT(DataFromForm[[#This Row],[Heure coucher]],"0000"),2)</f>
        <v>#VALUE!</v>
      </c>
      <c r="Q633" s="31" t="e">
        <f>LEFT(TEXT(DataFromForm[[#This Row],[Heure coucher]],"0000"),2)+1</f>
        <v>#VALUE!</v>
      </c>
      <c r="R633" s="32" t="e">
        <f>IF(RIGHT(DataFromForm[[#This Row],[Heure coucher]],2)*1 &gt;57,Q633, P633)</f>
        <v>#VALUE!</v>
      </c>
      <c r="S633" s="33" t="e">
        <f>IF(RIGHT(DataFromForm[[#This Row],[Heure coucher]],2)*1 &gt;57,0,MROUND(RIGHT(DataFromForm[[#This Row],[Heure coucher]]*1,2),15))</f>
        <v>#VALUE!</v>
      </c>
      <c r="T633" s="20" t="e" cm="1">
        <f t="array" aca="1" ref="T633" ca="1">RIGHT(CELL("address",INDEX(Agenda!A:A,MATCH(DataFromForm[[#This Row],[Date]],Agenda!A:A,0))),3)</f>
        <v>#VALUE!</v>
      </c>
      <c r="U633" s="34" t="e" cm="1">
        <f t="array" ref="U633">INDEX(MatriceHeureHeure[], MATCH(S633*1,TableHeuresMinutes[Colonne1],0),MATCH(R633*1,(MatriceHeureHeure[#Headers])*1,0))</f>
        <v>#VALUE!</v>
      </c>
      <c r="W633" s="30" t="e">
        <f>LEFT(TEXT(DataFromForm[[#This Row],[Heure levé]],"0000"),2)</f>
        <v>#VALUE!</v>
      </c>
      <c r="X633" s="31" t="e">
        <f>LEFT(TEXT(DataFromForm[[#This Row],[Heure levé]],"0000"),2)+1</f>
        <v>#VALUE!</v>
      </c>
      <c r="Y633" t="e">
        <f>IF(RIGHT(DataFromForm[[#This Row],[Heure levé]],2)*1 &gt;57, X633,W633)</f>
        <v>#VALUE!</v>
      </c>
      <c r="Z633" t="e">
        <f>IF(RIGHT(DataFromForm[[#This Row],[Heure levé]],2)*1 &gt;57,0,MROUND(RIGHT(DataFromForm[[#This Row],[Heure coucher]]*1,2),15))</f>
        <v>#VALUE!</v>
      </c>
      <c r="AA633" t="e" cm="1">
        <f t="array" aca="1" ref="AA633" ca="1">RIGHT(CELL("address",INDEX(Agenda!A:A,MATCH(DataFromForm[[#This Row],[Date]],Agenda!A:A,0))),3)</f>
        <v>#VALUE!</v>
      </c>
      <c r="AB633" s="4" t="e" cm="1">
        <f t="array" ref="AB633">INDEX(MatriceHeureHeure[], MATCH(Z633*1,TableHeuresMinutes[Colonne1],0),MATCH(Y633*1,(MatriceHeureHeure[#Headers])*1,0))</f>
        <v>#VALUE!</v>
      </c>
      <c r="AD633" s="48" t="e">
        <f>LEFT(TEXT(DataFromForm[[#This Row],[HeureBoisson]],"0000"),2)</f>
        <v>#VALUE!</v>
      </c>
      <c r="AE633" s="31" t="e">
        <f>LEFT(TEXT(DataFromForm[[#This Row],[HeureBoisson]],"0000"),2)+1</f>
        <v>#VALUE!</v>
      </c>
      <c r="AF633" t="e">
        <f>IF(RIGHT(DataFromForm[[#This Row],[HeureBoisson]],2)*1 &gt;57, AE633,AD633)</f>
        <v>#VALUE!</v>
      </c>
      <c r="AG633" t="e">
        <f>IF(RIGHT(DataFromForm[[#This Row],[HeureBoisson]],2)*1 &gt;57,0,MROUND(RIGHT(DataFromForm[[#This Row],[Heure coucher]]*1,2),15))</f>
        <v>#VALUE!</v>
      </c>
      <c r="AH633" t="e" cm="1">
        <f t="array" aca="1" ref="AH633" ca="1">RIGHT(CELL("address",INDEX(Agenda!A:A,MATCH(DataFromForm[[#This Row],[Date]],Agenda!A:A,0))),3)-1</f>
        <v>#VALUE!</v>
      </c>
      <c r="AI633" s="4" t="e" cm="1">
        <f t="array" ref="AI633">INDEX(MatriceHeureHeure[], MATCH(AG633*1,TableHeuresMinutes[Colonne1],0),MATCH(AF633*1,(MatriceHeureHeure[#Headers])*1,0))</f>
        <v>#VALUE!</v>
      </c>
      <c r="AJ633" s="37">
        <v>0</v>
      </c>
      <c r="AK633" s="48" t="e">
        <f>LEFT(TEXT(DataFromForm[[#This Row],[Heure sieste]],"0000"),2)</f>
        <v>#VALUE!</v>
      </c>
      <c r="AL633" s="31" t="e">
        <f>LEFT(TEXT(DataFromForm[[#This Row],[Heure sieste]],"0000"),2)+1</f>
        <v>#VALUE!</v>
      </c>
      <c r="AM633" t="e">
        <f>IF(RIGHT(DataFromForm[[#This Row],[Heure sieste]],2)*1 &gt;57, AL633,AK633)</f>
        <v>#VALUE!</v>
      </c>
      <c r="AN633" t="e">
        <f>IF(RIGHT(DataFromForm[[#This Row],[Heure sieste]],2)*1 &gt;57,0,MROUND(RIGHT(DataFromForm[[#This Row],[Heure sieste]]*1,2),15))</f>
        <v>#VALUE!</v>
      </c>
      <c r="AO633" t="e">
        <f>MROUND(DataFromForm[[#This Row],[Durée sieste]],15)</f>
        <v>#VALUE!</v>
      </c>
      <c r="AP633" t="e" cm="1">
        <f t="array" aca="1" ref="AP633" ca="1">RIGHT(CELL("address",INDEX(Agenda!A:A,MATCH(DataFromForm[[#This Row],[Date]],Agenda!A:A,0))),3)</f>
        <v>#VALUE!</v>
      </c>
      <c r="AQ633" s="4" t="e" cm="1">
        <f t="array" ref="AQ633">INDEX(MatriceHeureHeure[], MATCH(AN633*1,TableHeuresMinutes[Colonne1],0),MATCH(AM633*1,(MatriceHeureHeure[#Headers])*1,0))</f>
        <v>#VALUE!</v>
      </c>
      <c r="AR633" t="e">
        <f t="shared" si="10"/>
        <v>#VALUE!</v>
      </c>
    </row>
    <row r="634" spans="16:44">
      <c r="P634" s="30" t="e">
        <f>LEFT(TEXT(DataFromForm[[#This Row],[Heure coucher]],"0000"),2)</f>
        <v>#VALUE!</v>
      </c>
      <c r="Q634" s="31" t="e">
        <f>LEFT(TEXT(DataFromForm[[#This Row],[Heure coucher]],"0000"),2)+1</f>
        <v>#VALUE!</v>
      </c>
      <c r="R634" s="32" t="e">
        <f>IF(RIGHT(DataFromForm[[#This Row],[Heure coucher]],2)*1 &gt;57,Q634, P634)</f>
        <v>#VALUE!</v>
      </c>
      <c r="S634" s="33" t="e">
        <f>IF(RIGHT(DataFromForm[[#This Row],[Heure coucher]],2)*1 &gt;57,0,MROUND(RIGHT(DataFromForm[[#This Row],[Heure coucher]]*1,2),15))</f>
        <v>#VALUE!</v>
      </c>
      <c r="T634" s="20" t="e" cm="1">
        <f t="array" aca="1" ref="T634" ca="1">RIGHT(CELL("address",INDEX(Agenda!A:A,MATCH(DataFromForm[[#This Row],[Date]],Agenda!A:A,0))),3)</f>
        <v>#VALUE!</v>
      </c>
      <c r="U634" s="34" t="e" cm="1">
        <f t="array" ref="U634">INDEX(MatriceHeureHeure[], MATCH(S634*1,TableHeuresMinutes[Colonne1],0),MATCH(R634*1,(MatriceHeureHeure[#Headers])*1,0))</f>
        <v>#VALUE!</v>
      </c>
      <c r="W634" s="30" t="e">
        <f>LEFT(TEXT(DataFromForm[[#This Row],[Heure levé]],"0000"),2)</f>
        <v>#VALUE!</v>
      </c>
      <c r="X634" s="31" t="e">
        <f>LEFT(TEXT(DataFromForm[[#This Row],[Heure levé]],"0000"),2)+1</f>
        <v>#VALUE!</v>
      </c>
      <c r="Y634" t="e">
        <f>IF(RIGHT(DataFromForm[[#This Row],[Heure levé]],2)*1 &gt;57, X634,W634)</f>
        <v>#VALUE!</v>
      </c>
      <c r="Z634" t="e">
        <f>IF(RIGHT(DataFromForm[[#This Row],[Heure levé]],2)*1 &gt;57,0,MROUND(RIGHT(DataFromForm[[#This Row],[Heure coucher]]*1,2),15))</f>
        <v>#VALUE!</v>
      </c>
      <c r="AA634" t="e" cm="1">
        <f t="array" aca="1" ref="AA634" ca="1">RIGHT(CELL("address",INDEX(Agenda!A:A,MATCH(DataFromForm[[#This Row],[Date]],Agenda!A:A,0))),3)</f>
        <v>#VALUE!</v>
      </c>
      <c r="AB634" s="4" t="e" cm="1">
        <f t="array" ref="AB634">INDEX(MatriceHeureHeure[], MATCH(Z634*1,TableHeuresMinutes[Colonne1],0),MATCH(Y634*1,(MatriceHeureHeure[#Headers])*1,0))</f>
        <v>#VALUE!</v>
      </c>
      <c r="AD634" s="48" t="e">
        <f>LEFT(TEXT(DataFromForm[[#This Row],[HeureBoisson]],"0000"),2)</f>
        <v>#VALUE!</v>
      </c>
      <c r="AE634" s="31" t="e">
        <f>LEFT(TEXT(DataFromForm[[#This Row],[HeureBoisson]],"0000"),2)+1</f>
        <v>#VALUE!</v>
      </c>
      <c r="AF634" t="e">
        <f>IF(RIGHT(DataFromForm[[#This Row],[HeureBoisson]],2)*1 &gt;57, AE634,AD634)</f>
        <v>#VALUE!</v>
      </c>
      <c r="AG634" t="e">
        <f>IF(RIGHT(DataFromForm[[#This Row],[HeureBoisson]],2)*1 &gt;57,0,MROUND(RIGHT(DataFromForm[[#This Row],[Heure coucher]]*1,2),15))</f>
        <v>#VALUE!</v>
      </c>
      <c r="AH634" t="e" cm="1">
        <f t="array" aca="1" ref="AH634" ca="1">RIGHT(CELL("address",INDEX(Agenda!A:A,MATCH(DataFromForm[[#This Row],[Date]],Agenda!A:A,0))),3)-1</f>
        <v>#VALUE!</v>
      </c>
      <c r="AI634" s="4" t="e" cm="1">
        <f t="array" ref="AI634">INDEX(MatriceHeureHeure[], MATCH(AG634*1,TableHeuresMinutes[Colonne1],0),MATCH(AF634*1,(MatriceHeureHeure[#Headers])*1,0))</f>
        <v>#VALUE!</v>
      </c>
      <c r="AJ634" s="37">
        <v>0</v>
      </c>
      <c r="AK634" s="48" t="e">
        <f>LEFT(TEXT(DataFromForm[[#This Row],[Heure sieste]],"0000"),2)</f>
        <v>#VALUE!</v>
      </c>
      <c r="AL634" s="31" t="e">
        <f>LEFT(TEXT(DataFromForm[[#This Row],[Heure sieste]],"0000"),2)+1</f>
        <v>#VALUE!</v>
      </c>
      <c r="AM634" t="e">
        <f>IF(RIGHT(DataFromForm[[#This Row],[Heure sieste]],2)*1 &gt;57, AL634,AK634)</f>
        <v>#VALUE!</v>
      </c>
      <c r="AN634" t="e">
        <f>IF(RIGHT(DataFromForm[[#This Row],[Heure sieste]],2)*1 &gt;57,0,MROUND(RIGHT(DataFromForm[[#This Row],[Heure sieste]]*1,2),15))</f>
        <v>#VALUE!</v>
      </c>
      <c r="AO634" t="e">
        <f>MROUND(DataFromForm[[#This Row],[Durée sieste]],15)</f>
        <v>#VALUE!</v>
      </c>
      <c r="AP634" t="e" cm="1">
        <f t="array" aca="1" ref="AP634" ca="1">RIGHT(CELL("address",INDEX(Agenda!A:A,MATCH(DataFromForm[[#This Row],[Date]],Agenda!A:A,0))),3)</f>
        <v>#VALUE!</v>
      </c>
      <c r="AQ634" s="4" t="e" cm="1">
        <f t="array" ref="AQ634">INDEX(MatriceHeureHeure[], MATCH(AN634*1,TableHeuresMinutes[Colonne1],0),MATCH(AM634*1,(MatriceHeureHeure[#Headers])*1,0))</f>
        <v>#VALUE!</v>
      </c>
      <c r="AR634" t="e">
        <f t="shared" si="10"/>
        <v>#VALUE!</v>
      </c>
    </row>
    <row r="635" spans="16:44">
      <c r="P635" s="30" t="e">
        <f>LEFT(TEXT(DataFromForm[[#This Row],[Heure coucher]],"0000"),2)</f>
        <v>#VALUE!</v>
      </c>
      <c r="Q635" s="31" t="e">
        <f>LEFT(TEXT(DataFromForm[[#This Row],[Heure coucher]],"0000"),2)+1</f>
        <v>#VALUE!</v>
      </c>
      <c r="R635" s="32" t="e">
        <f>IF(RIGHT(DataFromForm[[#This Row],[Heure coucher]],2)*1 &gt;57,Q635, P635)</f>
        <v>#VALUE!</v>
      </c>
      <c r="S635" s="33" t="e">
        <f>IF(RIGHT(DataFromForm[[#This Row],[Heure coucher]],2)*1 &gt;57,0,MROUND(RIGHT(DataFromForm[[#This Row],[Heure coucher]]*1,2),15))</f>
        <v>#VALUE!</v>
      </c>
      <c r="T635" s="20" t="e" cm="1">
        <f t="array" aca="1" ref="T635" ca="1">RIGHT(CELL("address",INDEX(Agenda!A:A,MATCH(DataFromForm[[#This Row],[Date]],Agenda!A:A,0))),3)</f>
        <v>#VALUE!</v>
      </c>
      <c r="U635" s="34" t="e" cm="1">
        <f t="array" ref="U635">INDEX(MatriceHeureHeure[], MATCH(S635*1,TableHeuresMinutes[Colonne1],0),MATCH(R635*1,(MatriceHeureHeure[#Headers])*1,0))</f>
        <v>#VALUE!</v>
      </c>
      <c r="W635" s="30" t="e">
        <f>LEFT(TEXT(DataFromForm[[#This Row],[Heure levé]],"0000"),2)</f>
        <v>#VALUE!</v>
      </c>
      <c r="X635" s="31" t="e">
        <f>LEFT(TEXT(DataFromForm[[#This Row],[Heure levé]],"0000"),2)+1</f>
        <v>#VALUE!</v>
      </c>
      <c r="Y635" t="e">
        <f>IF(RIGHT(DataFromForm[[#This Row],[Heure levé]],2)*1 &gt;57, X635,W635)</f>
        <v>#VALUE!</v>
      </c>
      <c r="Z635" t="e">
        <f>IF(RIGHT(DataFromForm[[#This Row],[Heure levé]],2)*1 &gt;57,0,MROUND(RIGHT(DataFromForm[[#This Row],[Heure coucher]]*1,2),15))</f>
        <v>#VALUE!</v>
      </c>
      <c r="AA635" t="e" cm="1">
        <f t="array" aca="1" ref="AA635" ca="1">RIGHT(CELL("address",INDEX(Agenda!A:A,MATCH(DataFromForm[[#This Row],[Date]],Agenda!A:A,0))),3)</f>
        <v>#VALUE!</v>
      </c>
      <c r="AB635" s="4" t="e" cm="1">
        <f t="array" ref="AB635">INDEX(MatriceHeureHeure[], MATCH(Z635*1,TableHeuresMinutes[Colonne1],0),MATCH(Y635*1,(MatriceHeureHeure[#Headers])*1,0))</f>
        <v>#VALUE!</v>
      </c>
      <c r="AD635" s="48" t="e">
        <f>LEFT(TEXT(DataFromForm[[#This Row],[HeureBoisson]],"0000"),2)</f>
        <v>#VALUE!</v>
      </c>
      <c r="AE635" s="31" t="e">
        <f>LEFT(TEXT(DataFromForm[[#This Row],[HeureBoisson]],"0000"),2)+1</f>
        <v>#VALUE!</v>
      </c>
      <c r="AF635" t="e">
        <f>IF(RIGHT(DataFromForm[[#This Row],[HeureBoisson]],2)*1 &gt;57, AE635,AD635)</f>
        <v>#VALUE!</v>
      </c>
      <c r="AG635" t="e">
        <f>IF(RIGHT(DataFromForm[[#This Row],[HeureBoisson]],2)*1 &gt;57,0,MROUND(RIGHT(DataFromForm[[#This Row],[Heure coucher]]*1,2),15))</f>
        <v>#VALUE!</v>
      </c>
      <c r="AH635" t="e" cm="1">
        <f t="array" aca="1" ref="AH635" ca="1">RIGHT(CELL("address",INDEX(Agenda!A:A,MATCH(DataFromForm[[#This Row],[Date]],Agenda!A:A,0))),3)-1</f>
        <v>#VALUE!</v>
      </c>
      <c r="AI635" s="4" t="e" cm="1">
        <f t="array" ref="AI635">INDEX(MatriceHeureHeure[], MATCH(AG635*1,TableHeuresMinutes[Colonne1],0),MATCH(AF635*1,(MatriceHeureHeure[#Headers])*1,0))</f>
        <v>#VALUE!</v>
      </c>
      <c r="AJ635" s="37">
        <v>0</v>
      </c>
      <c r="AK635" s="48" t="e">
        <f>LEFT(TEXT(DataFromForm[[#This Row],[Heure sieste]],"0000"),2)</f>
        <v>#VALUE!</v>
      </c>
      <c r="AL635" s="31" t="e">
        <f>LEFT(TEXT(DataFromForm[[#This Row],[Heure sieste]],"0000"),2)+1</f>
        <v>#VALUE!</v>
      </c>
      <c r="AM635" t="e">
        <f>IF(RIGHT(DataFromForm[[#This Row],[Heure sieste]],2)*1 &gt;57, AL635,AK635)</f>
        <v>#VALUE!</v>
      </c>
      <c r="AN635" t="e">
        <f>IF(RIGHT(DataFromForm[[#This Row],[Heure sieste]],2)*1 &gt;57,0,MROUND(RIGHT(DataFromForm[[#This Row],[Heure sieste]]*1,2),15))</f>
        <v>#VALUE!</v>
      </c>
      <c r="AO635" t="e">
        <f>MROUND(DataFromForm[[#This Row],[Durée sieste]],15)</f>
        <v>#VALUE!</v>
      </c>
      <c r="AP635" t="e" cm="1">
        <f t="array" aca="1" ref="AP635" ca="1">RIGHT(CELL("address",INDEX(Agenda!A:A,MATCH(DataFromForm[[#This Row],[Date]],Agenda!A:A,0))),3)</f>
        <v>#VALUE!</v>
      </c>
      <c r="AQ635" s="4" t="e" cm="1">
        <f t="array" ref="AQ635">INDEX(MatriceHeureHeure[], MATCH(AN635*1,TableHeuresMinutes[Colonne1],0),MATCH(AM635*1,(MatriceHeureHeure[#Headers])*1,0))</f>
        <v>#VALUE!</v>
      </c>
      <c r="AR635" t="e">
        <f t="shared" si="10"/>
        <v>#VALUE!</v>
      </c>
    </row>
    <row r="636" spans="16:44">
      <c r="P636" s="30" t="e">
        <f>LEFT(TEXT(DataFromForm[[#This Row],[Heure coucher]],"0000"),2)</f>
        <v>#VALUE!</v>
      </c>
      <c r="Q636" s="31" t="e">
        <f>LEFT(TEXT(DataFromForm[[#This Row],[Heure coucher]],"0000"),2)+1</f>
        <v>#VALUE!</v>
      </c>
      <c r="R636" s="32" t="e">
        <f>IF(RIGHT(DataFromForm[[#This Row],[Heure coucher]],2)*1 &gt;57,Q636, P636)</f>
        <v>#VALUE!</v>
      </c>
      <c r="S636" s="33" t="e">
        <f>IF(RIGHT(DataFromForm[[#This Row],[Heure coucher]],2)*1 &gt;57,0,MROUND(RIGHT(DataFromForm[[#This Row],[Heure coucher]]*1,2),15))</f>
        <v>#VALUE!</v>
      </c>
      <c r="T636" s="20" t="e" cm="1">
        <f t="array" aca="1" ref="T636" ca="1">RIGHT(CELL("address",INDEX(Agenda!A:A,MATCH(DataFromForm[[#This Row],[Date]],Agenda!A:A,0))),3)</f>
        <v>#VALUE!</v>
      </c>
      <c r="U636" s="34" t="e" cm="1">
        <f t="array" ref="U636">INDEX(MatriceHeureHeure[], MATCH(S636*1,TableHeuresMinutes[Colonne1],0),MATCH(R636*1,(MatriceHeureHeure[#Headers])*1,0))</f>
        <v>#VALUE!</v>
      </c>
      <c r="W636" s="30" t="e">
        <f>LEFT(TEXT(DataFromForm[[#This Row],[Heure levé]],"0000"),2)</f>
        <v>#VALUE!</v>
      </c>
      <c r="X636" s="31" t="e">
        <f>LEFT(TEXT(DataFromForm[[#This Row],[Heure levé]],"0000"),2)+1</f>
        <v>#VALUE!</v>
      </c>
      <c r="Y636" t="e">
        <f>IF(RIGHT(DataFromForm[[#This Row],[Heure levé]],2)*1 &gt;57, X636,W636)</f>
        <v>#VALUE!</v>
      </c>
      <c r="Z636" t="e">
        <f>IF(RIGHT(DataFromForm[[#This Row],[Heure levé]],2)*1 &gt;57,0,MROUND(RIGHT(DataFromForm[[#This Row],[Heure coucher]]*1,2),15))</f>
        <v>#VALUE!</v>
      </c>
      <c r="AA636" t="e" cm="1">
        <f t="array" aca="1" ref="AA636" ca="1">RIGHT(CELL("address",INDEX(Agenda!A:A,MATCH(DataFromForm[[#This Row],[Date]],Agenda!A:A,0))),3)</f>
        <v>#VALUE!</v>
      </c>
      <c r="AB636" s="4" t="e" cm="1">
        <f t="array" ref="AB636">INDEX(MatriceHeureHeure[], MATCH(Z636*1,TableHeuresMinutes[Colonne1],0),MATCH(Y636*1,(MatriceHeureHeure[#Headers])*1,0))</f>
        <v>#VALUE!</v>
      </c>
      <c r="AD636" s="48" t="e">
        <f>LEFT(TEXT(DataFromForm[[#This Row],[HeureBoisson]],"0000"),2)</f>
        <v>#VALUE!</v>
      </c>
      <c r="AE636" s="31" t="e">
        <f>LEFT(TEXT(DataFromForm[[#This Row],[HeureBoisson]],"0000"),2)+1</f>
        <v>#VALUE!</v>
      </c>
      <c r="AF636" t="e">
        <f>IF(RIGHT(DataFromForm[[#This Row],[HeureBoisson]],2)*1 &gt;57, AE636,AD636)</f>
        <v>#VALUE!</v>
      </c>
      <c r="AG636" t="e">
        <f>IF(RIGHT(DataFromForm[[#This Row],[HeureBoisson]],2)*1 &gt;57,0,MROUND(RIGHT(DataFromForm[[#This Row],[Heure coucher]]*1,2),15))</f>
        <v>#VALUE!</v>
      </c>
      <c r="AH636" t="e" cm="1">
        <f t="array" aca="1" ref="AH636" ca="1">RIGHT(CELL("address",INDEX(Agenda!A:A,MATCH(DataFromForm[[#This Row],[Date]],Agenda!A:A,0))),3)-1</f>
        <v>#VALUE!</v>
      </c>
      <c r="AI636" s="4" t="e" cm="1">
        <f t="array" ref="AI636">INDEX(MatriceHeureHeure[], MATCH(AG636*1,TableHeuresMinutes[Colonne1],0),MATCH(AF636*1,(MatriceHeureHeure[#Headers])*1,0))</f>
        <v>#VALUE!</v>
      </c>
      <c r="AJ636" s="37">
        <v>0</v>
      </c>
      <c r="AK636" s="48" t="e">
        <f>LEFT(TEXT(DataFromForm[[#This Row],[Heure sieste]],"0000"),2)</f>
        <v>#VALUE!</v>
      </c>
      <c r="AL636" s="31" t="e">
        <f>LEFT(TEXT(DataFromForm[[#This Row],[Heure sieste]],"0000"),2)+1</f>
        <v>#VALUE!</v>
      </c>
      <c r="AM636" t="e">
        <f>IF(RIGHT(DataFromForm[[#This Row],[Heure sieste]],2)*1 &gt;57, AL636,AK636)</f>
        <v>#VALUE!</v>
      </c>
      <c r="AN636" t="e">
        <f>IF(RIGHT(DataFromForm[[#This Row],[Heure sieste]],2)*1 &gt;57,0,MROUND(RIGHT(DataFromForm[[#This Row],[Heure sieste]]*1,2),15))</f>
        <v>#VALUE!</v>
      </c>
      <c r="AO636" t="e">
        <f>MROUND(DataFromForm[[#This Row],[Durée sieste]],15)</f>
        <v>#VALUE!</v>
      </c>
      <c r="AP636" t="e" cm="1">
        <f t="array" aca="1" ref="AP636" ca="1">RIGHT(CELL("address",INDEX(Agenda!A:A,MATCH(DataFromForm[[#This Row],[Date]],Agenda!A:A,0))),3)</f>
        <v>#VALUE!</v>
      </c>
      <c r="AQ636" s="4" t="e" cm="1">
        <f t="array" ref="AQ636">INDEX(MatriceHeureHeure[], MATCH(AN636*1,TableHeuresMinutes[Colonne1],0),MATCH(AM636*1,(MatriceHeureHeure[#Headers])*1,0))</f>
        <v>#VALUE!</v>
      </c>
      <c r="AR636" t="e">
        <f t="shared" si="10"/>
        <v>#VALUE!</v>
      </c>
    </row>
    <row r="637" spans="16:44">
      <c r="P637" s="30" t="e">
        <f>LEFT(TEXT(DataFromForm[[#This Row],[Heure coucher]],"0000"),2)</f>
        <v>#VALUE!</v>
      </c>
      <c r="Q637" s="31" t="e">
        <f>LEFT(TEXT(DataFromForm[[#This Row],[Heure coucher]],"0000"),2)+1</f>
        <v>#VALUE!</v>
      </c>
      <c r="R637" s="32" t="e">
        <f>IF(RIGHT(DataFromForm[[#This Row],[Heure coucher]],2)*1 &gt;57,Q637, P637)</f>
        <v>#VALUE!</v>
      </c>
      <c r="S637" s="33" t="e">
        <f>IF(RIGHT(DataFromForm[[#This Row],[Heure coucher]],2)*1 &gt;57,0,MROUND(RIGHT(DataFromForm[[#This Row],[Heure coucher]]*1,2),15))</f>
        <v>#VALUE!</v>
      </c>
      <c r="T637" s="20" t="e" cm="1">
        <f t="array" aca="1" ref="T637" ca="1">RIGHT(CELL("address",INDEX(Agenda!A:A,MATCH(DataFromForm[[#This Row],[Date]],Agenda!A:A,0))),3)</f>
        <v>#VALUE!</v>
      </c>
      <c r="U637" s="34" t="e" cm="1">
        <f t="array" ref="U637">INDEX(MatriceHeureHeure[], MATCH(S637*1,TableHeuresMinutes[Colonne1],0),MATCH(R637*1,(MatriceHeureHeure[#Headers])*1,0))</f>
        <v>#VALUE!</v>
      </c>
      <c r="W637" s="30" t="e">
        <f>LEFT(TEXT(DataFromForm[[#This Row],[Heure levé]],"0000"),2)</f>
        <v>#VALUE!</v>
      </c>
      <c r="X637" s="31" t="e">
        <f>LEFT(TEXT(DataFromForm[[#This Row],[Heure levé]],"0000"),2)+1</f>
        <v>#VALUE!</v>
      </c>
      <c r="Y637" t="e">
        <f>IF(RIGHT(DataFromForm[[#This Row],[Heure levé]],2)*1 &gt;57, X637,W637)</f>
        <v>#VALUE!</v>
      </c>
      <c r="Z637" t="e">
        <f>IF(RIGHT(DataFromForm[[#This Row],[Heure levé]],2)*1 &gt;57,0,MROUND(RIGHT(DataFromForm[[#This Row],[Heure coucher]]*1,2),15))</f>
        <v>#VALUE!</v>
      </c>
      <c r="AA637" t="e" cm="1">
        <f t="array" aca="1" ref="AA637" ca="1">RIGHT(CELL("address",INDEX(Agenda!A:A,MATCH(DataFromForm[[#This Row],[Date]],Agenda!A:A,0))),3)</f>
        <v>#VALUE!</v>
      </c>
      <c r="AB637" s="4" t="e" cm="1">
        <f t="array" ref="AB637">INDEX(MatriceHeureHeure[], MATCH(Z637*1,TableHeuresMinutes[Colonne1],0),MATCH(Y637*1,(MatriceHeureHeure[#Headers])*1,0))</f>
        <v>#VALUE!</v>
      </c>
      <c r="AD637" s="48" t="e">
        <f>LEFT(TEXT(DataFromForm[[#This Row],[HeureBoisson]],"0000"),2)</f>
        <v>#VALUE!</v>
      </c>
      <c r="AE637" s="31" t="e">
        <f>LEFT(TEXT(DataFromForm[[#This Row],[HeureBoisson]],"0000"),2)+1</f>
        <v>#VALUE!</v>
      </c>
      <c r="AF637" t="e">
        <f>IF(RIGHT(DataFromForm[[#This Row],[HeureBoisson]],2)*1 &gt;57, AE637,AD637)</f>
        <v>#VALUE!</v>
      </c>
      <c r="AG637" t="e">
        <f>IF(RIGHT(DataFromForm[[#This Row],[HeureBoisson]],2)*1 &gt;57,0,MROUND(RIGHT(DataFromForm[[#This Row],[Heure coucher]]*1,2),15))</f>
        <v>#VALUE!</v>
      </c>
      <c r="AH637" t="e" cm="1">
        <f t="array" aca="1" ref="AH637" ca="1">RIGHT(CELL("address",INDEX(Agenda!A:A,MATCH(DataFromForm[[#This Row],[Date]],Agenda!A:A,0))),3)-1</f>
        <v>#VALUE!</v>
      </c>
      <c r="AI637" s="4" t="e" cm="1">
        <f t="array" ref="AI637">INDEX(MatriceHeureHeure[], MATCH(AG637*1,TableHeuresMinutes[Colonne1],0),MATCH(AF637*1,(MatriceHeureHeure[#Headers])*1,0))</f>
        <v>#VALUE!</v>
      </c>
      <c r="AJ637" s="37">
        <v>0</v>
      </c>
      <c r="AK637" s="48" t="e">
        <f>LEFT(TEXT(DataFromForm[[#This Row],[Heure sieste]],"0000"),2)</f>
        <v>#VALUE!</v>
      </c>
      <c r="AL637" s="31" t="e">
        <f>LEFT(TEXT(DataFromForm[[#This Row],[Heure sieste]],"0000"),2)+1</f>
        <v>#VALUE!</v>
      </c>
      <c r="AM637" t="e">
        <f>IF(RIGHT(DataFromForm[[#This Row],[Heure sieste]],2)*1 &gt;57, AL637,AK637)</f>
        <v>#VALUE!</v>
      </c>
      <c r="AN637" t="e">
        <f>IF(RIGHT(DataFromForm[[#This Row],[Heure sieste]],2)*1 &gt;57,0,MROUND(RIGHT(DataFromForm[[#This Row],[Heure sieste]]*1,2),15))</f>
        <v>#VALUE!</v>
      </c>
      <c r="AO637" t="e">
        <f>MROUND(DataFromForm[[#This Row],[Durée sieste]],15)</f>
        <v>#VALUE!</v>
      </c>
      <c r="AP637" t="e" cm="1">
        <f t="array" aca="1" ref="AP637" ca="1">RIGHT(CELL("address",INDEX(Agenda!A:A,MATCH(DataFromForm[[#This Row],[Date]],Agenda!A:A,0))),3)</f>
        <v>#VALUE!</v>
      </c>
      <c r="AQ637" s="4" t="e" cm="1">
        <f t="array" ref="AQ637">INDEX(MatriceHeureHeure[], MATCH(AN637*1,TableHeuresMinutes[Colonne1],0),MATCH(AM637*1,(MatriceHeureHeure[#Headers])*1,0))</f>
        <v>#VALUE!</v>
      </c>
      <c r="AR637" t="e">
        <f t="shared" si="10"/>
        <v>#VALUE!</v>
      </c>
    </row>
    <row r="638" spans="16:44">
      <c r="P638" s="30" t="e">
        <f>LEFT(TEXT(DataFromForm[[#This Row],[Heure coucher]],"0000"),2)</f>
        <v>#VALUE!</v>
      </c>
      <c r="Q638" s="31" t="e">
        <f>LEFT(TEXT(DataFromForm[[#This Row],[Heure coucher]],"0000"),2)+1</f>
        <v>#VALUE!</v>
      </c>
      <c r="R638" s="32" t="e">
        <f>IF(RIGHT(DataFromForm[[#This Row],[Heure coucher]],2)*1 &gt;57,Q638, P638)</f>
        <v>#VALUE!</v>
      </c>
      <c r="S638" s="33" t="e">
        <f>IF(RIGHT(DataFromForm[[#This Row],[Heure coucher]],2)*1 &gt;57,0,MROUND(RIGHT(DataFromForm[[#This Row],[Heure coucher]]*1,2),15))</f>
        <v>#VALUE!</v>
      </c>
      <c r="T638" s="20" t="e" cm="1">
        <f t="array" aca="1" ref="T638" ca="1">RIGHT(CELL("address",INDEX(Agenda!A:A,MATCH(DataFromForm[[#This Row],[Date]],Agenda!A:A,0))),3)</f>
        <v>#VALUE!</v>
      </c>
      <c r="U638" s="34" t="e" cm="1">
        <f t="array" ref="U638">INDEX(MatriceHeureHeure[], MATCH(S638*1,TableHeuresMinutes[Colonne1],0),MATCH(R638*1,(MatriceHeureHeure[#Headers])*1,0))</f>
        <v>#VALUE!</v>
      </c>
      <c r="W638" s="30" t="e">
        <f>LEFT(TEXT(DataFromForm[[#This Row],[Heure levé]],"0000"),2)</f>
        <v>#VALUE!</v>
      </c>
      <c r="X638" s="31" t="e">
        <f>LEFT(TEXT(DataFromForm[[#This Row],[Heure levé]],"0000"),2)+1</f>
        <v>#VALUE!</v>
      </c>
      <c r="Y638" t="e">
        <f>IF(RIGHT(DataFromForm[[#This Row],[Heure levé]],2)*1 &gt;57, X638,W638)</f>
        <v>#VALUE!</v>
      </c>
      <c r="Z638" t="e">
        <f>IF(RIGHT(DataFromForm[[#This Row],[Heure levé]],2)*1 &gt;57,0,MROUND(RIGHT(DataFromForm[[#This Row],[Heure coucher]]*1,2),15))</f>
        <v>#VALUE!</v>
      </c>
      <c r="AA638" t="e" cm="1">
        <f t="array" aca="1" ref="AA638" ca="1">RIGHT(CELL("address",INDEX(Agenda!A:A,MATCH(DataFromForm[[#This Row],[Date]],Agenda!A:A,0))),3)</f>
        <v>#VALUE!</v>
      </c>
      <c r="AB638" s="4" t="e" cm="1">
        <f t="array" ref="AB638">INDEX(MatriceHeureHeure[], MATCH(Z638*1,TableHeuresMinutes[Colonne1],0),MATCH(Y638*1,(MatriceHeureHeure[#Headers])*1,0))</f>
        <v>#VALUE!</v>
      </c>
      <c r="AD638" s="48" t="e">
        <f>LEFT(TEXT(DataFromForm[[#This Row],[HeureBoisson]],"0000"),2)</f>
        <v>#VALUE!</v>
      </c>
      <c r="AE638" s="31" t="e">
        <f>LEFT(TEXT(DataFromForm[[#This Row],[HeureBoisson]],"0000"),2)+1</f>
        <v>#VALUE!</v>
      </c>
      <c r="AF638" t="e">
        <f>IF(RIGHT(DataFromForm[[#This Row],[HeureBoisson]],2)*1 &gt;57, AE638,AD638)</f>
        <v>#VALUE!</v>
      </c>
      <c r="AG638" t="e">
        <f>IF(RIGHT(DataFromForm[[#This Row],[HeureBoisson]],2)*1 &gt;57,0,MROUND(RIGHT(DataFromForm[[#This Row],[Heure coucher]]*1,2),15))</f>
        <v>#VALUE!</v>
      </c>
      <c r="AH638" t="e" cm="1">
        <f t="array" aca="1" ref="AH638" ca="1">RIGHT(CELL("address",INDEX(Agenda!A:A,MATCH(DataFromForm[[#This Row],[Date]],Agenda!A:A,0))),3)-1</f>
        <v>#VALUE!</v>
      </c>
      <c r="AI638" s="4" t="e" cm="1">
        <f t="array" ref="AI638">INDEX(MatriceHeureHeure[], MATCH(AG638*1,TableHeuresMinutes[Colonne1],0),MATCH(AF638*1,(MatriceHeureHeure[#Headers])*1,0))</f>
        <v>#VALUE!</v>
      </c>
      <c r="AJ638" s="37">
        <v>0</v>
      </c>
      <c r="AK638" s="48" t="e">
        <f>LEFT(TEXT(DataFromForm[[#This Row],[Heure sieste]],"0000"),2)</f>
        <v>#VALUE!</v>
      </c>
      <c r="AL638" s="31" t="e">
        <f>LEFT(TEXT(DataFromForm[[#This Row],[Heure sieste]],"0000"),2)+1</f>
        <v>#VALUE!</v>
      </c>
      <c r="AM638" t="e">
        <f>IF(RIGHT(DataFromForm[[#This Row],[Heure sieste]],2)*1 &gt;57, AL638,AK638)</f>
        <v>#VALUE!</v>
      </c>
      <c r="AN638" t="e">
        <f>IF(RIGHT(DataFromForm[[#This Row],[Heure sieste]],2)*1 &gt;57,0,MROUND(RIGHT(DataFromForm[[#This Row],[Heure sieste]]*1,2),15))</f>
        <v>#VALUE!</v>
      </c>
      <c r="AO638" t="e">
        <f>MROUND(DataFromForm[[#This Row],[Durée sieste]],15)</f>
        <v>#VALUE!</v>
      </c>
      <c r="AP638" t="e" cm="1">
        <f t="array" aca="1" ref="AP638" ca="1">RIGHT(CELL("address",INDEX(Agenda!A:A,MATCH(DataFromForm[[#This Row],[Date]],Agenda!A:A,0))),3)</f>
        <v>#VALUE!</v>
      </c>
      <c r="AQ638" s="4" t="e" cm="1">
        <f t="array" ref="AQ638">INDEX(MatriceHeureHeure[], MATCH(AN638*1,TableHeuresMinutes[Colonne1],0),MATCH(AM638*1,(MatriceHeureHeure[#Headers])*1,0))</f>
        <v>#VALUE!</v>
      </c>
      <c r="AR638" t="e">
        <f t="shared" si="10"/>
        <v>#VALUE!</v>
      </c>
    </row>
    <row r="639" spans="16:44">
      <c r="P639" s="30" t="e">
        <f>LEFT(TEXT(DataFromForm[[#This Row],[Heure coucher]],"0000"),2)</f>
        <v>#VALUE!</v>
      </c>
      <c r="Q639" s="31" t="e">
        <f>LEFT(TEXT(DataFromForm[[#This Row],[Heure coucher]],"0000"),2)+1</f>
        <v>#VALUE!</v>
      </c>
      <c r="R639" s="32" t="e">
        <f>IF(RIGHT(DataFromForm[[#This Row],[Heure coucher]],2)*1 &gt;57,Q639, P639)</f>
        <v>#VALUE!</v>
      </c>
      <c r="S639" s="33" t="e">
        <f>IF(RIGHT(DataFromForm[[#This Row],[Heure coucher]],2)*1 &gt;57,0,MROUND(RIGHT(DataFromForm[[#This Row],[Heure coucher]]*1,2),15))</f>
        <v>#VALUE!</v>
      </c>
      <c r="T639" s="20" t="e" cm="1">
        <f t="array" aca="1" ref="T639" ca="1">RIGHT(CELL("address",INDEX(Agenda!A:A,MATCH(DataFromForm[[#This Row],[Date]],Agenda!A:A,0))),3)</f>
        <v>#VALUE!</v>
      </c>
      <c r="U639" s="34" t="e" cm="1">
        <f t="array" ref="U639">INDEX(MatriceHeureHeure[], MATCH(S639*1,TableHeuresMinutes[Colonne1],0),MATCH(R639*1,(MatriceHeureHeure[#Headers])*1,0))</f>
        <v>#VALUE!</v>
      </c>
      <c r="W639" s="30" t="e">
        <f>LEFT(TEXT(DataFromForm[[#This Row],[Heure levé]],"0000"),2)</f>
        <v>#VALUE!</v>
      </c>
      <c r="X639" s="31" t="e">
        <f>LEFT(TEXT(DataFromForm[[#This Row],[Heure levé]],"0000"),2)+1</f>
        <v>#VALUE!</v>
      </c>
      <c r="Y639" t="e">
        <f>IF(RIGHT(DataFromForm[[#This Row],[Heure levé]],2)*1 &gt;57, X639,W639)</f>
        <v>#VALUE!</v>
      </c>
      <c r="Z639" t="e">
        <f>IF(RIGHT(DataFromForm[[#This Row],[Heure levé]],2)*1 &gt;57,0,MROUND(RIGHT(DataFromForm[[#This Row],[Heure coucher]]*1,2),15))</f>
        <v>#VALUE!</v>
      </c>
      <c r="AA639" t="e" cm="1">
        <f t="array" aca="1" ref="AA639" ca="1">RIGHT(CELL("address",INDEX(Agenda!A:A,MATCH(DataFromForm[[#This Row],[Date]],Agenda!A:A,0))),3)</f>
        <v>#VALUE!</v>
      </c>
      <c r="AB639" s="4" t="e" cm="1">
        <f t="array" ref="AB639">INDEX(MatriceHeureHeure[], MATCH(Z639*1,TableHeuresMinutes[Colonne1],0),MATCH(Y639*1,(MatriceHeureHeure[#Headers])*1,0))</f>
        <v>#VALUE!</v>
      </c>
      <c r="AD639" s="48" t="e">
        <f>LEFT(TEXT(DataFromForm[[#This Row],[HeureBoisson]],"0000"),2)</f>
        <v>#VALUE!</v>
      </c>
      <c r="AE639" s="31" t="e">
        <f>LEFT(TEXT(DataFromForm[[#This Row],[HeureBoisson]],"0000"),2)+1</f>
        <v>#VALUE!</v>
      </c>
      <c r="AF639" t="e">
        <f>IF(RIGHT(DataFromForm[[#This Row],[HeureBoisson]],2)*1 &gt;57, AE639,AD639)</f>
        <v>#VALUE!</v>
      </c>
      <c r="AG639" t="e">
        <f>IF(RIGHT(DataFromForm[[#This Row],[HeureBoisson]],2)*1 &gt;57,0,MROUND(RIGHT(DataFromForm[[#This Row],[Heure coucher]]*1,2),15))</f>
        <v>#VALUE!</v>
      </c>
      <c r="AH639" t="e" cm="1">
        <f t="array" aca="1" ref="AH639" ca="1">RIGHT(CELL("address",INDEX(Agenda!A:A,MATCH(DataFromForm[[#This Row],[Date]],Agenda!A:A,0))),3)-1</f>
        <v>#VALUE!</v>
      </c>
      <c r="AI639" s="4" t="e" cm="1">
        <f t="array" ref="AI639">INDEX(MatriceHeureHeure[], MATCH(AG639*1,TableHeuresMinutes[Colonne1],0),MATCH(AF639*1,(MatriceHeureHeure[#Headers])*1,0))</f>
        <v>#VALUE!</v>
      </c>
      <c r="AJ639" s="37">
        <v>0</v>
      </c>
      <c r="AK639" s="48" t="e">
        <f>LEFT(TEXT(DataFromForm[[#This Row],[Heure sieste]],"0000"),2)</f>
        <v>#VALUE!</v>
      </c>
      <c r="AL639" s="31" t="e">
        <f>LEFT(TEXT(DataFromForm[[#This Row],[Heure sieste]],"0000"),2)+1</f>
        <v>#VALUE!</v>
      </c>
      <c r="AM639" t="e">
        <f>IF(RIGHT(DataFromForm[[#This Row],[Heure sieste]],2)*1 &gt;57, AL639,AK639)</f>
        <v>#VALUE!</v>
      </c>
      <c r="AN639" t="e">
        <f>IF(RIGHT(DataFromForm[[#This Row],[Heure sieste]],2)*1 &gt;57,0,MROUND(RIGHT(DataFromForm[[#This Row],[Heure sieste]]*1,2),15))</f>
        <v>#VALUE!</v>
      </c>
      <c r="AO639" t="e">
        <f>MROUND(DataFromForm[[#This Row],[Durée sieste]],15)</f>
        <v>#VALUE!</v>
      </c>
      <c r="AP639" t="e" cm="1">
        <f t="array" aca="1" ref="AP639" ca="1">RIGHT(CELL("address",INDEX(Agenda!A:A,MATCH(DataFromForm[[#This Row],[Date]],Agenda!A:A,0))),3)</f>
        <v>#VALUE!</v>
      </c>
      <c r="AQ639" s="4" t="e" cm="1">
        <f t="array" ref="AQ639">INDEX(MatriceHeureHeure[], MATCH(AN639*1,TableHeuresMinutes[Colonne1],0),MATCH(AM639*1,(MatriceHeureHeure[#Headers])*1,0))</f>
        <v>#VALUE!</v>
      </c>
      <c r="AR639" t="e">
        <f t="shared" si="10"/>
        <v>#VALUE!</v>
      </c>
    </row>
    <row r="640" spans="16:44">
      <c r="P640" s="30" t="e">
        <f>LEFT(TEXT(DataFromForm[[#This Row],[Heure coucher]],"0000"),2)</f>
        <v>#VALUE!</v>
      </c>
      <c r="Q640" s="31" t="e">
        <f>LEFT(TEXT(DataFromForm[[#This Row],[Heure coucher]],"0000"),2)+1</f>
        <v>#VALUE!</v>
      </c>
      <c r="R640" s="32" t="e">
        <f>IF(RIGHT(DataFromForm[[#This Row],[Heure coucher]],2)*1 &gt;57,Q640, P640)</f>
        <v>#VALUE!</v>
      </c>
      <c r="S640" s="33" t="e">
        <f>IF(RIGHT(DataFromForm[[#This Row],[Heure coucher]],2)*1 &gt;57,0,MROUND(RIGHT(DataFromForm[[#This Row],[Heure coucher]]*1,2),15))</f>
        <v>#VALUE!</v>
      </c>
      <c r="T640" s="20" t="e" cm="1">
        <f t="array" aca="1" ref="T640" ca="1">RIGHT(CELL("address",INDEX(Agenda!A:A,MATCH(DataFromForm[[#This Row],[Date]],Agenda!A:A,0))),3)</f>
        <v>#VALUE!</v>
      </c>
      <c r="U640" s="34" t="e" cm="1">
        <f t="array" ref="U640">INDEX(MatriceHeureHeure[], MATCH(S640*1,TableHeuresMinutes[Colonne1],0),MATCH(R640*1,(MatriceHeureHeure[#Headers])*1,0))</f>
        <v>#VALUE!</v>
      </c>
      <c r="W640" s="30" t="e">
        <f>LEFT(TEXT(DataFromForm[[#This Row],[Heure levé]],"0000"),2)</f>
        <v>#VALUE!</v>
      </c>
      <c r="X640" s="31" t="e">
        <f>LEFT(TEXT(DataFromForm[[#This Row],[Heure levé]],"0000"),2)+1</f>
        <v>#VALUE!</v>
      </c>
      <c r="Y640" t="e">
        <f>IF(RIGHT(DataFromForm[[#This Row],[Heure levé]],2)*1 &gt;57, X640,W640)</f>
        <v>#VALUE!</v>
      </c>
      <c r="Z640" t="e">
        <f>IF(RIGHT(DataFromForm[[#This Row],[Heure levé]],2)*1 &gt;57,0,MROUND(RIGHT(DataFromForm[[#This Row],[Heure coucher]]*1,2),15))</f>
        <v>#VALUE!</v>
      </c>
      <c r="AA640" t="e" cm="1">
        <f t="array" aca="1" ref="AA640" ca="1">RIGHT(CELL("address",INDEX(Agenda!A:A,MATCH(DataFromForm[[#This Row],[Date]],Agenda!A:A,0))),3)</f>
        <v>#VALUE!</v>
      </c>
      <c r="AB640" s="4" t="e" cm="1">
        <f t="array" ref="AB640">INDEX(MatriceHeureHeure[], MATCH(Z640*1,TableHeuresMinutes[Colonne1],0),MATCH(Y640*1,(MatriceHeureHeure[#Headers])*1,0))</f>
        <v>#VALUE!</v>
      </c>
      <c r="AD640" s="48" t="e">
        <f>LEFT(TEXT(DataFromForm[[#This Row],[HeureBoisson]],"0000"),2)</f>
        <v>#VALUE!</v>
      </c>
      <c r="AE640" s="31" t="e">
        <f>LEFT(TEXT(DataFromForm[[#This Row],[HeureBoisson]],"0000"),2)+1</f>
        <v>#VALUE!</v>
      </c>
      <c r="AF640" t="e">
        <f>IF(RIGHT(DataFromForm[[#This Row],[HeureBoisson]],2)*1 &gt;57, AE640,AD640)</f>
        <v>#VALUE!</v>
      </c>
      <c r="AG640" t="e">
        <f>IF(RIGHT(DataFromForm[[#This Row],[HeureBoisson]],2)*1 &gt;57,0,MROUND(RIGHT(DataFromForm[[#This Row],[Heure coucher]]*1,2),15))</f>
        <v>#VALUE!</v>
      </c>
      <c r="AH640" t="e" cm="1">
        <f t="array" aca="1" ref="AH640" ca="1">RIGHT(CELL("address",INDEX(Agenda!A:A,MATCH(DataFromForm[[#This Row],[Date]],Agenda!A:A,0))),3)-1</f>
        <v>#VALUE!</v>
      </c>
      <c r="AI640" s="4" t="e" cm="1">
        <f t="array" ref="AI640">INDEX(MatriceHeureHeure[], MATCH(AG640*1,TableHeuresMinutes[Colonne1],0),MATCH(AF640*1,(MatriceHeureHeure[#Headers])*1,0))</f>
        <v>#VALUE!</v>
      </c>
      <c r="AJ640" s="37">
        <v>0</v>
      </c>
      <c r="AK640" s="48" t="e">
        <f>LEFT(TEXT(DataFromForm[[#This Row],[Heure sieste]],"0000"),2)</f>
        <v>#VALUE!</v>
      </c>
      <c r="AL640" s="31" t="e">
        <f>LEFT(TEXT(DataFromForm[[#This Row],[Heure sieste]],"0000"),2)+1</f>
        <v>#VALUE!</v>
      </c>
      <c r="AM640" t="e">
        <f>IF(RIGHT(DataFromForm[[#This Row],[Heure sieste]],2)*1 &gt;57, AL640,AK640)</f>
        <v>#VALUE!</v>
      </c>
      <c r="AN640" t="e">
        <f>IF(RIGHT(DataFromForm[[#This Row],[Heure sieste]],2)*1 &gt;57,0,MROUND(RIGHT(DataFromForm[[#This Row],[Heure sieste]]*1,2),15))</f>
        <v>#VALUE!</v>
      </c>
      <c r="AO640" t="e">
        <f>MROUND(DataFromForm[[#This Row],[Durée sieste]],15)</f>
        <v>#VALUE!</v>
      </c>
      <c r="AP640" t="e" cm="1">
        <f t="array" aca="1" ref="AP640" ca="1">RIGHT(CELL("address",INDEX(Agenda!A:A,MATCH(DataFromForm[[#This Row],[Date]],Agenda!A:A,0))),3)</f>
        <v>#VALUE!</v>
      </c>
      <c r="AQ640" s="4" t="e" cm="1">
        <f t="array" ref="AQ640">INDEX(MatriceHeureHeure[], MATCH(AN640*1,TableHeuresMinutes[Colonne1],0),MATCH(AM640*1,(MatriceHeureHeure[#Headers])*1,0))</f>
        <v>#VALUE!</v>
      </c>
      <c r="AR640" t="e">
        <f t="shared" si="10"/>
        <v>#VALUE!</v>
      </c>
    </row>
    <row r="641" spans="16:44">
      <c r="P641" s="30" t="e">
        <f>LEFT(TEXT(DataFromForm[[#This Row],[Heure coucher]],"0000"),2)</f>
        <v>#VALUE!</v>
      </c>
      <c r="Q641" s="31" t="e">
        <f>LEFT(TEXT(DataFromForm[[#This Row],[Heure coucher]],"0000"),2)+1</f>
        <v>#VALUE!</v>
      </c>
      <c r="R641" s="32" t="e">
        <f>IF(RIGHT(DataFromForm[[#This Row],[Heure coucher]],2)*1 &gt;57,Q641, P641)</f>
        <v>#VALUE!</v>
      </c>
      <c r="S641" s="33" t="e">
        <f>IF(RIGHT(DataFromForm[[#This Row],[Heure coucher]],2)*1 &gt;57,0,MROUND(RIGHT(DataFromForm[[#This Row],[Heure coucher]]*1,2),15))</f>
        <v>#VALUE!</v>
      </c>
      <c r="T641" s="20" t="e" cm="1">
        <f t="array" aca="1" ref="T641" ca="1">RIGHT(CELL("address",INDEX(Agenda!A:A,MATCH(DataFromForm[[#This Row],[Date]],Agenda!A:A,0))),3)</f>
        <v>#VALUE!</v>
      </c>
      <c r="U641" s="34" t="e" cm="1">
        <f t="array" ref="U641">INDEX(MatriceHeureHeure[], MATCH(S641*1,TableHeuresMinutes[Colonne1],0),MATCH(R641*1,(MatriceHeureHeure[#Headers])*1,0))</f>
        <v>#VALUE!</v>
      </c>
      <c r="W641" s="30" t="e">
        <f>LEFT(TEXT(DataFromForm[[#This Row],[Heure levé]],"0000"),2)</f>
        <v>#VALUE!</v>
      </c>
      <c r="X641" s="31" t="e">
        <f>LEFT(TEXT(DataFromForm[[#This Row],[Heure levé]],"0000"),2)+1</f>
        <v>#VALUE!</v>
      </c>
      <c r="Y641" t="e">
        <f>IF(RIGHT(DataFromForm[[#This Row],[Heure levé]],2)*1 &gt;57, X641,W641)</f>
        <v>#VALUE!</v>
      </c>
      <c r="Z641" t="e">
        <f>IF(RIGHT(DataFromForm[[#This Row],[Heure levé]],2)*1 &gt;57,0,MROUND(RIGHT(DataFromForm[[#This Row],[Heure coucher]]*1,2),15))</f>
        <v>#VALUE!</v>
      </c>
      <c r="AA641" t="e" cm="1">
        <f t="array" aca="1" ref="AA641" ca="1">RIGHT(CELL("address",INDEX(Agenda!A:A,MATCH(DataFromForm[[#This Row],[Date]],Agenda!A:A,0))),3)</f>
        <v>#VALUE!</v>
      </c>
      <c r="AB641" s="4" t="e" cm="1">
        <f t="array" ref="AB641">INDEX(MatriceHeureHeure[], MATCH(Z641*1,TableHeuresMinutes[Colonne1],0),MATCH(Y641*1,(MatriceHeureHeure[#Headers])*1,0))</f>
        <v>#VALUE!</v>
      </c>
      <c r="AD641" s="48" t="e">
        <f>LEFT(TEXT(DataFromForm[[#This Row],[HeureBoisson]],"0000"),2)</f>
        <v>#VALUE!</v>
      </c>
      <c r="AE641" s="31" t="e">
        <f>LEFT(TEXT(DataFromForm[[#This Row],[HeureBoisson]],"0000"),2)+1</f>
        <v>#VALUE!</v>
      </c>
      <c r="AF641" t="e">
        <f>IF(RIGHT(DataFromForm[[#This Row],[HeureBoisson]],2)*1 &gt;57, AE641,AD641)</f>
        <v>#VALUE!</v>
      </c>
      <c r="AG641" t="e">
        <f>IF(RIGHT(DataFromForm[[#This Row],[HeureBoisson]],2)*1 &gt;57,0,MROUND(RIGHT(DataFromForm[[#This Row],[Heure coucher]]*1,2),15))</f>
        <v>#VALUE!</v>
      </c>
      <c r="AH641" t="e" cm="1">
        <f t="array" aca="1" ref="AH641" ca="1">RIGHT(CELL("address",INDEX(Agenda!A:A,MATCH(DataFromForm[[#This Row],[Date]],Agenda!A:A,0))),3)-1</f>
        <v>#VALUE!</v>
      </c>
      <c r="AI641" s="4" t="e" cm="1">
        <f t="array" ref="AI641">INDEX(MatriceHeureHeure[], MATCH(AG641*1,TableHeuresMinutes[Colonne1],0),MATCH(AF641*1,(MatriceHeureHeure[#Headers])*1,0))</f>
        <v>#VALUE!</v>
      </c>
      <c r="AJ641" s="37">
        <v>0</v>
      </c>
      <c r="AK641" s="48" t="e">
        <f>LEFT(TEXT(DataFromForm[[#This Row],[Heure sieste]],"0000"),2)</f>
        <v>#VALUE!</v>
      </c>
      <c r="AL641" s="31" t="e">
        <f>LEFT(TEXT(DataFromForm[[#This Row],[Heure sieste]],"0000"),2)+1</f>
        <v>#VALUE!</v>
      </c>
      <c r="AM641" t="e">
        <f>IF(RIGHT(DataFromForm[[#This Row],[Heure sieste]],2)*1 &gt;57, AL641,AK641)</f>
        <v>#VALUE!</v>
      </c>
      <c r="AN641" t="e">
        <f>IF(RIGHT(DataFromForm[[#This Row],[Heure sieste]],2)*1 &gt;57,0,MROUND(RIGHT(DataFromForm[[#This Row],[Heure sieste]]*1,2),15))</f>
        <v>#VALUE!</v>
      </c>
      <c r="AO641" t="e">
        <f>MROUND(DataFromForm[[#This Row],[Durée sieste]],15)</f>
        <v>#VALUE!</v>
      </c>
      <c r="AP641" t="e" cm="1">
        <f t="array" aca="1" ref="AP641" ca="1">RIGHT(CELL("address",INDEX(Agenda!A:A,MATCH(DataFromForm[[#This Row],[Date]],Agenda!A:A,0))),3)</f>
        <v>#VALUE!</v>
      </c>
      <c r="AQ641" s="4" t="e" cm="1">
        <f t="array" ref="AQ641">INDEX(MatriceHeureHeure[], MATCH(AN641*1,TableHeuresMinutes[Colonne1],0),MATCH(AM641*1,(MatriceHeureHeure[#Headers])*1,0))</f>
        <v>#VALUE!</v>
      </c>
      <c r="AR641" t="e">
        <f t="shared" si="10"/>
        <v>#VALUE!</v>
      </c>
    </row>
    <row r="642" spans="16:44">
      <c r="P642" s="30" t="e">
        <f>LEFT(TEXT(DataFromForm[[#This Row],[Heure coucher]],"0000"),2)</f>
        <v>#VALUE!</v>
      </c>
      <c r="Q642" s="31" t="e">
        <f>LEFT(TEXT(DataFromForm[[#This Row],[Heure coucher]],"0000"),2)+1</f>
        <v>#VALUE!</v>
      </c>
      <c r="R642" s="32" t="e">
        <f>IF(RIGHT(DataFromForm[[#This Row],[Heure coucher]],2)*1 &gt;57,Q642, P642)</f>
        <v>#VALUE!</v>
      </c>
      <c r="S642" s="33" t="e">
        <f>IF(RIGHT(DataFromForm[[#This Row],[Heure coucher]],2)*1 &gt;57,0,MROUND(RIGHT(DataFromForm[[#This Row],[Heure coucher]]*1,2),15))</f>
        <v>#VALUE!</v>
      </c>
      <c r="T642" s="20" t="e" cm="1">
        <f t="array" aca="1" ref="T642" ca="1">RIGHT(CELL("address",INDEX(Agenda!A:A,MATCH(DataFromForm[[#This Row],[Date]],Agenda!A:A,0))),3)</f>
        <v>#VALUE!</v>
      </c>
      <c r="U642" s="34" t="e" cm="1">
        <f t="array" ref="U642">INDEX(MatriceHeureHeure[], MATCH(S642*1,TableHeuresMinutes[Colonne1],0),MATCH(R642*1,(MatriceHeureHeure[#Headers])*1,0))</f>
        <v>#VALUE!</v>
      </c>
      <c r="W642" s="30" t="e">
        <f>LEFT(TEXT(DataFromForm[[#This Row],[Heure levé]],"0000"),2)</f>
        <v>#VALUE!</v>
      </c>
      <c r="X642" s="31" t="e">
        <f>LEFT(TEXT(DataFromForm[[#This Row],[Heure levé]],"0000"),2)+1</f>
        <v>#VALUE!</v>
      </c>
      <c r="Y642" t="e">
        <f>IF(RIGHT(DataFromForm[[#This Row],[Heure levé]],2)*1 &gt;57, X642,W642)</f>
        <v>#VALUE!</v>
      </c>
      <c r="Z642" t="e">
        <f>IF(RIGHT(DataFromForm[[#This Row],[Heure levé]],2)*1 &gt;57,0,MROUND(RIGHT(DataFromForm[[#This Row],[Heure coucher]]*1,2),15))</f>
        <v>#VALUE!</v>
      </c>
      <c r="AA642" t="e" cm="1">
        <f t="array" aca="1" ref="AA642" ca="1">RIGHT(CELL("address",INDEX(Agenda!A:A,MATCH(DataFromForm[[#This Row],[Date]],Agenda!A:A,0))),3)</f>
        <v>#VALUE!</v>
      </c>
      <c r="AB642" s="4" t="e" cm="1">
        <f t="array" ref="AB642">INDEX(MatriceHeureHeure[], MATCH(Z642*1,TableHeuresMinutes[Colonne1],0),MATCH(Y642*1,(MatriceHeureHeure[#Headers])*1,0))</f>
        <v>#VALUE!</v>
      </c>
      <c r="AD642" s="48" t="e">
        <f>LEFT(TEXT(DataFromForm[[#This Row],[HeureBoisson]],"0000"),2)</f>
        <v>#VALUE!</v>
      </c>
      <c r="AE642" s="31" t="e">
        <f>LEFT(TEXT(DataFromForm[[#This Row],[HeureBoisson]],"0000"),2)+1</f>
        <v>#VALUE!</v>
      </c>
      <c r="AF642" t="e">
        <f>IF(RIGHT(DataFromForm[[#This Row],[HeureBoisson]],2)*1 &gt;57, AE642,AD642)</f>
        <v>#VALUE!</v>
      </c>
      <c r="AG642" t="e">
        <f>IF(RIGHT(DataFromForm[[#This Row],[HeureBoisson]],2)*1 &gt;57,0,MROUND(RIGHT(DataFromForm[[#This Row],[Heure coucher]]*1,2),15))</f>
        <v>#VALUE!</v>
      </c>
      <c r="AH642" t="e" cm="1">
        <f t="array" aca="1" ref="AH642" ca="1">RIGHT(CELL("address",INDEX(Agenda!A:A,MATCH(DataFromForm[[#This Row],[Date]],Agenda!A:A,0))),3)-1</f>
        <v>#VALUE!</v>
      </c>
      <c r="AI642" s="4" t="e" cm="1">
        <f t="array" ref="AI642">INDEX(MatriceHeureHeure[], MATCH(AG642*1,TableHeuresMinutes[Colonne1],0),MATCH(AF642*1,(MatriceHeureHeure[#Headers])*1,0))</f>
        <v>#VALUE!</v>
      </c>
      <c r="AJ642" s="37">
        <v>0</v>
      </c>
      <c r="AK642" s="48" t="e">
        <f>LEFT(TEXT(DataFromForm[[#This Row],[Heure sieste]],"0000"),2)</f>
        <v>#VALUE!</v>
      </c>
      <c r="AL642" s="31" t="e">
        <f>LEFT(TEXT(DataFromForm[[#This Row],[Heure sieste]],"0000"),2)+1</f>
        <v>#VALUE!</v>
      </c>
      <c r="AM642" t="e">
        <f>IF(RIGHT(DataFromForm[[#This Row],[Heure sieste]],2)*1 &gt;57, AL642,AK642)</f>
        <v>#VALUE!</v>
      </c>
      <c r="AN642" t="e">
        <f>IF(RIGHT(DataFromForm[[#This Row],[Heure sieste]],2)*1 &gt;57,0,MROUND(RIGHT(DataFromForm[[#This Row],[Heure sieste]]*1,2),15))</f>
        <v>#VALUE!</v>
      </c>
      <c r="AO642" t="e">
        <f>MROUND(DataFromForm[[#This Row],[Durée sieste]],15)</f>
        <v>#VALUE!</v>
      </c>
      <c r="AP642" t="e" cm="1">
        <f t="array" aca="1" ref="AP642" ca="1">RIGHT(CELL("address",INDEX(Agenda!A:A,MATCH(DataFromForm[[#This Row],[Date]],Agenda!A:A,0))),3)</f>
        <v>#VALUE!</v>
      </c>
      <c r="AQ642" s="4" t="e" cm="1">
        <f t="array" ref="AQ642">INDEX(MatriceHeureHeure[], MATCH(AN642*1,TableHeuresMinutes[Colonne1],0),MATCH(AM642*1,(MatriceHeureHeure[#Headers])*1,0))</f>
        <v>#VALUE!</v>
      </c>
      <c r="AR642" t="e">
        <f t="shared" si="10"/>
        <v>#VALUE!</v>
      </c>
    </row>
    <row r="643" spans="16:44">
      <c r="P643" s="30" t="e">
        <f>LEFT(TEXT(DataFromForm[[#This Row],[Heure coucher]],"0000"),2)</f>
        <v>#VALUE!</v>
      </c>
      <c r="Q643" s="31" t="e">
        <f>LEFT(TEXT(DataFromForm[[#This Row],[Heure coucher]],"0000"),2)+1</f>
        <v>#VALUE!</v>
      </c>
      <c r="R643" s="32" t="e">
        <f>IF(RIGHT(DataFromForm[[#This Row],[Heure coucher]],2)*1 &gt;57,Q643, P643)</f>
        <v>#VALUE!</v>
      </c>
      <c r="S643" s="33" t="e">
        <f>IF(RIGHT(DataFromForm[[#This Row],[Heure coucher]],2)*1 &gt;57,0,MROUND(RIGHT(DataFromForm[[#This Row],[Heure coucher]]*1,2),15))</f>
        <v>#VALUE!</v>
      </c>
      <c r="T643" s="20" t="e" cm="1">
        <f t="array" aca="1" ref="T643" ca="1">RIGHT(CELL("address",INDEX(Agenda!A:A,MATCH(DataFromForm[[#This Row],[Date]],Agenda!A:A,0))),3)</f>
        <v>#VALUE!</v>
      </c>
      <c r="U643" s="34" t="e" cm="1">
        <f t="array" ref="U643">INDEX(MatriceHeureHeure[], MATCH(S643*1,TableHeuresMinutes[Colonne1],0),MATCH(R643*1,(MatriceHeureHeure[#Headers])*1,0))</f>
        <v>#VALUE!</v>
      </c>
      <c r="W643" s="30" t="e">
        <f>LEFT(TEXT(DataFromForm[[#This Row],[Heure levé]],"0000"),2)</f>
        <v>#VALUE!</v>
      </c>
      <c r="X643" s="31" t="e">
        <f>LEFT(TEXT(DataFromForm[[#This Row],[Heure levé]],"0000"),2)+1</f>
        <v>#VALUE!</v>
      </c>
      <c r="Y643" t="e">
        <f>IF(RIGHT(DataFromForm[[#This Row],[Heure levé]],2)*1 &gt;57, X643,W643)</f>
        <v>#VALUE!</v>
      </c>
      <c r="Z643" t="e">
        <f>IF(RIGHT(DataFromForm[[#This Row],[Heure levé]],2)*1 &gt;57,0,MROUND(RIGHT(DataFromForm[[#This Row],[Heure coucher]]*1,2),15))</f>
        <v>#VALUE!</v>
      </c>
      <c r="AA643" t="e" cm="1">
        <f t="array" aca="1" ref="AA643" ca="1">RIGHT(CELL("address",INDEX(Agenda!A:A,MATCH(DataFromForm[[#This Row],[Date]],Agenda!A:A,0))),3)</f>
        <v>#VALUE!</v>
      </c>
      <c r="AB643" s="4" t="e" cm="1">
        <f t="array" ref="AB643">INDEX(MatriceHeureHeure[], MATCH(Z643*1,TableHeuresMinutes[Colonne1],0),MATCH(Y643*1,(MatriceHeureHeure[#Headers])*1,0))</f>
        <v>#VALUE!</v>
      </c>
      <c r="AD643" s="48" t="e">
        <f>LEFT(TEXT(DataFromForm[[#This Row],[HeureBoisson]],"0000"),2)</f>
        <v>#VALUE!</v>
      </c>
      <c r="AE643" s="31" t="e">
        <f>LEFT(TEXT(DataFromForm[[#This Row],[HeureBoisson]],"0000"),2)+1</f>
        <v>#VALUE!</v>
      </c>
      <c r="AF643" t="e">
        <f>IF(RIGHT(DataFromForm[[#This Row],[HeureBoisson]],2)*1 &gt;57, AE643,AD643)</f>
        <v>#VALUE!</v>
      </c>
      <c r="AG643" t="e">
        <f>IF(RIGHT(DataFromForm[[#This Row],[HeureBoisson]],2)*1 &gt;57,0,MROUND(RIGHT(DataFromForm[[#This Row],[Heure coucher]]*1,2),15))</f>
        <v>#VALUE!</v>
      </c>
      <c r="AH643" t="e" cm="1">
        <f t="array" aca="1" ref="AH643" ca="1">RIGHT(CELL("address",INDEX(Agenda!A:A,MATCH(DataFromForm[[#This Row],[Date]],Agenda!A:A,0))),3)-1</f>
        <v>#VALUE!</v>
      </c>
      <c r="AI643" s="4" t="e" cm="1">
        <f t="array" ref="AI643">INDEX(MatriceHeureHeure[], MATCH(AG643*1,TableHeuresMinutes[Colonne1],0),MATCH(AF643*1,(MatriceHeureHeure[#Headers])*1,0))</f>
        <v>#VALUE!</v>
      </c>
      <c r="AJ643" s="37">
        <v>0</v>
      </c>
      <c r="AK643" s="48" t="e">
        <f>LEFT(TEXT(DataFromForm[[#This Row],[Heure sieste]],"0000"),2)</f>
        <v>#VALUE!</v>
      </c>
      <c r="AL643" s="31" t="e">
        <f>LEFT(TEXT(DataFromForm[[#This Row],[Heure sieste]],"0000"),2)+1</f>
        <v>#VALUE!</v>
      </c>
      <c r="AM643" t="e">
        <f>IF(RIGHT(DataFromForm[[#This Row],[Heure sieste]],2)*1 &gt;57, AL643,AK643)</f>
        <v>#VALUE!</v>
      </c>
      <c r="AN643" t="e">
        <f>IF(RIGHT(DataFromForm[[#This Row],[Heure sieste]],2)*1 &gt;57,0,MROUND(RIGHT(DataFromForm[[#This Row],[Heure sieste]]*1,2),15))</f>
        <v>#VALUE!</v>
      </c>
      <c r="AO643" t="e">
        <f>MROUND(DataFromForm[[#This Row],[Durée sieste]],15)</f>
        <v>#VALUE!</v>
      </c>
      <c r="AP643" t="e" cm="1">
        <f t="array" aca="1" ref="AP643" ca="1">RIGHT(CELL("address",INDEX(Agenda!A:A,MATCH(DataFromForm[[#This Row],[Date]],Agenda!A:A,0))),3)</f>
        <v>#VALUE!</v>
      </c>
      <c r="AQ643" s="4" t="e" cm="1">
        <f t="array" ref="AQ643">INDEX(MatriceHeureHeure[], MATCH(AN643*1,TableHeuresMinutes[Colonne1],0),MATCH(AM643*1,(MatriceHeureHeure[#Headers])*1,0))</f>
        <v>#VALUE!</v>
      </c>
      <c r="AR643" t="e">
        <f t="shared" si="10"/>
        <v>#VALUE!</v>
      </c>
    </row>
    <row r="644" spans="16:44">
      <c r="P644" s="30" t="e">
        <f>LEFT(TEXT(DataFromForm[[#This Row],[Heure coucher]],"0000"),2)</f>
        <v>#VALUE!</v>
      </c>
      <c r="Q644" s="31" t="e">
        <f>LEFT(TEXT(DataFromForm[[#This Row],[Heure coucher]],"0000"),2)+1</f>
        <v>#VALUE!</v>
      </c>
      <c r="R644" s="32" t="e">
        <f>IF(RIGHT(DataFromForm[[#This Row],[Heure coucher]],2)*1 &gt;57,Q644, P644)</f>
        <v>#VALUE!</v>
      </c>
      <c r="S644" s="33" t="e">
        <f>IF(RIGHT(DataFromForm[[#This Row],[Heure coucher]],2)*1 &gt;57,0,MROUND(RIGHT(DataFromForm[[#This Row],[Heure coucher]]*1,2),15))</f>
        <v>#VALUE!</v>
      </c>
      <c r="T644" s="20" t="e" cm="1">
        <f t="array" aca="1" ref="T644" ca="1">RIGHT(CELL("address",INDEX(Agenda!A:A,MATCH(DataFromForm[[#This Row],[Date]],Agenda!A:A,0))),3)</f>
        <v>#VALUE!</v>
      </c>
      <c r="U644" s="34" t="e" cm="1">
        <f t="array" ref="U644">INDEX(MatriceHeureHeure[], MATCH(S644*1,TableHeuresMinutes[Colonne1],0),MATCH(R644*1,(MatriceHeureHeure[#Headers])*1,0))</f>
        <v>#VALUE!</v>
      </c>
      <c r="W644" s="30" t="e">
        <f>LEFT(TEXT(DataFromForm[[#This Row],[Heure levé]],"0000"),2)</f>
        <v>#VALUE!</v>
      </c>
      <c r="X644" s="31" t="e">
        <f>LEFT(TEXT(DataFromForm[[#This Row],[Heure levé]],"0000"),2)+1</f>
        <v>#VALUE!</v>
      </c>
      <c r="Y644" t="e">
        <f>IF(RIGHT(DataFromForm[[#This Row],[Heure levé]],2)*1 &gt;57, X644,W644)</f>
        <v>#VALUE!</v>
      </c>
      <c r="Z644" t="e">
        <f>IF(RIGHT(DataFromForm[[#This Row],[Heure levé]],2)*1 &gt;57,0,MROUND(RIGHT(DataFromForm[[#This Row],[Heure coucher]]*1,2),15))</f>
        <v>#VALUE!</v>
      </c>
      <c r="AA644" t="e" cm="1">
        <f t="array" aca="1" ref="AA644" ca="1">RIGHT(CELL("address",INDEX(Agenda!A:A,MATCH(DataFromForm[[#This Row],[Date]],Agenda!A:A,0))),3)</f>
        <v>#VALUE!</v>
      </c>
      <c r="AB644" s="4" t="e" cm="1">
        <f t="array" ref="AB644">INDEX(MatriceHeureHeure[], MATCH(Z644*1,TableHeuresMinutes[Colonne1],0),MATCH(Y644*1,(MatriceHeureHeure[#Headers])*1,0))</f>
        <v>#VALUE!</v>
      </c>
      <c r="AD644" s="48" t="e">
        <f>LEFT(TEXT(DataFromForm[[#This Row],[HeureBoisson]],"0000"),2)</f>
        <v>#VALUE!</v>
      </c>
      <c r="AE644" s="31" t="e">
        <f>LEFT(TEXT(DataFromForm[[#This Row],[HeureBoisson]],"0000"),2)+1</f>
        <v>#VALUE!</v>
      </c>
      <c r="AF644" t="e">
        <f>IF(RIGHT(DataFromForm[[#This Row],[HeureBoisson]],2)*1 &gt;57, AE644,AD644)</f>
        <v>#VALUE!</v>
      </c>
      <c r="AG644" t="e">
        <f>IF(RIGHT(DataFromForm[[#This Row],[HeureBoisson]],2)*1 &gt;57,0,MROUND(RIGHT(DataFromForm[[#This Row],[Heure coucher]]*1,2),15))</f>
        <v>#VALUE!</v>
      </c>
      <c r="AH644" t="e" cm="1">
        <f t="array" aca="1" ref="AH644" ca="1">RIGHT(CELL("address",INDEX(Agenda!A:A,MATCH(DataFromForm[[#This Row],[Date]],Agenda!A:A,0))),3)-1</f>
        <v>#VALUE!</v>
      </c>
      <c r="AI644" s="4" t="e" cm="1">
        <f t="array" ref="AI644">INDEX(MatriceHeureHeure[], MATCH(AG644*1,TableHeuresMinutes[Colonne1],0),MATCH(AF644*1,(MatriceHeureHeure[#Headers])*1,0))</f>
        <v>#VALUE!</v>
      </c>
      <c r="AJ644" s="37">
        <v>0</v>
      </c>
      <c r="AK644" s="48" t="e">
        <f>LEFT(TEXT(DataFromForm[[#This Row],[Heure sieste]],"0000"),2)</f>
        <v>#VALUE!</v>
      </c>
      <c r="AL644" s="31" t="e">
        <f>LEFT(TEXT(DataFromForm[[#This Row],[Heure sieste]],"0000"),2)+1</f>
        <v>#VALUE!</v>
      </c>
      <c r="AM644" t="e">
        <f>IF(RIGHT(DataFromForm[[#This Row],[Heure sieste]],2)*1 &gt;57, AL644,AK644)</f>
        <v>#VALUE!</v>
      </c>
      <c r="AN644" t="e">
        <f>IF(RIGHT(DataFromForm[[#This Row],[Heure sieste]],2)*1 &gt;57,0,MROUND(RIGHT(DataFromForm[[#This Row],[Heure sieste]]*1,2),15))</f>
        <v>#VALUE!</v>
      </c>
      <c r="AO644" t="e">
        <f>MROUND(DataFromForm[[#This Row],[Durée sieste]],15)</f>
        <v>#VALUE!</v>
      </c>
      <c r="AP644" t="e" cm="1">
        <f t="array" aca="1" ref="AP644" ca="1">RIGHT(CELL("address",INDEX(Agenda!A:A,MATCH(DataFromForm[[#This Row],[Date]],Agenda!A:A,0))),3)</f>
        <v>#VALUE!</v>
      </c>
      <c r="AQ644" s="4" t="e" cm="1">
        <f t="array" ref="AQ644">INDEX(MatriceHeureHeure[], MATCH(AN644*1,TableHeuresMinutes[Colonne1],0),MATCH(AM644*1,(MatriceHeureHeure[#Headers])*1,0))</f>
        <v>#VALUE!</v>
      </c>
      <c r="AR644" t="e">
        <f t="shared" si="10"/>
        <v>#VALUE!</v>
      </c>
    </row>
    <row r="645" spans="16:44">
      <c r="P645" s="30" t="e">
        <f>LEFT(TEXT(DataFromForm[[#This Row],[Heure coucher]],"0000"),2)</f>
        <v>#VALUE!</v>
      </c>
      <c r="Q645" s="31" t="e">
        <f>LEFT(TEXT(DataFromForm[[#This Row],[Heure coucher]],"0000"),2)+1</f>
        <v>#VALUE!</v>
      </c>
      <c r="R645" s="32" t="e">
        <f>IF(RIGHT(DataFromForm[[#This Row],[Heure coucher]],2)*1 &gt;57,Q645, P645)</f>
        <v>#VALUE!</v>
      </c>
      <c r="S645" s="33" t="e">
        <f>IF(RIGHT(DataFromForm[[#This Row],[Heure coucher]],2)*1 &gt;57,0,MROUND(RIGHT(DataFromForm[[#This Row],[Heure coucher]]*1,2),15))</f>
        <v>#VALUE!</v>
      </c>
      <c r="T645" s="20" t="e" cm="1">
        <f t="array" aca="1" ref="T645" ca="1">RIGHT(CELL("address",INDEX(Agenda!A:A,MATCH(DataFromForm[[#This Row],[Date]],Agenda!A:A,0))),3)</f>
        <v>#VALUE!</v>
      </c>
      <c r="U645" s="34" t="e" cm="1">
        <f t="array" ref="U645">INDEX(MatriceHeureHeure[], MATCH(S645*1,TableHeuresMinutes[Colonne1],0),MATCH(R645*1,(MatriceHeureHeure[#Headers])*1,0))</f>
        <v>#VALUE!</v>
      </c>
      <c r="W645" s="30" t="e">
        <f>LEFT(TEXT(DataFromForm[[#This Row],[Heure levé]],"0000"),2)</f>
        <v>#VALUE!</v>
      </c>
      <c r="X645" s="31" t="e">
        <f>LEFT(TEXT(DataFromForm[[#This Row],[Heure levé]],"0000"),2)+1</f>
        <v>#VALUE!</v>
      </c>
      <c r="Y645" t="e">
        <f>IF(RIGHT(DataFromForm[[#This Row],[Heure levé]],2)*1 &gt;57, X645,W645)</f>
        <v>#VALUE!</v>
      </c>
      <c r="Z645" t="e">
        <f>IF(RIGHT(DataFromForm[[#This Row],[Heure levé]],2)*1 &gt;57,0,MROUND(RIGHT(DataFromForm[[#This Row],[Heure coucher]]*1,2),15))</f>
        <v>#VALUE!</v>
      </c>
      <c r="AA645" t="e" cm="1">
        <f t="array" aca="1" ref="AA645" ca="1">RIGHT(CELL("address",INDEX(Agenda!A:A,MATCH(DataFromForm[[#This Row],[Date]],Agenda!A:A,0))),3)</f>
        <v>#VALUE!</v>
      </c>
      <c r="AB645" s="4" t="e" cm="1">
        <f t="array" ref="AB645">INDEX(MatriceHeureHeure[], MATCH(Z645*1,TableHeuresMinutes[Colonne1],0),MATCH(Y645*1,(MatriceHeureHeure[#Headers])*1,0))</f>
        <v>#VALUE!</v>
      </c>
      <c r="AD645" s="48" t="e">
        <f>LEFT(TEXT(DataFromForm[[#This Row],[HeureBoisson]],"0000"),2)</f>
        <v>#VALUE!</v>
      </c>
      <c r="AE645" s="31" t="e">
        <f>LEFT(TEXT(DataFromForm[[#This Row],[HeureBoisson]],"0000"),2)+1</f>
        <v>#VALUE!</v>
      </c>
      <c r="AF645" t="e">
        <f>IF(RIGHT(DataFromForm[[#This Row],[HeureBoisson]],2)*1 &gt;57, AE645,AD645)</f>
        <v>#VALUE!</v>
      </c>
      <c r="AG645" t="e">
        <f>IF(RIGHT(DataFromForm[[#This Row],[HeureBoisson]],2)*1 &gt;57,0,MROUND(RIGHT(DataFromForm[[#This Row],[Heure coucher]]*1,2),15))</f>
        <v>#VALUE!</v>
      </c>
      <c r="AH645" t="e" cm="1">
        <f t="array" aca="1" ref="AH645" ca="1">RIGHT(CELL("address",INDEX(Agenda!A:A,MATCH(DataFromForm[[#This Row],[Date]],Agenda!A:A,0))),3)-1</f>
        <v>#VALUE!</v>
      </c>
      <c r="AI645" s="4" t="e" cm="1">
        <f t="array" ref="AI645">INDEX(MatriceHeureHeure[], MATCH(AG645*1,TableHeuresMinutes[Colonne1],0),MATCH(AF645*1,(MatriceHeureHeure[#Headers])*1,0))</f>
        <v>#VALUE!</v>
      </c>
      <c r="AJ645" s="37">
        <v>0</v>
      </c>
      <c r="AK645" s="48" t="e">
        <f>LEFT(TEXT(DataFromForm[[#This Row],[Heure sieste]],"0000"),2)</f>
        <v>#VALUE!</v>
      </c>
      <c r="AL645" s="31" t="e">
        <f>LEFT(TEXT(DataFromForm[[#This Row],[Heure sieste]],"0000"),2)+1</f>
        <v>#VALUE!</v>
      </c>
      <c r="AM645" t="e">
        <f>IF(RIGHT(DataFromForm[[#This Row],[Heure sieste]],2)*1 &gt;57, AL645,AK645)</f>
        <v>#VALUE!</v>
      </c>
      <c r="AN645" t="e">
        <f>IF(RIGHT(DataFromForm[[#This Row],[Heure sieste]],2)*1 &gt;57,0,MROUND(RIGHT(DataFromForm[[#This Row],[Heure sieste]]*1,2),15))</f>
        <v>#VALUE!</v>
      </c>
      <c r="AO645" t="e">
        <f>MROUND(DataFromForm[[#This Row],[Durée sieste]],15)</f>
        <v>#VALUE!</v>
      </c>
      <c r="AP645" t="e" cm="1">
        <f t="array" aca="1" ref="AP645" ca="1">RIGHT(CELL("address",INDEX(Agenda!A:A,MATCH(DataFromForm[[#This Row],[Date]],Agenda!A:A,0))),3)</f>
        <v>#VALUE!</v>
      </c>
      <c r="AQ645" s="4" t="e" cm="1">
        <f t="array" ref="AQ645">INDEX(MatriceHeureHeure[], MATCH(AN645*1,TableHeuresMinutes[Colonne1],0),MATCH(AM645*1,(MatriceHeureHeure[#Headers])*1,0))</f>
        <v>#VALUE!</v>
      </c>
      <c r="AR645" t="e">
        <f t="shared" si="10"/>
        <v>#VALUE!</v>
      </c>
    </row>
    <row r="646" spans="16:44">
      <c r="P646" s="30" t="e">
        <f>LEFT(TEXT(DataFromForm[[#This Row],[Heure coucher]],"0000"),2)</f>
        <v>#VALUE!</v>
      </c>
      <c r="Q646" s="31" t="e">
        <f>LEFT(TEXT(DataFromForm[[#This Row],[Heure coucher]],"0000"),2)+1</f>
        <v>#VALUE!</v>
      </c>
      <c r="R646" s="32" t="e">
        <f>IF(RIGHT(DataFromForm[[#This Row],[Heure coucher]],2)*1 &gt;57,Q646, P646)</f>
        <v>#VALUE!</v>
      </c>
      <c r="S646" s="33" t="e">
        <f>IF(RIGHT(DataFromForm[[#This Row],[Heure coucher]],2)*1 &gt;57,0,MROUND(RIGHT(DataFromForm[[#This Row],[Heure coucher]]*1,2),15))</f>
        <v>#VALUE!</v>
      </c>
      <c r="T646" s="20" t="e" cm="1">
        <f t="array" aca="1" ref="T646" ca="1">RIGHT(CELL("address",INDEX(Agenda!A:A,MATCH(DataFromForm[[#This Row],[Date]],Agenda!A:A,0))),3)</f>
        <v>#VALUE!</v>
      </c>
      <c r="U646" s="34" t="e" cm="1">
        <f t="array" ref="U646">INDEX(MatriceHeureHeure[], MATCH(S646*1,TableHeuresMinutes[Colonne1],0),MATCH(R646*1,(MatriceHeureHeure[#Headers])*1,0))</f>
        <v>#VALUE!</v>
      </c>
      <c r="W646" s="30" t="e">
        <f>LEFT(TEXT(DataFromForm[[#This Row],[Heure levé]],"0000"),2)</f>
        <v>#VALUE!</v>
      </c>
      <c r="X646" s="31" t="e">
        <f>LEFT(TEXT(DataFromForm[[#This Row],[Heure levé]],"0000"),2)+1</f>
        <v>#VALUE!</v>
      </c>
      <c r="Y646" t="e">
        <f>IF(RIGHT(DataFromForm[[#This Row],[Heure levé]],2)*1 &gt;57, X646,W646)</f>
        <v>#VALUE!</v>
      </c>
      <c r="Z646" t="e">
        <f>IF(RIGHT(DataFromForm[[#This Row],[Heure levé]],2)*1 &gt;57,0,MROUND(RIGHT(DataFromForm[[#This Row],[Heure coucher]]*1,2),15))</f>
        <v>#VALUE!</v>
      </c>
      <c r="AA646" t="e" cm="1">
        <f t="array" aca="1" ref="AA646" ca="1">RIGHT(CELL("address",INDEX(Agenda!A:A,MATCH(DataFromForm[[#This Row],[Date]],Agenda!A:A,0))),3)</f>
        <v>#VALUE!</v>
      </c>
      <c r="AB646" s="4" t="e" cm="1">
        <f t="array" ref="AB646">INDEX(MatriceHeureHeure[], MATCH(Z646*1,TableHeuresMinutes[Colonne1],0),MATCH(Y646*1,(MatriceHeureHeure[#Headers])*1,0))</f>
        <v>#VALUE!</v>
      </c>
      <c r="AD646" s="48" t="e">
        <f>LEFT(TEXT(DataFromForm[[#This Row],[HeureBoisson]],"0000"),2)</f>
        <v>#VALUE!</v>
      </c>
      <c r="AE646" s="31" t="e">
        <f>LEFT(TEXT(DataFromForm[[#This Row],[HeureBoisson]],"0000"),2)+1</f>
        <v>#VALUE!</v>
      </c>
      <c r="AF646" t="e">
        <f>IF(RIGHT(DataFromForm[[#This Row],[HeureBoisson]],2)*1 &gt;57, AE646,AD646)</f>
        <v>#VALUE!</v>
      </c>
      <c r="AG646" t="e">
        <f>IF(RIGHT(DataFromForm[[#This Row],[HeureBoisson]],2)*1 &gt;57,0,MROUND(RIGHT(DataFromForm[[#This Row],[Heure coucher]]*1,2),15))</f>
        <v>#VALUE!</v>
      </c>
      <c r="AH646" t="e" cm="1">
        <f t="array" aca="1" ref="AH646" ca="1">RIGHT(CELL("address",INDEX(Agenda!A:A,MATCH(DataFromForm[[#This Row],[Date]],Agenda!A:A,0))),3)-1</f>
        <v>#VALUE!</v>
      </c>
      <c r="AI646" s="4" t="e" cm="1">
        <f t="array" ref="AI646">INDEX(MatriceHeureHeure[], MATCH(AG646*1,TableHeuresMinutes[Colonne1],0),MATCH(AF646*1,(MatriceHeureHeure[#Headers])*1,0))</f>
        <v>#VALUE!</v>
      </c>
      <c r="AJ646" s="37">
        <v>0</v>
      </c>
      <c r="AK646" s="48" t="e">
        <f>LEFT(TEXT(DataFromForm[[#This Row],[Heure sieste]],"0000"),2)</f>
        <v>#VALUE!</v>
      </c>
      <c r="AL646" s="31" t="e">
        <f>LEFT(TEXT(DataFromForm[[#This Row],[Heure sieste]],"0000"),2)+1</f>
        <v>#VALUE!</v>
      </c>
      <c r="AM646" t="e">
        <f>IF(RIGHT(DataFromForm[[#This Row],[Heure sieste]],2)*1 &gt;57, AL646,AK646)</f>
        <v>#VALUE!</v>
      </c>
      <c r="AN646" t="e">
        <f>IF(RIGHT(DataFromForm[[#This Row],[Heure sieste]],2)*1 &gt;57,0,MROUND(RIGHT(DataFromForm[[#This Row],[Heure sieste]]*1,2),15))</f>
        <v>#VALUE!</v>
      </c>
      <c r="AO646" t="e">
        <f>MROUND(DataFromForm[[#This Row],[Durée sieste]],15)</f>
        <v>#VALUE!</v>
      </c>
      <c r="AP646" t="e" cm="1">
        <f t="array" aca="1" ref="AP646" ca="1">RIGHT(CELL("address",INDEX(Agenda!A:A,MATCH(DataFromForm[[#This Row],[Date]],Agenda!A:A,0))),3)</f>
        <v>#VALUE!</v>
      </c>
      <c r="AQ646" s="4" t="e" cm="1">
        <f t="array" ref="AQ646">INDEX(MatriceHeureHeure[], MATCH(AN646*1,TableHeuresMinutes[Colonne1],0),MATCH(AM646*1,(MatriceHeureHeure[#Headers])*1,0))</f>
        <v>#VALUE!</v>
      </c>
      <c r="AR646" t="e">
        <f t="shared" si="10"/>
        <v>#VALUE!</v>
      </c>
    </row>
    <row r="647" spans="16:44">
      <c r="P647" s="30" t="e">
        <f>LEFT(TEXT(DataFromForm[[#This Row],[Heure coucher]],"0000"),2)</f>
        <v>#VALUE!</v>
      </c>
      <c r="Q647" s="31" t="e">
        <f>LEFT(TEXT(DataFromForm[[#This Row],[Heure coucher]],"0000"),2)+1</f>
        <v>#VALUE!</v>
      </c>
      <c r="R647" s="32" t="e">
        <f>IF(RIGHT(DataFromForm[[#This Row],[Heure coucher]],2)*1 &gt;57,Q647, P647)</f>
        <v>#VALUE!</v>
      </c>
      <c r="S647" s="33" t="e">
        <f>IF(RIGHT(DataFromForm[[#This Row],[Heure coucher]],2)*1 &gt;57,0,MROUND(RIGHT(DataFromForm[[#This Row],[Heure coucher]]*1,2),15))</f>
        <v>#VALUE!</v>
      </c>
      <c r="T647" s="20" t="e" cm="1">
        <f t="array" aca="1" ref="T647" ca="1">RIGHT(CELL("address",INDEX(Agenda!A:A,MATCH(DataFromForm[[#This Row],[Date]],Agenda!A:A,0))),3)</f>
        <v>#VALUE!</v>
      </c>
      <c r="U647" s="34" t="e" cm="1">
        <f t="array" ref="U647">INDEX(MatriceHeureHeure[], MATCH(S647*1,TableHeuresMinutes[Colonne1],0),MATCH(R647*1,(MatriceHeureHeure[#Headers])*1,0))</f>
        <v>#VALUE!</v>
      </c>
      <c r="W647" s="30" t="e">
        <f>LEFT(TEXT(DataFromForm[[#This Row],[Heure levé]],"0000"),2)</f>
        <v>#VALUE!</v>
      </c>
      <c r="X647" s="31" t="e">
        <f>LEFT(TEXT(DataFromForm[[#This Row],[Heure levé]],"0000"),2)+1</f>
        <v>#VALUE!</v>
      </c>
      <c r="Y647" t="e">
        <f>IF(RIGHT(DataFromForm[[#This Row],[Heure levé]],2)*1 &gt;57, X647,W647)</f>
        <v>#VALUE!</v>
      </c>
      <c r="Z647" t="e">
        <f>IF(RIGHT(DataFromForm[[#This Row],[Heure levé]],2)*1 &gt;57,0,MROUND(RIGHT(DataFromForm[[#This Row],[Heure coucher]]*1,2),15))</f>
        <v>#VALUE!</v>
      </c>
      <c r="AA647" t="e" cm="1">
        <f t="array" aca="1" ref="AA647" ca="1">RIGHT(CELL("address",INDEX(Agenda!A:A,MATCH(DataFromForm[[#This Row],[Date]],Agenda!A:A,0))),3)</f>
        <v>#VALUE!</v>
      </c>
      <c r="AB647" s="4" t="e" cm="1">
        <f t="array" ref="AB647">INDEX(MatriceHeureHeure[], MATCH(Z647*1,TableHeuresMinutes[Colonne1],0),MATCH(Y647*1,(MatriceHeureHeure[#Headers])*1,0))</f>
        <v>#VALUE!</v>
      </c>
      <c r="AD647" s="48" t="e">
        <f>LEFT(TEXT(DataFromForm[[#This Row],[HeureBoisson]],"0000"),2)</f>
        <v>#VALUE!</v>
      </c>
      <c r="AE647" s="31" t="e">
        <f>LEFT(TEXT(DataFromForm[[#This Row],[HeureBoisson]],"0000"),2)+1</f>
        <v>#VALUE!</v>
      </c>
      <c r="AF647" t="e">
        <f>IF(RIGHT(DataFromForm[[#This Row],[HeureBoisson]],2)*1 &gt;57, AE647,AD647)</f>
        <v>#VALUE!</v>
      </c>
      <c r="AG647" t="e">
        <f>IF(RIGHT(DataFromForm[[#This Row],[HeureBoisson]],2)*1 &gt;57,0,MROUND(RIGHT(DataFromForm[[#This Row],[Heure coucher]]*1,2),15))</f>
        <v>#VALUE!</v>
      </c>
      <c r="AH647" t="e" cm="1">
        <f t="array" aca="1" ref="AH647" ca="1">RIGHT(CELL("address",INDEX(Agenda!A:A,MATCH(DataFromForm[[#This Row],[Date]],Agenda!A:A,0))),3)-1</f>
        <v>#VALUE!</v>
      </c>
      <c r="AI647" s="4" t="e" cm="1">
        <f t="array" ref="AI647">INDEX(MatriceHeureHeure[], MATCH(AG647*1,TableHeuresMinutes[Colonne1],0),MATCH(AF647*1,(MatriceHeureHeure[#Headers])*1,0))</f>
        <v>#VALUE!</v>
      </c>
      <c r="AJ647" s="37">
        <v>0</v>
      </c>
      <c r="AK647" s="48" t="e">
        <f>LEFT(TEXT(DataFromForm[[#This Row],[Heure sieste]],"0000"),2)</f>
        <v>#VALUE!</v>
      </c>
      <c r="AL647" s="31" t="e">
        <f>LEFT(TEXT(DataFromForm[[#This Row],[Heure sieste]],"0000"),2)+1</f>
        <v>#VALUE!</v>
      </c>
      <c r="AM647" t="e">
        <f>IF(RIGHT(DataFromForm[[#This Row],[Heure sieste]],2)*1 &gt;57, AL647,AK647)</f>
        <v>#VALUE!</v>
      </c>
      <c r="AN647" t="e">
        <f>IF(RIGHT(DataFromForm[[#This Row],[Heure sieste]],2)*1 &gt;57,0,MROUND(RIGHT(DataFromForm[[#This Row],[Heure sieste]]*1,2),15))</f>
        <v>#VALUE!</v>
      </c>
      <c r="AO647" t="e">
        <f>MROUND(DataFromForm[[#This Row],[Durée sieste]],15)</f>
        <v>#VALUE!</v>
      </c>
      <c r="AP647" t="e" cm="1">
        <f t="array" aca="1" ref="AP647" ca="1">RIGHT(CELL("address",INDEX(Agenda!A:A,MATCH(DataFromForm[[#This Row],[Date]],Agenda!A:A,0))),3)</f>
        <v>#VALUE!</v>
      </c>
      <c r="AQ647" s="4" t="e" cm="1">
        <f t="array" ref="AQ647">INDEX(MatriceHeureHeure[], MATCH(AN647*1,TableHeuresMinutes[Colonne1],0),MATCH(AM647*1,(MatriceHeureHeure[#Headers])*1,0))</f>
        <v>#VALUE!</v>
      </c>
      <c r="AR647" t="e">
        <f t="shared" si="10"/>
        <v>#VALUE!</v>
      </c>
    </row>
    <row r="648" spans="16:44">
      <c r="P648" s="30" t="e">
        <f>LEFT(TEXT(DataFromForm[[#This Row],[Heure coucher]],"0000"),2)</f>
        <v>#VALUE!</v>
      </c>
      <c r="Q648" s="31" t="e">
        <f>LEFT(TEXT(DataFromForm[[#This Row],[Heure coucher]],"0000"),2)+1</f>
        <v>#VALUE!</v>
      </c>
      <c r="R648" s="32" t="e">
        <f>IF(RIGHT(DataFromForm[[#This Row],[Heure coucher]],2)*1 &gt;57,Q648, P648)</f>
        <v>#VALUE!</v>
      </c>
      <c r="S648" s="33" t="e">
        <f>IF(RIGHT(DataFromForm[[#This Row],[Heure coucher]],2)*1 &gt;57,0,MROUND(RIGHT(DataFromForm[[#This Row],[Heure coucher]]*1,2),15))</f>
        <v>#VALUE!</v>
      </c>
      <c r="T648" s="20" t="e" cm="1">
        <f t="array" aca="1" ref="T648" ca="1">RIGHT(CELL("address",INDEX(Agenda!A:A,MATCH(DataFromForm[[#This Row],[Date]],Agenda!A:A,0))),3)</f>
        <v>#VALUE!</v>
      </c>
      <c r="U648" s="34" t="e" cm="1">
        <f t="array" ref="U648">INDEX(MatriceHeureHeure[], MATCH(S648*1,TableHeuresMinutes[Colonne1],0),MATCH(R648*1,(MatriceHeureHeure[#Headers])*1,0))</f>
        <v>#VALUE!</v>
      </c>
      <c r="W648" s="30" t="e">
        <f>LEFT(TEXT(DataFromForm[[#This Row],[Heure levé]],"0000"),2)</f>
        <v>#VALUE!</v>
      </c>
      <c r="X648" s="31" t="e">
        <f>LEFT(TEXT(DataFromForm[[#This Row],[Heure levé]],"0000"),2)+1</f>
        <v>#VALUE!</v>
      </c>
      <c r="Y648" t="e">
        <f>IF(RIGHT(DataFromForm[[#This Row],[Heure levé]],2)*1 &gt;57, X648,W648)</f>
        <v>#VALUE!</v>
      </c>
      <c r="Z648" t="e">
        <f>IF(RIGHT(DataFromForm[[#This Row],[Heure levé]],2)*1 &gt;57,0,MROUND(RIGHT(DataFromForm[[#This Row],[Heure coucher]]*1,2),15))</f>
        <v>#VALUE!</v>
      </c>
      <c r="AA648" t="e" cm="1">
        <f t="array" aca="1" ref="AA648" ca="1">RIGHT(CELL("address",INDEX(Agenda!A:A,MATCH(DataFromForm[[#This Row],[Date]],Agenda!A:A,0))),3)</f>
        <v>#VALUE!</v>
      </c>
      <c r="AB648" s="4" t="e" cm="1">
        <f t="array" ref="AB648">INDEX(MatriceHeureHeure[], MATCH(Z648*1,TableHeuresMinutes[Colonne1],0),MATCH(Y648*1,(MatriceHeureHeure[#Headers])*1,0))</f>
        <v>#VALUE!</v>
      </c>
      <c r="AD648" s="48" t="e">
        <f>LEFT(TEXT(DataFromForm[[#This Row],[HeureBoisson]],"0000"),2)</f>
        <v>#VALUE!</v>
      </c>
      <c r="AE648" s="31" t="e">
        <f>LEFT(TEXT(DataFromForm[[#This Row],[HeureBoisson]],"0000"),2)+1</f>
        <v>#VALUE!</v>
      </c>
      <c r="AF648" t="e">
        <f>IF(RIGHT(DataFromForm[[#This Row],[HeureBoisson]],2)*1 &gt;57, AE648,AD648)</f>
        <v>#VALUE!</v>
      </c>
      <c r="AG648" t="e">
        <f>IF(RIGHT(DataFromForm[[#This Row],[HeureBoisson]],2)*1 &gt;57,0,MROUND(RIGHT(DataFromForm[[#This Row],[Heure coucher]]*1,2),15))</f>
        <v>#VALUE!</v>
      </c>
      <c r="AH648" t="e" cm="1">
        <f t="array" aca="1" ref="AH648" ca="1">RIGHT(CELL("address",INDEX(Agenda!A:A,MATCH(DataFromForm[[#This Row],[Date]],Agenda!A:A,0))),3)-1</f>
        <v>#VALUE!</v>
      </c>
      <c r="AI648" s="4" t="e" cm="1">
        <f t="array" ref="AI648">INDEX(MatriceHeureHeure[], MATCH(AG648*1,TableHeuresMinutes[Colonne1],0),MATCH(AF648*1,(MatriceHeureHeure[#Headers])*1,0))</f>
        <v>#VALUE!</v>
      </c>
      <c r="AJ648" s="37">
        <v>0</v>
      </c>
      <c r="AK648" s="48" t="e">
        <f>LEFT(TEXT(DataFromForm[[#This Row],[Heure sieste]],"0000"),2)</f>
        <v>#VALUE!</v>
      </c>
      <c r="AL648" s="31" t="e">
        <f>LEFT(TEXT(DataFromForm[[#This Row],[Heure sieste]],"0000"),2)+1</f>
        <v>#VALUE!</v>
      </c>
      <c r="AM648" t="e">
        <f>IF(RIGHT(DataFromForm[[#This Row],[Heure sieste]],2)*1 &gt;57, AL648,AK648)</f>
        <v>#VALUE!</v>
      </c>
      <c r="AN648" t="e">
        <f>IF(RIGHT(DataFromForm[[#This Row],[Heure sieste]],2)*1 &gt;57,0,MROUND(RIGHT(DataFromForm[[#This Row],[Heure sieste]]*1,2),15))</f>
        <v>#VALUE!</v>
      </c>
      <c r="AO648" t="e">
        <f>MROUND(DataFromForm[[#This Row],[Durée sieste]],15)</f>
        <v>#VALUE!</v>
      </c>
      <c r="AP648" t="e" cm="1">
        <f t="array" aca="1" ref="AP648" ca="1">RIGHT(CELL("address",INDEX(Agenda!A:A,MATCH(DataFromForm[[#This Row],[Date]],Agenda!A:A,0))),3)</f>
        <v>#VALUE!</v>
      </c>
      <c r="AQ648" s="4" t="e" cm="1">
        <f t="array" ref="AQ648">INDEX(MatriceHeureHeure[], MATCH(AN648*1,TableHeuresMinutes[Colonne1],0),MATCH(AM648*1,(MatriceHeureHeure[#Headers])*1,0))</f>
        <v>#VALUE!</v>
      </c>
      <c r="AR648" t="e">
        <f t="shared" si="10"/>
        <v>#VALUE!</v>
      </c>
    </row>
    <row r="649" spans="16:44">
      <c r="P649" s="30" t="e">
        <f>LEFT(TEXT(DataFromForm[[#This Row],[Heure coucher]],"0000"),2)</f>
        <v>#VALUE!</v>
      </c>
      <c r="Q649" s="31" t="e">
        <f>LEFT(TEXT(DataFromForm[[#This Row],[Heure coucher]],"0000"),2)+1</f>
        <v>#VALUE!</v>
      </c>
      <c r="R649" s="32" t="e">
        <f>IF(RIGHT(DataFromForm[[#This Row],[Heure coucher]],2)*1 &gt;57,Q649, P649)</f>
        <v>#VALUE!</v>
      </c>
      <c r="S649" s="33" t="e">
        <f>IF(RIGHT(DataFromForm[[#This Row],[Heure coucher]],2)*1 &gt;57,0,MROUND(RIGHT(DataFromForm[[#This Row],[Heure coucher]]*1,2),15))</f>
        <v>#VALUE!</v>
      </c>
      <c r="T649" s="20" t="e" cm="1">
        <f t="array" aca="1" ref="T649" ca="1">RIGHT(CELL("address",INDEX(Agenda!A:A,MATCH(DataFromForm[[#This Row],[Date]],Agenda!A:A,0))),3)</f>
        <v>#VALUE!</v>
      </c>
      <c r="U649" s="34" t="e" cm="1">
        <f t="array" ref="U649">INDEX(MatriceHeureHeure[], MATCH(S649*1,TableHeuresMinutes[Colonne1],0),MATCH(R649*1,(MatriceHeureHeure[#Headers])*1,0))</f>
        <v>#VALUE!</v>
      </c>
      <c r="W649" s="30" t="e">
        <f>LEFT(TEXT(DataFromForm[[#This Row],[Heure levé]],"0000"),2)</f>
        <v>#VALUE!</v>
      </c>
      <c r="X649" s="31" t="e">
        <f>LEFT(TEXT(DataFromForm[[#This Row],[Heure levé]],"0000"),2)+1</f>
        <v>#VALUE!</v>
      </c>
      <c r="Y649" t="e">
        <f>IF(RIGHT(DataFromForm[[#This Row],[Heure levé]],2)*1 &gt;57, X649,W649)</f>
        <v>#VALUE!</v>
      </c>
      <c r="Z649" t="e">
        <f>IF(RIGHT(DataFromForm[[#This Row],[Heure levé]],2)*1 &gt;57,0,MROUND(RIGHT(DataFromForm[[#This Row],[Heure coucher]]*1,2),15))</f>
        <v>#VALUE!</v>
      </c>
      <c r="AA649" t="e" cm="1">
        <f t="array" aca="1" ref="AA649" ca="1">RIGHT(CELL("address",INDEX(Agenda!A:A,MATCH(DataFromForm[[#This Row],[Date]],Agenda!A:A,0))),3)</f>
        <v>#VALUE!</v>
      </c>
      <c r="AB649" s="4" t="e" cm="1">
        <f t="array" ref="AB649">INDEX(MatriceHeureHeure[], MATCH(Z649*1,TableHeuresMinutes[Colonne1],0),MATCH(Y649*1,(MatriceHeureHeure[#Headers])*1,0))</f>
        <v>#VALUE!</v>
      </c>
      <c r="AD649" s="48" t="e">
        <f>LEFT(TEXT(DataFromForm[[#This Row],[HeureBoisson]],"0000"),2)</f>
        <v>#VALUE!</v>
      </c>
      <c r="AE649" s="31" t="e">
        <f>LEFT(TEXT(DataFromForm[[#This Row],[HeureBoisson]],"0000"),2)+1</f>
        <v>#VALUE!</v>
      </c>
      <c r="AF649" t="e">
        <f>IF(RIGHT(DataFromForm[[#This Row],[HeureBoisson]],2)*1 &gt;57, AE649,AD649)</f>
        <v>#VALUE!</v>
      </c>
      <c r="AG649" t="e">
        <f>IF(RIGHT(DataFromForm[[#This Row],[HeureBoisson]],2)*1 &gt;57,0,MROUND(RIGHT(DataFromForm[[#This Row],[Heure coucher]]*1,2),15))</f>
        <v>#VALUE!</v>
      </c>
      <c r="AH649" t="e" cm="1">
        <f t="array" aca="1" ref="AH649" ca="1">RIGHT(CELL("address",INDEX(Agenda!A:A,MATCH(DataFromForm[[#This Row],[Date]],Agenda!A:A,0))),3)-1</f>
        <v>#VALUE!</v>
      </c>
      <c r="AI649" s="4" t="e" cm="1">
        <f t="array" ref="AI649">INDEX(MatriceHeureHeure[], MATCH(AG649*1,TableHeuresMinutes[Colonne1],0),MATCH(AF649*1,(MatriceHeureHeure[#Headers])*1,0))</f>
        <v>#VALUE!</v>
      </c>
      <c r="AJ649" s="37">
        <v>0</v>
      </c>
      <c r="AK649" s="48" t="e">
        <f>LEFT(TEXT(DataFromForm[[#This Row],[Heure sieste]],"0000"),2)</f>
        <v>#VALUE!</v>
      </c>
      <c r="AL649" s="31" t="e">
        <f>LEFT(TEXT(DataFromForm[[#This Row],[Heure sieste]],"0000"),2)+1</f>
        <v>#VALUE!</v>
      </c>
      <c r="AM649" t="e">
        <f>IF(RIGHT(DataFromForm[[#This Row],[Heure sieste]],2)*1 &gt;57, AL649,AK649)</f>
        <v>#VALUE!</v>
      </c>
      <c r="AN649" t="e">
        <f>IF(RIGHT(DataFromForm[[#This Row],[Heure sieste]],2)*1 &gt;57,0,MROUND(RIGHT(DataFromForm[[#This Row],[Heure sieste]]*1,2),15))</f>
        <v>#VALUE!</v>
      </c>
      <c r="AO649" t="e">
        <f>MROUND(DataFromForm[[#This Row],[Durée sieste]],15)</f>
        <v>#VALUE!</v>
      </c>
      <c r="AP649" t="e" cm="1">
        <f t="array" aca="1" ref="AP649" ca="1">RIGHT(CELL("address",INDEX(Agenda!A:A,MATCH(DataFromForm[[#This Row],[Date]],Agenda!A:A,0))),3)</f>
        <v>#VALUE!</v>
      </c>
      <c r="AQ649" s="4" t="e" cm="1">
        <f t="array" ref="AQ649">INDEX(MatriceHeureHeure[], MATCH(AN649*1,TableHeuresMinutes[Colonne1],0),MATCH(AM649*1,(MatriceHeureHeure[#Headers])*1,0))</f>
        <v>#VALUE!</v>
      </c>
      <c r="AR649" t="e">
        <f t="shared" si="10"/>
        <v>#VALUE!</v>
      </c>
    </row>
    <row r="650" spans="16:44">
      <c r="P650" s="30" t="e">
        <f>LEFT(TEXT(DataFromForm[[#This Row],[Heure coucher]],"0000"),2)</f>
        <v>#VALUE!</v>
      </c>
      <c r="Q650" s="31" t="e">
        <f>LEFT(TEXT(DataFromForm[[#This Row],[Heure coucher]],"0000"),2)+1</f>
        <v>#VALUE!</v>
      </c>
      <c r="R650" s="32" t="e">
        <f>IF(RIGHT(DataFromForm[[#This Row],[Heure coucher]],2)*1 &gt;57,Q650, P650)</f>
        <v>#VALUE!</v>
      </c>
      <c r="S650" s="33" t="e">
        <f>IF(RIGHT(DataFromForm[[#This Row],[Heure coucher]],2)*1 &gt;57,0,MROUND(RIGHT(DataFromForm[[#This Row],[Heure coucher]]*1,2),15))</f>
        <v>#VALUE!</v>
      </c>
      <c r="T650" s="20" t="e" cm="1">
        <f t="array" aca="1" ref="T650" ca="1">RIGHT(CELL("address",INDEX(Agenda!A:A,MATCH(DataFromForm[[#This Row],[Date]],Agenda!A:A,0))),3)</f>
        <v>#VALUE!</v>
      </c>
      <c r="U650" s="34" t="e" cm="1">
        <f t="array" ref="U650">INDEX(MatriceHeureHeure[], MATCH(S650*1,TableHeuresMinutes[Colonne1],0),MATCH(R650*1,(MatriceHeureHeure[#Headers])*1,0))</f>
        <v>#VALUE!</v>
      </c>
      <c r="W650" s="30" t="e">
        <f>LEFT(TEXT(DataFromForm[[#This Row],[Heure levé]],"0000"),2)</f>
        <v>#VALUE!</v>
      </c>
      <c r="X650" s="31" t="e">
        <f>LEFT(TEXT(DataFromForm[[#This Row],[Heure levé]],"0000"),2)+1</f>
        <v>#VALUE!</v>
      </c>
      <c r="Y650" t="e">
        <f>IF(RIGHT(DataFromForm[[#This Row],[Heure levé]],2)*1 &gt;57, X650,W650)</f>
        <v>#VALUE!</v>
      </c>
      <c r="Z650" t="e">
        <f>IF(RIGHT(DataFromForm[[#This Row],[Heure levé]],2)*1 &gt;57,0,MROUND(RIGHT(DataFromForm[[#This Row],[Heure coucher]]*1,2),15))</f>
        <v>#VALUE!</v>
      </c>
      <c r="AA650" t="e" cm="1">
        <f t="array" aca="1" ref="AA650" ca="1">RIGHT(CELL("address",INDEX(Agenda!A:A,MATCH(DataFromForm[[#This Row],[Date]],Agenda!A:A,0))),3)</f>
        <v>#VALUE!</v>
      </c>
      <c r="AB650" s="4" t="e" cm="1">
        <f t="array" ref="AB650">INDEX(MatriceHeureHeure[], MATCH(Z650*1,TableHeuresMinutes[Colonne1],0),MATCH(Y650*1,(MatriceHeureHeure[#Headers])*1,0))</f>
        <v>#VALUE!</v>
      </c>
      <c r="AD650" s="48" t="e">
        <f>LEFT(TEXT(DataFromForm[[#This Row],[HeureBoisson]],"0000"),2)</f>
        <v>#VALUE!</v>
      </c>
      <c r="AE650" s="31" t="e">
        <f>LEFT(TEXT(DataFromForm[[#This Row],[HeureBoisson]],"0000"),2)+1</f>
        <v>#VALUE!</v>
      </c>
      <c r="AF650" t="e">
        <f>IF(RIGHT(DataFromForm[[#This Row],[HeureBoisson]],2)*1 &gt;57, AE650,AD650)</f>
        <v>#VALUE!</v>
      </c>
      <c r="AG650" t="e">
        <f>IF(RIGHT(DataFromForm[[#This Row],[HeureBoisson]],2)*1 &gt;57,0,MROUND(RIGHT(DataFromForm[[#This Row],[Heure coucher]]*1,2),15))</f>
        <v>#VALUE!</v>
      </c>
      <c r="AH650" t="e" cm="1">
        <f t="array" aca="1" ref="AH650" ca="1">RIGHT(CELL("address",INDEX(Agenda!A:A,MATCH(DataFromForm[[#This Row],[Date]],Agenda!A:A,0))),3)-1</f>
        <v>#VALUE!</v>
      </c>
      <c r="AI650" s="4" t="e" cm="1">
        <f t="array" ref="AI650">INDEX(MatriceHeureHeure[], MATCH(AG650*1,TableHeuresMinutes[Colonne1],0),MATCH(AF650*1,(MatriceHeureHeure[#Headers])*1,0))</f>
        <v>#VALUE!</v>
      </c>
      <c r="AJ650" s="37">
        <v>0</v>
      </c>
      <c r="AK650" s="48" t="e">
        <f>LEFT(TEXT(DataFromForm[[#This Row],[Heure sieste]],"0000"),2)</f>
        <v>#VALUE!</v>
      </c>
      <c r="AL650" s="31" t="e">
        <f>LEFT(TEXT(DataFromForm[[#This Row],[Heure sieste]],"0000"),2)+1</f>
        <v>#VALUE!</v>
      </c>
      <c r="AM650" t="e">
        <f>IF(RIGHT(DataFromForm[[#This Row],[Heure sieste]],2)*1 &gt;57, AL650,AK650)</f>
        <v>#VALUE!</v>
      </c>
      <c r="AN650" t="e">
        <f>IF(RIGHT(DataFromForm[[#This Row],[Heure sieste]],2)*1 &gt;57,0,MROUND(RIGHT(DataFromForm[[#This Row],[Heure sieste]]*1,2),15))</f>
        <v>#VALUE!</v>
      </c>
      <c r="AO650" t="e">
        <f>MROUND(DataFromForm[[#This Row],[Durée sieste]],15)</f>
        <v>#VALUE!</v>
      </c>
      <c r="AP650" t="e" cm="1">
        <f t="array" aca="1" ref="AP650" ca="1">RIGHT(CELL("address",INDEX(Agenda!A:A,MATCH(DataFromForm[[#This Row],[Date]],Agenda!A:A,0))),3)</f>
        <v>#VALUE!</v>
      </c>
      <c r="AQ650" s="4" t="e" cm="1">
        <f t="array" ref="AQ650">INDEX(MatriceHeureHeure[], MATCH(AN650*1,TableHeuresMinutes[Colonne1],0),MATCH(AM650*1,(MatriceHeureHeure[#Headers])*1,0))</f>
        <v>#VALUE!</v>
      </c>
      <c r="AR650" t="e">
        <f t="shared" si="10"/>
        <v>#VALUE!</v>
      </c>
    </row>
    <row r="651" spans="16:44">
      <c r="P651" s="30" t="e">
        <f>LEFT(TEXT(DataFromForm[[#This Row],[Heure coucher]],"0000"),2)</f>
        <v>#VALUE!</v>
      </c>
      <c r="Q651" s="31" t="e">
        <f>LEFT(TEXT(DataFromForm[[#This Row],[Heure coucher]],"0000"),2)+1</f>
        <v>#VALUE!</v>
      </c>
      <c r="R651" s="32" t="e">
        <f>IF(RIGHT(DataFromForm[[#This Row],[Heure coucher]],2)*1 &gt;57,Q651, P651)</f>
        <v>#VALUE!</v>
      </c>
      <c r="S651" s="33" t="e">
        <f>IF(RIGHT(DataFromForm[[#This Row],[Heure coucher]],2)*1 &gt;57,0,MROUND(RIGHT(DataFromForm[[#This Row],[Heure coucher]]*1,2),15))</f>
        <v>#VALUE!</v>
      </c>
      <c r="T651" s="20" t="e" cm="1">
        <f t="array" aca="1" ref="T651" ca="1">RIGHT(CELL("address",INDEX(Agenda!A:A,MATCH(DataFromForm[[#This Row],[Date]],Agenda!A:A,0))),3)</f>
        <v>#VALUE!</v>
      </c>
      <c r="U651" s="34" t="e" cm="1">
        <f t="array" ref="U651">INDEX(MatriceHeureHeure[], MATCH(S651*1,TableHeuresMinutes[Colonne1],0),MATCH(R651*1,(MatriceHeureHeure[#Headers])*1,0))</f>
        <v>#VALUE!</v>
      </c>
      <c r="W651" s="30" t="e">
        <f>LEFT(TEXT(DataFromForm[[#This Row],[Heure levé]],"0000"),2)</f>
        <v>#VALUE!</v>
      </c>
      <c r="X651" s="31" t="e">
        <f>LEFT(TEXT(DataFromForm[[#This Row],[Heure levé]],"0000"),2)+1</f>
        <v>#VALUE!</v>
      </c>
      <c r="Y651" t="e">
        <f>IF(RIGHT(DataFromForm[[#This Row],[Heure levé]],2)*1 &gt;57, X651,W651)</f>
        <v>#VALUE!</v>
      </c>
      <c r="Z651" t="e">
        <f>IF(RIGHT(DataFromForm[[#This Row],[Heure levé]],2)*1 &gt;57,0,MROUND(RIGHT(DataFromForm[[#This Row],[Heure coucher]]*1,2),15))</f>
        <v>#VALUE!</v>
      </c>
      <c r="AA651" t="e" cm="1">
        <f t="array" aca="1" ref="AA651" ca="1">RIGHT(CELL("address",INDEX(Agenda!A:A,MATCH(DataFromForm[[#This Row],[Date]],Agenda!A:A,0))),3)</f>
        <v>#VALUE!</v>
      </c>
      <c r="AB651" s="4" t="e" cm="1">
        <f t="array" ref="AB651">INDEX(MatriceHeureHeure[], MATCH(Z651*1,TableHeuresMinutes[Colonne1],0),MATCH(Y651*1,(MatriceHeureHeure[#Headers])*1,0))</f>
        <v>#VALUE!</v>
      </c>
      <c r="AD651" s="48" t="e">
        <f>LEFT(TEXT(DataFromForm[[#This Row],[HeureBoisson]],"0000"),2)</f>
        <v>#VALUE!</v>
      </c>
      <c r="AE651" s="31" t="e">
        <f>LEFT(TEXT(DataFromForm[[#This Row],[HeureBoisson]],"0000"),2)+1</f>
        <v>#VALUE!</v>
      </c>
      <c r="AF651" t="e">
        <f>IF(RIGHT(DataFromForm[[#This Row],[HeureBoisson]],2)*1 &gt;57, AE651,AD651)</f>
        <v>#VALUE!</v>
      </c>
      <c r="AG651" t="e">
        <f>IF(RIGHT(DataFromForm[[#This Row],[HeureBoisson]],2)*1 &gt;57,0,MROUND(RIGHT(DataFromForm[[#This Row],[Heure coucher]]*1,2),15))</f>
        <v>#VALUE!</v>
      </c>
      <c r="AH651" t="e" cm="1">
        <f t="array" aca="1" ref="AH651" ca="1">RIGHT(CELL("address",INDEX(Agenda!A:A,MATCH(DataFromForm[[#This Row],[Date]],Agenda!A:A,0))),3)-1</f>
        <v>#VALUE!</v>
      </c>
      <c r="AI651" s="4" t="e" cm="1">
        <f t="array" ref="AI651">INDEX(MatriceHeureHeure[], MATCH(AG651*1,TableHeuresMinutes[Colonne1],0),MATCH(AF651*1,(MatriceHeureHeure[#Headers])*1,0))</f>
        <v>#VALUE!</v>
      </c>
      <c r="AJ651" s="37">
        <v>0</v>
      </c>
      <c r="AK651" s="48" t="e">
        <f>LEFT(TEXT(DataFromForm[[#This Row],[Heure sieste]],"0000"),2)</f>
        <v>#VALUE!</v>
      </c>
      <c r="AL651" s="31" t="e">
        <f>LEFT(TEXT(DataFromForm[[#This Row],[Heure sieste]],"0000"),2)+1</f>
        <v>#VALUE!</v>
      </c>
      <c r="AM651" t="e">
        <f>IF(RIGHT(DataFromForm[[#This Row],[Heure sieste]],2)*1 &gt;57, AL651,AK651)</f>
        <v>#VALUE!</v>
      </c>
      <c r="AN651" t="e">
        <f>IF(RIGHT(DataFromForm[[#This Row],[Heure sieste]],2)*1 &gt;57,0,MROUND(RIGHT(DataFromForm[[#This Row],[Heure sieste]]*1,2),15))</f>
        <v>#VALUE!</v>
      </c>
      <c r="AO651" t="e">
        <f>MROUND(DataFromForm[[#This Row],[Durée sieste]],15)</f>
        <v>#VALUE!</v>
      </c>
      <c r="AP651" t="e" cm="1">
        <f t="array" aca="1" ref="AP651" ca="1">RIGHT(CELL("address",INDEX(Agenda!A:A,MATCH(DataFromForm[[#This Row],[Date]],Agenda!A:A,0))),3)</f>
        <v>#VALUE!</v>
      </c>
      <c r="AQ651" s="4" t="e" cm="1">
        <f t="array" ref="AQ651">INDEX(MatriceHeureHeure[], MATCH(AN651*1,TableHeuresMinutes[Colonne1],0),MATCH(AM651*1,(MatriceHeureHeure[#Headers])*1,0))</f>
        <v>#VALUE!</v>
      </c>
      <c r="AR651" t="e">
        <f t="shared" si="10"/>
        <v>#VALUE!</v>
      </c>
    </row>
    <row r="652" spans="16:44">
      <c r="P652" s="30" t="e">
        <f>LEFT(TEXT(DataFromForm[[#This Row],[Heure coucher]],"0000"),2)</f>
        <v>#VALUE!</v>
      </c>
      <c r="Q652" s="31" t="e">
        <f>LEFT(TEXT(DataFromForm[[#This Row],[Heure coucher]],"0000"),2)+1</f>
        <v>#VALUE!</v>
      </c>
      <c r="R652" s="32" t="e">
        <f>IF(RIGHT(DataFromForm[[#This Row],[Heure coucher]],2)*1 &gt;57,Q652, P652)</f>
        <v>#VALUE!</v>
      </c>
      <c r="S652" s="33" t="e">
        <f>IF(RIGHT(DataFromForm[[#This Row],[Heure coucher]],2)*1 &gt;57,0,MROUND(RIGHT(DataFromForm[[#This Row],[Heure coucher]]*1,2),15))</f>
        <v>#VALUE!</v>
      </c>
      <c r="T652" s="20" t="e" cm="1">
        <f t="array" aca="1" ref="T652" ca="1">RIGHT(CELL("address",INDEX(Agenda!A:A,MATCH(DataFromForm[[#This Row],[Date]],Agenda!A:A,0))),3)</f>
        <v>#VALUE!</v>
      </c>
      <c r="U652" s="34" t="e" cm="1">
        <f t="array" ref="U652">INDEX(MatriceHeureHeure[], MATCH(S652*1,TableHeuresMinutes[Colonne1],0),MATCH(R652*1,(MatriceHeureHeure[#Headers])*1,0))</f>
        <v>#VALUE!</v>
      </c>
      <c r="W652" s="30" t="e">
        <f>LEFT(TEXT(DataFromForm[[#This Row],[Heure levé]],"0000"),2)</f>
        <v>#VALUE!</v>
      </c>
      <c r="X652" s="31" t="e">
        <f>LEFT(TEXT(DataFromForm[[#This Row],[Heure levé]],"0000"),2)+1</f>
        <v>#VALUE!</v>
      </c>
      <c r="Y652" t="e">
        <f>IF(RIGHT(DataFromForm[[#This Row],[Heure levé]],2)*1 &gt;57, X652,W652)</f>
        <v>#VALUE!</v>
      </c>
      <c r="Z652" t="e">
        <f>IF(RIGHT(DataFromForm[[#This Row],[Heure levé]],2)*1 &gt;57,0,MROUND(RIGHT(DataFromForm[[#This Row],[Heure coucher]]*1,2),15))</f>
        <v>#VALUE!</v>
      </c>
      <c r="AA652" t="e" cm="1">
        <f t="array" aca="1" ref="AA652" ca="1">RIGHT(CELL("address",INDEX(Agenda!A:A,MATCH(DataFromForm[[#This Row],[Date]],Agenda!A:A,0))),3)</f>
        <v>#VALUE!</v>
      </c>
      <c r="AB652" s="4" t="e" cm="1">
        <f t="array" ref="AB652">INDEX(MatriceHeureHeure[], MATCH(Z652*1,TableHeuresMinutes[Colonne1],0),MATCH(Y652*1,(MatriceHeureHeure[#Headers])*1,0))</f>
        <v>#VALUE!</v>
      </c>
      <c r="AD652" s="48" t="e">
        <f>LEFT(TEXT(DataFromForm[[#This Row],[HeureBoisson]],"0000"),2)</f>
        <v>#VALUE!</v>
      </c>
      <c r="AE652" s="31" t="e">
        <f>LEFT(TEXT(DataFromForm[[#This Row],[HeureBoisson]],"0000"),2)+1</f>
        <v>#VALUE!</v>
      </c>
      <c r="AF652" t="e">
        <f>IF(RIGHT(DataFromForm[[#This Row],[HeureBoisson]],2)*1 &gt;57, AE652,AD652)</f>
        <v>#VALUE!</v>
      </c>
      <c r="AG652" t="e">
        <f>IF(RIGHT(DataFromForm[[#This Row],[HeureBoisson]],2)*1 &gt;57,0,MROUND(RIGHT(DataFromForm[[#This Row],[Heure coucher]]*1,2),15))</f>
        <v>#VALUE!</v>
      </c>
      <c r="AH652" t="e" cm="1">
        <f t="array" aca="1" ref="AH652" ca="1">RIGHT(CELL("address",INDEX(Agenda!A:A,MATCH(DataFromForm[[#This Row],[Date]],Agenda!A:A,0))),3)-1</f>
        <v>#VALUE!</v>
      </c>
      <c r="AI652" s="4" t="e" cm="1">
        <f t="array" ref="AI652">INDEX(MatriceHeureHeure[], MATCH(AG652*1,TableHeuresMinutes[Colonne1],0),MATCH(AF652*1,(MatriceHeureHeure[#Headers])*1,0))</f>
        <v>#VALUE!</v>
      </c>
      <c r="AJ652" s="37">
        <v>0</v>
      </c>
      <c r="AK652" s="48" t="e">
        <f>LEFT(TEXT(DataFromForm[[#This Row],[Heure sieste]],"0000"),2)</f>
        <v>#VALUE!</v>
      </c>
      <c r="AL652" s="31" t="e">
        <f>LEFT(TEXT(DataFromForm[[#This Row],[Heure sieste]],"0000"),2)+1</f>
        <v>#VALUE!</v>
      </c>
      <c r="AM652" t="e">
        <f>IF(RIGHT(DataFromForm[[#This Row],[Heure sieste]],2)*1 &gt;57, AL652,AK652)</f>
        <v>#VALUE!</v>
      </c>
      <c r="AN652" t="e">
        <f>IF(RIGHT(DataFromForm[[#This Row],[Heure sieste]],2)*1 &gt;57,0,MROUND(RIGHT(DataFromForm[[#This Row],[Heure sieste]]*1,2),15))</f>
        <v>#VALUE!</v>
      </c>
      <c r="AO652" t="e">
        <f>MROUND(DataFromForm[[#This Row],[Durée sieste]],15)</f>
        <v>#VALUE!</v>
      </c>
      <c r="AP652" t="e" cm="1">
        <f t="array" aca="1" ref="AP652" ca="1">RIGHT(CELL("address",INDEX(Agenda!A:A,MATCH(DataFromForm[[#This Row],[Date]],Agenda!A:A,0))),3)</f>
        <v>#VALUE!</v>
      </c>
      <c r="AQ652" s="4" t="e" cm="1">
        <f t="array" ref="AQ652">INDEX(MatriceHeureHeure[], MATCH(AN652*1,TableHeuresMinutes[Colonne1],0),MATCH(AM652*1,(MatriceHeureHeure[#Headers])*1,0))</f>
        <v>#VALUE!</v>
      </c>
      <c r="AR652" t="e">
        <f t="shared" si="10"/>
        <v>#VALUE!</v>
      </c>
    </row>
    <row r="653" spans="16:44">
      <c r="P653" s="30" t="e">
        <f>LEFT(TEXT(DataFromForm[[#This Row],[Heure coucher]],"0000"),2)</f>
        <v>#VALUE!</v>
      </c>
      <c r="Q653" s="31" t="e">
        <f>LEFT(TEXT(DataFromForm[[#This Row],[Heure coucher]],"0000"),2)+1</f>
        <v>#VALUE!</v>
      </c>
      <c r="R653" s="32" t="e">
        <f>IF(RIGHT(DataFromForm[[#This Row],[Heure coucher]],2)*1 &gt;57,Q653, P653)</f>
        <v>#VALUE!</v>
      </c>
      <c r="S653" s="33" t="e">
        <f>IF(RIGHT(DataFromForm[[#This Row],[Heure coucher]],2)*1 &gt;57,0,MROUND(RIGHT(DataFromForm[[#This Row],[Heure coucher]]*1,2),15))</f>
        <v>#VALUE!</v>
      </c>
      <c r="T653" s="20" t="e" cm="1">
        <f t="array" aca="1" ref="T653" ca="1">RIGHT(CELL("address",INDEX(Agenda!A:A,MATCH(DataFromForm[[#This Row],[Date]],Agenda!A:A,0))),3)</f>
        <v>#VALUE!</v>
      </c>
      <c r="U653" s="34" t="e" cm="1">
        <f t="array" ref="U653">INDEX(MatriceHeureHeure[], MATCH(S653*1,TableHeuresMinutes[Colonne1],0),MATCH(R653*1,(MatriceHeureHeure[#Headers])*1,0))</f>
        <v>#VALUE!</v>
      </c>
      <c r="W653" s="30" t="e">
        <f>LEFT(TEXT(DataFromForm[[#This Row],[Heure levé]],"0000"),2)</f>
        <v>#VALUE!</v>
      </c>
      <c r="X653" s="31" t="e">
        <f>LEFT(TEXT(DataFromForm[[#This Row],[Heure levé]],"0000"),2)+1</f>
        <v>#VALUE!</v>
      </c>
      <c r="Y653" t="e">
        <f>IF(RIGHT(DataFromForm[[#This Row],[Heure levé]],2)*1 &gt;57, X653,W653)</f>
        <v>#VALUE!</v>
      </c>
      <c r="Z653" t="e">
        <f>IF(RIGHT(DataFromForm[[#This Row],[Heure levé]],2)*1 &gt;57,0,MROUND(RIGHT(DataFromForm[[#This Row],[Heure coucher]]*1,2),15))</f>
        <v>#VALUE!</v>
      </c>
      <c r="AA653" t="e" cm="1">
        <f t="array" aca="1" ref="AA653" ca="1">RIGHT(CELL("address",INDEX(Agenda!A:A,MATCH(DataFromForm[[#This Row],[Date]],Agenda!A:A,0))),3)</f>
        <v>#VALUE!</v>
      </c>
      <c r="AB653" s="4" t="e" cm="1">
        <f t="array" ref="AB653">INDEX(MatriceHeureHeure[], MATCH(Z653*1,TableHeuresMinutes[Colonne1],0),MATCH(Y653*1,(MatriceHeureHeure[#Headers])*1,0))</f>
        <v>#VALUE!</v>
      </c>
      <c r="AD653" s="48" t="e">
        <f>LEFT(TEXT(DataFromForm[[#This Row],[HeureBoisson]],"0000"),2)</f>
        <v>#VALUE!</v>
      </c>
      <c r="AE653" s="31" t="e">
        <f>LEFT(TEXT(DataFromForm[[#This Row],[HeureBoisson]],"0000"),2)+1</f>
        <v>#VALUE!</v>
      </c>
      <c r="AF653" t="e">
        <f>IF(RIGHT(DataFromForm[[#This Row],[HeureBoisson]],2)*1 &gt;57, AE653,AD653)</f>
        <v>#VALUE!</v>
      </c>
      <c r="AG653" t="e">
        <f>IF(RIGHT(DataFromForm[[#This Row],[HeureBoisson]],2)*1 &gt;57,0,MROUND(RIGHT(DataFromForm[[#This Row],[Heure coucher]]*1,2),15))</f>
        <v>#VALUE!</v>
      </c>
      <c r="AH653" t="e" cm="1">
        <f t="array" aca="1" ref="AH653" ca="1">RIGHT(CELL("address",INDEX(Agenda!A:A,MATCH(DataFromForm[[#This Row],[Date]],Agenda!A:A,0))),3)-1</f>
        <v>#VALUE!</v>
      </c>
      <c r="AI653" s="4" t="e" cm="1">
        <f t="array" ref="AI653">INDEX(MatriceHeureHeure[], MATCH(AG653*1,TableHeuresMinutes[Colonne1],0),MATCH(AF653*1,(MatriceHeureHeure[#Headers])*1,0))</f>
        <v>#VALUE!</v>
      </c>
      <c r="AJ653" s="37">
        <v>0</v>
      </c>
      <c r="AK653" s="48" t="e">
        <f>LEFT(TEXT(DataFromForm[[#This Row],[Heure sieste]],"0000"),2)</f>
        <v>#VALUE!</v>
      </c>
      <c r="AL653" s="31" t="e">
        <f>LEFT(TEXT(DataFromForm[[#This Row],[Heure sieste]],"0000"),2)+1</f>
        <v>#VALUE!</v>
      </c>
      <c r="AM653" t="e">
        <f>IF(RIGHT(DataFromForm[[#This Row],[Heure sieste]],2)*1 &gt;57, AL653,AK653)</f>
        <v>#VALUE!</v>
      </c>
      <c r="AN653" t="e">
        <f>IF(RIGHT(DataFromForm[[#This Row],[Heure sieste]],2)*1 &gt;57,0,MROUND(RIGHT(DataFromForm[[#This Row],[Heure sieste]]*1,2),15))</f>
        <v>#VALUE!</v>
      </c>
      <c r="AO653" t="e">
        <f>MROUND(DataFromForm[[#This Row],[Durée sieste]],15)</f>
        <v>#VALUE!</v>
      </c>
      <c r="AP653" t="e" cm="1">
        <f t="array" aca="1" ref="AP653" ca="1">RIGHT(CELL("address",INDEX(Agenda!A:A,MATCH(DataFromForm[[#This Row],[Date]],Agenda!A:A,0))),3)</f>
        <v>#VALUE!</v>
      </c>
      <c r="AQ653" s="4" t="e" cm="1">
        <f t="array" ref="AQ653">INDEX(MatriceHeureHeure[], MATCH(AN653*1,TableHeuresMinutes[Colonne1],0),MATCH(AM653*1,(MatriceHeureHeure[#Headers])*1,0))</f>
        <v>#VALUE!</v>
      </c>
      <c r="AR653" t="e">
        <f t="shared" si="10"/>
        <v>#VALUE!</v>
      </c>
    </row>
    <row r="654" spans="16:44">
      <c r="P654" s="30" t="e">
        <f>LEFT(TEXT(DataFromForm[[#This Row],[Heure coucher]],"0000"),2)</f>
        <v>#VALUE!</v>
      </c>
      <c r="Q654" s="31" t="e">
        <f>LEFT(TEXT(DataFromForm[[#This Row],[Heure coucher]],"0000"),2)+1</f>
        <v>#VALUE!</v>
      </c>
      <c r="R654" s="32" t="e">
        <f>IF(RIGHT(DataFromForm[[#This Row],[Heure coucher]],2)*1 &gt;57,Q654, P654)</f>
        <v>#VALUE!</v>
      </c>
      <c r="S654" s="33" t="e">
        <f>IF(RIGHT(DataFromForm[[#This Row],[Heure coucher]],2)*1 &gt;57,0,MROUND(RIGHT(DataFromForm[[#This Row],[Heure coucher]]*1,2),15))</f>
        <v>#VALUE!</v>
      </c>
      <c r="T654" s="20" t="e" cm="1">
        <f t="array" aca="1" ref="T654" ca="1">RIGHT(CELL("address",INDEX(Agenda!A:A,MATCH(DataFromForm[[#This Row],[Date]],Agenda!A:A,0))),3)</f>
        <v>#VALUE!</v>
      </c>
      <c r="U654" s="34" t="e" cm="1">
        <f t="array" ref="U654">INDEX(MatriceHeureHeure[], MATCH(S654*1,TableHeuresMinutes[Colonne1],0),MATCH(R654*1,(MatriceHeureHeure[#Headers])*1,0))</f>
        <v>#VALUE!</v>
      </c>
      <c r="W654" s="30" t="e">
        <f>LEFT(TEXT(DataFromForm[[#This Row],[Heure levé]],"0000"),2)</f>
        <v>#VALUE!</v>
      </c>
      <c r="X654" s="31" t="e">
        <f>LEFT(TEXT(DataFromForm[[#This Row],[Heure levé]],"0000"),2)+1</f>
        <v>#VALUE!</v>
      </c>
      <c r="Y654" t="e">
        <f>IF(RIGHT(DataFromForm[[#This Row],[Heure levé]],2)*1 &gt;57, X654,W654)</f>
        <v>#VALUE!</v>
      </c>
      <c r="Z654" t="e">
        <f>IF(RIGHT(DataFromForm[[#This Row],[Heure levé]],2)*1 &gt;57,0,MROUND(RIGHT(DataFromForm[[#This Row],[Heure coucher]]*1,2),15))</f>
        <v>#VALUE!</v>
      </c>
      <c r="AA654" t="e" cm="1">
        <f t="array" aca="1" ref="AA654" ca="1">RIGHT(CELL("address",INDEX(Agenda!A:A,MATCH(DataFromForm[[#This Row],[Date]],Agenda!A:A,0))),3)</f>
        <v>#VALUE!</v>
      </c>
      <c r="AB654" s="4" t="e" cm="1">
        <f t="array" ref="AB654">INDEX(MatriceHeureHeure[], MATCH(Z654*1,TableHeuresMinutes[Colonne1],0),MATCH(Y654*1,(MatriceHeureHeure[#Headers])*1,0))</f>
        <v>#VALUE!</v>
      </c>
      <c r="AD654" s="48" t="e">
        <f>LEFT(TEXT(DataFromForm[[#This Row],[HeureBoisson]],"0000"),2)</f>
        <v>#VALUE!</v>
      </c>
      <c r="AE654" s="31" t="e">
        <f>LEFT(TEXT(DataFromForm[[#This Row],[HeureBoisson]],"0000"),2)+1</f>
        <v>#VALUE!</v>
      </c>
      <c r="AF654" t="e">
        <f>IF(RIGHT(DataFromForm[[#This Row],[HeureBoisson]],2)*1 &gt;57, AE654,AD654)</f>
        <v>#VALUE!</v>
      </c>
      <c r="AG654" t="e">
        <f>IF(RIGHT(DataFromForm[[#This Row],[HeureBoisson]],2)*1 &gt;57,0,MROUND(RIGHT(DataFromForm[[#This Row],[Heure coucher]]*1,2),15))</f>
        <v>#VALUE!</v>
      </c>
      <c r="AH654" t="e" cm="1">
        <f t="array" aca="1" ref="AH654" ca="1">RIGHT(CELL("address",INDEX(Agenda!A:A,MATCH(DataFromForm[[#This Row],[Date]],Agenda!A:A,0))),3)-1</f>
        <v>#VALUE!</v>
      </c>
      <c r="AI654" s="4" t="e" cm="1">
        <f t="array" ref="AI654">INDEX(MatriceHeureHeure[], MATCH(AG654*1,TableHeuresMinutes[Colonne1],0),MATCH(AF654*1,(MatriceHeureHeure[#Headers])*1,0))</f>
        <v>#VALUE!</v>
      </c>
      <c r="AJ654" s="37">
        <v>0</v>
      </c>
      <c r="AK654" s="48" t="e">
        <f>LEFT(TEXT(DataFromForm[[#This Row],[Heure sieste]],"0000"),2)</f>
        <v>#VALUE!</v>
      </c>
      <c r="AL654" s="31" t="e">
        <f>LEFT(TEXT(DataFromForm[[#This Row],[Heure sieste]],"0000"),2)+1</f>
        <v>#VALUE!</v>
      </c>
      <c r="AM654" t="e">
        <f>IF(RIGHT(DataFromForm[[#This Row],[Heure sieste]],2)*1 &gt;57, AL654,AK654)</f>
        <v>#VALUE!</v>
      </c>
      <c r="AN654" t="e">
        <f>IF(RIGHT(DataFromForm[[#This Row],[Heure sieste]],2)*1 &gt;57,0,MROUND(RIGHT(DataFromForm[[#This Row],[Heure sieste]]*1,2),15))</f>
        <v>#VALUE!</v>
      </c>
      <c r="AO654" t="e">
        <f>MROUND(DataFromForm[[#This Row],[Durée sieste]],15)</f>
        <v>#VALUE!</v>
      </c>
      <c r="AP654" t="e" cm="1">
        <f t="array" aca="1" ref="AP654" ca="1">RIGHT(CELL("address",INDEX(Agenda!A:A,MATCH(DataFromForm[[#This Row],[Date]],Agenda!A:A,0))),3)</f>
        <v>#VALUE!</v>
      </c>
      <c r="AQ654" s="4" t="e" cm="1">
        <f t="array" ref="AQ654">INDEX(MatriceHeureHeure[], MATCH(AN654*1,TableHeuresMinutes[Colonne1],0),MATCH(AM654*1,(MatriceHeureHeure[#Headers])*1,0))</f>
        <v>#VALUE!</v>
      </c>
      <c r="AR654" t="e">
        <f t="shared" si="10"/>
        <v>#VALUE!</v>
      </c>
    </row>
    <row r="655" spans="16:44">
      <c r="P655" s="30" t="e">
        <f>LEFT(TEXT(DataFromForm[[#This Row],[Heure coucher]],"0000"),2)</f>
        <v>#VALUE!</v>
      </c>
      <c r="Q655" s="31" t="e">
        <f>LEFT(TEXT(DataFromForm[[#This Row],[Heure coucher]],"0000"),2)+1</f>
        <v>#VALUE!</v>
      </c>
      <c r="R655" s="32" t="e">
        <f>IF(RIGHT(DataFromForm[[#This Row],[Heure coucher]],2)*1 &gt;57,Q655, P655)</f>
        <v>#VALUE!</v>
      </c>
      <c r="S655" s="33" t="e">
        <f>IF(RIGHT(DataFromForm[[#This Row],[Heure coucher]],2)*1 &gt;57,0,MROUND(RIGHT(DataFromForm[[#This Row],[Heure coucher]]*1,2),15))</f>
        <v>#VALUE!</v>
      </c>
      <c r="T655" s="20" t="e" cm="1">
        <f t="array" aca="1" ref="T655" ca="1">RIGHT(CELL("address",INDEX(Agenda!A:A,MATCH(DataFromForm[[#This Row],[Date]],Agenda!A:A,0))),3)</f>
        <v>#VALUE!</v>
      </c>
      <c r="U655" s="34" t="e" cm="1">
        <f t="array" ref="U655">INDEX(MatriceHeureHeure[], MATCH(S655*1,TableHeuresMinutes[Colonne1],0),MATCH(R655*1,(MatriceHeureHeure[#Headers])*1,0))</f>
        <v>#VALUE!</v>
      </c>
      <c r="W655" s="30" t="e">
        <f>LEFT(TEXT(DataFromForm[[#This Row],[Heure levé]],"0000"),2)</f>
        <v>#VALUE!</v>
      </c>
      <c r="X655" s="31" t="e">
        <f>LEFT(TEXT(DataFromForm[[#This Row],[Heure levé]],"0000"),2)+1</f>
        <v>#VALUE!</v>
      </c>
      <c r="Y655" t="e">
        <f>IF(RIGHT(DataFromForm[[#This Row],[Heure levé]],2)*1 &gt;57, X655,W655)</f>
        <v>#VALUE!</v>
      </c>
      <c r="Z655" t="e">
        <f>IF(RIGHT(DataFromForm[[#This Row],[Heure levé]],2)*1 &gt;57,0,MROUND(RIGHT(DataFromForm[[#This Row],[Heure coucher]]*1,2),15))</f>
        <v>#VALUE!</v>
      </c>
      <c r="AA655" t="e" cm="1">
        <f t="array" aca="1" ref="AA655" ca="1">RIGHT(CELL("address",INDEX(Agenda!A:A,MATCH(DataFromForm[[#This Row],[Date]],Agenda!A:A,0))),3)</f>
        <v>#VALUE!</v>
      </c>
      <c r="AB655" s="4" t="e" cm="1">
        <f t="array" ref="AB655">INDEX(MatriceHeureHeure[], MATCH(Z655*1,TableHeuresMinutes[Colonne1],0),MATCH(Y655*1,(MatriceHeureHeure[#Headers])*1,0))</f>
        <v>#VALUE!</v>
      </c>
      <c r="AD655" s="48" t="e">
        <f>LEFT(TEXT(DataFromForm[[#This Row],[HeureBoisson]],"0000"),2)</f>
        <v>#VALUE!</v>
      </c>
      <c r="AE655" s="31" t="e">
        <f>LEFT(TEXT(DataFromForm[[#This Row],[HeureBoisson]],"0000"),2)+1</f>
        <v>#VALUE!</v>
      </c>
      <c r="AF655" t="e">
        <f>IF(RIGHT(DataFromForm[[#This Row],[HeureBoisson]],2)*1 &gt;57, AE655,AD655)</f>
        <v>#VALUE!</v>
      </c>
      <c r="AG655" t="e">
        <f>IF(RIGHT(DataFromForm[[#This Row],[HeureBoisson]],2)*1 &gt;57,0,MROUND(RIGHT(DataFromForm[[#This Row],[Heure coucher]]*1,2),15))</f>
        <v>#VALUE!</v>
      </c>
      <c r="AH655" t="e" cm="1">
        <f t="array" aca="1" ref="AH655" ca="1">RIGHT(CELL("address",INDEX(Agenda!A:A,MATCH(DataFromForm[[#This Row],[Date]],Agenda!A:A,0))),3)-1</f>
        <v>#VALUE!</v>
      </c>
      <c r="AI655" s="4" t="e" cm="1">
        <f t="array" ref="AI655">INDEX(MatriceHeureHeure[], MATCH(AG655*1,TableHeuresMinutes[Colonne1],0),MATCH(AF655*1,(MatriceHeureHeure[#Headers])*1,0))</f>
        <v>#VALUE!</v>
      </c>
      <c r="AJ655" s="37">
        <v>0</v>
      </c>
      <c r="AK655" s="48" t="e">
        <f>LEFT(TEXT(DataFromForm[[#This Row],[Heure sieste]],"0000"),2)</f>
        <v>#VALUE!</v>
      </c>
      <c r="AL655" s="31" t="e">
        <f>LEFT(TEXT(DataFromForm[[#This Row],[Heure sieste]],"0000"),2)+1</f>
        <v>#VALUE!</v>
      </c>
      <c r="AM655" t="e">
        <f>IF(RIGHT(DataFromForm[[#This Row],[Heure sieste]],2)*1 &gt;57, AL655,AK655)</f>
        <v>#VALUE!</v>
      </c>
      <c r="AN655" t="e">
        <f>IF(RIGHT(DataFromForm[[#This Row],[Heure sieste]],2)*1 &gt;57,0,MROUND(RIGHT(DataFromForm[[#This Row],[Heure sieste]]*1,2),15))</f>
        <v>#VALUE!</v>
      </c>
      <c r="AO655" t="e">
        <f>MROUND(DataFromForm[[#This Row],[Durée sieste]],15)</f>
        <v>#VALUE!</v>
      </c>
      <c r="AP655" t="e" cm="1">
        <f t="array" aca="1" ref="AP655" ca="1">RIGHT(CELL("address",INDEX(Agenda!A:A,MATCH(DataFromForm[[#This Row],[Date]],Agenda!A:A,0))),3)</f>
        <v>#VALUE!</v>
      </c>
      <c r="AQ655" s="4" t="e" cm="1">
        <f t="array" ref="AQ655">INDEX(MatriceHeureHeure[], MATCH(AN655*1,TableHeuresMinutes[Colonne1],0),MATCH(AM655*1,(MatriceHeureHeure[#Headers])*1,0))</f>
        <v>#VALUE!</v>
      </c>
      <c r="AR655" t="e">
        <f t="shared" si="10"/>
        <v>#VALUE!</v>
      </c>
    </row>
    <row r="656" spans="16:44">
      <c r="P656" s="30" t="e">
        <f>LEFT(TEXT(DataFromForm[[#This Row],[Heure coucher]],"0000"),2)</f>
        <v>#VALUE!</v>
      </c>
      <c r="Q656" s="31" t="e">
        <f>LEFT(TEXT(DataFromForm[[#This Row],[Heure coucher]],"0000"),2)+1</f>
        <v>#VALUE!</v>
      </c>
      <c r="R656" s="32" t="e">
        <f>IF(RIGHT(DataFromForm[[#This Row],[Heure coucher]],2)*1 &gt;57,Q656, P656)</f>
        <v>#VALUE!</v>
      </c>
      <c r="S656" s="33" t="e">
        <f>IF(RIGHT(DataFromForm[[#This Row],[Heure coucher]],2)*1 &gt;57,0,MROUND(RIGHT(DataFromForm[[#This Row],[Heure coucher]]*1,2),15))</f>
        <v>#VALUE!</v>
      </c>
      <c r="T656" s="20" t="e" cm="1">
        <f t="array" aca="1" ref="T656" ca="1">RIGHT(CELL("address",INDEX(Agenda!A:A,MATCH(DataFromForm[[#This Row],[Date]],Agenda!A:A,0))),3)</f>
        <v>#VALUE!</v>
      </c>
      <c r="U656" s="34" t="e" cm="1">
        <f t="array" ref="U656">INDEX(MatriceHeureHeure[], MATCH(S656*1,TableHeuresMinutes[Colonne1],0),MATCH(R656*1,(MatriceHeureHeure[#Headers])*1,0))</f>
        <v>#VALUE!</v>
      </c>
      <c r="W656" s="30" t="e">
        <f>LEFT(TEXT(DataFromForm[[#This Row],[Heure levé]],"0000"),2)</f>
        <v>#VALUE!</v>
      </c>
      <c r="X656" s="31" t="e">
        <f>LEFT(TEXT(DataFromForm[[#This Row],[Heure levé]],"0000"),2)+1</f>
        <v>#VALUE!</v>
      </c>
      <c r="Y656" t="e">
        <f>IF(RIGHT(DataFromForm[[#This Row],[Heure levé]],2)*1 &gt;57, X656,W656)</f>
        <v>#VALUE!</v>
      </c>
      <c r="Z656" t="e">
        <f>IF(RIGHT(DataFromForm[[#This Row],[Heure levé]],2)*1 &gt;57,0,MROUND(RIGHT(DataFromForm[[#This Row],[Heure coucher]]*1,2),15))</f>
        <v>#VALUE!</v>
      </c>
      <c r="AA656" t="e" cm="1">
        <f t="array" aca="1" ref="AA656" ca="1">RIGHT(CELL("address",INDEX(Agenda!A:A,MATCH(DataFromForm[[#This Row],[Date]],Agenda!A:A,0))),3)</f>
        <v>#VALUE!</v>
      </c>
      <c r="AB656" s="4" t="e" cm="1">
        <f t="array" ref="AB656">INDEX(MatriceHeureHeure[], MATCH(Z656*1,TableHeuresMinutes[Colonne1],0),MATCH(Y656*1,(MatriceHeureHeure[#Headers])*1,0))</f>
        <v>#VALUE!</v>
      </c>
      <c r="AD656" s="48" t="e">
        <f>LEFT(TEXT(DataFromForm[[#This Row],[HeureBoisson]],"0000"),2)</f>
        <v>#VALUE!</v>
      </c>
      <c r="AE656" s="31" t="e">
        <f>LEFT(TEXT(DataFromForm[[#This Row],[HeureBoisson]],"0000"),2)+1</f>
        <v>#VALUE!</v>
      </c>
      <c r="AF656" t="e">
        <f>IF(RIGHT(DataFromForm[[#This Row],[HeureBoisson]],2)*1 &gt;57, AE656,AD656)</f>
        <v>#VALUE!</v>
      </c>
      <c r="AG656" t="e">
        <f>IF(RIGHT(DataFromForm[[#This Row],[HeureBoisson]],2)*1 &gt;57,0,MROUND(RIGHT(DataFromForm[[#This Row],[Heure coucher]]*1,2),15))</f>
        <v>#VALUE!</v>
      </c>
      <c r="AH656" t="e" cm="1">
        <f t="array" aca="1" ref="AH656" ca="1">RIGHT(CELL("address",INDEX(Agenda!A:A,MATCH(DataFromForm[[#This Row],[Date]],Agenda!A:A,0))),3)-1</f>
        <v>#VALUE!</v>
      </c>
      <c r="AI656" s="4" t="e" cm="1">
        <f t="array" ref="AI656">INDEX(MatriceHeureHeure[], MATCH(AG656*1,TableHeuresMinutes[Colonne1],0),MATCH(AF656*1,(MatriceHeureHeure[#Headers])*1,0))</f>
        <v>#VALUE!</v>
      </c>
      <c r="AJ656" s="37">
        <v>0</v>
      </c>
      <c r="AK656" s="48" t="e">
        <f>LEFT(TEXT(DataFromForm[[#This Row],[Heure sieste]],"0000"),2)</f>
        <v>#VALUE!</v>
      </c>
      <c r="AL656" s="31" t="e">
        <f>LEFT(TEXT(DataFromForm[[#This Row],[Heure sieste]],"0000"),2)+1</f>
        <v>#VALUE!</v>
      </c>
      <c r="AM656" t="e">
        <f>IF(RIGHT(DataFromForm[[#This Row],[Heure sieste]],2)*1 &gt;57, AL656,AK656)</f>
        <v>#VALUE!</v>
      </c>
      <c r="AN656" t="e">
        <f>IF(RIGHT(DataFromForm[[#This Row],[Heure sieste]],2)*1 &gt;57,0,MROUND(RIGHT(DataFromForm[[#This Row],[Heure sieste]]*1,2),15))</f>
        <v>#VALUE!</v>
      </c>
      <c r="AO656" t="e">
        <f>MROUND(DataFromForm[[#This Row],[Durée sieste]],15)</f>
        <v>#VALUE!</v>
      </c>
      <c r="AP656" t="e" cm="1">
        <f t="array" aca="1" ref="AP656" ca="1">RIGHT(CELL("address",INDEX(Agenda!A:A,MATCH(DataFromForm[[#This Row],[Date]],Agenda!A:A,0))),3)</f>
        <v>#VALUE!</v>
      </c>
      <c r="AQ656" s="4" t="e" cm="1">
        <f t="array" ref="AQ656">INDEX(MatriceHeureHeure[], MATCH(AN656*1,TableHeuresMinutes[Colonne1],0),MATCH(AM656*1,(MatriceHeureHeure[#Headers])*1,0))</f>
        <v>#VALUE!</v>
      </c>
      <c r="AR656" t="e">
        <f t="shared" si="10"/>
        <v>#VALUE!</v>
      </c>
    </row>
    <row r="657" spans="16:44">
      <c r="P657" s="30" t="e">
        <f>LEFT(TEXT(DataFromForm[[#This Row],[Heure coucher]],"0000"),2)</f>
        <v>#VALUE!</v>
      </c>
      <c r="Q657" s="31" t="e">
        <f>LEFT(TEXT(DataFromForm[[#This Row],[Heure coucher]],"0000"),2)+1</f>
        <v>#VALUE!</v>
      </c>
      <c r="R657" s="32" t="e">
        <f>IF(RIGHT(DataFromForm[[#This Row],[Heure coucher]],2)*1 &gt;57,Q657, P657)</f>
        <v>#VALUE!</v>
      </c>
      <c r="S657" s="33" t="e">
        <f>IF(RIGHT(DataFromForm[[#This Row],[Heure coucher]],2)*1 &gt;57,0,MROUND(RIGHT(DataFromForm[[#This Row],[Heure coucher]]*1,2),15))</f>
        <v>#VALUE!</v>
      </c>
      <c r="T657" s="20" t="e" cm="1">
        <f t="array" aca="1" ref="T657" ca="1">RIGHT(CELL("address",INDEX(Agenda!A:A,MATCH(DataFromForm[[#This Row],[Date]],Agenda!A:A,0))),3)</f>
        <v>#VALUE!</v>
      </c>
      <c r="U657" s="34" t="e" cm="1">
        <f t="array" ref="U657">INDEX(MatriceHeureHeure[], MATCH(S657*1,TableHeuresMinutes[Colonne1],0),MATCH(R657*1,(MatriceHeureHeure[#Headers])*1,0))</f>
        <v>#VALUE!</v>
      </c>
      <c r="W657" s="30" t="e">
        <f>LEFT(TEXT(DataFromForm[[#This Row],[Heure levé]],"0000"),2)</f>
        <v>#VALUE!</v>
      </c>
      <c r="X657" s="31" t="e">
        <f>LEFT(TEXT(DataFromForm[[#This Row],[Heure levé]],"0000"),2)+1</f>
        <v>#VALUE!</v>
      </c>
      <c r="Y657" t="e">
        <f>IF(RIGHT(DataFromForm[[#This Row],[Heure levé]],2)*1 &gt;57, X657,W657)</f>
        <v>#VALUE!</v>
      </c>
      <c r="Z657" t="e">
        <f>IF(RIGHT(DataFromForm[[#This Row],[Heure levé]],2)*1 &gt;57,0,MROUND(RIGHT(DataFromForm[[#This Row],[Heure coucher]]*1,2),15))</f>
        <v>#VALUE!</v>
      </c>
      <c r="AA657" t="e" cm="1">
        <f t="array" aca="1" ref="AA657" ca="1">RIGHT(CELL("address",INDEX(Agenda!A:A,MATCH(DataFromForm[[#This Row],[Date]],Agenda!A:A,0))),3)</f>
        <v>#VALUE!</v>
      </c>
      <c r="AB657" s="4" t="e" cm="1">
        <f t="array" ref="AB657">INDEX(MatriceHeureHeure[], MATCH(Z657*1,TableHeuresMinutes[Colonne1],0),MATCH(Y657*1,(MatriceHeureHeure[#Headers])*1,0))</f>
        <v>#VALUE!</v>
      </c>
      <c r="AD657" s="48" t="e">
        <f>LEFT(TEXT(DataFromForm[[#This Row],[HeureBoisson]],"0000"),2)</f>
        <v>#VALUE!</v>
      </c>
      <c r="AE657" s="31" t="e">
        <f>LEFT(TEXT(DataFromForm[[#This Row],[HeureBoisson]],"0000"),2)+1</f>
        <v>#VALUE!</v>
      </c>
      <c r="AF657" t="e">
        <f>IF(RIGHT(DataFromForm[[#This Row],[HeureBoisson]],2)*1 &gt;57, AE657,AD657)</f>
        <v>#VALUE!</v>
      </c>
      <c r="AG657" t="e">
        <f>IF(RIGHT(DataFromForm[[#This Row],[HeureBoisson]],2)*1 &gt;57,0,MROUND(RIGHT(DataFromForm[[#This Row],[Heure coucher]]*1,2),15))</f>
        <v>#VALUE!</v>
      </c>
      <c r="AH657" t="e" cm="1">
        <f t="array" aca="1" ref="AH657" ca="1">RIGHT(CELL("address",INDEX(Agenda!A:A,MATCH(DataFromForm[[#This Row],[Date]],Agenda!A:A,0))),3)-1</f>
        <v>#VALUE!</v>
      </c>
      <c r="AI657" s="4" t="e" cm="1">
        <f t="array" ref="AI657">INDEX(MatriceHeureHeure[], MATCH(AG657*1,TableHeuresMinutes[Colonne1],0),MATCH(AF657*1,(MatriceHeureHeure[#Headers])*1,0))</f>
        <v>#VALUE!</v>
      </c>
      <c r="AJ657" s="37">
        <v>0</v>
      </c>
      <c r="AK657" s="48" t="e">
        <f>LEFT(TEXT(DataFromForm[[#This Row],[Heure sieste]],"0000"),2)</f>
        <v>#VALUE!</v>
      </c>
      <c r="AL657" s="31" t="e">
        <f>LEFT(TEXT(DataFromForm[[#This Row],[Heure sieste]],"0000"),2)+1</f>
        <v>#VALUE!</v>
      </c>
      <c r="AM657" t="e">
        <f>IF(RIGHT(DataFromForm[[#This Row],[Heure sieste]],2)*1 &gt;57, AL657,AK657)</f>
        <v>#VALUE!</v>
      </c>
      <c r="AN657" t="e">
        <f>IF(RIGHT(DataFromForm[[#This Row],[Heure sieste]],2)*1 &gt;57,0,MROUND(RIGHT(DataFromForm[[#This Row],[Heure sieste]]*1,2),15))</f>
        <v>#VALUE!</v>
      </c>
      <c r="AO657" t="e">
        <f>MROUND(DataFromForm[[#This Row],[Durée sieste]],15)</f>
        <v>#VALUE!</v>
      </c>
      <c r="AP657" t="e" cm="1">
        <f t="array" aca="1" ref="AP657" ca="1">RIGHT(CELL("address",INDEX(Agenda!A:A,MATCH(DataFromForm[[#This Row],[Date]],Agenda!A:A,0))),3)</f>
        <v>#VALUE!</v>
      </c>
      <c r="AQ657" s="4" t="e" cm="1">
        <f t="array" ref="AQ657">INDEX(MatriceHeureHeure[], MATCH(AN657*1,TableHeuresMinutes[Colonne1],0),MATCH(AM657*1,(MatriceHeureHeure[#Headers])*1,0))</f>
        <v>#VALUE!</v>
      </c>
      <c r="AR657" t="e">
        <f t="shared" si="10"/>
        <v>#VALUE!</v>
      </c>
    </row>
    <row r="658" spans="16:44">
      <c r="P658" s="30" t="e">
        <f>LEFT(TEXT(DataFromForm[[#This Row],[Heure coucher]],"0000"),2)</f>
        <v>#VALUE!</v>
      </c>
      <c r="Q658" s="31" t="e">
        <f>LEFT(TEXT(DataFromForm[[#This Row],[Heure coucher]],"0000"),2)+1</f>
        <v>#VALUE!</v>
      </c>
      <c r="R658" s="32" t="e">
        <f>IF(RIGHT(DataFromForm[[#This Row],[Heure coucher]],2)*1 &gt;57,Q658, P658)</f>
        <v>#VALUE!</v>
      </c>
      <c r="S658" s="33" t="e">
        <f>IF(RIGHT(DataFromForm[[#This Row],[Heure coucher]],2)*1 &gt;57,0,MROUND(RIGHT(DataFromForm[[#This Row],[Heure coucher]]*1,2),15))</f>
        <v>#VALUE!</v>
      </c>
      <c r="T658" s="20" t="e" cm="1">
        <f t="array" aca="1" ref="T658" ca="1">RIGHT(CELL("address",INDEX(Agenda!A:A,MATCH(DataFromForm[[#This Row],[Date]],Agenda!A:A,0))),3)</f>
        <v>#VALUE!</v>
      </c>
      <c r="U658" s="34" t="e" cm="1">
        <f t="array" ref="U658">INDEX(MatriceHeureHeure[], MATCH(S658*1,TableHeuresMinutes[Colonne1],0),MATCH(R658*1,(MatriceHeureHeure[#Headers])*1,0))</f>
        <v>#VALUE!</v>
      </c>
      <c r="W658" s="30" t="e">
        <f>LEFT(TEXT(DataFromForm[[#This Row],[Heure levé]],"0000"),2)</f>
        <v>#VALUE!</v>
      </c>
      <c r="X658" s="31" t="e">
        <f>LEFT(TEXT(DataFromForm[[#This Row],[Heure levé]],"0000"),2)+1</f>
        <v>#VALUE!</v>
      </c>
      <c r="Y658" t="e">
        <f>IF(RIGHT(DataFromForm[[#This Row],[Heure levé]],2)*1 &gt;57, X658,W658)</f>
        <v>#VALUE!</v>
      </c>
      <c r="Z658" t="e">
        <f>IF(RIGHT(DataFromForm[[#This Row],[Heure levé]],2)*1 &gt;57,0,MROUND(RIGHT(DataFromForm[[#This Row],[Heure coucher]]*1,2),15))</f>
        <v>#VALUE!</v>
      </c>
      <c r="AA658" t="e" cm="1">
        <f t="array" aca="1" ref="AA658" ca="1">RIGHT(CELL("address",INDEX(Agenda!A:A,MATCH(DataFromForm[[#This Row],[Date]],Agenda!A:A,0))),3)</f>
        <v>#VALUE!</v>
      </c>
      <c r="AB658" s="4" t="e" cm="1">
        <f t="array" ref="AB658">INDEX(MatriceHeureHeure[], MATCH(Z658*1,TableHeuresMinutes[Colonne1],0),MATCH(Y658*1,(MatriceHeureHeure[#Headers])*1,0))</f>
        <v>#VALUE!</v>
      </c>
      <c r="AD658" s="48" t="e">
        <f>LEFT(TEXT(DataFromForm[[#This Row],[HeureBoisson]],"0000"),2)</f>
        <v>#VALUE!</v>
      </c>
      <c r="AE658" s="31" t="e">
        <f>LEFT(TEXT(DataFromForm[[#This Row],[HeureBoisson]],"0000"),2)+1</f>
        <v>#VALUE!</v>
      </c>
      <c r="AF658" t="e">
        <f>IF(RIGHT(DataFromForm[[#This Row],[HeureBoisson]],2)*1 &gt;57, AE658,AD658)</f>
        <v>#VALUE!</v>
      </c>
      <c r="AG658" t="e">
        <f>IF(RIGHT(DataFromForm[[#This Row],[HeureBoisson]],2)*1 &gt;57,0,MROUND(RIGHT(DataFromForm[[#This Row],[Heure coucher]]*1,2),15))</f>
        <v>#VALUE!</v>
      </c>
      <c r="AH658" t="e" cm="1">
        <f t="array" aca="1" ref="AH658" ca="1">RIGHT(CELL("address",INDEX(Agenda!A:A,MATCH(DataFromForm[[#This Row],[Date]],Agenda!A:A,0))),3)-1</f>
        <v>#VALUE!</v>
      </c>
      <c r="AI658" s="4" t="e" cm="1">
        <f t="array" ref="AI658">INDEX(MatriceHeureHeure[], MATCH(AG658*1,TableHeuresMinutes[Colonne1],0),MATCH(AF658*1,(MatriceHeureHeure[#Headers])*1,0))</f>
        <v>#VALUE!</v>
      </c>
      <c r="AJ658" s="37">
        <v>0</v>
      </c>
      <c r="AK658" s="48" t="e">
        <f>LEFT(TEXT(DataFromForm[[#This Row],[Heure sieste]],"0000"),2)</f>
        <v>#VALUE!</v>
      </c>
      <c r="AL658" s="31" t="e">
        <f>LEFT(TEXT(DataFromForm[[#This Row],[Heure sieste]],"0000"),2)+1</f>
        <v>#VALUE!</v>
      </c>
      <c r="AM658" t="e">
        <f>IF(RIGHT(DataFromForm[[#This Row],[Heure sieste]],2)*1 &gt;57, AL658,AK658)</f>
        <v>#VALUE!</v>
      </c>
      <c r="AN658" t="e">
        <f>IF(RIGHT(DataFromForm[[#This Row],[Heure sieste]],2)*1 &gt;57,0,MROUND(RIGHT(DataFromForm[[#This Row],[Heure sieste]]*1,2),15))</f>
        <v>#VALUE!</v>
      </c>
      <c r="AO658" t="e">
        <f>MROUND(DataFromForm[[#This Row],[Durée sieste]],15)</f>
        <v>#VALUE!</v>
      </c>
      <c r="AP658" t="e" cm="1">
        <f t="array" aca="1" ref="AP658" ca="1">RIGHT(CELL("address",INDEX(Agenda!A:A,MATCH(DataFromForm[[#This Row],[Date]],Agenda!A:A,0))),3)</f>
        <v>#VALUE!</v>
      </c>
      <c r="AQ658" s="4" t="e" cm="1">
        <f t="array" ref="AQ658">INDEX(MatriceHeureHeure[], MATCH(AN658*1,TableHeuresMinutes[Colonne1],0),MATCH(AM658*1,(MatriceHeureHeure[#Headers])*1,0))</f>
        <v>#VALUE!</v>
      </c>
      <c r="AR658" t="e">
        <f t="shared" si="10"/>
        <v>#VALUE!</v>
      </c>
    </row>
    <row r="659" spans="16:44">
      <c r="P659" s="30" t="e">
        <f>LEFT(TEXT(DataFromForm[[#This Row],[Heure coucher]],"0000"),2)</f>
        <v>#VALUE!</v>
      </c>
      <c r="Q659" s="31" t="e">
        <f>LEFT(TEXT(DataFromForm[[#This Row],[Heure coucher]],"0000"),2)+1</f>
        <v>#VALUE!</v>
      </c>
      <c r="R659" s="32" t="e">
        <f>IF(RIGHT(DataFromForm[[#This Row],[Heure coucher]],2)*1 &gt;57,Q659, P659)</f>
        <v>#VALUE!</v>
      </c>
      <c r="S659" s="33" t="e">
        <f>IF(RIGHT(DataFromForm[[#This Row],[Heure coucher]],2)*1 &gt;57,0,MROUND(RIGHT(DataFromForm[[#This Row],[Heure coucher]]*1,2),15))</f>
        <v>#VALUE!</v>
      </c>
      <c r="T659" s="20" t="e" cm="1">
        <f t="array" aca="1" ref="T659" ca="1">RIGHT(CELL("address",INDEX(Agenda!A:A,MATCH(DataFromForm[[#This Row],[Date]],Agenda!A:A,0))),3)</f>
        <v>#VALUE!</v>
      </c>
      <c r="U659" s="34" t="e" cm="1">
        <f t="array" ref="U659">INDEX(MatriceHeureHeure[], MATCH(S659*1,TableHeuresMinutes[Colonne1],0),MATCH(R659*1,(MatriceHeureHeure[#Headers])*1,0))</f>
        <v>#VALUE!</v>
      </c>
      <c r="W659" s="30" t="e">
        <f>LEFT(TEXT(DataFromForm[[#This Row],[Heure levé]],"0000"),2)</f>
        <v>#VALUE!</v>
      </c>
      <c r="X659" s="31" t="e">
        <f>LEFT(TEXT(DataFromForm[[#This Row],[Heure levé]],"0000"),2)+1</f>
        <v>#VALUE!</v>
      </c>
      <c r="Y659" t="e">
        <f>IF(RIGHT(DataFromForm[[#This Row],[Heure levé]],2)*1 &gt;57, X659,W659)</f>
        <v>#VALUE!</v>
      </c>
      <c r="Z659" t="e">
        <f>IF(RIGHT(DataFromForm[[#This Row],[Heure levé]],2)*1 &gt;57,0,MROUND(RIGHT(DataFromForm[[#This Row],[Heure coucher]]*1,2),15))</f>
        <v>#VALUE!</v>
      </c>
      <c r="AA659" t="e" cm="1">
        <f t="array" aca="1" ref="AA659" ca="1">RIGHT(CELL("address",INDEX(Agenda!A:A,MATCH(DataFromForm[[#This Row],[Date]],Agenda!A:A,0))),3)</f>
        <v>#VALUE!</v>
      </c>
      <c r="AB659" s="4" t="e" cm="1">
        <f t="array" ref="AB659">INDEX(MatriceHeureHeure[], MATCH(Z659*1,TableHeuresMinutes[Colonne1],0),MATCH(Y659*1,(MatriceHeureHeure[#Headers])*1,0))</f>
        <v>#VALUE!</v>
      </c>
      <c r="AD659" s="48" t="e">
        <f>LEFT(TEXT(DataFromForm[[#This Row],[HeureBoisson]],"0000"),2)</f>
        <v>#VALUE!</v>
      </c>
      <c r="AE659" s="31" t="e">
        <f>LEFT(TEXT(DataFromForm[[#This Row],[HeureBoisson]],"0000"),2)+1</f>
        <v>#VALUE!</v>
      </c>
      <c r="AF659" t="e">
        <f>IF(RIGHT(DataFromForm[[#This Row],[HeureBoisson]],2)*1 &gt;57, AE659,AD659)</f>
        <v>#VALUE!</v>
      </c>
      <c r="AG659" t="e">
        <f>IF(RIGHT(DataFromForm[[#This Row],[HeureBoisson]],2)*1 &gt;57,0,MROUND(RIGHT(DataFromForm[[#This Row],[Heure coucher]]*1,2),15))</f>
        <v>#VALUE!</v>
      </c>
      <c r="AH659" t="e" cm="1">
        <f t="array" aca="1" ref="AH659" ca="1">RIGHT(CELL("address",INDEX(Agenda!A:A,MATCH(DataFromForm[[#This Row],[Date]],Agenda!A:A,0))),3)-1</f>
        <v>#VALUE!</v>
      </c>
      <c r="AI659" s="4" t="e" cm="1">
        <f t="array" ref="AI659">INDEX(MatriceHeureHeure[], MATCH(AG659*1,TableHeuresMinutes[Colonne1],0),MATCH(AF659*1,(MatriceHeureHeure[#Headers])*1,0))</f>
        <v>#VALUE!</v>
      </c>
      <c r="AJ659" s="37">
        <v>0</v>
      </c>
      <c r="AK659" s="48" t="e">
        <f>LEFT(TEXT(DataFromForm[[#This Row],[Heure sieste]],"0000"),2)</f>
        <v>#VALUE!</v>
      </c>
      <c r="AL659" s="31" t="e">
        <f>LEFT(TEXT(DataFromForm[[#This Row],[Heure sieste]],"0000"),2)+1</f>
        <v>#VALUE!</v>
      </c>
      <c r="AM659" t="e">
        <f>IF(RIGHT(DataFromForm[[#This Row],[Heure sieste]],2)*1 &gt;57, AL659,AK659)</f>
        <v>#VALUE!</v>
      </c>
      <c r="AN659" t="e">
        <f>IF(RIGHT(DataFromForm[[#This Row],[Heure sieste]],2)*1 &gt;57,0,MROUND(RIGHT(DataFromForm[[#This Row],[Heure sieste]]*1,2),15))</f>
        <v>#VALUE!</v>
      </c>
      <c r="AO659" t="e">
        <f>MROUND(DataFromForm[[#This Row],[Durée sieste]],15)</f>
        <v>#VALUE!</v>
      </c>
      <c r="AP659" t="e" cm="1">
        <f t="array" aca="1" ref="AP659" ca="1">RIGHT(CELL("address",INDEX(Agenda!A:A,MATCH(DataFromForm[[#This Row],[Date]],Agenda!A:A,0))),3)</f>
        <v>#VALUE!</v>
      </c>
      <c r="AQ659" s="4" t="e" cm="1">
        <f t="array" ref="AQ659">INDEX(MatriceHeureHeure[], MATCH(AN659*1,TableHeuresMinutes[Colonne1],0),MATCH(AM659*1,(MatriceHeureHeure[#Headers])*1,0))</f>
        <v>#VALUE!</v>
      </c>
      <c r="AR659" t="e">
        <f t="shared" si="10"/>
        <v>#VALUE!</v>
      </c>
    </row>
    <row r="660" spans="16:44">
      <c r="P660" s="30" t="e">
        <f>LEFT(TEXT(DataFromForm[[#This Row],[Heure coucher]],"0000"),2)</f>
        <v>#VALUE!</v>
      </c>
      <c r="Q660" s="31" t="e">
        <f>LEFT(TEXT(DataFromForm[[#This Row],[Heure coucher]],"0000"),2)+1</f>
        <v>#VALUE!</v>
      </c>
      <c r="R660" s="32" t="e">
        <f>IF(RIGHT(DataFromForm[[#This Row],[Heure coucher]],2)*1 &gt;57,Q660, P660)</f>
        <v>#VALUE!</v>
      </c>
      <c r="S660" s="33" t="e">
        <f>IF(RIGHT(DataFromForm[[#This Row],[Heure coucher]],2)*1 &gt;57,0,MROUND(RIGHT(DataFromForm[[#This Row],[Heure coucher]]*1,2),15))</f>
        <v>#VALUE!</v>
      </c>
      <c r="T660" s="20" t="e" cm="1">
        <f t="array" aca="1" ref="T660" ca="1">RIGHT(CELL("address",INDEX(Agenda!A:A,MATCH(DataFromForm[[#This Row],[Date]],Agenda!A:A,0))),3)</f>
        <v>#VALUE!</v>
      </c>
      <c r="U660" s="34" t="e" cm="1">
        <f t="array" ref="U660">INDEX(MatriceHeureHeure[], MATCH(S660*1,TableHeuresMinutes[Colonne1],0),MATCH(R660*1,(MatriceHeureHeure[#Headers])*1,0))</f>
        <v>#VALUE!</v>
      </c>
      <c r="W660" s="30" t="e">
        <f>LEFT(TEXT(DataFromForm[[#This Row],[Heure levé]],"0000"),2)</f>
        <v>#VALUE!</v>
      </c>
      <c r="X660" s="31" t="e">
        <f>LEFT(TEXT(DataFromForm[[#This Row],[Heure levé]],"0000"),2)+1</f>
        <v>#VALUE!</v>
      </c>
      <c r="Y660" t="e">
        <f>IF(RIGHT(DataFromForm[[#This Row],[Heure levé]],2)*1 &gt;57, X660,W660)</f>
        <v>#VALUE!</v>
      </c>
      <c r="Z660" t="e">
        <f>IF(RIGHT(DataFromForm[[#This Row],[Heure levé]],2)*1 &gt;57,0,MROUND(RIGHT(DataFromForm[[#This Row],[Heure coucher]]*1,2),15))</f>
        <v>#VALUE!</v>
      </c>
      <c r="AA660" t="e" cm="1">
        <f t="array" aca="1" ref="AA660" ca="1">RIGHT(CELL("address",INDEX(Agenda!A:A,MATCH(DataFromForm[[#This Row],[Date]],Agenda!A:A,0))),3)</f>
        <v>#VALUE!</v>
      </c>
      <c r="AB660" s="4" t="e" cm="1">
        <f t="array" ref="AB660">INDEX(MatriceHeureHeure[], MATCH(Z660*1,TableHeuresMinutes[Colonne1],0),MATCH(Y660*1,(MatriceHeureHeure[#Headers])*1,0))</f>
        <v>#VALUE!</v>
      </c>
      <c r="AD660" s="48" t="e">
        <f>LEFT(TEXT(DataFromForm[[#This Row],[HeureBoisson]],"0000"),2)</f>
        <v>#VALUE!</v>
      </c>
      <c r="AE660" s="31" t="e">
        <f>LEFT(TEXT(DataFromForm[[#This Row],[HeureBoisson]],"0000"),2)+1</f>
        <v>#VALUE!</v>
      </c>
      <c r="AF660" t="e">
        <f>IF(RIGHT(DataFromForm[[#This Row],[HeureBoisson]],2)*1 &gt;57, AE660,AD660)</f>
        <v>#VALUE!</v>
      </c>
      <c r="AG660" t="e">
        <f>IF(RIGHT(DataFromForm[[#This Row],[HeureBoisson]],2)*1 &gt;57,0,MROUND(RIGHT(DataFromForm[[#This Row],[Heure coucher]]*1,2),15))</f>
        <v>#VALUE!</v>
      </c>
      <c r="AH660" t="e" cm="1">
        <f t="array" aca="1" ref="AH660" ca="1">RIGHT(CELL("address",INDEX(Agenda!A:A,MATCH(DataFromForm[[#This Row],[Date]],Agenda!A:A,0))),3)-1</f>
        <v>#VALUE!</v>
      </c>
      <c r="AI660" s="4" t="e" cm="1">
        <f t="array" ref="AI660">INDEX(MatriceHeureHeure[], MATCH(AG660*1,TableHeuresMinutes[Colonne1],0),MATCH(AF660*1,(MatriceHeureHeure[#Headers])*1,0))</f>
        <v>#VALUE!</v>
      </c>
      <c r="AJ660" s="37">
        <v>0</v>
      </c>
      <c r="AK660" s="48" t="e">
        <f>LEFT(TEXT(DataFromForm[[#This Row],[Heure sieste]],"0000"),2)</f>
        <v>#VALUE!</v>
      </c>
      <c r="AL660" s="31" t="e">
        <f>LEFT(TEXT(DataFromForm[[#This Row],[Heure sieste]],"0000"),2)+1</f>
        <v>#VALUE!</v>
      </c>
      <c r="AM660" t="e">
        <f>IF(RIGHT(DataFromForm[[#This Row],[Heure sieste]],2)*1 &gt;57, AL660,AK660)</f>
        <v>#VALUE!</v>
      </c>
      <c r="AN660" t="e">
        <f>IF(RIGHT(DataFromForm[[#This Row],[Heure sieste]],2)*1 &gt;57,0,MROUND(RIGHT(DataFromForm[[#This Row],[Heure sieste]]*1,2),15))</f>
        <v>#VALUE!</v>
      </c>
      <c r="AO660" t="e">
        <f>MROUND(DataFromForm[[#This Row],[Durée sieste]],15)</f>
        <v>#VALUE!</v>
      </c>
      <c r="AP660" t="e" cm="1">
        <f t="array" aca="1" ref="AP660" ca="1">RIGHT(CELL("address",INDEX(Agenda!A:A,MATCH(DataFromForm[[#This Row],[Date]],Agenda!A:A,0))),3)</f>
        <v>#VALUE!</v>
      </c>
      <c r="AQ660" s="4" t="e" cm="1">
        <f t="array" ref="AQ660">INDEX(MatriceHeureHeure[], MATCH(AN660*1,TableHeuresMinutes[Colonne1],0),MATCH(AM660*1,(MatriceHeureHeure[#Headers])*1,0))</f>
        <v>#VALUE!</v>
      </c>
      <c r="AR660" t="e">
        <f t="shared" si="10"/>
        <v>#VALUE!</v>
      </c>
    </row>
    <row r="661" spans="16:44">
      <c r="P661" s="30" t="e">
        <f>LEFT(TEXT(DataFromForm[[#This Row],[Heure coucher]],"0000"),2)</f>
        <v>#VALUE!</v>
      </c>
      <c r="Q661" s="31" t="e">
        <f>LEFT(TEXT(DataFromForm[[#This Row],[Heure coucher]],"0000"),2)+1</f>
        <v>#VALUE!</v>
      </c>
      <c r="R661" s="32" t="e">
        <f>IF(RIGHT(DataFromForm[[#This Row],[Heure coucher]],2)*1 &gt;57,Q661, P661)</f>
        <v>#VALUE!</v>
      </c>
      <c r="S661" s="33" t="e">
        <f>IF(RIGHT(DataFromForm[[#This Row],[Heure coucher]],2)*1 &gt;57,0,MROUND(RIGHT(DataFromForm[[#This Row],[Heure coucher]]*1,2),15))</f>
        <v>#VALUE!</v>
      </c>
      <c r="T661" s="20" t="e" cm="1">
        <f t="array" aca="1" ref="T661" ca="1">RIGHT(CELL("address",INDEX(Agenda!A:A,MATCH(DataFromForm[[#This Row],[Date]],Agenda!A:A,0))),3)</f>
        <v>#VALUE!</v>
      </c>
      <c r="U661" s="34" t="e" cm="1">
        <f t="array" ref="U661">INDEX(MatriceHeureHeure[], MATCH(S661*1,TableHeuresMinutes[Colonne1],0),MATCH(R661*1,(MatriceHeureHeure[#Headers])*1,0))</f>
        <v>#VALUE!</v>
      </c>
      <c r="W661" s="30" t="e">
        <f>LEFT(TEXT(DataFromForm[[#This Row],[Heure levé]],"0000"),2)</f>
        <v>#VALUE!</v>
      </c>
      <c r="X661" s="31" t="e">
        <f>LEFT(TEXT(DataFromForm[[#This Row],[Heure levé]],"0000"),2)+1</f>
        <v>#VALUE!</v>
      </c>
      <c r="Y661" t="e">
        <f>IF(RIGHT(DataFromForm[[#This Row],[Heure levé]],2)*1 &gt;57, X661,W661)</f>
        <v>#VALUE!</v>
      </c>
      <c r="Z661" t="e">
        <f>IF(RIGHT(DataFromForm[[#This Row],[Heure levé]],2)*1 &gt;57,0,MROUND(RIGHT(DataFromForm[[#This Row],[Heure coucher]]*1,2),15))</f>
        <v>#VALUE!</v>
      </c>
      <c r="AA661" t="e" cm="1">
        <f t="array" aca="1" ref="AA661" ca="1">RIGHT(CELL("address",INDEX(Agenda!A:A,MATCH(DataFromForm[[#This Row],[Date]],Agenda!A:A,0))),3)</f>
        <v>#VALUE!</v>
      </c>
      <c r="AB661" s="4" t="e" cm="1">
        <f t="array" ref="AB661">INDEX(MatriceHeureHeure[], MATCH(Z661*1,TableHeuresMinutes[Colonne1],0),MATCH(Y661*1,(MatriceHeureHeure[#Headers])*1,0))</f>
        <v>#VALUE!</v>
      </c>
      <c r="AD661" s="48" t="e">
        <f>LEFT(TEXT(DataFromForm[[#This Row],[HeureBoisson]],"0000"),2)</f>
        <v>#VALUE!</v>
      </c>
      <c r="AE661" s="31" t="e">
        <f>LEFT(TEXT(DataFromForm[[#This Row],[HeureBoisson]],"0000"),2)+1</f>
        <v>#VALUE!</v>
      </c>
      <c r="AF661" t="e">
        <f>IF(RIGHT(DataFromForm[[#This Row],[HeureBoisson]],2)*1 &gt;57, AE661,AD661)</f>
        <v>#VALUE!</v>
      </c>
      <c r="AG661" t="e">
        <f>IF(RIGHT(DataFromForm[[#This Row],[HeureBoisson]],2)*1 &gt;57,0,MROUND(RIGHT(DataFromForm[[#This Row],[Heure coucher]]*1,2),15))</f>
        <v>#VALUE!</v>
      </c>
      <c r="AH661" t="e" cm="1">
        <f t="array" aca="1" ref="AH661" ca="1">RIGHT(CELL("address",INDEX(Agenda!A:A,MATCH(DataFromForm[[#This Row],[Date]],Agenda!A:A,0))),3)-1</f>
        <v>#VALUE!</v>
      </c>
      <c r="AI661" s="4" t="e" cm="1">
        <f t="array" ref="AI661">INDEX(MatriceHeureHeure[], MATCH(AG661*1,TableHeuresMinutes[Colonne1],0),MATCH(AF661*1,(MatriceHeureHeure[#Headers])*1,0))</f>
        <v>#VALUE!</v>
      </c>
      <c r="AJ661" s="37">
        <v>0</v>
      </c>
      <c r="AK661" s="48" t="e">
        <f>LEFT(TEXT(DataFromForm[[#This Row],[Heure sieste]],"0000"),2)</f>
        <v>#VALUE!</v>
      </c>
      <c r="AL661" s="31" t="e">
        <f>LEFT(TEXT(DataFromForm[[#This Row],[Heure sieste]],"0000"),2)+1</f>
        <v>#VALUE!</v>
      </c>
      <c r="AM661" t="e">
        <f>IF(RIGHT(DataFromForm[[#This Row],[Heure sieste]],2)*1 &gt;57, AL661,AK661)</f>
        <v>#VALUE!</v>
      </c>
      <c r="AN661" t="e">
        <f>IF(RIGHT(DataFromForm[[#This Row],[Heure sieste]],2)*1 &gt;57,0,MROUND(RIGHT(DataFromForm[[#This Row],[Heure sieste]]*1,2),15))</f>
        <v>#VALUE!</v>
      </c>
      <c r="AO661" t="e">
        <f>MROUND(DataFromForm[[#This Row],[Durée sieste]],15)</f>
        <v>#VALUE!</v>
      </c>
      <c r="AP661" t="e" cm="1">
        <f t="array" aca="1" ref="AP661" ca="1">RIGHT(CELL("address",INDEX(Agenda!A:A,MATCH(DataFromForm[[#This Row],[Date]],Agenda!A:A,0))),3)</f>
        <v>#VALUE!</v>
      </c>
      <c r="AQ661" s="4" t="e" cm="1">
        <f t="array" ref="AQ661">INDEX(MatriceHeureHeure[], MATCH(AN661*1,TableHeuresMinutes[Colonne1],0),MATCH(AM661*1,(MatriceHeureHeure[#Headers])*1,0))</f>
        <v>#VALUE!</v>
      </c>
      <c r="AR661" t="e">
        <f t="shared" si="10"/>
        <v>#VALUE!</v>
      </c>
    </row>
    <row r="662" spans="16:44">
      <c r="P662" s="30" t="e">
        <f>LEFT(TEXT(DataFromForm[[#This Row],[Heure coucher]],"0000"),2)</f>
        <v>#VALUE!</v>
      </c>
      <c r="Q662" s="31" t="e">
        <f>LEFT(TEXT(DataFromForm[[#This Row],[Heure coucher]],"0000"),2)+1</f>
        <v>#VALUE!</v>
      </c>
      <c r="R662" s="32" t="e">
        <f>IF(RIGHT(DataFromForm[[#This Row],[Heure coucher]],2)*1 &gt;57,Q662, P662)</f>
        <v>#VALUE!</v>
      </c>
      <c r="S662" s="33" t="e">
        <f>IF(RIGHT(DataFromForm[[#This Row],[Heure coucher]],2)*1 &gt;57,0,MROUND(RIGHT(DataFromForm[[#This Row],[Heure coucher]]*1,2),15))</f>
        <v>#VALUE!</v>
      </c>
      <c r="T662" s="20" t="e" cm="1">
        <f t="array" aca="1" ref="T662" ca="1">RIGHT(CELL("address",INDEX(Agenda!A:A,MATCH(DataFromForm[[#This Row],[Date]],Agenda!A:A,0))),3)</f>
        <v>#VALUE!</v>
      </c>
      <c r="U662" s="34" t="e" cm="1">
        <f t="array" ref="U662">INDEX(MatriceHeureHeure[], MATCH(S662*1,TableHeuresMinutes[Colonne1],0),MATCH(R662*1,(MatriceHeureHeure[#Headers])*1,0))</f>
        <v>#VALUE!</v>
      </c>
      <c r="W662" s="30" t="e">
        <f>LEFT(TEXT(DataFromForm[[#This Row],[Heure levé]],"0000"),2)</f>
        <v>#VALUE!</v>
      </c>
      <c r="X662" s="31" t="e">
        <f>LEFT(TEXT(DataFromForm[[#This Row],[Heure levé]],"0000"),2)+1</f>
        <v>#VALUE!</v>
      </c>
      <c r="Y662" t="e">
        <f>IF(RIGHT(DataFromForm[[#This Row],[Heure levé]],2)*1 &gt;57, X662,W662)</f>
        <v>#VALUE!</v>
      </c>
      <c r="Z662" t="e">
        <f>IF(RIGHT(DataFromForm[[#This Row],[Heure levé]],2)*1 &gt;57,0,MROUND(RIGHT(DataFromForm[[#This Row],[Heure coucher]]*1,2),15))</f>
        <v>#VALUE!</v>
      </c>
      <c r="AA662" t="e" cm="1">
        <f t="array" aca="1" ref="AA662" ca="1">RIGHT(CELL("address",INDEX(Agenda!A:A,MATCH(DataFromForm[[#This Row],[Date]],Agenda!A:A,0))),3)</f>
        <v>#VALUE!</v>
      </c>
      <c r="AB662" s="4" t="e" cm="1">
        <f t="array" ref="AB662">INDEX(MatriceHeureHeure[], MATCH(Z662*1,TableHeuresMinutes[Colonne1],0),MATCH(Y662*1,(MatriceHeureHeure[#Headers])*1,0))</f>
        <v>#VALUE!</v>
      </c>
      <c r="AD662" s="48" t="e">
        <f>LEFT(TEXT(DataFromForm[[#This Row],[HeureBoisson]],"0000"),2)</f>
        <v>#VALUE!</v>
      </c>
      <c r="AE662" s="31" t="e">
        <f>LEFT(TEXT(DataFromForm[[#This Row],[HeureBoisson]],"0000"),2)+1</f>
        <v>#VALUE!</v>
      </c>
      <c r="AF662" t="e">
        <f>IF(RIGHT(DataFromForm[[#This Row],[HeureBoisson]],2)*1 &gt;57, AE662,AD662)</f>
        <v>#VALUE!</v>
      </c>
      <c r="AG662" t="e">
        <f>IF(RIGHT(DataFromForm[[#This Row],[HeureBoisson]],2)*1 &gt;57,0,MROUND(RIGHT(DataFromForm[[#This Row],[Heure coucher]]*1,2),15))</f>
        <v>#VALUE!</v>
      </c>
      <c r="AH662" t="e" cm="1">
        <f t="array" aca="1" ref="AH662" ca="1">RIGHT(CELL("address",INDEX(Agenda!A:A,MATCH(DataFromForm[[#This Row],[Date]],Agenda!A:A,0))),3)-1</f>
        <v>#VALUE!</v>
      </c>
      <c r="AI662" s="4" t="e" cm="1">
        <f t="array" ref="AI662">INDEX(MatriceHeureHeure[], MATCH(AG662*1,TableHeuresMinutes[Colonne1],0),MATCH(AF662*1,(MatriceHeureHeure[#Headers])*1,0))</f>
        <v>#VALUE!</v>
      </c>
      <c r="AJ662" s="37">
        <v>0</v>
      </c>
      <c r="AK662" s="48" t="e">
        <f>LEFT(TEXT(DataFromForm[[#This Row],[Heure sieste]],"0000"),2)</f>
        <v>#VALUE!</v>
      </c>
      <c r="AL662" s="31" t="e">
        <f>LEFT(TEXT(DataFromForm[[#This Row],[Heure sieste]],"0000"),2)+1</f>
        <v>#VALUE!</v>
      </c>
      <c r="AM662" t="e">
        <f>IF(RIGHT(DataFromForm[[#This Row],[Heure sieste]],2)*1 &gt;57, AL662,AK662)</f>
        <v>#VALUE!</v>
      </c>
      <c r="AN662" t="e">
        <f>IF(RIGHT(DataFromForm[[#This Row],[Heure sieste]],2)*1 &gt;57,0,MROUND(RIGHT(DataFromForm[[#This Row],[Heure sieste]]*1,2),15))</f>
        <v>#VALUE!</v>
      </c>
      <c r="AO662" t="e">
        <f>MROUND(DataFromForm[[#This Row],[Durée sieste]],15)</f>
        <v>#VALUE!</v>
      </c>
      <c r="AP662" t="e" cm="1">
        <f t="array" aca="1" ref="AP662" ca="1">RIGHT(CELL("address",INDEX(Agenda!A:A,MATCH(DataFromForm[[#This Row],[Date]],Agenda!A:A,0))),3)</f>
        <v>#VALUE!</v>
      </c>
      <c r="AQ662" s="4" t="e" cm="1">
        <f t="array" ref="AQ662">INDEX(MatriceHeureHeure[], MATCH(AN662*1,TableHeuresMinutes[Colonne1],0),MATCH(AM662*1,(MatriceHeureHeure[#Headers])*1,0))</f>
        <v>#VALUE!</v>
      </c>
      <c r="AR662" t="e">
        <f t="shared" si="10"/>
        <v>#VALUE!</v>
      </c>
    </row>
    <row r="663" spans="16:44">
      <c r="P663" s="30" t="e">
        <f>LEFT(TEXT(DataFromForm[[#This Row],[Heure coucher]],"0000"),2)</f>
        <v>#VALUE!</v>
      </c>
      <c r="Q663" s="31" t="e">
        <f>LEFT(TEXT(DataFromForm[[#This Row],[Heure coucher]],"0000"),2)+1</f>
        <v>#VALUE!</v>
      </c>
      <c r="R663" s="32" t="e">
        <f>IF(RIGHT(DataFromForm[[#This Row],[Heure coucher]],2)*1 &gt;57,Q663, P663)</f>
        <v>#VALUE!</v>
      </c>
      <c r="S663" s="33" t="e">
        <f>IF(RIGHT(DataFromForm[[#This Row],[Heure coucher]],2)*1 &gt;57,0,MROUND(RIGHT(DataFromForm[[#This Row],[Heure coucher]]*1,2),15))</f>
        <v>#VALUE!</v>
      </c>
      <c r="T663" s="20" t="e" cm="1">
        <f t="array" aca="1" ref="T663" ca="1">RIGHT(CELL("address",INDEX(Agenda!A:A,MATCH(DataFromForm[[#This Row],[Date]],Agenda!A:A,0))),3)</f>
        <v>#VALUE!</v>
      </c>
      <c r="U663" s="34" t="e" cm="1">
        <f t="array" ref="U663">INDEX(MatriceHeureHeure[], MATCH(S663*1,TableHeuresMinutes[Colonne1],0),MATCH(R663*1,(MatriceHeureHeure[#Headers])*1,0))</f>
        <v>#VALUE!</v>
      </c>
      <c r="W663" s="30" t="e">
        <f>LEFT(TEXT(DataFromForm[[#This Row],[Heure levé]],"0000"),2)</f>
        <v>#VALUE!</v>
      </c>
      <c r="X663" s="31" t="e">
        <f>LEFT(TEXT(DataFromForm[[#This Row],[Heure levé]],"0000"),2)+1</f>
        <v>#VALUE!</v>
      </c>
      <c r="Y663" t="e">
        <f>IF(RIGHT(DataFromForm[[#This Row],[Heure levé]],2)*1 &gt;57, X663,W663)</f>
        <v>#VALUE!</v>
      </c>
      <c r="Z663" t="e">
        <f>IF(RIGHT(DataFromForm[[#This Row],[Heure levé]],2)*1 &gt;57,0,MROUND(RIGHT(DataFromForm[[#This Row],[Heure coucher]]*1,2),15))</f>
        <v>#VALUE!</v>
      </c>
      <c r="AA663" t="e" cm="1">
        <f t="array" aca="1" ref="AA663" ca="1">RIGHT(CELL("address",INDEX(Agenda!A:A,MATCH(DataFromForm[[#This Row],[Date]],Agenda!A:A,0))),3)</f>
        <v>#VALUE!</v>
      </c>
      <c r="AB663" s="4" t="e" cm="1">
        <f t="array" ref="AB663">INDEX(MatriceHeureHeure[], MATCH(Z663*1,TableHeuresMinutes[Colonne1],0),MATCH(Y663*1,(MatriceHeureHeure[#Headers])*1,0))</f>
        <v>#VALUE!</v>
      </c>
      <c r="AD663" s="48" t="e">
        <f>LEFT(TEXT(DataFromForm[[#This Row],[HeureBoisson]],"0000"),2)</f>
        <v>#VALUE!</v>
      </c>
      <c r="AE663" s="31" t="e">
        <f>LEFT(TEXT(DataFromForm[[#This Row],[HeureBoisson]],"0000"),2)+1</f>
        <v>#VALUE!</v>
      </c>
      <c r="AF663" t="e">
        <f>IF(RIGHT(DataFromForm[[#This Row],[HeureBoisson]],2)*1 &gt;57, AE663,AD663)</f>
        <v>#VALUE!</v>
      </c>
      <c r="AG663" t="e">
        <f>IF(RIGHT(DataFromForm[[#This Row],[HeureBoisson]],2)*1 &gt;57,0,MROUND(RIGHT(DataFromForm[[#This Row],[Heure coucher]]*1,2),15))</f>
        <v>#VALUE!</v>
      </c>
      <c r="AH663" t="e" cm="1">
        <f t="array" aca="1" ref="AH663" ca="1">RIGHT(CELL("address",INDEX(Agenda!A:A,MATCH(DataFromForm[[#This Row],[Date]],Agenda!A:A,0))),3)-1</f>
        <v>#VALUE!</v>
      </c>
      <c r="AI663" s="4" t="e" cm="1">
        <f t="array" ref="AI663">INDEX(MatriceHeureHeure[], MATCH(AG663*1,TableHeuresMinutes[Colonne1],0),MATCH(AF663*1,(MatriceHeureHeure[#Headers])*1,0))</f>
        <v>#VALUE!</v>
      </c>
      <c r="AJ663" s="37">
        <v>0</v>
      </c>
      <c r="AK663" s="48" t="e">
        <f>LEFT(TEXT(DataFromForm[[#This Row],[Heure sieste]],"0000"),2)</f>
        <v>#VALUE!</v>
      </c>
      <c r="AL663" s="31" t="e">
        <f>LEFT(TEXT(DataFromForm[[#This Row],[Heure sieste]],"0000"),2)+1</f>
        <v>#VALUE!</v>
      </c>
      <c r="AM663" t="e">
        <f>IF(RIGHT(DataFromForm[[#This Row],[Heure sieste]],2)*1 &gt;57, AL663,AK663)</f>
        <v>#VALUE!</v>
      </c>
      <c r="AN663" t="e">
        <f>IF(RIGHT(DataFromForm[[#This Row],[Heure sieste]],2)*1 &gt;57,0,MROUND(RIGHT(DataFromForm[[#This Row],[Heure sieste]]*1,2),15))</f>
        <v>#VALUE!</v>
      </c>
      <c r="AO663" t="e">
        <f>MROUND(DataFromForm[[#This Row],[Durée sieste]],15)</f>
        <v>#VALUE!</v>
      </c>
      <c r="AP663" t="e" cm="1">
        <f t="array" aca="1" ref="AP663" ca="1">RIGHT(CELL("address",INDEX(Agenda!A:A,MATCH(DataFromForm[[#This Row],[Date]],Agenda!A:A,0))),3)</f>
        <v>#VALUE!</v>
      </c>
      <c r="AQ663" s="4" t="e" cm="1">
        <f t="array" ref="AQ663">INDEX(MatriceHeureHeure[], MATCH(AN663*1,TableHeuresMinutes[Colonne1],0),MATCH(AM663*1,(MatriceHeureHeure[#Headers])*1,0))</f>
        <v>#VALUE!</v>
      </c>
      <c r="AR663" t="e">
        <f t="shared" ref="AR663:AR726" si="11">(AO663/15)-1</f>
        <v>#VALUE!</v>
      </c>
    </row>
    <row r="664" spans="16:44">
      <c r="P664" s="30" t="e">
        <f>LEFT(TEXT(DataFromForm[[#This Row],[Heure coucher]],"0000"),2)</f>
        <v>#VALUE!</v>
      </c>
      <c r="Q664" s="31" t="e">
        <f>LEFT(TEXT(DataFromForm[[#This Row],[Heure coucher]],"0000"),2)+1</f>
        <v>#VALUE!</v>
      </c>
      <c r="R664" s="32" t="e">
        <f>IF(RIGHT(DataFromForm[[#This Row],[Heure coucher]],2)*1 &gt;57,Q664, P664)</f>
        <v>#VALUE!</v>
      </c>
      <c r="S664" s="33" t="e">
        <f>IF(RIGHT(DataFromForm[[#This Row],[Heure coucher]],2)*1 &gt;57,0,MROUND(RIGHT(DataFromForm[[#This Row],[Heure coucher]]*1,2),15))</f>
        <v>#VALUE!</v>
      </c>
      <c r="T664" s="20" t="e" cm="1">
        <f t="array" aca="1" ref="T664" ca="1">RIGHT(CELL("address",INDEX(Agenda!A:A,MATCH(DataFromForm[[#This Row],[Date]],Agenda!A:A,0))),3)</f>
        <v>#VALUE!</v>
      </c>
      <c r="U664" s="34" t="e" cm="1">
        <f t="array" ref="U664">INDEX(MatriceHeureHeure[], MATCH(S664*1,TableHeuresMinutes[Colonne1],0),MATCH(R664*1,(MatriceHeureHeure[#Headers])*1,0))</f>
        <v>#VALUE!</v>
      </c>
      <c r="W664" s="30" t="e">
        <f>LEFT(TEXT(DataFromForm[[#This Row],[Heure levé]],"0000"),2)</f>
        <v>#VALUE!</v>
      </c>
      <c r="X664" s="31" t="e">
        <f>LEFT(TEXT(DataFromForm[[#This Row],[Heure levé]],"0000"),2)+1</f>
        <v>#VALUE!</v>
      </c>
      <c r="Y664" t="e">
        <f>IF(RIGHT(DataFromForm[[#This Row],[Heure levé]],2)*1 &gt;57, X664,W664)</f>
        <v>#VALUE!</v>
      </c>
      <c r="Z664" t="e">
        <f>IF(RIGHT(DataFromForm[[#This Row],[Heure levé]],2)*1 &gt;57,0,MROUND(RIGHT(DataFromForm[[#This Row],[Heure coucher]]*1,2),15))</f>
        <v>#VALUE!</v>
      </c>
      <c r="AA664" t="e" cm="1">
        <f t="array" aca="1" ref="AA664" ca="1">RIGHT(CELL("address",INDEX(Agenda!A:A,MATCH(DataFromForm[[#This Row],[Date]],Agenda!A:A,0))),3)</f>
        <v>#VALUE!</v>
      </c>
      <c r="AB664" s="4" t="e" cm="1">
        <f t="array" ref="AB664">INDEX(MatriceHeureHeure[], MATCH(Z664*1,TableHeuresMinutes[Colonne1],0),MATCH(Y664*1,(MatriceHeureHeure[#Headers])*1,0))</f>
        <v>#VALUE!</v>
      </c>
      <c r="AD664" s="48" t="e">
        <f>LEFT(TEXT(DataFromForm[[#This Row],[HeureBoisson]],"0000"),2)</f>
        <v>#VALUE!</v>
      </c>
      <c r="AE664" s="31" t="e">
        <f>LEFT(TEXT(DataFromForm[[#This Row],[HeureBoisson]],"0000"),2)+1</f>
        <v>#VALUE!</v>
      </c>
      <c r="AF664" t="e">
        <f>IF(RIGHT(DataFromForm[[#This Row],[HeureBoisson]],2)*1 &gt;57, AE664,AD664)</f>
        <v>#VALUE!</v>
      </c>
      <c r="AG664" t="e">
        <f>IF(RIGHT(DataFromForm[[#This Row],[HeureBoisson]],2)*1 &gt;57,0,MROUND(RIGHT(DataFromForm[[#This Row],[Heure coucher]]*1,2),15))</f>
        <v>#VALUE!</v>
      </c>
      <c r="AH664" t="e" cm="1">
        <f t="array" aca="1" ref="AH664" ca="1">RIGHT(CELL("address",INDEX(Agenda!A:A,MATCH(DataFromForm[[#This Row],[Date]],Agenda!A:A,0))),3)-1</f>
        <v>#VALUE!</v>
      </c>
      <c r="AI664" s="4" t="e" cm="1">
        <f t="array" ref="AI664">INDEX(MatriceHeureHeure[], MATCH(AG664*1,TableHeuresMinutes[Colonne1],0),MATCH(AF664*1,(MatriceHeureHeure[#Headers])*1,0))</f>
        <v>#VALUE!</v>
      </c>
      <c r="AJ664" s="37">
        <v>0</v>
      </c>
      <c r="AK664" s="48" t="e">
        <f>LEFT(TEXT(DataFromForm[[#This Row],[Heure sieste]],"0000"),2)</f>
        <v>#VALUE!</v>
      </c>
      <c r="AL664" s="31" t="e">
        <f>LEFT(TEXT(DataFromForm[[#This Row],[Heure sieste]],"0000"),2)+1</f>
        <v>#VALUE!</v>
      </c>
      <c r="AM664" t="e">
        <f>IF(RIGHT(DataFromForm[[#This Row],[Heure sieste]],2)*1 &gt;57, AL664,AK664)</f>
        <v>#VALUE!</v>
      </c>
      <c r="AN664" t="e">
        <f>IF(RIGHT(DataFromForm[[#This Row],[Heure sieste]],2)*1 &gt;57,0,MROUND(RIGHT(DataFromForm[[#This Row],[Heure sieste]]*1,2),15))</f>
        <v>#VALUE!</v>
      </c>
      <c r="AO664" t="e">
        <f>MROUND(DataFromForm[[#This Row],[Durée sieste]],15)</f>
        <v>#VALUE!</v>
      </c>
      <c r="AP664" t="e" cm="1">
        <f t="array" aca="1" ref="AP664" ca="1">RIGHT(CELL("address",INDEX(Agenda!A:A,MATCH(DataFromForm[[#This Row],[Date]],Agenda!A:A,0))),3)</f>
        <v>#VALUE!</v>
      </c>
      <c r="AQ664" s="4" t="e" cm="1">
        <f t="array" ref="AQ664">INDEX(MatriceHeureHeure[], MATCH(AN664*1,TableHeuresMinutes[Colonne1],0),MATCH(AM664*1,(MatriceHeureHeure[#Headers])*1,0))</f>
        <v>#VALUE!</v>
      </c>
      <c r="AR664" t="e">
        <f t="shared" si="11"/>
        <v>#VALUE!</v>
      </c>
    </row>
    <row r="665" spans="16:44">
      <c r="P665" s="30" t="e">
        <f>LEFT(TEXT(DataFromForm[[#This Row],[Heure coucher]],"0000"),2)</f>
        <v>#VALUE!</v>
      </c>
      <c r="Q665" s="31" t="e">
        <f>LEFT(TEXT(DataFromForm[[#This Row],[Heure coucher]],"0000"),2)+1</f>
        <v>#VALUE!</v>
      </c>
      <c r="R665" s="32" t="e">
        <f>IF(RIGHT(DataFromForm[[#This Row],[Heure coucher]],2)*1 &gt;57,Q665, P665)</f>
        <v>#VALUE!</v>
      </c>
      <c r="S665" s="33" t="e">
        <f>IF(RIGHT(DataFromForm[[#This Row],[Heure coucher]],2)*1 &gt;57,0,MROUND(RIGHT(DataFromForm[[#This Row],[Heure coucher]]*1,2),15))</f>
        <v>#VALUE!</v>
      </c>
      <c r="T665" s="20" t="e" cm="1">
        <f t="array" aca="1" ref="T665" ca="1">RIGHT(CELL("address",INDEX(Agenda!A:A,MATCH(DataFromForm[[#This Row],[Date]],Agenda!A:A,0))),3)</f>
        <v>#VALUE!</v>
      </c>
      <c r="U665" s="34" t="e" cm="1">
        <f t="array" ref="U665">INDEX(MatriceHeureHeure[], MATCH(S665*1,TableHeuresMinutes[Colonne1],0),MATCH(R665*1,(MatriceHeureHeure[#Headers])*1,0))</f>
        <v>#VALUE!</v>
      </c>
      <c r="W665" s="30" t="e">
        <f>LEFT(TEXT(DataFromForm[[#This Row],[Heure levé]],"0000"),2)</f>
        <v>#VALUE!</v>
      </c>
      <c r="X665" s="31" t="e">
        <f>LEFT(TEXT(DataFromForm[[#This Row],[Heure levé]],"0000"),2)+1</f>
        <v>#VALUE!</v>
      </c>
      <c r="Y665" t="e">
        <f>IF(RIGHT(DataFromForm[[#This Row],[Heure levé]],2)*1 &gt;57, X665,W665)</f>
        <v>#VALUE!</v>
      </c>
      <c r="Z665" t="e">
        <f>IF(RIGHT(DataFromForm[[#This Row],[Heure levé]],2)*1 &gt;57,0,MROUND(RIGHT(DataFromForm[[#This Row],[Heure coucher]]*1,2),15))</f>
        <v>#VALUE!</v>
      </c>
      <c r="AA665" t="e" cm="1">
        <f t="array" aca="1" ref="AA665" ca="1">RIGHT(CELL("address",INDEX(Agenda!A:A,MATCH(DataFromForm[[#This Row],[Date]],Agenda!A:A,0))),3)</f>
        <v>#VALUE!</v>
      </c>
      <c r="AB665" s="4" t="e" cm="1">
        <f t="array" ref="AB665">INDEX(MatriceHeureHeure[], MATCH(Z665*1,TableHeuresMinutes[Colonne1],0),MATCH(Y665*1,(MatriceHeureHeure[#Headers])*1,0))</f>
        <v>#VALUE!</v>
      </c>
      <c r="AD665" s="48" t="e">
        <f>LEFT(TEXT(DataFromForm[[#This Row],[HeureBoisson]],"0000"),2)</f>
        <v>#VALUE!</v>
      </c>
      <c r="AE665" s="31" t="e">
        <f>LEFT(TEXT(DataFromForm[[#This Row],[HeureBoisson]],"0000"),2)+1</f>
        <v>#VALUE!</v>
      </c>
      <c r="AF665" t="e">
        <f>IF(RIGHT(DataFromForm[[#This Row],[HeureBoisson]],2)*1 &gt;57, AE665,AD665)</f>
        <v>#VALUE!</v>
      </c>
      <c r="AG665" t="e">
        <f>IF(RIGHT(DataFromForm[[#This Row],[HeureBoisson]],2)*1 &gt;57,0,MROUND(RIGHT(DataFromForm[[#This Row],[Heure coucher]]*1,2),15))</f>
        <v>#VALUE!</v>
      </c>
      <c r="AH665" t="e" cm="1">
        <f t="array" aca="1" ref="AH665" ca="1">RIGHT(CELL("address",INDEX(Agenda!A:A,MATCH(DataFromForm[[#This Row],[Date]],Agenda!A:A,0))),3)-1</f>
        <v>#VALUE!</v>
      </c>
      <c r="AI665" s="4" t="e" cm="1">
        <f t="array" ref="AI665">INDEX(MatriceHeureHeure[], MATCH(AG665*1,TableHeuresMinutes[Colonne1],0),MATCH(AF665*1,(MatriceHeureHeure[#Headers])*1,0))</f>
        <v>#VALUE!</v>
      </c>
      <c r="AJ665" s="37">
        <v>0</v>
      </c>
      <c r="AK665" s="48" t="e">
        <f>LEFT(TEXT(DataFromForm[[#This Row],[Heure sieste]],"0000"),2)</f>
        <v>#VALUE!</v>
      </c>
      <c r="AL665" s="31" t="e">
        <f>LEFT(TEXT(DataFromForm[[#This Row],[Heure sieste]],"0000"),2)+1</f>
        <v>#VALUE!</v>
      </c>
      <c r="AM665" t="e">
        <f>IF(RIGHT(DataFromForm[[#This Row],[Heure sieste]],2)*1 &gt;57, AL665,AK665)</f>
        <v>#VALUE!</v>
      </c>
      <c r="AN665" t="e">
        <f>IF(RIGHT(DataFromForm[[#This Row],[Heure sieste]],2)*1 &gt;57,0,MROUND(RIGHT(DataFromForm[[#This Row],[Heure sieste]]*1,2),15))</f>
        <v>#VALUE!</v>
      </c>
      <c r="AO665" t="e">
        <f>MROUND(DataFromForm[[#This Row],[Durée sieste]],15)</f>
        <v>#VALUE!</v>
      </c>
      <c r="AP665" t="e" cm="1">
        <f t="array" aca="1" ref="AP665" ca="1">RIGHT(CELL("address",INDEX(Agenda!A:A,MATCH(DataFromForm[[#This Row],[Date]],Agenda!A:A,0))),3)</f>
        <v>#VALUE!</v>
      </c>
      <c r="AQ665" s="4" t="e" cm="1">
        <f t="array" ref="AQ665">INDEX(MatriceHeureHeure[], MATCH(AN665*1,TableHeuresMinutes[Colonne1],0),MATCH(AM665*1,(MatriceHeureHeure[#Headers])*1,0))</f>
        <v>#VALUE!</v>
      </c>
      <c r="AR665" t="e">
        <f t="shared" si="11"/>
        <v>#VALUE!</v>
      </c>
    </row>
    <row r="666" spans="16:44">
      <c r="P666" s="30" t="e">
        <f>LEFT(TEXT(DataFromForm[[#This Row],[Heure coucher]],"0000"),2)</f>
        <v>#VALUE!</v>
      </c>
      <c r="Q666" s="31" t="e">
        <f>LEFT(TEXT(DataFromForm[[#This Row],[Heure coucher]],"0000"),2)+1</f>
        <v>#VALUE!</v>
      </c>
      <c r="R666" s="32" t="e">
        <f>IF(RIGHT(DataFromForm[[#This Row],[Heure coucher]],2)*1 &gt;57,Q666, P666)</f>
        <v>#VALUE!</v>
      </c>
      <c r="S666" s="33" t="e">
        <f>IF(RIGHT(DataFromForm[[#This Row],[Heure coucher]],2)*1 &gt;57,0,MROUND(RIGHT(DataFromForm[[#This Row],[Heure coucher]]*1,2),15))</f>
        <v>#VALUE!</v>
      </c>
      <c r="T666" s="20" t="e" cm="1">
        <f t="array" aca="1" ref="T666" ca="1">RIGHT(CELL("address",INDEX(Agenda!A:A,MATCH(DataFromForm[[#This Row],[Date]],Agenda!A:A,0))),3)</f>
        <v>#VALUE!</v>
      </c>
      <c r="U666" s="34" t="e" cm="1">
        <f t="array" ref="U666">INDEX(MatriceHeureHeure[], MATCH(S666*1,TableHeuresMinutes[Colonne1],0),MATCH(R666*1,(MatriceHeureHeure[#Headers])*1,0))</f>
        <v>#VALUE!</v>
      </c>
      <c r="W666" s="30" t="e">
        <f>LEFT(TEXT(DataFromForm[[#This Row],[Heure levé]],"0000"),2)</f>
        <v>#VALUE!</v>
      </c>
      <c r="X666" s="31" t="e">
        <f>LEFT(TEXT(DataFromForm[[#This Row],[Heure levé]],"0000"),2)+1</f>
        <v>#VALUE!</v>
      </c>
      <c r="Y666" t="e">
        <f>IF(RIGHT(DataFromForm[[#This Row],[Heure levé]],2)*1 &gt;57, X666,W666)</f>
        <v>#VALUE!</v>
      </c>
      <c r="Z666" t="e">
        <f>IF(RIGHT(DataFromForm[[#This Row],[Heure levé]],2)*1 &gt;57,0,MROUND(RIGHT(DataFromForm[[#This Row],[Heure coucher]]*1,2),15))</f>
        <v>#VALUE!</v>
      </c>
      <c r="AA666" t="e" cm="1">
        <f t="array" aca="1" ref="AA666" ca="1">RIGHT(CELL("address",INDEX(Agenda!A:A,MATCH(DataFromForm[[#This Row],[Date]],Agenda!A:A,0))),3)</f>
        <v>#VALUE!</v>
      </c>
      <c r="AB666" s="4" t="e" cm="1">
        <f t="array" ref="AB666">INDEX(MatriceHeureHeure[], MATCH(Z666*1,TableHeuresMinutes[Colonne1],0),MATCH(Y666*1,(MatriceHeureHeure[#Headers])*1,0))</f>
        <v>#VALUE!</v>
      </c>
      <c r="AD666" s="48" t="e">
        <f>LEFT(TEXT(DataFromForm[[#This Row],[HeureBoisson]],"0000"),2)</f>
        <v>#VALUE!</v>
      </c>
      <c r="AE666" s="31" t="e">
        <f>LEFT(TEXT(DataFromForm[[#This Row],[HeureBoisson]],"0000"),2)+1</f>
        <v>#VALUE!</v>
      </c>
      <c r="AF666" t="e">
        <f>IF(RIGHT(DataFromForm[[#This Row],[HeureBoisson]],2)*1 &gt;57, AE666,AD666)</f>
        <v>#VALUE!</v>
      </c>
      <c r="AG666" t="e">
        <f>IF(RIGHT(DataFromForm[[#This Row],[HeureBoisson]],2)*1 &gt;57,0,MROUND(RIGHT(DataFromForm[[#This Row],[Heure coucher]]*1,2),15))</f>
        <v>#VALUE!</v>
      </c>
      <c r="AH666" t="e" cm="1">
        <f t="array" aca="1" ref="AH666" ca="1">RIGHT(CELL("address",INDEX(Agenda!A:A,MATCH(DataFromForm[[#This Row],[Date]],Agenda!A:A,0))),3)-1</f>
        <v>#VALUE!</v>
      </c>
      <c r="AI666" s="4" t="e" cm="1">
        <f t="array" ref="AI666">INDEX(MatriceHeureHeure[], MATCH(AG666*1,TableHeuresMinutes[Colonne1],0),MATCH(AF666*1,(MatriceHeureHeure[#Headers])*1,0))</f>
        <v>#VALUE!</v>
      </c>
      <c r="AJ666" s="37">
        <v>0</v>
      </c>
      <c r="AK666" s="48" t="e">
        <f>LEFT(TEXT(DataFromForm[[#This Row],[Heure sieste]],"0000"),2)</f>
        <v>#VALUE!</v>
      </c>
      <c r="AL666" s="31" t="e">
        <f>LEFT(TEXT(DataFromForm[[#This Row],[Heure sieste]],"0000"),2)+1</f>
        <v>#VALUE!</v>
      </c>
      <c r="AM666" t="e">
        <f>IF(RIGHT(DataFromForm[[#This Row],[Heure sieste]],2)*1 &gt;57, AL666,AK666)</f>
        <v>#VALUE!</v>
      </c>
      <c r="AN666" t="e">
        <f>IF(RIGHT(DataFromForm[[#This Row],[Heure sieste]],2)*1 &gt;57,0,MROUND(RIGHT(DataFromForm[[#This Row],[Heure sieste]]*1,2),15))</f>
        <v>#VALUE!</v>
      </c>
      <c r="AO666" t="e">
        <f>MROUND(DataFromForm[[#This Row],[Durée sieste]],15)</f>
        <v>#VALUE!</v>
      </c>
      <c r="AP666" t="e" cm="1">
        <f t="array" aca="1" ref="AP666" ca="1">RIGHT(CELL("address",INDEX(Agenda!A:A,MATCH(DataFromForm[[#This Row],[Date]],Agenda!A:A,0))),3)</f>
        <v>#VALUE!</v>
      </c>
      <c r="AQ666" s="4" t="e" cm="1">
        <f t="array" ref="AQ666">INDEX(MatriceHeureHeure[], MATCH(AN666*1,TableHeuresMinutes[Colonne1],0),MATCH(AM666*1,(MatriceHeureHeure[#Headers])*1,0))</f>
        <v>#VALUE!</v>
      </c>
      <c r="AR666" t="e">
        <f t="shared" si="11"/>
        <v>#VALUE!</v>
      </c>
    </row>
    <row r="667" spans="16:44">
      <c r="P667" s="30" t="e">
        <f>LEFT(TEXT(DataFromForm[[#This Row],[Heure coucher]],"0000"),2)</f>
        <v>#VALUE!</v>
      </c>
      <c r="Q667" s="31" t="e">
        <f>LEFT(TEXT(DataFromForm[[#This Row],[Heure coucher]],"0000"),2)+1</f>
        <v>#VALUE!</v>
      </c>
      <c r="R667" s="32" t="e">
        <f>IF(RIGHT(DataFromForm[[#This Row],[Heure coucher]],2)*1 &gt;57,Q667, P667)</f>
        <v>#VALUE!</v>
      </c>
      <c r="S667" s="33" t="e">
        <f>IF(RIGHT(DataFromForm[[#This Row],[Heure coucher]],2)*1 &gt;57,0,MROUND(RIGHT(DataFromForm[[#This Row],[Heure coucher]]*1,2),15))</f>
        <v>#VALUE!</v>
      </c>
      <c r="T667" s="20" t="e" cm="1">
        <f t="array" aca="1" ref="T667" ca="1">RIGHT(CELL("address",INDEX(Agenda!A:A,MATCH(DataFromForm[[#This Row],[Date]],Agenda!A:A,0))),3)</f>
        <v>#VALUE!</v>
      </c>
      <c r="U667" s="34" t="e" cm="1">
        <f t="array" ref="U667">INDEX(MatriceHeureHeure[], MATCH(S667*1,TableHeuresMinutes[Colonne1],0),MATCH(R667*1,(MatriceHeureHeure[#Headers])*1,0))</f>
        <v>#VALUE!</v>
      </c>
      <c r="W667" s="30" t="e">
        <f>LEFT(TEXT(DataFromForm[[#This Row],[Heure levé]],"0000"),2)</f>
        <v>#VALUE!</v>
      </c>
      <c r="X667" s="31" t="e">
        <f>LEFT(TEXT(DataFromForm[[#This Row],[Heure levé]],"0000"),2)+1</f>
        <v>#VALUE!</v>
      </c>
      <c r="Y667" t="e">
        <f>IF(RIGHT(DataFromForm[[#This Row],[Heure levé]],2)*1 &gt;57, X667,W667)</f>
        <v>#VALUE!</v>
      </c>
      <c r="Z667" t="e">
        <f>IF(RIGHT(DataFromForm[[#This Row],[Heure levé]],2)*1 &gt;57,0,MROUND(RIGHT(DataFromForm[[#This Row],[Heure coucher]]*1,2),15))</f>
        <v>#VALUE!</v>
      </c>
      <c r="AA667" t="e" cm="1">
        <f t="array" aca="1" ref="AA667" ca="1">RIGHT(CELL("address",INDEX(Agenda!A:A,MATCH(DataFromForm[[#This Row],[Date]],Agenda!A:A,0))),3)</f>
        <v>#VALUE!</v>
      </c>
      <c r="AB667" s="4" t="e" cm="1">
        <f t="array" ref="AB667">INDEX(MatriceHeureHeure[], MATCH(Z667*1,TableHeuresMinutes[Colonne1],0),MATCH(Y667*1,(MatriceHeureHeure[#Headers])*1,0))</f>
        <v>#VALUE!</v>
      </c>
      <c r="AD667" s="48" t="e">
        <f>LEFT(TEXT(DataFromForm[[#This Row],[HeureBoisson]],"0000"),2)</f>
        <v>#VALUE!</v>
      </c>
      <c r="AE667" s="31" t="e">
        <f>LEFT(TEXT(DataFromForm[[#This Row],[HeureBoisson]],"0000"),2)+1</f>
        <v>#VALUE!</v>
      </c>
      <c r="AF667" t="e">
        <f>IF(RIGHT(DataFromForm[[#This Row],[HeureBoisson]],2)*1 &gt;57, AE667,AD667)</f>
        <v>#VALUE!</v>
      </c>
      <c r="AG667" t="e">
        <f>IF(RIGHT(DataFromForm[[#This Row],[HeureBoisson]],2)*1 &gt;57,0,MROUND(RIGHT(DataFromForm[[#This Row],[Heure coucher]]*1,2),15))</f>
        <v>#VALUE!</v>
      </c>
      <c r="AH667" t="e" cm="1">
        <f t="array" aca="1" ref="AH667" ca="1">RIGHT(CELL("address",INDEX(Agenda!A:A,MATCH(DataFromForm[[#This Row],[Date]],Agenda!A:A,0))),3)-1</f>
        <v>#VALUE!</v>
      </c>
      <c r="AI667" s="4" t="e" cm="1">
        <f t="array" ref="AI667">INDEX(MatriceHeureHeure[], MATCH(AG667*1,TableHeuresMinutes[Colonne1],0),MATCH(AF667*1,(MatriceHeureHeure[#Headers])*1,0))</f>
        <v>#VALUE!</v>
      </c>
      <c r="AJ667" s="37">
        <v>0</v>
      </c>
      <c r="AK667" s="48" t="e">
        <f>LEFT(TEXT(DataFromForm[[#This Row],[Heure sieste]],"0000"),2)</f>
        <v>#VALUE!</v>
      </c>
      <c r="AL667" s="31" t="e">
        <f>LEFT(TEXT(DataFromForm[[#This Row],[Heure sieste]],"0000"),2)+1</f>
        <v>#VALUE!</v>
      </c>
      <c r="AM667" t="e">
        <f>IF(RIGHT(DataFromForm[[#This Row],[Heure sieste]],2)*1 &gt;57, AL667,AK667)</f>
        <v>#VALUE!</v>
      </c>
      <c r="AN667" t="e">
        <f>IF(RIGHT(DataFromForm[[#This Row],[Heure sieste]],2)*1 &gt;57,0,MROUND(RIGHT(DataFromForm[[#This Row],[Heure sieste]]*1,2),15))</f>
        <v>#VALUE!</v>
      </c>
      <c r="AO667" t="e">
        <f>MROUND(DataFromForm[[#This Row],[Durée sieste]],15)</f>
        <v>#VALUE!</v>
      </c>
      <c r="AP667" t="e" cm="1">
        <f t="array" aca="1" ref="AP667" ca="1">RIGHT(CELL("address",INDEX(Agenda!A:A,MATCH(DataFromForm[[#This Row],[Date]],Agenda!A:A,0))),3)</f>
        <v>#VALUE!</v>
      </c>
      <c r="AQ667" s="4" t="e" cm="1">
        <f t="array" ref="AQ667">INDEX(MatriceHeureHeure[], MATCH(AN667*1,TableHeuresMinutes[Colonne1],0),MATCH(AM667*1,(MatriceHeureHeure[#Headers])*1,0))</f>
        <v>#VALUE!</v>
      </c>
      <c r="AR667" t="e">
        <f t="shared" si="11"/>
        <v>#VALUE!</v>
      </c>
    </row>
    <row r="668" spans="16:44">
      <c r="P668" s="30" t="e">
        <f>LEFT(TEXT(DataFromForm[[#This Row],[Heure coucher]],"0000"),2)</f>
        <v>#VALUE!</v>
      </c>
      <c r="Q668" s="31" t="e">
        <f>LEFT(TEXT(DataFromForm[[#This Row],[Heure coucher]],"0000"),2)+1</f>
        <v>#VALUE!</v>
      </c>
      <c r="R668" s="32" t="e">
        <f>IF(RIGHT(DataFromForm[[#This Row],[Heure coucher]],2)*1 &gt;57,Q668, P668)</f>
        <v>#VALUE!</v>
      </c>
      <c r="S668" s="33" t="e">
        <f>IF(RIGHT(DataFromForm[[#This Row],[Heure coucher]],2)*1 &gt;57,0,MROUND(RIGHT(DataFromForm[[#This Row],[Heure coucher]]*1,2),15))</f>
        <v>#VALUE!</v>
      </c>
      <c r="T668" s="20" t="e" cm="1">
        <f t="array" aca="1" ref="T668" ca="1">RIGHT(CELL("address",INDEX(Agenda!A:A,MATCH(DataFromForm[[#This Row],[Date]],Agenda!A:A,0))),3)</f>
        <v>#VALUE!</v>
      </c>
      <c r="U668" s="34" t="e" cm="1">
        <f t="array" ref="U668">INDEX(MatriceHeureHeure[], MATCH(S668*1,TableHeuresMinutes[Colonne1],0),MATCH(R668*1,(MatriceHeureHeure[#Headers])*1,0))</f>
        <v>#VALUE!</v>
      </c>
      <c r="W668" s="30" t="e">
        <f>LEFT(TEXT(DataFromForm[[#This Row],[Heure levé]],"0000"),2)</f>
        <v>#VALUE!</v>
      </c>
      <c r="X668" s="31" t="e">
        <f>LEFT(TEXT(DataFromForm[[#This Row],[Heure levé]],"0000"),2)+1</f>
        <v>#VALUE!</v>
      </c>
      <c r="Y668" t="e">
        <f>IF(RIGHT(DataFromForm[[#This Row],[Heure levé]],2)*1 &gt;57, X668,W668)</f>
        <v>#VALUE!</v>
      </c>
      <c r="Z668" t="e">
        <f>IF(RIGHT(DataFromForm[[#This Row],[Heure levé]],2)*1 &gt;57,0,MROUND(RIGHT(DataFromForm[[#This Row],[Heure coucher]]*1,2),15))</f>
        <v>#VALUE!</v>
      </c>
      <c r="AA668" t="e" cm="1">
        <f t="array" aca="1" ref="AA668" ca="1">RIGHT(CELL("address",INDEX(Agenda!A:A,MATCH(DataFromForm[[#This Row],[Date]],Agenda!A:A,0))),3)</f>
        <v>#VALUE!</v>
      </c>
      <c r="AB668" s="4" t="e" cm="1">
        <f t="array" ref="AB668">INDEX(MatriceHeureHeure[], MATCH(Z668*1,TableHeuresMinutes[Colonne1],0),MATCH(Y668*1,(MatriceHeureHeure[#Headers])*1,0))</f>
        <v>#VALUE!</v>
      </c>
      <c r="AD668" s="48" t="e">
        <f>LEFT(TEXT(DataFromForm[[#This Row],[HeureBoisson]],"0000"),2)</f>
        <v>#VALUE!</v>
      </c>
      <c r="AE668" s="31" t="e">
        <f>LEFT(TEXT(DataFromForm[[#This Row],[HeureBoisson]],"0000"),2)+1</f>
        <v>#VALUE!</v>
      </c>
      <c r="AF668" t="e">
        <f>IF(RIGHT(DataFromForm[[#This Row],[HeureBoisson]],2)*1 &gt;57, AE668,AD668)</f>
        <v>#VALUE!</v>
      </c>
      <c r="AG668" t="e">
        <f>IF(RIGHT(DataFromForm[[#This Row],[HeureBoisson]],2)*1 &gt;57,0,MROUND(RIGHT(DataFromForm[[#This Row],[Heure coucher]]*1,2),15))</f>
        <v>#VALUE!</v>
      </c>
      <c r="AH668" t="e" cm="1">
        <f t="array" aca="1" ref="AH668" ca="1">RIGHT(CELL("address",INDEX(Agenda!A:A,MATCH(DataFromForm[[#This Row],[Date]],Agenda!A:A,0))),3)-1</f>
        <v>#VALUE!</v>
      </c>
      <c r="AI668" s="4" t="e" cm="1">
        <f t="array" ref="AI668">INDEX(MatriceHeureHeure[], MATCH(AG668*1,TableHeuresMinutes[Colonne1],0),MATCH(AF668*1,(MatriceHeureHeure[#Headers])*1,0))</f>
        <v>#VALUE!</v>
      </c>
      <c r="AJ668" s="37">
        <v>0</v>
      </c>
      <c r="AK668" s="48" t="e">
        <f>LEFT(TEXT(DataFromForm[[#This Row],[Heure sieste]],"0000"),2)</f>
        <v>#VALUE!</v>
      </c>
      <c r="AL668" s="31" t="e">
        <f>LEFT(TEXT(DataFromForm[[#This Row],[Heure sieste]],"0000"),2)+1</f>
        <v>#VALUE!</v>
      </c>
      <c r="AM668" t="e">
        <f>IF(RIGHT(DataFromForm[[#This Row],[Heure sieste]],2)*1 &gt;57, AL668,AK668)</f>
        <v>#VALUE!</v>
      </c>
      <c r="AN668" t="e">
        <f>IF(RIGHT(DataFromForm[[#This Row],[Heure sieste]],2)*1 &gt;57,0,MROUND(RIGHT(DataFromForm[[#This Row],[Heure sieste]]*1,2),15))</f>
        <v>#VALUE!</v>
      </c>
      <c r="AO668" t="e">
        <f>MROUND(DataFromForm[[#This Row],[Durée sieste]],15)</f>
        <v>#VALUE!</v>
      </c>
      <c r="AP668" t="e" cm="1">
        <f t="array" aca="1" ref="AP668" ca="1">RIGHT(CELL("address",INDEX(Agenda!A:A,MATCH(DataFromForm[[#This Row],[Date]],Agenda!A:A,0))),3)</f>
        <v>#VALUE!</v>
      </c>
      <c r="AQ668" s="4" t="e" cm="1">
        <f t="array" ref="AQ668">INDEX(MatriceHeureHeure[], MATCH(AN668*1,TableHeuresMinutes[Colonne1],0),MATCH(AM668*1,(MatriceHeureHeure[#Headers])*1,0))</f>
        <v>#VALUE!</v>
      </c>
      <c r="AR668" t="e">
        <f t="shared" si="11"/>
        <v>#VALUE!</v>
      </c>
    </row>
    <row r="669" spans="16:44">
      <c r="P669" s="30" t="e">
        <f>LEFT(TEXT(DataFromForm[[#This Row],[Heure coucher]],"0000"),2)</f>
        <v>#VALUE!</v>
      </c>
      <c r="Q669" s="31" t="e">
        <f>LEFT(TEXT(DataFromForm[[#This Row],[Heure coucher]],"0000"),2)+1</f>
        <v>#VALUE!</v>
      </c>
      <c r="R669" s="32" t="e">
        <f>IF(RIGHT(DataFromForm[[#This Row],[Heure coucher]],2)*1 &gt;57,Q669, P669)</f>
        <v>#VALUE!</v>
      </c>
      <c r="S669" s="33" t="e">
        <f>IF(RIGHT(DataFromForm[[#This Row],[Heure coucher]],2)*1 &gt;57,0,MROUND(RIGHT(DataFromForm[[#This Row],[Heure coucher]]*1,2),15))</f>
        <v>#VALUE!</v>
      </c>
      <c r="T669" s="20" t="e" cm="1">
        <f t="array" aca="1" ref="T669" ca="1">RIGHT(CELL("address",INDEX(Agenda!A:A,MATCH(DataFromForm[[#This Row],[Date]],Agenda!A:A,0))),3)</f>
        <v>#VALUE!</v>
      </c>
      <c r="U669" s="34" t="e" cm="1">
        <f t="array" ref="U669">INDEX(MatriceHeureHeure[], MATCH(S669*1,TableHeuresMinutes[Colonne1],0),MATCH(R669*1,(MatriceHeureHeure[#Headers])*1,0))</f>
        <v>#VALUE!</v>
      </c>
      <c r="W669" s="30" t="e">
        <f>LEFT(TEXT(DataFromForm[[#This Row],[Heure levé]],"0000"),2)</f>
        <v>#VALUE!</v>
      </c>
      <c r="X669" s="31" t="e">
        <f>LEFT(TEXT(DataFromForm[[#This Row],[Heure levé]],"0000"),2)+1</f>
        <v>#VALUE!</v>
      </c>
      <c r="Y669" t="e">
        <f>IF(RIGHT(DataFromForm[[#This Row],[Heure levé]],2)*1 &gt;57, X669,W669)</f>
        <v>#VALUE!</v>
      </c>
      <c r="Z669" t="e">
        <f>IF(RIGHT(DataFromForm[[#This Row],[Heure levé]],2)*1 &gt;57,0,MROUND(RIGHT(DataFromForm[[#This Row],[Heure coucher]]*1,2),15))</f>
        <v>#VALUE!</v>
      </c>
      <c r="AA669" t="e" cm="1">
        <f t="array" aca="1" ref="AA669" ca="1">RIGHT(CELL("address",INDEX(Agenda!A:A,MATCH(DataFromForm[[#This Row],[Date]],Agenda!A:A,0))),3)</f>
        <v>#VALUE!</v>
      </c>
      <c r="AB669" s="4" t="e" cm="1">
        <f t="array" ref="AB669">INDEX(MatriceHeureHeure[], MATCH(Z669*1,TableHeuresMinutes[Colonne1],0),MATCH(Y669*1,(MatriceHeureHeure[#Headers])*1,0))</f>
        <v>#VALUE!</v>
      </c>
      <c r="AD669" s="48" t="e">
        <f>LEFT(TEXT(DataFromForm[[#This Row],[HeureBoisson]],"0000"),2)</f>
        <v>#VALUE!</v>
      </c>
      <c r="AE669" s="31" t="e">
        <f>LEFT(TEXT(DataFromForm[[#This Row],[HeureBoisson]],"0000"),2)+1</f>
        <v>#VALUE!</v>
      </c>
      <c r="AF669" t="e">
        <f>IF(RIGHT(DataFromForm[[#This Row],[HeureBoisson]],2)*1 &gt;57, AE669,AD669)</f>
        <v>#VALUE!</v>
      </c>
      <c r="AG669" t="e">
        <f>IF(RIGHT(DataFromForm[[#This Row],[HeureBoisson]],2)*1 &gt;57,0,MROUND(RIGHT(DataFromForm[[#This Row],[Heure coucher]]*1,2),15))</f>
        <v>#VALUE!</v>
      </c>
      <c r="AH669" t="e" cm="1">
        <f t="array" aca="1" ref="AH669" ca="1">RIGHT(CELL("address",INDEX(Agenda!A:A,MATCH(DataFromForm[[#This Row],[Date]],Agenda!A:A,0))),3)-1</f>
        <v>#VALUE!</v>
      </c>
      <c r="AI669" s="4" t="e" cm="1">
        <f t="array" ref="AI669">INDEX(MatriceHeureHeure[], MATCH(AG669*1,TableHeuresMinutes[Colonne1],0),MATCH(AF669*1,(MatriceHeureHeure[#Headers])*1,0))</f>
        <v>#VALUE!</v>
      </c>
      <c r="AJ669" s="37">
        <v>0</v>
      </c>
      <c r="AK669" s="48" t="e">
        <f>LEFT(TEXT(DataFromForm[[#This Row],[Heure sieste]],"0000"),2)</f>
        <v>#VALUE!</v>
      </c>
      <c r="AL669" s="31" t="e">
        <f>LEFT(TEXT(DataFromForm[[#This Row],[Heure sieste]],"0000"),2)+1</f>
        <v>#VALUE!</v>
      </c>
      <c r="AM669" t="e">
        <f>IF(RIGHT(DataFromForm[[#This Row],[Heure sieste]],2)*1 &gt;57, AL669,AK669)</f>
        <v>#VALUE!</v>
      </c>
      <c r="AN669" t="e">
        <f>IF(RIGHT(DataFromForm[[#This Row],[Heure sieste]],2)*1 &gt;57,0,MROUND(RIGHT(DataFromForm[[#This Row],[Heure sieste]]*1,2),15))</f>
        <v>#VALUE!</v>
      </c>
      <c r="AO669" t="e">
        <f>MROUND(DataFromForm[[#This Row],[Durée sieste]],15)</f>
        <v>#VALUE!</v>
      </c>
      <c r="AP669" t="e" cm="1">
        <f t="array" aca="1" ref="AP669" ca="1">RIGHT(CELL("address",INDEX(Agenda!A:A,MATCH(DataFromForm[[#This Row],[Date]],Agenda!A:A,0))),3)</f>
        <v>#VALUE!</v>
      </c>
      <c r="AQ669" s="4" t="e" cm="1">
        <f t="array" ref="AQ669">INDEX(MatriceHeureHeure[], MATCH(AN669*1,TableHeuresMinutes[Colonne1],0),MATCH(AM669*1,(MatriceHeureHeure[#Headers])*1,0))</f>
        <v>#VALUE!</v>
      </c>
      <c r="AR669" t="e">
        <f t="shared" si="11"/>
        <v>#VALUE!</v>
      </c>
    </row>
    <row r="670" spans="16:44">
      <c r="P670" s="30" t="e">
        <f>LEFT(TEXT(DataFromForm[[#This Row],[Heure coucher]],"0000"),2)</f>
        <v>#VALUE!</v>
      </c>
      <c r="Q670" s="31" t="e">
        <f>LEFT(TEXT(DataFromForm[[#This Row],[Heure coucher]],"0000"),2)+1</f>
        <v>#VALUE!</v>
      </c>
      <c r="R670" s="32" t="e">
        <f>IF(RIGHT(DataFromForm[[#This Row],[Heure coucher]],2)*1 &gt;57,Q670, P670)</f>
        <v>#VALUE!</v>
      </c>
      <c r="S670" s="33" t="e">
        <f>IF(RIGHT(DataFromForm[[#This Row],[Heure coucher]],2)*1 &gt;57,0,MROUND(RIGHT(DataFromForm[[#This Row],[Heure coucher]]*1,2),15))</f>
        <v>#VALUE!</v>
      </c>
      <c r="T670" s="20" t="e" cm="1">
        <f t="array" aca="1" ref="T670" ca="1">RIGHT(CELL("address",INDEX(Agenda!A:A,MATCH(DataFromForm[[#This Row],[Date]],Agenda!A:A,0))),3)</f>
        <v>#VALUE!</v>
      </c>
      <c r="U670" s="34" t="e" cm="1">
        <f t="array" ref="U670">INDEX(MatriceHeureHeure[], MATCH(S670*1,TableHeuresMinutes[Colonne1],0),MATCH(R670*1,(MatriceHeureHeure[#Headers])*1,0))</f>
        <v>#VALUE!</v>
      </c>
      <c r="W670" s="30" t="e">
        <f>LEFT(TEXT(DataFromForm[[#This Row],[Heure levé]],"0000"),2)</f>
        <v>#VALUE!</v>
      </c>
      <c r="X670" s="31" t="e">
        <f>LEFT(TEXT(DataFromForm[[#This Row],[Heure levé]],"0000"),2)+1</f>
        <v>#VALUE!</v>
      </c>
      <c r="Y670" t="e">
        <f>IF(RIGHT(DataFromForm[[#This Row],[Heure levé]],2)*1 &gt;57, X670,W670)</f>
        <v>#VALUE!</v>
      </c>
      <c r="Z670" t="e">
        <f>IF(RIGHT(DataFromForm[[#This Row],[Heure levé]],2)*1 &gt;57,0,MROUND(RIGHT(DataFromForm[[#This Row],[Heure coucher]]*1,2),15))</f>
        <v>#VALUE!</v>
      </c>
      <c r="AA670" t="e" cm="1">
        <f t="array" aca="1" ref="AA670" ca="1">RIGHT(CELL("address",INDEX(Agenda!A:A,MATCH(DataFromForm[[#This Row],[Date]],Agenda!A:A,0))),3)</f>
        <v>#VALUE!</v>
      </c>
      <c r="AB670" s="4" t="e" cm="1">
        <f t="array" ref="AB670">INDEX(MatriceHeureHeure[], MATCH(Z670*1,TableHeuresMinutes[Colonne1],0),MATCH(Y670*1,(MatriceHeureHeure[#Headers])*1,0))</f>
        <v>#VALUE!</v>
      </c>
      <c r="AD670" s="48" t="e">
        <f>LEFT(TEXT(DataFromForm[[#This Row],[HeureBoisson]],"0000"),2)</f>
        <v>#VALUE!</v>
      </c>
      <c r="AE670" s="31" t="e">
        <f>LEFT(TEXT(DataFromForm[[#This Row],[HeureBoisson]],"0000"),2)+1</f>
        <v>#VALUE!</v>
      </c>
      <c r="AF670" t="e">
        <f>IF(RIGHT(DataFromForm[[#This Row],[HeureBoisson]],2)*1 &gt;57, AE670,AD670)</f>
        <v>#VALUE!</v>
      </c>
      <c r="AG670" t="e">
        <f>IF(RIGHT(DataFromForm[[#This Row],[HeureBoisson]],2)*1 &gt;57,0,MROUND(RIGHT(DataFromForm[[#This Row],[Heure coucher]]*1,2),15))</f>
        <v>#VALUE!</v>
      </c>
      <c r="AH670" t="e" cm="1">
        <f t="array" aca="1" ref="AH670" ca="1">RIGHT(CELL("address",INDEX(Agenda!A:A,MATCH(DataFromForm[[#This Row],[Date]],Agenda!A:A,0))),3)-1</f>
        <v>#VALUE!</v>
      </c>
      <c r="AI670" s="4" t="e" cm="1">
        <f t="array" ref="AI670">INDEX(MatriceHeureHeure[], MATCH(AG670*1,TableHeuresMinutes[Colonne1],0),MATCH(AF670*1,(MatriceHeureHeure[#Headers])*1,0))</f>
        <v>#VALUE!</v>
      </c>
      <c r="AJ670" s="37">
        <v>0</v>
      </c>
      <c r="AK670" s="48" t="e">
        <f>LEFT(TEXT(DataFromForm[[#This Row],[Heure sieste]],"0000"),2)</f>
        <v>#VALUE!</v>
      </c>
      <c r="AL670" s="31" t="e">
        <f>LEFT(TEXT(DataFromForm[[#This Row],[Heure sieste]],"0000"),2)+1</f>
        <v>#VALUE!</v>
      </c>
      <c r="AM670" t="e">
        <f>IF(RIGHT(DataFromForm[[#This Row],[Heure sieste]],2)*1 &gt;57, AL670,AK670)</f>
        <v>#VALUE!</v>
      </c>
      <c r="AN670" t="e">
        <f>IF(RIGHT(DataFromForm[[#This Row],[Heure sieste]],2)*1 &gt;57,0,MROUND(RIGHT(DataFromForm[[#This Row],[Heure sieste]]*1,2),15))</f>
        <v>#VALUE!</v>
      </c>
      <c r="AO670" t="e">
        <f>MROUND(DataFromForm[[#This Row],[Durée sieste]],15)</f>
        <v>#VALUE!</v>
      </c>
      <c r="AP670" t="e" cm="1">
        <f t="array" aca="1" ref="AP670" ca="1">RIGHT(CELL("address",INDEX(Agenda!A:A,MATCH(DataFromForm[[#This Row],[Date]],Agenda!A:A,0))),3)</f>
        <v>#VALUE!</v>
      </c>
      <c r="AQ670" s="4" t="e" cm="1">
        <f t="array" ref="AQ670">INDEX(MatriceHeureHeure[], MATCH(AN670*1,TableHeuresMinutes[Colonne1],0),MATCH(AM670*1,(MatriceHeureHeure[#Headers])*1,0))</f>
        <v>#VALUE!</v>
      </c>
      <c r="AR670" t="e">
        <f t="shared" si="11"/>
        <v>#VALUE!</v>
      </c>
    </row>
    <row r="671" spans="16:44">
      <c r="P671" s="30" t="e">
        <f>LEFT(TEXT(DataFromForm[[#This Row],[Heure coucher]],"0000"),2)</f>
        <v>#VALUE!</v>
      </c>
      <c r="Q671" s="31" t="e">
        <f>LEFT(TEXT(DataFromForm[[#This Row],[Heure coucher]],"0000"),2)+1</f>
        <v>#VALUE!</v>
      </c>
      <c r="R671" s="32" t="e">
        <f>IF(RIGHT(DataFromForm[[#This Row],[Heure coucher]],2)*1 &gt;57,Q671, P671)</f>
        <v>#VALUE!</v>
      </c>
      <c r="S671" s="33" t="e">
        <f>IF(RIGHT(DataFromForm[[#This Row],[Heure coucher]],2)*1 &gt;57,0,MROUND(RIGHT(DataFromForm[[#This Row],[Heure coucher]]*1,2),15))</f>
        <v>#VALUE!</v>
      </c>
      <c r="T671" s="20" t="e" cm="1">
        <f t="array" aca="1" ref="T671" ca="1">RIGHT(CELL("address",INDEX(Agenda!A:A,MATCH(DataFromForm[[#This Row],[Date]],Agenda!A:A,0))),3)</f>
        <v>#VALUE!</v>
      </c>
      <c r="U671" s="34" t="e" cm="1">
        <f t="array" ref="U671">INDEX(MatriceHeureHeure[], MATCH(S671*1,TableHeuresMinutes[Colonne1],0),MATCH(R671*1,(MatriceHeureHeure[#Headers])*1,0))</f>
        <v>#VALUE!</v>
      </c>
      <c r="W671" s="30" t="e">
        <f>LEFT(TEXT(DataFromForm[[#This Row],[Heure levé]],"0000"),2)</f>
        <v>#VALUE!</v>
      </c>
      <c r="X671" s="31" t="e">
        <f>LEFT(TEXT(DataFromForm[[#This Row],[Heure levé]],"0000"),2)+1</f>
        <v>#VALUE!</v>
      </c>
      <c r="Y671" t="e">
        <f>IF(RIGHT(DataFromForm[[#This Row],[Heure levé]],2)*1 &gt;57, X671,W671)</f>
        <v>#VALUE!</v>
      </c>
      <c r="Z671" t="e">
        <f>IF(RIGHT(DataFromForm[[#This Row],[Heure levé]],2)*1 &gt;57,0,MROUND(RIGHT(DataFromForm[[#This Row],[Heure coucher]]*1,2),15))</f>
        <v>#VALUE!</v>
      </c>
      <c r="AA671" t="e" cm="1">
        <f t="array" aca="1" ref="AA671" ca="1">RIGHT(CELL("address",INDEX(Agenda!A:A,MATCH(DataFromForm[[#This Row],[Date]],Agenda!A:A,0))),3)</f>
        <v>#VALUE!</v>
      </c>
      <c r="AB671" s="4" t="e" cm="1">
        <f t="array" ref="AB671">INDEX(MatriceHeureHeure[], MATCH(Z671*1,TableHeuresMinutes[Colonne1],0),MATCH(Y671*1,(MatriceHeureHeure[#Headers])*1,0))</f>
        <v>#VALUE!</v>
      </c>
      <c r="AD671" s="48" t="e">
        <f>LEFT(TEXT(DataFromForm[[#This Row],[HeureBoisson]],"0000"),2)</f>
        <v>#VALUE!</v>
      </c>
      <c r="AE671" s="31" t="e">
        <f>LEFT(TEXT(DataFromForm[[#This Row],[HeureBoisson]],"0000"),2)+1</f>
        <v>#VALUE!</v>
      </c>
      <c r="AF671" t="e">
        <f>IF(RIGHT(DataFromForm[[#This Row],[HeureBoisson]],2)*1 &gt;57, AE671,AD671)</f>
        <v>#VALUE!</v>
      </c>
      <c r="AG671" t="e">
        <f>IF(RIGHT(DataFromForm[[#This Row],[HeureBoisson]],2)*1 &gt;57,0,MROUND(RIGHT(DataFromForm[[#This Row],[Heure coucher]]*1,2),15))</f>
        <v>#VALUE!</v>
      </c>
      <c r="AH671" t="e" cm="1">
        <f t="array" aca="1" ref="AH671" ca="1">RIGHT(CELL("address",INDEX(Agenda!A:A,MATCH(DataFromForm[[#This Row],[Date]],Agenda!A:A,0))),3)-1</f>
        <v>#VALUE!</v>
      </c>
      <c r="AI671" s="4" t="e" cm="1">
        <f t="array" ref="AI671">INDEX(MatriceHeureHeure[], MATCH(AG671*1,TableHeuresMinutes[Colonne1],0),MATCH(AF671*1,(MatriceHeureHeure[#Headers])*1,0))</f>
        <v>#VALUE!</v>
      </c>
      <c r="AJ671" s="37">
        <v>0</v>
      </c>
      <c r="AK671" s="48" t="e">
        <f>LEFT(TEXT(DataFromForm[[#This Row],[Heure sieste]],"0000"),2)</f>
        <v>#VALUE!</v>
      </c>
      <c r="AL671" s="31" t="e">
        <f>LEFT(TEXT(DataFromForm[[#This Row],[Heure sieste]],"0000"),2)+1</f>
        <v>#VALUE!</v>
      </c>
      <c r="AM671" t="e">
        <f>IF(RIGHT(DataFromForm[[#This Row],[Heure sieste]],2)*1 &gt;57, AL671,AK671)</f>
        <v>#VALUE!</v>
      </c>
      <c r="AN671" t="e">
        <f>IF(RIGHT(DataFromForm[[#This Row],[Heure sieste]],2)*1 &gt;57,0,MROUND(RIGHT(DataFromForm[[#This Row],[Heure sieste]]*1,2),15))</f>
        <v>#VALUE!</v>
      </c>
      <c r="AO671" t="e">
        <f>MROUND(DataFromForm[[#This Row],[Durée sieste]],15)</f>
        <v>#VALUE!</v>
      </c>
      <c r="AP671" t="e" cm="1">
        <f t="array" aca="1" ref="AP671" ca="1">RIGHT(CELL("address",INDEX(Agenda!A:A,MATCH(DataFromForm[[#This Row],[Date]],Agenda!A:A,0))),3)</f>
        <v>#VALUE!</v>
      </c>
      <c r="AQ671" s="4" t="e" cm="1">
        <f t="array" ref="AQ671">INDEX(MatriceHeureHeure[], MATCH(AN671*1,TableHeuresMinutes[Colonne1],0),MATCH(AM671*1,(MatriceHeureHeure[#Headers])*1,0))</f>
        <v>#VALUE!</v>
      </c>
      <c r="AR671" t="e">
        <f t="shared" si="11"/>
        <v>#VALUE!</v>
      </c>
    </row>
    <row r="672" spans="16:44">
      <c r="P672" s="30" t="e">
        <f>LEFT(TEXT(DataFromForm[[#This Row],[Heure coucher]],"0000"),2)</f>
        <v>#VALUE!</v>
      </c>
      <c r="Q672" s="31" t="e">
        <f>LEFT(TEXT(DataFromForm[[#This Row],[Heure coucher]],"0000"),2)+1</f>
        <v>#VALUE!</v>
      </c>
      <c r="R672" s="32" t="e">
        <f>IF(RIGHT(DataFromForm[[#This Row],[Heure coucher]],2)*1 &gt;57,Q672, P672)</f>
        <v>#VALUE!</v>
      </c>
      <c r="S672" s="33" t="e">
        <f>IF(RIGHT(DataFromForm[[#This Row],[Heure coucher]],2)*1 &gt;57,0,MROUND(RIGHT(DataFromForm[[#This Row],[Heure coucher]]*1,2),15))</f>
        <v>#VALUE!</v>
      </c>
      <c r="T672" s="20" t="e" cm="1">
        <f t="array" aca="1" ref="T672" ca="1">RIGHT(CELL("address",INDEX(Agenda!A:A,MATCH(DataFromForm[[#This Row],[Date]],Agenda!A:A,0))),3)</f>
        <v>#VALUE!</v>
      </c>
      <c r="U672" s="34" t="e" cm="1">
        <f t="array" ref="U672">INDEX(MatriceHeureHeure[], MATCH(S672*1,TableHeuresMinutes[Colonne1],0),MATCH(R672*1,(MatriceHeureHeure[#Headers])*1,0))</f>
        <v>#VALUE!</v>
      </c>
      <c r="W672" s="30" t="e">
        <f>LEFT(TEXT(DataFromForm[[#This Row],[Heure levé]],"0000"),2)</f>
        <v>#VALUE!</v>
      </c>
      <c r="X672" s="31" t="e">
        <f>LEFT(TEXT(DataFromForm[[#This Row],[Heure levé]],"0000"),2)+1</f>
        <v>#VALUE!</v>
      </c>
      <c r="Y672" t="e">
        <f>IF(RIGHT(DataFromForm[[#This Row],[Heure levé]],2)*1 &gt;57, X672,W672)</f>
        <v>#VALUE!</v>
      </c>
      <c r="Z672" t="e">
        <f>IF(RIGHT(DataFromForm[[#This Row],[Heure levé]],2)*1 &gt;57,0,MROUND(RIGHT(DataFromForm[[#This Row],[Heure coucher]]*1,2),15))</f>
        <v>#VALUE!</v>
      </c>
      <c r="AA672" t="e" cm="1">
        <f t="array" aca="1" ref="AA672" ca="1">RIGHT(CELL("address",INDEX(Agenda!A:A,MATCH(DataFromForm[[#This Row],[Date]],Agenda!A:A,0))),3)</f>
        <v>#VALUE!</v>
      </c>
      <c r="AB672" s="4" t="e" cm="1">
        <f t="array" ref="AB672">INDEX(MatriceHeureHeure[], MATCH(Z672*1,TableHeuresMinutes[Colonne1],0),MATCH(Y672*1,(MatriceHeureHeure[#Headers])*1,0))</f>
        <v>#VALUE!</v>
      </c>
      <c r="AD672" s="48" t="e">
        <f>LEFT(TEXT(DataFromForm[[#This Row],[HeureBoisson]],"0000"),2)</f>
        <v>#VALUE!</v>
      </c>
      <c r="AE672" s="31" t="e">
        <f>LEFT(TEXT(DataFromForm[[#This Row],[HeureBoisson]],"0000"),2)+1</f>
        <v>#VALUE!</v>
      </c>
      <c r="AF672" t="e">
        <f>IF(RIGHT(DataFromForm[[#This Row],[HeureBoisson]],2)*1 &gt;57, AE672,AD672)</f>
        <v>#VALUE!</v>
      </c>
      <c r="AG672" t="e">
        <f>IF(RIGHT(DataFromForm[[#This Row],[HeureBoisson]],2)*1 &gt;57,0,MROUND(RIGHT(DataFromForm[[#This Row],[Heure coucher]]*1,2),15))</f>
        <v>#VALUE!</v>
      </c>
      <c r="AH672" t="e" cm="1">
        <f t="array" aca="1" ref="AH672" ca="1">RIGHT(CELL("address",INDEX(Agenda!A:A,MATCH(DataFromForm[[#This Row],[Date]],Agenda!A:A,0))),3)-1</f>
        <v>#VALUE!</v>
      </c>
      <c r="AI672" s="4" t="e" cm="1">
        <f t="array" ref="AI672">INDEX(MatriceHeureHeure[], MATCH(AG672*1,TableHeuresMinutes[Colonne1],0),MATCH(AF672*1,(MatriceHeureHeure[#Headers])*1,0))</f>
        <v>#VALUE!</v>
      </c>
      <c r="AJ672" s="37">
        <v>0</v>
      </c>
      <c r="AK672" s="48" t="e">
        <f>LEFT(TEXT(DataFromForm[[#This Row],[Heure sieste]],"0000"),2)</f>
        <v>#VALUE!</v>
      </c>
      <c r="AL672" s="31" t="e">
        <f>LEFT(TEXT(DataFromForm[[#This Row],[Heure sieste]],"0000"),2)+1</f>
        <v>#VALUE!</v>
      </c>
      <c r="AM672" t="e">
        <f>IF(RIGHT(DataFromForm[[#This Row],[Heure sieste]],2)*1 &gt;57, AL672,AK672)</f>
        <v>#VALUE!</v>
      </c>
      <c r="AN672" t="e">
        <f>IF(RIGHT(DataFromForm[[#This Row],[Heure sieste]],2)*1 &gt;57,0,MROUND(RIGHT(DataFromForm[[#This Row],[Heure sieste]]*1,2),15))</f>
        <v>#VALUE!</v>
      </c>
      <c r="AO672" t="e">
        <f>MROUND(DataFromForm[[#This Row],[Durée sieste]],15)</f>
        <v>#VALUE!</v>
      </c>
      <c r="AP672" t="e" cm="1">
        <f t="array" aca="1" ref="AP672" ca="1">RIGHT(CELL("address",INDEX(Agenda!A:A,MATCH(DataFromForm[[#This Row],[Date]],Agenda!A:A,0))),3)</f>
        <v>#VALUE!</v>
      </c>
      <c r="AQ672" s="4" t="e" cm="1">
        <f t="array" ref="AQ672">INDEX(MatriceHeureHeure[], MATCH(AN672*1,TableHeuresMinutes[Colonne1],0),MATCH(AM672*1,(MatriceHeureHeure[#Headers])*1,0))</f>
        <v>#VALUE!</v>
      </c>
      <c r="AR672" t="e">
        <f t="shared" si="11"/>
        <v>#VALUE!</v>
      </c>
    </row>
    <row r="673" spans="16:44">
      <c r="P673" s="30" t="e">
        <f>LEFT(TEXT(DataFromForm[[#This Row],[Heure coucher]],"0000"),2)</f>
        <v>#VALUE!</v>
      </c>
      <c r="Q673" s="31" t="e">
        <f>LEFT(TEXT(DataFromForm[[#This Row],[Heure coucher]],"0000"),2)+1</f>
        <v>#VALUE!</v>
      </c>
      <c r="R673" s="32" t="e">
        <f>IF(RIGHT(DataFromForm[[#This Row],[Heure coucher]],2)*1 &gt;57,Q673, P673)</f>
        <v>#VALUE!</v>
      </c>
      <c r="S673" s="33" t="e">
        <f>IF(RIGHT(DataFromForm[[#This Row],[Heure coucher]],2)*1 &gt;57,0,MROUND(RIGHT(DataFromForm[[#This Row],[Heure coucher]]*1,2),15))</f>
        <v>#VALUE!</v>
      </c>
      <c r="T673" s="20" t="e" cm="1">
        <f t="array" aca="1" ref="T673" ca="1">RIGHT(CELL("address",INDEX(Agenda!A:A,MATCH(DataFromForm[[#This Row],[Date]],Agenda!A:A,0))),3)</f>
        <v>#VALUE!</v>
      </c>
      <c r="U673" s="34" t="e" cm="1">
        <f t="array" ref="U673">INDEX(MatriceHeureHeure[], MATCH(S673*1,TableHeuresMinutes[Colonne1],0),MATCH(R673*1,(MatriceHeureHeure[#Headers])*1,0))</f>
        <v>#VALUE!</v>
      </c>
      <c r="W673" s="30" t="e">
        <f>LEFT(TEXT(DataFromForm[[#This Row],[Heure levé]],"0000"),2)</f>
        <v>#VALUE!</v>
      </c>
      <c r="X673" s="31" t="e">
        <f>LEFT(TEXT(DataFromForm[[#This Row],[Heure levé]],"0000"),2)+1</f>
        <v>#VALUE!</v>
      </c>
      <c r="Y673" t="e">
        <f>IF(RIGHT(DataFromForm[[#This Row],[Heure levé]],2)*1 &gt;57, X673,W673)</f>
        <v>#VALUE!</v>
      </c>
      <c r="Z673" t="e">
        <f>IF(RIGHT(DataFromForm[[#This Row],[Heure levé]],2)*1 &gt;57,0,MROUND(RIGHT(DataFromForm[[#This Row],[Heure coucher]]*1,2),15))</f>
        <v>#VALUE!</v>
      </c>
      <c r="AA673" t="e" cm="1">
        <f t="array" aca="1" ref="AA673" ca="1">RIGHT(CELL("address",INDEX(Agenda!A:A,MATCH(DataFromForm[[#This Row],[Date]],Agenda!A:A,0))),3)</f>
        <v>#VALUE!</v>
      </c>
      <c r="AB673" s="4" t="e" cm="1">
        <f t="array" ref="AB673">INDEX(MatriceHeureHeure[], MATCH(Z673*1,TableHeuresMinutes[Colonne1],0),MATCH(Y673*1,(MatriceHeureHeure[#Headers])*1,0))</f>
        <v>#VALUE!</v>
      </c>
      <c r="AD673" s="48" t="e">
        <f>LEFT(TEXT(DataFromForm[[#This Row],[HeureBoisson]],"0000"),2)</f>
        <v>#VALUE!</v>
      </c>
      <c r="AE673" s="31" t="e">
        <f>LEFT(TEXT(DataFromForm[[#This Row],[HeureBoisson]],"0000"),2)+1</f>
        <v>#VALUE!</v>
      </c>
      <c r="AF673" t="e">
        <f>IF(RIGHT(DataFromForm[[#This Row],[HeureBoisson]],2)*1 &gt;57, AE673,AD673)</f>
        <v>#VALUE!</v>
      </c>
      <c r="AG673" t="e">
        <f>IF(RIGHT(DataFromForm[[#This Row],[HeureBoisson]],2)*1 &gt;57,0,MROUND(RIGHT(DataFromForm[[#This Row],[Heure coucher]]*1,2),15))</f>
        <v>#VALUE!</v>
      </c>
      <c r="AH673" t="e" cm="1">
        <f t="array" aca="1" ref="AH673" ca="1">RIGHT(CELL("address",INDEX(Agenda!A:A,MATCH(DataFromForm[[#This Row],[Date]],Agenda!A:A,0))),3)-1</f>
        <v>#VALUE!</v>
      </c>
      <c r="AI673" s="4" t="e" cm="1">
        <f t="array" ref="AI673">INDEX(MatriceHeureHeure[], MATCH(AG673*1,TableHeuresMinutes[Colonne1],0),MATCH(AF673*1,(MatriceHeureHeure[#Headers])*1,0))</f>
        <v>#VALUE!</v>
      </c>
      <c r="AJ673" s="37">
        <v>0</v>
      </c>
      <c r="AK673" s="48" t="e">
        <f>LEFT(TEXT(DataFromForm[[#This Row],[Heure sieste]],"0000"),2)</f>
        <v>#VALUE!</v>
      </c>
      <c r="AL673" s="31" t="e">
        <f>LEFT(TEXT(DataFromForm[[#This Row],[Heure sieste]],"0000"),2)+1</f>
        <v>#VALUE!</v>
      </c>
      <c r="AM673" t="e">
        <f>IF(RIGHT(DataFromForm[[#This Row],[Heure sieste]],2)*1 &gt;57, AL673,AK673)</f>
        <v>#VALUE!</v>
      </c>
      <c r="AN673" t="e">
        <f>IF(RIGHT(DataFromForm[[#This Row],[Heure sieste]],2)*1 &gt;57,0,MROUND(RIGHT(DataFromForm[[#This Row],[Heure sieste]]*1,2),15))</f>
        <v>#VALUE!</v>
      </c>
      <c r="AO673" t="e">
        <f>MROUND(DataFromForm[[#This Row],[Durée sieste]],15)</f>
        <v>#VALUE!</v>
      </c>
      <c r="AP673" t="e" cm="1">
        <f t="array" aca="1" ref="AP673" ca="1">RIGHT(CELL("address",INDEX(Agenda!A:A,MATCH(DataFromForm[[#This Row],[Date]],Agenda!A:A,0))),3)</f>
        <v>#VALUE!</v>
      </c>
      <c r="AQ673" s="4" t="e" cm="1">
        <f t="array" ref="AQ673">INDEX(MatriceHeureHeure[], MATCH(AN673*1,TableHeuresMinutes[Colonne1],0),MATCH(AM673*1,(MatriceHeureHeure[#Headers])*1,0))</f>
        <v>#VALUE!</v>
      </c>
      <c r="AR673" t="e">
        <f t="shared" si="11"/>
        <v>#VALUE!</v>
      </c>
    </row>
    <row r="674" spans="16:44">
      <c r="P674" s="30" t="e">
        <f>LEFT(TEXT(DataFromForm[[#This Row],[Heure coucher]],"0000"),2)</f>
        <v>#VALUE!</v>
      </c>
      <c r="Q674" s="31" t="e">
        <f>LEFT(TEXT(DataFromForm[[#This Row],[Heure coucher]],"0000"),2)+1</f>
        <v>#VALUE!</v>
      </c>
      <c r="R674" s="32" t="e">
        <f>IF(RIGHT(DataFromForm[[#This Row],[Heure coucher]],2)*1 &gt;57,Q674, P674)</f>
        <v>#VALUE!</v>
      </c>
      <c r="S674" s="33" t="e">
        <f>IF(RIGHT(DataFromForm[[#This Row],[Heure coucher]],2)*1 &gt;57,0,MROUND(RIGHT(DataFromForm[[#This Row],[Heure coucher]]*1,2),15))</f>
        <v>#VALUE!</v>
      </c>
      <c r="T674" s="20" t="e" cm="1">
        <f t="array" aca="1" ref="T674" ca="1">RIGHT(CELL("address",INDEX(Agenda!A:A,MATCH(DataFromForm[[#This Row],[Date]],Agenda!A:A,0))),3)</f>
        <v>#VALUE!</v>
      </c>
      <c r="U674" s="34" t="e" cm="1">
        <f t="array" ref="U674">INDEX(MatriceHeureHeure[], MATCH(S674*1,TableHeuresMinutes[Colonne1],0),MATCH(R674*1,(MatriceHeureHeure[#Headers])*1,0))</f>
        <v>#VALUE!</v>
      </c>
      <c r="W674" s="30" t="e">
        <f>LEFT(TEXT(DataFromForm[[#This Row],[Heure levé]],"0000"),2)</f>
        <v>#VALUE!</v>
      </c>
      <c r="X674" s="31" t="e">
        <f>LEFT(TEXT(DataFromForm[[#This Row],[Heure levé]],"0000"),2)+1</f>
        <v>#VALUE!</v>
      </c>
      <c r="Y674" t="e">
        <f>IF(RIGHT(DataFromForm[[#This Row],[Heure levé]],2)*1 &gt;57, X674,W674)</f>
        <v>#VALUE!</v>
      </c>
      <c r="Z674" t="e">
        <f>IF(RIGHT(DataFromForm[[#This Row],[Heure levé]],2)*1 &gt;57,0,MROUND(RIGHT(DataFromForm[[#This Row],[Heure coucher]]*1,2),15))</f>
        <v>#VALUE!</v>
      </c>
      <c r="AA674" t="e" cm="1">
        <f t="array" aca="1" ref="AA674" ca="1">RIGHT(CELL("address",INDEX(Agenda!A:A,MATCH(DataFromForm[[#This Row],[Date]],Agenda!A:A,0))),3)</f>
        <v>#VALUE!</v>
      </c>
      <c r="AB674" s="4" t="e" cm="1">
        <f t="array" ref="AB674">INDEX(MatriceHeureHeure[], MATCH(Z674*1,TableHeuresMinutes[Colonne1],0),MATCH(Y674*1,(MatriceHeureHeure[#Headers])*1,0))</f>
        <v>#VALUE!</v>
      </c>
      <c r="AD674" s="48" t="e">
        <f>LEFT(TEXT(DataFromForm[[#This Row],[HeureBoisson]],"0000"),2)</f>
        <v>#VALUE!</v>
      </c>
      <c r="AE674" s="31" t="e">
        <f>LEFT(TEXT(DataFromForm[[#This Row],[HeureBoisson]],"0000"),2)+1</f>
        <v>#VALUE!</v>
      </c>
      <c r="AF674" t="e">
        <f>IF(RIGHT(DataFromForm[[#This Row],[HeureBoisson]],2)*1 &gt;57, AE674,AD674)</f>
        <v>#VALUE!</v>
      </c>
      <c r="AG674" t="e">
        <f>IF(RIGHT(DataFromForm[[#This Row],[HeureBoisson]],2)*1 &gt;57,0,MROUND(RIGHT(DataFromForm[[#This Row],[Heure coucher]]*1,2),15))</f>
        <v>#VALUE!</v>
      </c>
      <c r="AH674" t="e" cm="1">
        <f t="array" aca="1" ref="AH674" ca="1">RIGHT(CELL("address",INDEX(Agenda!A:A,MATCH(DataFromForm[[#This Row],[Date]],Agenda!A:A,0))),3)-1</f>
        <v>#VALUE!</v>
      </c>
      <c r="AI674" s="4" t="e" cm="1">
        <f t="array" ref="AI674">INDEX(MatriceHeureHeure[], MATCH(AG674*1,TableHeuresMinutes[Colonne1],0),MATCH(AF674*1,(MatriceHeureHeure[#Headers])*1,0))</f>
        <v>#VALUE!</v>
      </c>
      <c r="AJ674" s="37">
        <v>0</v>
      </c>
      <c r="AK674" s="48" t="e">
        <f>LEFT(TEXT(DataFromForm[[#This Row],[Heure sieste]],"0000"),2)</f>
        <v>#VALUE!</v>
      </c>
      <c r="AL674" s="31" t="e">
        <f>LEFT(TEXT(DataFromForm[[#This Row],[Heure sieste]],"0000"),2)+1</f>
        <v>#VALUE!</v>
      </c>
      <c r="AM674" t="e">
        <f>IF(RIGHT(DataFromForm[[#This Row],[Heure sieste]],2)*1 &gt;57, AL674,AK674)</f>
        <v>#VALUE!</v>
      </c>
      <c r="AN674" t="e">
        <f>IF(RIGHT(DataFromForm[[#This Row],[Heure sieste]],2)*1 &gt;57,0,MROUND(RIGHT(DataFromForm[[#This Row],[Heure sieste]]*1,2),15))</f>
        <v>#VALUE!</v>
      </c>
      <c r="AO674" t="e">
        <f>MROUND(DataFromForm[[#This Row],[Durée sieste]],15)</f>
        <v>#VALUE!</v>
      </c>
      <c r="AP674" t="e" cm="1">
        <f t="array" aca="1" ref="AP674" ca="1">RIGHT(CELL("address",INDEX(Agenda!A:A,MATCH(DataFromForm[[#This Row],[Date]],Agenda!A:A,0))),3)</f>
        <v>#VALUE!</v>
      </c>
      <c r="AQ674" s="4" t="e" cm="1">
        <f t="array" ref="AQ674">INDEX(MatriceHeureHeure[], MATCH(AN674*1,TableHeuresMinutes[Colonne1],0),MATCH(AM674*1,(MatriceHeureHeure[#Headers])*1,0))</f>
        <v>#VALUE!</v>
      </c>
      <c r="AR674" t="e">
        <f t="shared" si="11"/>
        <v>#VALUE!</v>
      </c>
    </row>
    <row r="675" spans="16:44">
      <c r="P675" s="30" t="e">
        <f>LEFT(TEXT(DataFromForm[[#This Row],[Heure coucher]],"0000"),2)</f>
        <v>#VALUE!</v>
      </c>
      <c r="Q675" s="31" t="e">
        <f>LEFT(TEXT(DataFromForm[[#This Row],[Heure coucher]],"0000"),2)+1</f>
        <v>#VALUE!</v>
      </c>
      <c r="R675" s="32" t="e">
        <f>IF(RIGHT(DataFromForm[[#This Row],[Heure coucher]],2)*1 &gt;57,Q675, P675)</f>
        <v>#VALUE!</v>
      </c>
      <c r="S675" s="33" t="e">
        <f>IF(RIGHT(DataFromForm[[#This Row],[Heure coucher]],2)*1 &gt;57,0,MROUND(RIGHT(DataFromForm[[#This Row],[Heure coucher]]*1,2),15))</f>
        <v>#VALUE!</v>
      </c>
      <c r="T675" s="20" t="e" cm="1">
        <f t="array" aca="1" ref="T675" ca="1">RIGHT(CELL("address",INDEX(Agenda!A:A,MATCH(DataFromForm[[#This Row],[Date]],Agenda!A:A,0))),3)</f>
        <v>#VALUE!</v>
      </c>
      <c r="U675" s="34" t="e" cm="1">
        <f t="array" ref="U675">INDEX(MatriceHeureHeure[], MATCH(S675*1,TableHeuresMinutes[Colonne1],0),MATCH(R675*1,(MatriceHeureHeure[#Headers])*1,0))</f>
        <v>#VALUE!</v>
      </c>
      <c r="W675" s="30" t="e">
        <f>LEFT(TEXT(DataFromForm[[#This Row],[Heure levé]],"0000"),2)</f>
        <v>#VALUE!</v>
      </c>
      <c r="X675" s="31" t="e">
        <f>LEFT(TEXT(DataFromForm[[#This Row],[Heure levé]],"0000"),2)+1</f>
        <v>#VALUE!</v>
      </c>
      <c r="Y675" t="e">
        <f>IF(RIGHT(DataFromForm[[#This Row],[Heure levé]],2)*1 &gt;57, X675,W675)</f>
        <v>#VALUE!</v>
      </c>
      <c r="Z675" t="e">
        <f>IF(RIGHT(DataFromForm[[#This Row],[Heure levé]],2)*1 &gt;57,0,MROUND(RIGHT(DataFromForm[[#This Row],[Heure coucher]]*1,2),15))</f>
        <v>#VALUE!</v>
      </c>
      <c r="AA675" t="e" cm="1">
        <f t="array" aca="1" ref="AA675" ca="1">RIGHT(CELL("address",INDEX(Agenda!A:A,MATCH(DataFromForm[[#This Row],[Date]],Agenda!A:A,0))),3)</f>
        <v>#VALUE!</v>
      </c>
      <c r="AB675" s="4" t="e" cm="1">
        <f t="array" ref="AB675">INDEX(MatriceHeureHeure[], MATCH(Z675*1,TableHeuresMinutes[Colonne1],0),MATCH(Y675*1,(MatriceHeureHeure[#Headers])*1,0))</f>
        <v>#VALUE!</v>
      </c>
      <c r="AD675" s="48" t="e">
        <f>LEFT(TEXT(DataFromForm[[#This Row],[HeureBoisson]],"0000"),2)</f>
        <v>#VALUE!</v>
      </c>
      <c r="AE675" s="31" t="e">
        <f>LEFT(TEXT(DataFromForm[[#This Row],[HeureBoisson]],"0000"),2)+1</f>
        <v>#VALUE!</v>
      </c>
      <c r="AF675" t="e">
        <f>IF(RIGHT(DataFromForm[[#This Row],[HeureBoisson]],2)*1 &gt;57, AE675,AD675)</f>
        <v>#VALUE!</v>
      </c>
      <c r="AG675" t="e">
        <f>IF(RIGHT(DataFromForm[[#This Row],[HeureBoisson]],2)*1 &gt;57,0,MROUND(RIGHT(DataFromForm[[#This Row],[Heure coucher]]*1,2),15))</f>
        <v>#VALUE!</v>
      </c>
      <c r="AH675" t="e" cm="1">
        <f t="array" aca="1" ref="AH675" ca="1">RIGHT(CELL("address",INDEX(Agenda!A:A,MATCH(DataFromForm[[#This Row],[Date]],Agenda!A:A,0))),3)-1</f>
        <v>#VALUE!</v>
      </c>
      <c r="AI675" s="4" t="e" cm="1">
        <f t="array" ref="AI675">INDEX(MatriceHeureHeure[], MATCH(AG675*1,TableHeuresMinutes[Colonne1],0),MATCH(AF675*1,(MatriceHeureHeure[#Headers])*1,0))</f>
        <v>#VALUE!</v>
      </c>
      <c r="AJ675" s="37">
        <v>0</v>
      </c>
      <c r="AK675" s="48" t="e">
        <f>LEFT(TEXT(DataFromForm[[#This Row],[Heure sieste]],"0000"),2)</f>
        <v>#VALUE!</v>
      </c>
      <c r="AL675" s="31" t="e">
        <f>LEFT(TEXT(DataFromForm[[#This Row],[Heure sieste]],"0000"),2)+1</f>
        <v>#VALUE!</v>
      </c>
      <c r="AM675" t="e">
        <f>IF(RIGHT(DataFromForm[[#This Row],[Heure sieste]],2)*1 &gt;57, AL675,AK675)</f>
        <v>#VALUE!</v>
      </c>
      <c r="AN675" t="e">
        <f>IF(RIGHT(DataFromForm[[#This Row],[Heure sieste]],2)*1 &gt;57,0,MROUND(RIGHT(DataFromForm[[#This Row],[Heure sieste]]*1,2),15))</f>
        <v>#VALUE!</v>
      </c>
      <c r="AO675" t="e">
        <f>MROUND(DataFromForm[[#This Row],[Durée sieste]],15)</f>
        <v>#VALUE!</v>
      </c>
      <c r="AP675" t="e" cm="1">
        <f t="array" aca="1" ref="AP675" ca="1">RIGHT(CELL("address",INDEX(Agenda!A:A,MATCH(DataFromForm[[#This Row],[Date]],Agenda!A:A,0))),3)</f>
        <v>#VALUE!</v>
      </c>
      <c r="AQ675" s="4" t="e" cm="1">
        <f t="array" ref="AQ675">INDEX(MatriceHeureHeure[], MATCH(AN675*1,TableHeuresMinutes[Colonne1],0),MATCH(AM675*1,(MatriceHeureHeure[#Headers])*1,0))</f>
        <v>#VALUE!</v>
      </c>
      <c r="AR675" t="e">
        <f t="shared" si="11"/>
        <v>#VALUE!</v>
      </c>
    </row>
    <row r="676" spans="16:44">
      <c r="P676" s="30" t="e">
        <f>LEFT(TEXT(DataFromForm[[#This Row],[Heure coucher]],"0000"),2)</f>
        <v>#VALUE!</v>
      </c>
      <c r="Q676" s="31" t="e">
        <f>LEFT(TEXT(DataFromForm[[#This Row],[Heure coucher]],"0000"),2)+1</f>
        <v>#VALUE!</v>
      </c>
      <c r="R676" s="32" t="e">
        <f>IF(RIGHT(DataFromForm[[#This Row],[Heure coucher]],2)*1 &gt;57,Q676, P676)</f>
        <v>#VALUE!</v>
      </c>
      <c r="S676" s="33" t="e">
        <f>IF(RIGHT(DataFromForm[[#This Row],[Heure coucher]],2)*1 &gt;57,0,MROUND(RIGHT(DataFromForm[[#This Row],[Heure coucher]]*1,2),15))</f>
        <v>#VALUE!</v>
      </c>
      <c r="T676" s="20" t="e" cm="1">
        <f t="array" aca="1" ref="T676" ca="1">RIGHT(CELL("address",INDEX(Agenda!A:A,MATCH(DataFromForm[[#This Row],[Date]],Agenda!A:A,0))),3)</f>
        <v>#VALUE!</v>
      </c>
      <c r="U676" s="34" t="e" cm="1">
        <f t="array" ref="U676">INDEX(MatriceHeureHeure[], MATCH(S676*1,TableHeuresMinutes[Colonne1],0),MATCH(R676*1,(MatriceHeureHeure[#Headers])*1,0))</f>
        <v>#VALUE!</v>
      </c>
      <c r="W676" s="30" t="e">
        <f>LEFT(TEXT(DataFromForm[[#This Row],[Heure levé]],"0000"),2)</f>
        <v>#VALUE!</v>
      </c>
      <c r="X676" s="31" t="e">
        <f>LEFT(TEXT(DataFromForm[[#This Row],[Heure levé]],"0000"),2)+1</f>
        <v>#VALUE!</v>
      </c>
      <c r="Y676" t="e">
        <f>IF(RIGHT(DataFromForm[[#This Row],[Heure levé]],2)*1 &gt;57, X676,W676)</f>
        <v>#VALUE!</v>
      </c>
      <c r="Z676" t="e">
        <f>IF(RIGHT(DataFromForm[[#This Row],[Heure levé]],2)*1 &gt;57,0,MROUND(RIGHT(DataFromForm[[#This Row],[Heure coucher]]*1,2),15))</f>
        <v>#VALUE!</v>
      </c>
      <c r="AA676" t="e" cm="1">
        <f t="array" aca="1" ref="AA676" ca="1">RIGHT(CELL("address",INDEX(Agenda!A:A,MATCH(DataFromForm[[#This Row],[Date]],Agenda!A:A,0))),3)</f>
        <v>#VALUE!</v>
      </c>
      <c r="AB676" s="4" t="e" cm="1">
        <f t="array" ref="AB676">INDEX(MatriceHeureHeure[], MATCH(Z676*1,TableHeuresMinutes[Colonne1],0),MATCH(Y676*1,(MatriceHeureHeure[#Headers])*1,0))</f>
        <v>#VALUE!</v>
      </c>
      <c r="AD676" s="48" t="e">
        <f>LEFT(TEXT(DataFromForm[[#This Row],[HeureBoisson]],"0000"),2)</f>
        <v>#VALUE!</v>
      </c>
      <c r="AE676" s="31" t="e">
        <f>LEFT(TEXT(DataFromForm[[#This Row],[HeureBoisson]],"0000"),2)+1</f>
        <v>#VALUE!</v>
      </c>
      <c r="AF676" t="e">
        <f>IF(RIGHT(DataFromForm[[#This Row],[HeureBoisson]],2)*1 &gt;57, AE676,AD676)</f>
        <v>#VALUE!</v>
      </c>
      <c r="AG676" t="e">
        <f>IF(RIGHT(DataFromForm[[#This Row],[HeureBoisson]],2)*1 &gt;57,0,MROUND(RIGHT(DataFromForm[[#This Row],[Heure coucher]]*1,2),15))</f>
        <v>#VALUE!</v>
      </c>
      <c r="AH676" t="e" cm="1">
        <f t="array" aca="1" ref="AH676" ca="1">RIGHT(CELL("address",INDEX(Agenda!A:A,MATCH(DataFromForm[[#This Row],[Date]],Agenda!A:A,0))),3)-1</f>
        <v>#VALUE!</v>
      </c>
      <c r="AI676" s="4" t="e" cm="1">
        <f t="array" ref="AI676">INDEX(MatriceHeureHeure[], MATCH(AG676*1,TableHeuresMinutes[Colonne1],0),MATCH(AF676*1,(MatriceHeureHeure[#Headers])*1,0))</f>
        <v>#VALUE!</v>
      </c>
      <c r="AJ676" s="37">
        <v>0</v>
      </c>
      <c r="AK676" s="48" t="e">
        <f>LEFT(TEXT(DataFromForm[[#This Row],[Heure sieste]],"0000"),2)</f>
        <v>#VALUE!</v>
      </c>
      <c r="AL676" s="31" t="e">
        <f>LEFT(TEXT(DataFromForm[[#This Row],[Heure sieste]],"0000"),2)+1</f>
        <v>#VALUE!</v>
      </c>
      <c r="AM676" t="e">
        <f>IF(RIGHT(DataFromForm[[#This Row],[Heure sieste]],2)*1 &gt;57, AL676,AK676)</f>
        <v>#VALUE!</v>
      </c>
      <c r="AN676" t="e">
        <f>IF(RIGHT(DataFromForm[[#This Row],[Heure sieste]],2)*1 &gt;57,0,MROUND(RIGHT(DataFromForm[[#This Row],[Heure sieste]]*1,2),15))</f>
        <v>#VALUE!</v>
      </c>
      <c r="AO676" t="e">
        <f>MROUND(DataFromForm[[#This Row],[Durée sieste]],15)</f>
        <v>#VALUE!</v>
      </c>
      <c r="AP676" t="e" cm="1">
        <f t="array" aca="1" ref="AP676" ca="1">RIGHT(CELL("address",INDEX(Agenda!A:A,MATCH(DataFromForm[[#This Row],[Date]],Agenda!A:A,0))),3)</f>
        <v>#VALUE!</v>
      </c>
      <c r="AQ676" s="4" t="e" cm="1">
        <f t="array" ref="AQ676">INDEX(MatriceHeureHeure[], MATCH(AN676*1,TableHeuresMinutes[Colonne1],0),MATCH(AM676*1,(MatriceHeureHeure[#Headers])*1,0))</f>
        <v>#VALUE!</v>
      </c>
      <c r="AR676" t="e">
        <f t="shared" si="11"/>
        <v>#VALUE!</v>
      </c>
    </row>
    <row r="677" spans="16:44">
      <c r="P677" s="30" t="e">
        <f>LEFT(TEXT(DataFromForm[[#This Row],[Heure coucher]],"0000"),2)</f>
        <v>#VALUE!</v>
      </c>
      <c r="Q677" s="31" t="e">
        <f>LEFT(TEXT(DataFromForm[[#This Row],[Heure coucher]],"0000"),2)+1</f>
        <v>#VALUE!</v>
      </c>
      <c r="R677" s="32" t="e">
        <f>IF(RIGHT(DataFromForm[[#This Row],[Heure coucher]],2)*1 &gt;57,Q677, P677)</f>
        <v>#VALUE!</v>
      </c>
      <c r="S677" s="33" t="e">
        <f>IF(RIGHT(DataFromForm[[#This Row],[Heure coucher]],2)*1 &gt;57,0,MROUND(RIGHT(DataFromForm[[#This Row],[Heure coucher]]*1,2),15))</f>
        <v>#VALUE!</v>
      </c>
      <c r="T677" s="20" t="e" cm="1">
        <f t="array" aca="1" ref="T677" ca="1">RIGHT(CELL("address",INDEX(Agenda!A:A,MATCH(DataFromForm[[#This Row],[Date]],Agenda!A:A,0))),3)</f>
        <v>#VALUE!</v>
      </c>
      <c r="U677" s="34" t="e" cm="1">
        <f t="array" ref="U677">INDEX(MatriceHeureHeure[], MATCH(S677*1,TableHeuresMinutes[Colonne1],0),MATCH(R677*1,(MatriceHeureHeure[#Headers])*1,0))</f>
        <v>#VALUE!</v>
      </c>
      <c r="W677" s="30" t="e">
        <f>LEFT(TEXT(DataFromForm[[#This Row],[Heure levé]],"0000"),2)</f>
        <v>#VALUE!</v>
      </c>
      <c r="X677" s="31" t="e">
        <f>LEFT(TEXT(DataFromForm[[#This Row],[Heure levé]],"0000"),2)+1</f>
        <v>#VALUE!</v>
      </c>
      <c r="Y677" t="e">
        <f>IF(RIGHT(DataFromForm[[#This Row],[Heure levé]],2)*1 &gt;57, X677,W677)</f>
        <v>#VALUE!</v>
      </c>
      <c r="Z677" t="e">
        <f>IF(RIGHT(DataFromForm[[#This Row],[Heure levé]],2)*1 &gt;57,0,MROUND(RIGHT(DataFromForm[[#This Row],[Heure coucher]]*1,2),15))</f>
        <v>#VALUE!</v>
      </c>
      <c r="AA677" t="e" cm="1">
        <f t="array" aca="1" ref="AA677" ca="1">RIGHT(CELL("address",INDEX(Agenda!A:A,MATCH(DataFromForm[[#This Row],[Date]],Agenda!A:A,0))),3)</f>
        <v>#VALUE!</v>
      </c>
      <c r="AB677" s="4" t="e" cm="1">
        <f t="array" ref="AB677">INDEX(MatriceHeureHeure[], MATCH(Z677*1,TableHeuresMinutes[Colonne1],0),MATCH(Y677*1,(MatriceHeureHeure[#Headers])*1,0))</f>
        <v>#VALUE!</v>
      </c>
      <c r="AD677" s="48" t="e">
        <f>LEFT(TEXT(DataFromForm[[#This Row],[HeureBoisson]],"0000"),2)</f>
        <v>#VALUE!</v>
      </c>
      <c r="AE677" s="31" t="e">
        <f>LEFT(TEXT(DataFromForm[[#This Row],[HeureBoisson]],"0000"),2)+1</f>
        <v>#VALUE!</v>
      </c>
      <c r="AF677" t="e">
        <f>IF(RIGHT(DataFromForm[[#This Row],[HeureBoisson]],2)*1 &gt;57, AE677,AD677)</f>
        <v>#VALUE!</v>
      </c>
      <c r="AG677" t="e">
        <f>IF(RIGHT(DataFromForm[[#This Row],[HeureBoisson]],2)*1 &gt;57,0,MROUND(RIGHT(DataFromForm[[#This Row],[Heure coucher]]*1,2),15))</f>
        <v>#VALUE!</v>
      </c>
      <c r="AH677" t="e" cm="1">
        <f t="array" aca="1" ref="AH677" ca="1">RIGHT(CELL("address",INDEX(Agenda!A:A,MATCH(DataFromForm[[#This Row],[Date]],Agenda!A:A,0))),3)-1</f>
        <v>#VALUE!</v>
      </c>
      <c r="AI677" s="4" t="e" cm="1">
        <f t="array" ref="AI677">INDEX(MatriceHeureHeure[], MATCH(AG677*1,TableHeuresMinutes[Colonne1],0),MATCH(AF677*1,(MatriceHeureHeure[#Headers])*1,0))</f>
        <v>#VALUE!</v>
      </c>
      <c r="AJ677" s="37">
        <v>0</v>
      </c>
      <c r="AK677" s="48" t="e">
        <f>LEFT(TEXT(DataFromForm[[#This Row],[Heure sieste]],"0000"),2)</f>
        <v>#VALUE!</v>
      </c>
      <c r="AL677" s="31" t="e">
        <f>LEFT(TEXT(DataFromForm[[#This Row],[Heure sieste]],"0000"),2)+1</f>
        <v>#VALUE!</v>
      </c>
      <c r="AM677" t="e">
        <f>IF(RIGHT(DataFromForm[[#This Row],[Heure sieste]],2)*1 &gt;57, AL677,AK677)</f>
        <v>#VALUE!</v>
      </c>
      <c r="AN677" t="e">
        <f>IF(RIGHT(DataFromForm[[#This Row],[Heure sieste]],2)*1 &gt;57,0,MROUND(RIGHT(DataFromForm[[#This Row],[Heure sieste]]*1,2),15))</f>
        <v>#VALUE!</v>
      </c>
      <c r="AO677" t="e">
        <f>MROUND(DataFromForm[[#This Row],[Durée sieste]],15)</f>
        <v>#VALUE!</v>
      </c>
      <c r="AP677" t="e" cm="1">
        <f t="array" aca="1" ref="AP677" ca="1">RIGHT(CELL("address",INDEX(Agenda!A:A,MATCH(DataFromForm[[#This Row],[Date]],Agenda!A:A,0))),3)</f>
        <v>#VALUE!</v>
      </c>
      <c r="AQ677" s="4" t="e" cm="1">
        <f t="array" ref="AQ677">INDEX(MatriceHeureHeure[], MATCH(AN677*1,TableHeuresMinutes[Colonne1],0),MATCH(AM677*1,(MatriceHeureHeure[#Headers])*1,0))</f>
        <v>#VALUE!</v>
      </c>
      <c r="AR677" t="e">
        <f t="shared" si="11"/>
        <v>#VALUE!</v>
      </c>
    </row>
    <row r="678" spans="16:44">
      <c r="P678" s="30" t="e">
        <f>LEFT(TEXT(DataFromForm[[#This Row],[Heure coucher]],"0000"),2)</f>
        <v>#VALUE!</v>
      </c>
      <c r="Q678" s="31" t="e">
        <f>LEFT(TEXT(DataFromForm[[#This Row],[Heure coucher]],"0000"),2)+1</f>
        <v>#VALUE!</v>
      </c>
      <c r="R678" s="32" t="e">
        <f>IF(RIGHT(DataFromForm[[#This Row],[Heure coucher]],2)*1 &gt;57,Q678, P678)</f>
        <v>#VALUE!</v>
      </c>
      <c r="S678" s="33" t="e">
        <f>IF(RIGHT(DataFromForm[[#This Row],[Heure coucher]],2)*1 &gt;57,0,MROUND(RIGHT(DataFromForm[[#This Row],[Heure coucher]]*1,2),15))</f>
        <v>#VALUE!</v>
      </c>
      <c r="T678" s="20" t="e" cm="1">
        <f t="array" aca="1" ref="T678" ca="1">RIGHT(CELL("address",INDEX(Agenda!A:A,MATCH(DataFromForm[[#This Row],[Date]],Agenda!A:A,0))),3)</f>
        <v>#VALUE!</v>
      </c>
      <c r="U678" s="34" t="e" cm="1">
        <f t="array" ref="U678">INDEX(MatriceHeureHeure[], MATCH(S678*1,TableHeuresMinutes[Colonne1],0),MATCH(R678*1,(MatriceHeureHeure[#Headers])*1,0))</f>
        <v>#VALUE!</v>
      </c>
      <c r="W678" s="30" t="e">
        <f>LEFT(TEXT(DataFromForm[[#This Row],[Heure levé]],"0000"),2)</f>
        <v>#VALUE!</v>
      </c>
      <c r="X678" s="31" t="e">
        <f>LEFT(TEXT(DataFromForm[[#This Row],[Heure levé]],"0000"),2)+1</f>
        <v>#VALUE!</v>
      </c>
      <c r="Y678" t="e">
        <f>IF(RIGHT(DataFromForm[[#This Row],[Heure levé]],2)*1 &gt;57, X678,W678)</f>
        <v>#VALUE!</v>
      </c>
      <c r="Z678" t="e">
        <f>IF(RIGHT(DataFromForm[[#This Row],[Heure levé]],2)*1 &gt;57,0,MROUND(RIGHT(DataFromForm[[#This Row],[Heure coucher]]*1,2),15))</f>
        <v>#VALUE!</v>
      </c>
      <c r="AA678" t="e" cm="1">
        <f t="array" aca="1" ref="AA678" ca="1">RIGHT(CELL("address",INDEX(Agenda!A:A,MATCH(DataFromForm[[#This Row],[Date]],Agenda!A:A,0))),3)</f>
        <v>#VALUE!</v>
      </c>
      <c r="AB678" s="4" t="e" cm="1">
        <f t="array" ref="AB678">INDEX(MatriceHeureHeure[], MATCH(Z678*1,TableHeuresMinutes[Colonne1],0),MATCH(Y678*1,(MatriceHeureHeure[#Headers])*1,0))</f>
        <v>#VALUE!</v>
      </c>
      <c r="AD678" s="48" t="e">
        <f>LEFT(TEXT(DataFromForm[[#This Row],[HeureBoisson]],"0000"),2)</f>
        <v>#VALUE!</v>
      </c>
      <c r="AE678" s="31" t="e">
        <f>LEFT(TEXT(DataFromForm[[#This Row],[HeureBoisson]],"0000"),2)+1</f>
        <v>#VALUE!</v>
      </c>
      <c r="AF678" t="e">
        <f>IF(RIGHT(DataFromForm[[#This Row],[HeureBoisson]],2)*1 &gt;57, AE678,AD678)</f>
        <v>#VALUE!</v>
      </c>
      <c r="AG678" t="e">
        <f>IF(RIGHT(DataFromForm[[#This Row],[HeureBoisson]],2)*1 &gt;57,0,MROUND(RIGHT(DataFromForm[[#This Row],[Heure coucher]]*1,2),15))</f>
        <v>#VALUE!</v>
      </c>
      <c r="AH678" t="e" cm="1">
        <f t="array" aca="1" ref="AH678" ca="1">RIGHT(CELL("address",INDEX(Agenda!A:A,MATCH(DataFromForm[[#This Row],[Date]],Agenda!A:A,0))),3)-1</f>
        <v>#VALUE!</v>
      </c>
      <c r="AI678" s="4" t="e" cm="1">
        <f t="array" ref="AI678">INDEX(MatriceHeureHeure[], MATCH(AG678*1,TableHeuresMinutes[Colonne1],0),MATCH(AF678*1,(MatriceHeureHeure[#Headers])*1,0))</f>
        <v>#VALUE!</v>
      </c>
      <c r="AJ678" s="37">
        <v>0</v>
      </c>
      <c r="AK678" s="48" t="e">
        <f>LEFT(TEXT(DataFromForm[[#This Row],[Heure sieste]],"0000"),2)</f>
        <v>#VALUE!</v>
      </c>
      <c r="AL678" s="31" t="e">
        <f>LEFT(TEXT(DataFromForm[[#This Row],[Heure sieste]],"0000"),2)+1</f>
        <v>#VALUE!</v>
      </c>
      <c r="AM678" t="e">
        <f>IF(RIGHT(DataFromForm[[#This Row],[Heure sieste]],2)*1 &gt;57, AL678,AK678)</f>
        <v>#VALUE!</v>
      </c>
      <c r="AN678" t="e">
        <f>IF(RIGHT(DataFromForm[[#This Row],[Heure sieste]],2)*1 &gt;57,0,MROUND(RIGHT(DataFromForm[[#This Row],[Heure sieste]]*1,2),15))</f>
        <v>#VALUE!</v>
      </c>
      <c r="AO678" t="e">
        <f>MROUND(DataFromForm[[#This Row],[Durée sieste]],15)</f>
        <v>#VALUE!</v>
      </c>
      <c r="AP678" t="e" cm="1">
        <f t="array" aca="1" ref="AP678" ca="1">RIGHT(CELL("address",INDEX(Agenda!A:A,MATCH(DataFromForm[[#This Row],[Date]],Agenda!A:A,0))),3)</f>
        <v>#VALUE!</v>
      </c>
      <c r="AQ678" s="4" t="e" cm="1">
        <f t="array" ref="AQ678">INDEX(MatriceHeureHeure[], MATCH(AN678*1,TableHeuresMinutes[Colonne1],0),MATCH(AM678*1,(MatriceHeureHeure[#Headers])*1,0))</f>
        <v>#VALUE!</v>
      </c>
      <c r="AR678" t="e">
        <f t="shared" si="11"/>
        <v>#VALUE!</v>
      </c>
    </row>
    <row r="679" spans="16:44">
      <c r="P679" s="30" t="e">
        <f>LEFT(TEXT(DataFromForm[[#This Row],[Heure coucher]],"0000"),2)</f>
        <v>#VALUE!</v>
      </c>
      <c r="Q679" s="31" t="e">
        <f>LEFT(TEXT(DataFromForm[[#This Row],[Heure coucher]],"0000"),2)+1</f>
        <v>#VALUE!</v>
      </c>
      <c r="R679" s="32" t="e">
        <f>IF(RIGHT(DataFromForm[[#This Row],[Heure coucher]],2)*1 &gt;57,Q679, P679)</f>
        <v>#VALUE!</v>
      </c>
      <c r="S679" s="33" t="e">
        <f>IF(RIGHT(DataFromForm[[#This Row],[Heure coucher]],2)*1 &gt;57,0,MROUND(RIGHT(DataFromForm[[#This Row],[Heure coucher]]*1,2),15))</f>
        <v>#VALUE!</v>
      </c>
      <c r="T679" s="20" t="e" cm="1">
        <f t="array" aca="1" ref="T679" ca="1">RIGHT(CELL("address",INDEX(Agenda!A:A,MATCH(DataFromForm[[#This Row],[Date]],Agenda!A:A,0))),3)</f>
        <v>#VALUE!</v>
      </c>
      <c r="U679" s="34" t="e" cm="1">
        <f t="array" ref="U679">INDEX(MatriceHeureHeure[], MATCH(S679*1,TableHeuresMinutes[Colonne1],0),MATCH(R679*1,(MatriceHeureHeure[#Headers])*1,0))</f>
        <v>#VALUE!</v>
      </c>
      <c r="W679" s="30" t="e">
        <f>LEFT(TEXT(DataFromForm[[#This Row],[Heure levé]],"0000"),2)</f>
        <v>#VALUE!</v>
      </c>
      <c r="X679" s="31" t="e">
        <f>LEFT(TEXT(DataFromForm[[#This Row],[Heure levé]],"0000"),2)+1</f>
        <v>#VALUE!</v>
      </c>
      <c r="Y679" t="e">
        <f>IF(RIGHT(DataFromForm[[#This Row],[Heure levé]],2)*1 &gt;57, X679,W679)</f>
        <v>#VALUE!</v>
      </c>
      <c r="Z679" t="e">
        <f>IF(RIGHT(DataFromForm[[#This Row],[Heure levé]],2)*1 &gt;57,0,MROUND(RIGHT(DataFromForm[[#This Row],[Heure coucher]]*1,2),15))</f>
        <v>#VALUE!</v>
      </c>
      <c r="AA679" t="e" cm="1">
        <f t="array" aca="1" ref="AA679" ca="1">RIGHT(CELL("address",INDEX(Agenda!A:A,MATCH(DataFromForm[[#This Row],[Date]],Agenda!A:A,0))),3)</f>
        <v>#VALUE!</v>
      </c>
      <c r="AB679" s="4" t="e" cm="1">
        <f t="array" ref="AB679">INDEX(MatriceHeureHeure[], MATCH(Z679*1,TableHeuresMinutes[Colonne1],0),MATCH(Y679*1,(MatriceHeureHeure[#Headers])*1,0))</f>
        <v>#VALUE!</v>
      </c>
      <c r="AD679" s="48" t="e">
        <f>LEFT(TEXT(DataFromForm[[#This Row],[HeureBoisson]],"0000"),2)</f>
        <v>#VALUE!</v>
      </c>
      <c r="AE679" s="31" t="e">
        <f>LEFT(TEXT(DataFromForm[[#This Row],[HeureBoisson]],"0000"),2)+1</f>
        <v>#VALUE!</v>
      </c>
      <c r="AF679" t="e">
        <f>IF(RIGHT(DataFromForm[[#This Row],[HeureBoisson]],2)*1 &gt;57, AE679,AD679)</f>
        <v>#VALUE!</v>
      </c>
      <c r="AG679" t="e">
        <f>IF(RIGHT(DataFromForm[[#This Row],[HeureBoisson]],2)*1 &gt;57,0,MROUND(RIGHT(DataFromForm[[#This Row],[Heure coucher]]*1,2),15))</f>
        <v>#VALUE!</v>
      </c>
      <c r="AH679" t="e" cm="1">
        <f t="array" aca="1" ref="AH679" ca="1">RIGHT(CELL("address",INDEX(Agenda!A:A,MATCH(DataFromForm[[#This Row],[Date]],Agenda!A:A,0))),3)-1</f>
        <v>#VALUE!</v>
      </c>
      <c r="AI679" s="4" t="e" cm="1">
        <f t="array" ref="AI679">INDEX(MatriceHeureHeure[], MATCH(AG679*1,TableHeuresMinutes[Colonne1],0),MATCH(AF679*1,(MatriceHeureHeure[#Headers])*1,0))</f>
        <v>#VALUE!</v>
      </c>
      <c r="AJ679" s="37">
        <v>0</v>
      </c>
      <c r="AK679" s="48" t="e">
        <f>LEFT(TEXT(DataFromForm[[#This Row],[Heure sieste]],"0000"),2)</f>
        <v>#VALUE!</v>
      </c>
      <c r="AL679" s="31" t="e">
        <f>LEFT(TEXT(DataFromForm[[#This Row],[Heure sieste]],"0000"),2)+1</f>
        <v>#VALUE!</v>
      </c>
      <c r="AM679" t="e">
        <f>IF(RIGHT(DataFromForm[[#This Row],[Heure sieste]],2)*1 &gt;57, AL679,AK679)</f>
        <v>#VALUE!</v>
      </c>
      <c r="AN679" t="e">
        <f>IF(RIGHT(DataFromForm[[#This Row],[Heure sieste]],2)*1 &gt;57,0,MROUND(RIGHT(DataFromForm[[#This Row],[Heure sieste]]*1,2),15))</f>
        <v>#VALUE!</v>
      </c>
      <c r="AO679" t="e">
        <f>MROUND(DataFromForm[[#This Row],[Durée sieste]],15)</f>
        <v>#VALUE!</v>
      </c>
      <c r="AP679" t="e" cm="1">
        <f t="array" aca="1" ref="AP679" ca="1">RIGHT(CELL("address",INDEX(Agenda!A:A,MATCH(DataFromForm[[#This Row],[Date]],Agenda!A:A,0))),3)</f>
        <v>#VALUE!</v>
      </c>
      <c r="AQ679" s="4" t="e" cm="1">
        <f t="array" ref="AQ679">INDEX(MatriceHeureHeure[], MATCH(AN679*1,TableHeuresMinutes[Colonne1],0),MATCH(AM679*1,(MatriceHeureHeure[#Headers])*1,0))</f>
        <v>#VALUE!</v>
      </c>
      <c r="AR679" t="e">
        <f t="shared" si="11"/>
        <v>#VALUE!</v>
      </c>
    </row>
    <row r="680" spans="16:44">
      <c r="P680" s="30" t="e">
        <f>LEFT(TEXT(DataFromForm[[#This Row],[Heure coucher]],"0000"),2)</f>
        <v>#VALUE!</v>
      </c>
      <c r="Q680" s="31" t="e">
        <f>LEFT(TEXT(DataFromForm[[#This Row],[Heure coucher]],"0000"),2)+1</f>
        <v>#VALUE!</v>
      </c>
      <c r="R680" s="32" t="e">
        <f>IF(RIGHT(DataFromForm[[#This Row],[Heure coucher]],2)*1 &gt;57,Q680, P680)</f>
        <v>#VALUE!</v>
      </c>
      <c r="S680" s="33" t="e">
        <f>IF(RIGHT(DataFromForm[[#This Row],[Heure coucher]],2)*1 &gt;57,0,MROUND(RIGHT(DataFromForm[[#This Row],[Heure coucher]]*1,2),15))</f>
        <v>#VALUE!</v>
      </c>
      <c r="T680" s="20" t="e" cm="1">
        <f t="array" aca="1" ref="T680" ca="1">RIGHT(CELL("address",INDEX(Agenda!A:A,MATCH(DataFromForm[[#This Row],[Date]],Agenda!A:A,0))),3)</f>
        <v>#VALUE!</v>
      </c>
      <c r="U680" s="34" t="e" cm="1">
        <f t="array" ref="U680">INDEX(MatriceHeureHeure[], MATCH(S680*1,TableHeuresMinutes[Colonne1],0),MATCH(R680*1,(MatriceHeureHeure[#Headers])*1,0))</f>
        <v>#VALUE!</v>
      </c>
      <c r="W680" s="30" t="e">
        <f>LEFT(TEXT(DataFromForm[[#This Row],[Heure levé]],"0000"),2)</f>
        <v>#VALUE!</v>
      </c>
      <c r="X680" s="31" t="e">
        <f>LEFT(TEXT(DataFromForm[[#This Row],[Heure levé]],"0000"),2)+1</f>
        <v>#VALUE!</v>
      </c>
      <c r="Y680" t="e">
        <f>IF(RIGHT(DataFromForm[[#This Row],[Heure levé]],2)*1 &gt;57, X680,W680)</f>
        <v>#VALUE!</v>
      </c>
      <c r="Z680" t="e">
        <f>IF(RIGHT(DataFromForm[[#This Row],[Heure levé]],2)*1 &gt;57,0,MROUND(RIGHT(DataFromForm[[#This Row],[Heure coucher]]*1,2),15))</f>
        <v>#VALUE!</v>
      </c>
      <c r="AA680" t="e" cm="1">
        <f t="array" aca="1" ref="AA680" ca="1">RIGHT(CELL("address",INDEX(Agenda!A:A,MATCH(DataFromForm[[#This Row],[Date]],Agenda!A:A,0))),3)</f>
        <v>#VALUE!</v>
      </c>
      <c r="AB680" s="4" t="e" cm="1">
        <f t="array" ref="AB680">INDEX(MatriceHeureHeure[], MATCH(Z680*1,TableHeuresMinutes[Colonne1],0),MATCH(Y680*1,(MatriceHeureHeure[#Headers])*1,0))</f>
        <v>#VALUE!</v>
      </c>
      <c r="AD680" s="48" t="e">
        <f>LEFT(TEXT(DataFromForm[[#This Row],[HeureBoisson]],"0000"),2)</f>
        <v>#VALUE!</v>
      </c>
      <c r="AE680" s="31" t="e">
        <f>LEFT(TEXT(DataFromForm[[#This Row],[HeureBoisson]],"0000"),2)+1</f>
        <v>#VALUE!</v>
      </c>
      <c r="AF680" t="e">
        <f>IF(RIGHT(DataFromForm[[#This Row],[HeureBoisson]],2)*1 &gt;57, AE680,AD680)</f>
        <v>#VALUE!</v>
      </c>
      <c r="AG680" t="e">
        <f>IF(RIGHT(DataFromForm[[#This Row],[HeureBoisson]],2)*1 &gt;57,0,MROUND(RIGHT(DataFromForm[[#This Row],[Heure coucher]]*1,2),15))</f>
        <v>#VALUE!</v>
      </c>
      <c r="AH680" t="e" cm="1">
        <f t="array" aca="1" ref="AH680" ca="1">RIGHT(CELL("address",INDEX(Agenda!A:A,MATCH(DataFromForm[[#This Row],[Date]],Agenda!A:A,0))),3)-1</f>
        <v>#VALUE!</v>
      </c>
      <c r="AI680" s="4" t="e" cm="1">
        <f t="array" ref="AI680">INDEX(MatriceHeureHeure[], MATCH(AG680*1,TableHeuresMinutes[Colonne1],0),MATCH(AF680*1,(MatriceHeureHeure[#Headers])*1,0))</f>
        <v>#VALUE!</v>
      </c>
      <c r="AJ680" s="37">
        <v>0</v>
      </c>
      <c r="AK680" s="48" t="e">
        <f>LEFT(TEXT(DataFromForm[[#This Row],[Heure sieste]],"0000"),2)</f>
        <v>#VALUE!</v>
      </c>
      <c r="AL680" s="31" t="e">
        <f>LEFT(TEXT(DataFromForm[[#This Row],[Heure sieste]],"0000"),2)+1</f>
        <v>#VALUE!</v>
      </c>
      <c r="AM680" t="e">
        <f>IF(RIGHT(DataFromForm[[#This Row],[Heure sieste]],2)*1 &gt;57, AL680,AK680)</f>
        <v>#VALUE!</v>
      </c>
      <c r="AN680" t="e">
        <f>IF(RIGHT(DataFromForm[[#This Row],[Heure sieste]],2)*1 &gt;57,0,MROUND(RIGHT(DataFromForm[[#This Row],[Heure sieste]]*1,2),15))</f>
        <v>#VALUE!</v>
      </c>
      <c r="AO680" t="e">
        <f>MROUND(DataFromForm[[#This Row],[Durée sieste]],15)</f>
        <v>#VALUE!</v>
      </c>
      <c r="AP680" t="e" cm="1">
        <f t="array" aca="1" ref="AP680" ca="1">RIGHT(CELL("address",INDEX(Agenda!A:A,MATCH(DataFromForm[[#This Row],[Date]],Agenda!A:A,0))),3)</f>
        <v>#VALUE!</v>
      </c>
      <c r="AQ680" s="4" t="e" cm="1">
        <f t="array" ref="AQ680">INDEX(MatriceHeureHeure[], MATCH(AN680*1,TableHeuresMinutes[Colonne1],0),MATCH(AM680*1,(MatriceHeureHeure[#Headers])*1,0))</f>
        <v>#VALUE!</v>
      </c>
      <c r="AR680" t="e">
        <f t="shared" si="11"/>
        <v>#VALUE!</v>
      </c>
    </row>
    <row r="681" spans="16:44">
      <c r="P681" s="30" t="e">
        <f>LEFT(TEXT(DataFromForm[[#This Row],[Heure coucher]],"0000"),2)</f>
        <v>#VALUE!</v>
      </c>
      <c r="Q681" s="31" t="e">
        <f>LEFT(TEXT(DataFromForm[[#This Row],[Heure coucher]],"0000"),2)+1</f>
        <v>#VALUE!</v>
      </c>
      <c r="R681" s="32" t="e">
        <f>IF(RIGHT(DataFromForm[[#This Row],[Heure coucher]],2)*1 &gt;57,Q681, P681)</f>
        <v>#VALUE!</v>
      </c>
      <c r="S681" s="33" t="e">
        <f>IF(RIGHT(DataFromForm[[#This Row],[Heure coucher]],2)*1 &gt;57,0,MROUND(RIGHT(DataFromForm[[#This Row],[Heure coucher]]*1,2),15))</f>
        <v>#VALUE!</v>
      </c>
      <c r="T681" s="20" t="e" cm="1">
        <f t="array" aca="1" ref="T681" ca="1">RIGHT(CELL("address",INDEX(Agenda!A:A,MATCH(DataFromForm[[#This Row],[Date]],Agenda!A:A,0))),3)</f>
        <v>#VALUE!</v>
      </c>
      <c r="U681" s="34" t="e" cm="1">
        <f t="array" ref="U681">INDEX(MatriceHeureHeure[], MATCH(S681*1,TableHeuresMinutes[Colonne1],0),MATCH(R681*1,(MatriceHeureHeure[#Headers])*1,0))</f>
        <v>#VALUE!</v>
      </c>
      <c r="W681" s="30" t="e">
        <f>LEFT(TEXT(DataFromForm[[#This Row],[Heure levé]],"0000"),2)</f>
        <v>#VALUE!</v>
      </c>
      <c r="X681" s="31" t="e">
        <f>LEFT(TEXT(DataFromForm[[#This Row],[Heure levé]],"0000"),2)+1</f>
        <v>#VALUE!</v>
      </c>
      <c r="Y681" t="e">
        <f>IF(RIGHT(DataFromForm[[#This Row],[Heure levé]],2)*1 &gt;57, X681,W681)</f>
        <v>#VALUE!</v>
      </c>
      <c r="Z681" t="e">
        <f>IF(RIGHT(DataFromForm[[#This Row],[Heure levé]],2)*1 &gt;57,0,MROUND(RIGHT(DataFromForm[[#This Row],[Heure coucher]]*1,2),15))</f>
        <v>#VALUE!</v>
      </c>
      <c r="AA681" t="e" cm="1">
        <f t="array" aca="1" ref="AA681" ca="1">RIGHT(CELL("address",INDEX(Agenda!A:A,MATCH(DataFromForm[[#This Row],[Date]],Agenda!A:A,0))),3)</f>
        <v>#VALUE!</v>
      </c>
      <c r="AB681" s="4" t="e" cm="1">
        <f t="array" ref="AB681">INDEX(MatriceHeureHeure[], MATCH(Z681*1,TableHeuresMinutes[Colonne1],0),MATCH(Y681*1,(MatriceHeureHeure[#Headers])*1,0))</f>
        <v>#VALUE!</v>
      </c>
      <c r="AD681" s="48" t="e">
        <f>LEFT(TEXT(DataFromForm[[#This Row],[HeureBoisson]],"0000"),2)</f>
        <v>#VALUE!</v>
      </c>
      <c r="AE681" s="31" t="e">
        <f>LEFT(TEXT(DataFromForm[[#This Row],[HeureBoisson]],"0000"),2)+1</f>
        <v>#VALUE!</v>
      </c>
      <c r="AF681" t="e">
        <f>IF(RIGHT(DataFromForm[[#This Row],[HeureBoisson]],2)*1 &gt;57, AE681,AD681)</f>
        <v>#VALUE!</v>
      </c>
      <c r="AG681" t="e">
        <f>IF(RIGHT(DataFromForm[[#This Row],[HeureBoisson]],2)*1 &gt;57,0,MROUND(RIGHT(DataFromForm[[#This Row],[Heure coucher]]*1,2),15))</f>
        <v>#VALUE!</v>
      </c>
      <c r="AH681" t="e" cm="1">
        <f t="array" aca="1" ref="AH681" ca="1">RIGHT(CELL("address",INDEX(Agenda!A:A,MATCH(DataFromForm[[#This Row],[Date]],Agenda!A:A,0))),3)-1</f>
        <v>#VALUE!</v>
      </c>
      <c r="AI681" s="4" t="e" cm="1">
        <f t="array" ref="AI681">INDEX(MatriceHeureHeure[], MATCH(AG681*1,TableHeuresMinutes[Colonne1],0),MATCH(AF681*1,(MatriceHeureHeure[#Headers])*1,0))</f>
        <v>#VALUE!</v>
      </c>
      <c r="AJ681" s="37">
        <v>0</v>
      </c>
      <c r="AK681" s="48" t="e">
        <f>LEFT(TEXT(DataFromForm[[#This Row],[Heure sieste]],"0000"),2)</f>
        <v>#VALUE!</v>
      </c>
      <c r="AL681" s="31" t="e">
        <f>LEFT(TEXT(DataFromForm[[#This Row],[Heure sieste]],"0000"),2)+1</f>
        <v>#VALUE!</v>
      </c>
      <c r="AM681" t="e">
        <f>IF(RIGHT(DataFromForm[[#This Row],[Heure sieste]],2)*1 &gt;57, AL681,AK681)</f>
        <v>#VALUE!</v>
      </c>
      <c r="AN681" t="e">
        <f>IF(RIGHT(DataFromForm[[#This Row],[Heure sieste]],2)*1 &gt;57,0,MROUND(RIGHT(DataFromForm[[#This Row],[Heure sieste]]*1,2),15))</f>
        <v>#VALUE!</v>
      </c>
      <c r="AO681" t="e">
        <f>MROUND(DataFromForm[[#This Row],[Durée sieste]],15)</f>
        <v>#VALUE!</v>
      </c>
      <c r="AP681" t="e" cm="1">
        <f t="array" aca="1" ref="AP681" ca="1">RIGHT(CELL("address",INDEX(Agenda!A:A,MATCH(DataFromForm[[#This Row],[Date]],Agenda!A:A,0))),3)</f>
        <v>#VALUE!</v>
      </c>
      <c r="AQ681" s="4" t="e" cm="1">
        <f t="array" ref="AQ681">INDEX(MatriceHeureHeure[], MATCH(AN681*1,TableHeuresMinutes[Colonne1],0),MATCH(AM681*1,(MatriceHeureHeure[#Headers])*1,0))</f>
        <v>#VALUE!</v>
      </c>
      <c r="AR681" t="e">
        <f t="shared" si="11"/>
        <v>#VALUE!</v>
      </c>
    </row>
    <row r="682" spans="16:44">
      <c r="P682" s="30" t="e">
        <f>LEFT(TEXT(DataFromForm[[#This Row],[Heure coucher]],"0000"),2)</f>
        <v>#VALUE!</v>
      </c>
      <c r="Q682" s="31" t="e">
        <f>LEFT(TEXT(DataFromForm[[#This Row],[Heure coucher]],"0000"),2)+1</f>
        <v>#VALUE!</v>
      </c>
      <c r="R682" s="32" t="e">
        <f>IF(RIGHT(DataFromForm[[#This Row],[Heure coucher]],2)*1 &gt;57,Q682, P682)</f>
        <v>#VALUE!</v>
      </c>
      <c r="S682" s="33" t="e">
        <f>IF(RIGHT(DataFromForm[[#This Row],[Heure coucher]],2)*1 &gt;57,0,MROUND(RIGHT(DataFromForm[[#This Row],[Heure coucher]]*1,2),15))</f>
        <v>#VALUE!</v>
      </c>
      <c r="T682" s="20" t="e" cm="1">
        <f t="array" aca="1" ref="T682" ca="1">RIGHT(CELL("address",INDEX(Agenda!A:A,MATCH(DataFromForm[[#This Row],[Date]],Agenda!A:A,0))),3)</f>
        <v>#VALUE!</v>
      </c>
      <c r="U682" s="34" t="e" cm="1">
        <f t="array" ref="U682">INDEX(MatriceHeureHeure[], MATCH(S682*1,TableHeuresMinutes[Colonne1],0),MATCH(R682*1,(MatriceHeureHeure[#Headers])*1,0))</f>
        <v>#VALUE!</v>
      </c>
      <c r="W682" s="30" t="e">
        <f>LEFT(TEXT(DataFromForm[[#This Row],[Heure levé]],"0000"),2)</f>
        <v>#VALUE!</v>
      </c>
      <c r="X682" s="31" t="e">
        <f>LEFT(TEXT(DataFromForm[[#This Row],[Heure levé]],"0000"),2)+1</f>
        <v>#VALUE!</v>
      </c>
      <c r="Y682" t="e">
        <f>IF(RIGHT(DataFromForm[[#This Row],[Heure levé]],2)*1 &gt;57, X682,W682)</f>
        <v>#VALUE!</v>
      </c>
      <c r="Z682" t="e">
        <f>IF(RIGHT(DataFromForm[[#This Row],[Heure levé]],2)*1 &gt;57,0,MROUND(RIGHT(DataFromForm[[#This Row],[Heure coucher]]*1,2),15))</f>
        <v>#VALUE!</v>
      </c>
      <c r="AA682" t="e" cm="1">
        <f t="array" aca="1" ref="AA682" ca="1">RIGHT(CELL("address",INDEX(Agenda!A:A,MATCH(DataFromForm[[#This Row],[Date]],Agenda!A:A,0))),3)</f>
        <v>#VALUE!</v>
      </c>
      <c r="AB682" s="4" t="e" cm="1">
        <f t="array" ref="AB682">INDEX(MatriceHeureHeure[], MATCH(Z682*1,TableHeuresMinutes[Colonne1],0),MATCH(Y682*1,(MatriceHeureHeure[#Headers])*1,0))</f>
        <v>#VALUE!</v>
      </c>
      <c r="AD682" s="48" t="e">
        <f>LEFT(TEXT(DataFromForm[[#This Row],[HeureBoisson]],"0000"),2)</f>
        <v>#VALUE!</v>
      </c>
      <c r="AE682" s="31" t="e">
        <f>LEFT(TEXT(DataFromForm[[#This Row],[HeureBoisson]],"0000"),2)+1</f>
        <v>#VALUE!</v>
      </c>
      <c r="AF682" t="e">
        <f>IF(RIGHT(DataFromForm[[#This Row],[HeureBoisson]],2)*1 &gt;57, AE682,AD682)</f>
        <v>#VALUE!</v>
      </c>
      <c r="AG682" t="e">
        <f>IF(RIGHT(DataFromForm[[#This Row],[HeureBoisson]],2)*1 &gt;57,0,MROUND(RIGHT(DataFromForm[[#This Row],[Heure coucher]]*1,2),15))</f>
        <v>#VALUE!</v>
      </c>
      <c r="AH682" t="e" cm="1">
        <f t="array" aca="1" ref="AH682" ca="1">RIGHT(CELL("address",INDEX(Agenda!A:A,MATCH(DataFromForm[[#This Row],[Date]],Agenda!A:A,0))),3)-1</f>
        <v>#VALUE!</v>
      </c>
      <c r="AI682" s="4" t="e" cm="1">
        <f t="array" ref="AI682">INDEX(MatriceHeureHeure[], MATCH(AG682*1,TableHeuresMinutes[Colonne1],0),MATCH(AF682*1,(MatriceHeureHeure[#Headers])*1,0))</f>
        <v>#VALUE!</v>
      </c>
      <c r="AJ682" s="37">
        <v>0</v>
      </c>
      <c r="AK682" s="48" t="e">
        <f>LEFT(TEXT(DataFromForm[[#This Row],[Heure sieste]],"0000"),2)</f>
        <v>#VALUE!</v>
      </c>
      <c r="AL682" s="31" t="e">
        <f>LEFT(TEXT(DataFromForm[[#This Row],[Heure sieste]],"0000"),2)+1</f>
        <v>#VALUE!</v>
      </c>
      <c r="AM682" t="e">
        <f>IF(RIGHT(DataFromForm[[#This Row],[Heure sieste]],2)*1 &gt;57, AL682,AK682)</f>
        <v>#VALUE!</v>
      </c>
      <c r="AN682" t="e">
        <f>IF(RIGHT(DataFromForm[[#This Row],[Heure sieste]],2)*1 &gt;57,0,MROUND(RIGHT(DataFromForm[[#This Row],[Heure sieste]]*1,2),15))</f>
        <v>#VALUE!</v>
      </c>
      <c r="AO682" t="e">
        <f>MROUND(DataFromForm[[#This Row],[Durée sieste]],15)</f>
        <v>#VALUE!</v>
      </c>
      <c r="AP682" t="e" cm="1">
        <f t="array" aca="1" ref="AP682" ca="1">RIGHT(CELL("address",INDEX(Agenda!A:A,MATCH(DataFromForm[[#This Row],[Date]],Agenda!A:A,0))),3)</f>
        <v>#VALUE!</v>
      </c>
      <c r="AQ682" s="4" t="e" cm="1">
        <f t="array" ref="AQ682">INDEX(MatriceHeureHeure[], MATCH(AN682*1,TableHeuresMinutes[Colonne1],0),MATCH(AM682*1,(MatriceHeureHeure[#Headers])*1,0))</f>
        <v>#VALUE!</v>
      </c>
      <c r="AR682" t="e">
        <f t="shared" si="11"/>
        <v>#VALUE!</v>
      </c>
    </row>
    <row r="683" spans="16:44">
      <c r="P683" s="30" t="e">
        <f>LEFT(TEXT(DataFromForm[[#This Row],[Heure coucher]],"0000"),2)</f>
        <v>#VALUE!</v>
      </c>
      <c r="Q683" s="31" t="e">
        <f>LEFT(TEXT(DataFromForm[[#This Row],[Heure coucher]],"0000"),2)+1</f>
        <v>#VALUE!</v>
      </c>
      <c r="R683" s="32" t="e">
        <f>IF(RIGHT(DataFromForm[[#This Row],[Heure coucher]],2)*1 &gt;57,Q683, P683)</f>
        <v>#VALUE!</v>
      </c>
      <c r="S683" s="33" t="e">
        <f>IF(RIGHT(DataFromForm[[#This Row],[Heure coucher]],2)*1 &gt;57,0,MROUND(RIGHT(DataFromForm[[#This Row],[Heure coucher]]*1,2),15))</f>
        <v>#VALUE!</v>
      </c>
      <c r="T683" s="20" t="e" cm="1">
        <f t="array" aca="1" ref="T683" ca="1">RIGHT(CELL("address",INDEX(Agenda!A:A,MATCH(DataFromForm[[#This Row],[Date]],Agenda!A:A,0))),3)</f>
        <v>#VALUE!</v>
      </c>
      <c r="U683" s="34" t="e" cm="1">
        <f t="array" ref="U683">INDEX(MatriceHeureHeure[], MATCH(S683*1,TableHeuresMinutes[Colonne1],0),MATCH(R683*1,(MatriceHeureHeure[#Headers])*1,0))</f>
        <v>#VALUE!</v>
      </c>
      <c r="W683" s="30" t="e">
        <f>LEFT(TEXT(DataFromForm[[#This Row],[Heure levé]],"0000"),2)</f>
        <v>#VALUE!</v>
      </c>
      <c r="X683" s="31" t="e">
        <f>LEFT(TEXT(DataFromForm[[#This Row],[Heure levé]],"0000"),2)+1</f>
        <v>#VALUE!</v>
      </c>
      <c r="Y683" t="e">
        <f>IF(RIGHT(DataFromForm[[#This Row],[Heure levé]],2)*1 &gt;57, X683,W683)</f>
        <v>#VALUE!</v>
      </c>
      <c r="Z683" t="e">
        <f>IF(RIGHT(DataFromForm[[#This Row],[Heure levé]],2)*1 &gt;57,0,MROUND(RIGHT(DataFromForm[[#This Row],[Heure coucher]]*1,2),15))</f>
        <v>#VALUE!</v>
      </c>
      <c r="AA683" t="e" cm="1">
        <f t="array" aca="1" ref="AA683" ca="1">RIGHT(CELL("address",INDEX(Agenda!A:A,MATCH(DataFromForm[[#This Row],[Date]],Agenda!A:A,0))),3)</f>
        <v>#VALUE!</v>
      </c>
      <c r="AB683" s="4" t="e" cm="1">
        <f t="array" ref="AB683">INDEX(MatriceHeureHeure[], MATCH(Z683*1,TableHeuresMinutes[Colonne1],0),MATCH(Y683*1,(MatriceHeureHeure[#Headers])*1,0))</f>
        <v>#VALUE!</v>
      </c>
      <c r="AD683" s="48" t="e">
        <f>LEFT(TEXT(DataFromForm[[#This Row],[HeureBoisson]],"0000"),2)</f>
        <v>#VALUE!</v>
      </c>
      <c r="AE683" s="31" t="e">
        <f>LEFT(TEXT(DataFromForm[[#This Row],[HeureBoisson]],"0000"),2)+1</f>
        <v>#VALUE!</v>
      </c>
      <c r="AF683" t="e">
        <f>IF(RIGHT(DataFromForm[[#This Row],[HeureBoisson]],2)*1 &gt;57, AE683,AD683)</f>
        <v>#VALUE!</v>
      </c>
      <c r="AG683" t="e">
        <f>IF(RIGHT(DataFromForm[[#This Row],[HeureBoisson]],2)*1 &gt;57,0,MROUND(RIGHT(DataFromForm[[#This Row],[Heure coucher]]*1,2),15))</f>
        <v>#VALUE!</v>
      </c>
      <c r="AH683" t="e" cm="1">
        <f t="array" aca="1" ref="AH683" ca="1">RIGHT(CELL("address",INDEX(Agenda!A:A,MATCH(DataFromForm[[#This Row],[Date]],Agenda!A:A,0))),3)-1</f>
        <v>#VALUE!</v>
      </c>
      <c r="AI683" s="4" t="e" cm="1">
        <f t="array" ref="AI683">INDEX(MatriceHeureHeure[], MATCH(AG683*1,TableHeuresMinutes[Colonne1],0),MATCH(AF683*1,(MatriceHeureHeure[#Headers])*1,0))</f>
        <v>#VALUE!</v>
      </c>
      <c r="AJ683" s="37">
        <v>0</v>
      </c>
      <c r="AK683" s="48" t="e">
        <f>LEFT(TEXT(DataFromForm[[#This Row],[Heure sieste]],"0000"),2)</f>
        <v>#VALUE!</v>
      </c>
      <c r="AL683" s="31" t="e">
        <f>LEFT(TEXT(DataFromForm[[#This Row],[Heure sieste]],"0000"),2)+1</f>
        <v>#VALUE!</v>
      </c>
      <c r="AM683" t="e">
        <f>IF(RIGHT(DataFromForm[[#This Row],[Heure sieste]],2)*1 &gt;57, AL683,AK683)</f>
        <v>#VALUE!</v>
      </c>
      <c r="AN683" t="e">
        <f>IF(RIGHT(DataFromForm[[#This Row],[Heure sieste]],2)*1 &gt;57,0,MROUND(RIGHT(DataFromForm[[#This Row],[Heure sieste]]*1,2),15))</f>
        <v>#VALUE!</v>
      </c>
      <c r="AO683" t="e">
        <f>MROUND(DataFromForm[[#This Row],[Durée sieste]],15)</f>
        <v>#VALUE!</v>
      </c>
      <c r="AP683" t="e" cm="1">
        <f t="array" aca="1" ref="AP683" ca="1">RIGHT(CELL("address",INDEX(Agenda!A:A,MATCH(DataFromForm[[#This Row],[Date]],Agenda!A:A,0))),3)</f>
        <v>#VALUE!</v>
      </c>
      <c r="AQ683" s="4" t="e" cm="1">
        <f t="array" ref="AQ683">INDEX(MatriceHeureHeure[], MATCH(AN683*1,TableHeuresMinutes[Colonne1],0),MATCH(AM683*1,(MatriceHeureHeure[#Headers])*1,0))</f>
        <v>#VALUE!</v>
      </c>
      <c r="AR683" t="e">
        <f t="shared" si="11"/>
        <v>#VALUE!</v>
      </c>
    </row>
    <row r="684" spans="16:44">
      <c r="P684" s="30" t="e">
        <f>LEFT(TEXT(DataFromForm[[#This Row],[Heure coucher]],"0000"),2)</f>
        <v>#VALUE!</v>
      </c>
      <c r="Q684" s="31" t="e">
        <f>LEFT(TEXT(DataFromForm[[#This Row],[Heure coucher]],"0000"),2)+1</f>
        <v>#VALUE!</v>
      </c>
      <c r="R684" s="32" t="e">
        <f>IF(RIGHT(DataFromForm[[#This Row],[Heure coucher]],2)*1 &gt;57,Q684, P684)</f>
        <v>#VALUE!</v>
      </c>
      <c r="S684" s="33" t="e">
        <f>IF(RIGHT(DataFromForm[[#This Row],[Heure coucher]],2)*1 &gt;57,0,MROUND(RIGHT(DataFromForm[[#This Row],[Heure coucher]]*1,2),15))</f>
        <v>#VALUE!</v>
      </c>
      <c r="T684" s="20" t="e" cm="1">
        <f t="array" aca="1" ref="T684" ca="1">RIGHT(CELL("address",INDEX(Agenda!A:A,MATCH(DataFromForm[[#This Row],[Date]],Agenda!A:A,0))),3)</f>
        <v>#VALUE!</v>
      </c>
      <c r="U684" s="34" t="e" cm="1">
        <f t="array" ref="U684">INDEX(MatriceHeureHeure[], MATCH(S684*1,TableHeuresMinutes[Colonne1],0),MATCH(R684*1,(MatriceHeureHeure[#Headers])*1,0))</f>
        <v>#VALUE!</v>
      </c>
      <c r="W684" s="30" t="e">
        <f>LEFT(TEXT(DataFromForm[[#This Row],[Heure levé]],"0000"),2)</f>
        <v>#VALUE!</v>
      </c>
      <c r="X684" s="31" t="e">
        <f>LEFT(TEXT(DataFromForm[[#This Row],[Heure levé]],"0000"),2)+1</f>
        <v>#VALUE!</v>
      </c>
      <c r="Y684" t="e">
        <f>IF(RIGHT(DataFromForm[[#This Row],[Heure levé]],2)*1 &gt;57, X684,W684)</f>
        <v>#VALUE!</v>
      </c>
      <c r="Z684" t="e">
        <f>IF(RIGHT(DataFromForm[[#This Row],[Heure levé]],2)*1 &gt;57,0,MROUND(RIGHT(DataFromForm[[#This Row],[Heure coucher]]*1,2),15))</f>
        <v>#VALUE!</v>
      </c>
      <c r="AA684" t="e" cm="1">
        <f t="array" aca="1" ref="AA684" ca="1">RIGHT(CELL("address",INDEX(Agenda!A:A,MATCH(DataFromForm[[#This Row],[Date]],Agenda!A:A,0))),3)</f>
        <v>#VALUE!</v>
      </c>
      <c r="AB684" s="4" t="e" cm="1">
        <f t="array" ref="AB684">INDEX(MatriceHeureHeure[], MATCH(Z684*1,TableHeuresMinutes[Colonne1],0),MATCH(Y684*1,(MatriceHeureHeure[#Headers])*1,0))</f>
        <v>#VALUE!</v>
      </c>
      <c r="AD684" s="48" t="e">
        <f>LEFT(TEXT(DataFromForm[[#This Row],[HeureBoisson]],"0000"),2)</f>
        <v>#VALUE!</v>
      </c>
      <c r="AE684" s="31" t="e">
        <f>LEFT(TEXT(DataFromForm[[#This Row],[HeureBoisson]],"0000"),2)+1</f>
        <v>#VALUE!</v>
      </c>
      <c r="AF684" t="e">
        <f>IF(RIGHT(DataFromForm[[#This Row],[HeureBoisson]],2)*1 &gt;57, AE684,AD684)</f>
        <v>#VALUE!</v>
      </c>
      <c r="AG684" t="e">
        <f>IF(RIGHT(DataFromForm[[#This Row],[HeureBoisson]],2)*1 &gt;57,0,MROUND(RIGHT(DataFromForm[[#This Row],[Heure coucher]]*1,2),15))</f>
        <v>#VALUE!</v>
      </c>
      <c r="AH684" t="e" cm="1">
        <f t="array" aca="1" ref="AH684" ca="1">RIGHT(CELL("address",INDEX(Agenda!A:A,MATCH(DataFromForm[[#This Row],[Date]],Agenda!A:A,0))),3)-1</f>
        <v>#VALUE!</v>
      </c>
      <c r="AI684" s="4" t="e" cm="1">
        <f t="array" ref="AI684">INDEX(MatriceHeureHeure[], MATCH(AG684*1,TableHeuresMinutes[Colonne1],0),MATCH(AF684*1,(MatriceHeureHeure[#Headers])*1,0))</f>
        <v>#VALUE!</v>
      </c>
      <c r="AJ684" s="37">
        <v>0</v>
      </c>
      <c r="AK684" s="48" t="e">
        <f>LEFT(TEXT(DataFromForm[[#This Row],[Heure sieste]],"0000"),2)</f>
        <v>#VALUE!</v>
      </c>
      <c r="AL684" s="31" t="e">
        <f>LEFT(TEXT(DataFromForm[[#This Row],[Heure sieste]],"0000"),2)+1</f>
        <v>#VALUE!</v>
      </c>
      <c r="AM684" t="e">
        <f>IF(RIGHT(DataFromForm[[#This Row],[Heure sieste]],2)*1 &gt;57, AL684,AK684)</f>
        <v>#VALUE!</v>
      </c>
      <c r="AN684" t="e">
        <f>IF(RIGHT(DataFromForm[[#This Row],[Heure sieste]],2)*1 &gt;57,0,MROUND(RIGHT(DataFromForm[[#This Row],[Heure sieste]]*1,2),15))</f>
        <v>#VALUE!</v>
      </c>
      <c r="AO684" t="e">
        <f>MROUND(DataFromForm[[#This Row],[Durée sieste]],15)</f>
        <v>#VALUE!</v>
      </c>
      <c r="AP684" t="e" cm="1">
        <f t="array" aca="1" ref="AP684" ca="1">RIGHT(CELL("address",INDEX(Agenda!A:A,MATCH(DataFromForm[[#This Row],[Date]],Agenda!A:A,0))),3)</f>
        <v>#VALUE!</v>
      </c>
      <c r="AQ684" s="4" t="e" cm="1">
        <f t="array" ref="AQ684">INDEX(MatriceHeureHeure[], MATCH(AN684*1,TableHeuresMinutes[Colonne1],0),MATCH(AM684*1,(MatriceHeureHeure[#Headers])*1,0))</f>
        <v>#VALUE!</v>
      </c>
      <c r="AR684" t="e">
        <f t="shared" si="11"/>
        <v>#VALUE!</v>
      </c>
    </row>
    <row r="685" spans="16:44">
      <c r="P685" s="30" t="e">
        <f>LEFT(TEXT(DataFromForm[[#This Row],[Heure coucher]],"0000"),2)</f>
        <v>#VALUE!</v>
      </c>
      <c r="Q685" s="31" t="e">
        <f>LEFT(TEXT(DataFromForm[[#This Row],[Heure coucher]],"0000"),2)+1</f>
        <v>#VALUE!</v>
      </c>
      <c r="R685" s="32" t="e">
        <f>IF(RIGHT(DataFromForm[[#This Row],[Heure coucher]],2)*1 &gt;57,Q685, P685)</f>
        <v>#VALUE!</v>
      </c>
      <c r="S685" s="33" t="e">
        <f>IF(RIGHT(DataFromForm[[#This Row],[Heure coucher]],2)*1 &gt;57,0,MROUND(RIGHT(DataFromForm[[#This Row],[Heure coucher]]*1,2),15))</f>
        <v>#VALUE!</v>
      </c>
      <c r="T685" s="20" t="e" cm="1">
        <f t="array" aca="1" ref="T685" ca="1">RIGHT(CELL("address",INDEX(Agenda!A:A,MATCH(DataFromForm[[#This Row],[Date]],Agenda!A:A,0))),3)</f>
        <v>#VALUE!</v>
      </c>
      <c r="U685" s="34" t="e" cm="1">
        <f t="array" ref="U685">INDEX(MatriceHeureHeure[], MATCH(S685*1,TableHeuresMinutes[Colonne1],0),MATCH(R685*1,(MatriceHeureHeure[#Headers])*1,0))</f>
        <v>#VALUE!</v>
      </c>
      <c r="W685" s="30" t="e">
        <f>LEFT(TEXT(DataFromForm[[#This Row],[Heure levé]],"0000"),2)</f>
        <v>#VALUE!</v>
      </c>
      <c r="X685" s="31" t="e">
        <f>LEFT(TEXT(DataFromForm[[#This Row],[Heure levé]],"0000"),2)+1</f>
        <v>#VALUE!</v>
      </c>
      <c r="Y685" t="e">
        <f>IF(RIGHT(DataFromForm[[#This Row],[Heure levé]],2)*1 &gt;57, X685,W685)</f>
        <v>#VALUE!</v>
      </c>
      <c r="Z685" t="e">
        <f>IF(RIGHT(DataFromForm[[#This Row],[Heure levé]],2)*1 &gt;57,0,MROUND(RIGHT(DataFromForm[[#This Row],[Heure coucher]]*1,2),15))</f>
        <v>#VALUE!</v>
      </c>
      <c r="AA685" t="e" cm="1">
        <f t="array" aca="1" ref="AA685" ca="1">RIGHT(CELL("address",INDEX(Agenda!A:A,MATCH(DataFromForm[[#This Row],[Date]],Agenda!A:A,0))),3)</f>
        <v>#VALUE!</v>
      </c>
      <c r="AB685" s="4" t="e" cm="1">
        <f t="array" ref="AB685">INDEX(MatriceHeureHeure[], MATCH(Z685*1,TableHeuresMinutes[Colonne1],0),MATCH(Y685*1,(MatriceHeureHeure[#Headers])*1,0))</f>
        <v>#VALUE!</v>
      </c>
      <c r="AD685" s="48" t="e">
        <f>LEFT(TEXT(DataFromForm[[#This Row],[HeureBoisson]],"0000"),2)</f>
        <v>#VALUE!</v>
      </c>
      <c r="AE685" s="31" t="e">
        <f>LEFT(TEXT(DataFromForm[[#This Row],[HeureBoisson]],"0000"),2)+1</f>
        <v>#VALUE!</v>
      </c>
      <c r="AF685" t="e">
        <f>IF(RIGHT(DataFromForm[[#This Row],[HeureBoisson]],2)*1 &gt;57, AE685,AD685)</f>
        <v>#VALUE!</v>
      </c>
      <c r="AG685" t="e">
        <f>IF(RIGHT(DataFromForm[[#This Row],[HeureBoisson]],2)*1 &gt;57,0,MROUND(RIGHT(DataFromForm[[#This Row],[Heure coucher]]*1,2),15))</f>
        <v>#VALUE!</v>
      </c>
      <c r="AH685" t="e" cm="1">
        <f t="array" aca="1" ref="AH685" ca="1">RIGHT(CELL("address",INDEX(Agenda!A:A,MATCH(DataFromForm[[#This Row],[Date]],Agenda!A:A,0))),3)-1</f>
        <v>#VALUE!</v>
      </c>
      <c r="AI685" s="4" t="e" cm="1">
        <f t="array" ref="AI685">INDEX(MatriceHeureHeure[], MATCH(AG685*1,TableHeuresMinutes[Colonne1],0),MATCH(AF685*1,(MatriceHeureHeure[#Headers])*1,0))</f>
        <v>#VALUE!</v>
      </c>
      <c r="AJ685" s="37">
        <v>0</v>
      </c>
      <c r="AK685" s="48" t="e">
        <f>LEFT(TEXT(DataFromForm[[#This Row],[Heure sieste]],"0000"),2)</f>
        <v>#VALUE!</v>
      </c>
      <c r="AL685" s="31" t="e">
        <f>LEFT(TEXT(DataFromForm[[#This Row],[Heure sieste]],"0000"),2)+1</f>
        <v>#VALUE!</v>
      </c>
      <c r="AM685" t="e">
        <f>IF(RIGHT(DataFromForm[[#This Row],[Heure sieste]],2)*1 &gt;57, AL685,AK685)</f>
        <v>#VALUE!</v>
      </c>
      <c r="AN685" t="e">
        <f>IF(RIGHT(DataFromForm[[#This Row],[Heure sieste]],2)*1 &gt;57,0,MROUND(RIGHT(DataFromForm[[#This Row],[Heure sieste]]*1,2),15))</f>
        <v>#VALUE!</v>
      </c>
      <c r="AO685" t="e">
        <f>MROUND(DataFromForm[[#This Row],[Durée sieste]],15)</f>
        <v>#VALUE!</v>
      </c>
      <c r="AP685" t="e" cm="1">
        <f t="array" aca="1" ref="AP685" ca="1">RIGHT(CELL("address",INDEX(Agenda!A:A,MATCH(DataFromForm[[#This Row],[Date]],Agenda!A:A,0))),3)</f>
        <v>#VALUE!</v>
      </c>
      <c r="AQ685" s="4" t="e" cm="1">
        <f t="array" ref="AQ685">INDEX(MatriceHeureHeure[], MATCH(AN685*1,TableHeuresMinutes[Colonne1],0),MATCH(AM685*1,(MatriceHeureHeure[#Headers])*1,0))</f>
        <v>#VALUE!</v>
      </c>
      <c r="AR685" t="e">
        <f t="shared" si="11"/>
        <v>#VALUE!</v>
      </c>
    </row>
    <row r="686" spans="16:44">
      <c r="P686" s="30" t="e">
        <f>LEFT(TEXT(DataFromForm[[#This Row],[Heure coucher]],"0000"),2)</f>
        <v>#VALUE!</v>
      </c>
      <c r="Q686" s="31" t="e">
        <f>LEFT(TEXT(DataFromForm[[#This Row],[Heure coucher]],"0000"),2)+1</f>
        <v>#VALUE!</v>
      </c>
      <c r="R686" s="32" t="e">
        <f>IF(RIGHT(DataFromForm[[#This Row],[Heure coucher]],2)*1 &gt;57,Q686, P686)</f>
        <v>#VALUE!</v>
      </c>
      <c r="S686" s="33" t="e">
        <f>IF(RIGHT(DataFromForm[[#This Row],[Heure coucher]],2)*1 &gt;57,0,MROUND(RIGHT(DataFromForm[[#This Row],[Heure coucher]]*1,2),15))</f>
        <v>#VALUE!</v>
      </c>
      <c r="T686" s="20" t="e" cm="1">
        <f t="array" aca="1" ref="T686" ca="1">RIGHT(CELL("address",INDEX(Agenda!A:A,MATCH(DataFromForm[[#This Row],[Date]],Agenda!A:A,0))),3)</f>
        <v>#VALUE!</v>
      </c>
      <c r="U686" s="34" t="e" cm="1">
        <f t="array" ref="U686">INDEX(MatriceHeureHeure[], MATCH(S686*1,TableHeuresMinutes[Colonne1],0),MATCH(R686*1,(MatriceHeureHeure[#Headers])*1,0))</f>
        <v>#VALUE!</v>
      </c>
      <c r="W686" s="30" t="e">
        <f>LEFT(TEXT(DataFromForm[[#This Row],[Heure levé]],"0000"),2)</f>
        <v>#VALUE!</v>
      </c>
      <c r="X686" s="31" t="e">
        <f>LEFT(TEXT(DataFromForm[[#This Row],[Heure levé]],"0000"),2)+1</f>
        <v>#VALUE!</v>
      </c>
      <c r="Y686" t="e">
        <f>IF(RIGHT(DataFromForm[[#This Row],[Heure levé]],2)*1 &gt;57, X686,W686)</f>
        <v>#VALUE!</v>
      </c>
      <c r="Z686" t="e">
        <f>IF(RIGHT(DataFromForm[[#This Row],[Heure levé]],2)*1 &gt;57,0,MROUND(RIGHT(DataFromForm[[#This Row],[Heure coucher]]*1,2),15))</f>
        <v>#VALUE!</v>
      </c>
      <c r="AA686" t="e" cm="1">
        <f t="array" aca="1" ref="AA686" ca="1">RIGHT(CELL("address",INDEX(Agenda!A:A,MATCH(DataFromForm[[#This Row],[Date]],Agenda!A:A,0))),3)</f>
        <v>#VALUE!</v>
      </c>
      <c r="AB686" s="4" t="e" cm="1">
        <f t="array" ref="AB686">INDEX(MatriceHeureHeure[], MATCH(Z686*1,TableHeuresMinutes[Colonne1],0),MATCH(Y686*1,(MatriceHeureHeure[#Headers])*1,0))</f>
        <v>#VALUE!</v>
      </c>
      <c r="AD686" s="48" t="e">
        <f>LEFT(TEXT(DataFromForm[[#This Row],[HeureBoisson]],"0000"),2)</f>
        <v>#VALUE!</v>
      </c>
      <c r="AE686" s="31" t="e">
        <f>LEFT(TEXT(DataFromForm[[#This Row],[HeureBoisson]],"0000"),2)+1</f>
        <v>#VALUE!</v>
      </c>
      <c r="AF686" t="e">
        <f>IF(RIGHT(DataFromForm[[#This Row],[HeureBoisson]],2)*1 &gt;57, AE686,AD686)</f>
        <v>#VALUE!</v>
      </c>
      <c r="AG686" t="e">
        <f>IF(RIGHT(DataFromForm[[#This Row],[HeureBoisson]],2)*1 &gt;57,0,MROUND(RIGHT(DataFromForm[[#This Row],[Heure coucher]]*1,2),15))</f>
        <v>#VALUE!</v>
      </c>
      <c r="AH686" t="e" cm="1">
        <f t="array" aca="1" ref="AH686" ca="1">RIGHT(CELL("address",INDEX(Agenda!A:A,MATCH(DataFromForm[[#This Row],[Date]],Agenda!A:A,0))),3)-1</f>
        <v>#VALUE!</v>
      </c>
      <c r="AI686" s="4" t="e" cm="1">
        <f t="array" ref="AI686">INDEX(MatriceHeureHeure[], MATCH(AG686*1,TableHeuresMinutes[Colonne1],0),MATCH(AF686*1,(MatriceHeureHeure[#Headers])*1,0))</f>
        <v>#VALUE!</v>
      </c>
      <c r="AJ686" s="37">
        <v>0</v>
      </c>
      <c r="AK686" s="48" t="e">
        <f>LEFT(TEXT(DataFromForm[[#This Row],[Heure sieste]],"0000"),2)</f>
        <v>#VALUE!</v>
      </c>
      <c r="AL686" s="31" t="e">
        <f>LEFT(TEXT(DataFromForm[[#This Row],[Heure sieste]],"0000"),2)+1</f>
        <v>#VALUE!</v>
      </c>
      <c r="AM686" t="e">
        <f>IF(RIGHT(DataFromForm[[#This Row],[Heure sieste]],2)*1 &gt;57, AL686,AK686)</f>
        <v>#VALUE!</v>
      </c>
      <c r="AN686" t="e">
        <f>IF(RIGHT(DataFromForm[[#This Row],[Heure sieste]],2)*1 &gt;57,0,MROUND(RIGHT(DataFromForm[[#This Row],[Heure sieste]]*1,2),15))</f>
        <v>#VALUE!</v>
      </c>
      <c r="AO686" t="e">
        <f>MROUND(DataFromForm[[#This Row],[Durée sieste]],15)</f>
        <v>#VALUE!</v>
      </c>
      <c r="AP686" t="e" cm="1">
        <f t="array" aca="1" ref="AP686" ca="1">RIGHT(CELL("address",INDEX(Agenda!A:A,MATCH(DataFromForm[[#This Row],[Date]],Agenda!A:A,0))),3)</f>
        <v>#VALUE!</v>
      </c>
      <c r="AQ686" s="4" t="e" cm="1">
        <f t="array" ref="AQ686">INDEX(MatriceHeureHeure[], MATCH(AN686*1,TableHeuresMinutes[Colonne1],0),MATCH(AM686*1,(MatriceHeureHeure[#Headers])*1,0))</f>
        <v>#VALUE!</v>
      </c>
      <c r="AR686" t="e">
        <f t="shared" si="11"/>
        <v>#VALUE!</v>
      </c>
    </row>
    <row r="687" spans="16:44">
      <c r="P687" s="30" t="e">
        <f>LEFT(TEXT(DataFromForm[[#This Row],[Heure coucher]],"0000"),2)</f>
        <v>#VALUE!</v>
      </c>
      <c r="Q687" s="31" t="e">
        <f>LEFT(TEXT(DataFromForm[[#This Row],[Heure coucher]],"0000"),2)+1</f>
        <v>#VALUE!</v>
      </c>
      <c r="R687" s="32" t="e">
        <f>IF(RIGHT(DataFromForm[[#This Row],[Heure coucher]],2)*1 &gt;57,Q687, P687)</f>
        <v>#VALUE!</v>
      </c>
      <c r="S687" s="33" t="e">
        <f>IF(RIGHT(DataFromForm[[#This Row],[Heure coucher]],2)*1 &gt;57,0,MROUND(RIGHT(DataFromForm[[#This Row],[Heure coucher]]*1,2),15))</f>
        <v>#VALUE!</v>
      </c>
      <c r="T687" s="20" t="e" cm="1">
        <f t="array" aca="1" ref="T687" ca="1">RIGHT(CELL("address",INDEX(Agenda!A:A,MATCH(DataFromForm[[#This Row],[Date]],Agenda!A:A,0))),3)</f>
        <v>#VALUE!</v>
      </c>
      <c r="U687" s="34" t="e" cm="1">
        <f t="array" ref="U687">INDEX(MatriceHeureHeure[], MATCH(S687*1,TableHeuresMinutes[Colonne1],0),MATCH(R687*1,(MatriceHeureHeure[#Headers])*1,0))</f>
        <v>#VALUE!</v>
      </c>
      <c r="W687" s="30" t="e">
        <f>LEFT(TEXT(DataFromForm[[#This Row],[Heure levé]],"0000"),2)</f>
        <v>#VALUE!</v>
      </c>
      <c r="X687" s="31" t="e">
        <f>LEFT(TEXT(DataFromForm[[#This Row],[Heure levé]],"0000"),2)+1</f>
        <v>#VALUE!</v>
      </c>
      <c r="Y687" t="e">
        <f>IF(RIGHT(DataFromForm[[#This Row],[Heure levé]],2)*1 &gt;57, X687,W687)</f>
        <v>#VALUE!</v>
      </c>
      <c r="Z687" t="e">
        <f>IF(RIGHT(DataFromForm[[#This Row],[Heure levé]],2)*1 &gt;57,0,MROUND(RIGHT(DataFromForm[[#This Row],[Heure coucher]]*1,2),15))</f>
        <v>#VALUE!</v>
      </c>
      <c r="AA687" t="e" cm="1">
        <f t="array" aca="1" ref="AA687" ca="1">RIGHT(CELL("address",INDEX(Agenda!A:A,MATCH(DataFromForm[[#This Row],[Date]],Agenda!A:A,0))),3)</f>
        <v>#VALUE!</v>
      </c>
      <c r="AB687" s="4" t="e" cm="1">
        <f t="array" ref="AB687">INDEX(MatriceHeureHeure[], MATCH(Z687*1,TableHeuresMinutes[Colonne1],0),MATCH(Y687*1,(MatriceHeureHeure[#Headers])*1,0))</f>
        <v>#VALUE!</v>
      </c>
      <c r="AD687" s="48" t="e">
        <f>LEFT(TEXT(DataFromForm[[#This Row],[HeureBoisson]],"0000"),2)</f>
        <v>#VALUE!</v>
      </c>
      <c r="AE687" s="31" t="e">
        <f>LEFT(TEXT(DataFromForm[[#This Row],[HeureBoisson]],"0000"),2)+1</f>
        <v>#VALUE!</v>
      </c>
      <c r="AF687" t="e">
        <f>IF(RIGHT(DataFromForm[[#This Row],[HeureBoisson]],2)*1 &gt;57, AE687,AD687)</f>
        <v>#VALUE!</v>
      </c>
      <c r="AG687" t="e">
        <f>IF(RIGHT(DataFromForm[[#This Row],[HeureBoisson]],2)*1 &gt;57,0,MROUND(RIGHT(DataFromForm[[#This Row],[Heure coucher]]*1,2),15))</f>
        <v>#VALUE!</v>
      </c>
      <c r="AH687" t="e" cm="1">
        <f t="array" aca="1" ref="AH687" ca="1">RIGHT(CELL("address",INDEX(Agenda!A:A,MATCH(DataFromForm[[#This Row],[Date]],Agenda!A:A,0))),3)-1</f>
        <v>#VALUE!</v>
      </c>
      <c r="AI687" s="4" t="e" cm="1">
        <f t="array" ref="AI687">INDEX(MatriceHeureHeure[], MATCH(AG687*1,TableHeuresMinutes[Colonne1],0),MATCH(AF687*1,(MatriceHeureHeure[#Headers])*1,0))</f>
        <v>#VALUE!</v>
      </c>
      <c r="AJ687" s="37">
        <v>0</v>
      </c>
      <c r="AK687" s="48" t="e">
        <f>LEFT(TEXT(DataFromForm[[#This Row],[Heure sieste]],"0000"),2)</f>
        <v>#VALUE!</v>
      </c>
      <c r="AL687" s="31" t="e">
        <f>LEFT(TEXT(DataFromForm[[#This Row],[Heure sieste]],"0000"),2)+1</f>
        <v>#VALUE!</v>
      </c>
      <c r="AM687" t="e">
        <f>IF(RIGHT(DataFromForm[[#This Row],[Heure sieste]],2)*1 &gt;57, AL687,AK687)</f>
        <v>#VALUE!</v>
      </c>
      <c r="AN687" t="e">
        <f>IF(RIGHT(DataFromForm[[#This Row],[Heure sieste]],2)*1 &gt;57,0,MROUND(RIGHT(DataFromForm[[#This Row],[Heure sieste]]*1,2),15))</f>
        <v>#VALUE!</v>
      </c>
      <c r="AO687" t="e">
        <f>MROUND(DataFromForm[[#This Row],[Durée sieste]],15)</f>
        <v>#VALUE!</v>
      </c>
      <c r="AP687" t="e" cm="1">
        <f t="array" aca="1" ref="AP687" ca="1">RIGHT(CELL("address",INDEX(Agenda!A:A,MATCH(DataFromForm[[#This Row],[Date]],Agenda!A:A,0))),3)</f>
        <v>#VALUE!</v>
      </c>
      <c r="AQ687" s="4" t="e" cm="1">
        <f t="array" ref="AQ687">INDEX(MatriceHeureHeure[], MATCH(AN687*1,TableHeuresMinutes[Colonne1],0),MATCH(AM687*1,(MatriceHeureHeure[#Headers])*1,0))</f>
        <v>#VALUE!</v>
      </c>
      <c r="AR687" t="e">
        <f t="shared" si="11"/>
        <v>#VALUE!</v>
      </c>
    </row>
    <row r="688" spans="16:44">
      <c r="P688" s="30" t="e">
        <f>LEFT(TEXT(DataFromForm[[#This Row],[Heure coucher]],"0000"),2)</f>
        <v>#VALUE!</v>
      </c>
      <c r="Q688" s="31" t="e">
        <f>LEFT(TEXT(DataFromForm[[#This Row],[Heure coucher]],"0000"),2)+1</f>
        <v>#VALUE!</v>
      </c>
      <c r="R688" s="32" t="e">
        <f>IF(RIGHT(DataFromForm[[#This Row],[Heure coucher]],2)*1 &gt;57,Q688, P688)</f>
        <v>#VALUE!</v>
      </c>
      <c r="S688" s="33" t="e">
        <f>IF(RIGHT(DataFromForm[[#This Row],[Heure coucher]],2)*1 &gt;57,0,MROUND(RIGHT(DataFromForm[[#This Row],[Heure coucher]]*1,2),15))</f>
        <v>#VALUE!</v>
      </c>
      <c r="T688" s="20" t="e" cm="1">
        <f t="array" aca="1" ref="T688" ca="1">RIGHT(CELL("address",INDEX(Agenda!A:A,MATCH(DataFromForm[[#This Row],[Date]],Agenda!A:A,0))),3)</f>
        <v>#VALUE!</v>
      </c>
      <c r="U688" s="34" t="e" cm="1">
        <f t="array" ref="U688">INDEX(MatriceHeureHeure[], MATCH(S688*1,TableHeuresMinutes[Colonne1],0),MATCH(R688*1,(MatriceHeureHeure[#Headers])*1,0))</f>
        <v>#VALUE!</v>
      </c>
      <c r="W688" s="30" t="e">
        <f>LEFT(TEXT(DataFromForm[[#This Row],[Heure levé]],"0000"),2)</f>
        <v>#VALUE!</v>
      </c>
      <c r="X688" s="31" t="e">
        <f>LEFT(TEXT(DataFromForm[[#This Row],[Heure levé]],"0000"),2)+1</f>
        <v>#VALUE!</v>
      </c>
      <c r="Y688" t="e">
        <f>IF(RIGHT(DataFromForm[[#This Row],[Heure levé]],2)*1 &gt;57, X688,W688)</f>
        <v>#VALUE!</v>
      </c>
      <c r="Z688" t="e">
        <f>IF(RIGHT(DataFromForm[[#This Row],[Heure levé]],2)*1 &gt;57,0,MROUND(RIGHT(DataFromForm[[#This Row],[Heure coucher]]*1,2),15))</f>
        <v>#VALUE!</v>
      </c>
      <c r="AA688" t="e" cm="1">
        <f t="array" aca="1" ref="AA688" ca="1">RIGHT(CELL("address",INDEX(Agenda!A:A,MATCH(DataFromForm[[#This Row],[Date]],Agenda!A:A,0))),3)</f>
        <v>#VALUE!</v>
      </c>
      <c r="AB688" s="4" t="e" cm="1">
        <f t="array" ref="AB688">INDEX(MatriceHeureHeure[], MATCH(Z688*1,TableHeuresMinutes[Colonne1],0),MATCH(Y688*1,(MatriceHeureHeure[#Headers])*1,0))</f>
        <v>#VALUE!</v>
      </c>
      <c r="AD688" s="48" t="e">
        <f>LEFT(TEXT(DataFromForm[[#This Row],[HeureBoisson]],"0000"),2)</f>
        <v>#VALUE!</v>
      </c>
      <c r="AE688" s="31" t="e">
        <f>LEFT(TEXT(DataFromForm[[#This Row],[HeureBoisson]],"0000"),2)+1</f>
        <v>#VALUE!</v>
      </c>
      <c r="AF688" t="e">
        <f>IF(RIGHT(DataFromForm[[#This Row],[HeureBoisson]],2)*1 &gt;57, AE688,AD688)</f>
        <v>#VALUE!</v>
      </c>
      <c r="AG688" t="e">
        <f>IF(RIGHT(DataFromForm[[#This Row],[HeureBoisson]],2)*1 &gt;57,0,MROUND(RIGHT(DataFromForm[[#This Row],[Heure coucher]]*1,2),15))</f>
        <v>#VALUE!</v>
      </c>
      <c r="AH688" t="e" cm="1">
        <f t="array" aca="1" ref="AH688" ca="1">RIGHT(CELL("address",INDEX(Agenda!A:A,MATCH(DataFromForm[[#This Row],[Date]],Agenda!A:A,0))),3)-1</f>
        <v>#VALUE!</v>
      </c>
      <c r="AI688" s="4" t="e" cm="1">
        <f t="array" ref="AI688">INDEX(MatriceHeureHeure[], MATCH(AG688*1,TableHeuresMinutes[Colonne1],0),MATCH(AF688*1,(MatriceHeureHeure[#Headers])*1,0))</f>
        <v>#VALUE!</v>
      </c>
      <c r="AJ688" s="37">
        <v>0</v>
      </c>
      <c r="AK688" s="48" t="e">
        <f>LEFT(TEXT(DataFromForm[[#This Row],[Heure sieste]],"0000"),2)</f>
        <v>#VALUE!</v>
      </c>
      <c r="AL688" s="31" t="e">
        <f>LEFT(TEXT(DataFromForm[[#This Row],[Heure sieste]],"0000"),2)+1</f>
        <v>#VALUE!</v>
      </c>
      <c r="AM688" t="e">
        <f>IF(RIGHT(DataFromForm[[#This Row],[Heure sieste]],2)*1 &gt;57, AL688,AK688)</f>
        <v>#VALUE!</v>
      </c>
      <c r="AN688" t="e">
        <f>IF(RIGHT(DataFromForm[[#This Row],[Heure sieste]],2)*1 &gt;57,0,MROUND(RIGHT(DataFromForm[[#This Row],[Heure sieste]]*1,2),15))</f>
        <v>#VALUE!</v>
      </c>
      <c r="AO688" t="e">
        <f>MROUND(DataFromForm[[#This Row],[Durée sieste]],15)</f>
        <v>#VALUE!</v>
      </c>
      <c r="AP688" t="e" cm="1">
        <f t="array" aca="1" ref="AP688" ca="1">RIGHT(CELL("address",INDEX(Agenda!A:A,MATCH(DataFromForm[[#This Row],[Date]],Agenda!A:A,0))),3)</f>
        <v>#VALUE!</v>
      </c>
      <c r="AQ688" s="4" t="e" cm="1">
        <f t="array" ref="AQ688">INDEX(MatriceHeureHeure[], MATCH(AN688*1,TableHeuresMinutes[Colonne1],0),MATCH(AM688*1,(MatriceHeureHeure[#Headers])*1,0))</f>
        <v>#VALUE!</v>
      </c>
      <c r="AR688" t="e">
        <f t="shared" si="11"/>
        <v>#VALUE!</v>
      </c>
    </row>
    <row r="689" spans="16:44">
      <c r="P689" s="30" t="e">
        <f>LEFT(TEXT(DataFromForm[[#This Row],[Heure coucher]],"0000"),2)</f>
        <v>#VALUE!</v>
      </c>
      <c r="Q689" s="31" t="e">
        <f>LEFT(TEXT(DataFromForm[[#This Row],[Heure coucher]],"0000"),2)+1</f>
        <v>#VALUE!</v>
      </c>
      <c r="R689" s="32" t="e">
        <f>IF(RIGHT(DataFromForm[[#This Row],[Heure coucher]],2)*1 &gt;57,Q689, P689)</f>
        <v>#VALUE!</v>
      </c>
      <c r="S689" s="33" t="e">
        <f>IF(RIGHT(DataFromForm[[#This Row],[Heure coucher]],2)*1 &gt;57,0,MROUND(RIGHT(DataFromForm[[#This Row],[Heure coucher]]*1,2),15))</f>
        <v>#VALUE!</v>
      </c>
      <c r="T689" s="20" t="e" cm="1">
        <f t="array" aca="1" ref="T689" ca="1">RIGHT(CELL("address",INDEX(Agenda!A:A,MATCH(DataFromForm[[#This Row],[Date]],Agenda!A:A,0))),3)</f>
        <v>#VALUE!</v>
      </c>
      <c r="U689" s="34" t="e" cm="1">
        <f t="array" ref="U689">INDEX(MatriceHeureHeure[], MATCH(S689*1,TableHeuresMinutes[Colonne1],0),MATCH(R689*1,(MatriceHeureHeure[#Headers])*1,0))</f>
        <v>#VALUE!</v>
      </c>
      <c r="W689" s="30" t="e">
        <f>LEFT(TEXT(DataFromForm[[#This Row],[Heure levé]],"0000"),2)</f>
        <v>#VALUE!</v>
      </c>
      <c r="X689" s="31" t="e">
        <f>LEFT(TEXT(DataFromForm[[#This Row],[Heure levé]],"0000"),2)+1</f>
        <v>#VALUE!</v>
      </c>
      <c r="Y689" t="e">
        <f>IF(RIGHT(DataFromForm[[#This Row],[Heure levé]],2)*1 &gt;57, X689,W689)</f>
        <v>#VALUE!</v>
      </c>
      <c r="Z689" t="e">
        <f>IF(RIGHT(DataFromForm[[#This Row],[Heure levé]],2)*1 &gt;57,0,MROUND(RIGHT(DataFromForm[[#This Row],[Heure coucher]]*1,2),15))</f>
        <v>#VALUE!</v>
      </c>
      <c r="AA689" t="e" cm="1">
        <f t="array" aca="1" ref="AA689" ca="1">RIGHT(CELL("address",INDEX(Agenda!A:A,MATCH(DataFromForm[[#This Row],[Date]],Agenda!A:A,0))),3)</f>
        <v>#VALUE!</v>
      </c>
      <c r="AB689" s="4" t="e" cm="1">
        <f t="array" ref="AB689">INDEX(MatriceHeureHeure[], MATCH(Z689*1,TableHeuresMinutes[Colonne1],0),MATCH(Y689*1,(MatriceHeureHeure[#Headers])*1,0))</f>
        <v>#VALUE!</v>
      </c>
      <c r="AD689" s="48" t="e">
        <f>LEFT(TEXT(DataFromForm[[#This Row],[HeureBoisson]],"0000"),2)</f>
        <v>#VALUE!</v>
      </c>
      <c r="AE689" s="31" t="e">
        <f>LEFT(TEXT(DataFromForm[[#This Row],[HeureBoisson]],"0000"),2)+1</f>
        <v>#VALUE!</v>
      </c>
      <c r="AF689" t="e">
        <f>IF(RIGHT(DataFromForm[[#This Row],[HeureBoisson]],2)*1 &gt;57, AE689,AD689)</f>
        <v>#VALUE!</v>
      </c>
      <c r="AG689" t="e">
        <f>IF(RIGHT(DataFromForm[[#This Row],[HeureBoisson]],2)*1 &gt;57,0,MROUND(RIGHT(DataFromForm[[#This Row],[Heure coucher]]*1,2),15))</f>
        <v>#VALUE!</v>
      </c>
      <c r="AH689" t="e" cm="1">
        <f t="array" aca="1" ref="AH689" ca="1">RIGHT(CELL("address",INDEX(Agenda!A:A,MATCH(DataFromForm[[#This Row],[Date]],Agenda!A:A,0))),3)-1</f>
        <v>#VALUE!</v>
      </c>
      <c r="AI689" s="4" t="e" cm="1">
        <f t="array" ref="AI689">INDEX(MatriceHeureHeure[], MATCH(AG689*1,TableHeuresMinutes[Colonne1],0),MATCH(AF689*1,(MatriceHeureHeure[#Headers])*1,0))</f>
        <v>#VALUE!</v>
      </c>
      <c r="AJ689" s="37">
        <v>0</v>
      </c>
      <c r="AK689" s="48" t="e">
        <f>LEFT(TEXT(DataFromForm[[#This Row],[Heure sieste]],"0000"),2)</f>
        <v>#VALUE!</v>
      </c>
      <c r="AL689" s="31" t="e">
        <f>LEFT(TEXT(DataFromForm[[#This Row],[Heure sieste]],"0000"),2)+1</f>
        <v>#VALUE!</v>
      </c>
      <c r="AM689" t="e">
        <f>IF(RIGHT(DataFromForm[[#This Row],[Heure sieste]],2)*1 &gt;57, AL689,AK689)</f>
        <v>#VALUE!</v>
      </c>
      <c r="AN689" t="e">
        <f>IF(RIGHT(DataFromForm[[#This Row],[Heure sieste]],2)*1 &gt;57,0,MROUND(RIGHT(DataFromForm[[#This Row],[Heure sieste]]*1,2),15))</f>
        <v>#VALUE!</v>
      </c>
      <c r="AO689" t="e">
        <f>MROUND(DataFromForm[[#This Row],[Durée sieste]],15)</f>
        <v>#VALUE!</v>
      </c>
      <c r="AP689" t="e" cm="1">
        <f t="array" aca="1" ref="AP689" ca="1">RIGHT(CELL("address",INDEX(Agenda!A:A,MATCH(DataFromForm[[#This Row],[Date]],Agenda!A:A,0))),3)</f>
        <v>#VALUE!</v>
      </c>
      <c r="AQ689" s="4" t="e" cm="1">
        <f t="array" ref="AQ689">INDEX(MatriceHeureHeure[], MATCH(AN689*1,TableHeuresMinutes[Colonne1],0),MATCH(AM689*1,(MatriceHeureHeure[#Headers])*1,0))</f>
        <v>#VALUE!</v>
      </c>
      <c r="AR689" t="e">
        <f t="shared" si="11"/>
        <v>#VALUE!</v>
      </c>
    </row>
    <row r="690" spans="16:44">
      <c r="P690" s="30" t="e">
        <f>LEFT(TEXT(DataFromForm[[#This Row],[Heure coucher]],"0000"),2)</f>
        <v>#VALUE!</v>
      </c>
      <c r="Q690" s="31" t="e">
        <f>LEFT(TEXT(DataFromForm[[#This Row],[Heure coucher]],"0000"),2)+1</f>
        <v>#VALUE!</v>
      </c>
      <c r="R690" s="32" t="e">
        <f>IF(RIGHT(DataFromForm[[#This Row],[Heure coucher]],2)*1 &gt;57,Q690, P690)</f>
        <v>#VALUE!</v>
      </c>
      <c r="S690" s="33" t="e">
        <f>IF(RIGHT(DataFromForm[[#This Row],[Heure coucher]],2)*1 &gt;57,0,MROUND(RIGHT(DataFromForm[[#This Row],[Heure coucher]]*1,2),15))</f>
        <v>#VALUE!</v>
      </c>
      <c r="T690" s="20" t="e" cm="1">
        <f t="array" aca="1" ref="T690" ca="1">RIGHT(CELL("address",INDEX(Agenda!A:A,MATCH(DataFromForm[[#This Row],[Date]],Agenda!A:A,0))),3)</f>
        <v>#VALUE!</v>
      </c>
      <c r="U690" s="34" t="e" cm="1">
        <f t="array" ref="U690">INDEX(MatriceHeureHeure[], MATCH(S690*1,TableHeuresMinutes[Colonne1],0),MATCH(R690*1,(MatriceHeureHeure[#Headers])*1,0))</f>
        <v>#VALUE!</v>
      </c>
      <c r="W690" s="30" t="e">
        <f>LEFT(TEXT(DataFromForm[[#This Row],[Heure levé]],"0000"),2)</f>
        <v>#VALUE!</v>
      </c>
      <c r="X690" s="31" t="e">
        <f>LEFT(TEXT(DataFromForm[[#This Row],[Heure levé]],"0000"),2)+1</f>
        <v>#VALUE!</v>
      </c>
      <c r="Y690" t="e">
        <f>IF(RIGHT(DataFromForm[[#This Row],[Heure levé]],2)*1 &gt;57, X690,W690)</f>
        <v>#VALUE!</v>
      </c>
      <c r="Z690" t="e">
        <f>IF(RIGHT(DataFromForm[[#This Row],[Heure levé]],2)*1 &gt;57,0,MROUND(RIGHT(DataFromForm[[#This Row],[Heure coucher]]*1,2),15))</f>
        <v>#VALUE!</v>
      </c>
      <c r="AA690" t="e" cm="1">
        <f t="array" aca="1" ref="AA690" ca="1">RIGHT(CELL("address",INDEX(Agenda!A:A,MATCH(DataFromForm[[#This Row],[Date]],Agenda!A:A,0))),3)</f>
        <v>#VALUE!</v>
      </c>
      <c r="AB690" s="4" t="e" cm="1">
        <f t="array" ref="AB690">INDEX(MatriceHeureHeure[], MATCH(Z690*1,TableHeuresMinutes[Colonne1],0),MATCH(Y690*1,(MatriceHeureHeure[#Headers])*1,0))</f>
        <v>#VALUE!</v>
      </c>
      <c r="AD690" s="48" t="e">
        <f>LEFT(TEXT(DataFromForm[[#This Row],[HeureBoisson]],"0000"),2)</f>
        <v>#VALUE!</v>
      </c>
      <c r="AE690" s="31" t="e">
        <f>LEFT(TEXT(DataFromForm[[#This Row],[HeureBoisson]],"0000"),2)+1</f>
        <v>#VALUE!</v>
      </c>
      <c r="AF690" t="e">
        <f>IF(RIGHT(DataFromForm[[#This Row],[HeureBoisson]],2)*1 &gt;57, AE690,AD690)</f>
        <v>#VALUE!</v>
      </c>
      <c r="AG690" t="e">
        <f>IF(RIGHT(DataFromForm[[#This Row],[HeureBoisson]],2)*1 &gt;57,0,MROUND(RIGHT(DataFromForm[[#This Row],[Heure coucher]]*1,2),15))</f>
        <v>#VALUE!</v>
      </c>
      <c r="AH690" t="e" cm="1">
        <f t="array" aca="1" ref="AH690" ca="1">RIGHT(CELL("address",INDEX(Agenda!A:A,MATCH(DataFromForm[[#This Row],[Date]],Agenda!A:A,0))),3)-1</f>
        <v>#VALUE!</v>
      </c>
      <c r="AI690" s="4" t="e" cm="1">
        <f t="array" ref="AI690">INDEX(MatriceHeureHeure[], MATCH(AG690*1,TableHeuresMinutes[Colonne1],0),MATCH(AF690*1,(MatriceHeureHeure[#Headers])*1,0))</f>
        <v>#VALUE!</v>
      </c>
      <c r="AJ690" s="37">
        <v>0</v>
      </c>
      <c r="AK690" s="48" t="e">
        <f>LEFT(TEXT(DataFromForm[[#This Row],[Heure sieste]],"0000"),2)</f>
        <v>#VALUE!</v>
      </c>
      <c r="AL690" s="31" t="e">
        <f>LEFT(TEXT(DataFromForm[[#This Row],[Heure sieste]],"0000"),2)+1</f>
        <v>#VALUE!</v>
      </c>
      <c r="AM690" t="e">
        <f>IF(RIGHT(DataFromForm[[#This Row],[Heure sieste]],2)*1 &gt;57, AL690,AK690)</f>
        <v>#VALUE!</v>
      </c>
      <c r="AN690" t="e">
        <f>IF(RIGHT(DataFromForm[[#This Row],[Heure sieste]],2)*1 &gt;57,0,MROUND(RIGHT(DataFromForm[[#This Row],[Heure sieste]]*1,2),15))</f>
        <v>#VALUE!</v>
      </c>
      <c r="AO690" t="e">
        <f>MROUND(DataFromForm[[#This Row],[Durée sieste]],15)</f>
        <v>#VALUE!</v>
      </c>
      <c r="AP690" t="e" cm="1">
        <f t="array" aca="1" ref="AP690" ca="1">RIGHT(CELL("address",INDEX(Agenda!A:A,MATCH(DataFromForm[[#This Row],[Date]],Agenda!A:A,0))),3)</f>
        <v>#VALUE!</v>
      </c>
      <c r="AQ690" s="4" t="e" cm="1">
        <f t="array" ref="AQ690">INDEX(MatriceHeureHeure[], MATCH(AN690*1,TableHeuresMinutes[Colonne1],0),MATCH(AM690*1,(MatriceHeureHeure[#Headers])*1,0))</f>
        <v>#VALUE!</v>
      </c>
      <c r="AR690" t="e">
        <f t="shared" si="11"/>
        <v>#VALUE!</v>
      </c>
    </row>
    <row r="691" spans="16:44">
      <c r="P691" s="30" t="e">
        <f>LEFT(TEXT(DataFromForm[[#This Row],[Heure coucher]],"0000"),2)</f>
        <v>#VALUE!</v>
      </c>
      <c r="Q691" s="31" t="e">
        <f>LEFT(TEXT(DataFromForm[[#This Row],[Heure coucher]],"0000"),2)+1</f>
        <v>#VALUE!</v>
      </c>
      <c r="R691" s="32" t="e">
        <f>IF(RIGHT(DataFromForm[[#This Row],[Heure coucher]],2)*1 &gt;57,Q691, P691)</f>
        <v>#VALUE!</v>
      </c>
      <c r="S691" s="33" t="e">
        <f>IF(RIGHT(DataFromForm[[#This Row],[Heure coucher]],2)*1 &gt;57,0,MROUND(RIGHT(DataFromForm[[#This Row],[Heure coucher]]*1,2),15))</f>
        <v>#VALUE!</v>
      </c>
      <c r="T691" s="20" t="e" cm="1">
        <f t="array" aca="1" ref="T691" ca="1">RIGHT(CELL("address",INDEX(Agenda!A:A,MATCH(DataFromForm[[#This Row],[Date]],Agenda!A:A,0))),3)</f>
        <v>#VALUE!</v>
      </c>
      <c r="U691" s="34" t="e" cm="1">
        <f t="array" ref="U691">INDEX(MatriceHeureHeure[], MATCH(S691*1,TableHeuresMinutes[Colonne1],0),MATCH(R691*1,(MatriceHeureHeure[#Headers])*1,0))</f>
        <v>#VALUE!</v>
      </c>
      <c r="W691" s="30" t="e">
        <f>LEFT(TEXT(DataFromForm[[#This Row],[Heure levé]],"0000"),2)</f>
        <v>#VALUE!</v>
      </c>
      <c r="X691" s="31" t="e">
        <f>LEFT(TEXT(DataFromForm[[#This Row],[Heure levé]],"0000"),2)+1</f>
        <v>#VALUE!</v>
      </c>
      <c r="Y691" t="e">
        <f>IF(RIGHT(DataFromForm[[#This Row],[Heure levé]],2)*1 &gt;57, X691,W691)</f>
        <v>#VALUE!</v>
      </c>
      <c r="Z691" t="e">
        <f>IF(RIGHT(DataFromForm[[#This Row],[Heure levé]],2)*1 &gt;57,0,MROUND(RIGHT(DataFromForm[[#This Row],[Heure coucher]]*1,2),15))</f>
        <v>#VALUE!</v>
      </c>
      <c r="AA691" t="e" cm="1">
        <f t="array" aca="1" ref="AA691" ca="1">RIGHT(CELL("address",INDEX(Agenda!A:A,MATCH(DataFromForm[[#This Row],[Date]],Agenda!A:A,0))),3)</f>
        <v>#VALUE!</v>
      </c>
      <c r="AB691" s="4" t="e" cm="1">
        <f t="array" ref="AB691">INDEX(MatriceHeureHeure[], MATCH(Z691*1,TableHeuresMinutes[Colonne1],0),MATCH(Y691*1,(MatriceHeureHeure[#Headers])*1,0))</f>
        <v>#VALUE!</v>
      </c>
      <c r="AD691" s="48" t="e">
        <f>LEFT(TEXT(DataFromForm[[#This Row],[HeureBoisson]],"0000"),2)</f>
        <v>#VALUE!</v>
      </c>
      <c r="AE691" s="31" t="e">
        <f>LEFT(TEXT(DataFromForm[[#This Row],[HeureBoisson]],"0000"),2)+1</f>
        <v>#VALUE!</v>
      </c>
      <c r="AF691" t="e">
        <f>IF(RIGHT(DataFromForm[[#This Row],[HeureBoisson]],2)*1 &gt;57, AE691,AD691)</f>
        <v>#VALUE!</v>
      </c>
      <c r="AG691" t="e">
        <f>IF(RIGHT(DataFromForm[[#This Row],[HeureBoisson]],2)*1 &gt;57,0,MROUND(RIGHT(DataFromForm[[#This Row],[Heure coucher]]*1,2),15))</f>
        <v>#VALUE!</v>
      </c>
      <c r="AH691" t="e" cm="1">
        <f t="array" aca="1" ref="AH691" ca="1">RIGHT(CELL("address",INDEX(Agenda!A:A,MATCH(DataFromForm[[#This Row],[Date]],Agenda!A:A,0))),3)-1</f>
        <v>#VALUE!</v>
      </c>
      <c r="AI691" s="4" t="e" cm="1">
        <f t="array" ref="AI691">INDEX(MatriceHeureHeure[], MATCH(AG691*1,TableHeuresMinutes[Colonne1],0),MATCH(AF691*1,(MatriceHeureHeure[#Headers])*1,0))</f>
        <v>#VALUE!</v>
      </c>
      <c r="AJ691" s="37">
        <v>0</v>
      </c>
      <c r="AK691" s="48" t="e">
        <f>LEFT(TEXT(DataFromForm[[#This Row],[Heure sieste]],"0000"),2)</f>
        <v>#VALUE!</v>
      </c>
      <c r="AL691" s="31" t="e">
        <f>LEFT(TEXT(DataFromForm[[#This Row],[Heure sieste]],"0000"),2)+1</f>
        <v>#VALUE!</v>
      </c>
      <c r="AM691" t="e">
        <f>IF(RIGHT(DataFromForm[[#This Row],[Heure sieste]],2)*1 &gt;57, AL691,AK691)</f>
        <v>#VALUE!</v>
      </c>
      <c r="AN691" t="e">
        <f>IF(RIGHT(DataFromForm[[#This Row],[Heure sieste]],2)*1 &gt;57,0,MROUND(RIGHT(DataFromForm[[#This Row],[Heure sieste]]*1,2),15))</f>
        <v>#VALUE!</v>
      </c>
      <c r="AO691" t="e">
        <f>MROUND(DataFromForm[[#This Row],[Durée sieste]],15)</f>
        <v>#VALUE!</v>
      </c>
      <c r="AP691" t="e" cm="1">
        <f t="array" aca="1" ref="AP691" ca="1">RIGHT(CELL("address",INDEX(Agenda!A:A,MATCH(DataFromForm[[#This Row],[Date]],Agenda!A:A,0))),3)</f>
        <v>#VALUE!</v>
      </c>
      <c r="AQ691" s="4" t="e" cm="1">
        <f t="array" ref="AQ691">INDEX(MatriceHeureHeure[], MATCH(AN691*1,TableHeuresMinutes[Colonne1],0),MATCH(AM691*1,(MatriceHeureHeure[#Headers])*1,0))</f>
        <v>#VALUE!</v>
      </c>
      <c r="AR691" t="e">
        <f t="shared" si="11"/>
        <v>#VALUE!</v>
      </c>
    </row>
    <row r="692" spans="16:44">
      <c r="P692" s="30" t="e">
        <f>LEFT(TEXT(DataFromForm[[#This Row],[Heure coucher]],"0000"),2)</f>
        <v>#VALUE!</v>
      </c>
      <c r="Q692" s="31" t="e">
        <f>LEFT(TEXT(DataFromForm[[#This Row],[Heure coucher]],"0000"),2)+1</f>
        <v>#VALUE!</v>
      </c>
      <c r="R692" s="32" t="e">
        <f>IF(RIGHT(DataFromForm[[#This Row],[Heure coucher]],2)*1 &gt;57,Q692, P692)</f>
        <v>#VALUE!</v>
      </c>
      <c r="S692" s="33" t="e">
        <f>IF(RIGHT(DataFromForm[[#This Row],[Heure coucher]],2)*1 &gt;57,0,MROUND(RIGHT(DataFromForm[[#This Row],[Heure coucher]]*1,2),15))</f>
        <v>#VALUE!</v>
      </c>
      <c r="T692" s="20" t="e" cm="1">
        <f t="array" aca="1" ref="T692" ca="1">RIGHT(CELL("address",INDEX(Agenda!A:A,MATCH(DataFromForm[[#This Row],[Date]],Agenda!A:A,0))),3)</f>
        <v>#VALUE!</v>
      </c>
      <c r="U692" s="34" t="e" cm="1">
        <f t="array" ref="U692">INDEX(MatriceHeureHeure[], MATCH(S692*1,TableHeuresMinutes[Colonne1],0),MATCH(R692*1,(MatriceHeureHeure[#Headers])*1,0))</f>
        <v>#VALUE!</v>
      </c>
      <c r="W692" s="30" t="e">
        <f>LEFT(TEXT(DataFromForm[[#This Row],[Heure levé]],"0000"),2)</f>
        <v>#VALUE!</v>
      </c>
      <c r="X692" s="31" t="e">
        <f>LEFT(TEXT(DataFromForm[[#This Row],[Heure levé]],"0000"),2)+1</f>
        <v>#VALUE!</v>
      </c>
      <c r="Y692" t="e">
        <f>IF(RIGHT(DataFromForm[[#This Row],[Heure levé]],2)*1 &gt;57, X692,W692)</f>
        <v>#VALUE!</v>
      </c>
      <c r="Z692" t="e">
        <f>IF(RIGHT(DataFromForm[[#This Row],[Heure levé]],2)*1 &gt;57,0,MROUND(RIGHT(DataFromForm[[#This Row],[Heure coucher]]*1,2),15))</f>
        <v>#VALUE!</v>
      </c>
      <c r="AA692" t="e" cm="1">
        <f t="array" aca="1" ref="AA692" ca="1">RIGHT(CELL("address",INDEX(Agenda!A:A,MATCH(DataFromForm[[#This Row],[Date]],Agenda!A:A,0))),3)</f>
        <v>#VALUE!</v>
      </c>
      <c r="AB692" s="4" t="e" cm="1">
        <f t="array" ref="AB692">INDEX(MatriceHeureHeure[], MATCH(Z692*1,TableHeuresMinutes[Colonne1],0),MATCH(Y692*1,(MatriceHeureHeure[#Headers])*1,0))</f>
        <v>#VALUE!</v>
      </c>
      <c r="AD692" s="48" t="e">
        <f>LEFT(TEXT(DataFromForm[[#This Row],[HeureBoisson]],"0000"),2)</f>
        <v>#VALUE!</v>
      </c>
      <c r="AE692" s="31" t="e">
        <f>LEFT(TEXT(DataFromForm[[#This Row],[HeureBoisson]],"0000"),2)+1</f>
        <v>#VALUE!</v>
      </c>
      <c r="AF692" t="e">
        <f>IF(RIGHT(DataFromForm[[#This Row],[HeureBoisson]],2)*1 &gt;57, AE692,AD692)</f>
        <v>#VALUE!</v>
      </c>
      <c r="AG692" t="e">
        <f>IF(RIGHT(DataFromForm[[#This Row],[HeureBoisson]],2)*1 &gt;57,0,MROUND(RIGHT(DataFromForm[[#This Row],[Heure coucher]]*1,2),15))</f>
        <v>#VALUE!</v>
      </c>
      <c r="AH692" t="e" cm="1">
        <f t="array" aca="1" ref="AH692" ca="1">RIGHT(CELL("address",INDEX(Agenda!A:A,MATCH(DataFromForm[[#This Row],[Date]],Agenda!A:A,0))),3)-1</f>
        <v>#VALUE!</v>
      </c>
      <c r="AI692" s="4" t="e" cm="1">
        <f t="array" ref="AI692">INDEX(MatriceHeureHeure[], MATCH(AG692*1,TableHeuresMinutes[Colonne1],0),MATCH(AF692*1,(MatriceHeureHeure[#Headers])*1,0))</f>
        <v>#VALUE!</v>
      </c>
      <c r="AJ692" s="37">
        <v>0</v>
      </c>
      <c r="AK692" s="48" t="e">
        <f>LEFT(TEXT(DataFromForm[[#This Row],[Heure sieste]],"0000"),2)</f>
        <v>#VALUE!</v>
      </c>
      <c r="AL692" s="31" t="e">
        <f>LEFT(TEXT(DataFromForm[[#This Row],[Heure sieste]],"0000"),2)+1</f>
        <v>#VALUE!</v>
      </c>
      <c r="AM692" t="e">
        <f>IF(RIGHT(DataFromForm[[#This Row],[Heure sieste]],2)*1 &gt;57, AL692,AK692)</f>
        <v>#VALUE!</v>
      </c>
      <c r="AN692" t="e">
        <f>IF(RIGHT(DataFromForm[[#This Row],[Heure sieste]],2)*1 &gt;57,0,MROUND(RIGHT(DataFromForm[[#This Row],[Heure sieste]]*1,2),15))</f>
        <v>#VALUE!</v>
      </c>
      <c r="AO692" t="e">
        <f>MROUND(DataFromForm[[#This Row],[Durée sieste]],15)</f>
        <v>#VALUE!</v>
      </c>
      <c r="AP692" t="e" cm="1">
        <f t="array" aca="1" ref="AP692" ca="1">RIGHT(CELL("address",INDEX(Agenda!A:A,MATCH(DataFromForm[[#This Row],[Date]],Agenda!A:A,0))),3)</f>
        <v>#VALUE!</v>
      </c>
      <c r="AQ692" s="4" t="e" cm="1">
        <f t="array" ref="AQ692">INDEX(MatriceHeureHeure[], MATCH(AN692*1,TableHeuresMinutes[Colonne1],0),MATCH(AM692*1,(MatriceHeureHeure[#Headers])*1,0))</f>
        <v>#VALUE!</v>
      </c>
      <c r="AR692" t="e">
        <f t="shared" si="11"/>
        <v>#VALUE!</v>
      </c>
    </row>
    <row r="693" spans="16:44">
      <c r="P693" s="30" t="e">
        <f>LEFT(TEXT(DataFromForm[[#This Row],[Heure coucher]],"0000"),2)</f>
        <v>#VALUE!</v>
      </c>
      <c r="Q693" s="31" t="e">
        <f>LEFT(TEXT(DataFromForm[[#This Row],[Heure coucher]],"0000"),2)+1</f>
        <v>#VALUE!</v>
      </c>
      <c r="R693" s="32" t="e">
        <f>IF(RIGHT(DataFromForm[[#This Row],[Heure coucher]],2)*1 &gt;57,Q693, P693)</f>
        <v>#VALUE!</v>
      </c>
      <c r="S693" s="33" t="e">
        <f>IF(RIGHT(DataFromForm[[#This Row],[Heure coucher]],2)*1 &gt;57,0,MROUND(RIGHT(DataFromForm[[#This Row],[Heure coucher]]*1,2),15))</f>
        <v>#VALUE!</v>
      </c>
      <c r="T693" s="20" t="e" cm="1">
        <f t="array" aca="1" ref="T693" ca="1">RIGHT(CELL("address",INDEX(Agenda!A:A,MATCH(DataFromForm[[#This Row],[Date]],Agenda!A:A,0))),3)</f>
        <v>#VALUE!</v>
      </c>
      <c r="U693" s="34" t="e" cm="1">
        <f t="array" ref="U693">INDEX(MatriceHeureHeure[], MATCH(S693*1,TableHeuresMinutes[Colonne1],0),MATCH(R693*1,(MatriceHeureHeure[#Headers])*1,0))</f>
        <v>#VALUE!</v>
      </c>
      <c r="W693" s="30" t="e">
        <f>LEFT(TEXT(DataFromForm[[#This Row],[Heure levé]],"0000"),2)</f>
        <v>#VALUE!</v>
      </c>
      <c r="X693" s="31" t="e">
        <f>LEFT(TEXT(DataFromForm[[#This Row],[Heure levé]],"0000"),2)+1</f>
        <v>#VALUE!</v>
      </c>
      <c r="Y693" t="e">
        <f>IF(RIGHT(DataFromForm[[#This Row],[Heure levé]],2)*1 &gt;57, X693,W693)</f>
        <v>#VALUE!</v>
      </c>
      <c r="Z693" t="e">
        <f>IF(RIGHT(DataFromForm[[#This Row],[Heure levé]],2)*1 &gt;57,0,MROUND(RIGHT(DataFromForm[[#This Row],[Heure coucher]]*1,2),15))</f>
        <v>#VALUE!</v>
      </c>
      <c r="AA693" t="e" cm="1">
        <f t="array" aca="1" ref="AA693" ca="1">RIGHT(CELL("address",INDEX(Agenda!A:A,MATCH(DataFromForm[[#This Row],[Date]],Agenda!A:A,0))),3)</f>
        <v>#VALUE!</v>
      </c>
      <c r="AB693" s="4" t="e" cm="1">
        <f t="array" ref="AB693">INDEX(MatriceHeureHeure[], MATCH(Z693*1,TableHeuresMinutes[Colonne1],0),MATCH(Y693*1,(MatriceHeureHeure[#Headers])*1,0))</f>
        <v>#VALUE!</v>
      </c>
      <c r="AD693" s="48" t="e">
        <f>LEFT(TEXT(DataFromForm[[#This Row],[HeureBoisson]],"0000"),2)</f>
        <v>#VALUE!</v>
      </c>
      <c r="AE693" s="31" t="e">
        <f>LEFT(TEXT(DataFromForm[[#This Row],[HeureBoisson]],"0000"),2)+1</f>
        <v>#VALUE!</v>
      </c>
      <c r="AF693" t="e">
        <f>IF(RIGHT(DataFromForm[[#This Row],[HeureBoisson]],2)*1 &gt;57, AE693,AD693)</f>
        <v>#VALUE!</v>
      </c>
      <c r="AG693" t="e">
        <f>IF(RIGHT(DataFromForm[[#This Row],[HeureBoisson]],2)*1 &gt;57,0,MROUND(RIGHT(DataFromForm[[#This Row],[Heure coucher]]*1,2),15))</f>
        <v>#VALUE!</v>
      </c>
      <c r="AH693" t="e" cm="1">
        <f t="array" aca="1" ref="AH693" ca="1">RIGHT(CELL("address",INDEX(Agenda!A:A,MATCH(DataFromForm[[#This Row],[Date]],Agenda!A:A,0))),3)-1</f>
        <v>#VALUE!</v>
      </c>
      <c r="AI693" s="4" t="e" cm="1">
        <f t="array" ref="AI693">INDEX(MatriceHeureHeure[], MATCH(AG693*1,TableHeuresMinutes[Colonne1],0),MATCH(AF693*1,(MatriceHeureHeure[#Headers])*1,0))</f>
        <v>#VALUE!</v>
      </c>
      <c r="AJ693" s="37">
        <v>0</v>
      </c>
      <c r="AK693" s="48" t="e">
        <f>LEFT(TEXT(DataFromForm[[#This Row],[Heure sieste]],"0000"),2)</f>
        <v>#VALUE!</v>
      </c>
      <c r="AL693" s="31" t="e">
        <f>LEFT(TEXT(DataFromForm[[#This Row],[Heure sieste]],"0000"),2)+1</f>
        <v>#VALUE!</v>
      </c>
      <c r="AM693" t="e">
        <f>IF(RIGHT(DataFromForm[[#This Row],[Heure sieste]],2)*1 &gt;57, AL693,AK693)</f>
        <v>#VALUE!</v>
      </c>
      <c r="AN693" t="e">
        <f>IF(RIGHT(DataFromForm[[#This Row],[Heure sieste]],2)*1 &gt;57,0,MROUND(RIGHT(DataFromForm[[#This Row],[Heure sieste]]*1,2),15))</f>
        <v>#VALUE!</v>
      </c>
      <c r="AO693" t="e">
        <f>MROUND(DataFromForm[[#This Row],[Durée sieste]],15)</f>
        <v>#VALUE!</v>
      </c>
      <c r="AP693" t="e" cm="1">
        <f t="array" aca="1" ref="AP693" ca="1">RIGHT(CELL("address",INDEX(Agenda!A:A,MATCH(DataFromForm[[#This Row],[Date]],Agenda!A:A,0))),3)</f>
        <v>#VALUE!</v>
      </c>
      <c r="AQ693" s="4" t="e" cm="1">
        <f t="array" ref="AQ693">INDEX(MatriceHeureHeure[], MATCH(AN693*1,TableHeuresMinutes[Colonne1],0),MATCH(AM693*1,(MatriceHeureHeure[#Headers])*1,0))</f>
        <v>#VALUE!</v>
      </c>
      <c r="AR693" t="e">
        <f t="shared" si="11"/>
        <v>#VALUE!</v>
      </c>
    </row>
    <row r="694" spans="16:44">
      <c r="P694" s="30" t="e">
        <f>LEFT(TEXT(DataFromForm[[#This Row],[Heure coucher]],"0000"),2)</f>
        <v>#VALUE!</v>
      </c>
      <c r="Q694" s="31" t="e">
        <f>LEFT(TEXT(DataFromForm[[#This Row],[Heure coucher]],"0000"),2)+1</f>
        <v>#VALUE!</v>
      </c>
      <c r="R694" s="32" t="e">
        <f>IF(RIGHT(DataFromForm[[#This Row],[Heure coucher]],2)*1 &gt;57,Q694, P694)</f>
        <v>#VALUE!</v>
      </c>
      <c r="S694" s="33" t="e">
        <f>IF(RIGHT(DataFromForm[[#This Row],[Heure coucher]],2)*1 &gt;57,0,MROUND(RIGHT(DataFromForm[[#This Row],[Heure coucher]]*1,2),15))</f>
        <v>#VALUE!</v>
      </c>
      <c r="T694" s="20" t="e" cm="1">
        <f t="array" aca="1" ref="T694" ca="1">RIGHT(CELL("address",INDEX(Agenda!A:A,MATCH(DataFromForm[[#This Row],[Date]],Agenda!A:A,0))),3)</f>
        <v>#VALUE!</v>
      </c>
      <c r="U694" s="34" t="e" cm="1">
        <f t="array" ref="U694">INDEX(MatriceHeureHeure[], MATCH(S694*1,TableHeuresMinutes[Colonne1],0),MATCH(R694*1,(MatriceHeureHeure[#Headers])*1,0))</f>
        <v>#VALUE!</v>
      </c>
      <c r="W694" s="30" t="e">
        <f>LEFT(TEXT(DataFromForm[[#This Row],[Heure levé]],"0000"),2)</f>
        <v>#VALUE!</v>
      </c>
      <c r="X694" s="31" t="e">
        <f>LEFT(TEXT(DataFromForm[[#This Row],[Heure levé]],"0000"),2)+1</f>
        <v>#VALUE!</v>
      </c>
      <c r="Y694" t="e">
        <f>IF(RIGHT(DataFromForm[[#This Row],[Heure levé]],2)*1 &gt;57, X694,W694)</f>
        <v>#VALUE!</v>
      </c>
      <c r="Z694" t="e">
        <f>IF(RIGHT(DataFromForm[[#This Row],[Heure levé]],2)*1 &gt;57,0,MROUND(RIGHT(DataFromForm[[#This Row],[Heure coucher]]*1,2),15))</f>
        <v>#VALUE!</v>
      </c>
      <c r="AA694" t="e" cm="1">
        <f t="array" aca="1" ref="AA694" ca="1">RIGHT(CELL("address",INDEX(Agenda!A:A,MATCH(DataFromForm[[#This Row],[Date]],Agenda!A:A,0))),3)</f>
        <v>#VALUE!</v>
      </c>
      <c r="AB694" s="4" t="e" cm="1">
        <f t="array" ref="AB694">INDEX(MatriceHeureHeure[], MATCH(Z694*1,TableHeuresMinutes[Colonne1],0),MATCH(Y694*1,(MatriceHeureHeure[#Headers])*1,0))</f>
        <v>#VALUE!</v>
      </c>
      <c r="AD694" s="48" t="e">
        <f>LEFT(TEXT(DataFromForm[[#This Row],[HeureBoisson]],"0000"),2)</f>
        <v>#VALUE!</v>
      </c>
      <c r="AE694" s="31" t="e">
        <f>LEFT(TEXT(DataFromForm[[#This Row],[HeureBoisson]],"0000"),2)+1</f>
        <v>#VALUE!</v>
      </c>
      <c r="AF694" t="e">
        <f>IF(RIGHT(DataFromForm[[#This Row],[HeureBoisson]],2)*1 &gt;57, AE694,AD694)</f>
        <v>#VALUE!</v>
      </c>
      <c r="AG694" t="e">
        <f>IF(RIGHT(DataFromForm[[#This Row],[HeureBoisson]],2)*1 &gt;57,0,MROUND(RIGHT(DataFromForm[[#This Row],[Heure coucher]]*1,2),15))</f>
        <v>#VALUE!</v>
      </c>
      <c r="AH694" t="e" cm="1">
        <f t="array" aca="1" ref="AH694" ca="1">RIGHT(CELL("address",INDEX(Agenda!A:A,MATCH(DataFromForm[[#This Row],[Date]],Agenda!A:A,0))),3)-1</f>
        <v>#VALUE!</v>
      </c>
      <c r="AI694" s="4" t="e" cm="1">
        <f t="array" ref="AI694">INDEX(MatriceHeureHeure[], MATCH(AG694*1,TableHeuresMinutes[Colonne1],0),MATCH(AF694*1,(MatriceHeureHeure[#Headers])*1,0))</f>
        <v>#VALUE!</v>
      </c>
      <c r="AJ694" s="37">
        <v>0</v>
      </c>
      <c r="AK694" s="48" t="e">
        <f>LEFT(TEXT(DataFromForm[[#This Row],[Heure sieste]],"0000"),2)</f>
        <v>#VALUE!</v>
      </c>
      <c r="AL694" s="31" t="e">
        <f>LEFT(TEXT(DataFromForm[[#This Row],[Heure sieste]],"0000"),2)+1</f>
        <v>#VALUE!</v>
      </c>
      <c r="AM694" t="e">
        <f>IF(RIGHT(DataFromForm[[#This Row],[Heure sieste]],2)*1 &gt;57, AL694,AK694)</f>
        <v>#VALUE!</v>
      </c>
      <c r="AN694" t="e">
        <f>IF(RIGHT(DataFromForm[[#This Row],[Heure sieste]],2)*1 &gt;57,0,MROUND(RIGHT(DataFromForm[[#This Row],[Heure sieste]]*1,2),15))</f>
        <v>#VALUE!</v>
      </c>
      <c r="AO694" t="e">
        <f>MROUND(DataFromForm[[#This Row],[Durée sieste]],15)</f>
        <v>#VALUE!</v>
      </c>
      <c r="AP694" t="e" cm="1">
        <f t="array" aca="1" ref="AP694" ca="1">RIGHT(CELL("address",INDEX(Agenda!A:A,MATCH(DataFromForm[[#This Row],[Date]],Agenda!A:A,0))),3)</f>
        <v>#VALUE!</v>
      </c>
      <c r="AQ694" s="4" t="e" cm="1">
        <f t="array" ref="AQ694">INDEX(MatriceHeureHeure[], MATCH(AN694*1,TableHeuresMinutes[Colonne1],0),MATCH(AM694*1,(MatriceHeureHeure[#Headers])*1,0))</f>
        <v>#VALUE!</v>
      </c>
      <c r="AR694" t="e">
        <f t="shared" si="11"/>
        <v>#VALUE!</v>
      </c>
    </row>
    <row r="695" spans="16:44">
      <c r="P695" s="30" t="e">
        <f>LEFT(TEXT(DataFromForm[[#This Row],[Heure coucher]],"0000"),2)</f>
        <v>#VALUE!</v>
      </c>
      <c r="Q695" s="31" t="e">
        <f>LEFT(TEXT(DataFromForm[[#This Row],[Heure coucher]],"0000"),2)+1</f>
        <v>#VALUE!</v>
      </c>
      <c r="R695" s="32" t="e">
        <f>IF(RIGHT(DataFromForm[[#This Row],[Heure coucher]],2)*1 &gt;57,Q695, P695)</f>
        <v>#VALUE!</v>
      </c>
      <c r="S695" s="33" t="e">
        <f>IF(RIGHT(DataFromForm[[#This Row],[Heure coucher]],2)*1 &gt;57,0,MROUND(RIGHT(DataFromForm[[#This Row],[Heure coucher]]*1,2),15))</f>
        <v>#VALUE!</v>
      </c>
      <c r="T695" s="20" t="e" cm="1">
        <f t="array" aca="1" ref="T695" ca="1">RIGHT(CELL("address",INDEX(Agenda!A:A,MATCH(DataFromForm[[#This Row],[Date]],Agenda!A:A,0))),3)</f>
        <v>#VALUE!</v>
      </c>
      <c r="U695" s="34" t="e" cm="1">
        <f t="array" ref="U695">INDEX(MatriceHeureHeure[], MATCH(S695*1,TableHeuresMinutes[Colonne1],0),MATCH(R695*1,(MatriceHeureHeure[#Headers])*1,0))</f>
        <v>#VALUE!</v>
      </c>
      <c r="W695" s="30" t="e">
        <f>LEFT(TEXT(DataFromForm[[#This Row],[Heure levé]],"0000"),2)</f>
        <v>#VALUE!</v>
      </c>
      <c r="X695" s="31" t="e">
        <f>LEFT(TEXT(DataFromForm[[#This Row],[Heure levé]],"0000"),2)+1</f>
        <v>#VALUE!</v>
      </c>
      <c r="Y695" t="e">
        <f>IF(RIGHT(DataFromForm[[#This Row],[Heure levé]],2)*1 &gt;57, X695,W695)</f>
        <v>#VALUE!</v>
      </c>
      <c r="Z695" t="e">
        <f>IF(RIGHT(DataFromForm[[#This Row],[Heure levé]],2)*1 &gt;57,0,MROUND(RIGHT(DataFromForm[[#This Row],[Heure coucher]]*1,2),15))</f>
        <v>#VALUE!</v>
      </c>
      <c r="AA695" t="e" cm="1">
        <f t="array" aca="1" ref="AA695" ca="1">RIGHT(CELL("address",INDEX(Agenda!A:A,MATCH(DataFromForm[[#This Row],[Date]],Agenda!A:A,0))),3)</f>
        <v>#VALUE!</v>
      </c>
      <c r="AB695" s="4" t="e" cm="1">
        <f t="array" ref="AB695">INDEX(MatriceHeureHeure[], MATCH(Z695*1,TableHeuresMinutes[Colonne1],0),MATCH(Y695*1,(MatriceHeureHeure[#Headers])*1,0))</f>
        <v>#VALUE!</v>
      </c>
      <c r="AD695" s="48" t="e">
        <f>LEFT(TEXT(DataFromForm[[#This Row],[HeureBoisson]],"0000"),2)</f>
        <v>#VALUE!</v>
      </c>
      <c r="AE695" s="31" t="e">
        <f>LEFT(TEXT(DataFromForm[[#This Row],[HeureBoisson]],"0000"),2)+1</f>
        <v>#VALUE!</v>
      </c>
      <c r="AF695" t="e">
        <f>IF(RIGHT(DataFromForm[[#This Row],[HeureBoisson]],2)*1 &gt;57, AE695,AD695)</f>
        <v>#VALUE!</v>
      </c>
      <c r="AG695" t="e">
        <f>IF(RIGHT(DataFromForm[[#This Row],[HeureBoisson]],2)*1 &gt;57,0,MROUND(RIGHT(DataFromForm[[#This Row],[Heure coucher]]*1,2),15))</f>
        <v>#VALUE!</v>
      </c>
      <c r="AH695" t="e" cm="1">
        <f t="array" aca="1" ref="AH695" ca="1">RIGHT(CELL("address",INDEX(Agenda!A:A,MATCH(DataFromForm[[#This Row],[Date]],Agenda!A:A,0))),3)-1</f>
        <v>#VALUE!</v>
      </c>
      <c r="AI695" s="4" t="e" cm="1">
        <f t="array" ref="AI695">INDEX(MatriceHeureHeure[], MATCH(AG695*1,TableHeuresMinutes[Colonne1],0),MATCH(AF695*1,(MatriceHeureHeure[#Headers])*1,0))</f>
        <v>#VALUE!</v>
      </c>
      <c r="AJ695" s="37">
        <v>0</v>
      </c>
      <c r="AK695" s="48" t="e">
        <f>LEFT(TEXT(DataFromForm[[#This Row],[Heure sieste]],"0000"),2)</f>
        <v>#VALUE!</v>
      </c>
      <c r="AL695" s="31" t="e">
        <f>LEFT(TEXT(DataFromForm[[#This Row],[Heure sieste]],"0000"),2)+1</f>
        <v>#VALUE!</v>
      </c>
      <c r="AM695" t="e">
        <f>IF(RIGHT(DataFromForm[[#This Row],[Heure sieste]],2)*1 &gt;57, AL695,AK695)</f>
        <v>#VALUE!</v>
      </c>
      <c r="AN695" t="e">
        <f>IF(RIGHT(DataFromForm[[#This Row],[Heure sieste]],2)*1 &gt;57,0,MROUND(RIGHT(DataFromForm[[#This Row],[Heure sieste]]*1,2),15))</f>
        <v>#VALUE!</v>
      </c>
      <c r="AO695" t="e">
        <f>MROUND(DataFromForm[[#This Row],[Durée sieste]],15)</f>
        <v>#VALUE!</v>
      </c>
      <c r="AP695" t="e" cm="1">
        <f t="array" aca="1" ref="AP695" ca="1">RIGHT(CELL("address",INDEX(Agenda!A:A,MATCH(DataFromForm[[#This Row],[Date]],Agenda!A:A,0))),3)</f>
        <v>#VALUE!</v>
      </c>
      <c r="AQ695" s="4" t="e" cm="1">
        <f t="array" ref="AQ695">INDEX(MatriceHeureHeure[], MATCH(AN695*1,TableHeuresMinutes[Colonne1],0),MATCH(AM695*1,(MatriceHeureHeure[#Headers])*1,0))</f>
        <v>#VALUE!</v>
      </c>
      <c r="AR695" t="e">
        <f t="shared" si="11"/>
        <v>#VALUE!</v>
      </c>
    </row>
    <row r="696" spans="16:44">
      <c r="P696" s="30" t="e">
        <f>LEFT(TEXT(DataFromForm[[#This Row],[Heure coucher]],"0000"),2)</f>
        <v>#VALUE!</v>
      </c>
      <c r="Q696" s="31" t="e">
        <f>LEFT(TEXT(DataFromForm[[#This Row],[Heure coucher]],"0000"),2)+1</f>
        <v>#VALUE!</v>
      </c>
      <c r="R696" s="32" t="e">
        <f>IF(RIGHT(DataFromForm[[#This Row],[Heure coucher]],2)*1 &gt;57,Q696, P696)</f>
        <v>#VALUE!</v>
      </c>
      <c r="S696" s="33" t="e">
        <f>IF(RIGHT(DataFromForm[[#This Row],[Heure coucher]],2)*1 &gt;57,0,MROUND(RIGHT(DataFromForm[[#This Row],[Heure coucher]]*1,2),15))</f>
        <v>#VALUE!</v>
      </c>
      <c r="T696" s="20" t="e" cm="1">
        <f t="array" aca="1" ref="T696" ca="1">RIGHT(CELL("address",INDEX(Agenda!A:A,MATCH(DataFromForm[[#This Row],[Date]],Agenda!A:A,0))),3)</f>
        <v>#VALUE!</v>
      </c>
      <c r="U696" s="34" t="e" cm="1">
        <f t="array" ref="U696">INDEX(MatriceHeureHeure[], MATCH(S696*1,TableHeuresMinutes[Colonne1],0),MATCH(R696*1,(MatriceHeureHeure[#Headers])*1,0))</f>
        <v>#VALUE!</v>
      </c>
      <c r="W696" s="30" t="e">
        <f>LEFT(TEXT(DataFromForm[[#This Row],[Heure levé]],"0000"),2)</f>
        <v>#VALUE!</v>
      </c>
      <c r="X696" s="31" t="e">
        <f>LEFT(TEXT(DataFromForm[[#This Row],[Heure levé]],"0000"),2)+1</f>
        <v>#VALUE!</v>
      </c>
      <c r="Y696" t="e">
        <f>IF(RIGHT(DataFromForm[[#This Row],[Heure levé]],2)*1 &gt;57, X696,W696)</f>
        <v>#VALUE!</v>
      </c>
      <c r="Z696" t="e">
        <f>IF(RIGHT(DataFromForm[[#This Row],[Heure levé]],2)*1 &gt;57,0,MROUND(RIGHT(DataFromForm[[#This Row],[Heure coucher]]*1,2),15))</f>
        <v>#VALUE!</v>
      </c>
      <c r="AA696" t="e" cm="1">
        <f t="array" aca="1" ref="AA696" ca="1">RIGHT(CELL("address",INDEX(Agenda!A:A,MATCH(DataFromForm[[#This Row],[Date]],Agenda!A:A,0))),3)</f>
        <v>#VALUE!</v>
      </c>
      <c r="AB696" s="4" t="e" cm="1">
        <f t="array" ref="AB696">INDEX(MatriceHeureHeure[], MATCH(Z696*1,TableHeuresMinutes[Colonne1],0),MATCH(Y696*1,(MatriceHeureHeure[#Headers])*1,0))</f>
        <v>#VALUE!</v>
      </c>
      <c r="AD696" s="48" t="e">
        <f>LEFT(TEXT(DataFromForm[[#This Row],[HeureBoisson]],"0000"),2)</f>
        <v>#VALUE!</v>
      </c>
      <c r="AE696" s="31" t="e">
        <f>LEFT(TEXT(DataFromForm[[#This Row],[HeureBoisson]],"0000"),2)+1</f>
        <v>#VALUE!</v>
      </c>
      <c r="AF696" t="e">
        <f>IF(RIGHT(DataFromForm[[#This Row],[HeureBoisson]],2)*1 &gt;57, AE696,AD696)</f>
        <v>#VALUE!</v>
      </c>
      <c r="AG696" t="e">
        <f>IF(RIGHT(DataFromForm[[#This Row],[HeureBoisson]],2)*1 &gt;57,0,MROUND(RIGHT(DataFromForm[[#This Row],[Heure coucher]]*1,2),15))</f>
        <v>#VALUE!</v>
      </c>
      <c r="AH696" t="e" cm="1">
        <f t="array" aca="1" ref="AH696" ca="1">RIGHT(CELL("address",INDEX(Agenda!A:A,MATCH(DataFromForm[[#This Row],[Date]],Agenda!A:A,0))),3)-1</f>
        <v>#VALUE!</v>
      </c>
      <c r="AI696" s="4" t="e" cm="1">
        <f t="array" ref="AI696">INDEX(MatriceHeureHeure[], MATCH(AG696*1,TableHeuresMinutes[Colonne1],0),MATCH(AF696*1,(MatriceHeureHeure[#Headers])*1,0))</f>
        <v>#VALUE!</v>
      </c>
      <c r="AJ696" s="37">
        <v>0</v>
      </c>
      <c r="AK696" s="48" t="e">
        <f>LEFT(TEXT(DataFromForm[[#This Row],[Heure sieste]],"0000"),2)</f>
        <v>#VALUE!</v>
      </c>
      <c r="AL696" s="31" t="e">
        <f>LEFT(TEXT(DataFromForm[[#This Row],[Heure sieste]],"0000"),2)+1</f>
        <v>#VALUE!</v>
      </c>
      <c r="AM696" t="e">
        <f>IF(RIGHT(DataFromForm[[#This Row],[Heure sieste]],2)*1 &gt;57, AL696,AK696)</f>
        <v>#VALUE!</v>
      </c>
      <c r="AN696" t="e">
        <f>IF(RIGHT(DataFromForm[[#This Row],[Heure sieste]],2)*1 &gt;57,0,MROUND(RIGHT(DataFromForm[[#This Row],[Heure sieste]]*1,2),15))</f>
        <v>#VALUE!</v>
      </c>
      <c r="AO696" t="e">
        <f>MROUND(DataFromForm[[#This Row],[Durée sieste]],15)</f>
        <v>#VALUE!</v>
      </c>
      <c r="AP696" t="e" cm="1">
        <f t="array" aca="1" ref="AP696" ca="1">RIGHT(CELL("address",INDEX(Agenda!A:A,MATCH(DataFromForm[[#This Row],[Date]],Agenda!A:A,0))),3)</f>
        <v>#VALUE!</v>
      </c>
      <c r="AQ696" s="4" t="e" cm="1">
        <f t="array" ref="AQ696">INDEX(MatriceHeureHeure[], MATCH(AN696*1,TableHeuresMinutes[Colonne1],0),MATCH(AM696*1,(MatriceHeureHeure[#Headers])*1,0))</f>
        <v>#VALUE!</v>
      </c>
      <c r="AR696" t="e">
        <f t="shared" si="11"/>
        <v>#VALUE!</v>
      </c>
    </row>
    <row r="697" spans="16:44">
      <c r="P697" s="30" t="e">
        <f>LEFT(TEXT(DataFromForm[[#This Row],[Heure coucher]],"0000"),2)</f>
        <v>#VALUE!</v>
      </c>
      <c r="Q697" s="31" t="e">
        <f>LEFT(TEXT(DataFromForm[[#This Row],[Heure coucher]],"0000"),2)+1</f>
        <v>#VALUE!</v>
      </c>
      <c r="R697" s="32" t="e">
        <f>IF(RIGHT(DataFromForm[[#This Row],[Heure coucher]],2)*1 &gt;57,Q697, P697)</f>
        <v>#VALUE!</v>
      </c>
      <c r="S697" s="33" t="e">
        <f>IF(RIGHT(DataFromForm[[#This Row],[Heure coucher]],2)*1 &gt;57,0,MROUND(RIGHT(DataFromForm[[#This Row],[Heure coucher]]*1,2),15))</f>
        <v>#VALUE!</v>
      </c>
      <c r="T697" s="20" t="e" cm="1">
        <f t="array" aca="1" ref="T697" ca="1">RIGHT(CELL("address",INDEX(Agenda!A:A,MATCH(DataFromForm[[#This Row],[Date]],Agenda!A:A,0))),3)</f>
        <v>#VALUE!</v>
      </c>
      <c r="U697" s="34" t="e" cm="1">
        <f t="array" ref="U697">INDEX(MatriceHeureHeure[], MATCH(S697*1,TableHeuresMinutes[Colonne1],0),MATCH(R697*1,(MatriceHeureHeure[#Headers])*1,0))</f>
        <v>#VALUE!</v>
      </c>
      <c r="W697" s="30" t="e">
        <f>LEFT(TEXT(DataFromForm[[#This Row],[Heure levé]],"0000"),2)</f>
        <v>#VALUE!</v>
      </c>
      <c r="X697" s="31" t="e">
        <f>LEFT(TEXT(DataFromForm[[#This Row],[Heure levé]],"0000"),2)+1</f>
        <v>#VALUE!</v>
      </c>
      <c r="Y697" t="e">
        <f>IF(RIGHT(DataFromForm[[#This Row],[Heure levé]],2)*1 &gt;57, X697,W697)</f>
        <v>#VALUE!</v>
      </c>
      <c r="Z697" t="e">
        <f>IF(RIGHT(DataFromForm[[#This Row],[Heure levé]],2)*1 &gt;57,0,MROUND(RIGHT(DataFromForm[[#This Row],[Heure coucher]]*1,2),15))</f>
        <v>#VALUE!</v>
      </c>
      <c r="AA697" t="e" cm="1">
        <f t="array" aca="1" ref="AA697" ca="1">RIGHT(CELL("address",INDEX(Agenda!A:A,MATCH(DataFromForm[[#This Row],[Date]],Agenda!A:A,0))),3)</f>
        <v>#VALUE!</v>
      </c>
      <c r="AB697" s="4" t="e" cm="1">
        <f t="array" ref="AB697">INDEX(MatriceHeureHeure[], MATCH(Z697*1,TableHeuresMinutes[Colonne1],0),MATCH(Y697*1,(MatriceHeureHeure[#Headers])*1,0))</f>
        <v>#VALUE!</v>
      </c>
      <c r="AD697" s="48" t="e">
        <f>LEFT(TEXT(DataFromForm[[#This Row],[HeureBoisson]],"0000"),2)</f>
        <v>#VALUE!</v>
      </c>
      <c r="AE697" s="31" t="e">
        <f>LEFT(TEXT(DataFromForm[[#This Row],[HeureBoisson]],"0000"),2)+1</f>
        <v>#VALUE!</v>
      </c>
      <c r="AF697" t="e">
        <f>IF(RIGHT(DataFromForm[[#This Row],[HeureBoisson]],2)*1 &gt;57, AE697,AD697)</f>
        <v>#VALUE!</v>
      </c>
      <c r="AG697" t="e">
        <f>IF(RIGHT(DataFromForm[[#This Row],[HeureBoisson]],2)*1 &gt;57,0,MROUND(RIGHT(DataFromForm[[#This Row],[Heure coucher]]*1,2),15))</f>
        <v>#VALUE!</v>
      </c>
      <c r="AH697" t="e" cm="1">
        <f t="array" aca="1" ref="AH697" ca="1">RIGHT(CELL("address",INDEX(Agenda!A:A,MATCH(DataFromForm[[#This Row],[Date]],Agenda!A:A,0))),3)-1</f>
        <v>#VALUE!</v>
      </c>
      <c r="AI697" s="4" t="e" cm="1">
        <f t="array" ref="AI697">INDEX(MatriceHeureHeure[], MATCH(AG697*1,TableHeuresMinutes[Colonne1],0),MATCH(AF697*1,(MatriceHeureHeure[#Headers])*1,0))</f>
        <v>#VALUE!</v>
      </c>
      <c r="AJ697" s="37">
        <v>0</v>
      </c>
      <c r="AK697" s="48" t="e">
        <f>LEFT(TEXT(DataFromForm[[#This Row],[Heure sieste]],"0000"),2)</f>
        <v>#VALUE!</v>
      </c>
      <c r="AL697" s="31" t="e">
        <f>LEFT(TEXT(DataFromForm[[#This Row],[Heure sieste]],"0000"),2)+1</f>
        <v>#VALUE!</v>
      </c>
      <c r="AM697" t="e">
        <f>IF(RIGHT(DataFromForm[[#This Row],[Heure sieste]],2)*1 &gt;57, AL697,AK697)</f>
        <v>#VALUE!</v>
      </c>
      <c r="AN697" t="e">
        <f>IF(RIGHT(DataFromForm[[#This Row],[Heure sieste]],2)*1 &gt;57,0,MROUND(RIGHT(DataFromForm[[#This Row],[Heure sieste]]*1,2),15))</f>
        <v>#VALUE!</v>
      </c>
      <c r="AO697" t="e">
        <f>MROUND(DataFromForm[[#This Row],[Durée sieste]],15)</f>
        <v>#VALUE!</v>
      </c>
      <c r="AP697" t="e" cm="1">
        <f t="array" aca="1" ref="AP697" ca="1">RIGHT(CELL("address",INDEX(Agenda!A:A,MATCH(DataFromForm[[#This Row],[Date]],Agenda!A:A,0))),3)</f>
        <v>#VALUE!</v>
      </c>
      <c r="AQ697" s="4" t="e" cm="1">
        <f t="array" ref="AQ697">INDEX(MatriceHeureHeure[], MATCH(AN697*1,TableHeuresMinutes[Colonne1],0),MATCH(AM697*1,(MatriceHeureHeure[#Headers])*1,0))</f>
        <v>#VALUE!</v>
      </c>
      <c r="AR697" t="e">
        <f t="shared" si="11"/>
        <v>#VALUE!</v>
      </c>
    </row>
    <row r="698" spans="16:44">
      <c r="P698" s="30" t="e">
        <f>LEFT(TEXT(DataFromForm[[#This Row],[Heure coucher]],"0000"),2)</f>
        <v>#VALUE!</v>
      </c>
      <c r="Q698" s="31" t="e">
        <f>LEFT(TEXT(DataFromForm[[#This Row],[Heure coucher]],"0000"),2)+1</f>
        <v>#VALUE!</v>
      </c>
      <c r="R698" s="32" t="e">
        <f>IF(RIGHT(DataFromForm[[#This Row],[Heure coucher]],2)*1 &gt;57,Q698, P698)</f>
        <v>#VALUE!</v>
      </c>
      <c r="S698" s="33" t="e">
        <f>IF(RIGHT(DataFromForm[[#This Row],[Heure coucher]],2)*1 &gt;57,0,MROUND(RIGHT(DataFromForm[[#This Row],[Heure coucher]]*1,2),15))</f>
        <v>#VALUE!</v>
      </c>
      <c r="T698" s="20" t="e" cm="1">
        <f t="array" aca="1" ref="T698" ca="1">RIGHT(CELL("address",INDEX(Agenda!A:A,MATCH(DataFromForm[[#This Row],[Date]],Agenda!A:A,0))),3)</f>
        <v>#VALUE!</v>
      </c>
      <c r="U698" s="34" t="e" cm="1">
        <f t="array" ref="U698">INDEX(MatriceHeureHeure[], MATCH(S698*1,TableHeuresMinutes[Colonne1],0),MATCH(R698*1,(MatriceHeureHeure[#Headers])*1,0))</f>
        <v>#VALUE!</v>
      </c>
      <c r="W698" s="30" t="e">
        <f>LEFT(TEXT(DataFromForm[[#This Row],[Heure levé]],"0000"),2)</f>
        <v>#VALUE!</v>
      </c>
      <c r="X698" s="31" t="e">
        <f>LEFT(TEXT(DataFromForm[[#This Row],[Heure levé]],"0000"),2)+1</f>
        <v>#VALUE!</v>
      </c>
      <c r="Y698" t="e">
        <f>IF(RIGHT(DataFromForm[[#This Row],[Heure levé]],2)*1 &gt;57, X698,W698)</f>
        <v>#VALUE!</v>
      </c>
      <c r="Z698" t="e">
        <f>IF(RIGHT(DataFromForm[[#This Row],[Heure levé]],2)*1 &gt;57,0,MROUND(RIGHT(DataFromForm[[#This Row],[Heure coucher]]*1,2),15))</f>
        <v>#VALUE!</v>
      </c>
      <c r="AA698" t="e" cm="1">
        <f t="array" aca="1" ref="AA698" ca="1">RIGHT(CELL("address",INDEX(Agenda!A:A,MATCH(DataFromForm[[#This Row],[Date]],Agenda!A:A,0))),3)</f>
        <v>#VALUE!</v>
      </c>
      <c r="AB698" s="4" t="e" cm="1">
        <f t="array" ref="AB698">INDEX(MatriceHeureHeure[], MATCH(Z698*1,TableHeuresMinutes[Colonne1],0),MATCH(Y698*1,(MatriceHeureHeure[#Headers])*1,0))</f>
        <v>#VALUE!</v>
      </c>
      <c r="AD698" s="48" t="e">
        <f>LEFT(TEXT(DataFromForm[[#This Row],[HeureBoisson]],"0000"),2)</f>
        <v>#VALUE!</v>
      </c>
      <c r="AE698" s="31" t="e">
        <f>LEFT(TEXT(DataFromForm[[#This Row],[HeureBoisson]],"0000"),2)+1</f>
        <v>#VALUE!</v>
      </c>
      <c r="AF698" t="e">
        <f>IF(RIGHT(DataFromForm[[#This Row],[HeureBoisson]],2)*1 &gt;57, AE698,AD698)</f>
        <v>#VALUE!</v>
      </c>
      <c r="AG698" t="e">
        <f>IF(RIGHT(DataFromForm[[#This Row],[HeureBoisson]],2)*1 &gt;57,0,MROUND(RIGHT(DataFromForm[[#This Row],[Heure coucher]]*1,2),15))</f>
        <v>#VALUE!</v>
      </c>
      <c r="AH698" t="e" cm="1">
        <f t="array" aca="1" ref="AH698" ca="1">RIGHT(CELL("address",INDEX(Agenda!A:A,MATCH(DataFromForm[[#This Row],[Date]],Agenda!A:A,0))),3)-1</f>
        <v>#VALUE!</v>
      </c>
      <c r="AI698" s="4" t="e" cm="1">
        <f t="array" ref="AI698">INDEX(MatriceHeureHeure[], MATCH(AG698*1,TableHeuresMinutes[Colonne1],0),MATCH(AF698*1,(MatriceHeureHeure[#Headers])*1,0))</f>
        <v>#VALUE!</v>
      </c>
      <c r="AJ698" s="37">
        <v>0</v>
      </c>
      <c r="AK698" s="48" t="e">
        <f>LEFT(TEXT(DataFromForm[[#This Row],[Heure sieste]],"0000"),2)</f>
        <v>#VALUE!</v>
      </c>
      <c r="AL698" s="31" t="e">
        <f>LEFT(TEXT(DataFromForm[[#This Row],[Heure sieste]],"0000"),2)+1</f>
        <v>#VALUE!</v>
      </c>
      <c r="AM698" t="e">
        <f>IF(RIGHT(DataFromForm[[#This Row],[Heure sieste]],2)*1 &gt;57, AL698,AK698)</f>
        <v>#VALUE!</v>
      </c>
      <c r="AN698" t="e">
        <f>IF(RIGHT(DataFromForm[[#This Row],[Heure sieste]],2)*1 &gt;57,0,MROUND(RIGHT(DataFromForm[[#This Row],[Heure sieste]]*1,2),15))</f>
        <v>#VALUE!</v>
      </c>
      <c r="AO698" t="e">
        <f>MROUND(DataFromForm[[#This Row],[Durée sieste]],15)</f>
        <v>#VALUE!</v>
      </c>
      <c r="AP698" t="e" cm="1">
        <f t="array" aca="1" ref="AP698" ca="1">RIGHT(CELL("address",INDEX(Agenda!A:A,MATCH(DataFromForm[[#This Row],[Date]],Agenda!A:A,0))),3)</f>
        <v>#VALUE!</v>
      </c>
      <c r="AQ698" s="4" t="e" cm="1">
        <f t="array" ref="AQ698">INDEX(MatriceHeureHeure[], MATCH(AN698*1,TableHeuresMinutes[Colonne1],0),MATCH(AM698*1,(MatriceHeureHeure[#Headers])*1,0))</f>
        <v>#VALUE!</v>
      </c>
      <c r="AR698" t="e">
        <f t="shared" si="11"/>
        <v>#VALUE!</v>
      </c>
    </row>
    <row r="699" spans="16:44">
      <c r="P699" s="30" t="e">
        <f>LEFT(TEXT(DataFromForm[[#This Row],[Heure coucher]],"0000"),2)</f>
        <v>#VALUE!</v>
      </c>
      <c r="Q699" s="31" t="e">
        <f>LEFT(TEXT(DataFromForm[[#This Row],[Heure coucher]],"0000"),2)+1</f>
        <v>#VALUE!</v>
      </c>
      <c r="R699" s="32" t="e">
        <f>IF(RIGHT(DataFromForm[[#This Row],[Heure coucher]],2)*1 &gt;57,Q699, P699)</f>
        <v>#VALUE!</v>
      </c>
      <c r="S699" s="33" t="e">
        <f>IF(RIGHT(DataFromForm[[#This Row],[Heure coucher]],2)*1 &gt;57,0,MROUND(RIGHT(DataFromForm[[#This Row],[Heure coucher]]*1,2),15))</f>
        <v>#VALUE!</v>
      </c>
      <c r="T699" s="20" t="e" cm="1">
        <f t="array" aca="1" ref="T699" ca="1">RIGHT(CELL("address",INDEX(Agenda!A:A,MATCH(DataFromForm[[#This Row],[Date]],Agenda!A:A,0))),3)</f>
        <v>#VALUE!</v>
      </c>
      <c r="U699" s="34" t="e" cm="1">
        <f t="array" ref="U699">INDEX(MatriceHeureHeure[], MATCH(S699*1,TableHeuresMinutes[Colonne1],0),MATCH(R699*1,(MatriceHeureHeure[#Headers])*1,0))</f>
        <v>#VALUE!</v>
      </c>
      <c r="W699" s="30" t="e">
        <f>LEFT(TEXT(DataFromForm[[#This Row],[Heure levé]],"0000"),2)</f>
        <v>#VALUE!</v>
      </c>
      <c r="X699" s="31" t="e">
        <f>LEFT(TEXT(DataFromForm[[#This Row],[Heure levé]],"0000"),2)+1</f>
        <v>#VALUE!</v>
      </c>
      <c r="Y699" t="e">
        <f>IF(RIGHT(DataFromForm[[#This Row],[Heure levé]],2)*1 &gt;57, X699,W699)</f>
        <v>#VALUE!</v>
      </c>
      <c r="Z699" t="e">
        <f>IF(RIGHT(DataFromForm[[#This Row],[Heure levé]],2)*1 &gt;57,0,MROUND(RIGHT(DataFromForm[[#This Row],[Heure coucher]]*1,2),15))</f>
        <v>#VALUE!</v>
      </c>
      <c r="AA699" t="e" cm="1">
        <f t="array" aca="1" ref="AA699" ca="1">RIGHT(CELL("address",INDEX(Agenda!A:A,MATCH(DataFromForm[[#This Row],[Date]],Agenda!A:A,0))),3)</f>
        <v>#VALUE!</v>
      </c>
      <c r="AB699" s="4" t="e" cm="1">
        <f t="array" ref="AB699">INDEX(MatriceHeureHeure[], MATCH(Z699*1,TableHeuresMinutes[Colonne1],0),MATCH(Y699*1,(MatriceHeureHeure[#Headers])*1,0))</f>
        <v>#VALUE!</v>
      </c>
      <c r="AD699" s="48" t="e">
        <f>LEFT(TEXT(DataFromForm[[#This Row],[HeureBoisson]],"0000"),2)</f>
        <v>#VALUE!</v>
      </c>
      <c r="AE699" s="31" t="e">
        <f>LEFT(TEXT(DataFromForm[[#This Row],[HeureBoisson]],"0000"),2)+1</f>
        <v>#VALUE!</v>
      </c>
      <c r="AF699" t="e">
        <f>IF(RIGHT(DataFromForm[[#This Row],[HeureBoisson]],2)*1 &gt;57, AE699,AD699)</f>
        <v>#VALUE!</v>
      </c>
      <c r="AG699" t="e">
        <f>IF(RIGHT(DataFromForm[[#This Row],[HeureBoisson]],2)*1 &gt;57,0,MROUND(RIGHT(DataFromForm[[#This Row],[Heure coucher]]*1,2),15))</f>
        <v>#VALUE!</v>
      </c>
      <c r="AH699" t="e" cm="1">
        <f t="array" aca="1" ref="AH699" ca="1">RIGHT(CELL("address",INDEX(Agenda!A:A,MATCH(DataFromForm[[#This Row],[Date]],Agenda!A:A,0))),3)-1</f>
        <v>#VALUE!</v>
      </c>
      <c r="AI699" s="4" t="e" cm="1">
        <f t="array" ref="AI699">INDEX(MatriceHeureHeure[], MATCH(AG699*1,TableHeuresMinutes[Colonne1],0),MATCH(AF699*1,(MatriceHeureHeure[#Headers])*1,0))</f>
        <v>#VALUE!</v>
      </c>
      <c r="AJ699" s="37">
        <v>0</v>
      </c>
      <c r="AK699" s="48" t="e">
        <f>LEFT(TEXT(DataFromForm[[#This Row],[Heure sieste]],"0000"),2)</f>
        <v>#VALUE!</v>
      </c>
      <c r="AL699" s="31" t="e">
        <f>LEFT(TEXT(DataFromForm[[#This Row],[Heure sieste]],"0000"),2)+1</f>
        <v>#VALUE!</v>
      </c>
      <c r="AM699" t="e">
        <f>IF(RIGHT(DataFromForm[[#This Row],[Heure sieste]],2)*1 &gt;57, AL699,AK699)</f>
        <v>#VALUE!</v>
      </c>
      <c r="AN699" t="e">
        <f>IF(RIGHT(DataFromForm[[#This Row],[Heure sieste]],2)*1 &gt;57,0,MROUND(RIGHT(DataFromForm[[#This Row],[Heure sieste]]*1,2),15))</f>
        <v>#VALUE!</v>
      </c>
      <c r="AO699" t="e">
        <f>MROUND(DataFromForm[[#This Row],[Durée sieste]],15)</f>
        <v>#VALUE!</v>
      </c>
      <c r="AP699" t="e" cm="1">
        <f t="array" aca="1" ref="AP699" ca="1">RIGHT(CELL("address",INDEX(Agenda!A:A,MATCH(DataFromForm[[#This Row],[Date]],Agenda!A:A,0))),3)</f>
        <v>#VALUE!</v>
      </c>
      <c r="AQ699" s="4" t="e" cm="1">
        <f t="array" ref="AQ699">INDEX(MatriceHeureHeure[], MATCH(AN699*1,TableHeuresMinutes[Colonne1],0),MATCH(AM699*1,(MatriceHeureHeure[#Headers])*1,0))</f>
        <v>#VALUE!</v>
      </c>
      <c r="AR699" t="e">
        <f t="shared" si="11"/>
        <v>#VALUE!</v>
      </c>
    </row>
    <row r="700" spans="16:44">
      <c r="P700" s="30" t="e">
        <f>LEFT(TEXT(DataFromForm[[#This Row],[Heure coucher]],"0000"),2)</f>
        <v>#VALUE!</v>
      </c>
      <c r="Q700" s="31" t="e">
        <f>LEFT(TEXT(DataFromForm[[#This Row],[Heure coucher]],"0000"),2)+1</f>
        <v>#VALUE!</v>
      </c>
      <c r="R700" s="32" t="e">
        <f>IF(RIGHT(DataFromForm[[#This Row],[Heure coucher]],2)*1 &gt;57,Q700, P700)</f>
        <v>#VALUE!</v>
      </c>
      <c r="S700" s="33" t="e">
        <f>IF(RIGHT(DataFromForm[[#This Row],[Heure coucher]],2)*1 &gt;57,0,MROUND(RIGHT(DataFromForm[[#This Row],[Heure coucher]]*1,2),15))</f>
        <v>#VALUE!</v>
      </c>
      <c r="T700" s="20" t="e" cm="1">
        <f t="array" aca="1" ref="T700" ca="1">RIGHT(CELL("address",INDEX(Agenda!A:A,MATCH(DataFromForm[[#This Row],[Date]],Agenda!A:A,0))),3)</f>
        <v>#VALUE!</v>
      </c>
      <c r="U700" s="34" t="e" cm="1">
        <f t="array" ref="U700">INDEX(MatriceHeureHeure[], MATCH(S700*1,TableHeuresMinutes[Colonne1],0),MATCH(R700*1,(MatriceHeureHeure[#Headers])*1,0))</f>
        <v>#VALUE!</v>
      </c>
      <c r="W700" s="30" t="e">
        <f>LEFT(TEXT(DataFromForm[[#This Row],[Heure levé]],"0000"),2)</f>
        <v>#VALUE!</v>
      </c>
      <c r="X700" s="31" t="e">
        <f>LEFT(TEXT(DataFromForm[[#This Row],[Heure levé]],"0000"),2)+1</f>
        <v>#VALUE!</v>
      </c>
      <c r="Y700" t="e">
        <f>IF(RIGHT(DataFromForm[[#This Row],[Heure levé]],2)*1 &gt;57, X700,W700)</f>
        <v>#VALUE!</v>
      </c>
      <c r="Z700" t="e">
        <f>IF(RIGHT(DataFromForm[[#This Row],[Heure levé]],2)*1 &gt;57,0,MROUND(RIGHT(DataFromForm[[#This Row],[Heure coucher]]*1,2),15))</f>
        <v>#VALUE!</v>
      </c>
      <c r="AA700" t="e" cm="1">
        <f t="array" aca="1" ref="AA700" ca="1">RIGHT(CELL("address",INDEX(Agenda!A:A,MATCH(DataFromForm[[#This Row],[Date]],Agenda!A:A,0))),3)</f>
        <v>#VALUE!</v>
      </c>
      <c r="AB700" s="4" t="e" cm="1">
        <f t="array" ref="AB700">INDEX(MatriceHeureHeure[], MATCH(Z700*1,TableHeuresMinutes[Colonne1],0),MATCH(Y700*1,(MatriceHeureHeure[#Headers])*1,0))</f>
        <v>#VALUE!</v>
      </c>
      <c r="AD700" s="48" t="e">
        <f>LEFT(TEXT(DataFromForm[[#This Row],[HeureBoisson]],"0000"),2)</f>
        <v>#VALUE!</v>
      </c>
      <c r="AE700" s="31" t="e">
        <f>LEFT(TEXT(DataFromForm[[#This Row],[HeureBoisson]],"0000"),2)+1</f>
        <v>#VALUE!</v>
      </c>
      <c r="AF700" t="e">
        <f>IF(RIGHT(DataFromForm[[#This Row],[HeureBoisson]],2)*1 &gt;57, AE700,AD700)</f>
        <v>#VALUE!</v>
      </c>
      <c r="AG700" t="e">
        <f>IF(RIGHT(DataFromForm[[#This Row],[HeureBoisson]],2)*1 &gt;57,0,MROUND(RIGHT(DataFromForm[[#This Row],[Heure coucher]]*1,2),15))</f>
        <v>#VALUE!</v>
      </c>
      <c r="AH700" t="e" cm="1">
        <f t="array" aca="1" ref="AH700" ca="1">RIGHT(CELL("address",INDEX(Agenda!A:A,MATCH(DataFromForm[[#This Row],[Date]],Agenda!A:A,0))),3)-1</f>
        <v>#VALUE!</v>
      </c>
      <c r="AI700" s="4" t="e" cm="1">
        <f t="array" ref="AI700">INDEX(MatriceHeureHeure[], MATCH(AG700*1,TableHeuresMinutes[Colonne1],0),MATCH(AF700*1,(MatriceHeureHeure[#Headers])*1,0))</f>
        <v>#VALUE!</v>
      </c>
      <c r="AJ700" s="37">
        <v>0</v>
      </c>
      <c r="AK700" s="48" t="e">
        <f>LEFT(TEXT(DataFromForm[[#This Row],[Heure sieste]],"0000"),2)</f>
        <v>#VALUE!</v>
      </c>
      <c r="AL700" s="31" t="e">
        <f>LEFT(TEXT(DataFromForm[[#This Row],[Heure sieste]],"0000"),2)+1</f>
        <v>#VALUE!</v>
      </c>
      <c r="AM700" t="e">
        <f>IF(RIGHT(DataFromForm[[#This Row],[Heure sieste]],2)*1 &gt;57, AL700,AK700)</f>
        <v>#VALUE!</v>
      </c>
      <c r="AN700" t="e">
        <f>IF(RIGHT(DataFromForm[[#This Row],[Heure sieste]],2)*1 &gt;57,0,MROUND(RIGHT(DataFromForm[[#This Row],[Heure sieste]]*1,2),15))</f>
        <v>#VALUE!</v>
      </c>
      <c r="AO700" t="e">
        <f>MROUND(DataFromForm[[#This Row],[Durée sieste]],15)</f>
        <v>#VALUE!</v>
      </c>
      <c r="AP700" t="e" cm="1">
        <f t="array" aca="1" ref="AP700" ca="1">RIGHT(CELL("address",INDEX(Agenda!A:A,MATCH(DataFromForm[[#This Row],[Date]],Agenda!A:A,0))),3)</f>
        <v>#VALUE!</v>
      </c>
      <c r="AQ700" s="4" t="e" cm="1">
        <f t="array" ref="AQ700">INDEX(MatriceHeureHeure[], MATCH(AN700*1,TableHeuresMinutes[Colonne1],0),MATCH(AM700*1,(MatriceHeureHeure[#Headers])*1,0))</f>
        <v>#VALUE!</v>
      </c>
      <c r="AR700" t="e">
        <f t="shared" si="11"/>
        <v>#VALUE!</v>
      </c>
    </row>
    <row r="701" spans="16:44">
      <c r="P701" s="30" t="e">
        <f>LEFT(TEXT(DataFromForm[[#This Row],[Heure coucher]],"0000"),2)</f>
        <v>#VALUE!</v>
      </c>
      <c r="Q701" s="31" t="e">
        <f>LEFT(TEXT(DataFromForm[[#This Row],[Heure coucher]],"0000"),2)+1</f>
        <v>#VALUE!</v>
      </c>
      <c r="R701" s="32" t="e">
        <f>IF(RIGHT(DataFromForm[[#This Row],[Heure coucher]],2)*1 &gt;57,Q701, P701)</f>
        <v>#VALUE!</v>
      </c>
      <c r="S701" s="33" t="e">
        <f>IF(RIGHT(DataFromForm[[#This Row],[Heure coucher]],2)*1 &gt;57,0,MROUND(RIGHT(DataFromForm[[#This Row],[Heure coucher]]*1,2),15))</f>
        <v>#VALUE!</v>
      </c>
      <c r="T701" s="20" t="e" cm="1">
        <f t="array" aca="1" ref="T701" ca="1">RIGHT(CELL("address",INDEX(Agenda!A:A,MATCH(DataFromForm[[#This Row],[Date]],Agenda!A:A,0))),3)</f>
        <v>#VALUE!</v>
      </c>
      <c r="U701" s="34" t="e" cm="1">
        <f t="array" ref="U701">INDEX(MatriceHeureHeure[], MATCH(S701*1,TableHeuresMinutes[Colonne1],0),MATCH(R701*1,(MatriceHeureHeure[#Headers])*1,0))</f>
        <v>#VALUE!</v>
      </c>
      <c r="W701" s="30" t="e">
        <f>LEFT(TEXT(DataFromForm[[#This Row],[Heure levé]],"0000"),2)</f>
        <v>#VALUE!</v>
      </c>
      <c r="X701" s="31" t="e">
        <f>LEFT(TEXT(DataFromForm[[#This Row],[Heure levé]],"0000"),2)+1</f>
        <v>#VALUE!</v>
      </c>
      <c r="Y701" t="e">
        <f>IF(RIGHT(DataFromForm[[#This Row],[Heure levé]],2)*1 &gt;57, X701,W701)</f>
        <v>#VALUE!</v>
      </c>
      <c r="Z701" t="e">
        <f>IF(RIGHT(DataFromForm[[#This Row],[Heure levé]],2)*1 &gt;57,0,MROUND(RIGHT(DataFromForm[[#This Row],[Heure coucher]]*1,2),15))</f>
        <v>#VALUE!</v>
      </c>
      <c r="AA701" t="e" cm="1">
        <f t="array" aca="1" ref="AA701" ca="1">RIGHT(CELL("address",INDEX(Agenda!A:A,MATCH(DataFromForm[[#This Row],[Date]],Agenda!A:A,0))),3)</f>
        <v>#VALUE!</v>
      </c>
      <c r="AB701" s="4" t="e" cm="1">
        <f t="array" ref="AB701">INDEX(MatriceHeureHeure[], MATCH(Z701*1,TableHeuresMinutes[Colonne1],0),MATCH(Y701*1,(MatriceHeureHeure[#Headers])*1,0))</f>
        <v>#VALUE!</v>
      </c>
      <c r="AD701" s="48" t="e">
        <f>LEFT(TEXT(DataFromForm[[#This Row],[HeureBoisson]],"0000"),2)</f>
        <v>#VALUE!</v>
      </c>
      <c r="AE701" s="31" t="e">
        <f>LEFT(TEXT(DataFromForm[[#This Row],[HeureBoisson]],"0000"),2)+1</f>
        <v>#VALUE!</v>
      </c>
      <c r="AF701" t="e">
        <f>IF(RIGHT(DataFromForm[[#This Row],[HeureBoisson]],2)*1 &gt;57, AE701,AD701)</f>
        <v>#VALUE!</v>
      </c>
      <c r="AG701" t="e">
        <f>IF(RIGHT(DataFromForm[[#This Row],[HeureBoisson]],2)*1 &gt;57,0,MROUND(RIGHT(DataFromForm[[#This Row],[Heure coucher]]*1,2),15))</f>
        <v>#VALUE!</v>
      </c>
      <c r="AH701" t="e" cm="1">
        <f t="array" aca="1" ref="AH701" ca="1">RIGHT(CELL("address",INDEX(Agenda!A:A,MATCH(DataFromForm[[#This Row],[Date]],Agenda!A:A,0))),3)-1</f>
        <v>#VALUE!</v>
      </c>
      <c r="AI701" s="4" t="e" cm="1">
        <f t="array" ref="AI701">INDEX(MatriceHeureHeure[], MATCH(AG701*1,TableHeuresMinutes[Colonne1],0),MATCH(AF701*1,(MatriceHeureHeure[#Headers])*1,0))</f>
        <v>#VALUE!</v>
      </c>
      <c r="AJ701" s="37">
        <v>0</v>
      </c>
      <c r="AK701" s="48" t="e">
        <f>LEFT(TEXT(DataFromForm[[#This Row],[Heure sieste]],"0000"),2)</f>
        <v>#VALUE!</v>
      </c>
      <c r="AL701" s="31" t="e">
        <f>LEFT(TEXT(DataFromForm[[#This Row],[Heure sieste]],"0000"),2)+1</f>
        <v>#VALUE!</v>
      </c>
      <c r="AM701" t="e">
        <f>IF(RIGHT(DataFromForm[[#This Row],[Heure sieste]],2)*1 &gt;57, AL701,AK701)</f>
        <v>#VALUE!</v>
      </c>
      <c r="AN701" t="e">
        <f>IF(RIGHT(DataFromForm[[#This Row],[Heure sieste]],2)*1 &gt;57,0,MROUND(RIGHT(DataFromForm[[#This Row],[Heure sieste]]*1,2),15))</f>
        <v>#VALUE!</v>
      </c>
      <c r="AO701" t="e">
        <f>MROUND(DataFromForm[[#This Row],[Durée sieste]],15)</f>
        <v>#VALUE!</v>
      </c>
      <c r="AP701" t="e" cm="1">
        <f t="array" aca="1" ref="AP701" ca="1">RIGHT(CELL("address",INDEX(Agenda!A:A,MATCH(DataFromForm[[#This Row],[Date]],Agenda!A:A,0))),3)</f>
        <v>#VALUE!</v>
      </c>
      <c r="AQ701" s="4" t="e" cm="1">
        <f t="array" ref="AQ701">INDEX(MatriceHeureHeure[], MATCH(AN701*1,TableHeuresMinutes[Colonne1],0),MATCH(AM701*1,(MatriceHeureHeure[#Headers])*1,0))</f>
        <v>#VALUE!</v>
      </c>
      <c r="AR701" t="e">
        <f t="shared" si="11"/>
        <v>#VALUE!</v>
      </c>
    </row>
    <row r="702" spans="16:44">
      <c r="P702" s="30" t="e">
        <f>LEFT(TEXT(DataFromForm[[#This Row],[Heure coucher]],"0000"),2)</f>
        <v>#VALUE!</v>
      </c>
      <c r="Q702" s="31" t="e">
        <f>LEFT(TEXT(DataFromForm[[#This Row],[Heure coucher]],"0000"),2)+1</f>
        <v>#VALUE!</v>
      </c>
      <c r="R702" s="32" t="e">
        <f>IF(RIGHT(DataFromForm[[#This Row],[Heure coucher]],2)*1 &gt;57,Q702, P702)</f>
        <v>#VALUE!</v>
      </c>
      <c r="S702" s="33" t="e">
        <f>IF(RIGHT(DataFromForm[[#This Row],[Heure coucher]],2)*1 &gt;57,0,MROUND(RIGHT(DataFromForm[[#This Row],[Heure coucher]]*1,2),15))</f>
        <v>#VALUE!</v>
      </c>
      <c r="T702" s="20" t="e" cm="1">
        <f t="array" aca="1" ref="T702" ca="1">RIGHT(CELL("address",INDEX(Agenda!A:A,MATCH(DataFromForm[[#This Row],[Date]],Agenda!A:A,0))),3)</f>
        <v>#VALUE!</v>
      </c>
      <c r="U702" s="34" t="e" cm="1">
        <f t="array" ref="U702">INDEX(MatriceHeureHeure[], MATCH(S702*1,TableHeuresMinutes[Colonne1],0),MATCH(R702*1,(MatriceHeureHeure[#Headers])*1,0))</f>
        <v>#VALUE!</v>
      </c>
      <c r="W702" s="30" t="e">
        <f>LEFT(TEXT(DataFromForm[[#This Row],[Heure levé]],"0000"),2)</f>
        <v>#VALUE!</v>
      </c>
      <c r="X702" s="31" t="e">
        <f>LEFT(TEXT(DataFromForm[[#This Row],[Heure levé]],"0000"),2)+1</f>
        <v>#VALUE!</v>
      </c>
      <c r="Y702" t="e">
        <f>IF(RIGHT(DataFromForm[[#This Row],[Heure levé]],2)*1 &gt;57, X702,W702)</f>
        <v>#VALUE!</v>
      </c>
      <c r="Z702" t="e">
        <f>IF(RIGHT(DataFromForm[[#This Row],[Heure levé]],2)*1 &gt;57,0,MROUND(RIGHT(DataFromForm[[#This Row],[Heure coucher]]*1,2),15))</f>
        <v>#VALUE!</v>
      </c>
      <c r="AA702" t="e" cm="1">
        <f t="array" aca="1" ref="AA702" ca="1">RIGHT(CELL("address",INDEX(Agenda!A:A,MATCH(DataFromForm[[#This Row],[Date]],Agenda!A:A,0))),3)</f>
        <v>#VALUE!</v>
      </c>
      <c r="AB702" s="4" t="e" cm="1">
        <f t="array" ref="AB702">INDEX(MatriceHeureHeure[], MATCH(Z702*1,TableHeuresMinutes[Colonne1],0),MATCH(Y702*1,(MatriceHeureHeure[#Headers])*1,0))</f>
        <v>#VALUE!</v>
      </c>
      <c r="AD702" s="48" t="e">
        <f>LEFT(TEXT(DataFromForm[[#This Row],[HeureBoisson]],"0000"),2)</f>
        <v>#VALUE!</v>
      </c>
      <c r="AE702" s="31" t="e">
        <f>LEFT(TEXT(DataFromForm[[#This Row],[HeureBoisson]],"0000"),2)+1</f>
        <v>#VALUE!</v>
      </c>
      <c r="AF702" t="e">
        <f>IF(RIGHT(DataFromForm[[#This Row],[HeureBoisson]],2)*1 &gt;57, AE702,AD702)</f>
        <v>#VALUE!</v>
      </c>
      <c r="AG702" t="e">
        <f>IF(RIGHT(DataFromForm[[#This Row],[HeureBoisson]],2)*1 &gt;57,0,MROUND(RIGHT(DataFromForm[[#This Row],[Heure coucher]]*1,2),15))</f>
        <v>#VALUE!</v>
      </c>
      <c r="AH702" t="e" cm="1">
        <f t="array" aca="1" ref="AH702" ca="1">RIGHT(CELL("address",INDEX(Agenda!A:A,MATCH(DataFromForm[[#This Row],[Date]],Agenda!A:A,0))),3)-1</f>
        <v>#VALUE!</v>
      </c>
      <c r="AI702" s="4" t="e" cm="1">
        <f t="array" ref="AI702">INDEX(MatriceHeureHeure[], MATCH(AG702*1,TableHeuresMinutes[Colonne1],0),MATCH(AF702*1,(MatriceHeureHeure[#Headers])*1,0))</f>
        <v>#VALUE!</v>
      </c>
      <c r="AJ702" s="37">
        <v>0</v>
      </c>
      <c r="AK702" s="48" t="e">
        <f>LEFT(TEXT(DataFromForm[[#This Row],[Heure sieste]],"0000"),2)</f>
        <v>#VALUE!</v>
      </c>
      <c r="AL702" s="31" t="e">
        <f>LEFT(TEXT(DataFromForm[[#This Row],[Heure sieste]],"0000"),2)+1</f>
        <v>#VALUE!</v>
      </c>
      <c r="AM702" t="e">
        <f>IF(RIGHT(DataFromForm[[#This Row],[Heure sieste]],2)*1 &gt;57, AL702,AK702)</f>
        <v>#VALUE!</v>
      </c>
      <c r="AN702" t="e">
        <f>IF(RIGHT(DataFromForm[[#This Row],[Heure sieste]],2)*1 &gt;57,0,MROUND(RIGHT(DataFromForm[[#This Row],[Heure sieste]]*1,2),15))</f>
        <v>#VALUE!</v>
      </c>
      <c r="AO702" t="e">
        <f>MROUND(DataFromForm[[#This Row],[Durée sieste]],15)</f>
        <v>#VALUE!</v>
      </c>
      <c r="AP702" t="e" cm="1">
        <f t="array" aca="1" ref="AP702" ca="1">RIGHT(CELL("address",INDEX(Agenda!A:A,MATCH(DataFromForm[[#This Row],[Date]],Agenda!A:A,0))),3)</f>
        <v>#VALUE!</v>
      </c>
      <c r="AQ702" s="4" t="e" cm="1">
        <f t="array" ref="AQ702">INDEX(MatriceHeureHeure[], MATCH(AN702*1,TableHeuresMinutes[Colonne1],0),MATCH(AM702*1,(MatriceHeureHeure[#Headers])*1,0))</f>
        <v>#VALUE!</v>
      </c>
      <c r="AR702" t="e">
        <f t="shared" si="11"/>
        <v>#VALUE!</v>
      </c>
    </row>
    <row r="703" spans="16:44">
      <c r="P703" s="30" t="e">
        <f>LEFT(TEXT(DataFromForm[[#This Row],[Heure coucher]],"0000"),2)</f>
        <v>#VALUE!</v>
      </c>
      <c r="Q703" s="31" t="e">
        <f>LEFT(TEXT(DataFromForm[[#This Row],[Heure coucher]],"0000"),2)+1</f>
        <v>#VALUE!</v>
      </c>
      <c r="R703" s="32" t="e">
        <f>IF(RIGHT(DataFromForm[[#This Row],[Heure coucher]],2)*1 &gt;57,Q703, P703)</f>
        <v>#VALUE!</v>
      </c>
      <c r="S703" s="33" t="e">
        <f>IF(RIGHT(DataFromForm[[#This Row],[Heure coucher]],2)*1 &gt;57,0,MROUND(RIGHT(DataFromForm[[#This Row],[Heure coucher]]*1,2),15))</f>
        <v>#VALUE!</v>
      </c>
      <c r="T703" s="20" t="e" cm="1">
        <f t="array" aca="1" ref="T703" ca="1">RIGHT(CELL("address",INDEX(Agenda!A:A,MATCH(DataFromForm[[#This Row],[Date]],Agenda!A:A,0))),3)</f>
        <v>#VALUE!</v>
      </c>
      <c r="U703" s="34" t="e" cm="1">
        <f t="array" ref="U703">INDEX(MatriceHeureHeure[], MATCH(S703*1,TableHeuresMinutes[Colonne1],0),MATCH(R703*1,(MatriceHeureHeure[#Headers])*1,0))</f>
        <v>#VALUE!</v>
      </c>
      <c r="W703" s="30" t="e">
        <f>LEFT(TEXT(DataFromForm[[#This Row],[Heure levé]],"0000"),2)</f>
        <v>#VALUE!</v>
      </c>
      <c r="X703" s="31" t="e">
        <f>LEFT(TEXT(DataFromForm[[#This Row],[Heure levé]],"0000"),2)+1</f>
        <v>#VALUE!</v>
      </c>
      <c r="Y703" t="e">
        <f>IF(RIGHT(DataFromForm[[#This Row],[Heure levé]],2)*1 &gt;57, X703,W703)</f>
        <v>#VALUE!</v>
      </c>
      <c r="Z703" t="e">
        <f>IF(RIGHT(DataFromForm[[#This Row],[Heure levé]],2)*1 &gt;57,0,MROUND(RIGHT(DataFromForm[[#This Row],[Heure coucher]]*1,2),15))</f>
        <v>#VALUE!</v>
      </c>
      <c r="AA703" t="e" cm="1">
        <f t="array" aca="1" ref="AA703" ca="1">RIGHT(CELL("address",INDEX(Agenda!A:A,MATCH(DataFromForm[[#This Row],[Date]],Agenda!A:A,0))),3)</f>
        <v>#VALUE!</v>
      </c>
      <c r="AB703" s="4" t="e" cm="1">
        <f t="array" ref="AB703">INDEX(MatriceHeureHeure[], MATCH(Z703*1,TableHeuresMinutes[Colonne1],0),MATCH(Y703*1,(MatriceHeureHeure[#Headers])*1,0))</f>
        <v>#VALUE!</v>
      </c>
      <c r="AD703" s="48" t="e">
        <f>LEFT(TEXT(DataFromForm[[#This Row],[HeureBoisson]],"0000"),2)</f>
        <v>#VALUE!</v>
      </c>
      <c r="AE703" s="31" t="e">
        <f>LEFT(TEXT(DataFromForm[[#This Row],[HeureBoisson]],"0000"),2)+1</f>
        <v>#VALUE!</v>
      </c>
      <c r="AF703" t="e">
        <f>IF(RIGHT(DataFromForm[[#This Row],[HeureBoisson]],2)*1 &gt;57, AE703,AD703)</f>
        <v>#VALUE!</v>
      </c>
      <c r="AG703" t="e">
        <f>IF(RIGHT(DataFromForm[[#This Row],[HeureBoisson]],2)*1 &gt;57,0,MROUND(RIGHT(DataFromForm[[#This Row],[Heure coucher]]*1,2),15))</f>
        <v>#VALUE!</v>
      </c>
      <c r="AH703" t="e" cm="1">
        <f t="array" aca="1" ref="AH703" ca="1">RIGHT(CELL("address",INDEX(Agenda!A:A,MATCH(DataFromForm[[#This Row],[Date]],Agenda!A:A,0))),3)-1</f>
        <v>#VALUE!</v>
      </c>
      <c r="AI703" s="4" t="e" cm="1">
        <f t="array" ref="AI703">INDEX(MatriceHeureHeure[], MATCH(AG703*1,TableHeuresMinutes[Colonne1],0),MATCH(AF703*1,(MatriceHeureHeure[#Headers])*1,0))</f>
        <v>#VALUE!</v>
      </c>
      <c r="AJ703" s="37">
        <v>0</v>
      </c>
      <c r="AK703" s="48" t="e">
        <f>LEFT(TEXT(DataFromForm[[#This Row],[Heure sieste]],"0000"),2)</f>
        <v>#VALUE!</v>
      </c>
      <c r="AL703" s="31" t="e">
        <f>LEFT(TEXT(DataFromForm[[#This Row],[Heure sieste]],"0000"),2)+1</f>
        <v>#VALUE!</v>
      </c>
      <c r="AM703" t="e">
        <f>IF(RIGHT(DataFromForm[[#This Row],[Heure sieste]],2)*1 &gt;57, AL703,AK703)</f>
        <v>#VALUE!</v>
      </c>
      <c r="AN703" t="e">
        <f>IF(RIGHT(DataFromForm[[#This Row],[Heure sieste]],2)*1 &gt;57,0,MROUND(RIGHT(DataFromForm[[#This Row],[Heure sieste]]*1,2),15))</f>
        <v>#VALUE!</v>
      </c>
      <c r="AO703" t="e">
        <f>MROUND(DataFromForm[[#This Row],[Durée sieste]],15)</f>
        <v>#VALUE!</v>
      </c>
      <c r="AP703" t="e" cm="1">
        <f t="array" aca="1" ref="AP703" ca="1">RIGHT(CELL("address",INDEX(Agenda!A:A,MATCH(DataFromForm[[#This Row],[Date]],Agenda!A:A,0))),3)</f>
        <v>#VALUE!</v>
      </c>
      <c r="AQ703" s="4" t="e" cm="1">
        <f t="array" ref="AQ703">INDEX(MatriceHeureHeure[], MATCH(AN703*1,TableHeuresMinutes[Colonne1],0),MATCH(AM703*1,(MatriceHeureHeure[#Headers])*1,0))</f>
        <v>#VALUE!</v>
      </c>
      <c r="AR703" t="e">
        <f t="shared" si="11"/>
        <v>#VALUE!</v>
      </c>
    </row>
    <row r="704" spans="16:44">
      <c r="P704" s="30" t="e">
        <f>LEFT(TEXT(DataFromForm[[#This Row],[Heure coucher]],"0000"),2)</f>
        <v>#VALUE!</v>
      </c>
      <c r="Q704" s="31" t="e">
        <f>LEFT(TEXT(DataFromForm[[#This Row],[Heure coucher]],"0000"),2)+1</f>
        <v>#VALUE!</v>
      </c>
      <c r="R704" s="32" t="e">
        <f>IF(RIGHT(DataFromForm[[#This Row],[Heure coucher]],2)*1 &gt;57,Q704, P704)</f>
        <v>#VALUE!</v>
      </c>
      <c r="S704" s="33" t="e">
        <f>IF(RIGHT(DataFromForm[[#This Row],[Heure coucher]],2)*1 &gt;57,0,MROUND(RIGHT(DataFromForm[[#This Row],[Heure coucher]]*1,2),15))</f>
        <v>#VALUE!</v>
      </c>
      <c r="T704" s="20" t="e" cm="1">
        <f t="array" aca="1" ref="T704" ca="1">RIGHT(CELL("address",INDEX(Agenda!A:A,MATCH(DataFromForm[[#This Row],[Date]],Agenda!A:A,0))),3)</f>
        <v>#VALUE!</v>
      </c>
      <c r="U704" s="34" t="e" cm="1">
        <f t="array" ref="U704">INDEX(MatriceHeureHeure[], MATCH(S704*1,TableHeuresMinutes[Colonne1],0),MATCH(R704*1,(MatriceHeureHeure[#Headers])*1,0))</f>
        <v>#VALUE!</v>
      </c>
      <c r="W704" s="30" t="e">
        <f>LEFT(TEXT(DataFromForm[[#This Row],[Heure levé]],"0000"),2)</f>
        <v>#VALUE!</v>
      </c>
      <c r="X704" s="31" t="e">
        <f>LEFT(TEXT(DataFromForm[[#This Row],[Heure levé]],"0000"),2)+1</f>
        <v>#VALUE!</v>
      </c>
      <c r="Y704" t="e">
        <f>IF(RIGHT(DataFromForm[[#This Row],[Heure levé]],2)*1 &gt;57, X704,W704)</f>
        <v>#VALUE!</v>
      </c>
      <c r="Z704" t="e">
        <f>IF(RIGHT(DataFromForm[[#This Row],[Heure levé]],2)*1 &gt;57,0,MROUND(RIGHT(DataFromForm[[#This Row],[Heure coucher]]*1,2),15))</f>
        <v>#VALUE!</v>
      </c>
      <c r="AA704" t="e" cm="1">
        <f t="array" aca="1" ref="AA704" ca="1">RIGHT(CELL("address",INDEX(Agenda!A:A,MATCH(DataFromForm[[#This Row],[Date]],Agenda!A:A,0))),3)</f>
        <v>#VALUE!</v>
      </c>
      <c r="AB704" s="4" t="e" cm="1">
        <f t="array" ref="AB704">INDEX(MatriceHeureHeure[], MATCH(Z704*1,TableHeuresMinutes[Colonne1],0),MATCH(Y704*1,(MatriceHeureHeure[#Headers])*1,0))</f>
        <v>#VALUE!</v>
      </c>
      <c r="AD704" s="48" t="e">
        <f>LEFT(TEXT(DataFromForm[[#This Row],[HeureBoisson]],"0000"),2)</f>
        <v>#VALUE!</v>
      </c>
      <c r="AE704" s="31" t="e">
        <f>LEFT(TEXT(DataFromForm[[#This Row],[HeureBoisson]],"0000"),2)+1</f>
        <v>#VALUE!</v>
      </c>
      <c r="AF704" t="e">
        <f>IF(RIGHT(DataFromForm[[#This Row],[HeureBoisson]],2)*1 &gt;57, AE704,AD704)</f>
        <v>#VALUE!</v>
      </c>
      <c r="AG704" t="e">
        <f>IF(RIGHT(DataFromForm[[#This Row],[HeureBoisson]],2)*1 &gt;57,0,MROUND(RIGHT(DataFromForm[[#This Row],[Heure coucher]]*1,2),15))</f>
        <v>#VALUE!</v>
      </c>
      <c r="AH704" t="e" cm="1">
        <f t="array" aca="1" ref="AH704" ca="1">RIGHT(CELL("address",INDEX(Agenda!A:A,MATCH(DataFromForm[[#This Row],[Date]],Agenda!A:A,0))),3)-1</f>
        <v>#VALUE!</v>
      </c>
      <c r="AI704" s="4" t="e" cm="1">
        <f t="array" ref="AI704">INDEX(MatriceHeureHeure[], MATCH(AG704*1,TableHeuresMinutes[Colonne1],0),MATCH(AF704*1,(MatriceHeureHeure[#Headers])*1,0))</f>
        <v>#VALUE!</v>
      </c>
      <c r="AJ704" s="37">
        <v>0</v>
      </c>
      <c r="AK704" s="48" t="e">
        <f>LEFT(TEXT(DataFromForm[[#This Row],[Heure sieste]],"0000"),2)</f>
        <v>#VALUE!</v>
      </c>
      <c r="AL704" s="31" t="e">
        <f>LEFT(TEXT(DataFromForm[[#This Row],[Heure sieste]],"0000"),2)+1</f>
        <v>#VALUE!</v>
      </c>
      <c r="AM704" t="e">
        <f>IF(RIGHT(DataFromForm[[#This Row],[Heure sieste]],2)*1 &gt;57, AL704,AK704)</f>
        <v>#VALUE!</v>
      </c>
      <c r="AN704" t="e">
        <f>IF(RIGHT(DataFromForm[[#This Row],[Heure sieste]],2)*1 &gt;57,0,MROUND(RIGHT(DataFromForm[[#This Row],[Heure sieste]]*1,2),15))</f>
        <v>#VALUE!</v>
      </c>
      <c r="AO704" t="e">
        <f>MROUND(DataFromForm[[#This Row],[Durée sieste]],15)</f>
        <v>#VALUE!</v>
      </c>
      <c r="AP704" t="e" cm="1">
        <f t="array" aca="1" ref="AP704" ca="1">RIGHT(CELL("address",INDEX(Agenda!A:A,MATCH(DataFromForm[[#This Row],[Date]],Agenda!A:A,0))),3)</f>
        <v>#VALUE!</v>
      </c>
      <c r="AQ704" s="4" t="e" cm="1">
        <f t="array" ref="AQ704">INDEX(MatriceHeureHeure[], MATCH(AN704*1,TableHeuresMinutes[Colonne1],0),MATCH(AM704*1,(MatriceHeureHeure[#Headers])*1,0))</f>
        <v>#VALUE!</v>
      </c>
      <c r="AR704" t="e">
        <f t="shared" si="11"/>
        <v>#VALUE!</v>
      </c>
    </row>
    <row r="705" spans="16:44">
      <c r="P705" s="30" t="e">
        <f>LEFT(TEXT(DataFromForm[[#This Row],[Heure coucher]],"0000"),2)</f>
        <v>#VALUE!</v>
      </c>
      <c r="Q705" s="31" t="e">
        <f>LEFT(TEXT(DataFromForm[[#This Row],[Heure coucher]],"0000"),2)+1</f>
        <v>#VALUE!</v>
      </c>
      <c r="R705" s="32" t="e">
        <f>IF(RIGHT(DataFromForm[[#This Row],[Heure coucher]],2)*1 &gt;57,Q705, P705)</f>
        <v>#VALUE!</v>
      </c>
      <c r="S705" s="33" t="e">
        <f>IF(RIGHT(DataFromForm[[#This Row],[Heure coucher]],2)*1 &gt;57,0,MROUND(RIGHT(DataFromForm[[#This Row],[Heure coucher]]*1,2),15))</f>
        <v>#VALUE!</v>
      </c>
      <c r="T705" s="20" t="e" cm="1">
        <f t="array" aca="1" ref="T705" ca="1">RIGHT(CELL("address",INDEX(Agenda!A:A,MATCH(DataFromForm[[#This Row],[Date]],Agenda!A:A,0))),3)</f>
        <v>#VALUE!</v>
      </c>
      <c r="U705" s="34" t="e" cm="1">
        <f t="array" ref="U705">INDEX(MatriceHeureHeure[], MATCH(S705*1,TableHeuresMinutes[Colonne1],0),MATCH(R705*1,(MatriceHeureHeure[#Headers])*1,0))</f>
        <v>#VALUE!</v>
      </c>
      <c r="W705" s="30" t="e">
        <f>LEFT(TEXT(DataFromForm[[#This Row],[Heure levé]],"0000"),2)</f>
        <v>#VALUE!</v>
      </c>
      <c r="X705" s="31" t="e">
        <f>LEFT(TEXT(DataFromForm[[#This Row],[Heure levé]],"0000"),2)+1</f>
        <v>#VALUE!</v>
      </c>
      <c r="Y705" t="e">
        <f>IF(RIGHT(DataFromForm[[#This Row],[Heure levé]],2)*1 &gt;57, X705,W705)</f>
        <v>#VALUE!</v>
      </c>
      <c r="Z705" t="e">
        <f>IF(RIGHT(DataFromForm[[#This Row],[Heure levé]],2)*1 &gt;57,0,MROUND(RIGHT(DataFromForm[[#This Row],[Heure coucher]]*1,2),15))</f>
        <v>#VALUE!</v>
      </c>
      <c r="AA705" t="e" cm="1">
        <f t="array" aca="1" ref="AA705" ca="1">RIGHT(CELL("address",INDEX(Agenda!A:A,MATCH(DataFromForm[[#This Row],[Date]],Agenda!A:A,0))),3)</f>
        <v>#VALUE!</v>
      </c>
      <c r="AB705" s="4" t="e" cm="1">
        <f t="array" ref="AB705">INDEX(MatriceHeureHeure[], MATCH(Z705*1,TableHeuresMinutes[Colonne1],0),MATCH(Y705*1,(MatriceHeureHeure[#Headers])*1,0))</f>
        <v>#VALUE!</v>
      </c>
      <c r="AD705" s="48" t="e">
        <f>LEFT(TEXT(DataFromForm[[#This Row],[HeureBoisson]],"0000"),2)</f>
        <v>#VALUE!</v>
      </c>
      <c r="AE705" s="31" t="e">
        <f>LEFT(TEXT(DataFromForm[[#This Row],[HeureBoisson]],"0000"),2)+1</f>
        <v>#VALUE!</v>
      </c>
      <c r="AF705" t="e">
        <f>IF(RIGHT(DataFromForm[[#This Row],[HeureBoisson]],2)*1 &gt;57, AE705,AD705)</f>
        <v>#VALUE!</v>
      </c>
      <c r="AG705" t="e">
        <f>IF(RIGHT(DataFromForm[[#This Row],[HeureBoisson]],2)*1 &gt;57,0,MROUND(RIGHT(DataFromForm[[#This Row],[Heure coucher]]*1,2),15))</f>
        <v>#VALUE!</v>
      </c>
      <c r="AH705" t="e" cm="1">
        <f t="array" aca="1" ref="AH705" ca="1">RIGHT(CELL("address",INDEX(Agenda!A:A,MATCH(DataFromForm[[#This Row],[Date]],Agenda!A:A,0))),3)-1</f>
        <v>#VALUE!</v>
      </c>
      <c r="AI705" s="4" t="e" cm="1">
        <f t="array" ref="AI705">INDEX(MatriceHeureHeure[], MATCH(AG705*1,TableHeuresMinutes[Colonne1],0),MATCH(AF705*1,(MatriceHeureHeure[#Headers])*1,0))</f>
        <v>#VALUE!</v>
      </c>
      <c r="AJ705" s="37">
        <v>0</v>
      </c>
      <c r="AK705" s="48" t="e">
        <f>LEFT(TEXT(DataFromForm[[#This Row],[Heure sieste]],"0000"),2)</f>
        <v>#VALUE!</v>
      </c>
      <c r="AL705" s="31" t="e">
        <f>LEFT(TEXT(DataFromForm[[#This Row],[Heure sieste]],"0000"),2)+1</f>
        <v>#VALUE!</v>
      </c>
      <c r="AM705" t="e">
        <f>IF(RIGHT(DataFromForm[[#This Row],[Heure sieste]],2)*1 &gt;57, AL705,AK705)</f>
        <v>#VALUE!</v>
      </c>
      <c r="AN705" t="e">
        <f>IF(RIGHT(DataFromForm[[#This Row],[Heure sieste]],2)*1 &gt;57,0,MROUND(RIGHT(DataFromForm[[#This Row],[Heure sieste]]*1,2),15))</f>
        <v>#VALUE!</v>
      </c>
      <c r="AO705" t="e">
        <f>MROUND(DataFromForm[[#This Row],[Durée sieste]],15)</f>
        <v>#VALUE!</v>
      </c>
      <c r="AP705" t="e" cm="1">
        <f t="array" aca="1" ref="AP705" ca="1">RIGHT(CELL("address",INDEX(Agenda!A:A,MATCH(DataFromForm[[#This Row],[Date]],Agenda!A:A,0))),3)</f>
        <v>#VALUE!</v>
      </c>
      <c r="AQ705" s="4" t="e" cm="1">
        <f t="array" ref="AQ705">INDEX(MatriceHeureHeure[], MATCH(AN705*1,TableHeuresMinutes[Colonne1],0),MATCH(AM705*1,(MatriceHeureHeure[#Headers])*1,0))</f>
        <v>#VALUE!</v>
      </c>
      <c r="AR705" t="e">
        <f t="shared" si="11"/>
        <v>#VALUE!</v>
      </c>
    </row>
    <row r="706" spans="16:44">
      <c r="P706" s="30" t="e">
        <f>LEFT(TEXT(DataFromForm[[#This Row],[Heure coucher]],"0000"),2)</f>
        <v>#VALUE!</v>
      </c>
      <c r="Q706" s="31" t="e">
        <f>LEFT(TEXT(DataFromForm[[#This Row],[Heure coucher]],"0000"),2)+1</f>
        <v>#VALUE!</v>
      </c>
      <c r="R706" s="32" t="e">
        <f>IF(RIGHT(DataFromForm[[#This Row],[Heure coucher]],2)*1 &gt;57,Q706, P706)</f>
        <v>#VALUE!</v>
      </c>
      <c r="S706" s="33" t="e">
        <f>IF(RIGHT(DataFromForm[[#This Row],[Heure coucher]],2)*1 &gt;57,0,MROUND(RIGHT(DataFromForm[[#This Row],[Heure coucher]]*1,2),15))</f>
        <v>#VALUE!</v>
      </c>
      <c r="T706" s="20" t="e" cm="1">
        <f t="array" aca="1" ref="T706" ca="1">RIGHT(CELL("address",INDEX(Agenda!A:A,MATCH(DataFromForm[[#This Row],[Date]],Agenda!A:A,0))),3)</f>
        <v>#VALUE!</v>
      </c>
      <c r="U706" s="34" t="e" cm="1">
        <f t="array" ref="U706">INDEX(MatriceHeureHeure[], MATCH(S706*1,TableHeuresMinutes[Colonne1],0),MATCH(R706*1,(MatriceHeureHeure[#Headers])*1,0))</f>
        <v>#VALUE!</v>
      </c>
      <c r="W706" s="30" t="e">
        <f>LEFT(TEXT(DataFromForm[[#This Row],[Heure levé]],"0000"),2)</f>
        <v>#VALUE!</v>
      </c>
      <c r="X706" s="31" t="e">
        <f>LEFT(TEXT(DataFromForm[[#This Row],[Heure levé]],"0000"),2)+1</f>
        <v>#VALUE!</v>
      </c>
      <c r="Y706" t="e">
        <f>IF(RIGHT(DataFromForm[[#This Row],[Heure levé]],2)*1 &gt;57, X706,W706)</f>
        <v>#VALUE!</v>
      </c>
      <c r="Z706" t="e">
        <f>IF(RIGHT(DataFromForm[[#This Row],[Heure levé]],2)*1 &gt;57,0,MROUND(RIGHT(DataFromForm[[#This Row],[Heure coucher]]*1,2),15))</f>
        <v>#VALUE!</v>
      </c>
      <c r="AA706" t="e" cm="1">
        <f t="array" aca="1" ref="AA706" ca="1">RIGHT(CELL("address",INDEX(Agenda!A:A,MATCH(DataFromForm[[#This Row],[Date]],Agenda!A:A,0))),3)</f>
        <v>#VALUE!</v>
      </c>
      <c r="AB706" s="4" t="e" cm="1">
        <f t="array" ref="AB706">INDEX(MatriceHeureHeure[], MATCH(Z706*1,TableHeuresMinutes[Colonne1],0),MATCH(Y706*1,(MatriceHeureHeure[#Headers])*1,0))</f>
        <v>#VALUE!</v>
      </c>
      <c r="AD706" s="48" t="e">
        <f>LEFT(TEXT(DataFromForm[[#This Row],[HeureBoisson]],"0000"),2)</f>
        <v>#VALUE!</v>
      </c>
      <c r="AE706" s="31" t="e">
        <f>LEFT(TEXT(DataFromForm[[#This Row],[HeureBoisson]],"0000"),2)+1</f>
        <v>#VALUE!</v>
      </c>
      <c r="AF706" t="e">
        <f>IF(RIGHT(DataFromForm[[#This Row],[HeureBoisson]],2)*1 &gt;57, AE706,AD706)</f>
        <v>#VALUE!</v>
      </c>
      <c r="AG706" t="e">
        <f>IF(RIGHT(DataFromForm[[#This Row],[HeureBoisson]],2)*1 &gt;57,0,MROUND(RIGHT(DataFromForm[[#This Row],[Heure coucher]]*1,2),15))</f>
        <v>#VALUE!</v>
      </c>
      <c r="AH706" t="e" cm="1">
        <f t="array" aca="1" ref="AH706" ca="1">RIGHT(CELL("address",INDEX(Agenda!A:A,MATCH(DataFromForm[[#This Row],[Date]],Agenda!A:A,0))),3)-1</f>
        <v>#VALUE!</v>
      </c>
      <c r="AI706" s="4" t="e" cm="1">
        <f t="array" ref="AI706">INDEX(MatriceHeureHeure[], MATCH(AG706*1,TableHeuresMinutes[Colonne1],0),MATCH(AF706*1,(MatriceHeureHeure[#Headers])*1,0))</f>
        <v>#VALUE!</v>
      </c>
      <c r="AJ706" s="37">
        <v>0</v>
      </c>
      <c r="AK706" s="48" t="e">
        <f>LEFT(TEXT(DataFromForm[[#This Row],[Heure sieste]],"0000"),2)</f>
        <v>#VALUE!</v>
      </c>
      <c r="AL706" s="31" t="e">
        <f>LEFT(TEXT(DataFromForm[[#This Row],[Heure sieste]],"0000"),2)+1</f>
        <v>#VALUE!</v>
      </c>
      <c r="AM706" t="e">
        <f>IF(RIGHT(DataFromForm[[#This Row],[Heure sieste]],2)*1 &gt;57, AL706,AK706)</f>
        <v>#VALUE!</v>
      </c>
      <c r="AN706" t="e">
        <f>IF(RIGHT(DataFromForm[[#This Row],[Heure sieste]],2)*1 &gt;57,0,MROUND(RIGHT(DataFromForm[[#This Row],[Heure sieste]]*1,2),15))</f>
        <v>#VALUE!</v>
      </c>
      <c r="AO706" t="e">
        <f>MROUND(DataFromForm[[#This Row],[Durée sieste]],15)</f>
        <v>#VALUE!</v>
      </c>
      <c r="AP706" t="e" cm="1">
        <f t="array" aca="1" ref="AP706" ca="1">RIGHT(CELL("address",INDEX(Agenda!A:A,MATCH(DataFromForm[[#This Row],[Date]],Agenda!A:A,0))),3)</f>
        <v>#VALUE!</v>
      </c>
      <c r="AQ706" s="4" t="e" cm="1">
        <f t="array" ref="AQ706">INDEX(MatriceHeureHeure[], MATCH(AN706*1,TableHeuresMinutes[Colonne1],0),MATCH(AM706*1,(MatriceHeureHeure[#Headers])*1,0))</f>
        <v>#VALUE!</v>
      </c>
      <c r="AR706" t="e">
        <f t="shared" si="11"/>
        <v>#VALUE!</v>
      </c>
    </row>
    <row r="707" spans="16:44">
      <c r="P707" s="30" t="e">
        <f>LEFT(TEXT(DataFromForm[[#This Row],[Heure coucher]],"0000"),2)</f>
        <v>#VALUE!</v>
      </c>
      <c r="Q707" s="31" t="e">
        <f>LEFT(TEXT(DataFromForm[[#This Row],[Heure coucher]],"0000"),2)+1</f>
        <v>#VALUE!</v>
      </c>
      <c r="R707" s="32" t="e">
        <f>IF(RIGHT(DataFromForm[[#This Row],[Heure coucher]],2)*1 &gt;57,Q707, P707)</f>
        <v>#VALUE!</v>
      </c>
      <c r="S707" s="33" t="e">
        <f>IF(RIGHT(DataFromForm[[#This Row],[Heure coucher]],2)*1 &gt;57,0,MROUND(RIGHT(DataFromForm[[#This Row],[Heure coucher]]*1,2),15))</f>
        <v>#VALUE!</v>
      </c>
      <c r="T707" s="20" t="e" cm="1">
        <f t="array" aca="1" ref="T707" ca="1">RIGHT(CELL("address",INDEX(Agenda!A:A,MATCH(DataFromForm[[#This Row],[Date]],Agenda!A:A,0))),3)</f>
        <v>#VALUE!</v>
      </c>
      <c r="U707" s="34" t="e" cm="1">
        <f t="array" ref="U707">INDEX(MatriceHeureHeure[], MATCH(S707*1,TableHeuresMinutes[Colonne1],0),MATCH(R707*1,(MatriceHeureHeure[#Headers])*1,0))</f>
        <v>#VALUE!</v>
      </c>
      <c r="W707" s="30" t="e">
        <f>LEFT(TEXT(DataFromForm[[#This Row],[Heure levé]],"0000"),2)</f>
        <v>#VALUE!</v>
      </c>
      <c r="X707" s="31" t="e">
        <f>LEFT(TEXT(DataFromForm[[#This Row],[Heure levé]],"0000"),2)+1</f>
        <v>#VALUE!</v>
      </c>
      <c r="Y707" t="e">
        <f>IF(RIGHT(DataFromForm[[#This Row],[Heure levé]],2)*1 &gt;57, X707,W707)</f>
        <v>#VALUE!</v>
      </c>
      <c r="Z707" t="e">
        <f>IF(RIGHT(DataFromForm[[#This Row],[Heure levé]],2)*1 &gt;57,0,MROUND(RIGHT(DataFromForm[[#This Row],[Heure coucher]]*1,2),15))</f>
        <v>#VALUE!</v>
      </c>
      <c r="AA707" t="e" cm="1">
        <f t="array" aca="1" ref="AA707" ca="1">RIGHT(CELL("address",INDEX(Agenda!A:A,MATCH(DataFromForm[[#This Row],[Date]],Agenda!A:A,0))),3)</f>
        <v>#VALUE!</v>
      </c>
      <c r="AB707" s="4" t="e" cm="1">
        <f t="array" ref="AB707">INDEX(MatriceHeureHeure[], MATCH(Z707*1,TableHeuresMinutes[Colonne1],0),MATCH(Y707*1,(MatriceHeureHeure[#Headers])*1,0))</f>
        <v>#VALUE!</v>
      </c>
      <c r="AD707" s="48" t="e">
        <f>LEFT(TEXT(DataFromForm[[#This Row],[HeureBoisson]],"0000"),2)</f>
        <v>#VALUE!</v>
      </c>
      <c r="AE707" s="31" t="e">
        <f>LEFT(TEXT(DataFromForm[[#This Row],[HeureBoisson]],"0000"),2)+1</f>
        <v>#VALUE!</v>
      </c>
      <c r="AF707" t="e">
        <f>IF(RIGHT(DataFromForm[[#This Row],[HeureBoisson]],2)*1 &gt;57, AE707,AD707)</f>
        <v>#VALUE!</v>
      </c>
      <c r="AG707" t="e">
        <f>IF(RIGHT(DataFromForm[[#This Row],[HeureBoisson]],2)*1 &gt;57,0,MROUND(RIGHT(DataFromForm[[#This Row],[Heure coucher]]*1,2),15))</f>
        <v>#VALUE!</v>
      </c>
      <c r="AH707" t="e" cm="1">
        <f t="array" aca="1" ref="AH707" ca="1">RIGHT(CELL("address",INDEX(Agenda!A:A,MATCH(DataFromForm[[#This Row],[Date]],Agenda!A:A,0))),3)-1</f>
        <v>#VALUE!</v>
      </c>
      <c r="AI707" s="4" t="e" cm="1">
        <f t="array" ref="AI707">INDEX(MatriceHeureHeure[], MATCH(AG707*1,TableHeuresMinutes[Colonne1],0),MATCH(AF707*1,(MatriceHeureHeure[#Headers])*1,0))</f>
        <v>#VALUE!</v>
      </c>
      <c r="AJ707" s="37">
        <v>0</v>
      </c>
      <c r="AK707" s="48" t="e">
        <f>LEFT(TEXT(DataFromForm[[#This Row],[Heure sieste]],"0000"),2)</f>
        <v>#VALUE!</v>
      </c>
      <c r="AL707" s="31" t="e">
        <f>LEFT(TEXT(DataFromForm[[#This Row],[Heure sieste]],"0000"),2)+1</f>
        <v>#VALUE!</v>
      </c>
      <c r="AM707" t="e">
        <f>IF(RIGHT(DataFromForm[[#This Row],[Heure sieste]],2)*1 &gt;57, AL707,AK707)</f>
        <v>#VALUE!</v>
      </c>
      <c r="AN707" t="e">
        <f>IF(RIGHT(DataFromForm[[#This Row],[Heure sieste]],2)*1 &gt;57,0,MROUND(RIGHT(DataFromForm[[#This Row],[Heure sieste]]*1,2),15))</f>
        <v>#VALUE!</v>
      </c>
      <c r="AO707" t="e">
        <f>MROUND(DataFromForm[[#This Row],[Durée sieste]],15)</f>
        <v>#VALUE!</v>
      </c>
      <c r="AP707" t="e" cm="1">
        <f t="array" aca="1" ref="AP707" ca="1">RIGHT(CELL("address",INDEX(Agenda!A:A,MATCH(DataFromForm[[#This Row],[Date]],Agenda!A:A,0))),3)</f>
        <v>#VALUE!</v>
      </c>
      <c r="AQ707" s="4" t="e" cm="1">
        <f t="array" ref="AQ707">INDEX(MatriceHeureHeure[], MATCH(AN707*1,TableHeuresMinutes[Colonne1],0),MATCH(AM707*1,(MatriceHeureHeure[#Headers])*1,0))</f>
        <v>#VALUE!</v>
      </c>
      <c r="AR707" t="e">
        <f t="shared" si="11"/>
        <v>#VALUE!</v>
      </c>
    </row>
    <row r="708" spans="16:44">
      <c r="P708" s="30" t="e">
        <f>LEFT(TEXT(DataFromForm[[#This Row],[Heure coucher]],"0000"),2)</f>
        <v>#VALUE!</v>
      </c>
      <c r="Q708" s="31" t="e">
        <f>LEFT(TEXT(DataFromForm[[#This Row],[Heure coucher]],"0000"),2)+1</f>
        <v>#VALUE!</v>
      </c>
      <c r="R708" s="32" t="e">
        <f>IF(RIGHT(DataFromForm[[#This Row],[Heure coucher]],2)*1 &gt;57,Q708, P708)</f>
        <v>#VALUE!</v>
      </c>
      <c r="S708" s="33" t="e">
        <f>IF(RIGHT(DataFromForm[[#This Row],[Heure coucher]],2)*1 &gt;57,0,MROUND(RIGHT(DataFromForm[[#This Row],[Heure coucher]]*1,2),15))</f>
        <v>#VALUE!</v>
      </c>
      <c r="T708" s="20" t="e" cm="1">
        <f t="array" aca="1" ref="T708" ca="1">RIGHT(CELL("address",INDEX(Agenda!A:A,MATCH(DataFromForm[[#This Row],[Date]],Agenda!A:A,0))),3)</f>
        <v>#VALUE!</v>
      </c>
      <c r="U708" s="34" t="e" cm="1">
        <f t="array" ref="U708">INDEX(MatriceHeureHeure[], MATCH(S708*1,TableHeuresMinutes[Colonne1],0),MATCH(R708*1,(MatriceHeureHeure[#Headers])*1,0))</f>
        <v>#VALUE!</v>
      </c>
      <c r="W708" s="30" t="e">
        <f>LEFT(TEXT(DataFromForm[[#This Row],[Heure levé]],"0000"),2)</f>
        <v>#VALUE!</v>
      </c>
      <c r="X708" s="31" t="e">
        <f>LEFT(TEXT(DataFromForm[[#This Row],[Heure levé]],"0000"),2)+1</f>
        <v>#VALUE!</v>
      </c>
      <c r="Y708" t="e">
        <f>IF(RIGHT(DataFromForm[[#This Row],[Heure levé]],2)*1 &gt;57, X708,W708)</f>
        <v>#VALUE!</v>
      </c>
      <c r="Z708" t="e">
        <f>IF(RIGHT(DataFromForm[[#This Row],[Heure levé]],2)*1 &gt;57,0,MROUND(RIGHT(DataFromForm[[#This Row],[Heure coucher]]*1,2),15))</f>
        <v>#VALUE!</v>
      </c>
      <c r="AA708" t="e" cm="1">
        <f t="array" aca="1" ref="AA708" ca="1">RIGHT(CELL("address",INDEX(Agenda!A:A,MATCH(DataFromForm[[#This Row],[Date]],Agenda!A:A,0))),3)</f>
        <v>#VALUE!</v>
      </c>
      <c r="AB708" s="4" t="e" cm="1">
        <f t="array" ref="AB708">INDEX(MatriceHeureHeure[], MATCH(Z708*1,TableHeuresMinutes[Colonne1],0),MATCH(Y708*1,(MatriceHeureHeure[#Headers])*1,0))</f>
        <v>#VALUE!</v>
      </c>
      <c r="AD708" s="48" t="e">
        <f>LEFT(TEXT(DataFromForm[[#This Row],[HeureBoisson]],"0000"),2)</f>
        <v>#VALUE!</v>
      </c>
      <c r="AE708" s="31" t="e">
        <f>LEFT(TEXT(DataFromForm[[#This Row],[HeureBoisson]],"0000"),2)+1</f>
        <v>#VALUE!</v>
      </c>
      <c r="AF708" t="e">
        <f>IF(RIGHT(DataFromForm[[#This Row],[HeureBoisson]],2)*1 &gt;57, AE708,AD708)</f>
        <v>#VALUE!</v>
      </c>
      <c r="AG708" t="e">
        <f>IF(RIGHT(DataFromForm[[#This Row],[HeureBoisson]],2)*1 &gt;57,0,MROUND(RIGHT(DataFromForm[[#This Row],[Heure coucher]]*1,2),15))</f>
        <v>#VALUE!</v>
      </c>
      <c r="AH708" t="e" cm="1">
        <f t="array" aca="1" ref="AH708" ca="1">RIGHT(CELL("address",INDEX(Agenda!A:A,MATCH(DataFromForm[[#This Row],[Date]],Agenda!A:A,0))),3)-1</f>
        <v>#VALUE!</v>
      </c>
      <c r="AI708" s="4" t="e" cm="1">
        <f t="array" ref="AI708">INDEX(MatriceHeureHeure[], MATCH(AG708*1,TableHeuresMinutes[Colonne1],0),MATCH(AF708*1,(MatriceHeureHeure[#Headers])*1,0))</f>
        <v>#VALUE!</v>
      </c>
      <c r="AJ708" s="37">
        <v>0</v>
      </c>
      <c r="AK708" s="48" t="e">
        <f>LEFT(TEXT(DataFromForm[[#This Row],[Heure sieste]],"0000"),2)</f>
        <v>#VALUE!</v>
      </c>
      <c r="AL708" s="31" t="e">
        <f>LEFT(TEXT(DataFromForm[[#This Row],[Heure sieste]],"0000"),2)+1</f>
        <v>#VALUE!</v>
      </c>
      <c r="AM708" t="e">
        <f>IF(RIGHT(DataFromForm[[#This Row],[Heure sieste]],2)*1 &gt;57, AL708,AK708)</f>
        <v>#VALUE!</v>
      </c>
      <c r="AN708" t="e">
        <f>IF(RIGHT(DataFromForm[[#This Row],[Heure sieste]],2)*1 &gt;57,0,MROUND(RIGHT(DataFromForm[[#This Row],[Heure sieste]]*1,2),15))</f>
        <v>#VALUE!</v>
      </c>
      <c r="AO708" t="e">
        <f>MROUND(DataFromForm[[#This Row],[Durée sieste]],15)</f>
        <v>#VALUE!</v>
      </c>
      <c r="AP708" t="e" cm="1">
        <f t="array" aca="1" ref="AP708" ca="1">RIGHT(CELL("address",INDEX(Agenda!A:A,MATCH(DataFromForm[[#This Row],[Date]],Agenda!A:A,0))),3)</f>
        <v>#VALUE!</v>
      </c>
      <c r="AQ708" s="4" t="e" cm="1">
        <f t="array" ref="AQ708">INDEX(MatriceHeureHeure[], MATCH(AN708*1,TableHeuresMinutes[Colonne1],0),MATCH(AM708*1,(MatriceHeureHeure[#Headers])*1,0))</f>
        <v>#VALUE!</v>
      </c>
      <c r="AR708" t="e">
        <f t="shared" si="11"/>
        <v>#VALUE!</v>
      </c>
    </row>
    <row r="709" spans="16:44">
      <c r="P709" s="30" t="e">
        <f>LEFT(TEXT(DataFromForm[[#This Row],[Heure coucher]],"0000"),2)</f>
        <v>#VALUE!</v>
      </c>
      <c r="Q709" s="31" t="e">
        <f>LEFT(TEXT(DataFromForm[[#This Row],[Heure coucher]],"0000"),2)+1</f>
        <v>#VALUE!</v>
      </c>
      <c r="R709" s="32" t="e">
        <f>IF(RIGHT(DataFromForm[[#This Row],[Heure coucher]],2)*1 &gt;57,Q709, P709)</f>
        <v>#VALUE!</v>
      </c>
      <c r="S709" s="33" t="e">
        <f>IF(RIGHT(DataFromForm[[#This Row],[Heure coucher]],2)*1 &gt;57,0,MROUND(RIGHT(DataFromForm[[#This Row],[Heure coucher]]*1,2),15))</f>
        <v>#VALUE!</v>
      </c>
      <c r="T709" s="20" t="e" cm="1">
        <f t="array" aca="1" ref="T709" ca="1">RIGHT(CELL("address",INDEX(Agenda!A:A,MATCH(DataFromForm[[#This Row],[Date]],Agenda!A:A,0))),3)</f>
        <v>#VALUE!</v>
      </c>
      <c r="U709" s="34" t="e" cm="1">
        <f t="array" ref="U709">INDEX(MatriceHeureHeure[], MATCH(S709*1,TableHeuresMinutes[Colonne1],0),MATCH(R709*1,(MatriceHeureHeure[#Headers])*1,0))</f>
        <v>#VALUE!</v>
      </c>
      <c r="W709" s="30" t="e">
        <f>LEFT(TEXT(DataFromForm[[#This Row],[Heure levé]],"0000"),2)</f>
        <v>#VALUE!</v>
      </c>
      <c r="X709" s="31" t="e">
        <f>LEFT(TEXT(DataFromForm[[#This Row],[Heure levé]],"0000"),2)+1</f>
        <v>#VALUE!</v>
      </c>
      <c r="Y709" t="e">
        <f>IF(RIGHT(DataFromForm[[#This Row],[Heure levé]],2)*1 &gt;57, X709,W709)</f>
        <v>#VALUE!</v>
      </c>
      <c r="Z709" t="e">
        <f>IF(RIGHT(DataFromForm[[#This Row],[Heure levé]],2)*1 &gt;57,0,MROUND(RIGHT(DataFromForm[[#This Row],[Heure coucher]]*1,2),15))</f>
        <v>#VALUE!</v>
      </c>
      <c r="AA709" t="e" cm="1">
        <f t="array" aca="1" ref="AA709" ca="1">RIGHT(CELL("address",INDEX(Agenda!A:A,MATCH(DataFromForm[[#This Row],[Date]],Agenda!A:A,0))),3)</f>
        <v>#VALUE!</v>
      </c>
      <c r="AB709" s="4" t="e" cm="1">
        <f t="array" ref="AB709">INDEX(MatriceHeureHeure[], MATCH(Z709*1,TableHeuresMinutes[Colonne1],0),MATCH(Y709*1,(MatriceHeureHeure[#Headers])*1,0))</f>
        <v>#VALUE!</v>
      </c>
      <c r="AD709" s="48" t="e">
        <f>LEFT(TEXT(DataFromForm[[#This Row],[HeureBoisson]],"0000"),2)</f>
        <v>#VALUE!</v>
      </c>
      <c r="AE709" s="31" t="e">
        <f>LEFT(TEXT(DataFromForm[[#This Row],[HeureBoisson]],"0000"),2)+1</f>
        <v>#VALUE!</v>
      </c>
      <c r="AF709" t="e">
        <f>IF(RIGHT(DataFromForm[[#This Row],[HeureBoisson]],2)*1 &gt;57, AE709,AD709)</f>
        <v>#VALUE!</v>
      </c>
      <c r="AG709" t="e">
        <f>IF(RIGHT(DataFromForm[[#This Row],[HeureBoisson]],2)*1 &gt;57,0,MROUND(RIGHT(DataFromForm[[#This Row],[Heure coucher]]*1,2),15))</f>
        <v>#VALUE!</v>
      </c>
      <c r="AH709" t="e" cm="1">
        <f t="array" aca="1" ref="AH709" ca="1">RIGHT(CELL("address",INDEX(Agenda!A:A,MATCH(DataFromForm[[#This Row],[Date]],Agenda!A:A,0))),3)-1</f>
        <v>#VALUE!</v>
      </c>
      <c r="AI709" s="4" t="e" cm="1">
        <f t="array" ref="AI709">INDEX(MatriceHeureHeure[], MATCH(AG709*1,TableHeuresMinutes[Colonne1],0),MATCH(AF709*1,(MatriceHeureHeure[#Headers])*1,0))</f>
        <v>#VALUE!</v>
      </c>
      <c r="AJ709" s="37">
        <v>0</v>
      </c>
      <c r="AK709" s="48" t="e">
        <f>LEFT(TEXT(DataFromForm[[#This Row],[Heure sieste]],"0000"),2)</f>
        <v>#VALUE!</v>
      </c>
      <c r="AL709" s="31" t="e">
        <f>LEFT(TEXT(DataFromForm[[#This Row],[Heure sieste]],"0000"),2)+1</f>
        <v>#VALUE!</v>
      </c>
      <c r="AM709" t="e">
        <f>IF(RIGHT(DataFromForm[[#This Row],[Heure sieste]],2)*1 &gt;57, AL709,AK709)</f>
        <v>#VALUE!</v>
      </c>
      <c r="AN709" t="e">
        <f>IF(RIGHT(DataFromForm[[#This Row],[Heure sieste]],2)*1 &gt;57,0,MROUND(RIGHT(DataFromForm[[#This Row],[Heure sieste]]*1,2),15))</f>
        <v>#VALUE!</v>
      </c>
      <c r="AO709" t="e">
        <f>MROUND(DataFromForm[[#This Row],[Durée sieste]],15)</f>
        <v>#VALUE!</v>
      </c>
      <c r="AP709" t="e" cm="1">
        <f t="array" aca="1" ref="AP709" ca="1">RIGHT(CELL("address",INDEX(Agenda!A:A,MATCH(DataFromForm[[#This Row],[Date]],Agenda!A:A,0))),3)</f>
        <v>#VALUE!</v>
      </c>
      <c r="AQ709" s="4" t="e" cm="1">
        <f t="array" ref="AQ709">INDEX(MatriceHeureHeure[], MATCH(AN709*1,TableHeuresMinutes[Colonne1],0),MATCH(AM709*1,(MatriceHeureHeure[#Headers])*1,0))</f>
        <v>#VALUE!</v>
      </c>
      <c r="AR709" t="e">
        <f t="shared" si="11"/>
        <v>#VALUE!</v>
      </c>
    </row>
    <row r="710" spans="16:44">
      <c r="P710" s="30" t="e">
        <f>LEFT(TEXT(DataFromForm[[#This Row],[Heure coucher]],"0000"),2)</f>
        <v>#VALUE!</v>
      </c>
      <c r="Q710" s="31" t="e">
        <f>LEFT(TEXT(DataFromForm[[#This Row],[Heure coucher]],"0000"),2)+1</f>
        <v>#VALUE!</v>
      </c>
      <c r="R710" s="32" t="e">
        <f>IF(RIGHT(DataFromForm[[#This Row],[Heure coucher]],2)*1 &gt;57,Q710, P710)</f>
        <v>#VALUE!</v>
      </c>
      <c r="S710" s="33" t="e">
        <f>IF(RIGHT(DataFromForm[[#This Row],[Heure coucher]],2)*1 &gt;57,0,MROUND(RIGHT(DataFromForm[[#This Row],[Heure coucher]]*1,2),15))</f>
        <v>#VALUE!</v>
      </c>
      <c r="T710" s="20" t="e" cm="1">
        <f t="array" aca="1" ref="T710" ca="1">RIGHT(CELL("address",INDEX(Agenda!A:A,MATCH(DataFromForm[[#This Row],[Date]],Agenda!A:A,0))),3)</f>
        <v>#VALUE!</v>
      </c>
      <c r="U710" s="34" t="e" cm="1">
        <f t="array" ref="U710">INDEX(MatriceHeureHeure[], MATCH(S710*1,TableHeuresMinutes[Colonne1],0),MATCH(R710*1,(MatriceHeureHeure[#Headers])*1,0))</f>
        <v>#VALUE!</v>
      </c>
      <c r="W710" s="30" t="e">
        <f>LEFT(TEXT(DataFromForm[[#This Row],[Heure levé]],"0000"),2)</f>
        <v>#VALUE!</v>
      </c>
      <c r="X710" s="31" t="e">
        <f>LEFT(TEXT(DataFromForm[[#This Row],[Heure levé]],"0000"),2)+1</f>
        <v>#VALUE!</v>
      </c>
      <c r="Y710" t="e">
        <f>IF(RIGHT(DataFromForm[[#This Row],[Heure levé]],2)*1 &gt;57, X710,W710)</f>
        <v>#VALUE!</v>
      </c>
      <c r="Z710" t="e">
        <f>IF(RIGHT(DataFromForm[[#This Row],[Heure levé]],2)*1 &gt;57,0,MROUND(RIGHT(DataFromForm[[#This Row],[Heure coucher]]*1,2),15))</f>
        <v>#VALUE!</v>
      </c>
      <c r="AA710" t="e" cm="1">
        <f t="array" aca="1" ref="AA710" ca="1">RIGHT(CELL("address",INDEX(Agenda!A:A,MATCH(DataFromForm[[#This Row],[Date]],Agenda!A:A,0))),3)</f>
        <v>#VALUE!</v>
      </c>
      <c r="AB710" s="4" t="e" cm="1">
        <f t="array" ref="AB710">INDEX(MatriceHeureHeure[], MATCH(Z710*1,TableHeuresMinutes[Colonne1],0),MATCH(Y710*1,(MatriceHeureHeure[#Headers])*1,0))</f>
        <v>#VALUE!</v>
      </c>
      <c r="AD710" s="48" t="e">
        <f>LEFT(TEXT(DataFromForm[[#This Row],[HeureBoisson]],"0000"),2)</f>
        <v>#VALUE!</v>
      </c>
      <c r="AE710" s="31" t="e">
        <f>LEFT(TEXT(DataFromForm[[#This Row],[HeureBoisson]],"0000"),2)+1</f>
        <v>#VALUE!</v>
      </c>
      <c r="AF710" t="e">
        <f>IF(RIGHT(DataFromForm[[#This Row],[HeureBoisson]],2)*1 &gt;57, AE710,AD710)</f>
        <v>#VALUE!</v>
      </c>
      <c r="AG710" t="e">
        <f>IF(RIGHT(DataFromForm[[#This Row],[HeureBoisson]],2)*1 &gt;57,0,MROUND(RIGHT(DataFromForm[[#This Row],[Heure coucher]]*1,2),15))</f>
        <v>#VALUE!</v>
      </c>
      <c r="AH710" t="e" cm="1">
        <f t="array" aca="1" ref="AH710" ca="1">RIGHT(CELL("address",INDEX(Agenda!A:A,MATCH(DataFromForm[[#This Row],[Date]],Agenda!A:A,0))),3)-1</f>
        <v>#VALUE!</v>
      </c>
      <c r="AI710" s="4" t="e" cm="1">
        <f t="array" ref="AI710">INDEX(MatriceHeureHeure[], MATCH(AG710*1,TableHeuresMinutes[Colonne1],0),MATCH(AF710*1,(MatriceHeureHeure[#Headers])*1,0))</f>
        <v>#VALUE!</v>
      </c>
      <c r="AJ710" s="37">
        <v>0</v>
      </c>
      <c r="AK710" s="48" t="e">
        <f>LEFT(TEXT(DataFromForm[[#This Row],[Heure sieste]],"0000"),2)</f>
        <v>#VALUE!</v>
      </c>
      <c r="AL710" s="31" t="e">
        <f>LEFT(TEXT(DataFromForm[[#This Row],[Heure sieste]],"0000"),2)+1</f>
        <v>#VALUE!</v>
      </c>
      <c r="AM710" t="e">
        <f>IF(RIGHT(DataFromForm[[#This Row],[Heure sieste]],2)*1 &gt;57, AL710,AK710)</f>
        <v>#VALUE!</v>
      </c>
      <c r="AN710" t="e">
        <f>IF(RIGHT(DataFromForm[[#This Row],[Heure sieste]],2)*1 &gt;57,0,MROUND(RIGHT(DataFromForm[[#This Row],[Heure sieste]]*1,2),15))</f>
        <v>#VALUE!</v>
      </c>
      <c r="AO710" t="e">
        <f>MROUND(DataFromForm[[#This Row],[Durée sieste]],15)</f>
        <v>#VALUE!</v>
      </c>
      <c r="AP710" t="e" cm="1">
        <f t="array" aca="1" ref="AP710" ca="1">RIGHT(CELL("address",INDEX(Agenda!A:A,MATCH(DataFromForm[[#This Row],[Date]],Agenda!A:A,0))),3)</f>
        <v>#VALUE!</v>
      </c>
      <c r="AQ710" s="4" t="e" cm="1">
        <f t="array" ref="AQ710">INDEX(MatriceHeureHeure[], MATCH(AN710*1,TableHeuresMinutes[Colonne1],0),MATCH(AM710*1,(MatriceHeureHeure[#Headers])*1,0))</f>
        <v>#VALUE!</v>
      </c>
      <c r="AR710" t="e">
        <f t="shared" si="11"/>
        <v>#VALUE!</v>
      </c>
    </row>
    <row r="711" spans="16:44">
      <c r="P711" s="30" t="e">
        <f>LEFT(TEXT(DataFromForm[[#This Row],[Heure coucher]],"0000"),2)</f>
        <v>#VALUE!</v>
      </c>
      <c r="Q711" s="31" t="e">
        <f>LEFT(TEXT(DataFromForm[[#This Row],[Heure coucher]],"0000"),2)+1</f>
        <v>#VALUE!</v>
      </c>
      <c r="R711" s="32" t="e">
        <f>IF(RIGHT(DataFromForm[[#This Row],[Heure coucher]],2)*1 &gt;57,Q711, P711)</f>
        <v>#VALUE!</v>
      </c>
      <c r="S711" s="33" t="e">
        <f>IF(RIGHT(DataFromForm[[#This Row],[Heure coucher]],2)*1 &gt;57,0,MROUND(RIGHT(DataFromForm[[#This Row],[Heure coucher]]*1,2),15))</f>
        <v>#VALUE!</v>
      </c>
      <c r="T711" s="20" t="e" cm="1">
        <f t="array" aca="1" ref="T711" ca="1">RIGHT(CELL("address",INDEX(Agenda!A:A,MATCH(DataFromForm[[#This Row],[Date]],Agenda!A:A,0))),3)</f>
        <v>#VALUE!</v>
      </c>
      <c r="U711" s="34" t="e" cm="1">
        <f t="array" ref="U711">INDEX(MatriceHeureHeure[], MATCH(S711*1,TableHeuresMinutes[Colonne1],0),MATCH(R711*1,(MatriceHeureHeure[#Headers])*1,0))</f>
        <v>#VALUE!</v>
      </c>
      <c r="W711" s="30" t="e">
        <f>LEFT(TEXT(DataFromForm[[#This Row],[Heure levé]],"0000"),2)</f>
        <v>#VALUE!</v>
      </c>
      <c r="X711" s="31" t="e">
        <f>LEFT(TEXT(DataFromForm[[#This Row],[Heure levé]],"0000"),2)+1</f>
        <v>#VALUE!</v>
      </c>
      <c r="Y711" t="e">
        <f>IF(RIGHT(DataFromForm[[#This Row],[Heure levé]],2)*1 &gt;57, X711,W711)</f>
        <v>#VALUE!</v>
      </c>
      <c r="Z711" t="e">
        <f>IF(RIGHT(DataFromForm[[#This Row],[Heure levé]],2)*1 &gt;57,0,MROUND(RIGHT(DataFromForm[[#This Row],[Heure coucher]]*1,2),15))</f>
        <v>#VALUE!</v>
      </c>
      <c r="AA711" t="e" cm="1">
        <f t="array" aca="1" ref="AA711" ca="1">RIGHT(CELL("address",INDEX(Agenda!A:A,MATCH(DataFromForm[[#This Row],[Date]],Agenda!A:A,0))),3)</f>
        <v>#VALUE!</v>
      </c>
      <c r="AB711" s="4" t="e" cm="1">
        <f t="array" ref="AB711">INDEX(MatriceHeureHeure[], MATCH(Z711*1,TableHeuresMinutes[Colonne1],0),MATCH(Y711*1,(MatriceHeureHeure[#Headers])*1,0))</f>
        <v>#VALUE!</v>
      </c>
      <c r="AD711" s="48" t="e">
        <f>LEFT(TEXT(DataFromForm[[#This Row],[HeureBoisson]],"0000"),2)</f>
        <v>#VALUE!</v>
      </c>
      <c r="AE711" s="31" t="e">
        <f>LEFT(TEXT(DataFromForm[[#This Row],[HeureBoisson]],"0000"),2)+1</f>
        <v>#VALUE!</v>
      </c>
      <c r="AF711" t="e">
        <f>IF(RIGHT(DataFromForm[[#This Row],[HeureBoisson]],2)*1 &gt;57, AE711,AD711)</f>
        <v>#VALUE!</v>
      </c>
      <c r="AG711" t="e">
        <f>IF(RIGHT(DataFromForm[[#This Row],[HeureBoisson]],2)*1 &gt;57,0,MROUND(RIGHT(DataFromForm[[#This Row],[Heure coucher]]*1,2),15))</f>
        <v>#VALUE!</v>
      </c>
      <c r="AH711" t="e" cm="1">
        <f t="array" aca="1" ref="AH711" ca="1">RIGHT(CELL("address",INDEX(Agenda!A:A,MATCH(DataFromForm[[#This Row],[Date]],Agenda!A:A,0))),3)-1</f>
        <v>#VALUE!</v>
      </c>
      <c r="AI711" s="4" t="e" cm="1">
        <f t="array" ref="AI711">INDEX(MatriceHeureHeure[], MATCH(AG711*1,TableHeuresMinutes[Colonne1],0),MATCH(AF711*1,(MatriceHeureHeure[#Headers])*1,0))</f>
        <v>#VALUE!</v>
      </c>
      <c r="AJ711" s="37">
        <v>0</v>
      </c>
      <c r="AK711" s="48" t="e">
        <f>LEFT(TEXT(DataFromForm[[#This Row],[Heure sieste]],"0000"),2)</f>
        <v>#VALUE!</v>
      </c>
      <c r="AL711" s="31" t="e">
        <f>LEFT(TEXT(DataFromForm[[#This Row],[Heure sieste]],"0000"),2)+1</f>
        <v>#VALUE!</v>
      </c>
      <c r="AM711" t="e">
        <f>IF(RIGHT(DataFromForm[[#This Row],[Heure sieste]],2)*1 &gt;57, AL711,AK711)</f>
        <v>#VALUE!</v>
      </c>
      <c r="AN711" t="e">
        <f>IF(RIGHT(DataFromForm[[#This Row],[Heure sieste]],2)*1 &gt;57,0,MROUND(RIGHT(DataFromForm[[#This Row],[Heure sieste]]*1,2),15))</f>
        <v>#VALUE!</v>
      </c>
      <c r="AO711" t="e">
        <f>MROUND(DataFromForm[[#This Row],[Durée sieste]],15)</f>
        <v>#VALUE!</v>
      </c>
      <c r="AP711" t="e" cm="1">
        <f t="array" aca="1" ref="AP711" ca="1">RIGHT(CELL("address",INDEX(Agenda!A:A,MATCH(DataFromForm[[#This Row],[Date]],Agenda!A:A,0))),3)</f>
        <v>#VALUE!</v>
      </c>
      <c r="AQ711" s="4" t="e" cm="1">
        <f t="array" ref="AQ711">INDEX(MatriceHeureHeure[], MATCH(AN711*1,TableHeuresMinutes[Colonne1],0),MATCH(AM711*1,(MatriceHeureHeure[#Headers])*1,0))</f>
        <v>#VALUE!</v>
      </c>
      <c r="AR711" t="e">
        <f t="shared" si="11"/>
        <v>#VALUE!</v>
      </c>
    </row>
    <row r="712" spans="16:44">
      <c r="P712" s="30" t="e">
        <f>LEFT(TEXT(DataFromForm[[#This Row],[Heure coucher]],"0000"),2)</f>
        <v>#VALUE!</v>
      </c>
      <c r="Q712" s="31" t="e">
        <f>LEFT(TEXT(DataFromForm[[#This Row],[Heure coucher]],"0000"),2)+1</f>
        <v>#VALUE!</v>
      </c>
      <c r="R712" s="32" t="e">
        <f>IF(RIGHT(DataFromForm[[#This Row],[Heure coucher]],2)*1 &gt;57,Q712, P712)</f>
        <v>#VALUE!</v>
      </c>
      <c r="S712" s="33" t="e">
        <f>IF(RIGHT(DataFromForm[[#This Row],[Heure coucher]],2)*1 &gt;57,0,MROUND(RIGHT(DataFromForm[[#This Row],[Heure coucher]]*1,2),15))</f>
        <v>#VALUE!</v>
      </c>
      <c r="T712" s="20" t="e" cm="1">
        <f t="array" aca="1" ref="T712" ca="1">RIGHT(CELL("address",INDEX(Agenda!A:A,MATCH(DataFromForm[[#This Row],[Date]],Agenda!A:A,0))),3)</f>
        <v>#VALUE!</v>
      </c>
      <c r="U712" s="34" t="e" cm="1">
        <f t="array" ref="U712">INDEX(MatriceHeureHeure[], MATCH(S712*1,TableHeuresMinutes[Colonne1],0),MATCH(R712*1,(MatriceHeureHeure[#Headers])*1,0))</f>
        <v>#VALUE!</v>
      </c>
      <c r="W712" s="30" t="e">
        <f>LEFT(TEXT(DataFromForm[[#This Row],[Heure levé]],"0000"),2)</f>
        <v>#VALUE!</v>
      </c>
      <c r="X712" s="31" t="e">
        <f>LEFT(TEXT(DataFromForm[[#This Row],[Heure levé]],"0000"),2)+1</f>
        <v>#VALUE!</v>
      </c>
      <c r="Y712" t="e">
        <f>IF(RIGHT(DataFromForm[[#This Row],[Heure levé]],2)*1 &gt;57, X712,W712)</f>
        <v>#VALUE!</v>
      </c>
      <c r="Z712" t="e">
        <f>IF(RIGHT(DataFromForm[[#This Row],[Heure levé]],2)*1 &gt;57,0,MROUND(RIGHT(DataFromForm[[#This Row],[Heure coucher]]*1,2),15))</f>
        <v>#VALUE!</v>
      </c>
      <c r="AA712" t="e" cm="1">
        <f t="array" aca="1" ref="AA712" ca="1">RIGHT(CELL("address",INDEX(Agenda!A:A,MATCH(DataFromForm[[#This Row],[Date]],Agenda!A:A,0))),3)</f>
        <v>#VALUE!</v>
      </c>
      <c r="AB712" s="4" t="e" cm="1">
        <f t="array" ref="AB712">INDEX(MatriceHeureHeure[], MATCH(Z712*1,TableHeuresMinutes[Colonne1],0),MATCH(Y712*1,(MatriceHeureHeure[#Headers])*1,0))</f>
        <v>#VALUE!</v>
      </c>
      <c r="AD712" s="48" t="e">
        <f>LEFT(TEXT(DataFromForm[[#This Row],[HeureBoisson]],"0000"),2)</f>
        <v>#VALUE!</v>
      </c>
      <c r="AE712" s="31" t="e">
        <f>LEFT(TEXT(DataFromForm[[#This Row],[HeureBoisson]],"0000"),2)+1</f>
        <v>#VALUE!</v>
      </c>
      <c r="AF712" t="e">
        <f>IF(RIGHT(DataFromForm[[#This Row],[HeureBoisson]],2)*1 &gt;57, AE712,AD712)</f>
        <v>#VALUE!</v>
      </c>
      <c r="AG712" t="e">
        <f>IF(RIGHT(DataFromForm[[#This Row],[HeureBoisson]],2)*1 &gt;57,0,MROUND(RIGHT(DataFromForm[[#This Row],[Heure coucher]]*1,2),15))</f>
        <v>#VALUE!</v>
      </c>
      <c r="AH712" t="e" cm="1">
        <f t="array" aca="1" ref="AH712" ca="1">RIGHT(CELL("address",INDEX(Agenda!A:A,MATCH(DataFromForm[[#This Row],[Date]],Agenda!A:A,0))),3)-1</f>
        <v>#VALUE!</v>
      </c>
      <c r="AI712" s="4" t="e" cm="1">
        <f t="array" ref="AI712">INDEX(MatriceHeureHeure[], MATCH(AG712*1,TableHeuresMinutes[Colonne1],0),MATCH(AF712*1,(MatriceHeureHeure[#Headers])*1,0))</f>
        <v>#VALUE!</v>
      </c>
      <c r="AJ712" s="37">
        <v>0</v>
      </c>
      <c r="AK712" s="48" t="e">
        <f>LEFT(TEXT(DataFromForm[[#This Row],[Heure sieste]],"0000"),2)</f>
        <v>#VALUE!</v>
      </c>
      <c r="AL712" s="31" t="e">
        <f>LEFT(TEXT(DataFromForm[[#This Row],[Heure sieste]],"0000"),2)+1</f>
        <v>#VALUE!</v>
      </c>
      <c r="AM712" t="e">
        <f>IF(RIGHT(DataFromForm[[#This Row],[Heure sieste]],2)*1 &gt;57, AL712,AK712)</f>
        <v>#VALUE!</v>
      </c>
      <c r="AN712" t="e">
        <f>IF(RIGHT(DataFromForm[[#This Row],[Heure sieste]],2)*1 &gt;57,0,MROUND(RIGHT(DataFromForm[[#This Row],[Heure sieste]]*1,2),15))</f>
        <v>#VALUE!</v>
      </c>
      <c r="AO712" t="e">
        <f>MROUND(DataFromForm[[#This Row],[Durée sieste]],15)</f>
        <v>#VALUE!</v>
      </c>
      <c r="AP712" t="e" cm="1">
        <f t="array" aca="1" ref="AP712" ca="1">RIGHT(CELL("address",INDEX(Agenda!A:A,MATCH(DataFromForm[[#This Row],[Date]],Agenda!A:A,0))),3)</f>
        <v>#VALUE!</v>
      </c>
      <c r="AQ712" s="4" t="e" cm="1">
        <f t="array" ref="AQ712">INDEX(MatriceHeureHeure[], MATCH(AN712*1,TableHeuresMinutes[Colonne1],0),MATCH(AM712*1,(MatriceHeureHeure[#Headers])*1,0))</f>
        <v>#VALUE!</v>
      </c>
      <c r="AR712" t="e">
        <f t="shared" si="11"/>
        <v>#VALUE!</v>
      </c>
    </row>
    <row r="713" spans="16:44">
      <c r="P713" s="30" t="e">
        <f>LEFT(TEXT(DataFromForm[[#This Row],[Heure coucher]],"0000"),2)</f>
        <v>#VALUE!</v>
      </c>
      <c r="Q713" s="31" t="e">
        <f>LEFT(TEXT(DataFromForm[[#This Row],[Heure coucher]],"0000"),2)+1</f>
        <v>#VALUE!</v>
      </c>
      <c r="R713" s="32" t="e">
        <f>IF(RIGHT(DataFromForm[[#This Row],[Heure coucher]],2)*1 &gt;57,Q713, P713)</f>
        <v>#VALUE!</v>
      </c>
      <c r="S713" s="33" t="e">
        <f>IF(RIGHT(DataFromForm[[#This Row],[Heure coucher]],2)*1 &gt;57,0,MROUND(RIGHT(DataFromForm[[#This Row],[Heure coucher]]*1,2),15))</f>
        <v>#VALUE!</v>
      </c>
      <c r="T713" s="20" t="e" cm="1">
        <f t="array" aca="1" ref="T713" ca="1">RIGHT(CELL("address",INDEX(Agenda!A:A,MATCH(DataFromForm[[#This Row],[Date]],Agenda!A:A,0))),3)</f>
        <v>#VALUE!</v>
      </c>
      <c r="U713" s="34" t="e" cm="1">
        <f t="array" ref="U713">INDEX(MatriceHeureHeure[], MATCH(S713*1,TableHeuresMinutes[Colonne1],0),MATCH(R713*1,(MatriceHeureHeure[#Headers])*1,0))</f>
        <v>#VALUE!</v>
      </c>
      <c r="W713" s="30" t="e">
        <f>LEFT(TEXT(DataFromForm[[#This Row],[Heure levé]],"0000"),2)</f>
        <v>#VALUE!</v>
      </c>
      <c r="X713" s="31" t="e">
        <f>LEFT(TEXT(DataFromForm[[#This Row],[Heure levé]],"0000"),2)+1</f>
        <v>#VALUE!</v>
      </c>
      <c r="Y713" t="e">
        <f>IF(RIGHT(DataFromForm[[#This Row],[Heure levé]],2)*1 &gt;57, X713,W713)</f>
        <v>#VALUE!</v>
      </c>
      <c r="Z713" t="e">
        <f>IF(RIGHT(DataFromForm[[#This Row],[Heure levé]],2)*1 &gt;57,0,MROUND(RIGHT(DataFromForm[[#This Row],[Heure coucher]]*1,2),15))</f>
        <v>#VALUE!</v>
      </c>
      <c r="AA713" t="e" cm="1">
        <f t="array" aca="1" ref="AA713" ca="1">RIGHT(CELL("address",INDEX(Agenda!A:A,MATCH(DataFromForm[[#This Row],[Date]],Agenda!A:A,0))),3)</f>
        <v>#VALUE!</v>
      </c>
      <c r="AB713" s="4" t="e" cm="1">
        <f t="array" ref="AB713">INDEX(MatriceHeureHeure[], MATCH(Z713*1,TableHeuresMinutes[Colonne1],0),MATCH(Y713*1,(MatriceHeureHeure[#Headers])*1,0))</f>
        <v>#VALUE!</v>
      </c>
      <c r="AD713" s="48" t="e">
        <f>LEFT(TEXT(DataFromForm[[#This Row],[HeureBoisson]],"0000"),2)</f>
        <v>#VALUE!</v>
      </c>
      <c r="AE713" s="31" t="e">
        <f>LEFT(TEXT(DataFromForm[[#This Row],[HeureBoisson]],"0000"),2)+1</f>
        <v>#VALUE!</v>
      </c>
      <c r="AF713" t="e">
        <f>IF(RIGHT(DataFromForm[[#This Row],[HeureBoisson]],2)*1 &gt;57, AE713,AD713)</f>
        <v>#VALUE!</v>
      </c>
      <c r="AG713" t="e">
        <f>IF(RIGHT(DataFromForm[[#This Row],[HeureBoisson]],2)*1 &gt;57,0,MROUND(RIGHT(DataFromForm[[#This Row],[Heure coucher]]*1,2),15))</f>
        <v>#VALUE!</v>
      </c>
      <c r="AH713" t="e" cm="1">
        <f t="array" aca="1" ref="AH713" ca="1">RIGHT(CELL("address",INDEX(Agenda!A:A,MATCH(DataFromForm[[#This Row],[Date]],Agenda!A:A,0))),3)-1</f>
        <v>#VALUE!</v>
      </c>
      <c r="AI713" s="4" t="e" cm="1">
        <f t="array" ref="AI713">INDEX(MatriceHeureHeure[], MATCH(AG713*1,TableHeuresMinutes[Colonne1],0),MATCH(AF713*1,(MatriceHeureHeure[#Headers])*1,0))</f>
        <v>#VALUE!</v>
      </c>
      <c r="AJ713" s="37">
        <v>0</v>
      </c>
      <c r="AK713" s="48" t="e">
        <f>LEFT(TEXT(DataFromForm[[#This Row],[Heure sieste]],"0000"),2)</f>
        <v>#VALUE!</v>
      </c>
      <c r="AL713" s="31" t="e">
        <f>LEFT(TEXT(DataFromForm[[#This Row],[Heure sieste]],"0000"),2)+1</f>
        <v>#VALUE!</v>
      </c>
      <c r="AM713" t="e">
        <f>IF(RIGHT(DataFromForm[[#This Row],[Heure sieste]],2)*1 &gt;57, AL713,AK713)</f>
        <v>#VALUE!</v>
      </c>
      <c r="AN713" t="e">
        <f>IF(RIGHT(DataFromForm[[#This Row],[Heure sieste]],2)*1 &gt;57,0,MROUND(RIGHT(DataFromForm[[#This Row],[Heure sieste]]*1,2),15))</f>
        <v>#VALUE!</v>
      </c>
      <c r="AO713" t="e">
        <f>MROUND(DataFromForm[[#This Row],[Durée sieste]],15)</f>
        <v>#VALUE!</v>
      </c>
      <c r="AP713" t="e" cm="1">
        <f t="array" aca="1" ref="AP713" ca="1">RIGHT(CELL("address",INDEX(Agenda!A:A,MATCH(DataFromForm[[#This Row],[Date]],Agenda!A:A,0))),3)</f>
        <v>#VALUE!</v>
      </c>
      <c r="AQ713" s="4" t="e" cm="1">
        <f t="array" ref="AQ713">INDEX(MatriceHeureHeure[], MATCH(AN713*1,TableHeuresMinutes[Colonne1],0),MATCH(AM713*1,(MatriceHeureHeure[#Headers])*1,0))</f>
        <v>#VALUE!</v>
      </c>
      <c r="AR713" t="e">
        <f t="shared" si="11"/>
        <v>#VALUE!</v>
      </c>
    </row>
    <row r="714" spans="16:44">
      <c r="P714" s="30" t="e">
        <f>LEFT(TEXT(DataFromForm[[#This Row],[Heure coucher]],"0000"),2)</f>
        <v>#VALUE!</v>
      </c>
      <c r="Q714" s="31" t="e">
        <f>LEFT(TEXT(DataFromForm[[#This Row],[Heure coucher]],"0000"),2)+1</f>
        <v>#VALUE!</v>
      </c>
      <c r="R714" s="32" t="e">
        <f>IF(RIGHT(DataFromForm[[#This Row],[Heure coucher]],2)*1 &gt;57,Q714, P714)</f>
        <v>#VALUE!</v>
      </c>
      <c r="S714" s="33" t="e">
        <f>IF(RIGHT(DataFromForm[[#This Row],[Heure coucher]],2)*1 &gt;57,0,MROUND(RIGHT(DataFromForm[[#This Row],[Heure coucher]]*1,2),15))</f>
        <v>#VALUE!</v>
      </c>
      <c r="T714" s="20" t="e" cm="1">
        <f t="array" aca="1" ref="T714" ca="1">RIGHT(CELL("address",INDEX(Agenda!A:A,MATCH(DataFromForm[[#This Row],[Date]],Agenda!A:A,0))),3)</f>
        <v>#VALUE!</v>
      </c>
      <c r="U714" s="34" t="e" cm="1">
        <f t="array" ref="U714">INDEX(MatriceHeureHeure[], MATCH(S714*1,TableHeuresMinutes[Colonne1],0),MATCH(R714*1,(MatriceHeureHeure[#Headers])*1,0))</f>
        <v>#VALUE!</v>
      </c>
      <c r="W714" s="30" t="e">
        <f>LEFT(TEXT(DataFromForm[[#This Row],[Heure levé]],"0000"),2)</f>
        <v>#VALUE!</v>
      </c>
      <c r="X714" s="31" t="e">
        <f>LEFT(TEXT(DataFromForm[[#This Row],[Heure levé]],"0000"),2)+1</f>
        <v>#VALUE!</v>
      </c>
      <c r="Y714" t="e">
        <f>IF(RIGHT(DataFromForm[[#This Row],[Heure levé]],2)*1 &gt;57, X714,W714)</f>
        <v>#VALUE!</v>
      </c>
      <c r="Z714" t="e">
        <f>IF(RIGHT(DataFromForm[[#This Row],[Heure levé]],2)*1 &gt;57,0,MROUND(RIGHT(DataFromForm[[#This Row],[Heure coucher]]*1,2),15))</f>
        <v>#VALUE!</v>
      </c>
      <c r="AA714" t="e" cm="1">
        <f t="array" aca="1" ref="AA714" ca="1">RIGHT(CELL("address",INDEX(Agenda!A:A,MATCH(DataFromForm[[#This Row],[Date]],Agenda!A:A,0))),3)</f>
        <v>#VALUE!</v>
      </c>
      <c r="AB714" s="4" t="e" cm="1">
        <f t="array" ref="AB714">INDEX(MatriceHeureHeure[], MATCH(Z714*1,TableHeuresMinutes[Colonne1],0),MATCH(Y714*1,(MatriceHeureHeure[#Headers])*1,0))</f>
        <v>#VALUE!</v>
      </c>
      <c r="AD714" s="48" t="e">
        <f>LEFT(TEXT(DataFromForm[[#This Row],[HeureBoisson]],"0000"),2)</f>
        <v>#VALUE!</v>
      </c>
      <c r="AE714" s="31" t="e">
        <f>LEFT(TEXT(DataFromForm[[#This Row],[HeureBoisson]],"0000"),2)+1</f>
        <v>#VALUE!</v>
      </c>
      <c r="AF714" t="e">
        <f>IF(RIGHT(DataFromForm[[#This Row],[HeureBoisson]],2)*1 &gt;57, AE714,AD714)</f>
        <v>#VALUE!</v>
      </c>
      <c r="AG714" t="e">
        <f>IF(RIGHT(DataFromForm[[#This Row],[HeureBoisson]],2)*1 &gt;57,0,MROUND(RIGHT(DataFromForm[[#This Row],[Heure coucher]]*1,2),15))</f>
        <v>#VALUE!</v>
      </c>
      <c r="AH714" t="e" cm="1">
        <f t="array" aca="1" ref="AH714" ca="1">RIGHT(CELL("address",INDEX(Agenda!A:A,MATCH(DataFromForm[[#This Row],[Date]],Agenda!A:A,0))),3)-1</f>
        <v>#VALUE!</v>
      </c>
      <c r="AI714" s="4" t="e" cm="1">
        <f t="array" ref="AI714">INDEX(MatriceHeureHeure[], MATCH(AG714*1,TableHeuresMinutes[Colonne1],0),MATCH(AF714*1,(MatriceHeureHeure[#Headers])*1,0))</f>
        <v>#VALUE!</v>
      </c>
      <c r="AJ714" s="37">
        <v>0</v>
      </c>
      <c r="AK714" s="48" t="e">
        <f>LEFT(TEXT(DataFromForm[[#This Row],[Heure sieste]],"0000"),2)</f>
        <v>#VALUE!</v>
      </c>
      <c r="AL714" s="31" t="e">
        <f>LEFT(TEXT(DataFromForm[[#This Row],[Heure sieste]],"0000"),2)+1</f>
        <v>#VALUE!</v>
      </c>
      <c r="AM714" t="e">
        <f>IF(RIGHT(DataFromForm[[#This Row],[Heure sieste]],2)*1 &gt;57, AL714,AK714)</f>
        <v>#VALUE!</v>
      </c>
      <c r="AN714" t="e">
        <f>IF(RIGHT(DataFromForm[[#This Row],[Heure sieste]],2)*1 &gt;57,0,MROUND(RIGHT(DataFromForm[[#This Row],[Heure sieste]]*1,2),15))</f>
        <v>#VALUE!</v>
      </c>
      <c r="AO714" t="e">
        <f>MROUND(DataFromForm[[#This Row],[Durée sieste]],15)</f>
        <v>#VALUE!</v>
      </c>
      <c r="AP714" t="e" cm="1">
        <f t="array" aca="1" ref="AP714" ca="1">RIGHT(CELL("address",INDEX(Agenda!A:A,MATCH(DataFromForm[[#This Row],[Date]],Agenda!A:A,0))),3)</f>
        <v>#VALUE!</v>
      </c>
      <c r="AQ714" s="4" t="e" cm="1">
        <f t="array" ref="AQ714">INDEX(MatriceHeureHeure[], MATCH(AN714*1,TableHeuresMinutes[Colonne1],0),MATCH(AM714*1,(MatriceHeureHeure[#Headers])*1,0))</f>
        <v>#VALUE!</v>
      </c>
      <c r="AR714" t="e">
        <f t="shared" si="11"/>
        <v>#VALUE!</v>
      </c>
    </row>
    <row r="715" spans="16:44">
      <c r="P715" s="30" t="e">
        <f>LEFT(TEXT(DataFromForm[[#This Row],[Heure coucher]],"0000"),2)</f>
        <v>#VALUE!</v>
      </c>
      <c r="Q715" s="31" t="e">
        <f>LEFT(TEXT(DataFromForm[[#This Row],[Heure coucher]],"0000"),2)+1</f>
        <v>#VALUE!</v>
      </c>
      <c r="R715" s="32" t="e">
        <f>IF(RIGHT(DataFromForm[[#This Row],[Heure coucher]],2)*1 &gt;57,Q715, P715)</f>
        <v>#VALUE!</v>
      </c>
      <c r="S715" s="33" t="e">
        <f>IF(RIGHT(DataFromForm[[#This Row],[Heure coucher]],2)*1 &gt;57,0,MROUND(RIGHT(DataFromForm[[#This Row],[Heure coucher]]*1,2),15))</f>
        <v>#VALUE!</v>
      </c>
      <c r="T715" s="20" t="e" cm="1">
        <f t="array" aca="1" ref="T715" ca="1">RIGHT(CELL("address",INDEX(Agenda!A:A,MATCH(DataFromForm[[#This Row],[Date]],Agenda!A:A,0))),3)</f>
        <v>#VALUE!</v>
      </c>
      <c r="U715" s="34" t="e" cm="1">
        <f t="array" ref="U715">INDEX(MatriceHeureHeure[], MATCH(S715*1,TableHeuresMinutes[Colonne1],0),MATCH(R715*1,(MatriceHeureHeure[#Headers])*1,0))</f>
        <v>#VALUE!</v>
      </c>
      <c r="W715" s="30" t="e">
        <f>LEFT(TEXT(DataFromForm[[#This Row],[Heure levé]],"0000"),2)</f>
        <v>#VALUE!</v>
      </c>
      <c r="X715" s="31" t="e">
        <f>LEFT(TEXT(DataFromForm[[#This Row],[Heure levé]],"0000"),2)+1</f>
        <v>#VALUE!</v>
      </c>
      <c r="Y715" t="e">
        <f>IF(RIGHT(DataFromForm[[#This Row],[Heure levé]],2)*1 &gt;57, X715,W715)</f>
        <v>#VALUE!</v>
      </c>
      <c r="Z715" t="e">
        <f>IF(RIGHT(DataFromForm[[#This Row],[Heure levé]],2)*1 &gt;57,0,MROUND(RIGHT(DataFromForm[[#This Row],[Heure coucher]]*1,2),15))</f>
        <v>#VALUE!</v>
      </c>
      <c r="AA715" t="e" cm="1">
        <f t="array" aca="1" ref="AA715" ca="1">RIGHT(CELL("address",INDEX(Agenda!A:A,MATCH(DataFromForm[[#This Row],[Date]],Agenda!A:A,0))),3)</f>
        <v>#VALUE!</v>
      </c>
      <c r="AB715" s="4" t="e" cm="1">
        <f t="array" ref="AB715">INDEX(MatriceHeureHeure[], MATCH(Z715*1,TableHeuresMinutes[Colonne1],0),MATCH(Y715*1,(MatriceHeureHeure[#Headers])*1,0))</f>
        <v>#VALUE!</v>
      </c>
      <c r="AD715" s="48" t="e">
        <f>LEFT(TEXT(DataFromForm[[#This Row],[HeureBoisson]],"0000"),2)</f>
        <v>#VALUE!</v>
      </c>
      <c r="AE715" s="31" t="e">
        <f>LEFT(TEXT(DataFromForm[[#This Row],[HeureBoisson]],"0000"),2)+1</f>
        <v>#VALUE!</v>
      </c>
      <c r="AF715" t="e">
        <f>IF(RIGHT(DataFromForm[[#This Row],[HeureBoisson]],2)*1 &gt;57, AE715,AD715)</f>
        <v>#VALUE!</v>
      </c>
      <c r="AG715" t="e">
        <f>IF(RIGHT(DataFromForm[[#This Row],[HeureBoisson]],2)*1 &gt;57,0,MROUND(RIGHT(DataFromForm[[#This Row],[Heure coucher]]*1,2),15))</f>
        <v>#VALUE!</v>
      </c>
      <c r="AH715" t="e" cm="1">
        <f t="array" aca="1" ref="AH715" ca="1">RIGHT(CELL("address",INDEX(Agenda!A:A,MATCH(DataFromForm[[#This Row],[Date]],Agenda!A:A,0))),3)-1</f>
        <v>#VALUE!</v>
      </c>
      <c r="AI715" s="4" t="e" cm="1">
        <f t="array" ref="AI715">INDEX(MatriceHeureHeure[], MATCH(AG715*1,TableHeuresMinutes[Colonne1],0),MATCH(AF715*1,(MatriceHeureHeure[#Headers])*1,0))</f>
        <v>#VALUE!</v>
      </c>
      <c r="AJ715" s="37">
        <v>0</v>
      </c>
      <c r="AK715" s="48" t="e">
        <f>LEFT(TEXT(DataFromForm[[#This Row],[Heure sieste]],"0000"),2)</f>
        <v>#VALUE!</v>
      </c>
      <c r="AL715" s="31" t="e">
        <f>LEFT(TEXT(DataFromForm[[#This Row],[Heure sieste]],"0000"),2)+1</f>
        <v>#VALUE!</v>
      </c>
      <c r="AM715" t="e">
        <f>IF(RIGHT(DataFromForm[[#This Row],[Heure sieste]],2)*1 &gt;57, AL715,AK715)</f>
        <v>#VALUE!</v>
      </c>
      <c r="AN715" t="e">
        <f>IF(RIGHT(DataFromForm[[#This Row],[Heure sieste]],2)*1 &gt;57,0,MROUND(RIGHT(DataFromForm[[#This Row],[Heure sieste]]*1,2),15))</f>
        <v>#VALUE!</v>
      </c>
      <c r="AO715" t="e">
        <f>MROUND(DataFromForm[[#This Row],[Durée sieste]],15)</f>
        <v>#VALUE!</v>
      </c>
      <c r="AP715" t="e" cm="1">
        <f t="array" aca="1" ref="AP715" ca="1">RIGHT(CELL("address",INDEX(Agenda!A:A,MATCH(DataFromForm[[#This Row],[Date]],Agenda!A:A,0))),3)</f>
        <v>#VALUE!</v>
      </c>
      <c r="AQ715" s="4" t="e" cm="1">
        <f t="array" ref="AQ715">INDEX(MatriceHeureHeure[], MATCH(AN715*1,TableHeuresMinutes[Colonne1],0),MATCH(AM715*1,(MatriceHeureHeure[#Headers])*1,0))</f>
        <v>#VALUE!</v>
      </c>
      <c r="AR715" t="e">
        <f t="shared" si="11"/>
        <v>#VALUE!</v>
      </c>
    </row>
    <row r="716" spans="16:44">
      <c r="P716" s="30" t="e">
        <f>LEFT(TEXT(DataFromForm[[#This Row],[Heure coucher]],"0000"),2)</f>
        <v>#VALUE!</v>
      </c>
      <c r="Q716" s="31" t="e">
        <f>LEFT(TEXT(DataFromForm[[#This Row],[Heure coucher]],"0000"),2)+1</f>
        <v>#VALUE!</v>
      </c>
      <c r="R716" s="32" t="e">
        <f>IF(RIGHT(DataFromForm[[#This Row],[Heure coucher]],2)*1 &gt;57,Q716, P716)</f>
        <v>#VALUE!</v>
      </c>
      <c r="S716" s="33" t="e">
        <f>IF(RIGHT(DataFromForm[[#This Row],[Heure coucher]],2)*1 &gt;57,0,MROUND(RIGHT(DataFromForm[[#This Row],[Heure coucher]]*1,2),15))</f>
        <v>#VALUE!</v>
      </c>
      <c r="T716" s="20" t="e" cm="1">
        <f t="array" aca="1" ref="T716" ca="1">RIGHT(CELL("address",INDEX(Agenda!A:A,MATCH(DataFromForm[[#This Row],[Date]],Agenda!A:A,0))),3)</f>
        <v>#VALUE!</v>
      </c>
      <c r="U716" s="34" t="e" cm="1">
        <f t="array" ref="U716">INDEX(MatriceHeureHeure[], MATCH(S716*1,TableHeuresMinutes[Colonne1],0),MATCH(R716*1,(MatriceHeureHeure[#Headers])*1,0))</f>
        <v>#VALUE!</v>
      </c>
      <c r="W716" s="30" t="e">
        <f>LEFT(TEXT(DataFromForm[[#This Row],[Heure levé]],"0000"),2)</f>
        <v>#VALUE!</v>
      </c>
      <c r="X716" s="31" t="e">
        <f>LEFT(TEXT(DataFromForm[[#This Row],[Heure levé]],"0000"),2)+1</f>
        <v>#VALUE!</v>
      </c>
      <c r="Y716" t="e">
        <f>IF(RIGHT(DataFromForm[[#This Row],[Heure levé]],2)*1 &gt;57, X716,W716)</f>
        <v>#VALUE!</v>
      </c>
      <c r="Z716" t="e">
        <f>IF(RIGHT(DataFromForm[[#This Row],[Heure levé]],2)*1 &gt;57,0,MROUND(RIGHT(DataFromForm[[#This Row],[Heure coucher]]*1,2),15))</f>
        <v>#VALUE!</v>
      </c>
      <c r="AA716" t="e" cm="1">
        <f t="array" aca="1" ref="AA716" ca="1">RIGHT(CELL("address",INDEX(Agenda!A:A,MATCH(DataFromForm[[#This Row],[Date]],Agenda!A:A,0))),3)</f>
        <v>#VALUE!</v>
      </c>
      <c r="AB716" s="4" t="e" cm="1">
        <f t="array" ref="AB716">INDEX(MatriceHeureHeure[], MATCH(Z716*1,TableHeuresMinutes[Colonne1],0),MATCH(Y716*1,(MatriceHeureHeure[#Headers])*1,0))</f>
        <v>#VALUE!</v>
      </c>
      <c r="AD716" s="48" t="e">
        <f>LEFT(TEXT(DataFromForm[[#This Row],[HeureBoisson]],"0000"),2)</f>
        <v>#VALUE!</v>
      </c>
      <c r="AE716" s="31" t="e">
        <f>LEFT(TEXT(DataFromForm[[#This Row],[HeureBoisson]],"0000"),2)+1</f>
        <v>#VALUE!</v>
      </c>
      <c r="AF716" t="e">
        <f>IF(RIGHT(DataFromForm[[#This Row],[HeureBoisson]],2)*1 &gt;57, AE716,AD716)</f>
        <v>#VALUE!</v>
      </c>
      <c r="AG716" t="e">
        <f>IF(RIGHT(DataFromForm[[#This Row],[HeureBoisson]],2)*1 &gt;57,0,MROUND(RIGHT(DataFromForm[[#This Row],[Heure coucher]]*1,2),15))</f>
        <v>#VALUE!</v>
      </c>
      <c r="AH716" t="e" cm="1">
        <f t="array" aca="1" ref="AH716" ca="1">RIGHT(CELL("address",INDEX(Agenda!A:A,MATCH(DataFromForm[[#This Row],[Date]],Agenda!A:A,0))),3)-1</f>
        <v>#VALUE!</v>
      </c>
      <c r="AI716" s="4" t="e" cm="1">
        <f t="array" ref="AI716">INDEX(MatriceHeureHeure[], MATCH(AG716*1,TableHeuresMinutes[Colonne1],0),MATCH(AF716*1,(MatriceHeureHeure[#Headers])*1,0))</f>
        <v>#VALUE!</v>
      </c>
      <c r="AJ716" s="37">
        <v>0</v>
      </c>
      <c r="AK716" s="48" t="e">
        <f>LEFT(TEXT(DataFromForm[[#This Row],[Heure sieste]],"0000"),2)</f>
        <v>#VALUE!</v>
      </c>
      <c r="AL716" s="31" t="e">
        <f>LEFT(TEXT(DataFromForm[[#This Row],[Heure sieste]],"0000"),2)+1</f>
        <v>#VALUE!</v>
      </c>
      <c r="AM716" t="e">
        <f>IF(RIGHT(DataFromForm[[#This Row],[Heure sieste]],2)*1 &gt;57, AL716,AK716)</f>
        <v>#VALUE!</v>
      </c>
      <c r="AN716" t="e">
        <f>IF(RIGHT(DataFromForm[[#This Row],[Heure sieste]],2)*1 &gt;57,0,MROUND(RIGHT(DataFromForm[[#This Row],[Heure sieste]]*1,2),15))</f>
        <v>#VALUE!</v>
      </c>
      <c r="AO716" t="e">
        <f>MROUND(DataFromForm[[#This Row],[Durée sieste]],15)</f>
        <v>#VALUE!</v>
      </c>
      <c r="AP716" t="e" cm="1">
        <f t="array" aca="1" ref="AP716" ca="1">RIGHT(CELL("address",INDEX(Agenda!A:A,MATCH(DataFromForm[[#This Row],[Date]],Agenda!A:A,0))),3)</f>
        <v>#VALUE!</v>
      </c>
      <c r="AQ716" s="4" t="e" cm="1">
        <f t="array" ref="AQ716">INDEX(MatriceHeureHeure[], MATCH(AN716*1,TableHeuresMinutes[Colonne1],0),MATCH(AM716*1,(MatriceHeureHeure[#Headers])*1,0))</f>
        <v>#VALUE!</v>
      </c>
      <c r="AR716" t="e">
        <f t="shared" si="11"/>
        <v>#VALUE!</v>
      </c>
    </row>
    <row r="717" spans="16:44">
      <c r="P717" s="30" t="e">
        <f>LEFT(TEXT(DataFromForm[[#This Row],[Heure coucher]],"0000"),2)</f>
        <v>#VALUE!</v>
      </c>
      <c r="Q717" s="31" t="e">
        <f>LEFT(TEXT(DataFromForm[[#This Row],[Heure coucher]],"0000"),2)+1</f>
        <v>#VALUE!</v>
      </c>
      <c r="R717" s="32" t="e">
        <f>IF(RIGHT(DataFromForm[[#This Row],[Heure coucher]],2)*1 &gt;57,Q717, P717)</f>
        <v>#VALUE!</v>
      </c>
      <c r="S717" s="33" t="e">
        <f>IF(RIGHT(DataFromForm[[#This Row],[Heure coucher]],2)*1 &gt;57,0,MROUND(RIGHT(DataFromForm[[#This Row],[Heure coucher]]*1,2),15))</f>
        <v>#VALUE!</v>
      </c>
      <c r="T717" s="20" t="e" cm="1">
        <f t="array" aca="1" ref="T717" ca="1">RIGHT(CELL("address",INDEX(Agenda!A:A,MATCH(DataFromForm[[#This Row],[Date]],Agenda!A:A,0))),3)</f>
        <v>#VALUE!</v>
      </c>
      <c r="U717" s="34" t="e" cm="1">
        <f t="array" ref="U717">INDEX(MatriceHeureHeure[], MATCH(S717*1,TableHeuresMinutes[Colonne1],0),MATCH(R717*1,(MatriceHeureHeure[#Headers])*1,0))</f>
        <v>#VALUE!</v>
      </c>
      <c r="W717" s="30" t="e">
        <f>LEFT(TEXT(DataFromForm[[#This Row],[Heure levé]],"0000"),2)</f>
        <v>#VALUE!</v>
      </c>
      <c r="X717" s="31" t="e">
        <f>LEFT(TEXT(DataFromForm[[#This Row],[Heure levé]],"0000"),2)+1</f>
        <v>#VALUE!</v>
      </c>
      <c r="Y717" t="e">
        <f>IF(RIGHT(DataFromForm[[#This Row],[Heure levé]],2)*1 &gt;57, X717,W717)</f>
        <v>#VALUE!</v>
      </c>
      <c r="Z717" t="e">
        <f>IF(RIGHT(DataFromForm[[#This Row],[Heure levé]],2)*1 &gt;57,0,MROUND(RIGHT(DataFromForm[[#This Row],[Heure coucher]]*1,2),15))</f>
        <v>#VALUE!</v>
      </c>
      <c r="AA717" t="e" cm="1">
        <f t="array" aca="1" ref="AA717" ca="1">RIGHT(CELL("address",INDEX(Agenda!A:A,MATCH(DataFromForm[[#This Row],[Date]],Agenda!A:A,0))),3)</f>
        <v>#VALUE!</v>
      </c>
      <c r="AB717" s="4" t="e" cm="1">
        <f t="array" ref="AB717">INDEX(MatriceHeureHeure[], MATCH(Z717*1,TableHeuresMinutes[Colonne1],0),MATCH(Y717*1,(MatriceHeureHeure[#Headers])*1,0))</f>
        <v>#VALUE!</v>
      </c>
      <c r="AD717" s="48" t="e">
        <f>LEFT(TEXT(DataFromForm[[#This Row],[HeureBoisson]],"0000"),2)</f>
        <v>#VALUE!</v>
      </c>
      <c r="AE717" s="31" t="e">
        <f>LEFT(TEXT(DataFromForm[[#This Row],[HeureBoisson]],"0000"),2)+1</f>
        <v>#VALUE!</v>
      </c>
      <c r="AF717" t="e">
        <f>IF(RIGHT(DataFromForm[[#This Row],[HeureBoisson]],2)*1 &gt;57, AE717,AD717)</f>
        <v>#VALUE!</v>
      </c>
      <c r="AG717" t="e">
        <f>IF(RIGHT(DataFromForm[[#This Row],[HeureBoisson]],2)*1 &gt;57,0,MROUND(RIGHT(DataFromForm[[#This Row],[Heure coucher]]*1,2),15))</f>
        <v>#VALUE!</v>
      </c>
      <c r="AH717" t="e" cm="1">
        <f t="array" aca="1" ref="AH717" ca="1">RIGHT(CELL("address",INDEX(Agenda!A:A,MATCH(DataFromForm[[#This Row],[Date]],Agenda!A:A,0))),3)-1</f>
        <v>#VALUE!</v>
      </c>
      <c r="AI717" s="4" t="e" cm="1">
        <f t="array" ref="AI717">INDEX(MatriceHeureHeure[], MATCH(AG717*1,TableHeuresMinutes[Colonne1],0),MATCH(AF717*1,(MatriceHeureHeure[#Headers])*1,0))</f>
        <v>#VALUE!</v>
      </c>
      <c r="AJ717" s="37">
        <v>0</v>
      </c>
      <c r="AK717" s="48" t="e">
        <f>LEFT(TEXT(DataFromForm[[#This Row],[Heure sieste]],"0000"),2)</f>
        <v>#VALUE!</v>
      </c>
      <c r="AL717" s="31" t="e">
        <f>LEFT(TEXT(DataFromForm[[#This Row],[Heure sieste]],"0000"),2)+1</f>
        <v>#VALUE!</v>
      </c>
      <c r="AM717" t="e">
        <f>IF(RIGHT(DataFromForm[[#This Row],[Heure sieste]],2)*1 &gt;57, AL717,AK717)</f>
        <v>#VALUE!</v>
      </c>
      <c r="AN717" t="e">
        <f>IF(RIGHT(DataFromForm[[#This Row],[Heure sieste]],2)*1 &gt;57,0,MROUND(RIGHT(DataFromForm[[#This Row],[Heure sieste]]*1,2),15))</f>
        <v>#VALUE!</v>
      </c>
      <c r="AO717" t="e">
        <f>MROUND(DataFromForm[[#This Row],[Durée sieste]],15)</f>
        <v>#VALUE!</v>
      </c>
      <c r="AP717" t="e" cm="1">
        <f t="array" aca="1" ref="AP717" ca="1">RIGHT(CELL("address",INDEX(Agenda!A:A,MATCH(DataFromForm[[#This Row],[Date]],Agenda!A:A,0))),3)</f>
        <v>#VALUE!</v>
      </c>
      <c r="AQ717" s="4" t="e" cm="1">
        <f t="array" ref="AQ717">INDEX(MatriceHeureHeure[], MATCH(AN717*1,TableHeuresMinutes[Colonne1],0),MATCH(AM717*1,(MatriceHeureHeure[#Headers])*1,0))</f>
        <v>#VALUE!</v>
      </c>
      <c r="AR717" t="e">
        <f t="shared" si="11"/>
        <v>#VALUE!</v>
      </c>
    </row>
    <row r="718" spans="16:44">
      <c r="P718" s="30" t="e">
        <f>LEFT(TEXT(DataFromForm[[#This Row],[Heure coucher]],"0000"),2)</f>
        <v>#VALUE!</v>
      </c>
      <c r="Q718" s="31" t="e">
        <f>LEFT(TEXT(DataFromForm[[#This Row],[Heure coucher]],"0000"),2)+1</f>
        <v>#VALUE!</v>
      </c>
      <c r="R718" s="32" t="e">
        <f>IF(RIGHT(DataFromForm[[#This Row],[Heure coucher]],2)*1 &gt;57,Q718, P718)</f>
        <v>#VALUE!</v>
      </c>
      <c r="S718" s="33" t="e">
        <f>IF(RIGHT(DataFromForm[[#This Row],[Heure coucher]],2)*1 &gt;57,0,MROUND(RIGHT(DataFromForm[[#This Row],[Heure coucher]]*1,2),15))</f>
        <v>#VALUE!</v>
      </c>
      <c r="T718" s="20" t="e" cm="1">
        <f t="array" aca="1" ref="T718" ca="1">RIGHT(CELL("address",INDEX(Agenda!A:A,MATCH(DataFromForm[[#This Row],[Date]],Agenda!A:A,0))),3)</f>
        <v>#VALUE!</v>
      </c>
      <c r="U718" s="34" t="e" cm="1">
        <f t="array" ref="U718">INDEX(MatriceHeureHeure[], MATCH(S718*1,TableHeuresMinutes[Colonne1],0),MATCH(R718*1,(MatriceHeureHeure[#Headers])*1,0))</f>
        <v>#VALUE!</v>
      </c>
      <c r="W718" s="30" t="e">
        <f>LEFT(TEXT(DataFromForm[[#This Row],[Heure levé]],"0000"),2)</f>
        <v>#VALUE!</v>
      </c>
      <c r="X718" s="31" t="e">
        <f>LEFT(TEXT(DataFromForm[[#This Row],[Heure levé]],"0000"),2)+1</f>
        <v>#VALUE!</v>
      </c>
      <c r="Y718" t="e">
        <f>IF(RIGHT(DataFromForm[[#This Row],[Heure levé]],2)*1 &gt;57, X718,W718)</f>
        <v>#VALUE!</v>
      </c>
      <c r="Z718" t="e">
        <f>IF(RIGHT(DataFromForm[[#This Row],[Heure levé]],2)*1 &gt;57,0,MROUND(RIGHT(DataFromForm[[#This Row],[Heure coucher]]*1,2),15))</f>
        <v>#VALUE!</v>
      </c>
      <c r="AA718" t="e" cm="1">
        <f t="array" aca="1" ref="AA718" ca="1">RIGHT(CELL("address",INDEX(Agenda!A:A,MATCH(DataFromForm[[#This Row],[Date]],Agenda!A:A,0))),3)</f>
        <v>#VALUE!</v>
      </c>
      <c r="AB718" s="4" t="e" cm="1">
        <f t="array" ref="AB718">INDEX(MatriceHeureHeure[], MATCH(Z718*1,TableHeuresMinutes[Colonne1],0),MATCH(Y718*1,(MatriceHeureHeure[#Headers])*1,0))</f>
        <v>#VALUE!</v>
      </c>
      <c r="AD718" s="48" t="e">
        <f>LEFT(TEXT(DataFromForm[[#This Row],[HeureBoisson]],"0000"),2)</f>
        <v>#VALUE!</v>
      </c>
      <c r="AE718" s="31" t="e">
        <f>LEFT(TEXT(DataFromForm[[#This Row],[HeureBoisson]],"0000"),2)+1</f>
        <v>#VALUE!</v>
      </c>
      <c r="AF718" t="e">
        <f>IF(RIGHT(DataFromForm[[#This Row],[HeureBoisson]],2)*1 &gt;57, AE718,AD718)</f>
        <v>#VALUE!</v>
      </c>
      <c r="AG718" t="e">
        <f>IF(RIGHT(DataFromForm[[#This Row],[HeureBoisson]],2)*1 &gt;57,0,MROUND(RIGHT(DataFromForm[[#This Row],[Heure coucher]]*1,2),15))</f>
        <v>#VALUE!</v>
      </c>
      <c r="AH718" t="e" cm="1">
        <f t="array" aca="1" ref="AH718" ca="1">RIGHT(CELL("address",INDEX(Agenda!A:A,MATCH(DataFromForm[[#This Row],[Date]],Agenda!A:A,0))),3)-1</f>
        <v>#VALUE!</v>
      </c>
      <c r="AI718" s="4" t="e" cm="1">
        <f t="array" ref="AI718">INDEX(MatriceHeureHeure[], MATCH(AG718*1,TableHeuresMinutes[Colonne1],0),MATCH(AF718*1,(MatriceHeureHeure[#Headers])*1,0))</f>
        <v>#VALUE!</v>
      </c>
      <c r="AJ718" s="37">
        <v>0</v>
      </c>
      <c r="AK718" s="48" t="e">
        <f>LEFT(TEXT(DataFromForm[[#This Row],[Heure sieste]],"0000"),2)</f>
        <v>#VALUE!</v>
      </c>
      <c r="AL718" s="31" t="e">
        <f>LEFT(TEXT(DataFromForm[[#This Row],[Heure sieste]],"0000"),2)+1</f>
        <v>#VALUE!</v>
      </c>
      <c r="AM718" t="e">
        <f>IF(RIGHT(DataFromForm[[#This Row],[Heure sieste]],2)*1 &gt;57, AL718,AK718)</f>
        <v>#VALUE!</v>
      </c>
      <c r="AN718" t="e">
        <f>IF(RIGHT(DataFromForm[[#This Row],[Heure sieste]],2)*1 &gt;57,0,MROUND(RIGHT(DataFromForm[[#This Row],[Heure sieste]]*1,2),15))</f>
        <v>#VALUE!</v>
      </c>
      <c r="AO718" t="e">
        <f>MROUND(DataFromForm[[#This Row],[Durée sieste]],15)</f>
        <v>#VALUE!</v>
      </c>
      <c r="AP718" t="e" cm="1">
        <f t="array" aca="1" ref="AP718" ca="1">RIGHT(CELL("address",INDEX(Agenda!A:A,MATCH(DataFromForm[[#This Row],[Date]],Agenda!A:A,0))),3)</f>
        <v>#VALUE!</v>
      </c>
      <c r="AQ718" s="4" t="e" cm="1">
        <f t="array" ref="AQ718">INDEX(MatriceHeureHeure[], MATCH(AN718*1,TableHeuresMinutes[Colonne1],0),MATCH(AM718*1,(MatriceHeureHeure[#Headers])*1,0))</f>
        <v>#VALUE!</v>
      </c>
      <c r="AR718" t="e">
        <f t="shared" si="11"/>
        <v>#VALUE!</v>
      </c>
    </row>
    <row r="719" spans="16:44">
      <c r="P719" s="30" t="e">
        <f>LEFT(TEXT(DataFromForm[[#This Row],[Heure coucher]],"0000"),2)</f>
        <v>#VALUE!</v>
      </c>
      <c r="Q719" s="31" t="e">
        <f>LEFT(TEXT(DataFromForm[[#This Row],[Heure coucher]],"0000"),2)+1</f>
        <v>#VALUE!</v>
      </c>
      <c r="R719" s="32" t="e">
        <f>IF(RIGHT(DataFromForm[[#This Row],[Heure coucher]],2)*1 &gt;57,Q719, P719)</f>
        <v>#VALUE!</v>
      </c>
      <c r="S719" s="33" t="e">
        <f>IF(RIGHT(DataFromForm[[#This Row],[Heure coucher]],2)*1 &gt;57,0,MROUND(RIGHT(DataFromForm[[#This Row],[Heure coucher]]*1,2),15))</f>
        <v>#VALUE!</v>
      </c>
      <c r="T719" s="20" t="e" cm="1">
        <f t="array" aca="1" ref="T719" ca="1">RIGHT(CELL("address",INDEX(Agenda!A:A,MATCH(DataFromForm[[#This Row],[Date]],Agenda!A:A,0))),3)</f>
        <v>#VALUE!</v>
      </c>
      <c r="U719" s="34" t="e" cm="1">
        <f t="array" ref="U719">INDEX(MatriceHeureHeure[], MATCH(S719*1,TableHeuresMinutes[Colonne1],0),MATCH(R719*1,(MatriceHeureHeure[#Headers])*1,0))</f>
        <v>#VALUE!</v>
      </c>
      <c r="W719" s="30" t="e">
        <f>LEFT(TEXT(DataFromForm[[#This Row],[Heure levé]],"0000"),2)</f>
        <v>#VALUE!</v>
      </c>
      <c r="X719" s="31" t="e">
        <f>LEFT(TEXT(DataFromForm[[#This Row],[Heure levé]],"0000"),2)+1</f>
        <v>#VALUE!</v>
      </c>
      <c r="Y719" t="e">
        <f>IF(RIGHT(DataFromForm[[#This Row],[Heure levé]],2)*1 &gt;57, X719,W719)</f>
        <v>#VALUE!</v>
      </c>
      <c r="Z719" t="e">
        <f>IF(RIGHT(DataFromForm[[#This Row],[Heure levé]],2)*1 &gt;57,0,MROUND(RIGHT(DataFromForm[[#This Row],[Heure coucher]]*1,2),15))</f>
        <v>#VALUE!</v>
      </c>
      <c r="AA719" t="e" cm="1">
        <f t="array" aca="1" ref="AA719" ca="1">RIGHT(CELL("address",INDEX(Agenda!A:A,MATCH(DataFromForm[[#This Row],[Date]],Agenda!A:A,0))),3)</f>
        <v>#VALUE!</v>
      </c>
      <c r="AB719" s="4" t="e" cm="1">
        <f t="array" ref="AB719">INDEX(MatriceHeureHeure[], MATCH(Z719*1,TableHeuresMinutes[Colonne1],0),MATCH(Y719*1,(MatriceHeureHeure[#Headers])*1,0))</f>
        <v>#VALUE!</v>
      </c>
      <c r="AD719" s="48" t="e">
        <f>LEFT(TEXT(DataFromForm[[#This Row],[HeureBoisson]],"0000"),2)</f>
        <v>#VALUE!</v>
      </c>
      <c r="AE719" s="31" t="e">
        <f>LEFT(TEXT(DataFromForm[[#This Row],[HeureBoisson]],"0000"),2)+1</f>
        <v>#VALUE!</v>
      </c>
      <c r="AF719" t="e">
        <f>IF(RIGHT(DataFromForm[[#This Row],[HeureBoisson]],2)*1 &gt;57, AE719,AD719)</f>
        <v>#VALUE!</v>
      </c>
      <c r="AG719" t="e">
        <f>IF(RIGHT(DataFromForm[[#This Row],[HeureBoisson]],2)*1 &gt;57,0,MROUND(RIGHT(DataFromForm[[#This Row],[Heure coucher]]*1,2),15))</f>
        <v>#VALUE!</v>
      </c>
      <c r="AH719" t="e" cm="1">
        <f t="array" aca="1" ref="AH719" ca="1">RIGHT(CELL("address",INDEX(Agenda!A:A,MATCH(DataFromForm[[#This Row],[Date]],Agenda!A:A,0))),3)-1</f>
        <v>#VALUE!</v>
      </c>
      <c r="AI719" s="4" t="e" cm="1">
        <f t="array" ref="AI719">INDEX(MatriceHeureHeure[], MATCH(AG719*1,TableHeuresMinutes[Colonne1],0),MATCH(AF719*1,(MatriceHeureHeure[#Headers])*1,0))</f>
        <v>#VALUE!</v>
      </c>
      <c r="AJ719" s="37">
        <v>0</v>
      </c>
      <c r="AK719" s="48" t="e">
        <f>LEFT(TEXT(DataFromForm[[#This Row],[Heure sieste]],"0000"),2)</f>
        <v>#VALUE!</v>
      </c>
      <c r="AL719" s="31" t="e">
        <f>LEFT(TEXT(DataFromForm[[#This Row],[Heure sieste]],"0000"),2)+1</f>
        <v>#VALUE!</v>
      </c>
      <c r="AM719" t="e">
        <f>IF(RIGHT(DataFromForm[[#This Row],[Heure sieste]],2)*1 &gt;57, AL719,AK719)</f>
        <v>#VALUE!</v>
      </c>
      <c r="AN719" t="e">
        <f>IF(RIGHT(DataFromForm[[#This Row],[Heure sieste]],2)*1 &gt;57,0,MROUND(RIGHT(DataFromForm[[#This Row],[Heure sieste]]*1,2),15))</f>
        <v>#VALUE!</v>
      </c>
      <c r="AO719" t="e">
        <f>MROUND(DataFromForm[[#This Row],[Durée sieste]],15)</f>
        <v>#VALUE!</v>
      </c>
      <c r="AP719" t="e" cm="1">
        <f t="array" aca="1" ref="AP719" ca="1">RIGHT(CELL("address",INDEX(Agenda!A:A,MATCH(DataFromForm[[#This Row],[Date]],Agenda!A:A,0))),3)</f>
        <v>#VALUE!</v>
      </c>
      <c r="AQ719" s="4" t="e" cm="1">
        <f t="array" ref="AQ719">INDEX(MatriceHeureHeure[], MATCH(AN719*1,TableHeuresMinutes[Colonne1],0),MATCH(AM719*1,(MatriceHeureHeure[#Headers])*1,0))</f>
        <v>#VALUE!</v>
      </c>
      <c r="AR719" t="e">
        <f t="shared" si="11"/>
        <v>#VALUE!</v>
      </c>
    </row>
    <row r="720" spans="16:44">
      <c r="P720" s="30" t="e">
        <f>LEFT(TEXT(DataFromForm[[#This Row],[Heure coucher]],"0000"),2)</f>
        <v>#VALUE!</v>
      </c>
      <c r="Q720" s="31" t="e">
        <f>LEFT(TEXT(DataFromForm[[#This Row],[Heure coucher]],"0000"),2)+1</f>
        <v>#VALUE!</v>
      </c>
      <c r="R720" s="32" t="e">
        <f>IF(RIGHT(DataFromForm[[#This Row],[Heure coucher]],2)*1 &gt;57,Q720, P720)</f>
        <v>#VALUE!</v>
      </c>
      <c r="S720" s="33" t="e">
        <f>IF(RIGHT(DataFromForm[[#This Row],[Heure coucher]],2)*1 &gt;57,0,MROUND(RIGHT(DataFromForm[[#This Row],[Heure coucher]]*1,2),15))</f>
        <v>#VALUE!</v>
      </c>
      <c r="T720" s="20" t="e" cm="1">
        <f t="array" aca="1" ref="T720" ca="1">RIGHT(CELL("address",INDEX(Agenda!A:A,MATCH(DataFromForm[[#This Row],[Date]],Agenda!A:A,0))),3)</f>
        <v>#VALUE!</v>
      </c>
      <c r="U720" s="34" t="e" cm="1">
        <f t="array" ref="U720">INDEX(MatriceHeureHeure[], MATCH(S720*1,TableHeuresMinutes[Colonne1],0),MATCH(R720*1,(MatriceHeureHeure[#Headers])*1,0))</f>
        <v>#VALUE!</v>
      </c>
      <c r="W720" s="30" t="e">
        <f>LEFT(TEXT(DataFromForm[[#This Row],[Heure levé]],"0000"),2)</f>
        <v>#VALUE!</v>
      </c>
      <c r="X720" s="31" t="e">
        <f>LEFT(TEXT(DataFromForm[[#This Row],[Heure levé]],"0000"),2)+1</f>
        <v>#VALUE!</v>
      </c>
      <c r="Y720" t="e">
        <f>IF(RIGHT(DataFromForm[[#This Row],[Heure levé]],2)*1 &gt;57, X720,W720)</f>
        <v>#VALUE!</v>
      </c>
      <c r="Z720" t="e">
        <f>IF(RIGHT(DataFromForm[[#This Row],[Heure levé]],2)*1 &gt;57,0,MROUND(RIGHT(DataFromForm[[#This Row],[Heure coucher]]*1,2),15))</f>
        <v>#VALUE!</v>
      </c>
      <c r="AA720" t="e" cm="1">
        <f t="array" aca="1" ref="AA720" ca="1">RIGHT(CELL("address",INDEX(Agenda!A:A,MATCH(DataFromForm[[#This Row],[Date]],Agenda!A:A,0))),3)</f>
        <v>#VALUE!</v>
      </c>
      <c r="AB720" s="4" t="e" cm="1">
        <f t="array" ref="AB720">INDEX(MatriceHeureHeure[], MATCH(Z720*1,TableHeuresMinutes[Colonne1],0),MATCH(Y720*1,(MatriceHeureHeure[#Headers])*1,0))</f>
        <v>#VALUE!</v>
      </c>
      <c r="AD720" s="48" t="e">
        <f>LEFT(TEXT(DataFromForm[[#This Row],[HeureBoisson]],"0000"),2)</f>
        <v>#VALUE!</v>
      </c>
      <c r="AE720" s="31" t="e">
        <f>LEFT(TEXT(DataFromForm[[#This Row],[HeureBoisson]],"0000"),2)+1</f>
        <v>#VALUE!</v>
      </c>
      <c r="AF720" t="e">
        <f>IF(RIGHT(DataFromForm[[#This Row],[HeureBoisson]],2)*1 &gt;57, AE720,AD720)</f>
        <v>#VALUE!</v>
      </c>
      <c r="AG720" t="e">
        <f>IF(RIGHT(DataFromForm[[#This Row],[HeureBoisson]],2)*1 &gt;57,0,MROUND(RIGHT(DataFromForm[[#This Row],[Heure coucher]]*1,2),15))</f>
        <v>#VALUE!</v>
      </c>
      <c r="AH720" t="e" cm="1">
        <f t="array" aca="1" ref="AH720" ca="1">RIGHT(CELL("address",INDEX(Agenda!A:A,MATCH(DataFromForm[[#This Row],[Date]],Agenda!A:A,0))),3)-1</f>
        <v>#VALUE!</v>
      </c>
      <c r="AI720" s="4" t="e" cm="1">
        <f t="array" ref="AI720">INDEX(MatriceHeureHeure[], MATCH(AG720*1,TableHeuresMinutes[Colonne1],0),MATCH(AF720*1,(MatriceHeureHeure[#Headers])*1,0))</f>
        <v>#VALUE!</v>
      </c>
      <c r="AJ720" s="37">
        <v>0</v>
      </c>
      <c r="AK720" s="48" t="e">
        <f>LEFT(TEXT(DataFromForm[[#This Row],[Heure sieste]],"0000"),2)</f>
        <v>#VALUE!</v>
      </c>
      <c r="AL720" s="31" t="e">
        <f>LEFT(TEXT(DataFromForm[[#This Row],[Heure sieste]],"0000"),2)+1</f>
        <v>#VALUE!</v>
      </c>
      <c r="AM720" t="e">
        <f>IF(RIGHT(DataFromForm[[#This Row],[Heure sieste]],2)*1 &gt;57, AL720,AK720)</f>
        <v>#VALUE!</v>
      </c>
      <c r="AN720" t="e">
        <f>IF(RIGHT(DataFromForm[[#This Row],[Heure sieste]],2)*1 &gt;57,0,MROUND(RIGHT(DataFromForm[[#This Row],[Heure sieste]]*1,2),15))</f>
        <v>#VALUE!</v>
      </c>
      <c r="AO720" t="e">
        <f>MROUND(DataFromForm[[#This Row],[Durée sieste]],15)</f>
        <v>#VALUE!</v>
      </c>
      <c r="AP720" t="e" cm="1">
        <f t="array" aca="1" ref="AP720" ca="1">RIGHT(CELL("address",INDEX(Agenda!A:A,MATCH(DataFromForm[[#This Row],[Date]],Agenda!A:A,0))),3)</f>
        <v>#VALUE!</v>
      </c>
      <c r="AQ720" s="4" t="e" cm="1">
        <f t="array" ref="AQ720">INDEX(MatriceHeureHeure[], MATCH(AN720*1,TableHeuresMinutes[Colonne1],0),MATCH(AM720*1,(MatriceHeureHeure[#Headers])*1,0))</f>
        <v>#VALUE!</v>
      </c>
      <c r="AR720" t="e">
        <f t="shared" si="11"/>
        <v>#VALUE!</v>
      </c>
    </row>
    <row r="721" spans="16:44">
      <c r="P721" s="30" t="e">
        <f>LEFT(TEXT(DataFromForm[[#This Row],[Heure coucher]],"0000"),2)</f>
        <v>#VALUE!</v>
      </c>
      <c r="Q721" s="31" t="e">
        <f>LEFT(TEXT(DataFromForm[[#This Row],[Heure coucher]],"0000"),2)+1</f>
        <v>#VALUE!</v>
      </c>
      <c r="R721" s="32" t="e">
        <f>IF(RIGHT(DataFromForm[[#This Row],[Heure coucher]],2)*1 &gt;57,Q721, P721)</f>
        <v>#VALUE!</v>
      </c>
      <c r="S721" s="33" t="e">
        <f>IF(RIGHT(DataFromForm[[#This Row],[Heure coucher]],2)*1 &gt;57,0,MROUND(RIGHT(DataFromForm[[#This Row],[Heure coucher]]*1,2),15))</f>
        <v>#VALUE!</v>
      </c>
      <c r="T721" s="20" t="e" cm="1">
        <f t="array" aca="1" ref="T721" ca="1">RIGHT(CELL("address",INDEX(Agenda!A:A,MATCH(DataFromForm[[#This Row],[Date]],Agenda!A:A,0))),3)</f>
        <v>#VALUE!</v>
      </c>
      <c r="U721" s="34" t="e" cm="1">
        <f t="array" ref="U721">INDEX(MatriceHeureHeure[], MATCH(S721*1,TableHeuresMinutes[Colonne1],0),MATCH(R721*1,(MatriceHeureHeure[#Headers])*1,0))</f>
        <v>#VALUE!</v>
      </c>
      <c r="W721" s="30" t="e">
        <f>LEFT(TEXT(DataFromForm[[#This Row],[Heure levé]],"0000"),2)</f>
        <v>#VALUE!</v>
      </c>
      <c r="X721" s="31" t="e">
        <f>LEFT(TEXT(DataFromForm[[#This Row],[Heure levé]],"0000"),2)+1</f>
        <v>#VALUE!</v>
      </c>
      <c r="Y721" t="e">
        <f>IF(RIGHT(DataFromForm[[#This Row],[Heure levé]],2)*1 &gt;57, X721,W721)</f>
        <v>#VALUE!</v>
      </c>
      <c r="Z721" t="e">
        <f>IF(RIGHT(DataFromForm[[#This Row],[Heure levé]],2)*1 &gt;57,0,MROUND(RIGHT(DataFromForm[[#This Row],[Heure coucher]]*1,2),15))</f>
        <v>#VALUE!</v>
      </c>
      <c r="AA721" t="e" cm="1">
        <f t="array" aca="1" ref="AA721" ca="1">RIGHT(CELL("address",INDEX(Agenda!A:A,MATCH(DataFromForm[[#This Row],[Date]],Agenda!A:A,0))),3)</f>
        <v>#VALUE!</v>
      </c>
      <c r="AB721" s="4" t="e" cm="1">
        <f t="array" ref="AB721">INDEX(MatriceHeureHeure[], MATCH(Z721*1,TableHeuresMinutes[Colonne1],0),MATCH(Y721*1,(MatriceHeureHeure[#Headers])*1,0))</f>
        <v>#VALUE!</v>
      </c>
      <c r="AD721" s="48" t="e">
        <f>LEFT(TEXT(DataFromForm[[#This Row],[HeureBoisson]],"0000"),2)</f>
        <v>#VALUE!</v>
      </c>
      <c r="AE721" s="31" t="e">
        <f>LEFT(TEXT(DataFromForm[[#This Row],[HeureBoisson]],"0000"),2)+1</f>
        <v>#VALUE!</v>
      </c>
      <c r="AF721" t="e">
        <f>IF(RIGHT(DataFromForm[[#This Row],[HeureBoisson]],2)*1 &gt;57, AE721,AD721)</f>
        <v>#VALUE!</v>
      </c>
      <c r="AG721" t="e">
        <f>IF(RIGHT(DataFromForm[[#This Row],[HeureBoisson]],2)*1 &gt;57,0,MROUND(RIGHT(DataFromForm[[#This Row],[Heure coucher]]*1,2),15))</f>
        <v>#VALUE!</v>
      </c>
      <c r="AH721" t="e" cm="1">
        <f t="array" aca="1" ref="AH721" ca="1">RIGHT(CELL("address",INDEX(Agenda!A:A,MATCH(DataFromForm[[#This Row],[Date]],Agenda!A:A,0))),3)-1</f>
        <v>#VALUE!</v>
      </c>
      <c r="AI721" s="4" t="e" cm="1">
        <f t="array" ref="AI721">INDEX(MatriceHeureHeure[], MATCH(AG721*1,TableHeuresMinutes[Colonne1],0),MATCH(AF721*1,(MatriceHeureHeure[#Headers])*1,0))</f>
        <v>#VALUE!</v>
      </c>
      <c r="AJ721" s="37">
        <v>0</v>
      </c>
      <c r="AK721" s="48" t="e">
        <f>LEFT(TEXT(DataFromForm[[#This Row],[Heure sieste]],"0000"),2)</f>
        <v>#VALUE!</v>
      </c>
      <c r="AL721" s="31" t="e">
        <f>LEFT(TEXT(DataFromForm[[#This Row],[Heure sieste]],"0000"),2)+1</f>
        <v>#VALUE!</v>
      </c>
      <c r="AM721" t="e">
        <f>IF(RIGHT(DataFromForm[[#This Row],[Heure sieste]],2)*1 &gt;57, AL721,AK721)</f>
        <v>#VALUE!</v>
      </c>
      <c r="AN721" t="e">
        <f>IF(RIGHT(DataFromForm[[#This Row],[Heure sieste]],2)*1 &gt;57,0,MROUND(RIGHT(DataFromForm[[#This Row],[Heure sieste]]*1,2),15))</f>
        <v>#VALUE!</v>
      </c>
      <c r="AO721" t="e">
        <f>MROUND(DataFromForm[[#This Row],[Durée sieste]],15)</f>
        <v>#VALUE!</v>
      </c>
      <c r="AP721" t="e" cm="1">
        <f t="array" aca="1" ref="AP721" ca="1">RIGHT(CELL("address",INDEX(Agenda!A:A,MATCH(DataFromForm[[#This Row],[Date]],Agenda!A:A,0))),3)</f>
        <v>#VALUE!</v>
      </c>
      <c r="AQ721" s="4" t="e" cm="1">
        <f t="array" ref="AQ721">INDEX(MatriceHeureHeure[], MATCH(AN721*1,TableHeuresMinutes[Colonne1],0),MATCH(AM721*1,(MatriceHeureHeure[#Headers])*1,0))</f>
        <v>#VALUE!</v>
      </c>
      <c r="AR721" t="e">
        <f t="shared" si="11"/>
        <v>#VALUE!</v>
      </c>
    </row>
    <row r="722" spans="16:44">
      <c r="P722" s="30" t="e">
        <f>LEFT(TEXT(DataFromForm[[#This Row],[Heure coucher]],"0000"),2)</f>
        <v>#VALUE!</v>
      </c>
      <c r="Q722" s="31" t="e">
        <f>LEFT(TEXT(DataFromForm[[#This Row],[Heure coucher]],"0000"),2)+1</f>
        <v>#VALUE!</v>
      </c>
      <c r="R722" s="32" t="e">
        <f>IF(RIGHT(DataFromForm[[#This Row],[Heure coucher]],2)*1 &gt;57,Q722, P722)</f>
        <v>#VALUE!</v>
      </c>
      <c r="S722" s="33" t="e">
        <f>IF(RIGHT(DataFromForm[[#This Row],[Heure coucher]],2)*1 &gt;57,0,MROUND(RIGHT(DataFromForm[[#This Row],[Heure coucher]]*1,2),15))</f>
        <v>#VALUE!</v>
      </c>
      <c r="T722" s="20" t="e" cm="1">
        <f t="array" aca="1" ref="T722" ca="1">RIGHT(CELL("address",INDEX(Agenda!A:A,MATCH(DataFromForm[[#This Row],[Date]],Agenda!A:A,0))),3)</f>
        <v>#VALUE!</v>
      </c>
      <c r="U722" s="34" t="e" cm="1">
        <f t="array" ref="U722">INDEX(MatriceHeureHeure[], MATCH(S722*1,TableHeuresMinutes[Colonne1],0),MATCH(R722*1,(MatriceHeureHeure[#Headers])*1,0))</f>
        <v>#VALUE!</v>
      </c>
      <c r="W722" s="30" t="e">
        <f>LEFT(TEXT(DataFromForm[[#This Row],[Heure levé]],"0000"),2)</f>
        <v>#VALUE!</v>
      </c>
      <c r="X722" s="31" t="e">
        <f>LEFT(TEXT(DataFromForm[[#This Row],[Heure levé]],"0000"),2)+1</f>
        <v>#VALUE!</v>
      </c>
      <c r="Y722" t="e">
        <f>IF(RIGHT(DataFromForm[[#This Row],[Heure levé]],2)*1 &gt;57, X722,W722)</f>
        <v>#VALUE!</v>
      </c>
      <c r="Z722" t="e">
        <f>IF(RIGHT(DataFromForm[[#This Row],[Heure levé]],2)*1 &gt;57,0,MROUND(RIGHT(DataFromForm[[#This Row],[Heure coucher]]*1,2),15))</f>
        <v>#VALUE!</v>
      </c>
      <c r="AA722" t="e" cm="1">
        <f t="array" aca="1" ref="AA722" ca="1">RIGHT(CELL("address",INDEX(Agenda!A:A,MATCH(DataFromForm[[#This Row],[Date]],Agenda!A:A,0))),3)</f>
        <v>#VALUE!</v>
      </c>
      <c r="AB722" s="4" t="e" cm="1">
        <f t="array" ref="AB722">INDEX(MatriceHeureHeure[], MATCH(Z722*1,TableHeuresMinutes[Colonne1],0),MATCH(Y722*1,(MatriceHeureHeure[#Headers])*1,0))</f>
        <v>#VALUE!</v>
      </c>
      <c r="AD722" s="48" t="e">
        <f>LEFT(TEXT(DataFromForm[[#This Row],[HeureBoisson]],"0000"),2)</f>
        <v>#VALUE!</v>
      </c>
      <c r="AE722" s="31" t="e">
        <f>LEFT(TEXT(DataFromForm[[#This Row],[HeureBoisson]],"0000"),2)+1</f>
        <v>#VALUE!</v>
      </c>
      <c r="AF722" t="e">
        <f>IF(RIGHT(DataFromForm[[#This Row],[HeureBoisson]],2)*1 &gt;57, AE722,AD722)</f>
        <v>#VALUE!</v>
      </c>
      <c r="AG722" t="e">
        <f>IF(RIGHT(DataFromForm[[#This Row],[HeureBoisson]],2)*1 &gt;57,0,MROUND(RIGHT(DataFromForm[[#This Row],[Heure coucher]]*1,2),15))</f>
        <v>#VALUE!</v>
      </c>
      <c r="AH722" t="e" cm="1">
        <f t="array" aca="1" ref="AH722" ca="1">RIGHT(CELL("address",INDEX(Agenda!A:A,MATCH(DataFromForm[[#This Row],[Date]],Agenda!A:A,0))),3)-1</f>
        <v>#VALUE!</v>
      </c>
      <c r="AI722" s="4" t="e" cm="1">
        <f t="array" ref="AI722">INDEX(MatriceHeureHeure[], MATCH(AG722*1,TableHeuresMinutes[Colonne1],0),MATCH(AF722*1,(MatriceHeureHeure[#Headers])*1,0))</f>
        <v>#VALUE!</v>
      </c>
      <c r="AJ722" s="37">
        <v>0</v>
      </c>
      <c r="AK722" s="48" t="e">
        <f>LEFT(TEXT(DataFromForm[[#This Row],[Heure sieste]],"0000"),2)</f>
        <v>#VALUE!</v>
      </c>
      <c r="AL722" s="31" t="e">
        <f>LEFT(TEXT(DataFromForm[[#This Row],[Heure sieste]],"0000"),2)+1</f>
        <v>#VALUE!</v>
      </c>
      <c r="AM722" t="e">
        <f>IF(RIGHT(DataFromForm[[#This Row],[Heure sieste]],2)*1 &gt;57, AL722,AK722)</f>
        <v>#VALUE!</v>
      </c>
      <c r="AN722" t="e">
        <f>IF(RIGHT(DataFromForm[[#This Row],[Heure sieste]],2)*1 &gt;57,0,MROUND(RIGHT(DataFromForm[[#This Row],[Heure sieste]]*1,2),15))</f>
        <v>#VALUE!</v>
      </c>
      <c r="AO722" t="e">
        <f>MROUND(DataFromForm[[#This Row],[Durée sieste]],15)</f>
        <v>#VALUE!</v>
      </c>
      <c r="AP722" t="e" cm="1">
        <f t="array" aca="1" ref="AP722" ca="1">RIGHT(CELL("address",INDEX(Agenda!A:A,MATCH(DataFromForm[[#This Row],[Date]],Agenda!A:A,0))),3)</f>
        <v>#VALUE!</v>
      </c>
      <c r="AQ722" s="4" t="e" cm="1">
        <f t="array" ref="AQ722">INDEX(MatriceHeureHeure[], MATCH(AN722*1,TableHeuresMinutes[Colonne1],0),MATCH(AM722*1,(MatriceHeureHeure[#Headers])*1,0))</f>
        <v>#VALUE!</v>
      </c>
      <c r="AR722" t="e">
        <f t="shared" si="11"/>
        <v>#VALUE!</v>
      </c>
    </row>
    <row r="723" spans="16:44">
      <c r="P723" s="30" t="e">
        <f>LEFT(TEXT(DataFromForm[[#This Row],[Heure coucher]],"0000"),2)</f>
        <v>#VALUE!</v>
      </c>
      <c r="Q723" s="31" t="e">
        <f>LEFT(TEXT(DataFromForm[[#This Row],[Heure coucher]],"0000"),2)+1</f>
        <v>#VALUE!</v>
      </c>
      <c r="R723" s="32" t="e">
        <f>IF(RIGHT(DataFromForm[[#This Row],[Heure coucher]],2)*1 &gt;57,Q723, P723)</f>
        <v>#VALUE!</v>
      </c>
      <c r="S723" s="33" t="e">
        <f>IF(RIGHT(DataFromForm[[#This Row],[Heure coucher]],2)*1 &gt;57,0,MROUND(RIGHT(DataFromForm[[#This Row],[Heure coucher]]*1,2),15))</f>
        <v>#VALUE!</v>
      </c>
      <c r="T723" s="20" t="e" cm="1">
        <f t="array" aca="1" ref="T723" ca="1">RIGHT(CELL("address",INDEX(Agenda!A:A,MATCH(DataFromForm[[#This Row],[Date]],Agenda!A:A,0))),3)</f>
        <v>#VALUE!</v>
      </c>
      <c r="U723" s="34" t="e" cm="1">
        <f t="array" ref="U723">INDEX(MatriceHeureHeure[], MATCH(S723*1,TableHeuresMinutes[Colonne1],0),MATCH(R723*1,(MatriceHeureHeure[#Headers])*1,0))</f>
        <v>#VALUE!</v>
      </c>
      <c r="W723" s="30" t="e">
        <f>LEFT(TEXT(DataFromForm[[#This Row],[Heure levé]],"0000"),2)</f>
        <v>#VALUE!</v>
      </c>
      <c r="X723" s="31" t="e">
        <f>LEFT(TEXT(DataFromForm[[#This Row],[Heure levé]],"0000"),2)+1</f>
        <v>#VALUE!</v>
      </c>
      <c r="Y723" t="e">
        <f>IF(RIGHT(DataFromForm[[#This Row],[Heure levé]],2)*1 &gt;57, X723,W723)</f>
        <v>#VALUE!</v>
      </c>
      <c r="Z723" t="e">
        <f>IF(RIGHT(DataFromForm[[#This Row],[Heure levé]],2)*1 &gt;57,0,MROUND(RIGHT(DataFromForm[[#This Row],[Heure coucher]]*1,2),15))</f>
        <v>#VALUE!</v>
      </c>
      <c r="AA723" t="e" cm="1">
        <f t="array" aca="1" ref="AA723" ca="1">RIGHT(CELL("address",INDEX(Agenda!A:A,MATCH(DataFromForm[[#This Row],[Date]],Agenda!A:A,0))),3)</f>
        <v>#VALUE!</v>
      </c>
      <c r="AB723" s="4" t="e" cm="1">
        <f t="array" ref="AB723">INDEX(MatriceHeureHeure[], MATCH(Z723*1,TableHeuresMinutes[Colonne1],0),MATCH(Y723*1,(MatriceHeureHeure[#Headers])*1,0))</f>
        <v>#VALUE!</v>
      </c>
      <c r="AD723" s="48" t="e">
        <f>LEFT(TEXT(DataFromForm[[#This Row],[HeureBoisson]],"0000"),2)</f>
        <v>#VALUE!</v>
      </c>
      <c r="AE723" s="31" t="e">
        <f>LEFT(TEXT(DataFromForm[[#This Row],[HeureBoisson]],"0000"),2)+1</f>
        <v>#VALUE!</v>
      </c>
      <c r="AF723" t="e">
        <f>IF(RIGHT(DataFromForm[[#This Row],[HeureBoisson]],2)*1 &gt;57, AE723,AD723)</f>
        <v>#VALUE!</v>
      </c>
      <c r="AG723" t="e">
        <f>IF(RIGHT(DataFromForm[[#This Row],[HeureBoisson]],2)*1 &gt;57,0,MROUND(RIGHT(DataFromForm[[#This Row],[Heure coucher]]*1,2),15))</f>
        <v>#VALUE!</v>
      </c>
      <c r="AH723" t="e" cm="1">
        <f t="array" aca="1" ref="AH723" ca="1">RIGHT(CELL("address",INDEX(Agenda!A:A,MATCH(DataFromForm[[#This Row],[Date]],Agenda!A:A,0))),3)-1</f>
        <v>#VALUE!</v>
      </c>
      <c r="AI723" s="4" t="e" cm="1">
        <f t="array" ref="AI723">INDEX(MatriceHeureHeure[], MATCH(AG723*1,TableHeuresMinutes[Colonne1],0),MATCH(AF723*1,(MatriceHeureHeure[#Headers])*1,0))</f>
        <v>#VALUE!</v>
      </c>
      <c r="AJ723" s="37">
        <v>0</v>
      </c>
      <c r="AK723" s="48" t="e">
        <f>LEFT(TEXT(DataFromForm[[#This Row],[Heure sieste]],"0000"),2)</f>
        <v>#VALUE!</v>
      </c>
      <c r="AL723" s="31" t="e">
        <f>LEFT(TEXT(DataFromForm[[#This Row],[Heure sieste]],"0000"),2)+1</f>
        <v>#VALUE!</v>
      </c>
      <c r="AM723" t="e">
        <f>IF(RIGHT(DataFromForm[[#This Row],[Heure sieste]],2)*1 &gt;57, AL723,AK723)</f>
        <v>#VALUE!</v>
      </c>
      <c r="AN723" t="e">
        <f>IF(RIGHT(DataFromForm[[#This Row],[Heure sieste]],2)*1 &gt;57,0,MROUND(RIGHT(DataFromForm[[#This Row],[Heure sieste]]*1,2),15))</f>
        <v>#VALUE!</v>
      </c>
      <c r="AO723" t="e">
        <f>MROUND(DataFromForm[[#This Row],[Durée sieste]],15)</f>
        <v>#VALUE!</v>
      </c>
      <c r="AP723" t="e" cm="1">
        <f t="array" aca="1" ref="AP723" ca="1">RIGHT(CELL("address",INDEX(Agenda!A:A,MATCH(DataFromForm[[#This Row],[Date]],Agenda!A:A,0))),3)</f>
        <v>#VALUE!</v>
      </c>
      <c r="AQ723" s="4" t="e" cm="1">
        <f t="array" ref="AQ723">INDEX(MatriceHeureHeure[], MATCH(AN723*1,TableHeuresMinutes[Colonne1],0),MATCH(AM723*1,(MatriceHeureHeure[#Headers])*1,0))</f>
        <v>#VALUE!</v>
      </c>
      <c r="AR723" t="e">
        <f t="shared" si="11"/>
        <v>#VALUE!</v>
      </c>
    </row>
    <row r="724" spans="16:44">
      <c r="P724" s="30" t="e">
        <f>LEFT(TEXT(DataFromForm[[#This Row],[Heure coucher]],"0000"),2)</f>
        <v>#VALUE!</v>
      </c>
      <c r="Q724" s="31" t="e">
        <f>LEFT(TEXT(DataFromForm[[#This Row],[Heure coucher]],"0000"),2)+1</f>
        <v>#VALUE!</v>
      </c>
      <c r="R724" s="32" t="e">
        <f>IF(RIGHT(DataFromForm[[#This Row],[Heure coucher]],2)*1 &gt;57,Q724, P724)</f>
        <v>#VALUE!</v>
      </c>
      <c r="S724" s="33" t="e">
        <f>IF(RIGHT(DataFromForm[[#This Row],[Heure coucher]],2)*1 &gt;57,0,MROUND(RIGHT(DataFromForm[[#This Row],[Heure coucher]]*1,2),15))</f>
        <v>#VALUE!</v>
      </c>
      <c r="T724" s="20" t="e" cm="1">
        <f t="array" aca="1" ref="T724" ca="1">RIGHT(CELL("address",INDEX(Agenda!A:A,MATCH(DataFromForm[[#This Row],[Date]],Agenda!A:A,0))),3)</f>
        <v>#VALUE!</v>
      </c>
      <c r="U724" s="34" t="e" cm="1">
        <f t="array" ref="U724">INDEX(MatriceHeureHeure[], MATCH(S724*1,TableHeuresMinutes[Colonne1],0),MATCH(R724*1,(MatriceHeureHeure[#Headers])*1,0))</f>
        <v>#VALUE!</v>
      </c>
      <c r="W724" s="30" t="e">
        <f>LEFT(TEXT(DataFromForm[[#This Row],[Heure levé]],"0000"),2)</f>
        <v>#VALUE!</v>
      </c>
      <c r="X724" s="31" t="e">
        <f>LEFT(TEXT(DataFromForm[[#This Row],[Heure levé]],"0000"),2)+1</f>
        <v>#VALUE!</v>
      </c>
      <c r="Y724" t="e">
        <f>IF(RIGHT(DataFromForm[[#This Row],[Heure levé]],2)*1 &gt;57, X724,W724)</f>
        <v>#VALUE!</v>
      </c>
      <c r="Z724" t="e">
        <f>IF(RIGHT(DataFromForm[[#This Row],[Heure levé]],2)*1 &gt;57,0,MROUND(RIGHT(DataFromForm[[#This Row],[Heure coucher]]*1,2),15))</f>
        <v>#VALUE!</v>
      </c>
      <c r="AA724" t="e" cm="1">
        <f t="array" aca="1" ref="AA724" ca="1">RIGHT(CELL("address",INDEX(Agenda!A:A,MATCH(DataFromForm[[#This Row],[Date]],Agenda!A:A,0))),3)</f>
        <v>#VALUE!</v>
      </c>
      <c r="AB724" s="4" t="e" cm="1">
        <f t="array" ref="AB724">INDEX(MatriceHeureHeure[], MATCH(Z724*1,TableHeuresMinutes[Colonne1],0),MATCH(Y724*1,(MatriceHeureHeure[#Headers])*1,0))</f>
        <v>#VALUE!</v>
      </c>
      <c r="AD724" s="48" t="e">
        <f>LEFT(TEXT(DataFromForm[[#This Row],[HeureBoisson]],"0000"),2)</f>
        <v>#VALUE!</v>
      </c>
      <c r="AE724" s="31" t="e">
        <f>LEFT(TEXT(DataFromForm[[#This Row],[HeureBoisson]],"0000"),2)+1</f>
        <v>#VALUE!</v>
      </c>
      <c r="AF724" t="e">
        <f>IF(RIGHT(DataFromForm[[#This Row],[HeureBoisson]],2)*1 &gt;57, AE724,AD724)</f>
        <v>#VALUE!</v>
      </c>
      <c r="AG724" t="e">
        <f>IF(RIGHT(DataFromForm[[#This Row],[HeureBoisson]],2)*1 &gt;57,0,MROUND(RIGHT(DataFromForm[[#This Row],[Heure coucher]]*1,2),15))</f>
        <v>#VALUE!</v>
      </c>
      <c r="AH724" t="e" cm="1">
        <f t="array" aca="1" ref="AH724" ca="1">RIGHT(CELL("address",INDEX(Agenda!A:A,MATCH(DataFromForm[[#This Row],[Date]],Agenda!A:A,0))),3)-1</f>
        <v>#VALUE!</v>
      </c>
      <c r="AI724" s="4" t="e" cm="1">
        <f t="array" ref="AI724">INDEX(MatriceHeureHeure[], MATCH(AG724*1,TableHeuresMinutes[Colonne1],0),MATCH(AF724*1,(MatriceHeureHeure[#Headers])*1,0))</f>
        <v>#VALUE!</v>
      </c>
      <c r="AJ724" s="37">
        <v>0</v>
      </c>
      <c r="AK724" s="48" t="e">
        <f>LEFT(TEXT(DataFromForm[[#This Row],[Heure sieste]],"0000"),2)</f>
        <v>#VALUE!</v>
      </c>
      <c r="AL724" s="31" t="e">
        <f>LEFT(TEXT(DataFromForm[[#This Row],[Heure sieste]],"0000"),2)+1</f>
        <v>#VALUE!</v>
      </c>
      <c r="AM724" t="e">
        <f>IF(RIGHT(DataFromForm[[#This Row],[Heure sieste]],2)*1 &gt;57, AL724,AK724)</f>
        <v>#VALUE!</v>
      </c>
      <c r="AN724" t="e">
        <f>IF(RIGHT(DataFromForm[[#This Row],[Heure sieste]],2)*1 &gt;57,0,MROUND(RIGHT(DataFromForm[[#This Row],[Heure sieste]]*1,2),15))</f>
        <v>#VALUE!</v>
      </c>
      <c r="AO724" t="e">
        <f>MROUND(DataFromForm[[#This Row],[Durée sieste]],15)</f>
        <v>#VALUE!</v>
      </c>
      <c r="AP724" t="e" cm="1">
        <f t="array" aca="1" ref="AP724" ca="1">RIGHT(CELL("address",INDEX(Agenda!A:A,MATCH(DataFromForm[[#This Row],[Date]],Agenda!A:A,0))),3)</f>
        <v>#VALUE!</v>
      </c>
      <c r="AQ724" s="4" t="e" cm="1">
        <f t="array" ref="AQ724">INDEX(MatriceHeureHeure[], MATCH(AN724*1,TableHeuresMinutes[Colonne1],0),MATCH(AM724*1,(MatriceHeureHeure[#Headers])*1,0))</f>
        <v>#VALUE!</v>
      </c>
      <c r="AR724" t="e">
        <f t="shared" si="11"/>
        <v>#VALUE!</v>
      </c>
    </row>
    <row r="725" spans="16:44">
      <c r="P725" s="30" t="e">
        <f>LEFT(TEXT(DataFromForm[[#This Row],[Heure coucher]],"0000"),2)</f>
        <v>#VALUE!</v>
      </c>
      <c r="Q725" s="31" t="e">
        <f>LEFT(TEXT(DataFromForm[[#This Row],[Heure coucher]],"0000"),2)+1</f>
        <v>#VALUE!</v>
      </c>
      <c r="R725" s="32" t="e">
        <f>IF(RIGHT(DataFromForm[[#This Row],[Heure coucher]],2)*1 &gt;57,Q725, P725)</f>
        <v>#VALUE!</v>
      </c>
      <c r="S725" s="33" t="e">
        <f>IF(RIGHT(DataFromForm[[#This Row],[Heure coucher]],2)*1 &gt;57,0,MROUND(RIGHT(DataFromForm[[#This Row],[Heure coucher]]*1,2),15))</f>
        <v>#VALUE!</v>
      </c>
      <c r="T725" s="20" t="e" cm="1">
        <f t="array" aca="1" ref="T725" ca="1">RIGHT(CELL("address",INDEX(Agenda!A:A,MATCH(DataFromForm[[#This Row],[Date]],Agenda!A:A,0))),3)</f>
        <v>#VALUE!</v>
      </c>
      <c r="U725" s="34" t="e" cm="1">
        <f t="array" ref="U725">INDEX(MatriceHeureHeure[], MATCH(S725*1,TableHeuresMinutes[Colonne1],0),MATCH(R725*1,(MatriceHeureHeure[#Headers])*1,0))</f>
        <v>#VALUE!</v>
      </c>
      <c r="W725" s="30" t="e">
        <f>LEFT(TEXT(DataFromForm[[#This Row],[Heure levé]],"0000"),2)</f>
        <v>#VALUE!</v>
      </c>
      <c r="X725" s="31" t="e">
        <f>LEFT(TEXT(DataFromForm[[#This Row],[Heure levé]],"0000"),2)+1</f>
        <v>#VALUE!</v>
      </c>
      <c r="Y725" t="e">
        <f>IF(RIGHT(DataFromForm[[#This Row],[Heure levé]],2)*1 &gt;57, X725,W725)</f>
        <v>#VALUE!</v>
      </c>
      <c r="Z725" t="e">
        <f>IF(RIGHT(DataFromForm[[#This Row],[Heure levé]],2)*1 &gt;57,0,MROUND(RIGHT(DataFromForm[[#This Row],[Heure coucher]]*1,2),15))</f>
        <v>#VALUE!</v>
      </c>
      <c r="AA725" t="e" cm="1">
        <f t="array" aca="1" ref="AA725" ca="1">RIGHT(CELL("address",INDEX(Agenda!A:A,MATCH(DataFromForm[[#This Row],[Date]],Agenda!A:A,0))),3)</f>
        <v>#VALUE!</v>
      </c>
      <c r="AB725" s="4" t="e" cm="1">
        <f t="array" ref="AB725">INDEX(MatriceHeureHeure[], MATCH(Z725*1,TableHeuresMinutes[Colonne1],0),MATCH(Y725*1,(MatriceHeureHeure[#Headers])*1,0))</f>
        <v>#VALUE!</v>
      </c>
      <c r="AD725" s="48" t="e">
        <f>LEFT(TEXT(DataFromForm[[#This Row],[HeureBoisson]],"0000"),2)</f>
        <v>#VALUE!</v>
      </c>
      <c r="AE725" s="31" t="e">
        <f>LEFT(TEXT(DataFromForm[[#This Row],[HeureBoisson]],"0000"),2)+1</f>
        <v>#VALUE!</v>
      </c>
      <c r="AF725" t="e">
        <f>IF(RIGHT(DataFromForm[[#This Row],[HeureBoisson]],2)*1 &gt;57, AE725,AD725)</f>
        <v>#VALUE!</v>
      </c>
      <c r="AG725" t="e">
        <f>IF(RIGHT(DataFromForm[[#This Row],[HeureBoisson]],2)*1 &gt;57,0,MROUND(RIGHT(DataFromForm[[#This Row],[Heure coucher]]*1,2),15))</f>
        <v>#VALUE!</v>
      </c>
      <c r="AH725" t="e" cm="1">
        <f t="array" aca="1" ref="AH725" ca="1">RIGHT(CELL("address",INDEX(Agenda!A:A,MATCH(DataFromForm[[#This Row],[Date]],Agenda!A:A,0))),3)-1</f>
        <v>#VALUE!</v>
      </c>
      <c r="AI725" s="4" t="e" cm="1">
        <f t="array" ref="AI725">INDEX(MatriceHeureHeure[], MATCH(AG725*1,TableHeuresMinutes[Colonne1],0),MATCH(AF725*1,(MatriceHeureHeure[#Headers])*1,0))</f>
        <v>#VALUE!</v>
      </c>
      <c r="AJ725" s="37">
        <v>0</v>
      </c>
      <c r="AK725" s="48" t="e">
        <f>LEFT(TEXT(DataFromForm[[#This Row],[Heure sieste]],"0000"),2)</f>
        <v>#VALUE!</v>
      </c>
      <c r="AL725" s="31" t="e">
        <f>LEFT(TEXT(DataFromForm[[#This Row],[Heure sieste]],"0000"),2)+1</f>
        <v>#VALUE!</v>
      </c>
      <c r="AM725" t="e">
        <f>IF(RIGHT(DataFromForm[[#This Row],[Heure sieste]],2)*1 &gt;57, AL725,AK725)</f>
        <v>#VALUE!</v>
      </c>
      <c r="AN725" t="e">
        <f>IF(RIGHT(DataFromForm[[#This Row],[Heure sieste]],2)*1 &gt;57,0,MROUND(RIGHT(DataFromForm[[#This Row],[Heure sieste]]*1,2),15))</f>
        <v>#VALUE!</v>
      </c>
      <c r="AO725" t="e">
        <f>MROUND(DataFromForm[[#This Row],[Durée sieste]],15)</f>
        <v>#VALUE!</v>
      </c>
      <c r="AP725" t="e" cm="1">
        <f t="array" aca="1" ref="AP725" ca="1">RIGHT(CELL("address",INDEX(Agenda!A:A,MATCH(DataFromForm[[#This Row],[Date]],Agenda!A:A,0))),3)</f>
        <v>#VALUE!</v>
      </c>
      <c r="AQ725" s="4" t="e" cm="1">
        <f t="array" ref="AQ725">INDEX(MatriceHeureHeure[], MATCH(AN725*1,TableHeuresMinutes[Colonne1],0),MATCH(AM725*1,(MatriceHeureHeure[#Headers])*1,0))</f>
        <v>#VALUE!</v>
      </c>
      <c r="AR725" t="e">
        <f t="shared" si="11"/>
        <v>#VALUE!</v>
      </c>
    </row>
    <row r="726" spans="16:44">
      <c r="P726" s="30" t="e">
        <f>LEFT(TEXT(DataFromForm[[#This Row],[Heure coucher]],"0000"),2)</f>
        <v>#VALUE!</v>
      </c>
      <c r="Q726" s="31" t="e">
        <f>LEFT(TEXT(DataFromForm[[#This Row],[Heure coucher]],"0000"),2)+1</f>
        <v>#VALUE!</v>
      </c>
      <c r="R726" s="32" t="e">
        <f>IF(RIGHT(DataFromForm[[#This Row],[Heure coucher]],2)*1 &gt;57,Q726, P726)</f>
        <v>#VALUE!</v>
      </c>
      <c r="S726" s="33" t="e">
        <f>IF(RIGHT(DataFromForm[[#This Row],[Heure coucher]],2)*1 &gt;57,0,MROUND(RIGHT(DataFromForm[[#This Row],[Heure coucher]]*1,2),15))</f>
        <v>#VALUE!</v>
      </c>
      <c r="T726" s="20" t="e" cm="1">
        <f t="array" aca="1" ref="T726" ca="1">RIGHT(CELL("address",INDEX(Agenda!A:A,MATCH(DataFromForm[[#This Row],[Date]],Agenda!A:A,0))),3)</f>
        <v>#VALUE!</v>
      </c>
      <c r="U726" s="34" t="e" cm="1">
        <f t="array" ref="U726">INDEX(MatriceHeureHeure[], MATCH(S726*1,TableHeuresMinutes[Colonne1],0),MATCH(R726*1,(MatriceHeureHeure[#Headers])*1,0))</f>
        <v>#VALUE!</v>
      </c>
      <c r="W726" s="30" t="e">
        <f>LEFT(TEXT(DataFromForm[[#This Row],[Heure levé]],"0000"),2)</f>
        <v>#VALUE!</v>
      </c>
      <c r="X726" s="31" t="e">
        <f>LEFT(TEXT(DataFromForm[[#This Row],[Heure levé]],"0000"),2)+1</f>
        <v>#VALUE!</v>
      </c>
      <c r="Y726" t="e">
        <f>IF(RIGHT(DataFromForm[[#This Row],[Heure levé]],2)*1 &gt;57, X726,W726)</f>
        <v>#VALUE!</v>
      </c>
      <c r="Z726" t="e">
        <f>IF(RIGHT(DataFromForm[[#This Row],[Heure levé]],2)*1 &gt;57,0,MROUND(RIGHT(DataFromForm[[#This Row],[Heure coucher]]*1,2),15))</f>
        <v>#VALUE!</v>
      </c>
      <c r="AA726" t="e" cm="1">
        <f t="array" aca="1" ref="AA726" ca="1">RIGHT(CELL("address",INDEX(Agenda!A:A,MATCH(DataFromForm[[#This Row],[Date]],Agenda!A:A,0))),3)</f>
        <v>#VALUE!</v>
      </c>
      <c r="AB726" s="4" t="e" cm="1">
        <f t="array" ref="AB726">INDEX(MatriceHeureHeure[], MATCH(Z726*1,TableHeuresMinutes[Colonne1],0),MATCH(Y726*1,(MatriceHeureHeure[#Headers])*1,0))</f>
        <v>#VALUE!</v>
      </c>
      <c r="AD726" s="48" t="e">
        <f>LEFT(TEXT(DataFromForm[[#This Row],[HeureBoisson]],"0000"),2)</f>
        <v>#VALUE!</v>
      </c>
      <c r="AE726" s="31" t="e">
        <f>LEFT(TEXT(DataFromForm[[#This Row],[HeureBoisson]],"0000"),2)+1</f>
        <v>#VALUE!</v>
      </c>
      <c r="AF726" t="e">
        <f>IF(RIGHT(DataFromForm[[#This Row],[HeureBoisson]],2)*1 &gt;57, AE726,AD726)</f>
        <v>#VALUE!</v>
      </c>
      <c r="AG726" t="e">
        <f>IF(RIGHT(DataFromForm[[#This Row],[HeureBoisson]],2)*1 &gt;57,0,MROUND(RIGHT(DataFromForm[[#This Row],[Heure coucher]]*1,2),15))</f>
        <v>#VALUE!</v>
      </c>
      <c r="AH726" t="e" cm="1">
        <f t="array" aca="1" ref="AH726" ca="1">RIGHT(CELL("address",INDEX(Agenda!A:A,MATCH(DataFromForm[[#This Row],[Date]],Agenda!A:A,0))),3)-1</f>
        <v>#VALUE!</v>
      </c>
      <c r="AI726" s="4" t="e" cm="1">
        <f t="array" ref="AI726">INDEX(MatriceHeureHeure[], MATCH(AG726*1,TableHeuresMinutes[Colonne1],0),MATCH(AF726*1,(MatriceHeureHeure[#Headers])*1,0))</f>
        <v>#VALUE!</v>
      </c>
      <c r="AJ726" s="37">
        <v>0</v>
      </c>
      <c r="AK726" s="48" t="e">
        <f>LEFT(TEXT(DataFromForm[[#This Row],[Heure sieste]],"0000"),2)</f>
        <v>#VALUE!</v>
      </c>
      <c r="AL726" s="31" t="e">
        <f>LEFT(TEXT(DataFromForm[[#This Row],[Heure sieste]],"0000"),2)+1</f>
        <v>#VALUE!</v>
      </c>
      <c r="AM726" t="e">
        <f>IF(RIGHT(DataFromForm[[#This Row],[Heure sieste]],2)*1 &gt;57, AL726,AK726)</f>
        <v>#VALUE!</v>
      </c>
      <c r="AN726" t="e">
        <f>IF(RIGHT(DataFromForm[[#This Row],[Heure sieste]],2)*1 &gt;57,0,MROUND(RIGHT(DataFromForm[[#This Row],[Heure sieste]]*1,2),15))</f>
        <v>#VALUE!</v>
      </c>
      <c r="AO726" t="e">
        <f>MROUND(DataFromForm[[#This Row],[Durée sieste]],15)</f>
        <v>#VALUE!</v>
      </c>
      <c r="AP726" t="e" cm="1">
        <f t="array" aca="1" ref="AP726" ca="1">RIGHT(CELL("address",INDEX(Agenda!A:A,MATCH(DataFromForm[[#This Row],[Date]],Agenda!A:A,0))),3)</f>
        <v>#VALUE!</v>
      </c>
      <c r="AQ726" s="4" t="e" cm="1">
        <f t="array" ref="AQ726">INDEX(MatriceHeureHeure[], MATCH(AN726*1,TableHeuresMinutes[Colonne1],0),MATCH(AM726*1,(MatriceHeureHeure[#Headers])*1,0))</f>
        <v>#VALUE!</v>
      </c>
      <c r="AR726" t="e">
        <f t="shared" si="11"/>
        <v>#VALUE!</v>
      </c>
    </row>
    <row r="727" spans="16:44">
      <c r="P727" s="30" t="e">
        <f>LEFT(TEXT(DataFromForm[[#This Row],[Heure coucher]],"0000"),2)</f>
        <v>#VALUE!</v>
      </c>
      <c r="Q727" s="31" t="e">
        <f>LEFT(TEXT(DataFromForm[[#This Row],[Heure coucher]],"0000"),2)+1</f>
        <v>#VALUE!</v>
      </c>
      <c r="R727" s="32" t="e">
        <f>IF(RIGHT(DataFromForm[[#This Row],[Heure coucher]],2)*1 &gt;57,Q727, P727)</f>
        <v>#VALUE!</v>
      </c>
      <c r="S727" s="33" t="e">
        <f>IF(RIGHT(DataFromForm[[#This Row],[Heure coucher]],2)*1 &gt;57,0,MROUND(RIGHT(DataFromForm[[#This Row],[Heure coucher]]*1,2),15))</f>
        <v>#VALUE!</v>
      </c>
      <c r="T727" s="20" t="e" cm="1">
        <f t="array" aca="1" ref="T727" ca="1">RIGHT(CELL("address",INDEX(Agenda!A:A,MATCH(DataFromForm[[#This Row],[Date]],Agenda!A:A,0))),3)</f>
        <v>#VALUE!</v>
      </c>
      <c r="U727" s="34" t="e" cm="1">
        <f t="array" ref="U727">INDEX(MatriceHeureHeure[], MATCH(S727*1,TableHeuresMinutes[Colonne1],0),MATCH(R727*1,(MatriceHeureHeure[#Headers])*1,0))</f>
        <v>#VALUE!</v>
      </c>
      <c r="W727" s="30" t="e">
        <f>LEFT(TEXT(DataFromForm[[#This Row],[Heure levé]],"0000"),2)</f>
        <v>#VALUE!</v>
      </c>
      <c r="X727" s="31" t="e">
        <f>LEFT(TEXT(DataFromForm[[#This Row],[Heure levé]],"0000"),2)+1</f>
        <v>#VALUE!</v>
      </c>
      <c r="Y727" t="e">
        <f>IF(RIGHT(DataFromForm[[#This Row],[Heure levé]],2)*1 &gt;57, X727,W727)</f>
        <v>#VALUE!</v>
      </c>
      <c r="Z727" t="e">
        <f>IF(RIGHT(DataFromForm[[#This Row],[Heure levé]],2)*1 &gt;57,0,MROUND(RIGHT(DataFromForm[[#This Row],[Heure coucher]]*1,2),15))</f>
        <v>#VALUE!</v>
      </c>
      <c r="AA727" t="e" cm="1">
        <f t="array" aca="1" ref="AA727" ca="1">RIGHT(CELL("address",INDEX(Agenda!A:A,MATCH(DataFromForm[[#This Row],[Date]],Agenda!A:A,0))),3)</f>
        <v>#VALUE!</v>
      </c>
      <c r="AB727" s="4" t="e" cm="1">
        <f t="array" ref="AB727">INDEX(MatriceHeureHeure[], MATCH(Z727*1,TableHeuresMinutes[Colonne1],0),MATCH(Y727*1,(MatriceHeureHeure[#Headers])*1,0))</f>
        <v>#VALUE!</v>
      </c>
      <c r="AD727" s="48" t="e">
        <f>LEFT(TEXT(DataFromForm[[#This Row],[HeureBoisson]],"0000"),2)</f>
        <v>#VALUE!</v>
      </c>
      <c r="AE727" s="31" t="e">
        <f>LEFT(TEXT(DataFromForm[[#This Row],[HeureBoisson]],"0000"),2)+1</f>
        <v>#VALUE!</v>
      </c>
      <c r="AF727" t="e">
        <f>IF(RIGHT(DataFromForm[[#This Row],[HeureBoisson]],2)*1 &gt;57, AE727,AD727)</f>
        <v>#VALUE!</v>
      </c>
      <c r="AG727" t="e">
        <f>IF(RIGHT(DataFromForm[[#This Row],[HeureBoisson]],2)*1 &gt;57,0,MROUND(RIGHT(DataFromForm[[#This Row],[Heure coucher]]*1,2),15))</f>
        <v>#VALUE!</v>
      </c>
      <c r="AH727" t="e" cm="1">
        <f t="array" aca="1" ref="AH727" ca="1">RIGHT(CELL("address",INDEX(Agenda!A:A,MATCH(DataFromForm[[#This Row],[Date]],Agenda!A:A,0))),3)-1</f>
        <v>#VALUE!</v>
      </c>
      <c r="AI727" s="4" t="e" cm="1">
        <f t="array" ref="AI727">INDEX(MatriceHeureHeure[], MATCH(AG727*1,TableHeuresMinutes[Colonne1],0),MATCH(AF727*1,(MatriceHeureHeure[#Headers])*1,0))</f>
        <v>#VALUE!</v>
      </c>
      <c r="AJ727" s="37">
        <v>0</v>
      </c>
      <c r="AK727" s="48" t="e">
        <f>LEFT(TEXT(DataFromForm[[#This Row],[Heure sieste]],"0000"),2)</f>
        <v>#VALUE!</v>
      </c>
      <c r="AL727" s="31" t="e">
        <f>LEFT(TEXT(DataFromForm[[#This Row],[Heure sieste]],"0000"),2)+1</f>
        <v>#VALUE!</v>
      </c>
      <c r="AM727" t="e">
        <f>IF(RIGHT(DataFromForm[[#This Row],[Heure sieste]],2)*1 &gt;57, AL727,AK727)</f>
        <v>#VALUE!</v>
      </c>
      <c r="AN727" t="e">
        <f>IF(RIGHT(DataFromForm[[#This Row],[Heure sieste]],2)*1 &gt;57,0,MROUND(RIGHT(DataFromForm[[#This Row],[Heure sieste]]*1,2),15))</f>
        <v>#VALUE!</v>
      </c>
      <c r="AO727" t="e">
        <f>MROUND(DataFromForm[[#This Row],[Durée sieste]],15)</f>
        <v>#VALUE!</v>
      </c>
      <c r="AP727" t="e" cm="1">
        <f t="array" aca="1" ref="AP727" ca="1">RIGHT(CELL("address",INDEX(Agenda!A:A,MATCH(DataFromForm[[#This Row],[Date]],Agenda!A:A,0))),3)</f>
        <v>#VALUE!</v>
      </c>
      <c r="AQ727" s="4" t="e" cm="1">
        <f t="array" ref="AQ727">INDEX(MatriceHeureHeure[], MATCH(AN727*1,TableHeuresMinutes[Colonne1],0),MATCH(AM727*1,(MatriceHeureHeure[#Headers])*1,0))</f>
        <v>#VALUE!</v>
      </c>
      <c r="AR727" t="e">
        <f t="shared" ref="AR727:AR790" si="12">(AO727/15)-1</f>
        <v>#VALUE!</v>
      </c>
    </row>
    <row r="728" spans="16:44">
      <c r="P728" s="30" t="e">
        <f>LEFT(TEXT(DataFromForm[[#This Row],[Heure coucher]],"0000"),2)</f>
        <v>#VALUE!</v>
      </c>
      <c r="Q728" s="31" t="e">
        <f>LEFT(TEXT(DataFromForm[[#This Row],[Heure coucher]],"0000"),2)+1</f>
        <v>#VALUE!</v>
      </c>
      <c r="R728" s="32" t="e">
        <f>IF(RIGHT(DataFromForm[[#This Row],[Heure coucher]],2)*1 &gt;57,Q728, P728)</f>
        <v>#VALUE!</v>
      </c>
      <c r="S728" s="33" t="e">
        <f>IF(RIGHT(DataFromForm[[#This Row],[Heure coucher]],2)*1 &gt;57,0,MROUND(RIGHT(DataFromForm[[#This Row],[Heure coucher]]*1,2),15))</f>
        <v>#VALUE!</v>
      </c>
      <c r="T728" s="20" t="e" cm="1">
        <f t="array" aca="1" ref="T728" ca="1">RIGHT(CELL("address",INDEX(Agenda!A:A,MATCH(DataFromForm[[#This Row],[Date]],Agenda!A:A,0))),3)</f>
        <v>#VALUE!</v>
      </c>
      <c r="U728" s="34" t="e" cm="1">
        <f t="array" ref="U728">INDEX(MatriceHeureHeure[], MATCH(S728*1,TableHeuresMinutes[Colonne1],0),MATCH(R728*1,(MatriceHeureHeure[#Headers])*1,0))</f>
        <v>#VALUE!</v>
      </c>
      <c r="W728" s="30" t="e">
        <f>LEFT(TEXT(DataFromForm[[#This Row],[Heure levé]],"0000"),2)</f>
        <v>#VALUE!</v>
      </c>
      <c r="X728" s="31" t="e">
        <f>LEFT(TEXT(DataFromForm[[#This Row],[Heure levé]],"0000"),2)+1</f>
        <v>#VALUE!</v>
      </c>
      <c r="Y728" t="e">
        <f>IF(RIGHT(DataFromForm[[#This Row],[Heure levé]],2)*1 &gt;57, X728,W728)</f>
        <v>#VALUE!</v>
      </c>
      <c r="Z728" t="e">
        <f>IF(RIGHT(DataFromForm[[#This Row],[Heure levé]],2)*1 &gt;57,0,MROUND(RIGHT(DataFromForm[[#This Row],[Heure coucher]]*1,2),15))</f>
        <v>#VALUE!</v>
      </c>
      <c r="AA728" t="e" cm="1">
        <f t="array" aca="1" ref="AA728" ca="1">RIGHT(CELL("address",INDEX(Agenda!A:A,MATCH(DataFromForm[[#This Row],[Date]],Agenda!A:A,0))),3)</f>
        <v>#VALUE!</v>
      </c>
      <c r="AB728" s="4" t="e" cm="1">
        <f t="array" ref="AB728">INDEX(MatriceHeureHeure[], MATCH(Z728*1,TableHeuresMinutes[Colonne1],0),MATCH(Y728*1,(MatriceHeureHeure[#Headers])*1,0))</f>
        <v>#VALUE!</v>
      </c>
      <c r="AD728" s="48" t="e">
        <f>LEFT(TEXT(DataFromForm[[#This Row],[HeureBoisson]],"0000"),2)</f>
        <v>#VALUE!</v>
      </c>
      <c r="AE728" s="31" t="e">
        <f>LEFT(TEXT(DataFromForm[[#This Row],[HeureBoisson]],"0000"),2)+1</f>
        <v>#VALUE!</v>
      </c>
      <c r="AF728" t="e">
        <f>IF(RIGHT(DataFromForm[[#This Row],[HeureBoisson]],2)*1 &gt;57, AE728,AD728)</f>
        <v>#VALUE!</v>
      </c>
      <c r="AG728" t="e">
        <f>IF(RIGHT(DataFromForm[[#This Row],[HeureBoisson]],2)*1 &gt;57,0,MROUND(RIGHT(DataFromForm[[#This Row],[Heure coucher]]*1,2),15))</f>
        <v>#VALUE!</v>
      </c>
      <c r="AH728" t="e" cm="1">
        <f t="array" aca="1" ref="AH728" ca="1">RIGHT(CELL("address",INDEX(Agenda!A:A,MATCH(DataFromForm[[#This Row],[Date]],Agenda!A:A,0))),3)-1</f>
        <v>#VALUE!</v>
      </c>
      <c r="AI728" s="4" t="e" cm="1">
        <f t="array" ref="AI728">INDEX(MatriceHeureHeure[], MATCH(AG728*1,TableHeuresMinutes[Colonne1],0),MATCH(AF728*1,(MatriceHeureHeure[#Headers])*1,0))</f>
        <v>#VALUE!</v>
      </c>
      <c r="AJ728" s="37">
        <v>0</v>
      </c>
      <c r="AK728" s="48" t="e">
        <f>LEFT(TEXT(DataFromForm[[#This Row],[Heure sieste]],"0000"),2)</f>
        <v>#VALUE!</v>
      </c>
      <c r="AL728" s="31" t="e">
        <f>LEFT(TEXT(DataFromForm[[#This Row],[Heure sieste]],"0000"),2)+1</f>
        <v>#VALUE!</v>
      </c>
      <c r="AM728" t="e">
        <f>IF(RIGHT(DataFromForm[[#This Row],[Heure sieste]],2)*1 &gt;57, AL728,AK728)</f>
        <v>#VALUE!</v>
      </c>
      <c r="AN728" t="e">
        <f>IF(RIGHT(DataFromForm[[#This Row],[Heure sieste]],2)*1 &gt;57,0,MROUND(RIGHT(DataFromForm[[#This Row],[Heure sieste]]*1,2),15))</f>
        <v>#VALUE!</v>
      </c>
      <c r="AO728" t="e">
        <f>MROUND(DataFromForm[[#This Row],[Durée sieste]],15)</f>
        <v>#VALUE!</v>
      </c>
      <c r="AP728" t="e" cm="1">
        <f t="array" aca="1" ref="AP728" ca="1">RIGHT(CELL("address",INDEX(Agenda!A:A,MATCH(DataFromForm[[#This Row],[Date]],Agenda!A:A,0))),3)</f>
        <v>#VALUE!</v>
      </c>
      <c r="AQ728" s="4" t="e" cm="1">
        <f t="array" ref="AQ728">INDEX(MatriceHeureHeure[], MATCH(AN728*1,TableHeuresMinutes[Colonne1],0),MATCH(AM728*1,(MatriceHeureHeure[#Headers])*1,0))</f>
        <v>#VALUE!</v>
      </c>
      <c r="AR728" t="e">
        <f t="shared" si="12"/>
        <v>#VALUE!</v>
      </c>
    </row>
    <row r="729" spans="16:44">
      <c r="P729" s="30" t="e">
        <f>LEFT(TEXT(DataFromForm[[#This Row],[Heure coucher]],"0000"),2)</f>
        <v>#VALUE!</v>
      </c>
      <c r="Q729" s="31" t="e">
        <f>LEFT(TEXT(DataFromForm[[#This Row],[Heure coucher]],"0000"),2)+1</f>
        <v>#VALUE!</v>
      </c>
      <c r="R729" s="32" t="e">
        <f>IF(RIGHT(DataFromForm[[#This Row],[Heure coucher]],2)*1 &gt;57,Q729, P729)</f>
        <v>#VALUE!</v>
      </c>
      <c r="S729" s="33" t="e">
        <f>IF(RIGHT(DataFromForm[[#This Row],[Heure coucher]],2)*1 &gt;57,0,MROUND(RIGHT(DataFromForm[[#This Row],[Heure coucher]]*1,2),15))</f>
        <v>#VALUE!</v>
      </c>
      <c r="T729" s="20" t="e" cm="1">
        <f t="array" aca="1" ref="T729" ca="1">RIGHT(CELL("address",INDEX(Agenda!A:A,MATCH(DataFromForm[[#This Row],[Date]],Agenda!A:A,0))),3)</f>
        <v>#VALUE!</v>
      </c>
      <c r="U729" s="34" t="e" cm="1">
        <f t="array" ref="U729">INDEX(MatriceHeureHeure[], MATCH(S729*1,TableHeuresMinutes[Colonne1],0),MATCH(R729*1,(MatriceHeureHeure[#Headers])*1,0))</f>
        <v>#VALUE!</v>
      </c>
      <c r="W729" s="30" t="e">
        <f>LEFT(TEXT(DataFromForm[[#This Row],[Heure levé]],"0000"),2)</f>
        <v>#VALUE!</v>
      </c>
      <c r="X729" s="31" t="e">
        <f>LEFT(TEXT(DataFromForm[[#This Row],[Heure levé]],"0000"),2)+1</f>
        <v>#VALUE!</v>
      </c>
      <c r="Y729" t="e">
        <f>IF(RIGHT(DataFromForm[[#This Row],[Heure levé]],2)*1 &gt;57, X729,W729)</f>
        <v>#VALUE!</v>
      </c>
      <c r="Z729" t="e">
        <f>IF(RIGHT(DataFromForm[[#This Row],[Heure levé]],2)*1 &gt;57,0,MROUND(RIGHT(DataFromForm[[#This Row],[Heure coucher]]*1,2),15))</f>
        <v>#VALUE!</v>
      </c>
      <c r="AA729" t="e" cm="1">
        <f t="array" aca="1" ref="AA729" ca="1">RIGHT(CELL("address",INDEX(Agenda!A:A,MATCH(DataFromForm[[#This Row],[Date]],Agenda!A:A,0))),3)</f>
        <v>#VALUE!</v>
      </c>
      <c r="AB729" s="4" t="e" cm="1">
        <f t="array" ref="AB729">INDEX(MatriceHeureHeure[], MATCH(Z729*1,TableHeuresMinutes[Colonne1],0),MATCH(Y729*1,(MatriceHeureHeure[#Headers])*1,0))</f>
        <v>#VALUE!</v>
      </c>
      <c r="AD729" s="48" t="e">
        <f>LEFT(TEXT(DataFromForm[[#This Row],[HeureBoisson]],"0000"),2)</f>
        <v>#VALUE!</v>
      </c>
      <c r="AE729" s="31" t="e">
        <f>LEFT(TEXT(DataFromForm[[#This Row],[HeureBoisson]],"0000"),2)+1</f>
        <v>#VALUE!</v>
      </c>
      <c r="AF729" t="e">
        <f>IF(RIGHT(DataFromForm[[#This Row],[HeureBoisson]],2)*1 &gt;57, AE729,AD729)</f>
        <v>#VALUE!</v>
      </c>
      <c r="AG729" t="e">
        <f>IF(RIGHT(DataFromForm[[#This Row],[HeureBoisson]],2)*1 &gt;57,0,MROUND(RIGHT(DataFromForm[[#This Row],[Heure coucher]]*1,2),15))</f>
        <v>#VALUE!</v>
      </c>
      <c r="AH729" t="e" cm="1">
        <f t="array" aca="1" ref="AH729" ca="1">RIGHT(CELL("address",INDEX(Agenda!A:A,MATCH(DataFromForm[[#This Row],[Date]],Agenda!A:A,0))),3)-1</f>
        <v>#VALUE!</v>
      </c>
      <c r="AI729" s="4" t="e" cm="1">
        <f t="array" ref="AI729">INDEX(MatriceHeureHeure[], MATCH(AG729*1,TableHeuresMinutes[Colonne1],0),MATCH(AF729*1,(MatriceHeureHeure[#Headers])*1,0))</f>
        <v>#VALUE!</v>
      </c>
      <c r="AJ729" s="37">
        <v>0</v>
      </c>
      <c r="AK729" s="48" t="e">
        <f>LEFT(TEXT(DataFromForm[[#This Row],[Heure sieste]],"0000"),2)</f>
        <v>#VALUE!</v>
      </c>
      <c r="AL729" s="31" t="e">
        <f>LEFT(TEXT(DataFromForm[[#This Row],[Heure sieste]],"0000"),2)+1</f>
        <v>#VALUE!</v>
      </c>
      <c r="AM729" t="e">
        <f>IF(RIGHT(DataFromForm[[#This Row],[Heure sieste]],2)*1 &gt;57, AL729,AK729)</f>
        <v>#VALUE!</v>
      </c>
      <c r="AN729" t="e">
        <f>IF(RIGHT(DataFromForm[[#This Row],[Heure sieste]],2)*1 &gt;57,0,MROUND(RIGHT(DataFromForm[[#This Row],[Heure sieste]]*1,2),15))</f>
        <v>#VALUE!</v>
      </c>
      <c r="AO729" t="e">
        <f>MROUND(DataFromForm[[#This Row],[Durée sieste]],15)</f>
        <v>#VALUE!</v>
      </c>
      <c r="AP729" t="e" cm="1">
        <f t="array" aca="1" ref="AP729" ca="1">RIGHT(CELL("address",INDEX(Agenda!A:A,MATCH(DataFromForm[[#This Row],[Date]],Agenda!A:A,0))),3)</f>
        <v>#VALUE!</v>
      </c>
      <c r="AQ729" s="4" t="e" cm="1">
        <f t="array" ref="AQ729">INDEX(MatriceHeureHeure[], MATCH(AN729*1,TableHeuresMinutes[Colonne1],0),MATCH(AM729*1,(MatriceHeureHeure[#Headers])*1,0))</f>
        <v>#VALUE!</v>
      </c>
      <c r="AR729" t="e">
        <f t="shared" si="12"/>
        <v>#VALUE!</v>
      </c>
    </row>
    <row r="730" spans="16:44">
      <c r="P730" s="30" t="e">
        <f>LEFT(TEXT(DataFromForm[[#This Row],[Heure coucher]],"0000"),2)</f>
        <v>#VALUE!</v>
      </c>
      <c r="Q730" s="31" t="e">
        <f>LEFT(TEXT(DataFromForm[[#This Row],[Heure coucher]],"0000"),2)+1</f>
        <v>#VALUE!</v>
      </c>
      <c r="R730" s="32" t="e">
        <f>IF(RIGHT(DataFromForm[[#This Row],[Heure coucher]],2)*1 &gt;57,Q730, P730)</f>
        <v>#VALUE!</v>
      </c>
      <c r="S730" s="33" t="e">
        <f>IF(RIGHT(DataFromForm[[#This Row],[Heure coucher]],2)*1 &gt;57,0,MROUND(RIGHT(DataFromForm[[#This Row],[Heure coucher]]*1,2),15))</f>
        <v>#VALUE!</v>
      </c>
      <c r="T730" s="20" t="e" cm="1">
        <f t="array" aca="1" ref="T730" ca="1">RIGHT(CELL("address",INDEX(Agenda!A:A,MATCH(DataFromForm[[#This Row],[Date]],Agenda!A:A,0))),3)</f>
        <v>#VALUE!</v>
      </c>
      <c r="U730" s="34" t="e" cm="1">
        <f t="array" ref="U730">INDEX(MatriceHeureHeure[], MATCH(S730*1,TableHeuresMinutes[Colonne1],0),MATCH(R730*1,(MatriceHeureHeure[#Headers])*1,0))</f>
        <v>#VALUE!</v>
      </c>
      <c r="W730" s="30" t="e">
        <f>LEFT(TEXT(DataFromForm[[#This Row],[Heure levé]],"0000"),2)</f>
        <v>#VALUE!</v>
      </c>
      <c r="X730" s="31" t="e">
        <f>LEFT(TEXT(DataFromForm[[#This Row],[Heure levé]],"0000"),2)+1</f>
        <v>#VALUE!</v>
      </c>
      <c r="Y730" t="e">
        <f>IF(RIGHT(DataFromForm[[#This Row],[Heure levé]],2)*1 &gt;57, X730,W730)</f>
        <v>#VALUE!</v>
      </c>
      <c r="Z730" t="e">
        <f>IF(RIGHT(DataFromForm[[#This Row],[Heure levé]],2)*1 &gt;57,0,MROUND(RIGHT(DataFromForm[[#This Row],[Heure coucher]]*1,2),15))</f>
        <v>#VALUE!</v>
      </c>
      <c r="AA730" t="e" cm="1">
        <f t="array" aca="1" ref="AA730" ca="1">RIGHT(CELL("address",INDEX(Agenda!A:A,MATCH(DataFromForm[[#This Row],[Date]],Agenda!A:A,0))),3)</f>
        <v>#VALUE!</v>
      </c>
      <c r="AB730" s="4" t="e" cm="1">
        <f t="array" ref="AB730">INDEX(MatriceHeureHeure[], MATCH(Z730*1,TableHeuresMinutes[Colonne1],0),MATCH(Y730*1,(MatriceHeureHeure[#Headers])*1,0))</f>
        <v>#VALUE!</v>
      </c>
      <c r="AD730" s="48" t="e">
        <f>LEFT(TEXT(DataFromForm[[#This Row],[HeureBoisson]],"0000"),2)</f>
        <v>#VALUE!</v>
      </c>
      <c r="AE730" s="31" t="e">
        <f>LEFT(TEXT(DataFromForm[[#This Row],[HeureBoisson]],"0000"),2)+1</f>
        <v>#VALUE!</v>
      </c>
      <c r="AF730" t="e">
        <f>IF(RIGHT(DataFromForm[[#This Row],[HeureBoisson]],2)*1 &gt;57, AE730,AD730)</f>
        <v>#VALUE!</v>
      </c>
      <c r="AG730" t="e">
        <f>IF(RIGHT(DataFromForm[[#This Row],[HeureBoisson]],2)*1 &gt;57,0,MROUND(RIGHT(DataFromForm[[#This Row],[Heure coucher]]*1,2),15))</f>
        <v>#VALUE!</v>
      </c>
      <c r="AH730" t="e" cm="1">
        <f t="array" aca="1" ref="AH730" ca="1">RIGHT(CELL("address",INDEX(Agenda!A:A,MATCH(DataFromForm[[#This Row],[Date]],Agenda!A:A,0))),3)-1</f>
        <v>#VALUE!</v>
      </c>
      <c r="AI730" s="4" t="e" cm="1">
        <f t="array" ref="AI730">INDEX(MatriceHeureHeure[], MATCH(AG730*1,TableHeuresMinutes[Colonne1],0),MATCH(AF730*1,(MatriceHeureHeure[#Headers])*1,0))</f>
        <v>#VALUE!</v>
      </c>
      <c r="AJ730" s="37">
        <v>0</v>
      </c>
      <c r="AK730" s="48" t="e">
        <f>LEFT(TEXT(DataFromForm[[#This Row],[Heure sieste]],"0000"),2)</f>
        <v>#VALUE!</v>
      </c>
      <c r="AL730" s="31" t="e">
        <f>LEFT(TEXT(DataFromForm[[#This Row],[Heure sieste]],"0000"),2)+1</f>
        <v>#VALUE!</v>
      </c>
      <c r="AM730" t="e">
        <f>IF(RIGHT(DataFromForm[[#This Row],[Heure sieste]],2)*1 &gt;57, AL730,AK730)</f>
        <v>#VALUE!</v>
      </c>
      <c r="AN730" t="e">
        <f>IF(RIGHT(DataFromForm[[#This Row],[Heure sieste]],2)*1 &gt;57,0,MROUND(RIGHT(DataFromForm[[#This Row],[Heure sieste]]*1,2),15))</f>
        <v>#VALUE!</v>
      </c>
      <c r="AO730" t="e">
        <f>MROUND(DataFromForm[[#This Row],[Durée sieste]],15)</f>
        <v>#VALUE!</v>
      </c>
      <c r="AP730" t="e" cm="1">
        <f t="array" aca="1" ref="AP730" ca="1">RIGHT(CELL("address",INDEX(Agenda!A:A,MATCH(DataFromForm[[#This Row],[Date]],Agenda!A:A,0))),3)</f>
        <v>#VALUE!</v>
      </c>
      <c r="AQ730" s="4" t="e" cm="1">
        <f t="array" ref="AQ730">INDEX(MatriceHeureHeure[], MATCH(AN730*1,TableHeuresMinutes[Colonne1],0),MATCH(AM730*1,(MatriceHeureHeure[#Headers])*1,0))</f>
        <v>#VALUE!</v>
      </c>
      <c r="AR730" t="e">
        <f t="shared" si="12"/>
        <v>#VALUE!</v>
      </c>
    </row>
    <row r="731" spans="16:44">
      <c r="P731" s="30" t="e">
        <f>LEFT(TEXT(DataFromForm[[#This Row],[Heure coucher]],"0000"),2)</f>
        <v>#VALUE!</v>
      </c>
      <c r="Q731" s="31" t="e">
        <f>LEFT(TEXT(DataFromForm[[#This Row],[Heure coucher]],"0000"),2)+1</f>
        <v>#VALUE!</v>
      </c>
      <c r="R731" s="32" t="e">
        <f>IF(RIGHT(DataFromForm[[#This Row],[Heure coucher]],2)*1 &gt;57,Q731, P731)</f>
        <v>#VALUE!</v>
      </c>
      <c r="S731" s="33" t="e">
        <f>IF(RIGHT(DataFromForm[[#This Row],[Heure coucher]],2)*1 &gt;57,0,MROUND(RIGHT(DataFromForm[[#This Row],[Heure coucher]]*1,2),15))</f>
        <v>#VALUE!</v>
      </c>
      <c r="T731" s="20" t="e" cm="1">
        <f t="array" aca="1" ref="T731" ca="1">RIGHT(CELL("address",INDEX(Agenda!A:A,MATCH(DataFromForm[[#This Row],[Date]],Agenda!A:A,0))),3)</f>
        <v>#VALUE!</v>
      </c>
      <c r="U731" s="34" t="e" cm="1">
        <f t="array" ref="U731">INDEX(MatriceHeureHeure[], MATCH(S731*1,TableHeuresMinutes[Colonne1],0),MATCH(R731*1,(MatriceHeureHeure[#Headers])*1,0))</f>
        <v>#VALUE!</v>
      </c>
      <c r="W731" s="30" t="e">
        <f>LEFT(TEXT(DataFromForm[[#This Row],[Heure levé]],"0000"),2)</f>
        <v>#VALUE!</v>
      </c>
      <c r="X731" s="31" t="e">
        <f>LEFT(TEXT(DataFromForm[[#This Row],[Heure levé]],"0000"),2)+1</f>
        <v>#VALUE!</v>
      </c>
      <c r="Y731" t="e">
        <f>IF(RIGHT(DataFromForm[[#This Row],[Heure levé]],2)*1 &gt;57, X731,W731)</f>
        <v>#VALUE!</v>
      </c>
      <c r="Z731" t="e">
        <f>IF(RIGHT(DataFromForm[[#This Row],[Heure levé]],2)*1 &gt;57,0,MROUND(RIGHT(DataFromForm[[#This Row],[Heure coucher]]*1,2),15))</f>
        <v>#VALUE!</v>
      </c>
      <c r="AA731" t="e" cm="1">
        <f t="array" aca="1" ref="AA731" ca="1">RIGHT(CELL("address",INDEX(Agenda!A:A,MATCH(DataFromForm[[#This Row],[Date]],Agenda!A:A,0))),3)</f>
        <v>#VALUE!</v>
      </c>
      <c r="AB731" s="4" t="e" cm="1">
        <f t="array" ref="AB731">INDEX(MatriceHeureHeure[], MATCH(Z731*1,TableHeuresMinutes[Colonne1],0),MATCH(Y731*1,(MatriceHeureHeure[#Headers])*1,0))</f>
        <v>#VALUE!</v>
      </c>
      <c r="AD731" s="48" t="e">
        <f>LEFT(TEXT(DataFromForm[[#This Row],[HeureBoisson]],"0000"),2)</f>
        <v>#VALUE!</v>
      </c>
      <c r="AE731" s="31" t="e">
        <f>LEFT(TEXT(DataFromForm[[#This Row],[HeureBoisson]],"0000"),2)+1</f>
        <v>#VALUE!</v>
      </c>
      <c r="AF731" t="e">
        <f>IF(RIGHT(DataFromForm[[#This Row],[HeureBoisson]],2)*1 &gt;57, AE731,AD731)</f>
        <v>#VALUE!</v>
      </c>
      <c r="AG731" t="e">
        <f>IF(RIGHT(DataFromForm[[#This Row],[HeureBoisson]],2)*1 &gt;57,0,MROUND(RIGHT(DataFromForm[[#This Row],[Heure coucher]]*1,2),15))</f>
        <v>#VALUE!</v>
      </c>
      <c r="AH731" t="e" cm="1">
        <f t="array" aca="1" ref="AH731" ca="1">RIGHT(CELL("address",INDEX(Agenda!A:A,MATCH(DataFromForm[[#This Row],[Date]],Agenda!A:A,0))),3)-1</f>
        <v>#VALUE!</v>
      </c>
      <c r="AI731" s="4" t="e" cm="1">
        <f t="array" ref="AI731">INDEX(MatriceHeureHeure[], MATCH(AG731*1,TableHeuresMinutes[Colonne1],0),MATCH(AF731*1,(MatriceHeureHeure[#Headers])*1,0))</f>
        <v>#VALUE!</v>
      </c>
      <c r="AJ731" s="37">
        <v>0</v>
      </c>
      <c r="AK731" s="48" t="e">
        <f>LEFT(TEXT(DataFromForm[[#This Row],[Heure sieste]],"0000"),2)</f>
        <v>#VALUE!</v>
      </c>
      <c r="AL731" s="31" t="e">
        <f>LEFT(TEXT(DataFromForm[[#This Row],[Heure sieste]],"0000"),2)+1</f>
        <v>#VALUE!</v>
      </c>
      <c r="AM731" t="e">
        <f>IF(RIGHT(DataFromForm[[#This Row],[Heure sieste]],2)*1 &gt;57, AL731,AK731)</f>
        <v>#VALUE!</v>
      </c>
      <c r="AN731" t="e">
        <f>IF(RIGHT(DataFromForm[[#This Row],[Heure sieste]],2)*1 &gt;57,0,MROUND(RIGHT(DataFromForm[[#This Row],[Heure sieste]]*1,2),15))</f>
        <v>#VALUE!</v>
      </c>
      <c r="AO731" t="e">
        <f>MROUND(DataFromForm[[#This Row],[Durée sieste]],15)</f>
        <v>#VALUE!</v>
      </c>
      <c r="AP731" t="e" cm="1">
        <f t="array" aca="1" ref="AP731" ca="1">RIGHT(CELL("address",INDEX(Agenda!A:A,MATCH(DataFromForm[[#This Row],[Date]],Agenda!A:A,0))),3)</f>
        <v>#VALUE!</v>
      </c>
      <c r="AQ731" s="4" t="e" cm="1">
        <f t="array" ref="AQ731">INDEX(MatriceHeureHeure[], MATCH(AN731*1,TableHeuresMinutes[Colonne1],0),MATCH(AM731*1,(MatriceHeureHeure[#Headers])*1,0))</f>
        <v>#VALUE!</v>
      </c>
      <c r="AR731" t="e">
        <f t="shared" si="12"/>
        <v>#VALUE!</v>
      </c>
    </row>
    <row r="732" spans="16:44">
      <c r="P732" s="30" t="e">
        <f>LEFT(TEXT(DataFromForm[[#This Row],[Heure coucher]],"0000"),2)</f>
        <v>#VALUE!</v>
      </c>
      <c r="Q732" s="31" t="e">
        <f>LEFT(TEXT(DataFromForm[[#This Row],[Heure coucher]],"0000"),2)+1</f>
        <v>#VALUE!</v>
      </c>
      <c r="R732" s="32" t="e">
        <f>IF(RIGHT(DataFromForm[[#This Row],[Heure coucher]],2)*1 &gt;57,Q732, P732)</f>
        <v>#VALUE!</v>
      </c>
      <c r="S732" s="33" t="e">
        <f>IF(RIGHT(DataFromForm[[#This Row],[Heure coucher]],2)*1 &gt;57,0,MROUND(RIGHT(DataFromForm[[#This Row],[Heure coucher]]*1,2),15))</f>
        <v>#VALUE!</v>
      </c>
      <c r="T732" s="20" t="e" cm="1">
        <f t="array" aca="1" ref="T732" ca="1">RIGHT(CELL("address",INDEX(Agenda!A:A,MATCH(DataFromForm[[#This Row],[Date]],Agenda!A:A,0))),3)</f>
        <v>#VALUE!</v>
      </c>
      <c r="U732" s="34" t="e" cm="1">
        <f t="array" ref="U732">INDEX(MatriceHeureHeure[], MATCH(S732*1,TableHeuresMinutes[Colonne1],0),MATCH(R732*1,(MatriceHeureHeure[#Headers])*1,0))</f>
        <v>#VALUE!</v>
      </c>
      <c r="W732" s="30" t="e">
        <f>LEFT(TEXT(DataFromForm[[#This Row],[Heure levé]],"0000"),2)</f>
        <v>#VALUE!</v>
      </c>
      <c r="X732" s="31" t="e">
        <f>LEFT(TEXT(DataFromForm[[#This Row],[Heure levé]],"0000"),2)+1</f>
        <v>#VALUE!</v>
      </c>
      <c r="Y732" t="e">
        <f>IF(RIGHT(DataFromForm[[#This Row],[Heure levé]],2)*1 &gt;57, X732,W732)</f>
        <v>#VALUE!</v>
      </c>
      <c r="Z732" t="e">
        <f>IF(RIGHT(DataFromForm[[#This Row],[Heure levé]],2)*1 &gt;57,0,MROUND(RIGHT(DataFromForm[[#This Row],[Heure coucher]]*1,2),15))</f>
        <v>#VALUE!</v>
      </c>
      <c r="AA732" t="e" cm="1">
        <f t="array" aca="1" ref="AA732" ca="1">RIGHT(CELL("address",INDEX(Agenda!A:A,MATCH(DataFromForm[[#This Row],[Date]],Agenda!A:A,0))),3)</f>
        <v>#VALUE!</v>
      </c>
      <c r="AB732" s="4" t="e" cm="1">
        <f t="array" ref="AB732">INDEX(MatriceHeureHeure[], MATCH(Z732*1,TableHeuresMinutes[Colonne1],0),MATCH(Y732*1,(MatriceHeureHeure[#Headers])*1,0))</f>
        <v>#VALUE!</v>
      </c>
      <c r="AD732" s="48" t="e">
        <f>LEFT(TEXT(DataFromForm[[#This Row],[HeureBoisson]],"0000"),2)</f>
        <v>#VALUE!</v>
      </c>
      <c r="AE732" s="31" t="e">
        <f>LEFT(TEXT(DataFromForm[[#This Row],[HeureBoisson]],"0000"),2)+1</f>
        <v>#VALUE!</v>
      </c>
      <c r="AF732" t="e">
        <f>IF(RIGHT(DataFromForm[[#This Row],[HeureBoisson]],2)*1 &gt;57, AE732,AD732)</f>
        <v>#VALUE!</v>
      </c>
      <c r="AG732" t="e">
        <f>IF(RIGHT(DataFromForm[[#This Row],[HeureBoisson]],2)*1 &gt;57,0,MROUND(RIGHT(DataFromForm[[#This Row],[Heure coucher]]*1,2),15))</f>
        <v>#VALUE!</v>
      </c>
      <c r="AH732" t="e" cm="1">
        <f t="array" aca="1" ref="AH732" ca="1">RIGHT(CELL("address",INDEX(Agenda!A:A,MATCH(DataFromForm[[#This Row],[Date]],Agenda!A:A,0))),3)-1</f>
        <v>#VALUE!</v>
      </c>
      <c r="AI732" s="4" t="e" cm="1">
        <f t="array" ref="AI732">INDEX(MatriceHeureHeure[], MATCH(AG732*1,TableHeuresMinutes[Colonne1],0),MATCH(AF732*1,(MatriceHeureHeure[#Headers])*1,0))</f>
        <v>#VALUE!</v>
      </c>
      <c r="AJ732" s="37">
        <v>0</v>
      </c>
      <c r="AK732" s="48" t="e">
        <f>LEFT(TEXT(DataFromForm[[#This Row],[Heure sieste]],"0000"),2)</f>
        <v>#VALUE!</v>
      </c>
      <c r="AL732" s="31" t="e">
        <f>LEFT(TEXT(DataFromForm[[#This Row],[Heure sieste]],"0000"),2)+1</f>
        <v>#VALUE!</v>
      </c>
      <c r="AM732" t="e">
        <f>IF(RIGHT(DataFromForm[[#This Row],[Heure sieste]],2)*1 &gt;57, AL732,AK732)</f>
        <v>#VALUE!</v>
      </c>
      <c r="AN732" t="e">
        <f>IF(RIGHT(DataFromForm[[#This Row],[Heure sieste]],2)*1 &gt;57,0,MROUND(RIGHT(DataFromForm[[#This Row],[Heure sieste]]*1,2),15))</f>
        <v>#VALUE!</v>
      </c>
      <c r="AO732" t="e">
        <f>MROUND(DataFromForm[[#This Row],[Durée sieste]],15)</f>
        <v>#VALUE!</v>
      </c>
      <c r="AP732" t="e" cm="1">
        <f t="array" aca="1" ref="AP732" ca="1">RIGHT(CELL("address",INDEX(Agenda!A:A,MATCH(DataFromForm[[#This Row],[Date]],Agenda!A:A,0))),3)</f>
        <v>#VALUE!</v>
      </c>
      <c r="AQ732" s="4" t="e" cm="1">
        <f t="array" ref="AQ732">INDEX(MatriceHeureHeure[], MATCH(AN732*1,TableHeuresMinutes[Colonne1],0),MATCH(AM732*1,(MatriceHeureHeure[#Headers])*1,0))</f>
        <v>#VALUE!</v>
      </c>
      <c r="AR732" t="e">
        <f t="shared" si="12"/>
        <v>#VALUE!</v>
      </c>
    </row>
    <row r="733" spans="16:44">
      <c r="P733" s="30" t="e">
        <f>LEFT(TEXT(DataFromForm[[#This Row],[Heure coucher]],"0000"),2)</f>
        <v>#VALUE!</v>
      </c>
      <c r="Q733" s="31" t="e">
        <f>LEFT(TEXT(DataFromForm[[#This Row],[Heure coucher]],"0000"),2)+1</f>
        <v>#VALUE!</v>
      </c>
      <c r="R733" s="32" t="e">
        <f>IF(RIGHT(DataFromForm[[#This Row],[Heure coucher]],2)*1 &gt;57,Q733, P733)</f>
        <v>#VALUE!</v>
      </c>
      <c r="S733" s="33" t="e">
        <f>IF(RIGHT(DataFromForm[[#This Row],[Heure coucher]],2)*1 &gt;57,0,MROUND(RIGHT(DataFromForm[[#This Row],[Heure coucher]]*1,2),15))</f>
        <v>#VALUE!</v>
      </c>
      <c r="T733" s="20" t="e" cm="1">
        <f t="array" aca="1" ref="T733" ca="1">RIGHT(CELL("address",INDEX(Agenda!A:A,MATCH(DataFromForm[[#This Row],[Date]],Agenda!A:A,0))),3)</f>
        <v>#VALUE!</v>
      </c>
      <c r="U733" s="34" t="e" cm="1">
        <f t="array" ref="U733">INDEX(MatriceHeureHeure[], MATCH(S733*1,TableHeuresMinutes[Colonne1],0),MATCH(R733*1,(MatriceHeureHeure[#Headers])*1,0))</f>
        <v>#VALUE!</v>
      </c>
      <c r="W733" s="30" t="e">
        <f>LEFT(TEXT(DataFromForm[[#This Row],[Heure levé]],"0000"),2)</f>
        <v>#VALUE!</v>
      </c>
      <c r="X733" s="31" t="e">
        <f>LEFT(TEXT(DataFromForm[[#This Row],[Heure levé]],"0000"),2)+1</f>
        <v>#VALUE!</v>
      </c>
      <c r="Y733" t="e">
        <f>IF(RIGHT(DataFromForm[[#This Row],[Heure levé]],2)*1 &gt;57, X733,W733)</f>
        <v>#VALUE!</v>
      </c>
      <c r="Z733" t="e">
        <f>IF(RIGHT(DataFromForm[[#This Row],[Heure levé]],2)*1 &gt;57,0,MROUND(RIGHT(DataFromForm[[#This Row],[Heure coucher]]*1,2),15))</f>
        <v>#VALUE!</v>
      </c>
      <c r="AA733" t="e" cm="1">
        <f t="array" aca="1" ref="AA733" ca="1">RIGHT(CELL("address",INDEX(Agenda!A:A,MATCH(DataFromForm[[#This Row],[Date]],Agenda!A:A,0))),3)</f>
        <v>#VALUE!</v>
      </c>
      <c r="AB733" s="4" t="e" cm="1">
        <f t="array" ref="AB733">INDEX(MatriceHeureHeure[], MATCH(Z733*1,TableHeuresMinutes[Colonne1],0),MATCH(Y733*1,(MatriceHeureHeure[#Headers])*1,0))</f>
        <v>#VALUE!</v>
      </c>
      <c r="AD733" s="48" t="e">
        <f>LEFT(TEXT(DataFromForm[[#This Row],[HeureBoisson]],"0000"),2)</f>
        <v>#VALUE!</v>
      </c>
      <c r="AE733" s="31" t="e">
        <f>LEFT(TEXT(DataFromForm[[#This Row],[HeureBoisson]],"0000"),2)+1</f>
        <v>#VALUE!</v>
      </c>
      <c r="AF733" t="e">
        <f>IF(RIGHT(DataFromForm[[#This Row],[HeureBoisson]],2)*1 &gt;57, AE733,AD733)</f>
        <v>#VALUE!</v>
      </c>
      <c r="AG733" t="e">
        <f>IF(RIGHT(DataFromForm[[#This Row],[HeureBoisson]],2)*1 &gt;57,0,MROUND(RIGHT(DataFromForm[[#This Row],[Heure coucher]]*1,2),15))</f>
        <v>#VALUE!</v>
      </c>
      <c r="AH733" t="e" cm="1">
        <f t="array" aca="1" ref="AH733" ca="1">RIGHT(CELL("address",INDEX(Agenda!A:A,MATCH(DataFromForm[[#This Row],[Date]],Agenda!A:A,0))),3)-1</f>
        <v>#VALUE!</v>
      </c>
      <c r="AI733" s="4" t="e" cm="1">
        <f t="array" ref="AI733">INDEX(MatriceHeureHeure[], MATCH(AG733*1,TableHeuresMinutes[Colonne1],0),MATCH(AF733*1,(MatriceHeureHeure[#Headers])*1,0))</f>
        <v>#VALUE!</v>
      </c>
      <c r="AJ733" s="37">
        <v>0</v>
      </c>
      <c r="AK733" s="48" t="e">
        <f>LEFT(TEXT(DataFromForm[[#This Row],[Heure sieste]],"0000"),2)</f>
        <v>#VALUE!</v>
      </c>
      <c r="AL733" s="31" t="e">
        <f>LEFT(TEXT(DataFromForm[[#This Row],[Heure sieste]],"0000"),2)+1</f>
        <v>#VALUE!</v>
      </c>
      <c r="AM733" t="e">
        <f>IF(RIGHT(DataFromForm[[#This Row],[Heure sieste]],2)*1 &gt;57, AL733,AK733)</f>
        <v>#VALUE!</v>
      </c>
      <c r="AN733" t="e">
        <f>IF(RIGHT(DataFromForm[[#This Row],[Heure sieste]],2)*1 &gt;57,0,MROUND(RIGHT(DataFromForm[[#This Row],[Heure sieste]]*1,2),15))</f>
        <v>#VALUE!</v>
      </c>
      <c r="AO733" t="e">
        <f>MROUND(DataFromForm[[#This Row],[Durée sieste]],15)</f>
        <v>#VALUE!</v>
      </c>
      <c r="AP733" t="e" cm="1">
        <f t="array" aca="1" ref="AP733" ca="1">RIGHT(CELL("address",INDEX(Agenda!A:A,MATCH(DataFromForm[[#This Row],[Date]],Agenda!A:A,0))),3)</f>
        <v>#VALUE!</v>
      </c>
      <c r="AQ733" s="4" t="e" cm="1">
        <f t="array" ref="AQ733">INDEX(MatriceHeureHeure[], MATCH(AN733*1,TableHeuresMinutes[Colonne1],0),MATCH(AM733*1,(MatriceHeureHeure[#Headers])*1,0))</f>
        <v>#VALUE!</v>
      </c>
      <c r="AR733" t="e">
        <f t="shared" si="12"/>
        <v>#VALUE!</v>
      </c>
    </row>
    <row r="734" spans="16:44">
      <c r="P734" s="30" t="e">
        <f>LEFT(TEXT(DataFromForm[[#This Row],[Heure coucher]],"0000"),2)</f>
        <v>#VALUE!</v>
      </c>
      <c r="Q734" s="31" t="e">
        <f>LEFT(TEXT(DataFromForm[[#This Row],[Heure coucher]],"0000"),2)+1</f>
        <v>#VALUE!</v>
      </c>
      <c r="R734" s="32" t="e">
        <f>IF(RIGHT(DataFromForm[[#This Row],[Heure coucher]],2)*1 &gt;57,Q734, P734)</f>
        <v>#VALUE!</v>
      </c>
      <c r="S734" s="33" t="e">
        <f>IF(RIGHT(DataFromForm[[#This Row],[Heure coucher]],2)*1 &gt;57,0,MROUND(RIGHT(DataFromForm[[#This Row],[Heure coucher]]*1,2),15))</f>
        <v>#VALUE!</v>
      </c>
      <c r="T734" s="20" t="e" cm="1">
        <f t="array" aca="1" ref="T734" ca="1">RIGHT(CELL("address",INDEX(Agenda!A:A,MATCH(DataFromForm[[#This Row],[Date]],Agenda!A:A,0))),3)</f>
        <v>#VALUE!</v>
      </c>
      <c r="U734" s="34" t="e" cm="1">
        <f t="array" ref="U734">INDEX(MatriceHeureHeure[], MATCH(S734*1,TableHeuresMinutes[Colonne1],0),MATCH(R734*1,(MatriceHeureHeure[#Headers])*1,0))</f>
        <v>#VALUE!</v>
      </c>
      <c r="W734" s="30" t="e">
        <f>LEFT(TEXT(DataFromForm[[#This Row],[Heure levé]],"0000"),2)</f>
        <v>#VALUE!</v>
      </c>
      <c r="X734" s="31" t="e">
        <f>LEFT(TEXT(DataFromForm[[#This Row],[Heure levé]],"0000"),2)+1</f>
        <v>#VALUE!</v>
      </c>
      <c r="Y734" t="e">
        <f>IF(RIGHT(DataFromForm[[#This Row],[Heure levé]],2)*1 &gt;57, X734,W734)</f>
        <v>#VALUE!</v>
      </c>
      <c r="Z734" t="e">
        <f>IF(RIGHT(DataFromForm[[#This Row],[Heure levé]],2)*1 &gt;57,0,MROUND(RIGHT(DataFromForm[[#This Row],[Heure coucher]]*1,2),15))</f>
        <v>#VALUE!</v>
      </c>
      <c r="AA734" t="e" cm="1">
        <f t="array" aca="1" ref="AA734" ca="1">RIGHT(CELL("address",INDEX(Agenda!A:A,MATCH(DataFromForm[[#This Row],[Date]],Agenda!A:A,0))),3)</f>
        <v>#VALUE!</v>
      </c>
      <c r="AB734" s="4" t="e" cm="1">
        <f t="array" ref="AB734">INDEX(MatriceHeureHeure[], MATCH(Z734*1,TableHeuresMinutes[Colonne1],0),MATCH(Y734*1,(MatriceHeureHeure[#Headers])*1,0))</f>
        <v>#VALUE!</v>
      </c>
      <c r="AD734" s="48" t="e">
        <f>LEFT(TEXT(DataFromForm[[#This Row],[HeureBoisson]],"0000"),2)</f>
        <v>#VALUE!</v>
      </c>
      <c r="AE734" s="31" t="e">
        <f>LEFT(TEXT(DataFromForm[[#This Row],[HeureBoisson]],"0000"),2)+1</f>
        <v>#VALUE!</v>
      </c>
      <c r="AF734" t="e">
        <f>IF(RIGHT(DataFromForm[[#This Row],[HeureBoisson]],2)*1 &gt;57, AE734,AD734)</f>
        <v>#VALUE!</v>
      </c>
      <c r="AG734" t="e">
        <f>IF(RIGHT(DataFromForm[[#This Row],[HeureBoisson]],2)*1 &gt;57,0,MROUND(RIGHT(DataFromForm[[#This Row],[Heure coucher]]*1,2),15))</f>
        <v>#VALUE!</v>
      </c>
      <c r="AH734" t="e" cm="1">
        <f t="array" aca="1" ref="AH734" ca="1">RIGHT(CELL("address",INDEX(Agenda!A:A,MATCH(DataFromForm[[#This Row],[Date]],Agenda!A:A,0))),3)-1</f>
        <v>#VALUE!</v>
      </c>
      <c r="AI734" s="4" t="e" cm="1">
        <f t="array" ref="AI734">INDEX(MatriceHeureHeure[], MATCH(AG734*1,TableHeuresMinutes[Colonne1],0),MATCH(AF734*1,(MatriceHeureHeure[#Headers])*1,0))</f>
        <v>#VALUE!</v>
      </c>
      <c r="AJ734" s="37">
        <v>0</v>
      </c>
      <c r="AK734" s="48" t="e">
        <f>LEFT(TEXT(DataFromForm[[#This Row],[Heure sieste]],"0000"),2)</f>
        <v>#VALUE!</v>
      </c>
      <c r="AL734" s="31" t="e">
        <f>LEFT(TEXT(DataFromForm[[#This Row],[Heure sieste]],"0000"),2)+1</f>
        <v>#VALUE!</v>
      </c>
      <c r="AM734" t="e">
        <f>IF(RIGHT(DataFromForm[[#This Row],[Heure sieste]],2)*1 &gt;57, AL734,AK734)</f>
        <v>#VALUE!</v>
      </c>
      <c r="AN734" t="e">
        <f>IF(RIGHT(DataFromForm[[#This Row],[Heure sieste]],2)*1 &gt;57,0,MROUND(RIGHT(DataFromForm[[#This Row],[Heure sieste]]*1,2),15))</f>
        <v>#VALUE!</v>
      </c>
      <c r="AO734" t="e">
        <f>MROUND(DataFromForm[[#This Row],[Durée sieste]],15)</f>
        <v>#VALUE!</v>
      </c>
      <c r="AP734" t="e" cm="1">
        <f t="array" aca="1" ref="AP734" ca="1">RIGHT(CELL("address",INDEX(Agenda!A:A,MATCH(DataFromForm[[#This Row],[Date]],Agenda!A:A,0))),3)</f>
        <v>#VALUE!</v>
      </c>
      <c r="AQ734" s="4" t="e" cm="1">
        <f t="array" ref="AQ734">INDEX(MatriceHeureHeure[], MATCH(AN734*1,TableHeuresMinutes[Colonne1],0),MATCH(AM734*1,(MatriceHeureHeure[#Headers])*1,0))</f>
        <v>#VALUE!</v>
      </c>
      <c r="AR734" t="e">
        <f t="shared" si="12"/>
        <v>#VALUE!</v>
      </c>
    </row>
    <row r="735" spans="16:44">
      <c r="P735" s="30" t="e">
        <f>LEFT(TEXT(DataFromForm[[#This Row],[Heure coucher]],"0000"),2)</f>
        <v>#VALUE!</v>
      </c>
      <c r="Q735" s="31" t="e">
        <f>LEFT(TEXT(DataFromForm[[#This Row],[Heure coucher]],"0000"),2)+1</f>
        <v>#VALUE!</v>
      </c>
      <c r="R735" s="32" t="e">
        <f>IF(RIGHT(DataFromForm[[#This Row],[Heure coucher]],2)*1 &gt;57,Q735, P735)</f>
        <v>#VALUE!</v>
      </c>
      <c r="S735" s="33" t="e">
        <f>IF(RIGHT(DataFromForm[[#This Row],[Heure coucher]],2)*1 &gt;57,0,MROUND(RIGHT(DataFromForm[[#This Row],[Heure coucher]]*1,2),15))</f>
        <v>#VALUE!</v>
      </c>
      <c r="T735" s="20" t="e" cm="1">
        <f t="array" aca="1" ref="T735" ca="1">RIGHT(CELL("address",INDEX(Agenda!A:A,MATCH(DataFromForm[[#This Row],[Date]],Agenda!A:A,0))),3)</f>
        <v>#VALUE!</v>
      </c>
      <c r="U735" s="34" t="e" cm="1">
        <f t="array" ref="U735">INDEX(MatriceHeureHeure[], MATCH(S735*1,TableHeuresMinutes[Colonne1],0),MATCH(R735*1,(MatriceHeureHeure[#Headers])*1,0))</f>
        <v>#VALUE!</v>
      </c>
      <c r="W735" s="30" t="e">
        <f>LEFT(TEXT(DataFromForm[[#This Row],[Heure levé]],"0000"),2)</f>
        <v>#VALUE!</v>
      </c>
      <c r="X735" s="31" t="e">
        <f>LEFT(TEXT(DataFromForm[[#This Row],[Heure levé]],"0000"),2)+1</f>
        <v>#VALUE!</v>
      </c>
      <c r="Y735" t="e">
        <f>IF(RIGHT(DataFromForm[[#This Row],[Heure levé]],2)*1 &gt;57, X735,W735)</f>
        <v>#VALUE!</v>
      </c>
      <c r="Z735" t="e">
        <f>IF(RIGHT(DataFromForm[[#This Row],[Heure levé]],2)*1 &gt;57,0,MROUND(RIGHT(DataFromForm[[#This Row],[Heure coucher]]*1,2),15))</f>
        <v>#VALUE!</v>
      </c>
      <c r="AA735" t="e" cm="1">
        <f t="array" aca="1" ref="AA735" ca="1">RIGHT(CELL("address",INDEX(Agenda!A:A,MATCH(DataFromForm[[#This Row],[Date]],Agenda!A:A,0))),3)</f>
        <v>#VALUE!</v>
      </c>
      <c r="AB735" s="4" t="e" cm="1">
        <f t="array" ref="AB735">INDEX(MatriceHeureHeure[], MATCH(Z735*1,TableHeuresMinutes[Colonne1],0),MATCH(Y735*1,(MatriceHeureHeure[#Headers])*1,0))</f>
        <v>#VALUE!</v>
      </c>
      <c r="AD735" s="48" t="e">
        <f>LEFT(TEXT(DataFromForm[[#This Row],[HeureBoisson]],"0000"),2)</f>
        <v>#VALUE!</v>
      </c>
      <c r="AE735" s="31" t="e">
        <f>LEFT(TEXT(DataFromForm[[#This Row],[HeureBoisson]],"0000"),2)+1</f>
        <v>#VALUE!</v>
      </c>
      <c r="AF735" t="e">
        <f>IF(RIGHT(DataFromForm[[#This Row],[HeureBoisson]],2)*1 &gt;57, AE735,AD735)</f>
        <v>#VALUE!</v>
      </c>
      <c r="AG735" t="e">
        <f>IF(RIGHT(DataFromForm[[#This Row],[HeureBoisson]],2)*1 &gt;57,0,MROUND(RIGHT(DataFromForm[[#This Row],[Heure coucher]]*1,2),15))</f>
        <v>#VALUE!</v>
      </c>
      <c r="AH735" t="e" cm="1">
        <f t="array" aca="1" ref="AH735" ca="1">RIGHT(CELL("address",INDEX(Agenda!A:A,MATCH(DataFromForm[[#This Row],[Date]],Agenda!A:A,0))),3)-1</f>
        <v>#VALUE!</v>
      </c>
      <c r="AI735" s="4" t="e" cm="1">
        <f t="array" ref="AI735">INDEX(MatriceHeureHeure[], MATCH(AG735*1,TableHeuresMinutes[Colonne1],0),MATCH(AF735*1,(MatriceHeureHeure[#Headers])*1,0))</f>
        <v>#VALUE!</v>
      </c>
      <c r="AJ735" s="37">
        <v>0</v>
      </c>
      <c r="AK735" s="48" t="e">
        <f>LEFT(TEXT(DataFromForm[[#This Row],[Heure sieste]],"0000"),2)</f>
        <v>#VALUE!</v>
      </c>
      <c r="AL735" s="31" t="e">
        <f>LEFT(TEXT(DataFromForm[[#This Row],[Heure sieste]],"0000"),2)+1</f>
        <v>#VALUE!</v>
      </c>
      <c r="AM735" t="e">
        <f>IF(RIGHT(DataFromForm[[#This Row],[Heure sieste]],2)*1 &gt;57, AL735,AK735)</f>
        <v>#VALUE!</v>
      </c>
      <c r="AN735" t="e">
        <f>IF(RIGHT(DataFromForm[[#This Row],[Heure sieste]],2)*1 &gt;57,0,MROUND(RIGHT(DataFromForm[[#This Row],[Heure sieste]]*1,2),15))</f>
        <v>#VALUE!</v>
      </c>
      <c r="AO735" t="e">
        <f>MROUND(DataFromForm[[#This Row],[Durée sieste]],15)</f>
        <v>#VALUE!</v>
      </c>
      <c r="AP735" t="e" cm="1">
        <f t="array" aca="1" ref="AP735" ca="1">RIGHT(CELL("address",INDEX(Agenda!A:A,MATCH(DataFromForm[[#This Row],[Date]],Agenda!A:A,0))),3)</f>
        <v>#VALUE!</v>
      </c>
      <c r="AQ735" s="4" t="e" cm="1">
        <f t="array" ref="AQ735">INDEX(MatriceHeureHeure[], MATCH(AN735*1,TableHeuresMinutes[Colonne1],0),MATCH(AM735*1,(MatriceHeureHeure[#Headers])*1,0))</f>
        <v>#VALUE!</v>
      </c>
      <c r="AR735" t="e">
        <f t="shared" si="12"/>
        <v>#VALUE!</v>
      </c>
    </row>
    <row r="736" spans="16:44">
      <c r="P736" s="30" t="e">
        <f>LEFT(TEXT(DataFromForm[[#This Row],[Heure coucher]],"0000"),2)</f>
        <v>#VALUE!</v>
      </c>
      <c r="Q736" s="31" t="e">
        <f>LEFT(TEXT(DataFromForm[[#This Row],[Heure coucher]],"0000"),2)+1</f>
        <v>#VALUE!</v>
      </c>
      <c r="R736" s="32" t="e">
        <f>IF(RIGHT(DataFromForm[[#This Row],[Heure coucher]],2)*1 &gt;57,Q736, P736)</f>
        <v>#VALUE!</v>
      </c>
      <c r="S736" s="33" t="e">
        <f>IF(RIGHT(DataFromForm[[#This Row],[Heure coucher]],2)*1 &gt;57,0,MROUND(RIGHT(DataFromForm[[#This Row],[Heure coucher]]*1,2),15))</f>
        <v>#VALUE!</v>
      </c>
      <c r="T736" s="20" t="e" cm="1">
        <f t="array" aca="1" ref="T736" ca="1">RIGHT(CELL("address",INDEX(Agenda!A:A,MATCH(DataFromForm[[#This Row],[Date]],Agenda!A:A,0))),3)</f>
        <v>#VALUE!</v>
      </c>
      <c r="U736" s="34" t="e" cm="1">
        <f t="array" ref="U736">INDEX(MatriceHeureHeure[], MATCH(S736*1,TableHeuresMinutes[Colonne1],0),MATCH(R736*1,(MatriceHeureHeure[#Headers])*1,0))</f>
        <v>#VALUE!</v>
      </c>
      <c r="W736" s="30" t="e">
        <f>LEFT(TEXT(DataFromForm[[#This Row],[Heure levé]],"0000"),2)</f>
        <v>#VALUE!</v>
      </c>
      <c r="X736" s="31" t="e">
        <f>LEFT(TEXT(DataFromForm[[#This Row],[Heure levé]],"0000"),2)+1</f>
        <v>#VALUE!</v>
      </c>
      <c r="Y736" t="e">
        <f>IF(RIGHT(DataFromForm[[#This Row],[Heure levé]],2)*1 &gt;57, X736,W736)</f>
        <v>#VALUE!</v>
      </c>
      <c r="Z736" t="e">
        <f>IF(RIGHT(DataFromForm[[#This Row],[Heure levé]],2)*1 &gt;57,0,MROUND(RIGHT(DataFromForm[[#This Row],[Heure coucher]]*1,2),15))</f>
        <v>#VALUE!</v>
      </c>
      <c r="AA736" t="e" cm="1">
        <f t="array" aca="1" ref="AA736" ca="1">RIGHT(CELL("address",INDEX(Agenda!A:A,MATCH(DataFromForm[[#This Row],[Date]],Agenda!A:A,0))),3)</f>
        <v>#VALUE!</v>
      </c>
      <c r="AB736" s="4" t="e" cm="1">
        <f t="array" ref="AB736">INDEX(MatriceHeureHeure[], MATCH(Z736*1,TableHeuresMinutes[Colonne1],0),MATCH(Y736*1,(MatriceHeureHeure[#Headers])*1,0))</f>
        <v>#VALUE!</v>
      </c>
      <c r="AD736" s="48" t="e">
        <f>LEFT(TEXT(DataFromForm[[#This Row],[HeureBoisson]],"0000"),2)</f>
        <v>#VALUE!</v>
      </c>
      <c r="AE736" s="31" t="e">
        <f>LEFT(TEXT(DataFromForm[[#This Row],[HeureBoisson]],"0000"),2)+1</f>
        <v>#VALUE!</v>
      </c>
      <c r="AF736" t="e">
        <f>IF(RIGHT(DataFromForm[[#This Row],[HeureBoisson]],2)*1 &gt;57, AE736,AD736)</f>
        <v>#VALUE!</v>
      </c>
      <c r="AG736" t="e">
        <f>IF(RIGHT(DataFromForm[[#This Row],[HeureBoisson]],2)*1 &gt;57,0,MROUND(RIGHT(DataFromForm[[#This Row],[Heure coucher]]*1,2),15))</f>
        <v>#VALUE!</v>
      </c>
      <c r="AH736" t="e" cm="1">
        <f t="array" aca="1" ref="AH736" ca="1">RIGHT(CELL("address",INDEX(Agenda!A:A,MATCH(DataFromForm[[#This Row],[Date]],Agenda!A:A,0))),3)-1</f>
        <v>#VALUE!</v>
      </c>
      <c r="AI736" s="4" t="e" cm="1">
        <f t="array" ref="AI736">INDEX(MatriceHeureHeure[], MATCH(AG736*1,TableHeuresMinutes[Colonne1],0),MATCH(AF736*1,(MatriceHeureHeure[#Headers])*1,0))</f>
        <v>#VALUE!</v>
      </c>
      <c r="AJ736" s="37">
        <v>0</v>
      </c>
      <c r="AK736" s="48" t="e">
        <f>LEFT(TEXT(DataFromForm[[#This Row],[Heure sieste]],"0000"),2)</f>
        <v>#VALUE!</v>
      </c>
      <c r="AL736" s="31" t="e">
        <f>LEFT(TEXT(DataFromForm[[#This Row],[Heure sieste]],"0000"),2)+1</f>
        <v>#VALUE!</v>
      </c>
      <c r="AM736" t="e">
        <f>IF(RIGHT(DataFromForm[[#This Row],[Heure sieste]],2)*1 &gt;57, AL736,AK736)</f>
        <v>#VALUE!</v>
      </c>
      <c r="AN736" t="e">
        <f>IF(RIGHT(DataFromForm[[#This Row],[Heure sieste]],2)*1 &gt;57,0,MROUND(RIGHT(DataFromForm[[#This Row],[Heure sieste]]*1,2),15))</f>
        <v>#VALUE!</v>
      </c>
      <c r="AO736" t="e">
        <f>MROUND(DataFromForm[[#This Row],[Durée sieste]],15)</f>
        <v>#VALUE!</v>
      </c>
      <c r="AP736" t="e" cm="1">
        <f t="array" aca="1" ref="AP736" ca="1">RIGHT(CELL("address",INDEX(Agenda!A:A,MATCH(DataFromForm[[#This Row],[Date]],Agenda!A:A,0))),3)</f>
        <v>#VALUE!</v>
      </c>
      <c r="AQ736" s="4" t="e" cm="1">
        <f t="array" ref="AQ736">INDEX(MatriceHeureHeure[], MATCH(AN736*1,TableHeuresMinutes[Colonne1],0),MATCH(AM736*1,(MatriceHeureHeure[#Headers])*1,0))</f>
        <v>#VALUE!</v>
      </c>
      <c r="AR736" t="e">
        <f t="shared" si="12"/>
        <v>#VALUE!</v>
      </c>
    </row>
    <row r="737" spans="16:44">
      <c r="P737" s="30" t="e">
        <f>LEFT(TEXT(DataFromForm[[#This Row],[Heure coucher]],"0000"),2)</f>
        <v>#VALUE!</v>
      </c>
      <c r="Q737" s="31" t="e">
        <f>LEFT(TEXT(DataFromForm[[#This Row],[Heure coucher]],"0000"),2)+1</f>
        <v>#VALUE!</v>
      </c>
      <c r="R737" s="32" t="e">
        <f>IF(RIGHT(DataFromForm[[#This Row],[Heure coucher]],2)*1 &gt;57,Q737, P737)</f>
        <v>#VALUE!</v>
      </c>
      <c r="S737" s="33" t="e">
        <f>IF(RIGHT(DataFromForm[[#This Row],[Heure coucher]],2)*1 &gt;57,0,MROUND(RIGHT(DataFromForm[[#This Row],[Heure coucher]]*1,2),15))</f>
        <v>#VALUE!</v>
      </c>
      <c r="T737" s="20" t="e" cm="1">
        <f t="array" aca="1" ref="T737" ca="1">RIGHT(CELL("address",INDEX(Agenda!A:A,MATCH(DataFromForm[[#This Row],[Date]],Agenda!A:A,0))),3)</f>
        <v>#VALUE!</v>
      </c>
      <c r="U737" s="34" t="e" cm="1">
        <f t="array" ref="U737">INDEX(MatriceHeureHeure[], MATCH(S737*1,TableHeuresMinutes[Colonne1],0),MATCH(R737*1,(MatriceHeureHeure[#Headers])*1,0))</f>
        <v>#VALUE!</v>
      </c>
      <c r="W737" s="30" t="e">
        <f>LEFT(TEXT(DataFromForm[[#This Row],[Heure levé]],"0000"),2)</f>
        <v>#VALUE!</v>
      </c>
      <c r="X737" s="31" t="e">
        <f>LEFT(TEXT(DataFromForm[[#This Row],[Heure levé]],"0000"),2)+1</f>
        <v>#VALUE!</v>
      </c>
      <c r="Y737" t="e">
        <f>IF(RIGHT(DataFromForm[[#This Row],[Heure levé]],2)*1 &gt;57, X737,W737)</f>
        <v>#VALUE!</v>
      </c>
      <c r="Z737" t="e">
        <f>IF(RIGHT(DataFromForm[[#This Row],[Heure levé]],2)*1 &gt;57,0,MROUND(RIGHT(DataFromForm[[#This Row],[Heure coucher]]*1,2),15))</f>
        <v>#VALUE!</v>
      </c>
      <c r="AA737" t="e" cm="1">
        <f t="array" aca="1" ref="AA737" ca="1">RIGHT(CELL("address",INDEX(Agenda!A:A,MATCH(DataFromForm[[#This Row],[Date]],Agenda!A:A,0))),3)</f>
        <v>#VALUE!</v>
      </c>
      <c r="AB737" s="4" t="e" cm="1">
        <f t="array" ref="AB737">INDEX(MatriceHeureHeure[], MATCH(Z737*1,TableHeuresMinutes[Colonne1],0),MATCH(Y737*1,(MatriceHeureHeure[#Headers])*1,0))</f>
        <v>#VALUE!</v>
      </c>
      <c r="AD737" s="48" t="e">
        <f>LEFT(TEXT(DataFromForm[[#This Row],[HeureBoisson]],"0000"),2)</f>
        <v>#VALUE!</v>
      </c>
      <c r="AE737" s="31" t="e">
        <f>LEFT(TEXT(DataFromForm[[#This Row],[HeureBoisson]],"0000"),2)+1</f>
        <v>#VALUE!</v>
      </c>
      <c r="AF737" t="e">
        <f>IF(RIGHT(DataFromForm[[#This Row],[HeureBoisson]],2)*1 &gt;57, AE737,AD737)</f>
        <v>#VALUE!</v>
      </c>
      <c r="AG737" t="e">
        <f>IF(RIGHT(DataFromForm[[#This Row],[HeureBoisson]],2)*1 &gt;57,0,MROUND(RIGHT(DataFromForm[[#This Row],[Heure coucher]]*1,2),15))</f>
        <v>#VALUE!</v>
      </c>
      <c r="AH737" t="e" cm="1">
        <f t="array" aca="1" ref="AH737" ca="1">RIGHT(CELL("address",INDEX(Agenda!A:A,MATCH(DataFromForm[[#This Row],[Date]],Agenda!A:A,0))),3)-1</f>
        <v>#VALUE!</v>
      </c>
      <c r="AI737" s="4" t="e" cm="1">
        <f t="array" ref="AI737">INDEX(MatriceHeureHeure[], MATCH(AG737*1,TableHeuresMinutes[Colonne1],0),MATCH(AF737*1,(MatriceHeureHeure[#Headers])*1,0))</f>
        <v>#VALUE!</v>
      </c>
      <c r="AJ737" s="37">
        <v>0</v>
      </c>
      <c r="AK737" s="48" t="e">
        <f>LEFT(TEXT(DataFromForm[[#This Row],[Heure sieste]],"0000"),2)</f>
        <v>#VALUE!</v>
      </c>
      <c r="AL737" s="31" t="e">
        <f>LEFT(TEXT(DataFromForm[[#This Row],[Heure sieste]],"0000"),2)+1</f>
        <v>#VALUE!</v>
      </c>
      <c r="AM737" t="e">
        <f>IF(RIGHT(DataFromForm[[#This Row],[Heure sieste]],2)*1 &gt;57, AL737,AK737)</f>
        <v>#VALUE!</v>
      </c>
      <c r="AN737" t="e">
        <f>IF(RIGHT(DataFromForm[[#This Row],[Heure sieste]],2)*1 &gt;57,0,MROUND(RIGHT(DataFromForm[[#This Row],[Heure sieste]]*1,2),15))</f>
        <v>#VALUE!</v>
      </c>
      <c r="AO737" t="e">
        <f>MROUND(DataFromForm[[#This Row],[Durée sieste]],15)</f>
        <v>#VALUE!</v>
      </c>
      <c r="AP737" t="e" cm="1">
        <f t="array" aca="1" ref="AP737" ca="1">RIGHT(CELL("address",INDEX(Agenda!A:A,MATCH(DataFromForm[[#This Row],[Date]],Agenda!A:A,0))),3)</f>
        <v>#VALUE!</v>
      </c>
      <c r="AQ737" s="4" t="e" cm="1">
        <f t="array" ref="AQ737">INDEX(MatriceHeureHeure[], MATCH(AN737*1,TableHeuresMinutes[Colonne1],0),MATCH(AM737*1,(MatriceHeureHeure[#Headers])*1,0))</f>
        <v>#VALUE!</v>
      </c>
      <c r="AR737" t="e">
        <f t="shared" si="12"/>
        <v>#VALUE!</v>
      </c>
    </row>
    <row r="738" spans="16:44">
      <c r="P738" s="30" t="e">
        <f>LEFT(TEXT(DataFromForm[[#This Row],[Heure coucher]],"0000"),2)</f>
        <v>#VALUE!</v>
      </c>
      <c r="Q738" s="31" t="e">
        <f>LEFT(TEXT(DataFromForm[[#This Row],[Heure coucher]],"0000"),2)+1</f>
        <v>#VALUE!</v>
      </c>
      <c r="R738" s="32" t="e">
        <f>IF(RIGHT(DataFromForm[[#This Row],[Heure coucher]],2)*1 &gt;57,Q738, P738)</f>
        <v>#VALUE!</v>
      </c>
      <c r="S738" s="33" t="e">
        <f>IF(RIGHT(DataFromForm[[#This Row],[Heure coucher]],2)*1 &gt;57,0,MROUND(RIGHT(DataFromForm[[#This Row],[Heure coucher]]*1,2),15))</f>
        <v>#VALUE!</v>
      </c>
      <c r="T738" s="20" t="e" cm="1">
        <f t="array" aca="1" ref="T738" ca="1">RIGHT(CELL("address",INDEX(Agenda!A:A,MATCH(DataFromForm[[#This Row],[Date]],Agenda!A:A,0))),3)</f>
        <v>#VALUE!</v>
      </c>
      <c r="U738" s="34" t="e" cm="1">
        <f t="array" ref="U738">INDEX(MatriceHeureHeure[], MATCH(S738*1,TableHeuresMinutes[Colonne1],0),MATCH(R738*1,(MatriceHeureHeure[#Headers])*1,0))</f>
        <v>#VALUE!</v>
      </c>
      <c r="W738" s="30" t="e">
        <f>LEFT(TEXT(DataFromForm[[#This Row],[Heure levé]],"0000"),2)</f>
        <v>#VALUE!</v>
      </c>
      <c r="X738" s="31" t="e">
        <f>LEFT(TEXT(DataFromForm[[#This Row],[Heure levé]],"0000"),2)+1</f>
        <v>#VALUE!</v>
      </c>
      <c r="Y738" t="e">
        <f>IF(RIGHT(DataFromForm[[#This Row],[Heure levé]],2)*1 &gt;57, X738,W738)</f>
        <v>#VALUE!</v>
      </c>
      <c r="Z738" t="e">
        <f>IF(RIGHT(DataFromForm[[#This Row],[Heure levé]],2)*1 &gt;57,0,MROUND(RIGHT(DataFromForm[[#This Row],[Heure coucher]]*1,2),15))</f>
        <v>#VALUE!</v>
      </c>
      <c r="AA738" t="e" cm="1">
        <f t="array" aca="1" ref="AA738" ca="1">RIGHT(CELL("address",INDEX(Agenda!A:A,MATCH(DataFromForm[[#This Row],[Date]],Agenda!A:A,0))),3)</f>
        <v>#VALUE!</v>
      </c>
      <c r="AB738" s="4" t="e" cm="1">
        <f t="array" ref="AB738">INDEX(MatriceHeureHeure[], MATCH(Z738*1,TableHeuresMinutes[Colonne1],0),MATCH(Y738*1,(MatriceHeureHeure[#Headers])*1,0))</f>
        <v>#VALUE!</v>
      </c>
      <c r="AD738" s="48" t="e">
        <f>LEFT(TEXT(DataFromForm[[#This Row],[HeureBoisson]],"0000"),2)</f>
        <v>#VALUE!</v>
      </c>
      <c r="AE738" s="31" t="e">
        <f>LEFT(TEXT(DataFromForm[[#This Row],[HeureBoisson]],"0000"),2)+1</f>
        <v>#VALUE!</v>
      </c>
      <c r="AF738" t="e">
        <f>IF(RIGHT(DataFromForm[[#This Row],[HeureBoisson]],2)*1 &gt;57, AE738,AD738)</f>
        <v>#VALUE!</v>
      </c>
      <c r="AG738" t="e">
        <f>IF(RIGHT(DataFromForm[[#This Row],[HeureBoisson]],2)*1 &gt;57,0,MROUND(RIGHT(DataFromForm[[#This Row],[Heure coucher]]*1,2),15))</f>
        <v>#VALUE!</v>
      </c>
      <c r="AH738" t="e" cm="1">
        <f t="array" aca="1" ref="AH738" ca="1">RIGHT(CELL("address",INDEX(Agenda!A:A,MATCH(DataFromForm[[#This Row],[Date]],Agenda!A:A,0))),3)-1</f>
        <v>#VALUE!</v>
      </c>
      <c r="AI738" s="4" t="e" cm="1">
        <f t="array" ref="AI738">INDEX(MatriceHeureHeure[], MATCH(AG738*1,TableHeuresMinutes[Colonne1],0),MATCH(AF738*1,(MatriceHeureHeure[#Headers])*1,0))</f>
        <v>#VALUE!</v>
      </c>
      <c r="AJ738" s="37">
        <v>0</v>
      </c>
      <c r="AK738" s="48" t="e">
        <f>LEFT(TEXT(DataFromForm[[#This Row],[Heure sieste]],"0000"),2)</f>
        <v>#VALUE!</v>
      </c>
      <c r="AL738" s="31" t="e">
        <f>LEFT(TEXT(DataFromForm[[#This Row],[Heure sieste]],"0000"),2)+1</f>
        <v>#VALUE!</v>
      </c>
      <c r="AM738" t="e">
        <f>IF(RIGHT(DataFromForm[[#This Row],[Heure sieste]],2)*1 &gt;57, AL738,AK738)</f>
        <v>#VALUE!</v>
      </c>
      <c r="AN738" t="e">
        <f>IF(RIGHT(DataFromForm[[#This Row],[Heure sieste]],2)*1 &gt;57,0,MROUND(RIGHT(DataFromForm[[#This Row],[Heure sieste]]*1,2),15))</f>
        <v>#VALUE!</v>
      </c>
      <c r="AO738" t="e">
        <f>MROUND(DataFromForm[[#This Row],[Durée sieste]],15)</f>
        <v>#VALUE!</v>
      </c>
      <c r="AP738" t="e" cm="1">
        <f t="array" aca="1" ref="AP738" ca="1">RIGHT(CELL("address",INDEX(Agenda!A:A,MATCH(DataFromForm[[#This Row],[Date]],Agenda!A:A,0))),3)</f>
        <v>#VALUE!</v>
      </c>
      <c r="AQ738" s="4" t="e" cm="1">
        <f t="array" ref="AQ738">INDEX(MatriceHeureHeure[], MATCH(AN738*1,TableHeuresMinutes[Colonne1],0),MATCH(AM738*1,(MatriceHeureHeure[#Headers])*1,0))</f>
        <v>#VALUE!</v>
      </c>
      <c r="AR738" t="e">
        <f t="shared" si="12"/>
        <v>#VALUE!</v>
      </c>
    </row>
    <row r="739" spans="16:44">
      <c r="P739" s="30" t="e">
        <f>LEFT(TEXT(DataFromForm[[#This Row],[Heure coucher]],"0000"),2)</f>
        <v>#VALUE!</v>
      </c>
      <c r="Q739" s="31" t="e">
        <f>LEFT(TEXT(DataFromForm[[#This Row],[Heure coucher]],"0000"),2)+1</f>
        <v>#VALUE!</v>
      </c>
      <c r="R739" s="32" t="e">
        <f>IF(RIGHT(DataFromForm[[#This Row],[Heure coucher]],2)*1 &gt;57,Q739, P739)</f>
        <v>#VALUE!</v>
      </c>
      <c r="S739" s="33" t="e">
        <f>IF(RIGHT(DataFromForm[[#This Row],[Heure coucher]],2)*1 &gt;57,0,MROUND(RIGHT(DataFromForm[[#This Row],[Heure coucher]]*1,2),15))</f>
        <v>#VALUE!</v>
      </c>
      <c r="T739" s="20" t="e" cm="1">
        <f t="array" aca="1" ref="T739" ca="1">RIGHT(CELL("address",INDEX(Agenda!A:A,MATCH(DataFromForm[[#This Row],[Date]],Agenda!A:A,0))),3)</f>
        <v>#VALUE!</v>
      </c>
      <c r="U739" s="34" t="e" cm="1">
        <f t="array" ref="U739">INDEX(MatriceHeureHeure[], MATCH(S739*1,TableHeuresMinutes[Colonne1],0),MATCH(R739*1,(MatriceHeureHeure[#Headers])*1,0))</f>
        <v>#VALUE!</v>
      </c>
      <c r="W739" s="30" t="e">
        <f>LEFT(TEXT(DataFromForm[[#This Row],[Heure levé]],"0000"),2)</f>
        <v>#VALUE!</v>
      </c>
      <c r="X739" s="31" t="e">
        <f>LEFT(TEXT(DataFromForm[[#This Row],[Heure levé]],"0000"),2)+1</f>
        <v>#VALUE!</v>
      </c>
      <c r="Y739" t="e">
        <f>IF(RIGHT(DataFromForm[[#This Row],[Heure levé]],2)*1 &gt;57, X739,W739)</f>
        <v>#VALUE!</v>
      </c>
      <c r="Z739" t="e">
        <f>IF(RIGHT(DataFromForm[[#This Row],[Heure levé]],2)*1 &gt;57,0,MROUND(RIGHT(DataFromForm[[#This Row],[Heure coucher]]*1,2),15))</f>
        <v>#VALUE!</v>
      </c>
      <c r="AA739" t="e" cm="1">
        <f t="array" aca="1" ref="AA739" ca="1">RIGHT(CELL("address",INDEX(Agenda!A:A,MATCH(DataFromForm[[#This Row],[Date]],Agenda!A:A,0))),3)</f>
        <v>#VALUE!</v>
      </c>
      <c r="AB739" s="4" t="e" cm="1">
        <f t="array" ref="AB739">INDEX(MatriceHeureHeure[], MATCH(Z739*1,TableHeuresMinutes[Colonne1],0),MATCH(Y739*1,(MatriceHeureHeure[#Headers])*1,0))</f>
        <v>#VALUE!</v>
      </c>
      <c r="AD739" s="48" t="e">
        <f>LEFT(TEXT(DataFromForm[[#This Row],[HeureBoisson]],"0000"),2)</f>
        <v>#VALUE!</v>
      </c>
      <c r="AE739" s="31" t="e">
        <f>LEFT(TEXT(DataFromForm[[#This Row],[HeureBoisson]],"0000"),2)+1</f>
        <v>#VALUE!</v>
      </c>
      <c r="AF739" t="e">
        <f>IF(RIGHT(DataFromForm[[#This Row],[HeureBoisson]],2)*1 &gt;57, AE739,AD739)</f>
        <v>#VALUE!</v>
      </c>
      <c r="AG739" t="e">
        <f>IF(RIGHT(DataFromForm[[#This Row],[HeureBoisson]],2)*1 &gt;57,0,MROUND(RIGHT(DataFromForm[[#This Row],[Heure coucher]]*1,2),15))</f>
        <v>#VALUE!</v>
      </c>
      <c r="AH739" t="e" cm="1">
        <f t="array" aca="1" ref="AH739" ca="1">RIGHT(CELL("address",INDEX(Agenda!A:A,MATCH(DataFromForm[[#This Row],[Date]],Agenda!A:A,0))),3)-1</f>
        <v>#VALUE!</v>
      </c>
      <c r="AI739" s="4" t="e" cm="1">
        <f t="array" ref="AI739">INDEX(MatriceHeureHeure[], MATCH(AG739*1,TableHeuresMinutes[Colonne1],0),MATCH(AF739*1,(MatriceHeureHeure[#Headers])*1,0))</f>
        <v>#VALUE!</v>
      </c>
      <c r="AJ739" s="37">
        <v>0</v>
      </c>
      <c r="AK739" s="48" t="e">
        <f>LEFT(TEXT(DataFromForm[[#This Row],[Heure sieste]],"0000"),2)</f>
        <v>#VALUE!</v>
      </c>
      <c r="AL739" s="31" t="e">
        <f>LEFT(TEXT(DataFromForm[[#This Row],[Heure sieste]],"0000"),2)+1</f>
        <v>#VALUE!</v>
      </c>
      <c r="AM739" t="e">
        <f>IF(RIGHT(DataFromForm[[#This Row],[Heure sieste]],2)*1 &gt;57, AL739,AK739)</f>
        <v>#VALUE!</v>
      </c>
      <c r="AN739" t="e">
        <f>IF(RIGHT(DataFromForm[[#This Row],[Heure sieste]],2)*1 &gt;57,0,MROUND(RIGHT(DataFromForm[[#This Row],[Heure sieste]]*1,2),15))</f>
        <v>#VALUE!</v>
      </c>
      <c r="AO739" t="e">
        <f>MROUND(DataFromForm[[#This Row],[Durée sieste]],15)</f>
        <v>#VALUE!</v>
      </c>
      <c r="AP739" t="e" cm="1">
        <f t="array" aca="1" ref="AP739" ca="1">RIGHT(CELL("address",INDEX(Agenda!A:A,MATCH(DataFromForm[[#This Row],[Date]],Agenda!A:A,0))),3)</f>
        <v>#VALUE!</v>
      </c>
      <c r="AQ739" s="4" t="e" cm="1">
        <f t="array" ref="AQ739">INDEX(MatriceHeureHeure[], MATCH(AN739*1,TableHeuresMinutes[Colonne1],0),MATCH(AM739*1,(MatriceHeureHeure[#Headers])*1,0))</f>
        <v>#VALUE!</v>
      </c>
      <c r="AR739" t="e">
        <f t="shared" si="12"/>
        <v>#VALUE!</v>
      </c>
    </row>
    <row r="740" spans="16:44">
      <c r="P740" s="30" t="e">
        <f>LEFT(TEXT(DataFromForm[[#This Row],[Heure coucher]],"0000"),2)</f>
        <v>#VALUE!</v>
      </c>
      <c r="Q740" s="31" t="e">
        <f>LEFT(TEXT(DataFromForm[[#This Row],[Heure coucher]],"0000"),2)+1</f>
        <v>#VALUE!</v>
      </c>
      <c r="R740" s="32" t="e">
        <f>IF(RIGHT(DataFromForm[[#This Row],[Heure coucher]],2)*1 &gt;57,Q740, P740)</f>
        <v>#VALUE!</v>
      </c>
      <c r="S740" s="33" t="e">
        <f>IF(RIGHT(DataFromForm[[#This Row],[Heure coucher]],2)*1 &gt;57,0,MROUND(RIGHT(DataFromForm[[#This Row],[Heure coucher]]*1,2),15))</f>
        <v>#VALUE!</v>
      </c>
      <c r="T740" s="20" t="e" cm="1">
        <f t="array" aca="1" ref="T740" ca="1">RIGHT(CELL("address",INDEX(Agenda!A:A,MATCH(DataFromForm[[#This Row],[Date]],Agenda!A:A,0))),3)</f>
        <v>#VALUE!</v>
      </c>
      <c r="U740" s="34" t="e" cm="1">
        <f t="array" ref="U740">INDEX(MatriceHeureHeure[], MATCH(S740*1,TableHeuresMinutes[Colonne1],0),MATCH(R740*1,(MatriceHeureHeure[#Headers])*1,0))</f>
        <v>#VALUE!</v>
      </c>
      <c r="W740" s="30" t="e">
        <f>LEFT(TEXT(DataFromForm[[#This Row],[Heure levé]],"0000"),2)</f>
        <v>#VALUE!</v>
      </c>
      <c r="X740" s="31" t="e">
        <f>LEFT(TEXT(DataFromForm[[#This Row],[Heure levé]],"0000"),2)+1</f>
        <v>#VALUE!</v>
      </c>
      <c r="Y740" t="e">
        <f>IF(RIGHT(DataFromForm[[#This Row],[Heure levé]],2)*1 &gt;57, X740,W740)</f>
        <v>#VALUE!</v>
      </c>
      <c r="Z740" t="e">
        <f>IF(RIGHT(DataFromForm[[#This Row],[Heure levé]],2)*1 &gt;57,0,MROUND(RIGHT(DataFromForm[[#This Row],[Heure coucher]]*1,2),15))</f>
        <v>#VALUE!</v>
      </c>
      <c r="AA740" t="e" cm="1">
        <f t="array" aca="1" ref="AA740" ca="1">RIGHT(CELL("address",INDEX(Agenda!A:A,MATCH(DataFromForm[[#This Row],[Date]],Agenda!A:A,0))),3)</f>
        <v>#VALUE!</v>
      </c>
      <c r="AB740" s="4" t="e" cm="1">
        <f t="array" ref="AB740">INDEX(MatriceHeureHeure[], MATCH(Z740*1,TableHeuresMinutes[Colonne1],0),MATCH(Y740*1,(MatriceHeureHeure[#Headers])*1,0))</f>
        <v>#VALUE!</v>
      </c>
      <c r="AD740" s="48" t="e">
        <f>LEFT(TEXT(DataFromForm[[#This Row],[HeureBoisson]],"0000"),2)</f>
        <v>#VALUE!</v>
      </c>
      <c r="AE740" s="31" t="e">
        <f>LEFT(TEXT(DataFromForm[[#This Row],[HeureBoisson]],"0000"),2)+1</f>
        <v>#VALUE!</v>
      </c>
      <c r="AF740" t="e">
        <f>IF(RIGHT(DataFromForm[[#This Row],[HeureBoisson]],2)*1 &gt;57, AE740,AD740)</f>
        <v>#VALUE!</v>
      </c>
      <c r="AG740" t="e">
        <f>IF(RIGHT(DataFromForm[[#This Row],[HeureBoisson]],2)*1 &gt;57,0,MROUND(RIGHT(DataFromForm[[#This Row],[Heure coucher]]*1,2),15))</f>
        <v>#VALUE!</v>
      </c>
      <c r="AH740" t="e" cm="1">
        <f t="array" aca="1" ref="AH740" ca="1">RIGHT(CELL("address",INDEX(Agenda!A:A,MATCH(DataFromForm[[#This Row],[Date]],Agenda!A:A,0))),3)-1</f>
        <v>#VALUE!</v>
      </c>
      <c r="AI740" s="4" t="e" cm="1">
        <f t="array" ref="AI740">INDEX(MatriceHeureHeure[], MATCH(AG740*1,TableHeuresMinutes[Colonne1],0),MATCH(AF740*1,(MatriceHeureHeure[#Headers])*1,0))</f>
        <v>#VALUE!</v>
      </c>
      <c r="AJ740" s="37">
        <v>0</v>
      </c>
      <c r="AK740" s="48" t="e">
        <f>LEFT(TEXT(DataFromForm[[#This Row],[Heure sieste]],"0000"),2)</f>
        <v>#VALUE!</v>
      </c>
      <c r="AL740" s="31" t="e">
        <f>LEFT(TEXT(DataFromForm[[#This Row],[Heure sieste]],"0000"),2)+1</f>
        <v>#VALUE!</v>
      </c>
      <c r="AM740" t="e">
        <f>IF(RIGHT(DataFromForm[[#This Row],[Heure sieste]],2)*1 &gt;57, AL740,AK740)</f>
        <v>#VALUE!</v>
      </c>
      <c r="AN740" t="e">
        <f>IF(RIGHT(DataFromForm[[#This Row],[Heure sieste]],2)*1 &gt;57,0,MROUND(RIGHT(DataFromForm[[#This Row],[Heure sieste]]*1,2),15))</f>
        <v>#VALUE!</v>
      </c>
      <c r="AO740" t="e">
        <f>MROUND(DataFromForm[[#This Row],[Durée sieste]],15)</f>
        <v>#VALUE!</v>
      </c>
      <c r="AP740" t="e" cm="1">
        <f t="array" aca="1" ref="AP740" ca="1">RIGHT(CELL("address",INDEX(Agenda!A:A,MATCH(DataFromForm[[#This Row],[Date]],Agenda!A:A,0))),3)</f>
        <v>#VALUE!</v>
      </c>
      <c r="AQ740" s="4" t="e" cm="1">
        <f t="array" ref="AQ740">INDEX(MatriceHeureHeure[], MATCH(AN740*1,TableHeuresMinutes[Colonne1],0),MATCH(AM740*1,(MatriceHeureHeure[#Headers])*1,0))</f>
        <v>#VALUE!</v>
      </c>
      <c r="AR740" t="e">
        <f t="shared" si="12"/>
        <v>#VALUE!</v>
      </c>
    </row>
    <row r="741" spans="16:44">
      <c r="P741" s="30" t="e">
        <f>LEFT(TEXT(DataFromForm[[#This Row],[Heure coucher]],"0000"),2)</f>
        <v>#VALUE!</v>
      </c>
      <c r="Q741" s="31" t="e">
        <f>LEFT(TEXT(DataFromForm[[#This Row],[Heure coucher]],"0000"),2)+1</f>
        <v>#VALUE!</v>
      </c>
      <c r="R741" s="32" t="e">
        <f>IF(RIGHT(DataFromForm[[#This Row],[Heure coucher]],2)*1 &gt;57,Q741, P741)</f>
        <v>#VALUE!</v>
      </c>
      <c r="S741" s="33" t="e">
        <f>IF(RIGHT(DataFromForm[[#This Row],[Heure coucher]],2)*1 &gt;57,0,MROUND(RIGHT(DataFromForm[[#This Row],[Heure coucher]]*1,2),15))</f>
        <v>#VALUE!</v>
      </c>
      <c r="T741" s="20" t="e" cm="1">
        <f t="array" aca="1" ref="T741" ca="1">RIGHT(CELL("address",INDEX(Agenda!A:A,MATCH(DataFromForm[[#This Row],[Date]],Agenda!A:A,0))),3)</f>
        <v>#VALUE!</v>
      </c>
      <c r="U741" s="34" t="e" cm="1">
        <f t="array" ref="U741">INDEX(MatriceHeureHeure[], MATCH(S741*1,TableHeuresMinutes[Colonne1],0),MATCH(R741*1,(MatriceHeureHeure[#Headers])*1,0))</f>
        <v>#VALUE!</v>
      </c>
      <c r="W741" s="30" t="e">
        <f>LEFT(TEXT(DataFromForm[[#This Row],[Heure levé]],"0000"),2)</f>
        <v>#VALUE!</v>
      </c>
      <c r="X741" s="31" t="e">
        <f>LEFT(TEXT(DataFromForm[[#This Row],[Heure levé]],"0000"),2)+1</f>
        <v>#VALUE!</v>
      </c>
      <c r="Y741" t="e">
        <f>IF(RIGHT(DataFromForm[[#This Row],[Heure levé]],2)*1 &gt;57, X741,W741)</f>
        <v>#VALUE!</v>
      </c>
      <c r="Z741" t="e">
        <f>IF(RIGHT(DataFromForm[[#This Row],[Heure levé]],2)*1 &gt;57,0,MROUND(RIGHT(DataFromForm[[#This Row],[Heure coucher]]*1,2),15))</f>
        <v>#VALUE!</v>
      </c>
      <c r="AA741" t="e" cm="1">
        <f t="array" aca="1" ref="AA741" ca="1">RIGHT(CELL("address",INDEX(Agenda!A:A,MATCH(DataFromForm[[#This Row],[Date]],Agenda!A:A,0))),3)</f>
        <v>#VALUE!</v>
      </c>
      <c r="AB741" s="4" t="e" cm="1">
        <f t="array" ref="AB741">INDEX(MatriceHeureHeure[], MATCH(Z741*1,TableHeuresMinutes[Colonne1],0),MATCH(Y741*1,(MatriceHeureHeure[#Headers])*1,0))</f>
        <v>#VALUE!</v>
      </c>
      <c r="AD741" s="48" t="e">
        <f>LEFT(TEXT(DataFromForm[[#This Row],[HeureBoisson]],"0000"),2)</f>
        <v>#VALUE!</v>
      </c>
      <c r="AE741" s="31" t="e">
        <f>LEFT(TEXT(DataFromForm[[#This Row],[HeureBoisson]],"0000"),2)+1</f>
        <v>#VALUE!</v>
      </c>
      <c r="AF741" t="e">
        <f>IF(RIGHT(DataFromForm[[#This Row],[HeureBoisson]],2)*1 &gt;57, AE741,AD741)</f>
        <v>#VALUE!</v>
      </c>
      <c r="AG741" t="e">
        <f>IF(RIGHT(DataFromForm[[#This Row],[HeureBoisson]],2)*1 &gt;57,0,MROUND(RIGHT(DataFromForm[[#This Row],[Heure coucher]]*1,2),15))</f>
        <v>#VALUE!</v>
      </c>
      <c r="AH741" t="e" cm="1">
        <f t="array" aca="1" ref="AH741" ca="1">RIGHT(CELL("address",INDEX(Agenda!A:A,MATCH(DataFromForm[[#This Row],[Date]],Agenda!A:A,0))),3)-1</f>
        <v>#VALUE!</v>
      </c>
      <c r="AI741" s="4" t="e" cm="1">
        <f t="array" ref="AI741">INDEX(MatriceHeureHeure[], MATCH(AG741*1,TableHeuresMinutes[Colonne1],0),MATCH(AF741*1,(MatriceHeureHeure[#Headers])*1,0))</f>
        <v>#VALUE!</v>
      </c>
      <c r="AJ741" s="37">
        <v>0</v>
      </c>
      <c r="AK741" s="48" t="e">
        <f>LEFT(TEXT(DataFromForm[[#This Row],[Heure sieste]],"0000"),2)</f>
        <v>#VALUE!</v>
      </c>
      <c r="AL741" s="31" t="e">
        <f>LEFT(TEXT(DataFromForm[[#This Row],[Heure sieste]],"0000"),2)+1</f>
        <v>#VALUE!</v>
      </c>
      <c r="AM741" t="e">
        <f>IF(RIGHT(DataFromForm[[#This Row],[Heure sieste]],2)*1 &gt;57, AL741,AK741)</f>
        <v>#VALUE!</v>
      </c>
      <c r="AN741" t="e">
        <f>IF(RIGHT(DataFromForm[[#This Row],[Heure sieste]],2)*1 &gt;57,0,MROUND(RIGHT(DataFromForm[[#This Row],[Heure sieste]]*1,2),15))</f>
        <v>#VALUE!</v>
      </c>
      <c r="AO741" t="e">
        <f>MROUND(DataFromForm[[#This Row],[Durée sieste]],15)</f>
        <v>#VALUE!</v>
      </c>
      <c r="AP741" t="e" cm="1">
        <f t="array" aca="1" ref="AP741" ca="1">RIGHT(CELL("address",INDEX(Agenda!A:A,MATCH(DataFromForm[[#This Row],[Date]],Agenda!A:A,0))),3)</f>
        <v>#VALUE!</v>
      </c>
      <c r="AQ741" s="4" t="e" cm="1">
        <f t="array" ref="AQ741">INDEX(MatriceHeureHeure[], MATCH(AN741*1,TableHeuresMinutes[Colonne1],0),MATCH(AM741*1,(MatriceHeureHeure[#Headers])*1,0))</f>
        <v>#VALUE!</v>
      </c>
      <c r="AR741" t="e">
        <f t="shared" si="12"/>
        <v>#VALUE!</v>
      </c>
    </row>
    <row r="742" spans="16:44">
      <c r="P742" s="30" t="e">
        <f>LEFT(TEXT(DataFromForm[[#This Row],[Heure coucher]],"0000"),2)</f>
        <v>#VALUE!</v>
      </c>
      <c r="Q742" s="31" t="e">
        <f>LEFT(TEXT(DataFromForm[[#This Row],[Heure coucher]],"0000"),2)+1</f>
        <v>#VALUE!</v>
      </c>
      <c r="R742" s="32" t="e">
        <f>IF(RIGHT(DataFromForm[[#This Row],[Heure coucher]],2)*1 &gt;57,Q742, P742)</f>
        <v>#VALUE!</v>
      </c>
      <c r="S742" s="33" t="e">
        <f>IF(RIGHT(DataFromForm[[#This Row],[Heure coucher]],2)*1 &gt;57,0,MROUND(RIGHT(DataFromForm[[#This Row],[Heure coucher]]*1,2),15))</f>
        <v>#VALUE!</v>
      </c>
      <c r="T742" s="20" t="e" cm="1">
        <f t="array" aca="1" ref="T742" ca="1">RIGHT(CELL("address",INDEX(Agenda!A:A,MATCH(DataFromForm[[#This Row],[Date]],Agenda!A:A,0))),3)</f>
        <v>#VALUE!</v>
      </c>
      <c r="U742" s="34" t="e" cm="1">
        <f t="array" ref="U742">INDEX(MatriceHeureHeure[], MATCH(S742*1,TableHeuresMinutes[Colonne1],0),MATCH(R742*1,(MatriceHeureHeure[#Headers])*1,0))</f>
        <v>#VALUE!</v>
      </c>
      <c r="W742" s="30" t="e">
        <f>LEFT(TEXT(DataFromForm[[#This Row],[Heure levé]],"0000"),2)</f>
        <v>#VALUE!</v>
      </c>
      <c r="X742" s="31" t="e">
        <f>LEFT(TEXT(DataFromForm[[#This Row],[Heure levé]],"0000"),2)+1</f>
        <v>#VALUE!</v>
      </c>
      <c r="Y742" t="e">
        <f>IF(RIGHT(DataFromForm[[#This Row],[Heure levé]],2)*1 &gt;57, X742,W742)</f>
        <v>#VALUE!</v>
      </c>
      <c r="Z742" t="e">
        <f>IF(RIGHT(DataFromForm[[#This Row],[Heure levé]],2)*1 &gt;57,0,MROUND(RIGHT(DataFromForm[[#This Row],[Heure coucher]]*1,2),15))</f>
        <v>#VALUE!</v>
      </c>
      <c r="AA742" t="e" cm="1">
        <f t="array" aca="1" ref="AA742" ca="1">RIGHT(CELL("address",INDEX(Agenda!A:A,MATCH(DataFromForm[[#This Row],[Date]],Agenda!A:A,0))),3)</f>
        <v>#VALUE!</v>
      </c>
      <c r="AB742" s="4" t="e" cm="1">
        <f t="array" ref="AB742">INDEX(MatriceHeureHeure[], MATCH(Z742*1,TableHeuresMinutes[Colonne1],0),MATCH(Y742*1,(MatriceHeureHeure[#Headers])*1,0))</f>
        <v>#VALUE!</v>
      </c>
      <c r="AD742" s="48" t="e">
        <f>LEFT(TEXT(DataFromForm[[#This Row],[HeureBoisson]],"0000"),2)</f>
        <v>#VALUE!</v>
      </c>
      <c r="AE742" s="31" t="e">
        <f>LEFT(TEXT(DataFromForm[[#This Row],[HeureBoisson]],"0000"),2)+1</f>
        <v>#VALUE!</v>
      </c>
      <c r="AF742" t="e">
        <f>IF(RIGHT(DataFromForm[[#This Row],[HeureBoisson]],2)*1 &gt;57, AE742,AD742)</f>
        <v>#VALUE!</v>
      </c>
      <c r="AG742" t="e">
        <f>IF(RIGHT(DataFromForm[[#This Row],[HeureBoisson]],2)*1 &gt;57,0,MROUND(RIGHT(DataFromForm[[#This Row],[Heure coucher]]*1,2),15))</f>
        <v>#VALUE!</v>
      </c>
      <c r="AH742" t="e" cm="1">
        <f t="array" aca="1" ref="AH742" ca="1">RIGHT(CELL("address",INDEX(Agenda!A:A,MATCH(DataFromForm[[#This Row],[Date]],Agenda!A:A,0))),3)-1</f>
        <v>#VALUE!</v>
      </c>
      <c r="AI742" s="4" t="e" cm="1">
        <f t="array" ref="AI742">INDEX(MatriceHeureHeure[], MATCH(AG742*1,TableHeuresMinutes[Colonne1],0),MATCH(AF742*1,(MatriceHeureHeure[#Headers])*1,0))</f>
        <v>#VALUE!</v>
      </c>
      <c r="AJ742" s="37">
        <v>0</v>
      </c>
      <c r="AK742" s="48" t="e">
        <f>LEFT(TEXT(DataFromForm[[#This Row],[Heure sieste]],"0000"),2)</f>
        <v>#VALUE!</v>
      </c>
      <c r="AL742" s="31" t="e">
        <f>LEFT(TEXT(DataFromForm[[#This Row],[Heure sieste]],"0000"),2)+1</f>
        <v>#VALUE!</v>
      </c>
      <c r="AM742" t="e">
        <f>IF(RIGHT(DataFromForm[[#This Row],[Heure sieste]],2)*1 &gt;57, AL742,AK742)</f>
        <v>#VALUE!</v>
      </c>
      <c r="AN742" t="e">
        <f>IF(RIGHT(DataFromForm[[#This Row],[Heure sieste]],2)*1 &gt;57,0,MROUND(RIGHT(DataFromForm[[#This Row],[Heure sieste]]*1,2),15))</f>
        <v>#VALUE!</v>
      </c>
      <c r="AO742" t="e">
        <f>MROUND(DataFromForm[[#This Row],[Durée sieste]],15)</f>
        <v>#VALUE!</v>
      </c>
      <c r="AP742" t="e" cm="1">
        <f t="array" aca="1" ref="AP742" ca="1">RIGHT(CELL("address",INDEX(Agenda!A:A,MATCH(DataFromForm[[#This Row],[Date]],Agenda!A:A,0))),3)</f>
        <v>#VALUE!</v>
      </c>
      <c r="AQ742" s="4" t="e" cm="1">
        <f t="array" ref="AQ742">INDEX(MatriceHeureHeure[], MATCH(AN742*1,TableHeuresMinutes[Colonne1],0),MATCH(AM742*1,(MatriceHeureHeure[#Headers])*1,0))</f>
        <v>#VALUE!</v>
      </c>
      <c r="AR742" t="e">
        <f t="shared" si="12"/>
        <v>#VALUE!</v>
      </c>
    </row>
    <row r="743" spans="16:44">
      <c r="P743" s="30" t="e">
        <f>LEFT(TEXT(DataFromForm[[#This Row],[Heure coucher]],"0000"),2)</f>
        <v>#VALUE!</v>
      </c>
      <c r="Q743" s="31" t="e">
        <f>LEFT(TEXT(DataFromForm[[#This Row],[Heure coucher]],"0000"),2)+1</f>
        <v>#VALUE!</v>
      </c>
      <c r="R743" s="32" t="e">
        <f>IF(RIGHT(DataFromForm[[#This Row],[Heure coucher]],2)*1 &gt;57,Q743, P743)</f>
        <v>#VALUE!</v>
      </c>
      <c r="S743" s="33" t="e">
        <f>IF(RIGHT(DataFromForm[[#This Row],[Heure coucher]],2)*1 &gt;57,0,MROUND(RIGHT(DataFromForm[[#This Row],[Heure coucher]]*1,2),15))</f>
        <v>#VALUE!</v>
      </c>
      <c r="T743" s="20" t="e" cm="1">
        <f t="array" aca="1" ref="T743" ca="1">RIGHT(CELL("address",INDEX(Agenda!A:A,MATCH(DataFromForm[[#This Row],[Date]],Agenda!A:A,0))),3)</f>
        <v>#VALUE!</v>
      </c>
      <c r="U743" s="34" t="e" cm="1">
        <f t="array" ref="U743">INDEX(MatriceHeureHeure[], MATCH(S743*1,TableHeuresMinutes[Colonne1],0),MATCH(R743*1,(MatriceHeureHeure[#Headers])*1,0))</f>
        <v>#VALUE!</v>
      </c>
      <c r="W743" s="30" t="e">
        <f>LEFT(TEXT(DataFromForm[[#This Row],[Heure levé]],"0000"),2)</f>
        <v>#VALUE!</v>
      </c>
      <c r="X743" s="31" t="e">
        <f>LEFT(TEXT(DataFromForm[[#This Row],[Heure levé]],"0000"),2)+1</f>
        <v>#VALUE!</v>
      </c>
      <c r="Y743" t="e">
        <f>IF(RIGHT(DataFromForm[[#This Row],[Heure levé]],2)*1 &gt;57, X743,W743)</f>
        <v>#VALUE!</v>
      </c>
      <c r="Z743" t="e">
        <f>IF(RIGHT(DataFromForm[[#This Row],[Heure levé]],2)*1 &gt;57,0,MROUND(RIGHT(DataFromForm[[#This Row],[Heure coucher]]*1,2),15))</f>
        <v>#VALUE!</v>
      </c>
      <c r="AA743" t="e" cm="1">
        <f t="array" aca="1" ref="AA743" ca="1">RIGHT(CELL("address",INDEX(Agenda!A:A,MATCH(DataFromForm[[#This Row],[Date]],Agenda!A:A,0))),3)</f>
        <v>#VALUE!</v>
      </c>
      <c r="AB743" s="4" t="e" cm="1">
        <f t="array" ref="AB743">INDEX(MatriceHeureHeure[], MATCH(Z743*1,TableHeuresMinutes[Colonne1],0),MATCH(Y743*1,(MatriceHeureHeure[#Headers])*1,0))</f>
        <v>#VALUE!</v>
      </c>
      <c r="AD743" s="48" t="e">
        <f>LEFT(TEXT(DataFromForm[[#This Row],[HeureBoisson]],"0000"),2)</f>
        <v>#VALUE!</v>
      </c>
      <c r="AE743" s="31" t="e">
        <f>LEFT(TEXT(DataFromForm[[#This Row],[HeureBoisson]],"0000"),2)+1</f>
        <v>#VALUE!</v>
      </c>
      <c r="AF743" t="e">
        <f>IF(RIGHT(DataFromForm[[#This Row],[HeureBoisson]],2)*1 &gt;57, AE743,AD743)</f>
        <v>#VALUE!</v>
      </c>
      <c r="AG743" t="e">
        <f>IF(RIGHT(DataFromForm[[#This Row],[HeureBoisson]],2)*1 &gt;57,0,MROUND(RIGHT(DataFromForm[[#This Row],[Heure coucher]]*1,2),15))</f>
        <v>#VALUE!</v>
      </c>
      <c r="AH743" t="e" cm="1">
        <f t="array" aca="1" ref="AH743" ca="1">RIGHT(CELL("address",INDEX(Agenda!A:A,MATCH(DataFromForm[[#This Row],[Date]],Agenda!A:A,0))),3)-1</f>
        <v>#VALUE!</v>
      </c>
      <c r="AI743" s="4" t="e" cm="1">
        <f t="array" ref="AI743">INDEX(MatriceHeureHeure[], MATCH(AG743*1,TableHeuresMinutes[Colonne1],0),MATCH(AF743*1,(MatriceHeureHeure[#Headers])*1,0))</f>
        <v>#VALUE!</v>
      </c>
      <c r="AJ743" s="37">
        <v>0</v>
      </c>
      <c r="AK743" s="48" t="e">
        <f>LEFT(TEXT(DataFromForm[[#This Row],[Heure sieste]],"0000"),2)</f>
        <v>#VALUE!</v>
      </c>
      <c r="AL743" s="31" t="e">
        <f>LEFT(TEXT(DataFromForm[[#This Row],[Heure sieste]],"0000"),2)+1</f>
        <v>#VALUE!</v>
      </c>
      <c r="AM743" t="e">
        <f>IF(RIGHT(DataFromForm[[#This Row],[Heure sieste]],2)*1 &gt;57, AL743,AK743)</f>
        <v>#VALUE!</v>
      </c>
      <c r="AN743" t="e">
        <f>IF(RIGHT(DataFromForm[[#This Row],[Heure sieste]],2)*1 &gt;57,0,MROUND(RIGHT(DataFromForm[[#This Row],[Heure sieste]]*1,2),15))</f>
        <v>#VALUE!</v>
      </c>
      <c r="AO743" t="e">
        <f>MROUND(DataFromForm[[#This Row],[Durée sieste]],15)</f>
        <v>#VALUE!</v>
      </c>
      <c r="AP743" t="e" cm="1">
        <f t="array" aca="1" ref="AP743" ca="1">RIGHT(CELL("address",INDEX(Agenda!A:A,MATCH(DataFromForm[[#This Row],[Date]],Agenda!A:A,0))),3)</f>
        <v>#VALUE!</v>
      </c>
      <c r="AQ743" s="4" t="e" cm="1">
        <f t="array" ref="AQ743">INDEX(MatriceHeureHeure[], MATCH(AN743*1,TableHeuresMinutes[Colonne1],0),MATCH(AM743*1,(MatriceHeureHeure[#Headers])*1,0))</f>
        <v>#VALUE!</v>
      </c>
      <c r="AR743" t="e">
        <f t="shared" si="12"/>
        <v>#VALUE!</v>
      </c>
    </row>
    <row r="744" spans="16:44">
      <c r="P744" s="30" t="e">
        <f>LEFT(TEXT(DataFromForm[[#This Row],[Heure coucher]],"0000"),2)</f>
        <v>#VALUE!</v>
      </c>
      <c r="Q744" s="31" t="e">
        <f>LEFT(TEXT(DataFromForm[[#This Row],[Heure coucher]],"0000"),2)+1</f>
        <v>#VALUE!</v>
      </c>
      <c r="R744" s="32" t="e">
        <f>IF(RIGHT(DataFromForm[[#This Row],[Heure coucher]],2)*1 &gt;57,Q744, P744)</f>
        <v>#VALUE!</v>
      </c>
      <c r="S744" s="33" t="e">
        <f>IF(RIGHT(DataFromForm[[#This Row],[Heure coucher]],2)*1 &gt;57,0,MROUND(RIGHT(DataFromForm[[#This Row],[Heure coucher]]*1,2),15))</f>
        <v>#VALUE!</v>
      </c>
      <c r="T744" s="20" t="e" cm="1">
        <f t="array" aca="1" ref="T744" ca="1">RIGHT(CELL("address",INDEX(Agenda!A:A,MATCH(DataFromForm[[#This Row],[Date]],Agenda!A:A,0))),3)</f>
        <v>#VALUE!</v>
      </c>
      <c r="U744" s="34" t="e" cm="1">
        <f t="array" ref="U744">INDEX(MatriceHeureHeure[], MATCH(S744*1,TableHeuresMinutes[Colonne1],0),MATCH(R744*1,(MatriceHeureHeure[#Headers])*1,0))</f>
        <v>#VALUE!</v>
      </c>
      <c r="W744" s="30" t="e">
        <f>LEFT(TEXT(DataFromForm[[#This Row],[Heure levé]],"0000"),2)</f>
        <v>#VALUE!</v>
      </c>
      <c r="X744" s="31" t="e">
        <f>LEFT(TEXT(DataFromForm[[#This Row],[Heure levé]],"0000"),2)+1</f>
        <v>#VALUE!</v>
      </c>
      <c r="Y744" t="e">
        <f>IF(RIGHT(DataFromForm[[#This Row],[Heure levé]],2)*1 &gt;57, X744,W744)</f>
        <v>#VALUE!</v>
      </c>
      <c r="Z744" t="e">
        <f>IF(RIGHT(DataFromForm[[#This Row],[Heure levé]],2)*1 &gt;57,0,MROUND(RIGHT(DataFromForm[[#This Row],[Heure coucher]]*1,2),15))</f>
        <v>#VALUE!</v>
      </c>
      <c r="AA744" t="e" cm="1">
        <f t="array" aca="1" ref="AA744" ca="1">RIGHT(CELL("address",INDEX(Agenda!A:A,MATCH(DataFromForm[[#This Row],[Date]],Agenda!A:A,0))),3)</f>
        <v>#VALUE!</v>
      </c>
      <c r="AB744" s="4" t="e" cm="1">
        <f t="array" ref="AB744">INDEX(MatriceHeureHeure[], MATCH(Z744*1,TableHeuresMinutes[Colonne1],0),MATCH(Y744*1,(MatriceHeureHeure[#Headers])*1,0))</f>
        <v>#VALUE!</v>
      </c>
      <c r="AD744" s="48" t="e">
        <f>LEFT(TEXT(DataFromForm[[#This Row],[HeureBoisson]],"0000"),2)</f>
        <v>#VALUE!</v>
      </c>
      <c r="AE744" s="31" t="e">
        <f>LEFT(TEXT(DataFromForm[[#This Row],[HeureBoisson]],"0000"),2)+1</f>
        <v>#VALUE!</v>
      </c>
      <c r="AF744" t="e">
        <f>IF(RIGHT(DataFromForm[[#This Row],[HeureBoisson]],2)*1 &gt;57, AE744,AD744)</f>
        <v>#VALUE!</v>
      </c>
      <c r="AG744" t="e">
        <f>IF(RIGHT(DataFromForm[[#This Row],[HeureBoisson]],2)*1 &gt;57,0,MROUND(RIGHT(DataFromForm[[#This Row],[Heure coucher]]*1,2),15))</f>
        <v>#VALUE!</v>
      </c>
      <c r="AH744" t="e" cm="1">
        <f t="array" aca="1" ref="AH744" ca="1">RIGHT(CELL("address",INDEX(Agenda!A:A,MATCH(DataFromForm[[#This Row],[Date]],Agenda!A:A,0))),3)-1</f>
        <v>#VALUE!</v>
      </c>
      <c r="AI744" s="4" t="e" cm="1">
        <f t="array" ref="AI744">INDEX(MatriceHeureHeure[], MATCH(AG744*1,TableHeuresMinutes[Colonne1],0),MATCH(AF744*1,(MatriceHeureHeure[#Headers])*1,0))</f>
        <v>#VALUE!</v>
      </c>
      <c r="AJ744" s="37">
        <v>0</v>
      </c>
      <c r="AK744" s="48" t="e">
        <f>LEFT(TEXT(DataFromForm[[#This Row],[Heure sieste]],"0000"),2)</f>
        <v>#VALUE!</v>
      </c>
      <c r="AL744" s="31" t="e">
        <f>LEFT(TEXT(DataFromForm[[#This Row],[Heure sieste]],"0000"),2)+1</f>
        <v>#VALUE!</v>
      </c>
      <c r="AM744" t="e">
        <f>IF(RIGHT(DataFromForm[[#This Row],[Heure sieste]],2)*1 &gt;57, AL744,AK744)</f>
        <v>#VALUE!</v>
      </c>
      <c r="AN744" t="e">
        <f>IF(RIGHT(DataFromForm[[#This Row],[Heure sieste]],2)*1 &gt;57,0,MROUND(RIGHT(DataFromForm[[#This Row],[Heure sieste]]*1,2),15))</f>
        <v>#VALUE!</v>
      </c>
      <c r="AO744" t="e">
        <f>MROUND(DataFromForm[[#This Row],[Durée sieste]],15)</f>
        <v>#VALUE!</v>
      </c>
      <c r="AP744" t="e" cm="1">
        <f t="array" aca="1" ref="AP744" ca="1">RIGHT(CELL("address",INDEX(Agenda!A:A,MATCH(DataFromForm[[#This Row],[Date]],Agenda!A:A,0))),3)</f>
        <v>#VALUE!</v>
      </c>
      <c r="AQ744" s="4" t="e" cm="1">
        <f t="array" ref="AQ744">INDEX(MatriceHeureHeure[], MATCH(AN744*1,TableHeuresMinutes[Colonne1],0),MATCH(AM744*1,(MatriceHeureHeure[#Headers])*1,0))</f>
        <v>#VALUE!</v>
      </c>
      <c r="AR744" t="e">
        <f t="shared" si="12"/>
        <v>#VALUE!</v>
      </c>
    </row>
    <row r="745" spans="16:44">
      <c r="P745" s="30" t="e">
        <f>LEFT(TEXT(DataFromForm[[#This Row],[Heure coucher]],"0000"),2)</f>
        <v>#VALUE!</v>
      </c>
      <c r="Q745" s="31" t="e">
        <f>LEFT(TEXT(DataFromForm[[#This Row],[Heure coucher]],"0000"),2)+1</f>
        <v>#VALUE!</v>
      </c>
      <c r="R745" s="32" t="e">
        <f>IF(RIGHT(DataFromForm[[#This Row],[Heure coucher]],2)*1 &gt;57,Q745, P745)</f>
        <v>#VALUE!</v>
      </c>
      <c r="S745" s="33" t="e">
        <f>IF(RIGHT(DataFromForm[[#This Row],[Heure coucher]],2)*1 &gt;57,0,MROUND(RIGHT(DataFromForm[[#This Row],[Heure coucher]]*1,2),15))</f>
        <v>#VALUE!</v>
      </c>
      <c r="T745" s="20" t="e" cm="1">
        <f t="array" aca="1" ref="T745" ca="1">RIGHT(CELL("address",INDEX(Agenda!A:A,MATCH(DataFromForm[[#This Row],[Date]],Agenda!A:A,0))),3)</f>
        <v>#VALUE!</v>
      </c>
      <c r="U745" s="34" t="e" cm="1">
        <f t="array" ref="U745">INDEX(MatriceHeureHeure[], MATCH(S745*1,TableHeuresMinutes[Colonne1],0),MATCH(R745*1,(MatriceHeureHeure[#Headers])*1,0))</f>
        <v>#VALUE!</v>
      </c>
      <c r="W745" s="30" t="e">
        <f>LEFT(TEXT(DataFromForm[[#This Row],[Heure levé]],"0000"),2)</f>
        <v>#VALUE!</v>
      </c>
      <c r="X745" s="31" t="e">
        <f>LEFT(TEXT(DataFromForm[[#This Row],[Heure levé]],"0000"),2)+1</f>
        <v>#VALUE!</v>
      </c>
      <c r="Y745" t="e">
        <f>IF(RIGHT(DataFromForm[[#This Row],[Heure levé]],2)*1 &gt;57, X745,W745)</f>
        <v>#VALUE!</v>
      </c>
      <c r="Z745" t="e">
        <f>IF(RIGHT(DataFromForm[[#This Row],[Heure levé]],2)*1 &gt;57,0,MROUND(RIGHT(DataFromForm[[#This Row],[Heure coucher]]*1,2),15))</f>
        <v>#VALUE!</v>
      </c>
      <c r="AA745" t="e" cm="1">
        <f t="array" aca="1" ref="AA745" ca="1">RIGHT(CELL("address",INDEX(Agenda!A:A,MATCH(DataFromForm[[#This Row],[Date]],Agenda!A:A,0))),3)</f>
        <v>#VALUE!</v>
      </c>
      <c r="AB745" s="4" t="e" cm="1">
        <f t="array" ref="AB745">INDEX(MatriceHeureHeure[], MATCH(Z745*1,TableHeuresMinutes[Colonne1],0),MATCH(Y745*1,(MatriceHeureHeure[#Headers])*1,0))</f>
        <v>#VALUE!</v>
      </c>
      <c r="AD745" s="48" t="e">
        <f>LEFT(TEXT(DataFromForm[[#This Row],[HeureBoisson]],"0000"),2)</f>
        <v>#VALUE!</v>
      </c>
      <c r="AE745" s="31" t="e">
        <f>LEFT(TEXT(DataFromForm[[#This Row],[HeureBoisson]],"0000"),2)+1</f>
        <v>#VALUE!</v>
      </c>
      <c r="AF745" t="e">
        <f>IF(RIGHT(DataFromForm[[#This Row],[HeureBoisson]],2)*1 &gt;57, AE745,AD745)</f>
        <v>#VALUE!</v>
      </c>
      <c r="AG745" t="e">
        <f>IF(RIGHT(DataFromForm[[#This Row],[HeureBoisson]],2)*1 &gt;57,0,MROUND(RIGHT(DataFromForm[[#This Row],[Heure coucher]]*1,2),15))</f>
        <v>#VALUE!</v>
      </c>
      <c r="AH745" t="e" cm="1">
        <f t="array" aca="1" ref="AH745" ca="1">RIGHT(CELL("address",INDEX(Agenda!A:A,MATCH(DataFromForm[[#This Row],[Date]],Agenda!A:A,0))),3)-1</f>
        <v>#VALUE!</v>
      </c>
      <c r="AI745" s="4" t="e" cm="1">
        <f t="array" ref="AI745">INDEX(MatriceHeureHeure[], MATCH(AG745*1,TableHeuresMinutes[Colonne1],0),MATCH(AF745*1,(MatriceHeureHeure[#Headers])*1,0))</f>
        <v>#VALUE!</v>
      </c>
      <c r="AJ745" s="37">
        <v>0</v>
      </c>
      <c r="AK745" s="48" t="e">
        <f>LEFT(TEXT(DataFromForm[[#This Row],[Heure sieste]],"0000"),2)</f>
        <v>#VALUE!</v>
      </c>
      <c r="AL745" s="31" t="e">
        <f>LEFT(TEXT(DataFromForm[[#This Row],[Heure sieste]],"0000"),2)+1</f>
        <v>#VALUE!</v>
      </c>
      <c r="AM745" t="e">
        <f>IF(RIGHT(DataFromForm[[#This Row],[Heure sieste]],2)*1 &gt;57, AL745,AK745)</f>
        <v>#VALUE!</v>
      </c>
      <c r="AN745" t="e">
        <f>IF(RIGHT(DataFromForm[[#This Row],[Heure sieste]],2)*1 &gt;57,0,MROUND(RIGHT(DataFromForm[[#This Row],[Heure sieste]]*1,2),15))</f>
        <v>#VALUE!</v>
      </c>
      <c r="AO745" t="e">
        <f>MROUND(DataFromForm[[#This Row],[Durée sieste]],15)</f>
        <v>#VALUE!</v>
      </c>
      <c r="AP745" t="e" cm="1">
        <f t="array" aca="1" ref="AP745" ca="1">RIGHT(CELL("address",INDEX(Agenda!A:A,MATCH(DataFromForm[[#This Row],[Date]],Agenda!A:A,0))),3)</f>
        <v>#VALUE!</v>
      </c>
      <c r="AQ745" s="4" t="e" cm="1">
        <f t="array" ref="AQ745">INDEX(MatriceHeureHeure[], MATCH(AN745*1,TableHeuresMinutes[Colonne1],0),MATCH(AM745*1,(MatriceHeureHeure[#Headers])*1,0))</f>
        <v>#VALUE!</v>
      </c>
      <c r="AR745" t="e">
        <f t="shared" si="12"/>
        <v>#VALUE!</v>
      </c>
    </row>
    <row r="746" spans="16:44">
      <c r="P746" s="30" t="e">
        <f>LEFT(TEXT(DataFromForm[[#This Row],[Heure coucher]],"0000"),2)</f>
        <v>#VALUE!</v>
      </c>
      <c r="Q746" s="31" t="e">
        <f>LEFT(TEXT(DataFromForm[[#This Row],[Heure coucher]],"0000"),2)+1</f>
        <v>#VALUE!</v>
      </c>
      <c r="R746" s="32" t="e">
        <f>IF(RIGHT(DataFromForm[[#This Row],[Heure coucher]],2)*1 &gt;57,Q746, P746)</f>
        <v>#VALUE!</v>
      </c>
      <c r="S746" s="33" t="e">
        <f>IF(RIGHT(DataFromForm[[#This Row],[Heure coucher]],2)*1 &gt;57,0,MROUND(RIGHT(DataFromForm[[#This Row],[Heure coucher]]*1,2),15))</f>
        <v>#VALUE!</v>
      </c>
      <c r="T746" s="20" t="e" cm="1">
        <f t="array" aca="1" ref="T746" ca="1">RIGHT(CELL("address",INDEX(Agenda!A:A,MATCH(DataFromForm[[#This Row],[Date]],Agenda!A:A,0))),3)</f>
        <v>#VALUE!</v>
      </c>
      <c r="U746" s="34" t="e" cm="1">
        <f t="array" ref="U746">INDEX(MatriceHeureHeure[], MATCH(S746*1,TableHeuresMinutes[Colonne1],0),MATCH(R746*1,(MatriceHeureHeure[#Headers])*1,0))</f>
        <v>#VALUE!</v>
      </c>
      <c r="W746" s="30" t="e">
        <f>LEFT(TEXT(DataFromForm[[#This Row],[Heure levé]],"0000"),2)</f>
        <v>#VALUE!</v>
      </c>
      <c r="X746" s="31" t="e">
        <f>LEFT(TEXT(DataFromForm[[#This Row],[Heure levé]],"0000"),2)+1</f>
        <v>#VALUE!</v>
      </c>
      <c r="Y746" t="e">
        <f>IF(RIGHT(DataFromForm[[#This Row],[Heure levé]],2)*1 &gt;57, X746,W746)</f>
        <v>#VALUE!</v>
      </c>
      <c r="Z746" t="e">
        <f>IF(RIGHT(DataFromForm[[#This Row],[Heure levé]],2)*1 &gt;57,0,MROUND(RIGHT(DataFromForm[[#This Row],[Heure coucher]]*1,2),15))</f>
        <v>#VALUE!</v>
      </c>
      <c r="AA746" t="e" cm="1">
        <f t="array" aca="1" ref="AA746" ca="1">RIGHT(CELL("address",INDEX(Agenda!A:A,MATCH(DataFromForm[[#This Row],[Date]],Agenda!A:A,0))),3)</f>
        <v>#VALUE!</v>
      </c>
      <c r="AB746" s="4" t="e" cm="1">
        <f t="array" ref="AB746">INDEX(MatriceHeureHeure[], MATCH(Z746*1,TableHeuresMinutes[Colonne1],0),MATCH(Y746*1,(MatriceHeureHeure[#Headers])*1,0))</f>
        <v>#VALUE!</v>
      </c>
      <c r="AD746" s="48" t="e">
        <f>LEFT(TEXT(DataFromForm[[#This Row],[HeureBoisson]],"0000"),2)</f>
        <v>#VALUE!</v>
      </c>
      <c r="AE746" s="31" t="e">
        <f>LEFT(TEXT(DataFromForm[[#This Row],[HeureBoisson]],"0000"),2)+1</f>
        <v>#VALUE!</v>
      </c>
      <c r="AF746" t="e">
        <f>IF(RIGHT(DataFromForm[[#This Row],[HeureBoisson]],2)*1 &gt;57, AE746,AD746)</f>
        <v>#VALUE!</v>
      </c>
      <c r="AG746" t="e">
        <f>IF(RIGHT(DataFromForm[[#This Row],[HeureBoisson]],2)*1 &gt;57,0,MROUND(RIGHT(DataFromForm[[#This Row],[Heure coucher]]*1,2),15))</f>
        <v>#VALUE!</v>
      </c>
      <c r="AH746" t="e" cm="1">
        <f t="array" aca="1" ref="AH746" ca="1">RIGHT(CELL("address",INDEX(Agenda!A:A,MATCH(DataFromForm[[#This Row],[Date]],Agenda!A:A,0))),3)-1</f>
        <v>#VALUE!</v>
      </c>
      <c r="AI746" s="4" t="e" cm="1">
        <f t="array" ref="AI746">INDEX(MatriceHeureHeure[], MATCH(AG746*1,TableHeuresMinutes[Colonne1],0),MATCH(AF746*1,(MatriceHeureHeure[#Headers])*1,0))</f>
        <v>#VALUE!</v>
      </c>
      <c r="AJ746" s="37">
        <v>0</v>
      </c>
      <c r="AK746" s="48" t="e">
        <f>LEFT(TEXT(DataFromForm[[#This Row],[Heure sieste]],"0000"),2)</f>
        <v>#VALUE!</v>
      </c>
      <c r="AL746" s="31" t="e">
        <f>LEFT(TEXT(DataFromForm[[#This Row],[Heure sieste]],"0000"),2)+1</f>
        <v>#VALUE!</v>
      </c>
      <c r="AM746" t="e">
        <f>IF(RIGHT(DataFromForm[[#This Row],[Heure sieste]],2)*1 &gt;57, AL746,AK746)</f>
        <v>#VALUE!</v>
      </c>
      <c r="AN746" t="e">
        <f>IF(RIGHT(DataFromForm[[#This Row],[Heure sieste]],2)*1 &gt;57,0,MROUND(RIGHT(DataFromForm[[#This Row],[Heure sieste]]*1,2),15))</f>
        <v>#VALUE!</v>
      </c>
      <c r="AO746" t="e">
        <f>MROUND(DataFromForm[[#This Row],[Durée sieste]],15)</f>
        <v>#VALUE!</v>
      </c>
      <c r="AP746" t="e" cm="1">
        <f t="array" aca="1" ref="AP746" ca="1">RIGHT(CELL("address",INDEX(Agenda!A:A,MATCH(DataFromForm[[#This Row],[Date]],Agenda!A:A,0))),3)</f>
        <v>#VALUE!</v>
      </c>
      <c r="AQ746" s="4" t="e" cm="1">
        <f t="array" ref="AQ746">INDEX(MatriceHeureHeure[], MATCH(AN746*1,TableHeuresMinutes[Colonne1],0),MATCH(AM746*1,(MatriceHeureHeure[#Headers])*1,0))</f>
        <v>#VALUE!</v>
      </c>
      <c r="AR746" t="e">
        <f t="shared" si="12"/>
        <v>#VALUE!</v>
      </c>
    </row>
    <row r="747" spans="16:44">
      <c r="P747" s="30" t="e">
        <f>LEFT(TEXT(DataFromForm[[#This Row],[Heure coucher]],"0000"),2)</f>
        <v>#VALUE!</v>
      </c>
      <c r="Q747" s="31" t="e">
        <f>LEFT(TEXT(DataFromForm[[#This Row],[Heure coucher]],"0000"),2)+1</f>
        <v>#VALUE!</v>
      </c>
      <c r="R747" s="32" t="e">
        <f>IF(RIGHT(DataFromForm[[#This Row],[Heure coucher]],2)*1 &gt;57,Q747, P747)</f>
        <v>#VALUE!</v>
      </c>
      <c r="S747" s="33" t="e">
        <f>IF(RIGHT(DataFromForm[[#This Row],[Heure coucher]],2)*1 &gt;57,0,MROUND(RIGHT(DataFromForm[[#This Row],[Heure coucher]]*1,2),15))</f>
        <v>#VALUE!</v>
      </c>
      <c r="T747" s="20" t="e" cm="1">
        <f t="array" aca="1" ref="T747" ca="1">RIGHT(CELL("address",INDEX(Agenda!A:A,MATCH(DataFromForm[[#This Row],[Date]],Agenda!A:A,0))),3)</f>
        <v>#VALUE!</v>
      </c>
      <c r="U747" s="34" t="e" cm="1">
        <f t="array" ref="U747">INDEX(MatriceHeureHeure[], MATCH(S747*1,TableHeuresMinutes[Colonne1],0),MATCH(R747*1,(MatriceHeureHeure[#Headers])*1,0))</f>
        <v>#VALUE!</v>
      </c>
      <c r="W747" s="30" t="e">
        <f>LEFT(TEXT(DataFromForm[[#This Row],[Heure levé]],"0000"),2)</f>
        <v>#VALUE!</v>
      </c>
      <c r="X747" s="31" t="e">
        <f>LEFT(TEXT(DataFromForm[[#This Row],[Heure levé]],"0000"),2)+1</f>
        <v>#VALUE!</v>
      </c>
      <c r="Y747" t="e">
        <f>IF(RIGHT(DataFromForm[[#This Row],[Heure levé]],2)*1 &gt;57, X747,W747)</f>
        <v>#VALUE!</v>
      </c>
      <c r="Z747" t="e">
        <f>IF(RIGHT(DataFromForm[[#This Row],[Heure levé]],2)*1 &gt;57,0,MROUND(RIGHT(DataFromForm[[#This Row],[Heure coucher]]*1,2),15))</f>
        <v>#VALUE!</v>
      </c>
      <c r="AA747" t="e" cm="1">
        <f t="array" aca="1" ref="AA747" ca="1">RIGHT(CELL("address",INDEX(Agenda!A:A,MATCH(DataFromForm[[#This Row],[Date]],Agenda!A:A,0))),3)</f>
        <v>#VALUE!</v>
      </c>
      <c r="AB747" s="4" t="e" cm="1">
        <f t="array" ref="AB747">INDEX(MatriceHeureHeure[], MATCH(Z747*1,TableHeuresMinutes[Colonne1],0),MATCH(Y747*1,(MatriceHeureHeure[#Headers])*1,0))</f>
        <v>#VALUE!</v>
      </c>
      <c r="AD747" s="48" t="e">
        <f>LEFT(TEXT(DataFromForm[[#This Row],[HeureBoisson]],"0000"),2)</f>
        <v>#VALUE!</v>
      </c>
      <c r="AE747" s="31" t="e">
        <f>LEFT(TEXT(DataFromForm[[#This Row],[HeureBoisson]],"0000"),2)+1</f>
        <v>#VALUE!</v>
      </c>
      <c r="AF747" t="e">
        <f>IF(RIGHT(DataFromForm[[#This Row],[HeureBoisson]],2)*1 &gt;57, AE747,AD747)</f>
        <v>#VALUE!</v>
      </c>
      <c r="AG747" t="e">
        <f>IF(RIGHT(DataFromForm[[#This Row],[HeureBoisson]],2)*1 &gt;57,0,MROUND(RIGHT(DataFromForm[[#This Row],[Heure coucher]]*1,2),15))</f>
        <v>#VALUE!</v>
      </c>
      <c r="AH747" t="e" cm="1">
        <f t="array" aca="1" ref="AH747" ca="1">RIGHT(CELL("address",INDEX(Agenda!A:A,MATCH(DataFromForm[[#This Row],[Date]],Agenda!A:A,0))),3)-1</f>
        <v>#VALUE!</v>
      </c>
      <c r="AI747" s="4" t="e" cm="1">
        <f t="array" ref="AI747">INDEX(MatriceHeureHeure[], MATCH(AG747*1,TableHeuresMinutes[Colonne1],0),MATCH(AF747*1,(MatriceHeureHeure[#Headers])*1,0))</f>
        <v>#VALUE!</v>
      </c>
      <c r="AJ747" s="37">
        <v>0</v>
      </c>
      <c r="AK747" s="48" t="e">
        <f>LEFT(TEXT(DataFromForm[[#This Row],[Heure sieste]],"0000"),2)</f>
        <v>#VALUE!</v>
      </c>
      <c r="AL747" s="31" t="e">
        <f>LEFT(TEXT(DataFromForm[[#This Row],[Heure sieste]],"0000"),2)+1</f>
        <v>#VALUE!</v>
      </c>
      <c r="AM747" t="e">
        <f>IF(RIGHT(DataFromForm[[#This Row],[Heure sieste]],2)*1 &gt;57, AL747,AK747)</f>
        <v>#VALUE!</v>
      </c>
      <c r="AN747" t="e">
        <f>IF(RIGHT(DataFromForm[[#This Row],[Heure sieste]],2)*1 &gt;57,0,MROUND(RIGHT(DataFromForm[[#This Row],[Heure sieste]]*1,2),15))</f>
        <v>#VALUE!</v>
      </c>
      <c r="AO747" t="e">
        <f>MROUND(DataFromForm[[#This Row],[Durée sieste]],15)</f>
        <v>#VALUE!</v>
      </c>
      <c r="AP747" t="e" cm="1">
        <f t="array" aca="1" ref="AP747" ca="1">RIGHT(CELL("address",INDEX(Agenda!A:A,MATCH(DataFromForm[[#This Row],[Date]],Agenda!A:A,0))),3)</f>
        <v>#VALUE!</v>
      </c>
      <c r="AQ747" s="4" t="e" cm="1">
        <f t="array" ref="AQ747">INDEX(MatriceHeureHeure[], MATCH(AN747*1,TableHeuresMinutes[Colonne1],0),MATCH(AM747*1,(MatriceHeureHeure[#Headers])*1,0))</f>
        <v>#VALUE!</v>
      </c>
      <c r="AR747" t="e">
        <f t="shared" si="12"/>
        <v>#VALUE!</v>
      </c>
    </row>
    <row r="748" spans="16:44">
      <c r="P748" s="30" t="e">
        <f>LEFT(TEXT(DataFromForm[[#This Row],[Heure coucher]],"0000"),2)</f>
        <v>#VALUE!</v>
      </c>
      <c r="Q748" s="31" t="e">
        <f>LEFT(TEXT(DataFromForm[[#This Row],[Heure coucher]],"0000"),2)+1</f>
        <v>#VALUE!</v>
      </c>
      <c r="R748" s="32" t="e">
        <f>IF(RIGHT(DataFromForm[[#This Row],[Heure coucher]],2)*1 &gt;57,Q748, P748)</f>
        <v>#VALUE!</v>
      </c>
      <c r="S748" s="33" t="e">
        <f>IF(RIGHT(DataFromForm[[#This Row],[Heure coucher]],2)*1 &gt;57,0,MROUND(RIGHT(DataFromForm[[#This Row],[Heure coucher]]*1,2),15))</f>
        <v>#VALUE!</v>
      </c>
      <c r="T748" s="20" t="e" cm="1">
        <f t="array" aca="1" ref="T748" ca="1">RIGHT(CELL("address",INDEX(Agenda!A:A,MATCH(DataFromForm[[#This Row],[Date]],Agenda!A:A,0))),3)</f>
        <v>#VALUE!</v>
      </c>
      <c r="U748" s="34" t="e" cm="1">
        <f t="array" ref="U748">INDEX(MatriceHeureHeure[], MATCH(S748*1,TableHeuresMinutes[Colonne1],0),MATCH(R748*1,(MatriceHeureHeure[#Headers])*1,0))</f>
        <v>#VALUE!</v>
      </c>
      <c r="W748" s="30" t="e">
        <f>LEFT(TEXT(DataFromForm[[#This Row],[Heure levé]],"0000"),2)</f>
        <v>#VALUE!</v>
      </c>
      <c r="X748" s="31" t="e">
        <f>LEFT(TEXT(DataFromForm[[#This Row],[Heure levé]],"0000"),2)+1</f>
        <v>#VALUE!</v>
      </c>
      <c r="Y748" t="e">
        <f>IF(RIGHT(DataFromForm[[#This Row],[Heure levé]],2)*1 &gt;57, X748,W748)</f>
        <v>#VALUE!</v>
      </c>
      <c r="Z748" t="e">
        <f>IF(RIGHT(DataFromForm[[#This Row],[Heure levé]],2)*1 &gt;57,0,MROUND(RIGHT(DataFromForm[[#This Row],[Heure coucher]]*1,2),15))</f>
        <v>#VALUE!</v>
      </c>
      <c r="AA748" t="e" cm="1">
        <f t="array" aca="1" ref="AA748" ca="1">RIGHT(CELL("address",INDEX(Agenda!A:A,MATCH(DataFromForm[[#This Row],[Date]],Agenda!A:A,0))),3)</f>
        <v>#VALUE!</v>
      </c>
      <c r="AB748" s="4" t="e" cm="1">
        <f t="array" ref="AB748">INDEX(MatriceHeureHeure[], MATCH(Z748*1,TableHeuresMinutes[Colonne1],0),MATCH(Y748*1,(MatriceHeureHeure[#Headers])*1,0))</f>
        <v>#VALUE!</v>
      </c>
      <c r="AD748" s="48" t="e">
        <f>LEFT(TEXT(DataFromForm[[#This Row],[HeureBoisson]],"0000"),2)</f>
        <v>#VALUE!</v>
      </c>
      <c r="AE748" s="31" t="e">
        <f>LEFT(TEXT(DataFromForm[[#This Row],[HeureBoisson]],"0000"),2)+1</f>
        <v>#VALUE!</v>
      </c>
      <c r="AF748" t="e">
        <f>IF(RIGHT(DataFromForm[[#This Row],[HeureBoisson]],2)*1 &gt;57, AE748,AD748)</f>
        <v>#VALUE!</v>
      </c>
      <c r="AG748" t="e">
        <f>IF(RIGHT(DataFromForm[[#This Row],[HeureBoisson]],2)*1 &gt;57,0,MROUND(RIGHT(DataFromForm[[#This Row],[Heure coucher]]*1,2),15))</f>
        <v>#VALUE!</v>
      </c>
      <c r="AH748" t="e" cm="1">
        <f t="array" aca="1" ref="AH748" ca="1">RIGHT(CELL("address",INDEX(Agenda!A:A,MATCH(DataFromForm[[#This Row],[Date]],Agenda!A:A,0))),3)-1</f>
        <v>#VALUE!</v>
      </c>
      <c r="AI748" s="4" t="e" cm="1">
        <f t="array" ref="AI748">INDEX(MatriceHeureHeure[], MATCH(AG748*1,TableHeuresMinutes[Colonne1],0),MATCH(AF748*1,(MatriceHeureHeure[#Headers])*1,0))</f>
        <v>#VALUE!</v>
      </c>
      <c r="AJ748" s="37">
        <v>0</v>
      </c>
      <c r="AK748" s="48" t="e">
        <f>LEFT(TEXT(DataFromForm[[#This Row],[Heure sieste]],"0000"),2)</f>
        <v>#VALUE!</v>
      </c>
      <c r="AL748" s="31" t="e">
        <f>LEFT(TEXT(DataFromForm[[#This Row],[Heure sieste]],"0000"),2)+1</f>
        <v>#VALUE!</v>
      </c>
      <c r="AM748" t="e">
        <f>IF(RIGHT(DataFromForm[[#This Row],[Heure sieste]],2)*1 &gt;57, AL748,AK748)</f>
        <v>#VALUE!</v>
      </c>
      <c r="AN748" t="e">
        <f>IF(RIGHT(DataFromForm[[#This Row],[Heure sieste]],2)*1 &gt;57,0,MROUND(RIGHT(DataFromForm[[#This Row],[Heure sieste]]*1,2),15))</f>
        <v>#VALUE!</v>
      </c>
      <c r="AO748" t="e">
        <f>MROUND(DataFromForm[[#This Row],[Durée sieste]],15)</f>
        <v>#VALUE!</v>
      </c>
      <c r="AP748" t="e" cm="1">
        <f t="array" aca="1" ref="AP748" ca="1">RIGHT(CELL("address",INDEX(Agenda!A:A,MATCH(DataFromForm[[#This Row],[Date]],Agenda!A:A,0))),3)</f>
        <v>#VALUE!</v>
      </c>
      <c r="AQ748" s="4" t="e" cm="1">
        <f t="array" ref="AQ748">INDEX(MatriceHeureHeure[], MATCH(AN748*1,TableHeuresMinutes[Colonne1],0),MATCH(AM748*1,(MatriceHeureHeure[#Headers])*1,0))</f>
        <v>#VALUE!</v>
      </c>
      <c r="AR748" t="e">
        <f t="shared" si="12"/>
        <v>#VALUE!</v>
      </c>
    </row>
    <row r="749" spans="16:44">
      <c r="P749" s="30" t="e">
        <f>LEFT(TEXT(DataFromForm[[#This Row],[Heure coucher]],"0000"),2)</f>
        <v>#VALUE!</v>
      </c>
      <c r="Q749" s="31" t="e">
        <f>LEFT(TEXT(DataFromForm[[#This Row],[Heure coucher]],"0000"),2)+1</f>
        <v>#VALUE!</v>
      </c>
      <c r="R749" s="32" t="e">
        <f>IF(RIGHT(DataFromForm[[#This Row],[Heure coucher]],2)*1 &gt;57,Q749, P749)</f>
        <v>#VALUE!</v>
      </c>
      <c r="S749" s="33" t="e">
        <f>IF(RIGHT(DataFromForm[[#This Row],[Heure coucher]],2)*1 &gt;57,0,MROUND(RIGHT(DataFromForm[[#This Row],[Heure coucher]]*1,2),15))</f>
        <v>#VALUE!</v>
      </c>
      <c r="T749" s="20" t="e" cm="1">
        <f t="array" aca="1" ref="T749" ca="1">RIGHT(CELL("address",INDEX(Agenda!A:A,MATCH(DataFromForm[[#This Row],[Date]],Agenda!A:A,0))),3)</f>
        <v>#VALUE!</v>
      </c>
      <c r="U749" s="34" t="e" cm="1">
        <f t="array" ref="U749">INDEX(MatriceHeureHeure[], MATCH(S749*1,TableHeuresMinutes[Colonne1],0),MATCH(R749*1,(MatriceHeureHeure[#Headers])*1,0))</f>
        <v>#VALUE!</v>
      </c>
      <c r="W749" s="30" t="e">
        <f>LEFT(TEXT(DataFromForm[[#This Row],[Heure levé]],"0000"),2)</f>
        <v>#VALUE!</v>
      </c>
      <c r="X749" s="31" t="e">
        <f>LEFT(TEXT(DataFromForm[[#This Row],[Heure levé]],"0000"),2)+1</f>
        <v>#VALUE!</v>
      </c>
      <c r="Y749" t="e">
        <f>IF(RIGHT(DataFromForm[[#This Row],[Heure levé]],2)*1 &gt;57, X749,W749)</f>
        <v>#VALUE!</v>
      </c>
      <c r="Z749" t="e">
        <f>IF(RIGHT(DataFromForm[[#This Row],[Heure levé]],2)*1 &gt;57,0,MROUND(RIGHT(DataFromForm[[#This Row],[Heure coucher]]*1,2),15))</f>
        <v>#VALUE!</v>
      </c>
      <c r="AA749" t="e" cm="1">
        <f t="array" aca="1" ref="AA749" ca="1">RIGHT(CELL("address",INDEX(Agenda!A:A,MATCH(DataFromForm[[#This Row],[Date]],Agenda!A:A,0))),3)</f>
        <v>#VALUE!</v>
      </c>
      <c r="AB749" s="4" t="e" cm="1">
        <f t="array" ref="AB749">INDEX(MatriceHeureHeure[], MATCH(Z749*1,TableHeuresMinutes[Colonne1],0),MATCH(Y749*1,(MatriceHeureHeure[#Headers])*1,0))</f>
        <v>#VALUE!</v>
      </c>
      <c r="AD749" s="48" t="e">
        <f>LEFT(TEXT(DataFromForm[[#This Row],[HeureBoisson]],"0000"),2)</f>
        <v>#VALUE!</v>
      </c>
      <c r="AE749" s="31" t="e">
        <f>LEFT(TEXT(DataFromForm[[#This Row],[HeureBoisson]],"0000"),2)+1</f>
        <v>#VALUE!</v>
      </c>
      <c r="AF749" t="e">
        <f>IF(RIGHT(DataFromForm[[#This Row],[HeureBoisson]],2)*1 &gt;57, AE749,AD749)</f>
        <v>#VALUE!</v>
      </c>
      <c r="AG749" t="e">
        <f>IF(RIGHT(DataFromForm[[#This Row],[HeureBoisson]],2)*1 &gt;57,0,MROUND(RIGHT(DataFromForm[[#This Row],[Heure coucher]]*1,2),15))</f>
        <v>#VALUE!</v>
      </c>
      <c r="AH749" t="e" cm="1">
        <f t="array" aca="1" ref="AH749" ca="1">RIGHT(CELL("address",INDEX(Agenda!A:A,MATCH(DataFromForm[[#This Row],[Date]],Agenda!A:A,0))),3)-1</f>
        <v>#VALUE!</v>
      </c>
      <c r="AI749" s="4" t="e" cm="1">
        <f t="array" ref="AI749">INDEX(MatriceHeureHeure[], MATCH(AG749*1,TableHeuresMinutes[Colonne1],0),MATCH(AF749*1,(MatriceHeureHeure[#Headers])*1,0))</f>
        <v>#VALUE!</v>
      </c>
      <c r="AJ749" s="37">
        <v>0</v>
      </c>
      <c r="AK749" s="48" t="e">
        <f>LEFT(TEXT(DataFromForm[[#This Row],[Heure sieste]],"0000"),2)</f>
        <v>#VALUE!</v>
      </c>
      <c r="AL749" s="31" t="e">
        <f>LEFT(TEXT(DataFromForm[[#This Row],[Heure sieste]],"0000"),2)+1</f>
        <v>#VALUE!</v>
      </c>
      <c r="AM749" t="e">
        <f>IF(RIGHT(DataFromForm[[#This Row],[Heure sieste]],2)*1 &gt;57, AL749,AK749)</f>
        <v>#VALUE!</v>
      </c>
      <c r="AN749" t="e">
        <f>IF(RIGHT(DataFromForm[[#This Row],[Heure sieste]],2)*1 &gt;57,0,MROUND(RIGHT(DataFromForm[[#This Row],[Heure sieste]]*1,2),15))</f>
        <v>#VALUE!</v>
      </c>
      <c r="AO749" t="e">
        <f>MROUND(DataFromForm[[#This Row],[Durée sieste]],15)</f>
        <v>#VALUE!</v>
      </c>
      <c r="AP749" t="e" cm="1">
        <f t="array" aca="1" ref="AP749" ca="1">RIGHT(CELL("address",INDEX(Agenda!A:A,MATCH(DataFromForm[[#This Row],[Date]],Agenda!A:A,0))),3)</f>
        <v>#VALUE!</v>
      </c>
      <c r="AQ749" s="4" t="e" cm="1">
        <f t="array" ref="AQ749">INDEX(MatriceHeureHeure[], MATCH(AN749*1,TableHeuresMinutes[Colonne1],0),MATCH(AM749*1,(MatriceHeureHeure[#Headers])*1,0))</f>
        <v>#VALUE!</v>
      </c>
      <c r="AR749" t="e">
        <f t="shared" si="12"/>
        <v>#VALUE!</v>
      </c>
    </row>
    <row r="750" spans="16:44">
      <c r="P750" s="30" t="e">
        <f>LEFT(TEXT(DataFromForm[[#This Row],[Heure coucher]],"0000"),2)</f>
        <v>#VALUE!</v>
      </c>
      <c r="Q750" s="31" t="e">
        <f>LEFT(TEXT(DataFromForm[[#This Row],[Heure coucher]],"0000"),2)+1</f>
        <v>#VALUE!</v>
      </c>
      <c r="R750" s="32" t="e">
        <f>IF(RIGHT(DataFromForm[[#This Row],[Heure coucher]],2)*1 &gt;57,Q750, P750)</f>
        <v>#VALUE!</v>
      </c>
      <c r="S750" s="33" t="e">
        <f>IF(RIGHT(DataFromForm[[#This Row],[Heure coucher]],2)*1 &gt;57,0,MROUND(RIGHT(DataFromForm[[#This Row],[Heure coucher]]*1,2),15))</f>
        <v>#VALUE!</v>
      </c>
      <c r="T750" s="20" t="e" cm="1">
        <f t="array" aca="1" ref="T750" ca="1">RIGHT(CELL("address",INDEX(Agenda!A:A,MATCH(DataFromForm[[#This Row],[Date]],Agenda!A:A,0))),3)</f>
        <v>#VALUE!</v>
      </c>
      <c r="U750" s="34" t="e" cm="1">
        <f t="array" ref="U750">INDEX(MatriceHeureHeure[], MATCH(S750*1,TableHeuresMinutes[Colonne1],0),MATCH(R750*1,(MatriceHeureHeure[#Headers])*1,0))</f>
        <v>#VALUE!</v>
      </c>
      <c r="W750" s="30" t="e">
        <f>LEFT(TEXT(DataFromForm[[#This Row],[Heure levé]],"0000"),2)</f>
        <v>#VALUE!</v>
      </c>
      <c r="X750" s="31" t="e">
        <f>LEFT(TEXT(DataFromForm[[#This Row],[Heure levé]],"0000"),2)+1</f>
        <v>#VALUE!</v>
      </c>
      <c r="Y750" t="e">
        <f>IF(RIGHT(DataFromForm[[#This Row],[Heure levé]],2)*1 &gt;57, X750,W750)</f>
        <v>#VALUE!</v>
      </c>
      <c r="Z750" t="e">
        <f>IF(RIGHT(DataFromForm[[#This Row],[Heure levé]],2)*1 &gt;57,0,MROUND(RIGHT(DataFromForm[[#This Row],[Heure coucher]]*1,2),15))</f>
        <v>#VALUE!</v>
      </c>
      <c r="AA750" t="e" cm="1">
        <f t="array" aca="1" ref="AA750" ca="1">RIGHT(CELL("address",INDEX(Agenda!A:A,MATCH(DataFromForm[[#This Row],[Date]],Agenda!A:A,0))),3)</f>
        <v>#VALUE!</v>
      </c>
      <c r="AB750" s="4" t="e" cm="1">
        <f t="array" ref="AB750">INDEX(MatriceHeureHeure[], MATCH(Z750*1,TableHeuresMinutes[Colonne1],0),MATCH(Y750*1,(MatriceHeureHeure[#Headers])*1,0))</f>
        <v>#VALUE!</v>
      </c>
      <c r="AD750" s="48" t="e">
        <f>LEFT(TEXT(DataFromForm[[#This Row],[HeureBoisson]],"0000"),2)</f>
        <v>#VALUE!</v>
      </c>
      <c r="AE750" s="31" t="e">
        <f>LEFT(TEXT(DataFromForm[[#This Row],[HeureBoisson]],"0000"),2)+1</f>
        <v>#VALUE!</v>
      </c>
      <c r="AF750" t="e">
        <f>IF(RIGHT(DataFromForm[[#This Row],[HeureBoisson]],2)*1 &gt;57, AE750,AD750)</f>
        <v>#VALUE!</v>
      </c>
      <c r="AG750" t="e">
        <f>IF(RIGHT(DataFromForm[[#This Row],[HeureBoisson]],2)*1 &gt;57,0,MROUND(RIGHT(DataFromForm[[#This Row],[Heure coucher]]*1,2),15))</f>
        <v>#VALUE!</v>
      </c>
      <c r="AH750" t="e" cm="1">
        <f t="array" aca="1" ref="AH750" ca="1">RIGHT(CELL("address",INDEX(Agenda!A:A,MATCH(DataFromForm[[#This Row],[Date]],Agenda!A:A,0))),3)-1</f>
        <v>#VALUE!</v>
      </c>
      <c r="AI750" s="4" t="e" cm="1">
        <f t="array" ref="AI750">INDEX(MatriceHeureHeure[], MATCH(AG750*1,TableHeuresMinutes[Colonne1],0),MATCH(AF750*1,(MatriceHeureHeure[#Headers])*1,0))</f>
        <v>#VALUE!</v>
      </c>
      <c r="AJ750" s="37">
        <v>0</v>
      </c>
      <c r="AK750" s="48" t="e">
        <f>LEFT(TEXT(DataFromForm[[#This Row],[Heure sieste]],"0000"),2)</f>
        <v>#VALUE!</v>
      </c>
      <c r="AL750" s="31" t="e">
        <f>LEFT(TEXT(DataFromForm[[#This Row],[Heure sieste]],"0000"),2)+1</f>
        <v>#VALUE!</v>
      </c>
      <c r="AM750" t="e">
        <f>IF(RIGHT(DataFromForm[[#This Row],[Heure sieste]],2)*1 &gt;57, AL750,AK750)</f>
        <v>#VALUE!</v>
      </c>
      <c r="AN750" t="e">
        <f>IF(RIGHT(DataFromForm[[#This Row],[Heure sieste]],2)*1 &gt;57,0,MROUND(RIGHT(DataFromForm[[#This Row],[Heure sieste]]*1,2),15))</f>
        <v>#VALUE!</v>
      </c>
      <c r="AO750" t="e">
        <f>MROUND(DataFromForm[[#This Row],[Durée sieste]],15)</f>
        <v>#VALUE!</v>
      </c>
      <c r="AP750" t="e" cm="1">
        <f t="array" aca="1" ref="AP750" ca="1">RIGHT(CELL("address",INDEX(Agenda!A:A,MATCH(DataFromForm[[#This Row],[Date]],Agenda!A:A,0))),3)</f>
        <v>#VALUE!</v>
      </c>
      <c r="AQ750" s="4" t="e" cm="1">
        <f t="array" ref="AQ750">INDEX(MatriceHeureHeure[], MATCH(AN750*1,TableHeuresMinutes[Colonne1],0),MATCH(AM750*1,(MatriceHeureHeure[#Headers])*1,0))</f>
        <v>#VALUE!</v>
      </c>
      <c r="AR750" t="e">
        <f t="shared" si="12"/>
        <v>#VALUE!</v>
      </c>
    </row>
    <row r="751" spans="16:44">
      <c r="P751" s="30" t="e">
        <f>LEFT(TEXT(DataFromForm[[#This Row],[Heure coucher]],"0000"),2)</f>
        <v>#VALUE!</v>
      </c>
      <c r="Q751" s="31" t="e">
        <f>LEFT(TEXT(DataFromForm[[#This Row],[Heure coucher]],"0000"),2)+1</f>
        <v>#VALUE!</v>
      </c>
      <c r="R751" s="32" t="e">
        <f>IF(RIGHT(DataFromForm[[#This Row],[Heure coucher]],2)*1 &gt;57,Q751, P751)</f>
        <v>#VALUE!</v>
      </c>
      <c r="S751" s="33" t="e">
        <f>IF(RIGHT(DataFromForm[[#This Row],[Heure coucher]],2)*1 &gt;57,0,MROUND(RIGHT(DataFromForm[[#This Row],[Heure coucher]]*1,2),15))</f>
        <v>#VALUE!</v>
      </c>
      <c r="T751" s="20" t="e" cm="1">
        <f t="array" aca="1" ref="T751" ca="1">RIGHT(CELL("address",INDEX(Agenda!A:A,MATCH(DataFromForm[[#This Row],[Date]],Agenda!A:A,0))),3)</f>
        <v>#VALUE!</v>
      </c>
      <c r="U751" s="34" t="e" cm="1">
        <f t="array" ref="U751">INDEX(MatriceHeureHeure[], MATCH(S751*1,TableHeuresMinutes[Colonne1],0),MATCH(R751*1,(MatriceHeureHeure[#Headers])*1,0))</f>
        <v>#VALUE!</v>
      </c>
      <c r="W751" s="30" t="e">
        <f>LEFT(TEXT(DataFromForm[[#This Row],[Heure levé]],"0000"),2)</f>
        <v>#VALUE!</v>
      </c>
      <c r="X751" s="31" t="e">
        <f>LEFT(TEXT(DataFromForm[[#This Row],[Heure levé]],"0000"),2)+1</f>
        <v>#VALUE!</v>
      </c>
      <c r="Y751" t="e">
        <f>IF(RIGHT(DataFromForm[[#This Row],[Heure levé]],2)*1 &gt;57, X751,W751)</f>
        <v>#VALUE!</v>
      </c>
      <c r="Z751" t="e">
        <f>IF(RIGHT(DataFromForm[[#This Row],[Heure levé]],2)*1 &gt;57,0,MROUND(RIGHT(DataFromForm[[#This Row],[Heure coucher]]*1,2),15))</f>
        <v>#VALUE!</v>
      </c>
      <c r="AA751" t="e" cm="1">
        <f t="array" aca="1" ref="AA751" ca="1">RIGHT(CELL("address",INDEX(Agenda!A:A,MATCH(DataFromForm[[#This Row],[Date]],Agenda!A:A,0))),3)</f>
        <v>#VALUE!</v>
      </c>
      <c r="AB751" s="4" t="e" cm="1">
        <f t="array" ref="AB751">INDEX(MatriceHeureHeure[], MATCH(Z751*1,TableHeuresMinutes[Colonne1],0),MATCH(Y751*1,(MatriceHeureHeure[#Headers])*1,0))</f>
        <v>#VALUE!</v>
      </c>
      <c r="AD751" s="48" t="e">
        <f>LEFT(TEXT(DataFromForm[[#This Row],[HeureBoisson]],"0000"),2)</f>
        <v>#VALUE!</v>
      </c>
      <c r="AE751" s="31" t="e">
        <f>LEFT(TEXT(DataFromForm[[#This Row],[HeureBoisson]],"0000"),2)+1</f>
        <v>#VALUE!</v>
      </c>
      <c r="AF751" t="e">
        <f>IF(RIGHT(DataFromForm[[#This Row],[HeureBoisson]],2)*1 &gt;57, AE751,AD751)</f>
        <v>#VALUE!</v>
      </c>
      <c r="AG751" t="e">
        <f>IF(RIGHT(DataFromForm[[#This Row],[HeureBoisson]],2)*1 &gt;57,0,MROUND(RIGHT(DataFromForm[[#This Row],[Heure coucher]]*1,2),15))</f>
        <v>#VALUE!</v>
      </c>
      <c r="AH751" t="e" cm="1">
        <f t="array" aca="1" ref="AH751" ca="1">RIGHT(CELL("address",INDEX(Agenda!A:A,MATCH(DataFromForm[[#This Row],[Date]],Agenda!A:A,0))),3)-1</f>
        <v>#VALUE!</v>
      </c>
      <c r="AI751" s="4" t="e" cm="1">
        <f t="array" ref="AI751">INDEX(MatriceHeureHeure[], MATCH(AG751*1,TableHeuresMinutes[Colonne1],0),MATCH(AF751*1,(MatriceHeureHeure[#Headers])*1,0))</f>
        <v>#VALUE!</v>
      </c>
      <c r="AJ751" s="37">
        <v>0</v>
      </c>
      <c r="AK751" s="48" t="e">
        <f>LEFT(TEXT(DataFromForm[[#This Row],[Heure sieste]],"0000"),2)</f>
        <v>#VALUE!</v>
      </c>
      <c r="AL751" s="31" t="e">
        <f>LEFT(TEXT(DataFromForm[[#This Row],[Heure sieste]],"0000"),2)+1</f>
        <v>#VALUE!</v>
      </c>
      <c r="AM751" t="e">
        <f>IF(RIGHT(DataFromForm[[#This Row],[Heure sieste]],2)*1 &gt;57, AL751,AK751)</f>
        <v>#VALUE!</v>
      </c>
      <c r="AN751" t="e">
        <f>IF(RIGHT(DataFromForm[[#This Row],[Heure sieste]],2)*1 &gt;57,0,MROUND(RIGHT(DataFromForm[[#This Row],[Heure sieste]]*1,2),15))</f>
        <v>#VALUE!</v>
      </c>
      <c r="AO751" t="e">
        <f>MROUND(DataFromForm[[#This Row],[Durée sieste]],15)</f>
        <v>#VALUE!</v>
      </c>
      <c r="AP751" t="e" cm="1">
        <f t="array" aca="1" ref="AP751" ca="1">RIGHT(CELL("address",INDEX(Agenda!A:A,MATCH(DataFromForm[[#This Row],[Date]],Agenda!A:A,0))),3)</f>
        <v>#VALUE!</v>
      </c>
      <c r="AQ751" s="4" t="e" cm="1">
        <f t="array" ref="AQ751">INDEX(MatriceHeureHeure[], MATCH(AN751*1,TableHeuresMinutes[Colonne1],0),MATCH(AM751*1,(MatriceHeureHeure[#Headers])*1,0))</f>
        <v>#VALUE!</v>
      </c>
      <c r="AR751" t="e">
        <f t="shared" si="12"/>
        <v>#VALUE!</v>
      </c>
    </row>
    <row r="752" spans="16:44">
      <c r="P752" s="30" t="e">
        <f>LEFT(TEXT(DataFromForm[[#This Row],[Heure coucher]],"0000"),2)</f>
        <v>#VALUE!</v>
      </c>
      <c r="Q752" s="31" t="e">
        <f>LEFT(TEXT(DataFromForm[[#This Row],[Heure coucher]],"0000"),2)+1</f>
        <v>#VALUE!</v>
      </c>
      <c r="R752" s="32" t="e">
        <f>IF(RIGHT(DataFromForm[[#This Row],[Heure coucher]],2)*1 &gt;57,Q752, P752)</f>
        <v>#VALUE!</v>
      </c>
      <c r="S752" s="33" t="e">
        <f>IF(RIGHT(DataFromForm[[#This Row],[Heure coucher]],2)*1 &gt;57,0,MROUND(RIGHT(DataFromForm[[#This Row],[Heure coucher]]*1,2),15))</f>
        <v>#VALUE!</v>
      </c>
      <c r="T752" s="20" t="e" cm="1">
        <f t="array" aca="1" ref="T752" ca="1">RIGHT(CELL("address",INDEX(Agenda!A:A,MATCH(DataFromForm[[#This Row],[Date]],Agenda!A:A,0))),3)</f>
        <v>#VALUE!</v>
      </c>
      <c r="U752" s="34" t="e" cm="1">
        <f t="array" ref="U752">INDEX(MatriceHeureHeure[], MATCH(S752*1,TableHeuresMinutes[Colonne1],0),MATCH(R752*1,(MatriceHeureHeure[#Headers])*1,0))</f>
        <v>#VALUE!</v>
      </c>
      <c r="W752" s="30" t="e">
        <f>LEFT(TEXT(DataFromForm[[#This Row],[Heure levé]],"0000"),2)</f>
        <v>#VALUE!</v>
      </c>
      <c r="X752" s="31" t="e">
        <f>LEFT(TEXT(DataFromForm[[#This Row],[Heure levé]],"0000"),2)+1</f>
        <v>#VALUE!</v>
      </c>
      <c r="Y752" t="e">
        <f>IF(RIGHT(DataFromForm[[#This Row],[Heure levé]],2)*1 &gt;57, X752,W752)</f>
        <v>#VALUE!</v>
      </c>
      <c r="Z752" t="e">
        <f>IF(RIGHT(DataFromForm[[#This Row],[Heure levé]],2)*1 &gt;57,0,MROUND(RIGHT(DataFromForm[[#This Row],[Heure coucher]]*1,2),15))</f>
        <v>#VALUE!</v>
      </c>
      <c r="AA752" t="e" cm="1">
        <f t="array" aca="1" ref="AA752" ca="1">RIGHT(CELL("address",INDEX(Agenda!A:A,MATCH(DataFromForm[[#This Row],[Date]],Agenda!A:A,0))),3)</f>
        <v>#VALUE!</v>
      </c>
      <c r="AB752" s="4" t="e" cm="1">
        <f t="array" ref="AB752">INDEX(MatriceHeureHeure[], MATCH(Z752*1,TableHeuresMinutes[Colonne1],0),MATCH(Y752*1,(MatriceHeureHeure[#Headers])*1,0))</f>
        <v>#VALUE!</v>
      </c>
      <c r="AD752" s="48" t="e">
        <f>LEFT(TEXT(DataFromForm[[#This Row],[HeureBoisson]],"0000"),2)</f>
        <v>#VALUE!</v>
      </c>
      <c r="AE752" s="31" t="e">
        <f>LEFT(TEXT(DataFromForm[[#This Row],[HeureBoisson]],"0000"),2)+1</f>
        <v>#VALUE!</v>
      </c>
      <c r="AF752" t="e">
        <f>IF(RIGHT(DataFromForm[[#This Row],[HeureBoisson]],2)*1 &gt;57, AE752,AD752)</f>
        <v>#VALUE!</v>
      </c>
      <c r="AG752" t="e">
        <f>IF(RIGHT(DataFromForm[[#This Row],[HeureBoisson]],2)*1 &gt;57,0,MROUND(RIGHT(DataFromForm[[#This Row],[Heure coucher]]*1,2),15))</f>
        <v>#VALUE!</v>
      </c>
      <c r="AH752" t="e" cm="1">
        <f t="array" aca="1" ref="AH752" ca="1">RIGHT(CELL("address",INDEX(Agenda!A:A,MATCH(DataFromForm[[#This Row],[Date]],Agenda!A:A,0))),3)-1</f>
        <v>#VALUE!</v>
      </c>
      <c r="AI752" s="4" t="e" cm="1">
        <f t="array" ref="AI752">INDEX(MatriceHeureHeure[], MATCH(AG752*1,TableHeuresMinutes[Colonne1],0),MATCH(AF752*1,(MatriceHeureHeure[#Headers])*1,0))</f>
        <v>#VALUE!</v>
      </c>
      <c r="AJ752" s="37">
        <v>0</v>
      </c>
      <c r="AK752" s="48" t="e">
        <f>LEFT(TEXT(DataFromForm[[#This Row],[Heure sieste]],"0000"),2)</f>
        <v>#VALUE!</v>
      </c>
      <c r="AL752" s="31" t="e">
        <f>LEFT(TEXT(DataFromForm[[#This Row],[Heure sieste]],"0000"),2)+1</f>
        <v>#VALUE!</v>
      </c>
      <c r="AM752" t="e">
        <f>IF(RIGHT(DataFromForm[[#This Row],[Heure sieste]],2)*1 &gt;57, AL752,AK752)</f>
        <v>#VALUE!</v>
      </c>
      <c r="AN752" t="e">
        <f>IF(RIGHT(DataFromForm[[#This Row],[Heure sieste]],2)*1 &gt;57,0,MROUND(RIGHT(DataFromForm[[#This Row],[Heure sieste]]*1,2),15))</f>
        <v>#VALUE!</v>
      </c>
      <c r="AO752" t="e">
        <f>MROUND(DataFromForm[[#This Row],[Durée sieste]],15)</f>
        <v>#VALUE!</v>
      </c>
      <c r="AP752" t="e" cm="1">
        <f t="array" aca="1" ref="AP752" ca="1">RIGHT(CELL("address",INDEX(Agenda!A:A,MATCH(DataFromForm[[#This Row],[Date]],Agenda!A:A,0))),3)</f>
        <v>#VALUE!</v>
      </c>
      <c r="AQ752" s="4" t="e" cm="1">
        <f t="array" ref="AQ752">INDEX(MatriceHeureHeure[], MATCH(AN752*1,TableHeuresMinutes[Colonne1],0),MATCH(AM752*1,(MatriceHeureHeure[#Headers])*1,0))</f>
        <v>#VALUE!</v>
      </c>
      <c r="AR752" t="e">
        <f t="shared" si="12"/>
        <v>#VALUE!</v>
      </c>
    </row>
    <row r="753" spans="16:44">
      <c r="P753" s="30" t="e">
        <f>LEFT(TEXT(DataFromForm[[#This Row],[Heure coucher]],"0000"),2)</f>
        <v>#VALUE!</v>
      </c>
      <c r="Q753" s="31" t="e">
        <f>LEFT(TEXT(DataFromForm[[#This Row],[Heure coucher]],"0000"),2)+1</f>
        <v>#VALUE!</v>
      </c>
      <c r="R753" s="32" t="e">
        <f>IF(RIGHT(DataFromForm[[#This Row],[Heure coucher]],2)*1 &gt;57,Q753, P753)</f>
        <v>#VALUE!</v>
      </c>
      <c r="S753" s="33" t="e">
        <f>IF(RIGHT(DataFromForm[[#This Row],[Heure coucher]],2)*1 &gt;57,0,MROUND(RIGHT(DataFromForm[[#This Row],[Heure coucher]]*1,2),15))</f>
        <v>#VALUE!</v>
      </c>
      <c r="T753" s="20" t="e" cm="1">
        <f t="array" aca="1" ref="T753" ca="1">RIGHT(CELL("address",INDEX(Agenda!A:A,MATCH(DataFromForm[[#This Row],[Date]],Agenda!A:A,0))),3)</f>
        <v>#VALUE!</v>
      </c>
      <c r="U753" s="34" t="e" cm="1">
        <f t="array" ref="U753">INDEX(MatriceHeureHeure[], MATCH(S753*1,TableHeuresMinutes[Colonne1],0),MATCH(R753*1,(MatriceHeureHeure[#Headers])*1,0))</f>
        <v>#VALUE!</v>
      </c>
      <c r="W753" s="30" t="e">
        <f>LEFT(TEXT(DataFromForm[[#This Row],[Heure levé]],"0000"),2)</f>
        <v>#VALUE!</v>
      </c>
      <c r="X753" s="31" t="e">
        <f>LEFT(TEXT(DataFromForm[[#This Row],[Heure levé]],"0000"),2)+1</f>
        <v>#VALUE!</v>
      </c>
      <c r="Y753" t="e">
        <f>IF(RIGHT(DataFromForm[[#This Row],[Heure levé]],2)*1 &gt;57, X753,W753)</f>
        <v>#VALUE!</v>
      </c>
      <c r="Z753" t="e">
        <f>IF(RIGHT(DataFromForm[[#This Row],[Heure levé]],2)*1 &gt;57,0,MROUND(RIGHT(DataFromForm[[#This Row],[Heure coucher]]*1,2),15))</f>
        <v>#VALUE!</v>
      </c>
      <c r="AA753" t="e" cm="1">
        <f t="array" aca="1" ref="AA753" ca="1">RIGHT(CELL("address",INDEX(Agenda!A:A,MATCH(DataFromForm[[#This Row],[Date]],Agenda!A:A,0))),3)</f>
        <v>#VALUE!</v>
      </c>
      <c r="AB753" s="4" t="e" cm="1">
        <f t="array" ref="AB753">INDEX(MatriceHeureHeure[], MATCH(Z753*1,TableHeuresMinutes[Colonne1],0),MATCH(Y753*1,(MatriceHeureHeure[#Headers])*1,0))</f>
        <v>#VALUE!</v>
      </c>
      <c r="AD753" s="48" t="e">
        <f>LEFT(TEXT(DataFromForm[[#This Row],[HeureBoisson]],"0000"),2)</f>
        <v>#VALUE!</v>
      </c>
      <c r="AE753" s="31" t="e">
        <f>LEFT(TEXT(DataFromForm[[#This Row],[HeureBoisson]],"0000"),2)+1</f>
        <v>#VALUE!</v>
      </c>
      <c r="AF753" t="e">
        <f>IF(RIGHT(DataFromForm[[#This Row],[HeureBoisson]],2)*1 &gt;57, AE753,AD753)</f>
        <v>#VALUE!</v>
      </c>
      <c r="AG753" t="e">
        <f>IF(RIGHT(DataFromForm[[#This Row],[HeureBoisson]],2)*1 &gt;57,0,MROUND(RIGHT(DataFromForm[[#This Row],[Heure coucher]]*1,2),15))</f>
        <v>#VALUE!</v>
      </c>
      <c r="AH753" t="e" cm="1">
        <f t="array" aca="1" ref="AH753" ca="1">RIGHT(CELL("address",INDEX(Agenda!A:A,MATCH(DataFromForm[[#This Row],[Date]],Agenda!A:A,0))),3)-1</f>
        <v>#VALUE!</v>
      </c>
      <c r="AI753" s="4" t="e" cm="1">
        <f t="array" ref="AI753">INDEX(MatriceHeureHeure[], MATCH(AG753*1,TableHeuresMinutes[Colonne1],0),MATCH(AF753*1,(MatriceHeureHeure[#Headers])*1,0))</f>
        <v>#VALUE!</v>
      </c>
      <c r="AJ753" s="37">
        <v>0</v>
      </c>
      <c r="AK753" s="48" t="e">
        <f>LEFT(TEXT(DataFromForm[[#This Row],[Heure sieste]],"0000"),2)</f>
        <v>#VALUE!</v>
      </c>
      <c r="AL753" s="31" t="e">
        <f>LEFT(TEXT(DataFromForm[[#This Row],[Heure sieste]],"0000"),2)+1</f>
        <v>#VALUE!</v>
      </c>
      <c r="AM753" t="e">
        <f>IF(RIGHT(DataFromForm[[#This Row],[Heure sieste]],2)*1 &gt;57, AL753,AK753)</f>
        <v>#VALUE!</v>
      </c>
      <c r="AN753" t="e">
        <f>IF(RIGHT(DataFromForm[[#This Row],[Heure sieste]],2)*1 &gt;57,0,MROUND(RIGHT(DataFromForm[[#This Row],[Heure sieste]]*1,2),15))</f>
        <v>#VALUE!</v>
      </c>
      <c r="AO753" t="e">
        <f>MROUND(DataFromForm[[#This Row],[Durée sieste]],15)</f>
        <v>#VALUE!</v>
      </c>
      <c r="AP753" t="e" cm="1">
        <f t="array" aca="1" ref="AP753" ca="1">RIGHT(CELL("address",INDEX(Agenda!A:A,MATCH(DataFromForm[[#This Row],[Date]],Agenda!A:A,0))),3)</f>
        <v>#VALUE!</v>
      </c>
      <c r="AQ753" s="4" t="e" cm="1">
        <f t="array" ref="AQ753">INDEX(MatriceHeureHeure[], MATCH(AN753*1,TableHeuresMinutes[Colonne1],0),MATCH(AM753*1,(MatriceHeureHeure[#Headers])*1,0))</f>
        <v>#VALUE!</v>
      </c>
      <c r="AR753" t="e">
        <f t="shared" si="12"/>
        <v>#VALUE!</v>
      </c>
    </row>
    <row r="754" spans="16:44">
      <c r="P754" s="30" t="e">
        <f>LEFT(TEXT(DataFromForm[[#This Row],[Heure coucher]],"0000"),2)</f>
        <v>#VALUE!</v>
      </c>
      <c r="Q754" s="31" t="e">
        <f>LEFT(TEXT(DataFromForm[[#This Row],[Heure coucher]],"0000"),2)+1</f>
        <v>#VALUE!</v>
      </c>
      <c r="R754" s="32" t="e">
        <f>IF(RIGHT(DataFromForm[[#This Row],[Heure coucher]],2)*1 &gt;57,Q754, P754)</f>
        <v>#VALUE!</v>
      </c>
      <c r="S754" s="33" t="e">
        <f>IF(RIGHT(DataFromForm[[#This Row],[Heure coucher]],2)*1 &gt;57,0,MROUND(RIGHT(DataFromForm[[#This Row],[Heure coucher]]*1,2),15))</f>
        <v>#VALUE!</v>
      </c>
      <c r="T754" s="20" t="e" cm="1">
        <f t="array" aca="1" ref="T754" ca="1">RIGHT(CELL("address",INDEX(Agenda!A:A,MATCH(DataFromForm[[#This Row],[Date]],Agenda!A:A,0))),3)</f>
        <v>#VALUE!</v>
      </c>
      <c r="U754" s="34" t="e" cm="1">
        <f t="array" ref="U754">INDEX(MatriceHeureHeure[], MATCH(S754*1,TableHeuresMinutes[Colonne1],0),MATCH(R754*1,(MatriceHeureHeure[#Headers])*1,0))</f>
        <v>#VALUE!</v>
      </c>
      <c r="W754" s="30" t="e">
        <f>LEFT(TEXT(DataFromForm[[#This Row],[Heure levé]],"0000"),2)</f>
        <v>#VALUE!</v>
      </c>
      <c r="X754" s="31" t="e">
        <f>LEFT(TEXT(DataFromForm[[#This Row],[Heure levé]],"0000"),2)+1</f>
        <v>#VALUE!</v>
      </c>
      <c r="Y754" t="e">
        <f>IF(RIGHT(DataFromForm[[#This Row],[Heure levé]],2)*1 &gt;57, X754,W754)</f>
        <v>#VALUE!</v>
      </c>
      <c r="Z754" t="e">
        <f>IF(RIGHT(DataFromForm[[#This Row],[Heure levé]],2)*1 &gt;57,0,MROUND(RIGHT(DataFromForm[[#This Row],[Heure coucher]]*1,2),15))</f>
        <v>#VALUE!</v>
      </c>
      <c r="AA754" t="e" cm="1">
        <f t="array" aca="1" ref="AA754" ca="1">RIGHT(CELL("address",INDEX(Agenda!A:A,MATCH(DataFromForm[[#This Row],[Date]],Agenda!A:A,0))),3)</f>
        <v>#VALUE!</v>
      </c>
      <c r="AB754" s="4" t="e" cm="1">
        <f t="array" ref="AB754">INDEX(MatriceHeureHeure[], MATCH(Z754*1,TableHeuresMinutes[Colonne1],0),MATCH(Y754*1,(MatriceHeureHeure[#Headers])*1,0))</f>
        <v>#VALUE!</v>
      </c>
      <c r="AD754" s="48" t="e">
        <f>LEFT(TEXT(DataFromForm[[#This Row],[HeureBoisson]],"0000"),2)</f>
        <v>#VALUE!</v>
      </c>
      <c r="AE754" s="31" t="e">
        <f>LEFT(TEXT(DataFromForm[[#This Row],[HeureBoisson]],"0000"),2)+1</f>
        <v>#VALUE!</v>
      </c>
      <c r="AF754" t="e">
        <f>IF(RIGHT(DataFromForm[[#This Row],[HeureBoisson]],2)*1 &gt;57, AE754,AD754)</f>
        <v>#VALUE!</v>
      </c>
      <c r="AG754" t="e">
        <f>IF(RIGHT(DataFromForm[[#This Row],[HeureBoisson]],2)*1 &gt;57,0,MROUND(RIGHT(DataFromForm[[#This Row],[Heure coucher]]*1,2),15))</f>
        <v>#VALUE!</v>
      </c>
      <c r="AH754" t="e" cm="1">
        <f t="array" aca="1" ref="AH754" ca="1">RIGHT(CELL("address",INDEX(Agenda!A:A,MATCH(DataFromForm[[#This Row],[Date]],Agenda!A:A,0))),3)-1</f>
        <v>#VALUE!</v>
      </c>
      <c r="AI754" s="4" t="e" cm="1">
        <f t="array" ref="AI754">INDEX(MatriceHeureHeure[], MATCH(AG754*1,TableHeuresMinutes[Colonne1],0),MATCH(AF754*1,(MatriceHeureHeure[#Headers])*1,0))</f>
        <v>#VALUE!</v>
      </c>
      <c r="AJ754" s="37">
        <v>0</v>
      </c>
      <c r="AK754" s="48" t="e">
        <f>LEFT(TEXT(DataFromForm[[#This Row],[Heure sieste]],"0000"),2)</f>
        <v>#VALUE!</v>
      </c>
      <c r="AL754" s="31" t="e">
        <f>LEFT(TEXT(DataFromForm[[#This Row],[Heure sieste]],"0000"),2)+1</f>
        <v>#VALUE!</v>
      </c>
      <c r="AM754" t="e">
        <f>IF(RIGHT(DataFromForm[[#This Row],[Heure sieste]],2)*1 &gt;57, AL754,AK754)</f>
        <v>#VALUE!</v>
      </c>
      <c r="AN754" t="e">
        <f>IF(RIGHT(DataFromForm[[#This Row],[Heure sieste]],2)*1 &gt;57,0,MROUND(RIGHT(DataFromForm[[#This Row],[Heure sieste]]*1,2),15))</f>
        <v>#VALUE!</v>
      </c>
      <c r="AO754" t="e">
        <f>MROUND(DataFromForm[[#This Row],[Durée sieste]],15)</f>
        <v>#VALUE!</v>
      </c>
      <c r="AP754" t="e" cm="1">
        <f t="array" aca="1" ref="AP754" ca="1">RIGHT(CELL("address",INDEX(Agenda!A:A,MATCH(DataFromForm[[#This Row],[Date]],Agenda!A:A,0))),3)</f>
        <v>#VALUE!</v>
      </c>
      <c r="AQ754" s="4" t="e" cm="1">
        <f t="array" ref="AQ754">INDEX(MatriceHeureHeure[], MATCH(AN754*1,TableHeuresMinutes[Colonne1],0),MATCH(AM754*1,(MatriceHeureHeure[#Headers])*1,0))</f>
        <v>#VALUE!</v>
      </c>
      <c r="AR754" t="e">
        <f t="shared" si="12"/>
        <v>#VALUE!</v>
      </c>
    </row>
    <row r="755" spans="16:44">
      <c r="P755" s="30" t="e">
        <f>LEFT(TEXT(DataFromForm[[#This Row],[Heure coucher]],"0000"),2)</f>
        <v>#VALUE!</v>
      </c>
      <c r="Q755" s="31" t="e">
        <f>LEFT(TEXT(DataFromForm[[#This Row],[Heure coucher]],"0000"),2)+1</f>
        <v>#VALUE!</v>
      </c>
      <c r="R755" s="32" t="e">
        <f>IF(RIGHT(DataFromForm[[#This Row],[Heure coucher]],2)*1 &gt;57,Q755, P755)</f>
        <v>#VALUE!</v>
      </c>
      <c r="S755" s="33" t="e">
        <f>IF(RIGHT(DataFromForm[[#This Row],[Heure coucher]],2)*1 &gt;57,0,MROUND(RIGHT(DataFromForm[[#This Row],[Heure coucher]]*1,2),15))</f>
        <v>#VALUE!</v>
      </c>
      <c r="T755" s="20" t="e" cm="1">
        <f t="array" aca="1" ref="T755" ca="1">RIGHT(CELL("address",INDEX(Agenda!A:A,MATCH(DataFromForm[[#This Row],[Date]],Agenda!A:A,0))),3)</f>
        <v>#VALUE!</v>
      </c>
      <c r="U755" s="34" t="e" cm="1">
        <f t="array" ref="U755">INDEX(MatriceHeureHeure[], MATCH(S755*1,TableHeuresMinutes[Colonne1],0),MATCH(R755*1,(MatriceHeureHeure[#Headers])*1,0))</f>
        <v>#VALUE!</v>
      </c>
      <c r="W755" s="30" t="e">
        <f>LEFT(TEXT(DataFromForm[[#This Row],[Heure levé]],"0000"),2)</f>
        <v>#VALUE!</v>
      </c>
      <c r="X755" s="31" t="e">
        <f>LEFT(TEXT(DataFromForm[[#This Row],[Heure levé]],"0000"),2)+1</f>
        <v>#VALUE!</v>
      </c>
      <c r="Y755" t="e">
        <f>IF(RIGHT(DataFromForm[[#This Row],[Heure levé]],2)*1 &gt;57, X755,W755)</f>
        <v>#VALUE!</v>
      </c>
      <c r="Z755" t="e">
        <f>IF(RIGHT(DataFromForm[[#This Row],[Heure levé]],2)*1 &gt;57,0,MROUND(RIGHT(DataFromForm[[#This Row],[Heure coucher]]*1,2),15))</f>
        <v>#VALUE!</v>
      </c>
      <c r="AA755" t="e" cm="1">
        <f t="array" aca="1" ref="AA755" ca="1">RIGHT(CELL("address",INDEX(Agenda!A:A,MATCH(DataFromForm[[#This Row],[Date]],Agenda!A:A,0))),3)</f>
        <v>#VALUE!</v>
      </c>
      <c r="AB755" s="4" t="e" cm="1">
        <f t="array" ref="AB755">INDEX(MatriceHeureHeure[], MATCH(Z755*1,TableHeuresMinutes[Colonne1],0),MATCH(Y755*1,(MatriceHeureHeure[#Headers])*1,0))</f>
        <v>#VALUE!</v>
      </c>
      <c r="AD755" s="48" t="e">
        <f>LEFT(TEXT(DataFromForm[[#This Row],[HeureBoisson]],"0000"),2)</f>
        <v>#VALUE!</v>
      </c>
      <c r="AE755" s="31" t="e">
        <f>LEFT(TEXT(DataFromForm[[#This Row],[HeureBoisson]],"0000"),2)+1</f>
        <v>#VALUE!</v>
      </c>
      <c r="AF755" t="e">
        <f>IF(RIGHT(DataFromForm[[#This Row],[HeureBoisson]],2)*1 &gt;57, AE755,AD755)</f>
        <v>#VALUE!</v>
      </c>
      <c r="AG755" t="e">
        <f>IF(RIGHT(DataFromForm[[#This Row],[HeureBoisson]],2)*1 &gt;57,0,MROUND(RIGHT(DataFromForm[[#This Row],[Heure coucher]]*1,2),15))</f>
        <v>#VALUE!</v>
      </c>
      <c r="AH755" t="e" cm="1">
        <f t="array" aca="1" ref="AH755" ca="1">RIGHT(CELL("address",INDEX(Agenda!A:A,MATCH(DataFromForm[[#This Row],[Date]],Agenda!A:A,0))),3)-1</f>
        <v>#VALUE!</v>
      </c>
      <c r="AI755" s="4" t="e" cm="1">
        <f t="array" ref="AI755">INDEX(MatriceHeureHeure[], MATCH(AG755*1,TableHeuresMinutes[Colonne1],0),MATCH(AF755*1,(MatriceHeureHeure[#Headers])*1,0))</f>
        <v>#VALUE!</v>
      </c>
      <c r="AJ755" s="37">
        <v>0</v>
      </c>
      <c r="AK755" s="48" t="e">
        <f>LEFT(TEXT(DataFromForm[[#This Row],[Heure sieste]],"0000"),2)</f>
        <v>#VALUE!</v>
      </c>
      <c r="AL755" s="31" t="e">
        <f>LEFT(TEXT(DataFromForm[[#This Row],[Heure sieste]],"0000"),2)+1</f>
        <v>#VALUE!</v>
      </c>
      <c r="AM755" t="e">
        <f>IF(RIGHT(DataFromForm[[#This Row],[Heure sieste]],2)*1 &gt;57, AL755,AK755)</f>
        <v>#VALUE!</v>
      </c>
      <c r="AN755" t="e">
        <f>IF(RIGHT(DataFromForm[[#This Row],[Heure sieste]],2)*1 &gt;57,0,MROUND(RIGHT(DataFromForm[[#This Row],[Heure sieste]]*1,2),15))</f>
        <v>#VALUE!</v>
      </c>
      <c r="AO755" t="e">
        <f>MROUND(DataFromForm[[#This Row],[Durée sieste]],15)</f>
        <v>#VALUE!</v>
      </c>
      <c r="AP755" t="e" cm="1">
        <f t="array" aca="1" ref="AP755" ca="1">RIGHT(CELL("address",INDEX(Agenda!A:A,MATCH(DataFromForm[[#This Row],[Date]],Agenda!A:A,0))),3)</f>
        <v>#VALUE!</v>
      </c>
      <c r="AQ755" s="4" t="e" cm="1">
        <f t="array" ref="AQ755">INDEX(MatriceHeureHeure[], MATCH(AN755*1,TableHeuresMinutes[Colonne1],0),MATCH(AM755*1,(MatriceHeureHeure[#Headers])*1,0))</f>
        <v>#VALUE!</v>
      </c>
      <c r="AR755" t="e">
        <f t="shared" si="12"/>
        <v>#VALUE!</v>
      </c>
    </row>
    <row r="756" spans="16:44">
      <c r="P756" s="30" t="e">
        <f>LEFT(TEXT(DataFromForm[[#This Row],[Heure coucher]],"0000"),2)</f>
        <v>#VALUE!</v>
      </c>
      <c r="Q756" s="31" t="e">
        <f>LEFT(TEXT(DataFromForm[[#This Row],[Heure coucher]],"0000"),2)+1</f>
        <v>#VALUE!</v>
      </c>
      <c r="R756" s="32" t="e">
        <f>IF(RIGHT(DataFromForm[[#This Row],[Heure coucher]],2)*1 &gt;57,Q756, P756)</f>
        <v>#VALUE!</v>
      </c>
      <c r="S756" s="33" t="e">
        <f>IF(RIGHT(DataFromForm[[#This Row],[Heure coucher]],2)*1 &gt;57,0,MROUND(RIGHT(DataFromForm[[#This Row],[Heure coucher]]*1,2),15))</f>
        <v>#VALUE!</v>
      </c>
      <c r="T756" s="20" t="e" cm="1">
        <f t="array" aca="1" ref="T756" ca="1">RIGHT(CELL("address",INDEX(Agenda!A:A,MATCH(DataFromForm[[#This Row],[Date]],Agenda!A:A,0))),3)</f>
        <v>#VALUE!</v>
      </c>
      <c r="U756" s="34" t="e" cm="1">
        <f t="array" ref="U756">INDEX(MatriceHeureHeure[], MATCH(S756*1,TableHeuresMinutes[Colonne1],0),MATCH(R756*1,(MatriceHeureHeure[#Headers])*1,0))</f>
        <v>#VALUE!</v>
      </c>
      <c r="W756" s="30" t="e">
        <f>LEFT(TEXT(DataFromForm[[#This Row],[Heure levé]],"0000"),2)</f>
        <v>#VALUE!</v>
      </c>
      <c r="X756" s="31" t="e">
        <f>LEFT(TEXT(DataFromForm[[#This Row],[Heure levé]],"0000"),2)+1</f>
        <v>#VALUE!</v>
      </c>
      <c r="Y756" t="e">
        <f>IF(RIGHT(DataFromForm[[#This Row],[Heure levé]],2)*1 &gt;57, X756,W756)</f>
        <v>#VALUE!</v>
      </c>
      <c r="Z756" t="e">
        <f>IF(RIGHT(DataFromForm[[#This Row],[Heure levé]],2)*1 &gt;57,0,MROUND(RIGHT(DataFromForm[[#This Row],[Heure coucher]]*1,2),15))</f>
        <v>#VALUE!</v>
      </c>
      <c r="AA756" t="e" cm="1">
        <f t="array" aca="1" ref="AA756" ca="1">RIGHT(CELL("address",INDEX(Agenda!A:A,MATCH(DataFromForm[[#This Row],[Date]],Agenda!A:A,0))),3)</f>
        <v>#VALUE!</v>
      </c>
      <c r="AB756" s="4" t="e" cm="1">
        <f t="array" ref="AB756">INDEX(MatriceHeureHeure[], MATCH(Z756*1,TableHeuresMinutes[Colonne1],0),MATCH(Y756*1,(MatriceHeureHeure[#Headers])*1,0))</f>
        <v>#VALUE!</v>
      </c>
      <c r="AD756" s="48" t="e">
        <f>LEFT(TEXT(DataFromForm[[#This Row],[HeureBoisson]],"0000"),2)</f>
        <v>#VALUE!</v>
      </c>
      <c r="AE756" s="31" t="e">
        <f>LEFT(TEXT(DataFromForm[[#This Row],[HeureBoisson]],"0000"),2)+1</f>
        <v>#VALUE!</v>
      </c>
      <c r="AF756" t="e">
        <f>IF(RIGHT(DataFromForm[[#This Row],[HeureBoisson]],2)*1 &gt;57, AE756,AD756)</f>
        <v>#VALUE!</v>
      </c>
      <c r="AG756" t="e">
        <f>IF(RIGHT(DataFromForm[[#This Row],[HeureBoisson]],2)*1 &gt;57,0,MROUND(RIGHT(DataFromForm[[#This Row],[Heure coucher]]*1,2),15))</f>
        <v>#VALUE!</v>
      </c>
      <c r="AH756" t="e" cm="1">
        <f t="array" aca="1" ref="AH756" ca="1">RIGHT(CELL("address",INDEX(Agenda!A:A,MATCH(DataFromForm[[#This Row],[Date]],Agenda!A:A,0))),3)-1</f>
        <v>#VALUE!</v>
      </c>
      <c r="AI756" s="4" t="e" cm="1">
        <f t="array" ref="AI756">INDEX(MatriceHeureHeure[], MATCH(AG756*1,TableHeuresMinutes[Colonne1],0),MATCH(AF756*1,(MatriceHeureHeure[#Headers])*1,0))</f>
        <v>#VALUE!</v>
      </c>
      <c r="AJ756" s="37">
        <v>0</v>
      </c>
      <c r="AK756" s="48" t="e">
        <f>LEFT(TEXT(DataFromForm[[#This Row],[Heure sieste]],"0000"),2)</f>
        <v>#VALUE!</v>
      </c>
      <c r="AL756" s="31" t="e">
        <f>LEFT(TEXT(DataFromForm[[#This Row],[Heure sieste]],"0000"),2)+1</f>
        <v>#VALUE!</v>
      </c>
      <c r="AM756" t="e">
        <f>IF(RIGHT(DataFromForm[[#This Row],[Heure sieste]],2)*1 &gt;57, AL756,AK756)</f>
        <v>#VALUE!</v>
      </c>
      <c r="AN756" t="e">
        <f>IF(RIGHT(DataFromForm[[#This Row],[Heure sieste]],2)*1 &gt;57,0,MROUND(RIGHT(DataFromForm[[#This Row],[Heure sieste]]*1,2),15))</f>
        <v>#VALUE!</v>
      </c>
      <c r="AO756" t="e">
        <f>MROUND(DataFromForm[[#This Row],[Durée sieste]],15)</f>
        <v>#VALUE!</v>
      </c>
      <c r="AP756" t="e" cm="1">
        <f t="array" aca="1" ref="AP756" ca="1">RIGHT(CELL("address",INDEX(Agenda!A:A,MATCH(DataFromForm[[#This Row],[Date]],Agenda!A:A,0))),3)</f>
        <v>#VALUE!</v>
      </c>
      <c r="AQ756" s="4" t="e" cm="1">
        <f t="array" ref="AQ756">INDEX(MatriceHeureHeure[], MATCH(AN756*1,TableHeuresMinutes[Colonne1],0),MATCH(AM756*1,(MatriceHeureHeure[#Headers])*1,0))</f>
        <v>#VALUE!</v>
      </c>
      <c r="AR756" t="e">
        <f t="shared" si="12"/>
        <v>#VALUE!</v>
      </c>
    </row>
    <row r="757" spans="16:44">
      <c r="P757" s="30" t="e">
        <f>LEFT(TEXT(DataFromForm[[#This Row],[Heure coucher]],"0000"),2)</f>
        <v>#VALUE!</v>
      </c>
      <c r="Q757" s="31" t="e">
        <f>LEFT(TEXT(DataFromForm[[#This Row],[Heure coucher]],"0000"),2)+1</f>
        <v>#VALUE!</v>
      </c>
      <c r="R757" s="32" t="e">
        <f>IF(RIGHT(DataFromForm[[#This Row],[Heure coucher]],2)*1 &gt;57,Q757, P757)</f>
        <v>#VALUE!</v>
      </c>
      <c r="S757" s="33" t="e">
        <f>IF(RIGHT(DataFromForm[[#This Row],[Heure coucher]],2)*1 &gt;57,0,MROUND(RIGHT(DataFromForm[[#This Row],[Heure coucher]]*1,2),15))</f>
        <v>#VALUE!</v>
      </c>
      <c r="T757" s="20" t="e" cm="1">
        <f t="array" aca="1" ref="T757" ca="1">RIGHT(CELL("address",INDEX(Agenda!A:A,MATCH(DataFromForm[[#This Row],[Date]],Agenda!A:A,0))),3)</f>
        <v>#VALUE!</v>
      </c>
      <c r="U757" s="34" t="e" cm="1">
        <f t="array" ref="U757">INDEX(MatriceHeureHeure[], MATCH(S757*1,TableHeuresMinutes[Colonne1],0),MATCH(R757*1,(MatriceHeureHeure[#Headers])*1,0))</f>
        <v>#VALUE!</v>
      </c>
      <c r="W757" s="30" t="e">
        <f>LEFT(TEXT(DataFromForm[[#This Row],[Heure levé]],"0000"),2)</f>
        <v>#VALUE!</v>
      </c>
      <c r="X757" s="31" t="e">
        <f>LEFT(TEXT(DataFromForm[[#This Row],[Heure levé]],"0000"),2)+1</f>
        <v>#VALUE!</v>
      </c>
      <c r="Y757" t="e">
        <f>IF(RIGHT(DataFromForm[[#This Row],[Heure levé]],2)*1 &gt;57, X757,W757)</f>
        <v>#VALUE!</v>
      </c>
      <c r="Z757" t="e">
        <f>IF(RIGHT(DataFromForm[[#This Row],[Heure levé]],2)*1 &gt;57,0,MROUND(RIGHT(DataFromForm[[#This Row],[Heure coucher]]*1,2),15))</f>
        <v>#VALUE!</v>
      </c>
      <c r="AA757" t="e" cm="1">
        <f t="array" aca="1" ref="AA757" ca="1">RIGHT(CELL("address",INDEX(Agenda!A:A,MATCH(DataFromForm[[#This Row],[Date]],Agenda!A:A,0))),3)</f>
        <v>#VALUE!</v>
      </c>
      <c r="AB757" s="4" t="e" cm="1">
        <f t="array" ref="AB757">INDEX(MatriceHeureHeure[], MATCH(Z757*1,TableHeuresMinutes[Colonne1],0),MATCH(Y757*1,(MatriceHeureHeure[#Headers])*1,0))</f>
        <v>#VALUE!</v>
      </c>
      <c r="AD757" s="48" t="e">
        <f>LEFT(TEXT(DataFromForm[[#This Row],[HeureBoisson]],"0000"),2)</f>
        <v>#VALUE!</v>
      </c>
      <c r="AE757" s="31" t="e">
        <f>LEFT(TEXT(DataFromForm[[#This Row],[HeureBoisson]],"0000"),2)+1</f>
        <v>#VALUE!</v>
      </c>
      <c r="AF757" t="e">
        <f>IF(RIGHT(DataFromForm[[#This Row],[HeureBoisson]],2)*1 &gt;57, AE757,AD757)</f>
        <v>#VALUE!</v>
      </c>
      <c r="AG757" t="e">
        <f>IF(RIGHT(DataFromForm[[#This Row],[HeureBoisson]],2)*1 &gt;57,0,MROUND(RIGHT(DataFromForm[[#This Row],[Heure coucher]]*1,2),15))</f>
        <v>#VALUE!</v>
      </c>
      <c r="AH757" t="e" cm="1">
        <f t="array" aca="1" ref="AH757" ca="1">RIGHT(CELL("address",INDEX(Agenda!A:A,MATCH(DataFromForm[[#This Row],[Date]],Agenda!A:A,0))),3)-1</f>
        <v>#VALUE!</v>
      </c>
      <c r="AI757" s="4" t="e" cm="1">
        <f t="array" ref="AI757">INDEX(MatriceHeureHeure[], MATCH(AG757*1,TableHeuresMinutes[Colonne1],0),MATCH(AF757*1,(MatriceHeureHeure[#Headers])*1,0))</f>
        <v>#VALUE!</v>
      </c>
      <c r="AJ757" s="37">
        <v>0</v>
      </c>
      <c r="AK757" s="48" t="e">
        <f>LEFT(TEXT(DataFromForm[[#This Row],[Heure sieste]],"0000"),2)</f>
        <v>#VALUE!</v>
      </c>
      <c r="AL757" s="31" t="e">
        <f>LEFT(TEXT(DataFromForm[[#This Row],[Heure sieste]],"0000"),2)+1</f>
        <v>#VALUE!</v>
      </c>
      <c r="AM757" t="e">
        <f>IF(RIGHT(DataFromForm[[#This Row],[Heure sieste]],2)*1 &gt;57, AL757,AK757)</f>
        <v>#VALUE!</v>
      </c>
      <c r="AN757" t="e">
        <f>IF(RIGHT(DataFromForm[[#This Row],[Heure sieste]],2)*1 &gt;57,0,MROUND(RIGHT(DataFromForm[[#This Row],[Heure sieste]]*1,2),15))</f>
        <v>#VALUE!</v>
      </c>
      <c r="AO757" t="e">
        <f>MROUND(DataFromForm[[#This Row],[Durée sieste]],15)</f>
        <v>#VALUE!</v>
      </c>
      <c r="AP757" t="e" cm="1">
        <f t="array" aca="1" ref="AP757" ca="1">RIGHT(CELL("address",INDEX(Agenda!A:A,MATCH(DataFromForm[[#This Row],[Date]],Agenda!A:A,0))),3)</f>
        <v>#VALUE!</v>
      </c>
      <c r="AQ757" s="4" t="e" cm="1">
        <f t="array" ref="AQ757">INDEX(MatriceHeureHeure[], MATCH(AN757*1,TableHeuresMinutes[Colonne1],0),MATCH(AM757*1,(MatriceHeureHeure[#Headers])*1,0))</f>
        <v>#VALUE!</v>
      </c>
      <c r="AR757" t="e">
        <f t="shared" si="12"/>
        <v>#VALUE!</v>
      </c>
    </row>
    <row r="758" spans="16:44">
      <c r="P758" s="30" t="e">
        <f>LEFT(TEXT(DataFromForm[[#This Row],[Heure coucher]],"0000"),2)</f>
        <v>#VALUE!</v>
      </c>
      <c r="Q758" s="31" t="e">
        <f>LEFT(TEXT(DataFromForm[[#This Row],[Heure coucher]],"0000"),2)+1</f>
        <v>#VALUE!</v>
      </c>
      <c r="R758" s="32" t="e">
        <f>IF(RIGHT(DataFromForm[[#This Row],[Heure coucher]],2)*1 &gt;57,Q758, P758)</f>
        <v>#VALUE!</v>
      </c>
      <c r="S758" s="33" t="e">
        <f>IF(RIGHT(DataFromForm[[#This Row],[Heure coucher]],2)*1 &gt;57,0,MROUND(RIGHT(DataFromForm[[#This Row],[Heure coucher]]*1,2),15))</f>
        <v>#VALUE!</v>
      </c>
      <c r="T758" s="20" t="e" cm="1">
        <f t="array" aca="1" ref="T758" ca="1">RIGHT(CELL("address",INDEX(Agenda!A:A,MATCH(DataFromForm[[#This Row],[Date]],Agenda!A:A,0))),3)</f>
        <v>#VALUE!</v>
      </c>
      <c r="U758" s="34" t="e" cm="1">
        <f t="array" ref="U758">INDEX(MatriceHeureHeure[], MATCH(S758*1,TableHeuresMinutes[Colonne1],0),MATCH(R758*1,(MatriceHeureHeure[#Headers])*1,0))</f>
        <v>#VALUE!</v>
      </c>
      <c r="W758" s="30" t="e">
        <f>LEFT(TEXT(DataFromForm[[#This Row],[Heure levé]],"0000"),2)</f>
        <v>#VALUE!</v>
      </c>
      <c r="X758" s="31" t="e">
        <f>LEFT(TEXT(DataFromForm[[#This Row],[Heure levé]],"0000"),2)+1</f>
        <v>#VALUE!</v>
      </c>
      <c r="Y758" t="e">
        <f>IF(RIGHT(DataFromForm[[#This Row],[Heure levé]],2)*1 &gt;57, X758,W758)</f>
        <v>#VALUE!</v>
      </c>
      <c r="Z758" t="e">
        <f>IF(RIGHT(DataFromForm[[#This Row],[Heure levé]],2)*1 &gt;57,0,MROUND(RIGHT(DataFromForm[[#This Row],[Heure coucher]]*1,2),15))</f>
        <v>#VALUE!</v>
      </c>
      <c r="AA758" t="e" cm="1">
        <f t="array" aca="1" ref="AA758" ca="1">RIGHT(CELL("address",INDEX(Agenda!A:A,MATCH(DataFromForm[[#This Row],[Date]],Agenda!A:A,0))),3)</f>
        <v>#VALUE!</v>
      </c>
      <c r="AB758" s="4" t="e" cm="1">
        <f t="array" ref="AB758">INDEX(MatriceHeureHeure[], MATCH(Z758*1,TableHeuresMinutes[Colonne1],0),MATCH(Y758*1,(MatriceHeureHeure[#Headers])*1,0))</f>
        <v>#VALUE!</v>
      </c>
      <c r="AD758" s="48" t="e">
        <f>LEFT(TEXT(DataFromForm[[#This Row],[HeureBoisson]],"0000"),2)</f>
        <v>#VALUE!</v>
      </c>
      <c r="AE758" s="31" t="e">
        <f>LEFT(TEXT(DataFromForm[[#This Row],[HeureBoisson]],"0000"),2)+1</f>
        <v>#VALUE!</v>
      </c>
      <c r="AF758" t="e">
        <f>IF(RIGHT(DataFromForm[[#This Row],[HeureBoisson]],2)*1 &gt;57, AE758,AD758)</f>
        <v>#VALUE!</v>
      </c>
      <c r="AG758" t="e">
        <f>IF(RIGHT(DataFromForm[[#This Row],[HeureBoisson]],2)*1 &gt;57,0,MROUND(RIGHT(DataFromForm[[#This Row],[Heure coucher]]*1,2),15))</f>
        <v>#VALUE!</v>
      </c>
      <c r="AH758" t="e" cm="1">
        <f t="array" aca="1" ref="AH758" ca="1">RIGHT(CELL("address",INDEX(Agenda!A:A,MATCH(DataFromForm[[#This Row],[Date]],Agenda!A:A,0))),3)-1</f>
        <v>#VALUE!</v>
      </c>
      <c r="AI758" s="4" t="e" cm="1">
        <f t="array" ref="AI758">INDEX(MatriceHeureHeure[], MATCH(AG758*1,TableHeuresMinutes[Colonne1],0),MATCH(AF758*1,(MatriceHeureHeure[#Headers])*1,0))</f>
        <v>#VALUE!</v>
      </c>
      <c r="AJ758" s="37">
        <v>0</v>
      </c>
      <c r="AK758" s="48" t="e">
        <f>LEFT(TEXT(DataFromForm[[#This Row],[Heure sieste]],"0000"),2)</f>
        <v>#VALUE!</v>
      </c>
      <c r="AL758" s="31" t="e">
        <f>LEFT(TEXT(DataFromForm[[#This Row],[Heure sieste]],"0000"),2)+1</f>
        <v>#VALUE!</v>
      </c>
      <c r="AM758" t="e">
        <f>IF(RIGHT(DataFromForm[[#This Row],[Heure sieste]],2)*1 &gt;57, AL758,AK758)</f>
        <v>#VALUE!</v>
      </c>
      <c r="AN758" t="e">
        <f>IF(RIGHT(DataFromForm[[#This Row],[Heure sieste]],2)*1 &gt;57,0,MROUND(RIGHT(DataFromForm[[#This Row],[Heure sieste]]*1,2),15))</f>
        <v>#VALUE!</v>
      </c>
      <c r="AO758" t="e">
        <f>MROUND(DataFromForm[[#This Row],[Durée sieste]],15)</f>
        <v>#VALUE!</v>
      </c>
      <c r="AP758" t="e" cm="1">
        <f t="array" aca="1" ref="AP758" ca="1">RIGHT(CELL("address",INDEX(Agenda!A:A,MATCH(DataFromForm[[#This Row],[Date]],Agenda!A:A,0))),3)</f>
        <v>#VALUE!</v>
      </c>
      <c r="AQ758" s="4" t="e" cm="1">
        <f t="array" ref="AQ758">INDEX(MatriceHeureHeure[], MATCH(AN758*1,TableHeuresMinutes[Colonne1],0),MATCH(AM758*1,(MatriceHeureHeure[#Headers])*1,0))</f>
        <v>#VALUE!</v>
      </c>
      <c r="AR758" t="e">
        <f t="shared" si="12"/>
        <v>#VALUE!</v>
      </c>
    </row>
    <row r="759" spans="16:44">
      <c r="P759" s="30" t="e">
        <f>LEFT(TEXT(DataFromForm[[#This Row],[Heure coucher]],"0000"),2)</f>
        <v>#VALUE!</v>
      </c>
      <c r="Q759" s="31" t="e">
        <f>LEFT(TEXT(DataFromForm[[#This Row],[Heure coucher]],"0000"),2)+1</f>
        <v>#VALUE!</v>
      </c>
      <c r="R759" s="32" t="e">
        <f>IF(RIGHT(DataFromForm[[#This Row],[Heure coucher]],2)*1 &gt;57,Q759, P759)</f>
        <v>#VALUE!</v>
      </c>
      <c r="S759" s="33" t="e">
        <f>IF(RIGHT(DataFromForm[[#This Row],[Heure coucher]],2)*1 &gt;57,0,MROUND(RIGHT(DataFromForm[[#This Row],[Heure coucher]]*1,2),15))</f>
        <v>#VALUE!</v>
      </c>
      <c r="T759" s="20" t="e" cm="1">
        <f t="array" aca="1" ref="T759" ca="1">RIGHT(CELL("address",INDEX(Agenda!A:A,MATCH(DataFromForm[[#This Row],[Date]],Agenda!A:A,0))),3)</f>
        <v>#VALUE!</v>
      </c>
      <c r="U759" s="34" t="e" cm="1">
        <f t="array" ref="U759">INDEX(MatriceHeureHeure[], MATCH(S759*1,TableHeuresMinutes[Colonne1],0),MATCH(R759*1,(MatriceHeureHeure[#Headers])*1,0))</f>
        <v>#VALUE!</v>
      </c>
      <c r="W759" s="30" t="e">
        <f>LEFT(TEXT(DataFromForm[[#This Row],[Heure levé]],"0000"),2)</f>
        <v>#VALUE!</v>
      </c>
      <c r="X759" s="31" t="e">
        <f>LEFT(TEXT(DataFromForm[[#This Row],[Heure levé]],"0000"),2)+1</f>
        <v>#VALUE!</v>
      </c>
      <c r="Y759" t="e">
        <f>IF(RIGHT(DataFromForm[[#This Row],[Heure levé]],2)*1 &gt;57, X759,W759)</f>
        <v>#VALUE!</v>
      </c>
      <c r="Z759" t="e">
        <f>IF(RIGHT(DataFromForm[[#This Row],[Heure levé]],2)*1 &gt;57,0,MROUND(RIGHT(DataFromForm[[#This Row],[Heure coucher]]*1,2),15))</f>
        <v>#VALUE!</v>
      </c>
      <c r="AA759" t="e" cm="1">
        <f t="array" aca="1" ref="AA759" ca="1">RIGHT(CELL("address",INDEX(Agenda!A:A,MATCH(DataFromForm[[#This Row],[Date]],Agenda!A:A,0))),3)</f>
        <v>#VALUE!</v>
      </c>
      <c r="AB759" s="4" t="e" cm="1">
        <f t="array" ref="AB759">INDEX(MatriceHeureHeure[], MATCH(Z759*1,TableHeuresMinutes[Colonne1],0),MATCH(Y759*1,(MatriceHeureHeure[#Headers])*1,0))</f>
        <v>#VALUE!</v>
      </c>
      <c r="AD759" s="48" t="e">
        <f>LEFT(TEXT(DataFromForm[[#This Row],[HeureBoisson]],"0000"),2)</f>
        <v>#VALUE!</v>
      </c>
      <c r="AE759" s="31" t="e">
        <f>LEFT(TEXT(DataFromForm[[#This Row],[HeureBoisson]],"0000"),2)+1</f>
        <v>#VALUE!</v>
      </c>
      <c r="AF759" t="e">
        <f>IF(RIGHT(DataFromForm[[#This Row],[HeureBoisson]],2)*1 &gt;57, AE759,AD759)</f>
        <v>#VALUE!</v>
      </c>
      <c r="AG759" t="e">
        <f>IF(RIGHT(DataFromForm[[#This Row],[HeureBoisson]],2)*1 &gt;57,0,MROUND(RIGHT(DataFromForm[[#This Row],[Heure coucher]]*1,2),15))</f>
        <v>#VALUE!</v>
      </c>
      <c r="AH759" t="e" cm="1">
        <f t="array" aca="1" ref="AH759" ca="1">RIGHT(CELL("address",INDEX(Agenda!A:A,MATCH(DataFromForm[[#This Row],[Date]],Agenda!A:A,0))),3)-1</f>
        <v>#VALUE!</v>
      </c>
      <c r="AI759" s="4" t="e" cm="1">
        <f t="array" ref="AI759">INDEX(MatriceHeureHeure[], MATCH(AG759*1,TableHeuresMinutes[Colonne1],0),MATCH(AF759*1,(MatriceHeureHeure[#Headers])*1,0))</f>
        <v>#VALUE!</v>
      </c>
      <c r="AJ759" s="37">
        <v>0</v>
      </c>
      <c r="AK759" s="48" t="e">
        <f>LEFT(TEXT(DataFromForm[[#This Row],[Heure sieste]],"0000"),2)</f>
        <v>#VALUE!</v>
      </c>
      <c r="AL759" s="31" t="e">
        <f>LEFT(TEXT(DataFromForm[[#This Row],[Heure sieste]],"0000"),2)+1</f>
        <v>#VALUE!</v>
      </c>
      <c r="AM759" t="e">
        <f>IF(RIGHT(DataFromForm[[#This Row],[Heure sieste]],2)*1 &gt;57, AL759,AK759)</f>
        <v>#VALUE!</v>
      </c>
      <c r="AN759" t="e">
        <f>IF(RIGHT(DataFromForm[[#This Row],[Heure sieste]],2)*1 &gt;57,0,MROUND(RIGHT(DataFromForm[[#This Row],[Heure sieste]]*1,2),15))</f>
        <v>#VALUE!</v>
      </c>
      <c r="AO759" t="e">
        <f>MROUND(DataFromForm[[#This Row],[Durée sieste]],15)</f>
        <v>#VALUE!</v>
      </c>
      <c r="AP759" t="e" cm="1">
        <f t="array" aca="1" ref="AP759" ca="1">RIGHT(CELL("address",INDEX(Agenda!A:A,MATCH(DataFromForm[[#This Row],[Date]],Agenda!A:A,0))),3)</f>
        <v>#VALUE!</v>
      </c>
      <c r="AQ759" s="4" t="e" cm="1">
        <f t="array" ref="AQ759">INDEX(MatriceHeureHeure[], MATCH(AN759*1,TableHeuresMinutes[Colonne1],0),MATCH(AM759*1,(MatriceHeureHeure[#Headers])*1,0))</f>
        <v>#VALUE!</v>
      </c>
      <c r="AR759" t="e">
        <f t="shared" si="12"/>
        <v>#VALUE!</v>
      </c>
    </row>
    <row r="760" spans="16:44">
      <c r="P760" s="30" t="e">
        <f>LEFT(TEXT(DataFromForm[[#This Row],[Heure coucher]],"0000"),2)</f>
        <v>#VALUE!</v>
      </c>
      <c r="Q760" s="31" t="e">
        <f>LEFT(TEXT(DataFromForm[[#This Row],[Heure coucher]],"0000"),2)+1</f>
        <v>#VALUE!</v>
      </c>
      <c r="R760" s="32" t="e">
        <f>IF(RIGHT(DataFromForm[[#This Row],[Heure coucher]],2)*1 &gt;57,Q760, P760)</f>
        <v>#VALUE!</v>
      </c>
      <c r="S760" s="33" t="e">
        <f>IF(RIGHT(DataFromForm[[#This Row],[Heure coucher]],2)*1 &gt;57,0,MROUND(RIGHT(DataFromForm[[#This Row],[Heure coucher]]*1,2),15))</f>
        <v>#VALUE!</v>
      </c>
      <c r="T760" s="20" t="e" cm="1">
        <f t="array" aca="1" ref="T760" ca="1">RIGHT(CELL("address",INDEX(Agenda!A:A,MATCH(DataFromForm[[#This Row],[Date]],Agenda!A:A,0))),3)</f>
        <v>#VALUE!</v>
      </c>
      <c r="U760" s="34" t="e" cm="1">
        <f t="array" ref="U760">INDEX(MatriceHeureHeure[], MATCH(S760*1,TableHeuresMinutes[Colonne1],0),MATCH(R760*1,(MatriceHeureHeure[#Headers])*1,0))</f>
        <v>#VALUE!</v>
      </c>
      <c r="W760" s="30" t="e">
        <f>LEFT(TEXT(DataFromForm[[#This Row],[Heure levé]],"0000"),2)</f>
        <v>#VALUE!</v>
      </c>
      <c r="X760" s="31" t="e">
        <f>LEFT(TEXT(DataFromForm[[#This Row],[Heure levé]],"0000"),2)+1</f>
        <v>#VALUE!</v>
      </c>
      <c r="Y760" t="e">
        <f>IF(RIGHT(DataFromForm[[#This Row],[Heure levé]],2)*1 &gt;57, X760,W760)</f>
        <v>#VALUE!</v>
      </c>
      <c r="Z760" t="e">
        <f>IF(RIGHT(DataFromForm[[#This Row],[Heure levé]],2)*1 &gt;57,0,MROUND(RIGHT(DataFromForm[[#This Row],[Heure coucher]]*1,2),15))</f>
        <v>#VALUE!</v>
      </c>
      <c r="AA760" t="e" cm="1">
        <f t="array" aca="1" ref="AA760" ca="1">RIGHT(CELL("address",INDEX(Agenda!A:A,MATCH(DataFromForm[[#This Row],[Date]],Agenda!A:A,0))),3)</f>
        <v>#VALUE!</v>
      </c>
      <c r="AB760" s="4" t="e" cm="1">
        <f t="array" ref="AB760">INDEX(MatriceHeureHeure[], MATCH(Z760*1,TableHeuresMinutes[Colonne1],0),MATCH(Y760*1,(MatriceHeureHeure[#Headers])*1,0))</f>
        <v>#VALUE!</v>
      </c>
      <c r="AD760" s="48" t="e">
        <f>LEFT(TEXT(DataFromForm[[#This Row],[HeureBoisson]],"0000"),2)</f>
        <v>#VALUE!</v>
      </c>
      <c r="AE760" s="31" t="e">
        <f>LEFT(TEXT(DataFromForm[[#This Row],[HeureBoisson]],"0000"),2)+1</f>
        <v>#VALUE!</v>
      </c>
      <c r="AF760" t="e">
        <f>IF(RIGHT(DataFromForm[[#This Row],[HeureBoisson]],2)*1 &gt;57, AE760,AD760)</f>
        <v>#VALUE!</v>
      </c>
      <c r="AG760" t="e">
        <f>IF(RIGHT(DataFromForm[[#This Row],[HeureBoisson]],2)*1 &gt;57,0,MROUND(RIGHT(DataFromForm[[#This Row],[Heure coucher]]*1,2),15))</f>
        <v>#VALUE!</v>
      </c>
      <c r="AH760" t="e" cm="1">
        <f t="array" aca="1" ref="AH760" ca="1">RIGHT(CELL("address",INDEX(Agenda!A:A,MATCH(DataFromForm[[#This Row],[Date]],Agenda!A:A,0))),3)-1</f>
        <v>#VALUE!</v>
      </c>
      <c r="AI760" s="4" t="e" cm="1">
        <f t="array" ref="AI760">INDEX(MatriceHeureHeure[], MATCH(AG760*1,TableHeuresMinutes[Colonne1],0),MATCH(AF760*1,(MatriceHeureHeure[#Headers])*1,0))</f>
        <v>#VALUE!</v>
      </c>
      <c r="AJ760" s="37">
        <v>0</v>
      </c>
      <c r="AK760" s="48" t="e">
        <f>LEFT(TEXT(DataFromForm[[#This Row],[Heure sieste]],"0000"),2)</f>
        <v>#VALUE!</v>
      </c>
      <c r="AL760" s="31" t="e">
        <f>LEFT(TEXT(DataFromForm[[#This Row],[Heure sieste]],"0000"),2)+1</f>
        <v>#VALUE!</v>
      </c>
      <c r="AM760" t="e">
        <f>IF(RIGHT(DataFromForm[[#This Row],[Heure sieste]],2)*1 &gt;57, AL760,AK760)</f>
        <v>#VALUE!</v>
      </c>
      <c r="AN760" t="e">
        <f>IF(RIGHT(DataFromForm[[#This Row],[Heure sieste]],2)*1 &gt;57,0,MROUND(RIGHT(DataFromForm[[#This Row],[Heure sieste]]*1,2),15))</f>
        <v>#VALUE!</v>
      </c>
      <c r="AO760" t="e">
        <f>MROUND(DataFromForm[[#This Row],[Durée sieste]],15)</f>
        <v>#VALUE!</v>
      </c>
      <c r="AP760" t="e" cm="1">
        <f t="array" aca="1" ref="AP760" ca="1">RIGHT(CELL("address",INDEX(Agenda!A:A,MATCH(DataFromForm[[#This Row],[Date]],Agenda!A:A,0))),3)</f>
        <v>#VALUE!</v>
      </c>
      <c r="AQ760" s="4" t="e" cm="1">
        <f t="array" ref="AQ760">INDEX(MatriceHeureHeure[], MATCH(AN760*1,TableHeuresMinutes[Colonne1],0),MATCH(AM760*1,(MatriceHeureHeure[#Headers])*1,0))</f>
        <v>#VALUE!</v>
      </c>
      <c r="AR760" t="e">
        <f t="shared" si="12"/>
        <v>#VALUE!</v>
      </c>
    </row>
    <row r="761" spans="16:44">
      <c r="P761" s="30" t="e">
        <f>LEFT(TEXT(DataFromForm[[#This Row],[Heure coucher]],"0000"),2)</f>
        <v>#VALUE!</v>
      </c>
      <c r="Q761" s="31" t="e">
        <f>LEFT(TEXT(DataFromForm[[#This Row],[Heure coucher]],"0000"),2)+1</f>
        <v>#VALUE!</v>
      </c>
      <c r="R761" s="32" t="e">
        <f>IF(RIGHT(DataFromForm[[#This Row],[Heure coucher]],2)*1 &gt;57,Q761, P761)</f>
        <v>#VALUE!</v>
      </c>
      <c r="S761" s="33" t="e">
        <f>IF(RIGHT(DataFromForm[[#This Row],[Heure coucher]],2)*1 &gt;57,0,MROUND(RIGHT(DataFromForm[[#This Row],[Heure coucher]]*1,2),15))</f>
        <v>#VALUE!</v>
      </c>
      <c r="T761" s="20" t="e" cm="1">
        <f t="array" aca="1" ref="T761" ca="1">RIGHT(CELL("address",INDEX(Agenda!A:A,MATCH(DataFromForm[[#This Row],[Date]],Agenda!A:A,0))),3)</f>
        <v>#VALUE!</v>
      </c>
      <c r="U761" s="34" t="e" cm="1">
        <f t="array" ref="U761">INDEX(MatriceHeureHeure[], MATCH(S761*1,TableHeuresMinutes[Colonne1],0),MATCH(R761*1,(MatriceHeureHeure[#Headers])*1,0))</f>
        <v>#VALUE!</v>
      </c>
      <c r="W761" s="30" t="e">
        <f>LEFT(TEXT(DataFromForm[[#This Row],[Heure levé]],"0000"),2)</f>
        <v>#VALUE!</v>
      </c>
      <c r="X761" s="31" t="e">
        <f>LEFT(TEXT(DataFromForm[[#This Row],[Heure levé]],"0000"),2)+1</f>
        <v>#VALUE!</v>
      </c>
      <c r="Y761" t="e">
        <f>IF(RIGHT(DataFromForm[[#This Row],[Heure levé]],2)*1 &gt;57, X761,W761)</f>
        <v>#VALUE!</v>
      </c>
      <c r="Z761" t="e">
        <f>IF(RIGHT(DataFromForm[[#This Row],[Heure levé]],2)*1 &gt;57,0,MROUND(RIGHT(DataFromForm[[#This Row],[Heure coucher]]*1,2),15))</f>
        <v>#VALUE!</v>
      </c>
      <c r="AA761" t="e" cm="1">
        <f t="array" aca="1" ref="AA761" ca="1">RIGHT(CELL("address",INDEX(Agenda!A:A,MATCH(DataFromForm[[#This Row],[Date]],Agenda!A:A,0))),3)</f>
        <v>#VALUE!</v>
      </c>
      <c r="AB761" s="4" t="e" cm="1">
        <f t="array" ref="AB761">INDEX(MatriceHeureHeure[], MATCH(Z761*1,TableHeuresMinutes[Colonne1],0),MATCH(Y761*1,(MatriceHeureHeure[#Headers])*1,0))</f>
        <v>#VALUE!</v>
      </c>
      <c r="AD761" s="48" t="e">
        <f>LEFT(TEXT(DataFromForm[[#This Row],[HeureBoisson]],"0000"),2)</f>
        <v>#VALUE!</v>
      </c>
      <c r="AE761" s="31" t="e">
        <f>LEFT(TEXT(DataFromForm[[#This Row],[HeureBoisson]],"0000"),2)+1</f>
        <v>#VALUE!</v>
      </c>
      <c r="AF761" t="e">
        <f>IF(RIGHT(DataFromForm[[#This Row],[HeureBoisson]],2)*1 &gt;57, AE761,AD761)</f>
        <v>#VALUE!</v>
      </c>
      <c r="AG761" t="e">
        <f>IF(RIGHT(DataFromForm[[#This Row],[HeureBoisson]],2)*1 &gt;57,0,MROUND(RIGHT(DataFromForm[[#This Row],[Heure coucher]]*1,2),15))</f>
        <v>#VALUE!</v>
      </c>
      <c r="AH761" t="e" cm="1">
        <f t="array" aca="1" ref="AH761" ca="1">RIGHT(CELL("address",INDEX(Agenda!A:A,MATCH(DataFromForm[[#This Row],[Date]],Agenda!A:A,0))),3)-1</f>
        <v>#VALUE!</v>
      </c>
      <c r="AI761" s="4" t="e" cm="1">
        <f t="array" ref="AI761">INDEX(MatriceHeureHeure[], MATCH(AG761*1,TableHeuresMinutes[Colonne1],0),MATCH(AF761*1,(MatriceHeureHeure[#Headers])*1,0))</f>
        <v>#VALUE!</v>
      </c>
      <c r="AJ761" s="37">
        <v>0</v>
      </c>
      <c r="AK761" s="48" t="e">
        <f>LEFT(TEXT(DataFromForm[[#This Row],[Heure sieste]],"0000"),2)</f>
        <v>#VALUE!</v>
      </c>
      <c r="AL761" s="31" t="e">
        <f>LEFT(TEXT(DataFromForm[[#This Row],[Heure sieste]],"0000"),2)+1</f>
        <v>#VALUE!</v>
      </c>
      <c r="AM761" t="e">
        <f>IF(RIGHT(DataFromForm[[#This Row],[Heure sieste]],2)*1 &gt;57, AL761,AK761)</f>
        <v>#VALUE!</v>
      </c>
      <c r="AN761" t="e">
        <f>IF(RIGHT(DataFromForm[[#This Row],[Heure sieste]],2)*1 &gt;57,0,MROUND(RIGHT(DataFromForm[[#This Row],[Heure sieste]]*1,2),15))</f>
        <v>#VALUE!</v>
      </c>
      <c r="AO761" t="e">
        <f>MROUND(DataFromForm[[#This Row],[Durée sieste]],15)</f>
        <v>#VALUE!</v>
      </c>
      <c r="AP761" t="e" cm="1">
        <f t="array" aca="1" ref="AP761" ca="1">RIGHT(CELL("address",INDEX(Agenda!A:A,MATCH(DataFromForm[[#This Row],[Date]],Agenda!A:A,0))),3)</f>
        <v>#VALUE!</v>
      </c>
      <c r="AQ761" s="4" t="e" cm="1">
        <f t="array" ref="AQ761">INDEX(MatriceHeureHeure[], MATCH(AN761*1,TableHeuresMinutes[Colonne1],0),MATCH(AM761*1,(MatriceHeureHeure[#Headers])*1,0))</f>
        <v>#VALUE!</v>
      </c>
      <c r="AR761" t="e">
        <f t="shared" si="12"/>
        <v>#VALUE!</v>
      </c>
    </row>
    <row r="762" spans="16:44">
      <c r="P762" s="30" t="e">
        <f>LEFT(TEXT(DataFromForm[[#This Row],[Heure coucher]],"0000"),2)</f>
        <v>#VALUE!</v>
      </c>
      <c r="Q762" s="31" t="e">
        <f>LEFT(TEXT(DataFromForm[[#This Row],[Heure coucher]],"0000"),2)+1</f>
        <v>#VALUE!</v>
      </c>
      <c r="R762" s="32" t="e">
        <f>IF(RIGHT(DataFromForm[[#This Row],[Heure coucher]],2)*1 &gt;57,Q762, P762)</f>
        <v>#VALUE!</v>
      </c>
      <c r="S762" s="33" t="e">
        <f>IF(RIGHT(DataFromForm[[#This Row],[Heure coucher]],2)*1 &gt;57,0,MROUND(RIGHT(DataFromForm[[#This Row],[Heure coucher]]*1,2),15))</f>
        <v>#VALUE!</v>
      </c>
      <c r="T762" s="20" t="e" cm="1">
        <f t="array" aca="1" ref="T762" ca="1">RIGHT(CELL("address",INDEX(Agenda!A:A,MATCH(DataFromForm[[#This Row],[Date]],Agenda!A:A,0))),3)</f>
        <v>#VALUE!</v>
      </c>
      <c r="U762" s="34" t="e" cm="1">
        <f t="array" ref="U762">INDEX(MatriceHeureHeure[], MATCH(S762*1,TableHeuresMinutes[Colonne1],0),MATCH(R762*1,(MatriceHeureHeure[#Headers])*1,0))</f>
        <v>#VALUE!</v>
      </c>
      <c r="W762" s="30" t="e">
        <f>LEFT(TEXT(DataFromForm[[#This Row],[Heure levé]],"0000"),2)</f>
        <v>#VALUE!</v>
      </c>
      <c r="X762" s="31" t="e">
        <f>LEFT(TEXT(DataFromForm[[#This Row],[Heure levé]],"0000"),2)+1</f>
        <v>#VALUE!</v>
      </c>
      <c r="Y762" t="e">
        <f>IF(RIGHT(DataFromForm[[#This Row],[Heure levé]],2)*1 &gt;57, X762,W762)</f>
        <v>#VALUE!</v>
      </c>
      <c r="Z762" t="e">
        <f>IF(RIGHT(DataFromForm[[#This Row],[Heure levé]],2)*1 &gt;57,0,MROUND(RIGHT(DataFromForm[[#This Row],[Heure coucher]]*1,2),15))</f>
        <v>#VALUE!</v>
      </c>
      <c r="AA762" t="e" cm="1">
        <f t="array" aca="1" ref="AA762" ca="1">RIGHT(CELL("address",INDEX(Agenda!A:A,MATCH(DataFromForm[[#This Row],[Date]],Agenda!A:A,0))),3)</f>
        <v>#VALUE!</v>
      </c>
      <c r="AB762" s="4" t="e" cm="1">
        <f t="array" ref="AB762">INDEX(MatriceHeureHeure[], MATCH(Z762*1,TableHeuresMinutes[Colonne1],0),MATCH(Y762*1,(MatriceHeureHeure[#Headers])*1,0))</f>
        <v>#VALUE!</v>
      </c>
      <c r="AD762" s="48" t="e">
        <f>LEFT(TEXT(DataFromForm[[#This Row],[HeureBoisson]],"0000"),2)</f>
        <v>#VALUE!</v>
      </c>
      <c r="AE762" s="31" t="e">
        <f>LEFT(TEXT(DataFromForm[[#This Row],[HeureBoisson]],"0000"),2)+1</f>
        <v>#VALUE!</v>
      </c>
      <c r="AF762" t="e">
        <f>IF(RIGHT(DataFromForm[[#This Row],[HeureBoisson]],2)*1 &gt;57, AE762,AD762)</f>
        <v>#VALUE!</v>
      </c>
      <c r="AG762" t="e">
        <f>IF(RIGHT(DataFromForm[[#This Row],[HeureBoisson]],2)*1 &gt;57,0,MROUND(RIGHT(DataFromForm[[#This Row],[Heure coucher]]*1,2),15))</f>
        <v>#VALUE!</v>
      </c>
      <c r="AH762" t="e" cm="1">
        <f t="array" aca="1" ref="AH762" ca="1">RIGHT(CELL("address",INDEX(Agenda!A:A,MATCH(DataFromForm[[#This Row],[Date]],Agenda!A:A,0))),3)-1</f>
        <v>#VALUE!</v>
      </c>
      <c r="AI762" s="4" t="e" cm="1">
        <f t="array" ref="AI762">INDEX(MatriceHeureHeure[], MATCH(AG762*1,TableHeuresMinutes[Colonne1],0),MATCH(AF762*1,(MatriceHeureHeure[#Headers])*1,0))</f>
        <v>#VALUE!</v>
      </c>
      <c r="AJ762" s="37">
        <v>0</v>
      </c>
      <c r="AK762" s="48" t="e">
        <f>LEFT(TEXT(DataFromForm[[#This Row],[Heure sieste]],"0000"),2)</f>
        <v>#VALUE!</v>
      </c>
      <c r="AL762" s="31" t="e">
        <f>LEFT(TEXT(DataFromForm[[#This Row],[Heure sieste]],"0000"),2)+1</f>
        <v>#VALUE!</v>
      </c>
      <c r="AM762" t="e">
        <f>IF(RIGHT(DataFromForm[[#This Row],[Heure sieste]],2)*1 &gt;57, AL762,AK762)</f>
        <v>#VALUE!</v>
      </c>
      <c r="AN762" t="e">
        <f>IF(RIGHT(DataFromForm[[#This Row],[Heure sieste]],2)*1 &gt;57,0,MROUND(RIGHT(DataFromForm[[#This Row],[Heure sieste]]*1,2),15))</f>
        <v>#VALUE!</v>
      </c>
      <c r="AO762" t="e">
        <f>MROUND(DataFromForm[[#This Row],[Durée sieste]],15)</f>
        <v>#VALUE!</v>
      </c>
      <c r="AP762" t="e" cm="1">
        <f t="array" aca="1" ref="AP762" ca="1">RIGHT(CELL("address",INDEX(Agenda!A:A,MATCH(DataFromForm[[#This Row],[Date]],Agenda!A:A,0))),3)</f>
        <v>#VALUE!</v>
      </c>
      <c r="AQ762" s="4" t="e" cm="1">
        <f t="array" ref="AQ762">INDEX(MatriceHeureHeure[], MATCH(AN762*1,TableHeuresMinutes[Colonne1],0),MATCH(AM762*1,(MatriceHeureHeure[#Headers])*1,0))</f>
        <v>#VALUE!</v>
      </c>
      <c r="AR762" t="e">
        <f t="shared" si="12"/>
        <v>#VALUE!</v>
      </c>
    </row>
    <row r="763" spans="16:44">
      <c r="P763" s="30" t="e">
        <f>LEFT(TEXT(DataFromForm[[#This Row],[Heure coucher]],"0000"),2)</f>
        <v>#VALUE!</v>
      </c>
      <c r="Q763" s="31" t="e">
        <f>LEFT(TEXT(DataFromForm[[#This Row],[Heure coucher]],"0000"),2)+1</f>
        <v>#VALUE!</v>
      </c>
      <c r="R763" s="32" t="e">
        <f>IF(RIGHT(DataFromForm[[#This Row],[Heure coucher]],2)*1 &gt;57,Q763, P763)</f>
        <v>#VALUE!</v>
      </c>
      <c r="S763" s="33" t="e">
        <f>IF(RIGHT(DataFromForm[[#This Row],[Heure coucher]],2)*1 &gt;57,0,MROUND(RIGHT(DataFromForm[[#This Row],[Heure coucher]]*1,2),15))</f>
        <v>#VALUE!</v>
      </c>
      <c r="T763" s="20" t="e" cm="1">
        <f t="array" aca="1" ref="T763" ca="1">RIGHT(CELL("address",INDEX(Agenda!A:A,MATCH(DataFromForm[[#This Row],[Date]],Agenda!A:A,0))),3)</f>
        <v>#VALUE!</v>
      </c>
      <c r="U763" s="34" t="e" cm="1">
        <f t="array" ref="U763">INDEX(MatriceHeureHeure[], MATCH(S763*1,TableHeuresMinutes[Colonne1],0),MATCH(R763*1,(MatriceHeureHeure[#Headers])*1,0))</f>
        <v>#VALUE!</v>
      </c>
      <c r="W763" s="30" t="e">
        <f>LEFT(TEXT(DataFromForm[[#This Row],[Heure levé]],"0000"),2)</f>
        <v>#VALUE!</v>
      </c>
      <c r="X763" s="31" t="e">
        <f>LEFT(TEXT(DataFromForm[[#This Row],[Heure levé]],"0000"),2)+1</f>
        <v>#VALUE!</v>
      </c>
      <c r="Y763" t="e">
        <f>IF(RIGHT(DataFromForm[[#This Row],[Heure levé]],2)*1 &gt;57, X763,W763)</f>
        <v>#VALUE!</v>
      </c>
      <c r="Z763" t="e">
        <f>IF(RIGHT(DataFromForm[[#This Row],[Heure levé]],2)*1 &gt;57,0,MROUND(RIGHT(DataFromForm[[#This Row],[Heure coucher]]*1,2),15))</f>
        <v>#VALUE!</v>
      </c>
      <c r="AA763" t="e" cm="1">
        <f t="array" aca="1" ref="AA763" ca="1">RIGHT(CELL("address",INDEX(Agenda!A:A,MATCH(DataFromForm[[#This Row],[Date]],Agenda!A:A,0))),3)</f>
        <v>#VALUE!</v>
      </c>
      <c r="AB763" s="4" t="e" cm="1">
        <f t="array" ref="AB763">INDEX(MatriceHeureHeure[], MATCH(Z763*1,TableHeuresMinutes[Colonne1],0),MATCH(Y763*1,(MatriceHeureHeure[#Headers])*1,0))</f>
        <v>#VALUE!</v>
      </c>
      <c r="AD763" s="48" t="e">
        <f>LEFT(TEXT(DataFromForm[[#This Row],[HeureBoisson]],"0000"),2)</f>
        <v>#VALUE!</v>
      </c>
      <c r="AE763" s="31" t="e">
        <f>LEFT(TEXT(DataFromForm[[#This Row],[HeureBoisson]],"0000"),2)+1</f>
        <v>#VALUE!</v>
      </c>
      <c r="AF763" t="e">
        <f>IF(RIGHT(DataFromForm[[#This Row],[HeureBoisson]],2)*1 &gt;57, AE763,AD763)</f>
        <v>#VALUE!</v>
      </c>
      <c r="AG763" t="e">
        <f>IF(RIGHT(DataFromForm[[#This Row],[HeureBoisson]],2)*1 &gt;57,0,MROUND(RIGHT(DataFromForm[[#This Row],[Heure coucher]]*1,2),15))</f>
        <v>#VALUE!</v>
      </c>
      <c r="AH763" t="e" cm="1">
        <f t="array" aca="1" ref="AH763" ca="1">RIGHT(CELL("address",INDEX(Agenda!A:A,MATCH(DataFromForm[[#This Row],[Date]],Agenda!A:A,0))),3)-1</f>
        <v>#VALUE!</v>
      </c>
      <c r="AI763" s="4" t="e" cm="1">
        <f t="array" ref="AI763">INDEX(MatriceHeureHeure[], MATCH(AG763*1,TableHeuresMinutes[Colonne1],0),MATCH(AF763*1,(MatriceHeureHeure[#Headers])*1,0))</f>
        <v>#VALUE!</v>
      </c>
      <c r="AJ763" s="37">
        <v>0</v>
      </c>
      <c r="AK763" s="48" t="e">
        <f>LEFT(TEXT(DataFromForm[[#This Row],[Heure sieste]],"0000"),2)</f>
        <v>#VALUE!</v>
      </c>
      <c r="AL763" s="31" t="e">
        <f>LEFT(TEXT(DataFromForm[[#This Row],[Heure sieste]],"0000"),2)+1</f>
        <v>#VALUE!</v>
      </c>
      <c r="AM763" t="e">
        <f>IF(RIGHT(DataFromForm[[#This Row],[Heure sieste]],2)*1 &gt;57, AL763,AK763)</f>
        <v>#VALUE!</v>
      </c>
      <c r="AN763" t="e">
        <f>IF(RIGHT(DataFromForm[[#This Row],[Heure sieste]],2)*1 &gt;57,0,MROUND(RIGHT(DataFromForm[[#This Row],[Heure sieste]]*1,2),15))</f>
        <v>#VALUE!</v>
      </c>
      <c r="AO763" t="e">
        <f>MROUND(DataFromForm[[#This Row],[Durée sieste]],15)</f>
        <v>#VALUE!</v>
      </c>
      <c r="AP763" t="e" cm="1">
        <f t="array" aca="1" ref="AP763" ca="1">RIGHT(CELL("address",INDEX(Agenda!A:A,MATCH(DataFromForm[[#This Row],[Date]],Agenda!A:A,0))),3)</f>
        <v>#VALUE!</v>
      </c>
      <c r="AQ763" s="4" t="e" cm="1">
        <f t="array" ref="AQ763">INDEX(MatriceHeureHeure[], MATCH(AN763*1,TableHeuresMinutes[Colonne1],0),MATCH(AM763*1,(MatriceHeureHeure[#Headers])*1,0))</f>
        <v>#VALUE!</v>
      </c>
      <c r="AR763" t="e">
        <f t="shared" si="12"/>
        <v>#VALUE!</v>
      </c>
    </row>
    <row r="764" spans="16:44">
      <c r="P764" s="30" t="e">
        <f>LEFT(TEXT(DataFromForm[[#This Row],[Heure coucher]],"0000"),2)</f>
        <v>#VALUE!</v>
      </c>
      <c r="Q764" s="31" t="e">
        <f>LEFT(TEXT(DataFromForm[[#This Row],[Heure coucher]],"0000"),2)+1</f>
        <v>#VALUE!</v>
      </c>
      <c r="R764" s="32" t="e">
        <f>IF(RIGHT(DataFromForm[[#This Row],[Heure coucher]],2)*1 &gt;57,Q764, P764)</f>
        <v>#VALUE!</v>
      </c>
      <c r="S764" s="33" t="e">
        <f>IF(RIGHT(DataFromForm[[#This Row],[Heure coucher]],2)*1 &gt;57,0,MROUND(RIGHT(DataFromForm[[#This Row],[Heure coucher]]*1,2),15))</f>
        <v>#VALUE!</v>
      </c>
      <c r="T764" s="20" t="e" cm="1">
        <f t="array" aca="1" ref="T764" ca="1">RIGHT(CELL("address",INDEX(Agenda!A:A,MATCH(DataFromForm[[#This Row],[Date]],Agenda!A:A,0))),3)</f>
        <v>#VALUE!</v>
      </c>
      <c r="U764" s="34" t="e" cm="1">
        <f t="array" ref="U764">INDEX(MatriceHeureHeure[], MATCH(S764*1,TableHeuresMinutes[Colonne1],0),MATCH(R764*1,(MatriceHeureHeure[#Headers])*1,0))</f>
        <v>#VALUE!</v>
      </c>
      <c r="W764" s="30" t="e">
        <f>LEFT(TEXT(DataFromForm[[#This Row],[Heure levé]],"0000"),2)</f>
        <v>#VALUE!</v>
      </c>
      <c r="X764" s="31" t="e">
        <f>LEFT(TEXT(DataFromForm[[#This Row],[Heure levé]],"0000"),2)+1</f>
        <v>#VALUE!</v>
      </c>
      <c r="Y764" t="e">
        <f>IF(RIGHT(DataFromForm[[#This Row],[Heure levé]],2)*1 &gt;57, X764,W764)</f>
        <v>#VALUE!</v>
      </c>
      <c r="Z764" t="e">
        <f>IF(RIGHT(DataFromForm[[#This Row],[Heure levé]],2)*1 &gt;57,0,MROUND(RIGHT(DataFromForm[[#This Row],[Heure coucher]]*1,2),15))</f>
        <v>#VALUE!</v>
      </c>
      <c r="AA764" t="e" cm="1">
        <f t="array" aca="1" ref="AA764" ca="1">RIGHT(CELL("address",INDEX(Agenda!A:A,MATCH(DataFromForm[[#This Row],[Date]],Agenda!A:A,0))),3)</f>
        <v>#VALUE!</v>
      </c>
      <c r="AB764" s="4" t="e" cm="1">
        <f t="array" ref="AB764">INDEX(MatriceHeureHeure[], MATCH(Z764*1,TableHeuresMinutes[Colonne1],0),MATCH(Y764*1,(MatriceHeureHeure[#Headers])*1,0))</f>
        <v>#VALUE!</v>
      </c>
      <c r="AD764" s="48" t="e">
        <f>LEFT(TEXT(DataFromForm[[#This Row],[HeureBoisson]],"0000"),2)</f>
        <v>#VALUE!</v>
      </c>
      <c r="AE764" s="31" t="e">
        <f>LEFT(TEXT(DataFromForm[[#This Row],[HeureBoisson]],"0000"),2)+1</f>
        <v>#VALUE!</v>
      </c>
      <c r="AF764" t="e">
        <f>IF(RIGHT(DataFromForm[[#This Row],[HeureBoisson]],2)*1 &gt;57, AE764,AD764)</f>
        <v>#VALUE!</v>
      </c>
      <c r="AG764" t="e">
        <f>IF(RIGHT(DataFromForm[[#This Row],[HeureBoisson]],2)*1 &gt;57,0,MROUND(RIGHT(DataFromForm[[#This Row],[Heure coucher]]*1,2),15))</f>
        <v>#VALUE!</v>
      </c>
      <c r="AH764" t="e" cm="1">
        <f t="array" aca="1" ref="AH764" ca="1">RIGHT(CELL("address",INDEX(Agenda!A:A,MATCH(DataFromForm[[#This Row],[Date]],Agenda!A:A,0))),3)-1</f>
        <v>#VALUE!</v>
      </c>
      <c r="AI764" s="4" t="e" cm="1">
        <f t="array" ref="AI764">INDEX(MatriceHeureHeure[], MATCH(AG764*1,TableHeuresMinutes[Colonne1],0),MATCH(AF764*1,(MatriceHeureHeure[#Headers])*1,0))</f>
        <v>#VALUE!</v>
      </c>
      <c r="AJ764" s="37">
        <v>0</v>
      </c>
      <c r="AK764" s="48" t="e">
        <f>LEFT(TEXT(DataFromForm[[#This Row],[Heure sieste]],"0000"),2)</f>
        <v>#VALUE!</v>
      </c>
      <c r="AL764" s="31" t="e">
        <f>LEFT(TEXT(DataFromForm[[#This Row],[Heure sieste]],"0000"),2)+1</f>
        <v>#VALUE!</v>
      </c>
      <c r="AM764" t="e">
        <f>IF(RIGHT(DataFromForm[[#This Row],[Heure sieste]],2)*1 &gt;57, AL764,AK764)</f>
        <v>#VALUE!</v>
      </c>
      <c r="AN764" t="e">
        <f>IF(RIGHT(DataFromForm[[#This Row],[Heure sieste]],2)*1 &gt;57,0,MROUND(RIGHT(DataFromForm[[#This Row],[Heure sieste]]*1,2),15))</f>
        <v>#VALUE!</v>
      </c>
      <c r="AO764" t="e">
        <f>MROUND(DataFromForm[[#This Row],[Durée sieste]],15)</f>
        <v>#VALUE!</v>
      </c>
      <c r="AP764" t="e" cm="1">
        <f t="array" aca="1" ref="AP764" ca="1">RIGHT(CELL("address",INDEX(Agenda!A:A,MATCH(DataFromForm[[#This Row],[Date]],Agenda!A:A,0))),3)</f>
        <v>#VALUE!</v>
      </c>
      <c r="AQ764" s="4" t="e" cm="1">
        <f t="array" ref="AQ764">INDEX(MatriceHeureHeure[], MATCH(AN764*1,TableHeuresMinutes[Colonne1],0),MATCH(AM764*1,(MatriceHeureHeure[#Headers])*1,0))</f>
        <v>#VALUE!</v>
      </c>
      <c r="AR764" t="e">
        <f t="shared" si="12"/>
        <v>#VALUE!</v>
      </c>
    </row>
    <row r="765" spans="16:44">
      <c r="P765" s="30" t="e">
        <f>LEFT(TEXT(DataFromForm[[#This Row],[Heure coucher]],"0000"),2)</f>
        <v>#VALUE!</v>
      </c>
      <c r="Q765" s="31" t="e">
        <f>LEFT(TEXT(DataFromForm[[#This Row],[Heure coucher]],"0000"),2)+1</f>
        <v>#VALUE!</v>
      </c>
      <c r="R765" s="32" t="e">
        <f>IF(RIGHT(DataFromForm[[#This Row],[Heure coucher]],2)*1 &gt;57,Q765, P765)</f>
        <v>#VALUE!</v>
      </c>
      <c r="S765" s="33" t="e">
        <f>IF(RIGHT(DataFromForm[[#This Row],[Heure coucher]],2)*1 &gt;57,0,MROUND(RIGHT(DataFromForm[[#This Row],[Heure coucher]]*1,2),15))</f>
        <v>#VALUE!</v>
      </c>
      <c r="T765" s="20" t="e" cm="1">
        <f t="array" aca="1" ref="T765" ca="1">RIGHT(CELL("address",INDEX(Agenda!A:A,MATCH(DataFromForm[[#This Row],[Date]],Agenda!A:A,0))),3)</f>
        <v>#VALUE!</v>
      </c>
      <c r="U765" s="34" t="e" cm="1">
        <f t="array" ref="U765">INDEX(MatriceHeureHeure[], MATCH(S765*1,TableHeuresMinutes[Colonne1],0),MATCH(R765*1,(MatriceHeureHeure[#Headers])*1,0))</f>
        <v>#VALUE!</v>
      </c>
      <c r="W765" s="30" t="e">
        <f>LEFT(TEXT(DataFromForm[[#This Row],[Heure levé]],"0000"),2)</f>
        <v>#VALUE!</v>
      </c>
      <c r="X765" s="31" t="e">
        <f>LEFT(TEXT(DataFromForm[[#This Row],[Heure levé]],"0000"),2)+1</f>
        <v>#VALUE!</v>
      </c>
      <c r="Y765" t="e">
        <f>IF(RIGHT(DataFromForm[[#This Row],[Heure levé]],2)*1 &gt;57, X765,W765)</f>
        <v>#VALUE!</v>
      </c>
      <c r="Z765" t="e">
        <f>IF(RIGHT(DataFromForm[[#This Row],[Heure levé]],2)*1 &gt;57,0,MROUND(RIGHT(DataFromForm[[#This Row],[Heure coucher]]*1,2),15))</f>
        <v>#VALUE!</v>
      </c>
      <c r="AA765" t="e" cm="1">
        <f t="array" aca="1" ref="AA765" ca="1">RIGHT(CELL("address",INDEX(Agenda!A:A,MATCH(DataFromForm[[#This Row],[Date]],Agenda!A:A,0))),3)</f>
        <v>#VALUE!</v>
      </c>
      <c r="AB765" s="4" t="e" cm="1">
        <f t="array" ref="AB765">INDEX(MatriceHeureHeure[], MATCH(Z765*1,TableHeuresMinutes[Colonne1],0),MATCH(Y765*1,(MatriceHeureHeure[#Headers])*1,0))</f>
        <v>#VALUE!</v>
      </c>
      <c r="AD765" s="48" t="e">
        <f>LEFT(TEXT(DataFromForm[[#This Row],[HeureBoisson]],"0000"),2)</f>
        <v>#VALUE!</v>
      </c>
      <c r="AE765" s="31" t="e">
        <f>LEFT(TEXT(DataFromForm[[#This Row],[HeureBoisson]],"0000"),2)+1</f>
        <v>#VALUE!</v>
      </c>
      <c r="AF765" t="e">
        <f>IF(RIGHT(DataFromForm[[#This Row],[HeureBoisson]],2)*1 &gt;57, AE765,AD765)</f>
        <v>#VALUE!</v>
      </c>
      <c r="AG765" t="e">
        <f>IF(RIGHT(DataFromForm[[#This Row],[HeureBoisson]],2)*1 &gt;57,0,MROUND(RIGHT(DataFromForm[[#This Row],[Heure coucher]]*1,2),15))</f>
        <v>#VALUE!</v>
      </c>
      <c r="AH765" t="e" cm="1">
        <f t="array" aca="1" ref="AH765" ca="1">RIGHT(CELL("address",INDEX(Agenda!A:A,MATCH(DataFromForm[[#This Row],[Date]],Agenda!A:A,0))),3)-1</f>
        <v>#VALUE!</v>
      </c>
      <c r="AI765" s="4" t="e" cm="1">
        <f t="array" ref="AI765">INDEX(MatriceHeureHeure[], MATCH(AG765*1,TableHeuresMinutes[Colonne1],0),MATCH(AF765*1,(MatriceHeureHeure[#Headers])*1,0))</f>
        <v>#VALUE!</v>
      </c>
      <c r="AJ765" s="37">
        <v>0</v>
      </c>
      <c r="AK765" s="48" t="e">
        <f>LEFT(TEXT(DataFromForm[[#This Row],[Heure sieste]],"0000"),2)</f>
        <v>#VALUE!</v>
      </c>
      <c r="AL765" s="31" t="e">
        <f>LEFT(TEXT(DataFromForm[[#This Row],[Heure sieste]],"0000"),2)+1</f>
        <v>#VALUE!</v>
      </c>
      <c r="AM765" t="e">
        <f>IF(RIGHT(DataFromForm[[#This Row],[Heure sieste]],2)*1 &gt;57, AL765,AK765)</f>
        <v>#VALUE!</v>
      </c>
      <c r="AN765" t="e">
        <f>IF(RIGHT(DataFromForm[[#This Row],[Heure sieste]],2)*1 &gt;57,0,MROUND(RIGHT(DataFromForm[[#This Row],[Heure sieste]]*1,2),15))</f>
        <v>#VALUE!</v>
      </c>
      <c r="AO765" t="e">
        <f>MROUND(DataFromForm[[#This Row],[Durée sieste]],15)</f>
        <v>#VALUE!</v>
      </c>
      <c r="AP765" t="e" cm="1">
        <f t="array" aca="1" ref="AP765" ca="1">RIGHT(CELL("address",INDEX(Agenda!A:A,MATCH(DataFromForm[[#This Row],[Date]],Agenda!A:A,0))),3)</f>
        <v>#VALUE!</v>
      </c>
      <c r="AQ765" s="4" t="e" cm="1">
        <f t="array" ref="AQ765">INDEX(MatriceHeureHeure[], MATCH(AN765*1,TableHeuresMinutes[Colonne1],0),MATCH(AM765*1,(MatriceHeureHeure[#Headers])*1,0))</f>
        <v>#VALUE!</v>
      </c>
      <c r="AR765" t="e">
        <f t="shared" si="12"/>
        <v>#VALUE!</v>
      </c>
    </row>
    <row r="766" spans="16:44">
      <c r="P766" s="30" t="e">
        <f>LEFT(TEXT(DataFromForm[[#This Row],[Heure coucher]],"0000"),2)</f>
        <v>#VALUE!</v>
      </c>
      <c r="Q766" s="31" t="e">
        <f>LEFT(TEXT(DataFromForm[[#This Row],[Heure coucher]],"0000"),2)+1</f>
        <v>#VALUE!</v>
      </c>
      <c r="R766" s="32" t="e">
        <f>IF(RIGHT(DataFromForm[[#This Row],[Heure coucher]],2)*1 &gt;57,Q766, P766)</f>
        <v>#VALUE!</v>
      </c>
      <c r="S766" s="33" t="e">
        <f>IF(RIGHT(DataFromForm[[#This Row],[Heure coucher]],2)*1 &gt;57,0,MROUND(RIGHT(DataFromForm[[#This Row],[Heure coucher]]*1,2),15))</f>
        <v>#VALUE!</v>
      </c>
      <c r="T766" s="20" t="e" cm="1">
        <f t="array" aca="1" ref="T766" ca="1">RIGHT(CELL("address",INDEX(Agenda!A:A,MATCH(DataFromForm[[#This Row],[Date]],Agenda!A:A,0))),3)</f>
        <v>#VALUE!</v>
      </c>
      <c r="U766" s="34" t="e" cm="1">
        <f t="array" ref="U766">INDEX(MatriceHeureHeure[], MATCH(S766*1,TableHeuresMinutes[Colonne1],0),MATCH(R766*1,(MatriceHeureHeure[#Headers])*1,0))</f>
        <v>#VALUE!</v>
      </c>
      <c r="W766" s="30" t="e">
        <f>LEFT(TEXT(DataFromForm[[#This Row],[Heure levé]],"0000"),2)</f>
        <v>#VALUE!</v>
      </c>
      <c r="X766" s="31" t="e">
        <f>LEFT(TEXT(DataFromForm[[#This Row],[Heure levé]],"0000"),2)+1</f>
        <v>#VALUE!</v>
      </c>
      <c r="Y766" t="e">
        <f>IF(RIGHT(DataFromForm[[#This Row],[Heure levé]],2)*1 &gt;57, X766,W766)</f>
        <v>#VALUE!</v>
      </c>
      <c r="Z766" t="e">
        <f>IF(RIGHT(DataFromForm[[#This Row],[Heure levé]],2)*1 &gt;57,0,MROUND(RIGHT(DataFromForm[[#This Row],[Heure coucher]]*1,2),15))</f>
        <v>#VALUE!</v>
      </c>
      <c r="AA766" t="e" cm="1">
        <f t="array" aca="1" ref="AA766" ca="1">RIGHT(CELL("address",INDEX(Agenda!A:A,MATCH(DataFromForm[[#This Row],[Date]],Agenda!A:A,0))),3)</f>
        <v>#VALUE!</v>
      </c>
      <c r="AB766" s="4" t="e" cm="1">
        <f t="array" ref="AB766">INDEX(MatriceHeureHeure[], MATCH(Z766*1,TableHeuresMinutes[Colonne1],0),MATCH(Y766*1,(MatriceHeureHeure[#Headers])*1,0))</f>
        <v>#VALUE!</v>
      </c>
      <c r="AD766" s="48" t="e">
        <f>LEFT(TEXT(DataFromForm[[#This Row],[HeureBoisson]],"0000"),2)</f>
        <v>#VALUE!</v>
      </c>
      <c r="AE766" s="31" t="e">
        <f>LEFT(TEXT(DataFromForm[[#This Row],[HeureBoisson]],"0000"),2)+1</f>
        <v>#VALUE!</v>
      </c>
      <c r="AF766" t="e">
        <f>IF(RIGHT(DataFromForm[[#This Row],[HeureBoisson]],2)*1 &gt;57, AE766,AD766)</f>
        <v>#VALUE!</v>
      </c>
      <c r="AG766" t="e">
        <f>IF(RIGHT(DataFromForm[[#This Row],[HeureBoisson]],2)*1 &gt;57,0,MROUND(RIGHT(DataFromForm[[#This Row],[Heure coucher]]*1,2),15))</f>
        <v>#VALUE!</v>
      </c>
      <c r="AH766" t="e" cm="1">
        <f t="array" aca="1" ref="AH766" ca="1">RIGHT(CELL("address",INDEX(Agenda!A:A,MATCH(DataFromForm[[#This Row],[Date]],Agenda!A:A,0))),3)-1</f>
        <v>#VALUE!</v>
      </c>
      <c r="AI766" s="4" t="e" cm="1">
        <f t="array" ref="AI766">INDEX(MatriceHeureHeure[], MATCH(AG766*1,TableHeuresMinutes[Colonne1],0),MATCH(AF766*1,(MatriceHeureHeure[#Headers])*1,0))</f>
        <v>#VALUE!</v>
      </c>
      <c r="AJ766" s="37">
        <v>0</v>
      </c>
      <c r="AK766" s="48" t="e">
        <f>LEFT(TEXT(DataFromForm[[#This Row],[Heure sieste]],"0000"),2)</f>
        <v>#VALUE!</v>
      </c>
      <c r="AL766" s="31" t="e">
        <f>LEFT(TEXT(DataFromForm[[#This Row],[Heure sieste]],"0000"),2)+1</f>
        <v>#VALUE!</v>
      </c>
      <c r="AM766" t="e">
        <f>IF(RIGHT(DataFromForm[[#This Row],[Heure sieste]],2)*1 &gt;57, AL766,AK766)</f>
        <v>#VALUE!</v>
      </c>
      <c r="AN766" t="e">
        <f>IF(RIGHT(DataFromForm[[#This Row],[Heure sieste]],2)*1 &gt;57,0,MROUND(RIGHT(DataFromForm[[#This Row],[Heure sieste]]*1,2),15))</f>
        <v>#VALUE!</v>
      </c>
      <c r="AO766" t="e">
        <f>MROUND(DataFromForm[[#This Row],[Durée sieste]],15)</f>
        <v>#VALUE!</v>
      </c>
      <c r="AP766" t="e" cm="1">
        <f t="array" aca="1" ref="AP766" ca="1">RIGHT(CELL("address",INDEX(Agenda!A:A,MATCH(DataFromForm[[#This Row],[Date]],Agenda!A:A,0))),3)</f>
        <v>#VALUE!</v>
      </c>
      <c r="AQ766" s="4" t="e" cm="1">
        <f t="array" ref="AQ766">INDEX(MatriceHeureHeure[], MATCH(AN766*1,TableHeuresMinutes[Colonne1],0),MATCH(AM766*1,(MatriceHeureHeure[#Headers])*1,0))</f>
        <v>#VALUE!</v>
      </c>
      <c r="AR766" t="e">
        <f t="shared" si="12"/>
        <v>#VALUE!</v>
      </c>
    </row>
    <row r="767" spans="16:44">
      <c r="P767" s="30" t="e">
        <f>LEFT(TEXT(DataFromForm[[#This Row],[Heure coucher]],"0000"),2)</f>
        <v>#VALUE!</v>
      </c>
      <c r="Q767" s="31" t="e">
        <f>LEFT(TEXT(DataFromForm[[#This Row],[Heure coucher]],"0000"),2)+1</f>
        <v>#VALUE!</v>
      </c>
      <c r="R767" s="32" t="e">
        <f>IF(RIGHT(DataFromForm[[#This Row],[Heure coucher]],2)*1 &gt;57,Q767, P767)</f>
        <v>#VALUE!</v>
      </c>
      <c r="S767" s="33" t="e">
        <f>IF(RIGHT(DataFromForm[[#This Row],[Heure coucher]],2)*1 &gt;57,0,MROUND(RIGHT(DataFromForm[[#This Row],[Heure coucher]]*1,2),15))</f>
        <v>#VALUE!</v>
      </c>
      <c r="T767" s="20" t="e" cm="1">
        <f t="array" aca="1" ref="T767" ca="1">RIGHT(CELL("address",INDEX(Agenda!A:A,MATCH(DataFromForm[[#This Row],[Date]],Agenda!A:A,0))),3)</f>
        <v>#VALUE!</v>
      </c>
      <c r="U767" s="34" t="e" cm="1">
        <f t="array" ref="U767">INDEX(MatriceHeureHeure[], MATCH(S767*1,TableHeuresMinutes[Colonne1],0),MATCH(R767*1,(MatriceHeureHeure[#Headers])*1,0))</f>
        <v>#VALUE!</v>
      </c>
      <c r="W767" s="30" t="e">
        <f>LEFT(TEXT(DataFromForm[[#This Row],[Heure levé]],"0000"),2)</f>
        <v>#VALUE!</v>
      </c>
      <c r="X767" s="31" t="e">
        <f>LEFT(TEXT(DataFromForm[[#This Row],[Heure levé]],"0000"),2)+1</f>
        <v>#VALUE!</v>
      </c>
      <c r="Y767" t="e">
        <f>IF(RIGHT(DataFromForm[[#This Row],[Heure levé]],2)*1 &gt;57, X767,W767)</f>
        <v>#VALUE!</v>
      </c>
      <c r="Z767" t="e">
        <f>IF(RIGHT(DataFromForm[[#This Row],[Heure levé]],2)*1 &gt;57,0,MROUND(RIGHT(DataFromForm[[#This Row],[Heure coucher]]*1,2),15))</f>
        <v>#VALUE!</v>
      </c>
      <c r="AA767" t="e" cm="1">
        <f t="array" aca="1" ref="AA767" ca="1">RIGHT(CELL("address",INDEX(Agenda!A:A,MATCH(DataFromForm[[#This Row],[Date]],Agenda!A:A,0))),3)</f>
        <v>#VALUE!</v>
      </c>
      <c r="AB767" s="4" t="e" cm="1">
        <f t="array" ref="AB767">INDEX(MatriceHeureHeure[], MATCH(Z767*1,TableHeuresMinutes[Colonne1],0),MATCH(Y767*1,(MatriceHeureHeure[#Headers])*1,0))</f>
        <v>#VALUE!</v>
      </c>
      <c r="AD767" s="48" t="e">
        <f>LEFT(TEXT(DataFromForm[[#This Row],[HeureBoisson]],"0000"),2)</f>
        <v>#VALUE!</v>
      </c>
      <c r="AE767" s="31" t="e">
        <f>LEFT(TEXT(DataFromForm[[#This Row],[HeureBoisson]],"0000"),2)+1</f>
        <v>#VALUE!</v>
      </c>
      <c r="AF767" t="e">
        <f>IF(RIGHT(DataFromForm[[#This Row],[HeureBoisson]],2)*1 &gt;57, AE767,AD767)</f>
        <v>#VALUE!</v>
      </c>
      <c r="AG767" t="e">
        <f>IF(RIGHT(DataFromForm[[#This Row],[HeureBoisson]],2)*1 &gt;57,0,MROUND(RIGHT(DataFromForm[[#This Row],[Heure coucher]]*1,2),15))</f>
        <v>#VALUE!</v>
      </c>
      <c r="AH767" t="e" cm="1">
        <f t="array" aca="1" ref="AH767" ca="1">RIGHT(CELL("address",INDEX(Agenda!A:A,MATCH(DataFromForm[[#This Row],[Date]],Agenda!A:A,0))),3)-1</f>
        <v>#VALUE!</v>
      </c>
      <c r="AI767" s="4" t="e" cm="1">
        <f t="array" ref="AI767">INDEX(MatriceHeureHeure[], MATCH(AG767*1,TableHeuresMinutes[Colonne1],0),MATCH(AF767*1,(MatriceHeureHeure[#Headers])*1,0))</f>
        <v>#VALUE!</v>
      </c>
      <c r="AJ767" s="37">
        <v>0</v>
      </c>
      <c r="AK767" s="48" t="e">
        <f>LEFT(TEXT(DataFromForm[[#This Row],[Heure sieste]],"0000"),2)</f>
        <v>#VALUE!</v>
      </c>
      <c r="AL767" s="31" t="e">
        <f>LEFT(TEXT(DataFromForm[[#This Row],[Heure sieste]],"0000"),2)+1</f>
        <v>#VALUE!</v>
      </c>
      <c r="AM767" t="e">
        <f>IF(RIGHT(DataFromForm[[#This Row],[Heure sieste]],2)*1 &gt;57, AL767,AK767)</f>
        <v>#VALUE!</v>
      </c>
      <c r="AN767" t="e">
        <f>IF(RIGHT(DataFromForm[[#This Row],[Heure sieste]],2)*1 &gt;57,0,MROUND(RIGHT(DataFromForm[[#This Row],[Heure sieste]]*1,2),15))</f>
        <v>#VALUE!</v>
      </c>
      <c r="AO767" t="e">
        <f>MROUND(DataFromForm[[#This Row],[Durée sieste]],15)</f>
        <v>#VALUE!</v>
      </c>
      <c r="AP767" t="e" cm="1">
        <f t="array" aca="1" ref="AP767" ca="1">RIGHT(CELL("address",INDEX(Agenda!A:A,MATCH(DataFromForm[[#This Row],[Date]],Agenda!A:A,0))),3)</f>
        <v>#VALUE!</v>
      </c>
      <c r="AQ767" s="4" t="e" cm="1">
        <f t="array" ref="AQ767">INDEX(MatriceHeureHeure[], MATCH(AN767*1,TableHeuresMinutes[Colonne1],0),MATCH(AM767*1,(MatriceHeureHeure[#Headers])*1,0))</f>
        <v>#VALUE!</v>
      </c>
      <c r="AR767" t="e">
        <f t="shared" si="12"/>
        <v>#VALUE!</v>
      </c>
    </row>
    <row r="768" spans="16:44">
      <c r="P768" s="30" t="e">
        <f>LEFT(TEXT(DataFromForm[[#This Row],[Heure coucher]],"0000"),2)</f>
        <v>#VALUE!</v>
      </c>
      <c r="Q768" s="31" t="e">
        <f>LEFT(TEXT(DataFromForm[[#This Row],[Heure coucher]],"0000"),2)+1</f>
        <v>#VALUE!</v>
      </c>
      <c r="R768" s="32" t="e">
        <f>IF(RIGHT(DataFromForm[[#This Row],[Heure coucher]],2)*1 &gt;57,Q768, P768)</f>
        <v>#VALUE!</v>
      </c>
      <c r="S768" s="33" t="e">
        <f>IF(RIGHT(DataFromForm[[#This Row],[Heure coucher]],2)*1 &gt;57,0,MROUND(RIGHT(DataFromForm[[#This Row],[Heure coucher]]*1,2),15))</f>
        <v>#VALUE!</v>
      </c>
      <c r="T768" s="20" t="e" cm="1">
        <f t="array" aca="1" ref="T768" ca="1">RIGHT(CELL("address",INDEX(Agenda!A:A,MATCH(DataFromForm[[#This Row],[Date]],Agenda!A:A,0))),3)</f>
        <v>#VALUE!</v>
      </c>
      <c r="U768" s="34" t="e" cm="1">
        <f t="array" ref="U768">INDEX(MatriceHeureHeure[], MATCH(S768*1,TableHeuresMinutes[Colonne1],0),MATCH(R768*1,(MatriceHeureHeure[#Headers])*1,0))</f>
        <v>#VALUE!</v>
      </c>
      <c r="W768" s="30" t="e">
        <f>LEFT(TEXT(DataFromForm[[#This Row],[Heure levé]],"0000"),2)</f>
        <v>#VALUE!</v>
      </c>
      <c r="X768" s="31" t="e">
        <f>LEFT(TEXT(DataFromForm[[#This Row],[Heure levé]],"0000"),2)+1</f>
        <v>#VALUE!</v>
      </c>
      <c r="Y768" t="e">
        <f>IF(RIGHT(DataFromForm[[#This Row],[Heure levé]],2)*1 &gt;57, X768,W768)</f>
        <v>#VALUE!</v>
      </c>
      <c r="Z768" t="e">
        <f>IF(RIGHT(DataFromForm[[#This Row],[Heure levé]],2)*1 &gt;57,0,MROUND(RIGHT(DataFromForm[[#This Row],[Heure coucher]]*1,2),15))</f>
        <v>#VALUE!</v>
      </c>
      <c r="AA768" t="e" cm="1">
        <f t="array" aca="1" ref="AA768" ca="1">RIGHT(CELL("address",INDEX(Agenda!A:A,MATCH(DataFromForm[[#This Row],[Date]],Agenda!A:A,0))),3)</f>
        <v>#VALUE!</v>
      </c>
      <c r="AB768" s="4" t="e" cm="1">
        <f t="array" ref="AB768">INDEX(MatriceHeureHeure[], MATCH(Z768*1,TableHeuresMinutes[Colonne1],0),MATCH(Y768*1,(MatriceHeureHeure[#Headers])*1,0))</f>
        <v>#VALUE!</v>
      </c>
      <c r="AD768" s="48" t="e">
        <f>LEFT(TEXT(DataFromForm[[#This Row],[HeureBoisson]],"0000"),2)</f>
        <v>#VALUE!</v>
      </c>
      <c r="AE768" s="31" t="e">
        <f>LEFT(TEXT(DataFromForm[[#This Row],[HeureBoisson]],"0000"),2)+1</f>
        <v>#VALUE!</v>
      </c>
      <c r="AF768" t="e">
        <f>IF(RIGHT(DataFromForm[[#This Row],[HeureBoisson]],2)*1 &gt;57, AE768,AD768)</f>
        <v>#VALUE!</v>
      </c>
      <c r="AG768" t="e">
        <f>IF(RIGHT(DataFromForm[[#This Row],[HeureBoisson]],2)*1 &gt;57,0,MROUND(RIGHT(DataFromForm[[#This Row],[Heure coucher]]*1,2),15))</f>
        <v>#VALUE!</v>
      </c>
      <c r="AH768" t="e" cm="1">
        <f t="array" aca="1" ref="AH768" ca="1">RIGHT(CELL("address",INDEX(Agenda!A:A,MATCH(DataFromForm[[#This Row],[Date]],Agenda!A:A,0))),3)-1</f>
        <v>#VALUE!</v>
      </c>
      <c r="AI768" s="4" t="e" cm="1">
        <f t="array" ref="AI768">INDEX(MatriceHeureHeure[], MATCH(AG768*1,TableHeuresMinutes[Colonne1],0),MATCH(AF768*1,(MatriceHeureHeure[#Headers])*1,0))</f>
        <v>#VALUE!</v>
      </c>
      <c r="AJ768" s="37">
        <v>0</v>
      </c>
      <c r="AK768" s="48" t="e">
        <f>LEFT(TEXT(DataFromForm[[#This Row],[Heure sieste]],"0000"),2)</f>
        <v>#VALUE!</v>
      </c>
      <c r="AL768" s="31" t="e">
        <f>LEFT(TEXT(DataFromForm[[#This Row],[Heure sieste]],"0000"),2)+1</f>
        <v>#VALUE!</v>
      </c>
      <c r="AM768" t="e">
        <f>IF(RIGHT(DataFromForm[[#This Row],[Heure sieste]],2)*1 &gt;57, AL768,AK768)</f>
        <v>#VALUE!</v>
      </c>
      <c r="AN768" t="e">
        <f>IF(RIGHT(DataFromForm[[#This Row],[Heure sieste]],2)*1 &gt;57,0,MROUND(RIGHT(DataFromForm[[#This Row],[Heure sieste]]*1,2),15))</f>
        <v>#VALUE!</v>
      </c>
      <c r="AO768" t="e">
        <f>MROUND(DataFromForm[[#This Row],[Durée sieste]],15)</f>
        <v>#VALUE!</v>
      </c>
      <c r="AP768" t="e" cm="1">
        <f t="array" aca="1" ref="AP768" ca="1">RIGHT(CELL("address",INDEX(Agenda!A:A,MATCH(DataFromForm[[#This Row],[Date]],Agenda!A:A,0))),3)</f>
        <v>#VALUE!</v>
      </c>
      <c r="AQ768" s="4" t="e" cm="1">
        <f t="array" ref="AQ768">INDEX(MatriceHeureHeure[], MATCH(AN768*1,TableHeuresMinutes[Colonne1],0),MATCH(AM768*1,(MatriceHeureHeure[#Headers])*1,0))</f>
        <v>#VALUE!</v>
      </c>
      <c r="AR768" t="e">
        <f t="shared" si="12"/>
        <v>#VALUE!</v>
      </c>
    </row>
    <row r="769" spans="16:44">
      <c r="P769" s="30" t="e">
        <f>LEFT(TEXT(DataFromForm[[#This Row],[Heure coucher]],"0000"),2)</f>
        <v>#VALUE!</v>
      </c>
      <c r="Q769" s="31" t="e">
        <f>LEFT(TEXT(DataFromForm[[#This Row],[Heure coucher]],"0000"),2)+1</f>
        <v>#VALUE!</v>
      </c>
      <c r="R769" s="32" t="e">
        <f>IF(RIGHT(DataFromForm[[#This Row],[Heure coucher]],2)*1 &gt;57,Q769, P769)</f>
        <v>#VALUE!</v>
      </c>
      <c r="S769" s="33" t="e">
        <f>IF(RIGHT(DataFromForm[[#This Row],[Heure coucher]],2)*1 &gt;57,0,MROUND(RIGHT(DataFromForm[[#This Row],[Heure coucher]]*1,2),15))</f>
        <v>#VALUE!</v>
      </c>
      <c r="T769" s="20" t="e" cm="1">
        <f t="array" aca="1" ref="T769" ca="1">RIGHT(CELL("address",INDEX(Agenda!A:A,MATCH(DataFromForm[[#This Row],[Date]],Agenda!A:A,0))),3)</f>
        <v>#VALUE!</v>
      </c>
      <c r="U769" s="34" t="e" cm="1">
        <f t="array" ref="U769">INDEX(MatriceHeureHeure[], MATCH(S769*1,TableHeuresMinutes[Colonne1],0),MATCH(R769*1,(MatriceHeureHeure[#Headers])*1,0))</f>
        <v>#VALUE!</v>
      </c>
      <c r="W769" s="30" t="e">
        <f>LEFT(TEXT(DataFromForm[[#This Row],[Heure levé]],"0000"),2)</f>
        <v>#VALUE!</v>
      </c>
      <c r="X769" s="31" t="e">
        <f>LEFT(TEXT(DataFromForm[[#This Row],[Heure levé]],"0000"),2)+1</f>
        <v>#VALUE!</v>
      </c>
      <c r="Y769" t="e">
        <f>IF(RIGHT(DataFromForm[[#This Row],[Heure levé]],2)*1 &gt;57, X769,W769)</f>
        <v>#VALUE!</v>
      </c>
      <c r="Z769" t="e">
        <f>IF(RIGHT(DataFromForm[[#This Row],[Heure levé]],2)*1 &gt;57,0,MROUND(RIGHT(DataFromForm[[#This Row],[Heure coucher]]*1,2),15))</f>
        <v>#VALUE!</v>
      </c>
      <c r="AA769" t="e" cm="1">
        <f t="array" aca="1" ref="AA769" ca="1">RIGHT(CELL("address",INDEX(Agenda!A:A,MATCH(DataFromForm[[#This Row],[Date]],Agenda!A:A,0))),3)</f>
        <v>#VALUE!</v>
      </c>
      <c r="AB769" s="4" t="e" cm="1">
        <f t="array" ref="AB769">INDEX(MatriceHeureHeure[], MATCH(Z769*1,TableHeuresMinutes[Colonne1],0),MATCH(Y769*1,(MatriceHeureHeure[#Headers])*1,0))</f>
        <v>#VALUE!</v>
      </c>
      <c r="AD769" s="48" t="e">
        <f>LEFT(TEXT(DataFromForm[[#This Row],[HeureBoisson]],"0000"),2)</f>
        <v>#VALUE!</v>
      </c>
      <c r="AE769" s="31" t="e">
        <f>LEFT(TEXT(DataFromForm[[#This Row],[HeureBoisson]],"0000"),2)+1</f>
        <v>#VALUE!</v>
      </c>
      <c r="AF769" t="e">
        <f>IF(RIGHT(DataFromForm[[#This Row],[HeureBoisson]],2)*1 &gt;57, AE769,AD769)</f>
        <v>#VALUE!</v>
      </c>
      <c r="AG769" t="e">
        <f>IF(RIGHT(DataFromForm[[#This Row],[HeureBoisson]],2)*1 &gt;57,0,MROUND(RIGHT(DataFromForm[[#This Row],[Heure coucher]]*1,2),15))</f>
        <v>#VALUE!</v>
      </c>
      <c r="AH769" t="e" cm="1">
        <f t="array" aca="1" ref="AH769" ca="1">RIGHT(CELL("address",INDEX(Agenda!A:A,MATCH(DataFromForm[[#This Row],[Date]],Agenda!A:A,0))),3)-1</f>
        <v>#VALUE!</v>
      </c>
      <c r="AI769" s="4" t="e" cm="1">
        <f t="array" ref="AI769">INDEX(MatriceHeureHeure[], MATCH(AG769*1,TableHeuresMinutes[Colonne1],0),MATCH(AF769*1,(MatriceHeureHeure[#Headers])*1,0))</f>
        <v>#VALUE!</v>
      </c>
      <c r="AJ769" s="37">
        <v>0</v>
      </c>
      <c r="AK769" s="48" t="e">
        <f>LEFT(TEXT(DataFromForm[[#This Row],[Heure sieste]],"0000"),2)</f>
        <v>#VALUE!</v>
      </c>
      <c r="AL769" s="31" t="e">
        <f>LEFT(TEXT(DataFromForm[[#This Row],[Heure sieste]],"0000"),2)+1</f>
        <v>#VALUE!</v>
      </c>
      <c r="AM769" t="e">
        <f>IF(RIGHT(DataFromForm[[#This Row],[Heure sieste]],2)*1 &gt;57, AL769,AK769)</f>
        <v>#VALUE!</v>
      </c>
      <c r="AN769" t="e">
        <f>IF(RIGHT(DataFromForm[[#This Row],[Heure sieste]],2)*1 &gt;57,0,MROUND(RIGHT(DataFromForm[[#This Row],[Heure sieste]]*1,2),15))</f>
        <v>#VALUE!</v>
      </c>
      <c r="AO769" t="e">
        <f>MROUND(DataFromForm[[#This Row],[Durée sieste]],15)</f>
        <v>#VALUE!</v>
      </c>
      <c r="AP769" t="e" cm="1">
        <f t="array" aca="1" ref="AP769" ca="1">RIGHT(CELL("address",INDEX(Agenda!A:A,MATCH(DataFromForm[[#This Row],[Date]],Agenda!A:A,0))),3)</f>
        <v>#VALUE!</v>
      </c>
      <c r="AQ769" s="4" t="e" cm="1">
        <f t="array" ref="AQ769">INDEX(MatriceHeureHeure[], MATCH(AN769*1,TableHeuresMinutes[Colonne1],0),MATCH(AM769*1,(MatriceHeureHeure[#Headers])*1,0))</f>
        <v>#VALUE!</v>
      </c>
      <c r="AR769" t="e">
        <f t="shared" si="12"/>
        <v>#VALUE!</v>
      </c>
    </row>
    <row r="770" spans="16:44">
      <c r="P770" s="30" t="e">
        <f>LEFT(TEXT(DataFromForm[[#This Row],[Heure coucher]],"0000"),2)</f>
        <v>#VALUE!</v>
      </c>
      <c r="Q770" s="31" t="e">
        <f>LEFT(TEXT(DataFromForm[[#This Row],[Heure coucher]],"0000"),2)+1</f>
        <v>#VALUE!</v>
      </c>
      <c r="R770" s="32" t="e">
        <f>IF(RIGHT(DataFromForm[[#This Row],[Heure coucher]],2)*1 &gt;57,Q770, P770)</f>
        <v>#VALUE!</v>
      </c>
      <c r="S770" s="33" t="e">
        <f>IF(RIGHT(DataFromForm[[#This Row],[Heure coucher]],2)*1 &gt;57,0,MROUND(RIGHT(DataFromForm[[#This Row],[Heure coucher]]*1,2),15))</f>
        <v>#VALUE!</v>
      </c>
      <c r="T770" s="20" t="e" cm="1">
        <f t="array" aca="1" ref="T770" ca="1">RIGHT(CELL("address",INDEX(Agenda!A:A,MATCH(DataFromForm[[#This Row],[Date]],Agenda!A:A,0))),3)</f>
        <v>#VALUE!</v>
      </c>
      <c r="U770" s="34" t="e" cm="1">
        <f t="array" ref="U770">INDEX(MatriceHeureHeure[], MATCH(S770*1,TableHeuresMinutes[Colonne1],0),MATCH(R770*1,(MatriceHeureHeure[#Headers])*1,0))</f>
        <v>#VALUE!</v>
      </c>
      <c r="W770" s="30" t="e">
        <f>LEFT(TEXT(DataFromForm[[#This Row],[Heure levé]],"0000"),2)</f>
        <v>#VALUE!</v>
      </c>
      <c r="X770" s="31" t="e">
        <f>LEFT(TEXT(DataFromForm[[#This Row],[Heure levé]],"0000"),2)+1</f>
        <v>#VALUE!</v>
      </c>
      <c r="Y770" t="e">
        <f>IF(RIGHT(DataFromForm[[#This Row],[Heure levé]],2)*1 &gt;57, X770,W770)</f>
        <v>#VALUE!</v>
      </c>
      <c r="Z770" t="e">
        <f>IF(RIGHT(DataFromForm[[#This Row],[Heure levé]],2)*1 &gt;57,0,MROUND(RIGHT(DataFromForm[[#This Row],[Heure coucher]]*1,2),15))</f>
        <v>#VALUE!</v>
      </c>
      <c r="AA770" t="e" cm="1">
        <f t="array" aca="1" ref="AA770" ca="1">RIGHT(CELL("address",INDEX(Agenda!A:A,MATCH(DataFromForm[[#This Row],[Date]],Agenda!A:A,0))),3)</f>
        <v>#VALUE!</v>
      </c>
      <c r="AB770" s="4" t="e" cm="1">
        <f t="array" ref="AB770">INDEX(MatriceHeureHeure[], MATCH(Z770*1,TableHeuresMinutes[Colonne1],0),MATCH(Y770*1,(MatriceHeureHeure[#Headers])*1,0))</f>
        <v>#VALUE!</v>
      </c>
      <c r="AD770" s="48" t="e">
        <f>LEFT(TEXT(DataFromForm[[#This Row],[HeureBoisson]],"0000"),2)</f>
        <v>#VALUE!</v>
      </c>
      <c r="AE770" s="31" t="e">
        <f>LEFT(TEXT(DataFromForm[[#This Row],[HeureBoisson]],"0000"),2)+1</f>
        <v>#VALUE!</v>
      </c>
      <c r="AF770" t="e">
        <f>IF(RIGHT(DataFromForm[[#This Row],[HeureBoisson]],2)*1 &gt;57, AE770,AD770)</f>
        <v>#VALUE!</v>
      </c>
      <c r="AG770" t="e">
        <f>IF(RIGHT(DataFromForm[[#This Row],[HeureBoisson]],2)*1 &gt;57,0,MROUND(RIGHT(DataFromForm[[#This Row],[Heure coucher]]*1,2),15))</f>
        <v>#VALUE!</v>
      </c>
      <c r="AH770" t="e" cm="1">
        <f t="array" aca="1" ref="AH770" ca="1">RIGHT(CELL("address",INDEX(Agenda!A:A,MATCH(DataFromForm[[#This Row],[Date]],Agenda!A:A,0))),3)-1</f>
        <v>#VALUE!</v>
      </c>
      <c r="AI770" s="4" t="e" cm="1">
        <f t="array" ref="AI770">INDEX(MatriceHeureHeure[], MATCH(AG770*1,TableHeuresMinutes[Colonne1],0),MATCH(AF770*1,(MatriceHeureHeure[#Headers])*1,0))</f>
        <v>#VALUE!</v>
      </c>
      <c r="AJ770" s="37">
        <v>0</v>
      </c>
      <c r="AK770" s="48" t="e">
        <f>LEFT(TEXT(DataFromForm[[#This Row],[Heure sieste]],"0000"),2)</f>
        <v>#VALUE!</v>
      </c>
      <c r="AL770" s="31" t="e">
        <f>LEFT(TEXT(DataFromForm[[#This Row],[Heure sieste]],"0000"),2)+1</f>
        <v>#VALUE!</v>
      </c>
      <c r="AM770" t="e">
        <f>IF(RIGHT(DataFromForm[[#This Row],[Heure sieste]],2)*1 &gt;57, AL770,AK770)</f>
        <v>#VALUE!</v>
      </c>
      <c r="AN770" t="e">
        <f>IF(RIGHT(DataFromForm[[#This Row],[Heure sieste]],2)*1 &gt;57,0,MROUND(RIGHT(DataFromForm[[#This Row],[Heure sieste]]*1,2),15))</f>
        <v>#VALUE!</v>
      </c>
      <c r="AO770" t="e">
        <f>MROUND(DataFromForm[[#This Row],[Durée sieste]],15)</f>
        <v>#VALUE!</v>
      </c>
      <c r="AP770" t="e" cm="1">
        <f t="array" aca="1" ref="AP770" ca="1">RIGHT(CELL("address",INDEX(Agenda!A:A,MATCH(DataFromForm[[#This Row],[Date]],Agenda!A:A,0))),3)</f>
        <v>#VALUE!</v>
      </c>
      <c r="AQ770" s="4" t="e" cm="1">
        <f t="array" ref="AQ770">INDEX(MatriceHeureHeure[], MATCH(AN770*1,TableHeuresMinutes[Colonne1],0),MATCH(AM770*1,(MatriceHeureHeure[#Headers])*1,0))</f>
        <v>#VALUE!</v>
      </c>
      <c r="AR770" t="e">
        <f t="shared" si="12"/>
        <v>#VALUE!</v>
      </c>
    </row>
    <row r="771" spans="16:44">
      <c r="P771" s="30" t="e">
        <f>LEFT(TEXT(DataFromForm[[#This Row],[Heure coucher]],"0000"),2)</f>
        <v>#VALUE!</v>
      </c>
      <c r="Q771" s="31" t="e">
        <f>LEFT(TEXT(DataFromForm[[#This Row],[Heure coucher]],"0000"),2)+1</f>
        <v>#VALUE!</v>
      </c>
      <c r="R771" s="32" t="e">
        <f>IF(RIGHT(DataFromForm[[#This Row],[Heure coucher]],2)*1 &gt;57,Q771, P771)</f>
        <v>#VALUE!</v>
      </c>
      <c r="S771" s="33" t="e">
        <f>IF(RIGHT(DataFromForm[[#This Row],[Heure coucher]],2)*1 &gt;57,0,MROUND(RIGHT(DataFromForm[[#This Row],[Heure coucher]]*1,2),15))</f>
        <v>#VALUE!</v>
      </c>
      <c r="T771" s="20" t="e" cm="1">
        <f t="array" aca="1" ref="T771" ca="1">RIGHT(CELL("address",INDEX(Agenda!A:A,MATCH(DataFromForm[[#This Row],[Date]],Agenda!A:A,0))),3)</f>
        <v>#VALUE!</v>
      </c>
      <c r="U771" s="34" t="e" cm="1">
        <f t="array" ref="U771">INDEX(MatriceHeureHeure[], MATCH(S771*1,TableHeuresMinutes[Colonne1],0),MATCH(R771*1,(MatriceHeureHeure[#Headers])*1,0))</f>
        <v>#VALUE!</v>
      </c>
      <c r="W771" s="30" t="e">
        <f>LEFT(TEXT(DataFromForm[[#This Row],[Heure levé]],"0000"),2)</f>
        <v>#VALUE!</v>
      </c>
      <c r="X771" s="31" t="e">
        <f>LEFT(TEXT(DataFromForm[[#This Row],[Heure levé]],"0000"),2)+1</f>
        <v>#VALUE!</v>
      </c>
      <c r="Y771" t="e">
        <f>IF(RIGHT(DataFromForm[[#This Row],[Heure levé]],2)*1 &gt;57, X771,W771)</f>
        <v>#VALUE!</v>
      </c>
      <c r="Z771" t="e">
        <f>IF(RIGHT(DataFromForm[[#This Row],[Heure levé]],2)*1 &gt;57,0,MROUND(RIGHT(DataFromForm[[#This Row],[Heure coucher]]*1,2),15))</f>
        <v>#VALUE!</v>
      </c>
      <c r="AA771" t="e" cm="1">
        <f t="array" aca="1" ref="AA771" ca="1">RIGHT(CELL("address",INDEX(Agenda!A:A,MATCH(DataFromForm[[#This Row],[Date]],Agenda!A:A,0))),3)</f>
        <v>#VALUE!</v>
      </c>
      <c r="AB771" s="4" t="e" cm="1">
        <f t="array" ref="AB771">INDEX(MatriceHeureHeure[], MATCH(Z771*1,TableHeuresMinutes[Colonne1],0),MATCH(Y771*1,(MatriceHeureHeure[#Headers])*1,0))</f>
        <v>#VALUE!</v>
      </c>
      <c r="AD771" s="48" t="e">
        <f>LEFT(TEXT(DataFromForm[[#This Row],[HeureBoisson]],"0000"),2)</f>
        <v>#VALUE!</v>
      </c>
      <c r="AE771" s="31" t="e">
        <f>LEFT(TEXT(DataFromForm[[#This Row],[HeureBoisson]],"0000"),2)+1</f>
        <v>#VALUE!</v>
      </c>
      <c r="AF771" t="e">
        <f>IF(RIGHT(DataFromForm[[#This Row],[HeureBoisson]],2)*1 &gt;57, AE771,AD771)</f>
        <v>#VALUE!</v>
      </c>
      <c r="AG771" t="e">
        <f>IF(RIGHT(DataFromForm[[#This Row],[HeureBoisson]],2)*1 &gt;57,0,MROUND(RIGHT(DataFromForm[[#This Row],[Heure coucher]]*1,2),15))</f>
        <v>#VALUE!</v>
      </c>
      <c r="AH771" t="e" cm="1">
        <f t="array" aca="1" ref="AH771" ca="1">RIGHT(CELL("address",INDEX(Agenda!A:A,MATCH(DataFromForm[[#This Row],[Date]],Agenda!A:A,0))),3)-1</f>
        <v>#VALUE!</v>
      </c>
      <c r="AI771" s="4" t="e" cm="1">
        <f t="array" ref="AI771">INDEX(MatriceHeureHeure[], MATCH(AG771*1,TableHeuresMinutes[Colonne1],0),MATCH(AF771*1,(MatriceHeureHeure[#Headers])*1,0))</f>
        <v>#VALUE!</v>
      </c>
      <c r="AJ771" s="37">
        <v>0</v>
      </c>
      <c r="AK771" s="48" t="e">
        <f>LEFT(TEXT(DataFromForm[[#This Row],[Heure sieste]],"0000"),2)</f>
        <v>#VALUE!</v>
      </c>
      <c r="AL771" s="31" t="e">
        <f>LEFT(TEXT(DataFromForm[[#This Row],[Heure sieste]],"0000"),2)+1</f>
        <v>#VALUE!</v>
      </c>
      <c r="AM771" t="e">
        <f>IF(RIGHT(DataFromForm[[#This Row],[Heure sieste]],2)*1 &gt;57, AL771,AK771)</f>
        <v>#VALUE!</v>
      </c>
      <c r="AN771" t="e">
        <f>IF(RIGHT(DataFromForm[[#This Row],[Heure sieste]],2)*1 &gt;57,0,MROUND(RIGHT(DataFromForm[[#This Row],[Heure sieste]]*1,2),15))</f>
        <v>#VALUE!</v>
      </c>
      <c r="AO771" t="e">
        <f>MROUND(DataFromForm[[#This Row],[Durée sieste]],15)</f>
        <v>#VALUE!</v>
      </c>
      <c r="AP771" t="e" cm="1">
        <f t="array" aca="1" ref="AP771" ca="1">RIGHT(CELL("address",INDEX(Agenda!A:A,MATCH(DataFromForm[[#This Row],[Date]],Agenda!A:A,0))),3)</f>
        <v>#VALUE!</v>
      </c>
      <c r="AQ771" s="4" t="e" cm="1">
        <f t="array" ref="AQ771">INDEX(MatriceHeureHeure[], MATCH(AN771*1,TableHeuresMinutes[Colonne1],0),MATCH(AM771*1,(MatriceHeureHeure[#Headers])*1,0))</f>
        <v>#VALUE!</v>
      </c>
      <c r="AR771" t="e">
        <f t="shared" si="12"/>
        <v>#VALUE!</v>
      </c>
    </row>
    <row r="772" spans="16:44">
      <c r="P772" s="30" t="e">
        <f>LEFT(TEXT(DataFromForm[[#This Row],[Heure coucher]],"0000"),2)</f>
        <v>#VALUE!</v>
      </c>
      <c r="Q772" s="31" t="e">
        <f>LEFT(TEXT(DataFromForm[[#This Row],[Heure coucher]],"0000"),2)+1</f>
        <v>#VALUE!</v>
      </c>
      <c r="R772" s="32" t="e">
        <f>IF(RIGHT(DataFromForm[[#This Row],[Heure coucher]],2)*1 &gt;57,Q772, P772)</f>
        <v>#VALUE!</v>
      </c>
      <c r="S772" s="33" t="e">
        <f>IF(RIGHT(DataFromForm[[#This Row],[Heure coucher]],2)*1 &gt;57,0,MROUND(RIGHT(DataFromForm[[#This Row],[Heure coucher]]*1,2),15))</f>
        <v>#VALUE!</v>
      </c>
      <c r="T772" s="20" t="e" cm="1">
        <f t="array" aca="1" ref="T772" ca="1">RIGHT(CELL("address",INDEX(Agenda!A:A,MATCH(DataFromForm[[#This Row],[Date]],Agenda!A:A,0))),3)</f>
        <v>#VALUE!</v>
      </c>
      <c r="U772" s="34" t="e" cm="1">
        <f t="array" ref="U772">INDEX(MatriceHeureHeure[], MATCH(S772*1,TableHeuresMinutes[Colonne1],0),MATCH(R772*1,(MatriceHeureHeure[#Headers])*1,0))</f>
        <v>#VALUE!</v>
      </c>
      <c r="W772" s="30" t="e">
        <f>LEFT(TEXT(DataFromForm[[#This Row],[Heure levé]],"0000"),2)</f>
        <v>#VALUE!</v>
      </c>
      <c r="X772" s="31" t="e">
        <f>LEFT(TEXT(DataFromForm[[#This Row],[Heure levé]],"0000"),2)+1</f>
        <v>#VALUE!</v>
      </c>
      <c r="Y772" t="e">
        <f>IF(RIGHT(DataFromForm[[#This Row],[Heure levé]],2)*1 &gt;57, X772,W772)</f>
        <v>#VALUE!</v>
      </c>
      <c r="Z772" t="e">
        <f>IF(RIGHT(DataFromForm[[#This Row],[Heure levé]],2)*1 &gt;57,0,MROUND(RIGHT(DataFromForm[[#This Row],[Heure coucher]]*1,2),15))</f>
        <v>#VALUE!</v>
      </c>
      <c r="AA772" t="e" cm="1">
        <f t="array" aca="1" ref="AA772" ca="1">RIGHT(CELL("address",INDEX(Agenda!A:A,MATCH(DataFromForm[[#This Row],[Date]],Agenda!A:A,0))),3)</f>
        <v>#VALUE!</v>
      </c>
      <c r="AB772" s="4" t="e" cm="1">
        <f t="array" ref="AB772">INDEX(MatriceHeureHeure[], MATCH(Z772*1,TableHeuresMinutes[Colonne1],0),MATCH(Y772*1,(MatriceHeureHeure[#Headers])*1,0))</f>
        <v>#VALUE!</v>
      </c>
      <c r="AD772" s="48" t="e">
        <f>LEFT(TEXT(DataFromForm[[#This Row],[HeureBoisson]],"0000"),2)</f>
        <v>#VALUE!</v>
      </c>
      <c r="AE772" s="31" t="e">
        <f>LEFT(TEXT(DataFromForm[[#This Row],[HeureBoisson]],"0000"),2)+1</f>
        <v>#VALUE!</v>
      </c>
      <c r="AF772" t="e">
        <f>IF(RIGHT(DataFromForm[[#This Row],[HeureBoisson]],2)*1 &gt;57, AE772,AD772)</f>
        <v>#VALUE!</v>
      </c>
      <c r="AG772" t="e">
        <f>IF(RIGHT(DataFromForm[[#This Row],[HeureBoisson]],2)*1 &gt;57,0,MROUND(RIGHT(DataFromForm[[#This Row],[Heure coucher]]*1,2),15))</f>
        <v>#VALUE!</v>
      </c>
      <c r="AH772" t="e" cm="1">
        <f t="array" aca="1" ref="AH772" ca="1">RIGHT(CELL("address",INDEX(Agenda!A:A,MATCH(DataFromForm[[#This Row],[Date]],Agenda!A:A,0))),3)-1</f>
        <v>#VALUE!</v>
      </c>
      <c r="AI772" s="4" t="e" cm="1">
        <f t="array" ref="AI772">INDEX(MatriceHeureHeure[], MATCH(AG772*1,TableHeuresMinutes[Colonne1],0),MATCH(AF772*1,(MatriceHeureHeure[#Headers])*1,0))</f>
        <v>#VALUE!</v>
      </c>
      <c r="AJ772" s="37">
        <v>0</v>
      </c>
      <c r="AK772" s="48" t="e">
        <f>LEFT(TEXT(DataFromForm[[#This Row],[Heure sieste]],"0000"),2)</f>
        <v>#VALUE!</v>
      </c>
      <c r="AL772" s="31" t="e">
        <f>LEFT(TEXT(DataFromForm[[#This Row],[Heure sieste]],"0000"),2)+1</f>
        <v>#VALUE!</v>
      </c>
      <c r="AM772" t="e">
        <f>IF(RIGHT(DataFromForm[[#This Row],[Heure sieste]],2)*1 &gt;57, AL772,AK772)</f>
        <v>#VALUE!</v>
      </c>
      <c r="AN772" t="e">
        <f>IF(RIGHT(DataFromForm[[#This Row],[Heure sieste]],2)*1 &gt;57,0,MROUND(RIGHT(DataFromForm[[#This Row],[Heure sieste]]*1,2),15))</f>
        <v>#VALUE!</v>
      </c>
      <c r="AO772" t="e">
        <f>MROUND(DataFromForm[[#This Row],[Durée sieste]],15)</f>
        <v>#VALUE!</v>
      </c>
      <c r="AP772" t="e" cm="1">
        <f t="array" aca="1" ref="AP772" ca="1">RIGHT(CELL("address",INDEX(Agenda!A:A,MATCH(DataFromForm[[#This Row],[Date]],Agenda!A:A,0))),3)</f>
        <v>#VALUE!</v>
      </c>
      <c r="AQ772" s="4" t="e" cm="1">
        <f t="array" ref="AQ772">INDEX(MatriceHeureHeure[], MATCH(AN772*1,TableHeuresMinutes[Colonne1],0),MATCH(AM772*1,(MatriceHeureHeure[#Headers])*1,0))</f>
        <v>#VALUE!</v>
      </c>
      <c r="AR772" t="e">
        <f t="shared" si="12"/>
        <v>#VALUE!</v>
      </c>
    </row>
    <row r="773" spans="16:44">
      <c r="P773" s="30" t="e">
        <f>LEFT(TEXT(DataFromForm[[#This Row],[Heure coucher]],"0000"),2)</f>
        <v>#VALUE!</v>
      </c>
      <c r="Q773" s="31" t="e">
        <f>LEFT(TEXT(DataFromForm[[#This Row],[Heure coucher]],"0000"),2)+1</f>
        <v>#VALUE!</v>
      </c>
      <c r="R773" s="32" t="e">
        <f>IF(RIGHT(DataFromForm[[#This Row],[Heure coucher]],2)*1 &gt;57,Q773, P773)</f>
        <v>#VALUE!</v>
      </c>
      <c r="S773" s="33" t="e">
        <f>IF(RIGHT(DataFromForm[[#This Row],[Heure coucher]],2)*1 &gt;57,0,MROUND(RIGHT(DataFromForm[[#This Row],[Heure coucher]]*1,2),15))</f>
        <v>#VALUE!</v>
      </c>
      <c r="T773" s="20" t="e" cm="1">
        <f t="array" aca="1" ref="T773" ca="1">RIGHT(CELL("address",INDEX(Agenda!A:A,MATCH(DataFromForm[[#This Row],[Date]],Agenda!A:A,0))),3)</f>
        <v>#VALUE!</v>
      </c>
      <c r="U773" s="34" t="e" cm="1">
        <f t="array" ref="U773">INDEX(MatriceHeureHeure[], MATCH(S773*1,TableHeuresMinutes[Colonne1],0),MATCH(R773*1,(MatriceHeureHeure[#Headers])*1,0))</f>
        <v>#VALUE!</v>
      </c>
      <c r="W773" s="30" t="e">
        <f>LEFT(TEXT(DataFromForm[[#This Row],[Heure levé]],"0000"),2)</f>
        <v>#VALUE!</v>
      </c>
      <c r="X773" s="31" t="e">
        <f>LEFT(TEXT(DataFromForm[[#This Row],[Heure levé]],"0000"),2)+1</f>
        <v>#VALUE!</v>
      </c>
      <c r="Y773" t="e">
        <f>IF(RIGHT(DataFromForm[[#This Row],[Heure levé]],2)*1 &gt;57, X773,W773)</f>
        <v>#VALUE!</v>
      </c>
      <c r="Z773" t="e">
        <f>IF(RIGHT(DataFromForm[[#This Row],[Heure levé]],2)*1 &gt;57,0,MROUND(RIGHT(DataFromForm[[#This Row],[Heure coucher]]*1,2),15))</f>
        <v>#VALUE!</v>
      </c>
      <c r="AA773" t="e" cm="1">
        <f t="array" aca="1" ref="AA773" ca="1">RIGHT(CELL("address",INDEX(Agenda!A:A,MATCH(DataFromForm[[#This Row],[Date]],Agenda!A:A,0))),3)</f>
        <v>#VALUE!</v>
      </c>
      <c r="AB773" s="4" t="e" cm="1">
        <f t="array" ref="AB773">INDEX(MatriceHeureHeure[], MATCH(Z773*1,TableHeuresMinutes[Colonne1],0),MATCH(Y773*1,(MatriceHeureHeure[#Headers])*1,0))</f>
        <v>#VALUE!</v>
      </c>
      <c r="AD773" s="48" t="e">
        <f>LEFT(TEXT(DataFromForm[[#This Row],[HeureBoisson]],"0000"),2)</f>
        <v>#VALUE!</v>
      </c>
      <c r="AE773" s="31" t="e">
        <f>LEFT(TEXT(DataFromForm[[#This Row],[HeureBoisson]],"0000"),2)+1</f>
        <v>#VALUE!</v>
      </c>
      <c r="AF773" t="e">
        <f>IF(RIGHT(DataFromForm[[#This Row],[HeureBoisson]],2)*1 &gt;57, AE773,AD773)</f>
        <v>#VALUE!</v>
      </c>
      <c r="AG773" t="e">
        <f>IF(RIGHT(DataFromForm[[#This Row],[HeureBoisson]],2)*1 &gt;57,0,MROUND(RIGHT(DataFromForm[[#This Row],[Heure coucher]]*1,2),15))</f>
        <v>#VALUE!</v>
      </c>
      <c r="AH773" t="e" cm="1">
        <f t="array" aca="1" ref="AH773" ca="1">RIGHT(CELL("address",INDEX(Agenda!A:A,MATCH(DataFromForm[[#This Row],[Date]],Agenda!A:A,0))),3)-1</f>
        <v>#VALUE!</v>
      </c>
      <c r="AI773" s="4" t="e" cm="1">
        <f t="array" ref="AI773">INDEX(MatriceHeureHeure[], MATCH(AG773*1,TableHeuresMinutes[Colonne1],0),MATCH(AF773*1,(MatriceHeureHeure[#Headers])*1,0))</f>
        <v>#VALUE!</v>
      </c>
      <c r="AJ773" s="37">
        <v>0</v>
      </c>
      <c r="AK773" s="48" t="e">
        <f>LEFT(TEXT(DataFromForm[[#This Row],[Heure sieste]],"0000"),2)</f>
        <v>#VALUE!</v>
      </c>
      <c r="AL773" s="31" t="e">
        <f>LEFT(TEXT(DataFromForm[[#This Row],[Heure sieste]],"0000"),2)+1</f>
        <v>#VALUE!</v>
      </c>
      <c r="AM773" t="e">
        <f>IF(RIGHT(DataFromForm[[#This Row],[Heure sieste]],2)*1 &gt;57, AL773,AK773)</f>
        <v>#VALUE!</v>
      </c>
      <c r="AN773" t="e">
        <f>IF(RIGHT(DataFromForm[[#This Row],[Heure sieste]],2)*1 &gt;57,0,MROUND(RIGHT(DataFromForm[[#This Row],[Heure sieste]]*1,2),15))</f>
        <v>#VALUE!</v>
      </c>
      <c r="AO773" t="e">
        <f>MROUND(DataFromForm[[#This Row],[Durée sieste]],15)</f>
        <v>#VALUE!</v>
      </c>
      <c r="AP773" t="e" cm="1">
        <f t="array" aca="1" ref="AP773" ca="1">RIGHT(CELL("address",INDEX(Agenda!A:A,MATCH(DataFromForm[[#This Row],[Date]],Agenda!A:A,0))),3)</f>
        <v>#VALUE!</v>
      </c>
      <c r="AQ773" s="4" t="e" cm="1">
        <f t="array" ref="AQ773">INDEX(MatriceHeureHeure[], MATCH(AN773*1,TableHeuresMinutes[Colonne1],0),MATCH(AM773*1,(MatriceHeureHeure[#Headers])*1,0))</f>
        <v>#VALUE!</v>
      </c>
      <c r="AR773" t="e">
        <f t="shared" si="12"/>
        <v>#VALUE!</v>
      </c>
    </row>
    <row r="774" spans="16:44">
      <c r="P774" s="30" t="e">
        <f>LEFT(TEXT(DataFromForm[[#This Row],[Heure coucher]],"0000"),2)</f>
        <v>#VALUE!</v>
      </c>
      <c r="Q774" s="31" t="e">
        <f>LEFT(TEXT(DataFromForm[[#This Row],[Heure coucher]],"0000"),2)+1</f>
        <v>#VALUE!</v>
      </c>
      <c r="R774" s="32" t="e">
        <f>IF(RIGHT(DataFromForm[[#This Row],[Heure coucher]],2)*1 &gt;57,Q774, P774)</f>
        <v>#VALUE!</v>
      </c>
      <c r="S774" s="33" t="e">
        <f>IF(RIGHT(DataFromForm[[#This Row],[Heure coucher]],2)*1 &gt;57,0,MROUND(RIGHT(DataFromForm[[#This Row],[Heure coucher]]*1,2),15))</f>
        <v>#VALUE!</v>
      </c>
      <c r="T774" s="20" t="e" cm="1">
        <f t="array" aca="1" ref="T774" ca="1">RIGHT(CELL("address",INDEX(Agenda!A:A,MATCH(DataFromForm[[#This Row],[Date]],Agenda!A:A,0))),3)</f>
        <v>#VALUE!</v>
      </c>
      <c r="U774" s="34" t="e" cm="1">
        <f t="array" ref="U774">INDEX(MatriceHeureHeure[], MATCH(S774*1,TableHeuresMinutes[Colonne1],0),MATCH(R774*1,(MatriceHeureHeure[#Headers])*1,0))</f>
        <v>#VALUE!</v>
      </c>
      <c r="W774" s="30" t="e">
        <f>LEFT(TEXT(DataFromForm[[#This Row],[Heure levé]],"0000"),2)</f>
        <v>#VALUE!</v>
      </c>
      <c r="X774" s="31" t="e">
        <f>LEFT(TEXT(DataFromForm[[#This Row],[Heure levé]],"0000"),2)+1</f>
        <v>#VALUE!</v>
      </c>
      <c r="Y774" t="e">
        <f>IF(RIGHT(DataFromForm[[#This Row],[Heure levé]],2)*1 &gt;57, X774,W774)</f>
        <v>#VALUE!</v>
      </c>
      <c r="Z774" t="e">
        <f>IF(RIGHT(DataFromForm[[#This Row],[Heure levé]],2)*1 &gt;57,0,MROUND(RIGHT(DataFromForm[[#This Row],[Heure coucher]]*1,2),15))</f>
        <v>#VALUE!</v>
      </c>
      <c r="AA774" t="e" cm="1">
        <f t="array" aca="1" ref="AA774" ca="1">RIGHT(CELL("address",INDEX(Agenda!A:A,MATCH(DataFromForm[[#This Row],[Date]],Agenda!A:A,0))),3)</f>
        <v>#VALUE!</v>
      </c>
      <c r="AB774" s="4" t="e" cm="1">
        <f t="array" ref="AB774">INDEX(MatriceHeureHeure[], MATCH(Z774*1,TableHeuresMinutes[Colonne1],0),MATCH(Y774*1,(MatriceHeureHeure[#Headers])*1,0))</f>
        <v>#VALUE!</v>
      </c>
      <c r="AD774" s="48" t="e">
        <f>LEFT(TEXT(DataFromForm[[#This Row],[HeureBoisson]],"0000"),2)</f>
        <v>#VALUE!</v>
      </c>
      <c r="AE774" s="31" t="e">
        <f>LEFT(TEXT(DataFromForm[[#This Row],[HeureBoisson]],"0000"),2)+1</f>
        <v>#VALUE!</v>
      </c>
      <c r="AF774" t="e">
        <f>IF(RIGHT(DataFromForm[[#This Row],[HeureBoisson]],2)*1 &gt;57, AE774,AD774)</f>
        <v>#VALUE!</v>
      </c>
      <c r="AG774" t="e">
        <f>IF(RIGHT(DataFromForm[[#This Row],[HeureBoisson]],2)*1 &gt;57,0,MROUND(RIGHT(DataFromForm[[#This Row],[Heure coucher]]*1,2),15))</f>
        <v>#VALUE!</v>
      </c>
      <c r="AH774" t="e" cm="1">
        <f t="array" aca="1" ref="AH774" ca="1">RIGHT(CELL("address",INDEX(Agenda!A:A,MATCH(DataFromForm[[#This Row],[Date]],Agenda!A:A,0))),3)-1</f>
        <v>#VALUE!</v>
      </c>
      <c r="AI774" s="4" t="e" cm="1">
        <f t="array" ref="AI774">INDEX(MatriceHeureHeure[], MATCH(AG774*1,TableHeuresMinutes[Colonne1],0),MATCH(AF774*1,(MatriceHeureHeure[#Headers])*1,0))</f>
        <v>#VALUE!</v>
      </c>
      <c r="AJ774" s="37">
        <v>0</v>
      </c>
      <c r="AK774" s="48" t="e">
        <f>LEFT(TEXT(DataFromForm[[#This Row],[Heure sieste]],"0000"),2)</f>
        <v>#VALUE!</v>
      </c>
      <c r="AL774" s="31" t="e">
        <f>LEFT(TEXT(DataFromForm[[#This Row],[Heure sieste]],"0000"),2)+1</f>
        <v>#VALUE!</v>
      </c>
      <c r="AM774" t="e">
        <f>IF(RIGHT(DataFromForm[[#This Row],[Heure sieste]],2)*1 &gt;57, AL774,AK774)</f>
        <v>#VALUE!</v>
      </c>
      <c r="AN774" t="e">
        <f>IF(RIGHT(DataFromForm[[#This Row],[Heure sieste]],2)*1 &gt;57,0,MROUND(RIGHT(DataFromForm[[#This Row],[Heure sieste]]*1,2),15))</f>
        <v>#VALUE!</v>
      </c>
      <c r="AO774" t="e">
        <f>MROUND(DataFromForm[[#This Row],[Durée sieste]],15)</f>
        <v>#VALUE!</v>
      </c>
      <c r="AP774" t="e" cm="1">
        <f t="array" aca="1" ref="AP774" ca="1">RIGHT(CELL("address",INDEX(Agenda!A:A,MATCH(DataFromForm[[#This Row],[Date]],Agenda!A:A,0))),3)</f>
        <v>#VALUE!</v>
      </c>
      <c r="AQ774" s="4" t="e" cm="1">
        <f t="array" ref="AQ774">INDEX(MatriceHeureHeure[], MATCH(AN774*1,TableHeuresMinutes[Colonne1],0),MATCH(AM774*1,(MatriceHeureHeure[#Headers])*1,0))</f>
        <v>#VALUE!</v>
      </c>
      <c r="AR774" t="e">
        <f t="shared" si="12"/>
        <v>#VALUE!</v>
      </c>
    </row>
    <row r="775" spans="16:44">
      <c r="P775" s="30" t="e">
        <f>LEFT(TEXT(DataFromForm[[#This Row],[Heure coucher]],"0000"),2)</f>
        <v>#VALUE!</v>
      </c>
      <c r="Q775" s="31" t="e">
        <f>LEFT(TEXT(DataFromForm[[#This Row],[Heure coucher]],"0000"),2)+1</f>
        <v>#VALUE!</v>
      </c>
      <c r="R775" s="32" t="e">
        <f>IF(RIGHT(DataFromForm[[#This Row],[Heure coucher]],2)*1 &gt;57,Q775, P775)</f>
        <v>#VALUE!</v>
      </c>
      <c r="S775" s="33" t="e">
        <f>IF(RIGHT(DataFromForm[[#This Row],[Heure coucher]],2)*1 &gt;57,0,MROUND(RIGHT(DataFromForm[[#This Row],[Heure coucher]]*1,2),15))</f>
        <v>#VALUE!</v>
      </c>
      <c r="T775" s="20" t="e" cm="1">
        <f t="array" aca="1" ref="T775" ca="1">RIGHT(CELL("address",INDEX(Agenda!A:A,MATCH(DataFromForm[[#This Row],[Date]],Agenda!A:A,0))),3)</f>
        <v>#VALUE!</v>
      </c>
      <c r="U775" s="34" t="e" cm="1">
        <f t="array" ref="U775">INDEX(MatriceHeureHeure[], MATCH(S775*1,TableHeuresMinutes[Colonne1],0),MATCH(R775*1,(MatriceHeureHeure[#Headers])*1,0))</f>
        <v>#VALUE!</v>
      </c>
      <c r="W775" s="30" t="e">
        <f>LEFT(TEXT(DataFromForm[[#This Row],[Heure levé]],"0000"),2)</f>
        <v>#VALUE!</v>
      </c>
      <c r="X775" s="31" t="e">
        <f>LEFT(TEXT(DataFromForm[[#This Row],[Heure levé]],"0000"),2)+1</f>
        <v>#VALUE!</v>
      </c>
      <c r="Y775" t="e">
        <f>IF(RIGHT(DataFromForm[[#This Row],[Heure levé]],2)*1 &gt;57, X775,W775)</f>
        <v>#VALUE!</v>
      </c>
      <c r="Z775" t="e">
        <f>IF(RIGHT(DataFromForm[[#This Row],[Heure levé]],2)*1 &gt;57,0,MROUND(RIGHT(DataFromForm[[#This Row],[Heure coucher]]*1,2),15))</f>
        <v>#VALUE!</v>
      </c>
      <c r="AA775" t="e" cm="1">
        <f t="array" aca="1" ref="AA775" ca="1">RIGHT(CELL("address",INDEX(Agenda!A:A,MATCH(DataFromForm[[#This Row],[Date]],Agenda!A:A,0))),3)</f>
        <v>#VALUE!</v>
      </c>
      <c r="AB775" s="4" t="e" cm="1">
        <f t="array" ref="AB775">INDEX(MatriceHeureHeure[], MATCH(Z775*1,TableHeuresMinutes[Colonne1],0),MATCH(Y775*1,(MatriceHeureHeure[#Headers])*1,0))</f>
        <v>#VALUE!</v>
      </c>
      <c r="AD775" s="48" t="e">
        <f>LEFT(TEXT(DataFromForm[[#This Row],[HeureBoisson]],"0000"),2)</f>
        <v>#VALUE!</v>
      </c>
      <c r="AE775" s="31" t="e">
        <f>LEFT(TEXT(DataFromForm[[#This Row],[HeureBoisson]],"0000"),2)+1</f>
        <v>#VALUE!</v>
      </c>
      <c r="AF775" t="e">
        <f>IF(RIGHT(DataFromForm[[#This Row],[HeureBoisson]],2)*1 &gt;57, AE775,AD775)</f>
        <v>#VALUE!</v>
      </c>
      <c r="AG775" t="e">
        <f>IF(RIGHT(DataFromForm[[#This Row],[HeureBoisson]],2)*1 &gt;57,0,MROUND(RIGHT(DataFromForm[[#This Row],[Heure coucher]]*1,2),15))</f>
        <v>#VALUE!</v>
      </c>
      <c r="AH775" t="e" cm="1">
        <f t="array" aca="1" ref="AH775" ca="1">RIGHT(CELL("address",INDEX(Agenda!A:A,MATCH(DataFromForm[[#This Row],[Date]],Agenda!A:A,0))),3)-1</f>
        <v>#VALUE!</v>
      </c>
      <c r="AI775" s="4" t="e" cm="1">
        <f t="array" ref="AI775">INDEX(MatriceHeureHeure[], MATCH(AG775*1,TableHeuresMinutes[Colonne1],0),MATCH(AF775*1,(MatriceHeureHeure[#Headers])*1,0))</f>
        <v>#VALUE!</v>
      </c>
      <c r="AJ775" s="37">
        <v>0</v>
      </c>
      <c r="AK775" s="48" t="e">
        <f>LEFT(TEXT(DataFromForm[[#This Row],[Heure sieste]],"0000"),2)</f>
        <v>#VALUE!</v>
      </c>
      <c r="AL775" s="31" t="e">
        <f>LEFT(TEXT(DataFromForm[[#This Row],[Heure sieste]],"0000"),2)+1</f>
        <v>#VALUE!</v>
      </c>
      <c r="AM775" t="e">
        <f>IF(RIGHT(DataFromForm[[#This Row],[Heure sieste]],2)*1 &gt;57, AL775,AK775)</f>
        <v>#VALUE!</v>
      </c>
      <c r="AN775" t="e">
        <f>IF(RIGHT(DataFromForm[[#This Row],[Heure sieste]],2)*1 &gt;57,0,MROUND(RIGHT(DataFromForm[[#This Row],[Heure sieste]]*1,2),15))</f>
        <v>#VALUE!</v>
      </c>
      <c r="AO775" t="e">
        <f>MROUND(DataFromForm[[#This Row],[Durée sieste]],15)</f>
        <v>#VALUE!</v>
      </c>
      <c r="AP775" t="e" cm="1">
        <f t="array" aca="1" ref="AP775" ca="1">RIGHT(CELL("address",INDEX(Agenda!A:A,MATCH(DataFromForm[[#This Row],[Date]],Agenda!A:A,0))),3)</f>
        <v>#VALUE!</v>
      </c>
      <c r="AQ775" s="4" t="e" cm="1">
        <f t="array" ref="AQ775">INDEX(MatriceHeureHeure[], MATCH(AN775*1,TableHeuresMinutes[Colonne1],0),MATCH(AM775*1,(MatriceHeureHeure[#Headers])*1,0))</f>
        <v>#VALUE!</v>
      </c>
      <c r="AR775" t="e">
        <f t="shared" si="12"/>
        <v>#VALUE!</v>
      </c>
    </row>
    <row r="776" spans="16:44">
      <c r="P776" s="30" t="e">
        <f>LEFT(TEXT(DataFromForm[[#This Row],[Heure coucher]],"0000"),2)</f>
        <v>#VALUE!</v>
      </c>
      <c r="Q776" s="31" t="e">
        <f>LEFT(TEXT(DataFromForm[[#This Row],[Heure coucher]],"0000"),2)+1</f>
        <v>#VALUE!</v>
      </c>
      <c r="R776" s="32" t="e">
        <f>IF(RIGHT(DataFromForm[[#This Row],[Heure coucher]],2)*1 &gt;57,Q776, P776)</f>
        <v>#VALUE!</v>
      </c>
      <c r="S776" s="33" t="e">
        <f>IF(RIGHT(DataFromForm[[#This Row],[Heure coucher]],2)*1 &gt;57,0,MROUND(RIGHT(DataFromForm[[#This Row],[Heure coucher]]*1,2),15))</f>
        <v>#VALUE!</v>
      </c>
      <c r="T776" s="20" t="e" cm="1">
        <f t="array" aca="1" ref="T776" ca="1">RIGHT(CELL("address",INDEX(Agenda!A:A,MATCH(DataFromForm[[#This Row],[Date]],Agenda!A:A,0))),3)</f>
        <v>#VALUE!</v>
      </c>
      <c r="U776" s="34" t="e" cm="1">
        <f t="array" ref="U776">INDEX(MatriceHeureHeure[], MATCH(S776*1,TableHeuresMinutes[Colonne1],0),MATCH(R776*1,(MatriceHeureHeure[#Headers])*1,0))</f>
        <v>#VALUE!</v>
      </c>
      <c r="W776" s="30" t="e">
        <f>LEFT(TEXT(DataFromForm[[#This Row],[Heure levé]],"0000"),2)</f>
        <v>#VALUE!</v>
      </c>
      <c r="X776" s="31" t="e">
        <f>LEFT(TEXT(DataFromForm[[#This Row],[Heure levé]],"0000"),2)+1</f>
        <v>#VALUE!</v>
      </c>
      <c r="Y776" t="e">
        <f>IF(RIGHT(DataFromForm[[#This Row],[Heure levé]],2)*1 &gt;57, X776,W776)</f>
        <v>#VALUE!</v>
      </c>
      <c r="Z776" t="e">
        <f>IF(RIGHT(DataFromForm[[#This Row],[Heure levé]],2)*1 &gt;57,0,MROUND(RIGHT(DataFromForm[[#This Row],[Heure coucher]]*1,2),15))</f>
        <v>#VALUE!</v>
      </c>
      <c r="AA776" t="e" cm="1">
        <f t="array" aca="1" ref="AA776" ca="1">RIGHT(CELL("address",INDEX(Agenda!A:A,MATCH(DataFromForm[[#This Row],[Date]],Agenda!A:A,0))),3)</f>
        <v>#VALUE!</v>
      </c>
      <c r="AB776" s="4" t="e" cm="1">
        <f t="array" ref="AB776">INDEX(MatriceHeureHeure[], MATCH(Z776*1,TableHeuresMinutes[Colonne1],0),MATCH(Y776*1,(MatriceHeureHeure[#Headers])*1,0))</f>
        <v>#VALUE!</v>
      </c>
      <c r="AD776" s="48" t="e">
        <f>LEFT(TEXT(DataFromForm[[#This Row],[HeureBoisson]],"0000"),2)</f>
        <v>#VALUE!</v>
      </c>
      <c r="AE776" s="31" t="e">
        <f>LEFT(TEXT(DataFromForm[[#This Row],[HeureBoisson]],"0000"),2)+1</f>
        <v>#VALUE!</v>
      </c>
      <c r="AF776" t="e">
        <f>IF(RIGHT(DataFromForm[[#This Row],[HeureBoisson]],2)*1 &gt;57, AE776,AD776)</f>
        <v>#VALUE!</v>
      </c>
      <c r="AG776" t="e">
        <f>IF(RIGHT(DataFromForm[[#This Row],[HeureBoisson]],2)*1 &gt;57,0,MROUND(RIGHT(DataFromForm[[#This Row],[Heure coucher]]*1,2),15))</f>
        <v>#VALUE!</v>
      </c>
      <c r="AH776" t="e" cm="1">
        <f t="array" aca="1" ref="AH776" ca="1">RIGHT(CELL("address",INDEX(Agenda!A:A,MATCH(DataFromForm[[#This Row],[Date]],Agenda!A:A,0))),3)-1</f>
        <v>#VALUE!</v>
      </c>
      <c r="AI776" s="4" t="e" cm="1">
        <f t="array" ref="AI776">INDEX(MatriceHeureHeure[], MATCH(AG776*1,TableHeuresMinutes[Colonne1],0),MATCH(AF776*1,(MatriceHeureHeure[#Headers])*1,0))</f>
        <v>#VALUE!</v>
      </c>
      <c r="AJ776" s="37">
        <v>0</v>
      </c>
      <c r="AK776" s="48" t="e">
        <f>LEFT(TEXT(DataFromForm[[#This Row],[Heure sieste]],"0000"),2)</f>
        <v>#VALUE!</v>
      </c>
      <c r="AL776" s="31" t="e">
        <f>LEFT(TEXT(DataFromForm[[#This Row],[Heure sieste]],"0000"),2)+1</f>
        <v>#VALUE!</v>
      </c>
      <c r="AM776" t="e">
        <f>IF(RIGHT(DataFromForm[[#This Row],[Heure sieste]],2)*1 &gt;57, AL776,AK776)</f>
        <v>#VALUE!</v>
      </c>
      <c r="AN776" t="e">
        <f>IF(RIGHT(DataFromForm[[#This Row],[Heure sieste]],2)*1 &gt;57,0,MROUND(RIGHT(DataFromForm[[#This Row],[Heure sieste]]*1,2),15))</f>
        <v>#VALUE!</v>
      </c>
      <c r="AO776" t="e">
        <f>MROUND(DataFromForm[[#This Row],[Durée sieste]],15)</f>
        <v>#VALUE!</v>
      </c>
      <c r="AP776" t="e" cm="1">
        <f t="array" aca="1" ref="AP776" ca="1">RIGHT(CELL("address",INDEX(Agenda!A:A,MATCH(DataFromForm[[#This Row],[Date]],Agenda!A:A,0))),3)</f>
        <v>#VALUE!</v>
      </c>
      <c r="AQ776" s="4" t="e" cm="1">
        <f t="array" ref="AQ776">INDEX(MatriceHeureHeure[], MATCH(AN776*1,TableHeuresMinutes[Colonne1],0),MATCH(AM776*1,(MatriceHeureHeure[#Headers])*1,0))</f>
        <v>#VALUE!</v>
      </c>
      <c r="AR776" t="e">
        <f t="shared" si="12"/>
        <v>#VALUE!</v>
      </c>
    </row>
    <row r="777" spans="16:44">
      <c r="P777" s="30" t="e">
        <f>LEFT(TEXT(DataFromForm[[#This Row],[Heure coucher]],"0000"),2)</f>
        <v>#VALUE!</v>
      </c>
      <c r="Q777" s="31" t="e">
        <f>LEFT(TEXT(DataFromForm[[#This Row],[Heure coucher]],"0000"),2)+1</f>
        <v>#VALUE!</v>
      </c>
      <c r="R777" s="32" t="e">
        <f>IF(RIGHT(DataFromForm[[#This Row],[Heure coucher]],2)*1 &gt;57,Q777, P777)</f>
        <v>#VALUE!</v>
      </c>
      <c r="S777" s="33" t="e">
        <f>IF(RIGHT(DataFromForm[[#This Row],[Heure coucher]],2)*1 &gt;57,0,MROUND(RIGHT(DataFromForm[[#This Row],[Heure coucher]]*1,2),15))</f>
        <v>#VALUE!</v>
      </c>
      <c r="T777" s="20" t="e" cm="1">
        <f t="array" aca="1" ref="T777" ca="1">RIGHT(CELL("address",INDEX(Agenda!A:A,MATCH(DataFromForm[[#This Row],[Date]],Agenda!A:A,0))),3)</f>
        <v>#VALUE!</v>
      </c>
      <c r="U777" s="34" t="e" cm="1">
        <f t="array" ref="U777">INDEX(MatriceHeureHeure[], MATCH(S777*1,TableHeuresMinutes[Colonne1],0),MATCH(R777*1,(MatriceHeureHeure[#Headers])*1,0))</f>
        <v>#VALUE!</v>
      </c>
      <c r="W777" s="30" t="e">
        <f>LEFT(TEXT(DataFromForm[[#This Row],[Heure levé]],"0000"),2)</f>
        <v>#VALUE!</v>
      </c>
      <c r="X777" s="31" t="e">
        <f>LEFT(TEXT(DataFromForm[[#This Row],[Heure levé]],"0000"),2)+1</f>
        <v>#VALUE!</v>
      </c>
      <c r="Y777" t="e">
        <f>IF(RIGHT(DataFromForm[[#This Row],[Heure levé]],2)*1 &gt;57, X777,W777)</f>
        <v>#VALUE!</v>
      </c>
      <c r="Z777" t="e">
        <f>IF(RIGHT(DataFromForm[[#This Row],[Heure levé]],2)*1 &gt;57,0,MROUND(RIGHT(DataFromForm[[#This Row],[Heure coucher]]*1,2),15))</f>
        <v>#VALUE!</v>
      </c>
      <c r="AA777" t="e" cm="1">
        <f t="array" aca="1" ref="AA777" ca="1">RIGHT(CELL("address",INDEX(Agenda!A:A,MATCH(DataFromForm[[#This Row],[Date]],Agenda!A:A,0))),3)</f>
        <v>#VALUE!</v>
      </c>
      <c r="AB777" s="4" t="e" cm="1">
        <f t="array" ref="AB777">INDEX(MatriceHeureHeure[], MATCH(Z777*1,TableHeuresMinutes[Colonne1],0),MATCH(Y777*1,(MatriceHeureHeure[#Headers])*1,0))</f>
        <v>#VALUE!</v>
      </c>
      <c r="AD777" s="48" t="e">
        <f>LEFT(TEXT(DataFromForm[[#This Row],[HeureBoisson]],"0000"),2)</f>
        <v>#VALUE!</v>
      </c>
      <c r="AE777" s="31" t="e">
        <f>LEFT(TEXT(DataFromForm[[#This Row],[HeureBoisson]],"0000"),2)+1</f>
        <v>#VALUE!</v>
      </c>
      <c r="AF777" t="e">
        <f>IF(RIGHT(DataFromForm[[#This Row],[HeureBoisson]],2)*1 &gt;57, AE777,AD777)</f>
        <v>#VALUE!</v>
      </c>
      <c r="AG777" t="e">
        <f>IF(RIGHT(DataFromForm[[#This Row],[HeureBoisson]],2)*1 &gt;57,0,MROUND(RIGHT(DataFromForm[[#This Row],[Heure coucher]]*1,2),15))</f>
        <v>#VALUE!</v>
      </c>
      <c r="AH777" t="e" cm="1">
        <f t="array" aca="1" ref="AH777" ca="1">RIGHT(CELL("address",INDEX(Agenda!A:A,MATCH(DataFromForm[[#This Row],[Date]],Agenda!A:A,0))),3)-1</f>
        <v>#VALUE!</v>
      </c>
      <c r="AI777" s="4" t="e" cm="1">
        <f t="array" ref="AI777">INDEX(MatriceHeureHeure[], MATCH(AG777*1,TableHeuresMinutes[Colonne1],0),MATCH(AF777*1,(MatriceHeureHeure[#Headers])*1,0))</f>
        <v>#VALUE!</v>
      </c>
      <c r="AJ777" s="37">
        <v>0</v>
      </c>
      <c r="AK777" s="48" t="e">
        <f>LEFT(TEXT(DataFromForm[[#This Row],[Heure sieste]],"0000"),2)</f>
        <v>#VALUE!</v>
      </c>
      <c r="AL777" s="31" t="e">
        <f>LEFT(TEXT(DataFromForm[[#This Row],[Heure sieste]],"0000"),2)+1</f>
        <v>#VALUE!</v>
      </c>
      <c r="AM777" t="e">
        <f>IF(RIGHT(DataFromForm[[#This Row],[Heure sieste]],2)*1 &gt;57, AL777,AK777)</f>
        <v>#VALUE!</v>
      </c>
      <c r="AN777" t="e">
        <f>IF(RIGHT(DataFromForm[[#This Row],[Heure sieste]],2)*1 &gt;57,0,MROUND(RIGHT(DataFromForm[[#This Row],[Heure sieste]]*1,2),15))</f>
        <v>#VALUE!</v>
      </c>
      <c r="AO777" t="e">
        <f>MROUND(DataFromForm[[#This Row],[Durée sieste]],15)</f>
        <v>#VALUE!</v>
      </c>
      <c r="AP777" t="e" cm="1">
        <f t="array" aca="1" ref="AP777" ca="1">RIGHT(CELL("address",INDEX(Agenda!A:A,MATCH(DataFromForm[[#This Row],[Date]],Agenda!A:A,0))),3)</f>
        <v>#VALUE!</v>
      </c>
      <c r="AQ777" s="4" t="e" cm="1">
        <f t="array" ref="AQ777">INDEX(MatriceHeureHeure[], MATCH(AN777*1,TableHeuresMinutes[Colonne1],0),MATCH(AM777*1,(MatriceHeureHeure[#Headers])*1,0))</f>
        <v>#VALUE!</v>
      </c>
      <c r="AR777" t="e">
        <f t="shared" si="12"/>
        <v>#VALUE!</v>
      </c>
    </row>
    <row r="778" spans="16:44">
      <c r="P778" s="30" t="e">
        <f>LEFT(TEXT(DataFromForm[[#This Row],[Heure coucher]],"0000"),2)</f>
        <v>#VALUE!</v>
      </c>
      <c r="Q778" s="31" t="e">
        <f>LEFT(TEXT(DataFromForm[[#This Row],[Heure coucher]],"0000"),2)+1</f>
        <v>#VALUE!</v>
      </c>
      <c r="R778" s="32" t="e">
        <f>IF(RIGHT(DataFromForm[[#This Row],[Heure coucher]],2)*1 &gt;57,Q778, P778)</f>
        <v>#VALUE!</v>
      </c>
      <c r="S778" s="33" t="e">
        <f>IF(RIGHT(DataFromForm[[#This Row],[Heure coucher]],2)*1 &gt;57,0,MROUND(RIGHT(DataFromForm[[#This Row],[Heure coucher]]*1,2),15))</f>
        <v>#VALUE!</v>
      </c>
      <c r="T778" s="20" t="e" cm="1">
        <f t="array" aca="1" ref="T778" ca="1">RIGHT(CELL("address",INDEX(Agenda!A:A,MATCH(DataFromForm[[#This Row],[Date]],Agenda!A:A,0))),3)</f>
        <v>#VALUE!</v>
      </c>
      <c r="U778" s="34" t="e" cm="1">
        <f t="array" ref="U778">INDEX(MatriceHeureHeure[], MATCH(S778*1,TableHeuresMinutes[Colonne1],0),MATCH(R778*1,(MatriceHeureHeure[#Headers])*1,0))</f>
        <v>#VALUE!</v>
      </c>
      <c r="W778" s="30" t="e">
        <f>LEFT(TEXT(DataFromForm[[#This Row],[Heure levé]],"0000"),2)</f>
        <v>#VALUE!</v>
      </c>
      <c r="X778" s="31" t="e">
        <f>LEFT(TEXT(DataFromForm[[#This Row],[Heure levé]],"0000"),2)+1</f>
        <v>#VALUE!</v>
      </c>
      <c r="Y778" t="e">
        <f>IF(RIGHT(DataFromForm[[#This Row],[Heure levé]],2)*1 &gt;57, X778,W778)</f>
        <v>#VALUE!</v>
      </c>
      <c r="Z778" t="e">
        <f>IF(RIGHT(DataFromForm[[#This Row],[Heure levé]],2)*1 &gt;57,0,MROUND(RIGHT(DataFromForm[[#This Row],[Heure coucher]]*1,2),15))</f>
        <v>#VALUE!</v>
      </c>
      <c r="AA778" t="e" cm="1">
        <f t="array" aca="1" ref="AA778" ca="1">RIGHT(CELL("address",INDEX(Agenda!A:A,MATCH(DataFromForm[[#This Row],[Date]],Agenda!A:A,0))),3)</f>
        <v>#VALUE!</v>
      </c>
      <c r="AB778" s="4" t="e" cm="1">
        <f t="array" ref="AB778">INDEX(MatriceHeureHeure[], MATCH(Z778*1,TableHeuresMinutes[Colonne1],0),MATCH(Y778*1,(MatriceHeureHeure[#Headers])*1,0))</f>
        <v>#VALUE!</v>
      </c>
      <c r="AD778" s="48" t="e">
        <f>LEFT(TEXT(DataFromForm[[#This Row],[HeureBoisson]],"0000"),2)</f>
        <v>#VALUE!</v>
      </c>
      <c r="AE778" s="31" t="e">
        <f>LEFT(TEXT(DataFromForm[[#This Row],[HeureBoisson]],"0000"),2)+1</f>
        <v>#VALUE!</v>
      </c>
      <c r="AF778" t="e">
        <f>IF(RIGHT(DataFromForm[[#This Row],[HeureBoisson]],2)*1 &gt;57, AE778,AD778)</f>
        <v>#VALUE!</v>
      </c>
      <c r="AG778" t="e">
        <f>IF(RIGHT(DataFromForm[[#This Row],[HeureBoisson]],2)*1 &gt;57,0,MROUND(RIGHT(DataFromForm[[#This Row],[Heure coucher]]*1,2),15))</f>
        <v>#VALUE!</v>
      </c>
      <c r="AH778" t="e" cm="1">
        <f t="array" aca="1" ref="AH778" ca="1">RIGHT(CELL("address",INDEX(Agenda!A:A,MATCH(DataFromForm[[#This Row],[Date]],Agenda!A:A,0))),3)-1</f>
        <v>#VALUE!</v>
      </c>
      <c r="AI778" s="4" t="e" cm="1">
        <f t="array" ref="AI778">INDEX(MatriceHeureHeure[], MATCH(AG778*1,TableHeuresMinutes[Colonne1],0),MATCH(AF778*1,(MatriceHeureHeure[#Headers])*1,0))</f>
        <v>#VALUE!</v>
      </c>
      <c r="AJ778" s="37">
        <v>0</v>
      </c>
      <c r="AK778" s="48" t="e">
        <f>LEFT(TEXT(DataFromForm[[#This Row],[Heure sieste]],"0000"),2)</f>
        <v>#VALUE!</v>
      </c>
      <c r="AL778" s="31" t="e">
        <f>LEFT(TEXT(DataFromForm[[#This Row],[Heure sieste]],"0000"),2)+1</f>
        <v>#VALUE!</v>
      </c>
      <c r="AM778" t="e">
        <f>IF(RIGHT(DataFromForm[[#This Row],[Heure sieste]],2)*1 &gt;57, AL778,AK778)</f>
        <v>#VALUE!</v>
      </c>
      <c r="AN778" t="e">
        <f>IF(RIGHT(DataFromForm[[#This Row],[Heure sieste]],2)*1 &gt;57,0,MROUND(RIGHT(DataFromForm[[#This Row],[Heure sieste]]*1,2),15))</f>
        <v>#VALUE!</v>
      </c>
      <c r="AO778" t="e">
        <f>MROUND(DataFromForm[[#This Row],[Durée sieste]],15)</f>
        <v>#VALUE!</v>
      </c>
      <c r="AP778" t="e" cm="1">
        <f t="array" aca="1" ref="AP778" ca="1">RIGHT(CELL("address",INDEX(Agenda!A:A,MATCH(DataFromForm[[#This Row],[Date]],Agenda!A:A,0))),3)</f>
        <v>#VALUE!</v>
      </c>
      <c r="AQ778" s="4" t="e" cm="1">
        <f t="array" ref="AQ778">INDEX(MatriceHeureHeure[], MATCH(AN778*1,TableHeuresMinutes[Colonne1],0),MATCH(AM778*1,(MatriceHeureHeure[#Headers])*1,0))</f>
        <v>#VALUE!</v>
      </c>
      <c r="AR778" t="e">
        <f t="shared" si="12"/>
        <v>#VALUE!</v>
      </c>
    </row>
    <row r="779" spans="16:44">
      <c r="P779" s="30" t="e">
        <f>LEFT(TEXT(DataFromForm[[#This Row],[Heure coucher]],"0000"),2)</f>
        <v>#VALUE!</v>
      </c>
      <c r="Q779" s="31" t="e">
        <f>LEFT(TEXT(DataFromForm[[#This Row],[Heure coucher]],"0000"),2)+1</f>
        <v>#VALUE!</v>
      </c>
      <c r="R779" s="32" t="e">
        <f>IF(RIGHT(DataFromForm[[#This Row],[Heure coucher]],2)*1 &gt;57,Q779, P779)</f>
        <v>#VALUE!</v>
      </c>
      <c r="S779" s="33" t="e">
        <f>IF(RIGHT(DataFromForm[[#This Row],[Heure coucher]],2)*1 &gt;57,0,MROUND(RIGHT(DataFromForm[[#This Row],[Heure coucher]]*1,2),15))</f>
        <v>#VALUE!</v>
      </c>
      <c r="T779" s="20" t="e" cm="1">
        <f t="array" aca="1" ref="T779" ca="1">RIGHT(CELL("address",INDEX(Agenda!A:A,MATCH(DataFromForm[[#This Row],[Date]],Agenda!A:A,0))),3)</f>
        <v>#VALUE!</v>
      </c>
      <c r="U779" s="34" t="e" cm="1">
        <f t="array" ref="U779">INDEX(MatriceHeureHeure[], MATCH(S779*1,TableHeuresMinutes[Colonne1],0),MATCH(R779*1,(MatriceHeureHeure[#Headers])*1,0))</f>
        <v>#VALUE!</v>
      </c>
      <c r="W779" s="30" t="e">
        <f>LEFT(TEXT(DataFromForm[[#This Row],[Heure levé]],"0000"),2)</f>
        <v>#VALUE!</v>
      </c>
      <c r="X779" s="31" t="e">
        <f>LEFT(TEXT(DataFromForm[[#This Row],[Heure levé]],"0000"),2)+1</f>
        <v>#VALUE!</v>
      </c>
      <c r="Y779" t="e">
        <f>IF(RIGHT(DataFromForm[[#This Row],[Heure levé]],2)*1 &gt;57, X779,W779)</f>
        <v>#VALUE!</v>
      </c>
      <c r="Z779" t="e">
        <f>IF(RIGHT(DataFromForm[[#This Row],[Heure levé]],2)*1 &gt;57,0,MROUND(RIGHT(DataFromForm[[#This Row],[Heure coucher]]*1,2),15))</f>
        <v>#VALUE!</v>
      </c>
      <c r="AA779" t="e" cm="1">
        <f t="array" aca="1" ref="AA779" ca="1">RIGHT(CELL("address",INDEX(Agenda!A:A,MATCH(DataFromForm[[#This Row],[Date]],Agenda!A:A,0))),3)</f>
        <v>#VALUE!</v>
      </c>
      <c r="AB779" s="4" t="e" cm="1">
        <f t="array" ref="AB779">INDEX(MatriceHeureHeure[], MATCH(Z779*1,TableHeuresMinutes[Colonne1],0),MATCH(Y779*1,(MatriceHeureHeure[#Headers])*1,0))</f>
        <v>#VALUE!</v>
      </c>
      <c r="AD779" s="48" t="e">
        <f>LEFT(TEXT(DataFromForm[[#This Row],[HeureBoisson]],"0000"),2)</f>
        <v>#VALUE!</v>
      </c>
      <c r="AE779" s="31" t="e">
        <f>LEFT(TEXT(DataFromForm[[#This Row],[HeureBoisson]],"0000"),2)+1</f>
        <v>#VALUE!</v>
      </c>
      <c r="AF779" t="e">
        <f>IF(RIGHT(DataFromForm[[#This Row],[HeureBoisson]],2)*1 &gt;57, AE779,AD779)</f>
        <v>#VALUE!</v>
      </c>
      <c r="AG779" t="e">
        <f>IF(RIGHT(DataFromForm[[#This Row],[HeureBoisson]],2)*1 &gt;57,0,MROUND(RIGHT(DataFromForm[[#This Row],[Heure coucher]]*1,2),15))</f>
        <v>#VALUE!</v>
      </c>
      <c r="AH779" t="e" cm="1">
        <f t="array" aca="1" ref="AH779" ca="1">RIGHT(CELL("address",INDEX(Agenda!A:A,MATCH(DataFromForm[[#This Row],[Date]],Agenda!A:A,0))),3)-1</f>
        <v>#VALUE!</v>
      </c>
      <c r="AI779" s="4" t="e" cm="1">
        <f t="array" ref="AI779">INDEX(MatriceHeureHeure[], MATCH(AG779*1,TableHeuresMinutes[Colonne1],0),MATCH(AF779*1,(MatriceHeureHeure[#Headers])*1,0))</f>
        <v>#VALUE!</v>
      </c>
      <c r="AJ779" s="37">
        <v>0</v>
      </c>
      <c r="AK779" s="48" t="e">
        <f>LEFT(TEXT(DataFromForm[[#This Row],[Heure sieste]],"0000"),2)</f>
        <v>#VALUE!</v>
      </c>
      <c r="AL779" s="31" t="e">
        <f>LEFT(TEXT(DataFromForm[[#This Row],[Heure sieste]],"0000"),2)+1</f>
        <v>#VALUE!</v>
      </c>
      <c r="AM779" t="e">
        <f>IF(RIGHT(DataFromForm[[#This Row],[Heure sieste]],2)*1 &gt;57, AL779,AK779)</f>
        <v>#VALUE!</v>
      </c>
      <c r="AN779" t="e">
        <f>IF(RIGHT(DataFromForm[[#This Row],[Heure sieste]],2)*1 &gt;57,0,MROUND(RIGHT(DataFromForm[[#This Row],[Heure sieste]]*1,2),15))</f>
        <v>#VALUE!</v>
      </c>
      <c r="AO779" t="e">
        <f>MROUND(DataFromForm[[#This Row],[Durée sieste]],15)</f>
        <v>#VALUE!</v>
      </c>
      <c r="AP779" t="e" cm="1">
        <f t="array" aca="1" ref="AP779" ca="1">RIGHT(CELL("address",INDEX(Agenda!A:A,MATCH(DataFromForm[[#This Row],[Date]],Agenda!A:A,0))),3)</f>
        <v>#VALUE!</v>
      </c>
      <c r="AQ779" s="4" t="e" cm="1">
        <f t="array" ref="AQ779">INDEX(MatriceHeureHeure[], MATCH(AN779*1,TableHeuresMinutes[Colonne1],0),MATCH(AM779*1,(MatriceHeureHeure[#Headers])*1,0))</f>
        <v>#VALUE!</v>
      </c>
      <c r="AR779" t="e">
        <f t="shared" si="12"/>
        <v>#VALUE!</v>
      </c>
    </row>
    <row r="780" spans="16:44">
      <c r="P780" s="30" t="e">
        <f>LEFT(TEXT(DataFromForm[[#This Row],[Heure coucher]],"0000"),2)</f>
        <v>#VALUE!</v>
      </c>
      <c r="Q780" s="31" t="e">
        <f>LEFT(TEXT(DataFromForm[[#This Row],[Heure coucher]],"0000"),2)+1</f>
        <v>#VALUE!</v>
      </c>
      <c r="R780" s="32" t="e">
        <f>IF(RIGHT(DataFromForm[[#This Row],[Heure coucher]],2)*1 &gt;57,Q780, P780)</f>
        <v>#VALUE!</v>
      </c>
      <c r="S780" s="33" t="e">
        <f>IF(RIGHT(DataFromForm[[#This Row],[Heure coucher]],2)*1 &gt;57,0,MROUND(RIGHT(DataFromForm[[#This Row],[Heure coucher]]*1,2),15))</f>
        <v>#VALUE!</v>
      </c>
      <c r="T780" s="20" t="e" cm="1">
        <f t="array" aca="1" ref="T780" ca="1">RIGHT(CELL("address",INDEX(Agenda!A:A,MATCH(DataFromForm[[#This Row],[Date]],Agenda!A:A,0))),3)</f>
        <v>#VALUE!</v>
      </c>
      <c r="U780" s="34" t="e" cm="1">
        <f t="array" ref="U780">INDEX(MatriceHeureHeure[], MATCH(S780*1,TableHeuresMinutes[Colonne1],0),MATCH(R780*1,(MatriceHeureHeure[#Headers])*1,0))</f>
        <v>#VALUE!</v>
      </c>
      <c r="W780" s="30" t="e">
        <f>LEFT(TEXT(DataFromForm[[#This Row],[Heure levé]],"0000"),2)</f>
        <v>#VALUE!</v>
      </c>
      <c r="X780" s="31" t="e">
        <f>LEFT(TEXT(DataFromForm[[#This Row],[Heure levé]],"0000"),2)+1</f>
        <v>#VALUE!</v>
      </c>
      <c r="Y780" t="e">
        <f>IF(RIGHT(DataFromForm[[#This Row],[Heure levé]],2)*1 &gt;57, X780,W780)</f>
        <v>#VALUE!</v>
      </c>
      <c r="Z780" t="e">
        <f>IF(RIGHT(DataFromForm[[#This Row],[Heure levé]],2)*1 &gt;57,0,MROUND(RIGHT(DataFromForm[[#This Row],[Heure coucher]]*1,2),15))</f>
        <v>#VALUE!</v>
      </c>
      <c r="AA780" t="e" cm="1">
        <f t="array" aca="1" ref="AA780" ca="1">RIGHT(CELL("address",INDEX(Agenda!A:A,MATCH(DataFromForm[[#This Row],[Date]],Agenda!A:A,0))),3)</f>
        <v>#VALUE!</v>
      </c>
      <c r="AB780" s="4" t="e" cm="1">
        <f t="array" ref="AB780">INDEX(MatriceHeureHeure[], MATCH(Z780*1,TableHeuresMinutes[Colonne1],0),MATCH(Y780*1,(MatriceHeureHeure[#Headers])*1,0))</f>
        <v>#VALUE!</v>
      </c>
      <c r="AD780" s="48" t="e">
        <f>LEFT(TEXT(DataFromForm[[#This Row],[HeureBoisson]],"0000"),2)</f>
        <v>#VALUE!</v>
      </c>
      <c r="AE780" s="31" t="e">
        <f>LEFT(TEXT(DataFromForm[[#This Row],[HeureBoisson]],"0000"),2)+1</f>
        <v>#VALUE!</v>
      </c>
      <c r="AF780" t="e">
        <f>IF(RIGHT(DataFromForm[[#This Row],[HeureBoisson]],2)*1 &gt;57, AE780,AD780)</f>
        <v>#VALUE!</v>
      </c>
      <c r="AG780" t="e">
        <f>IF(RIGHT(DataFromForm[[#This Row],[HeureBoisson]],2)*1 &gt;57,0,MROUND(RIGHT(DataFromForm[[#This Row],[Heure coucher]]*1,2),15))</f>
        <v>#VALUE!</v>
      </c>
      <c r="AH780" t="e" cm="1">
        <f t="array" aca="1" ref="AH780" ca="1">RIGHT(CELL("address",INDEX(Agenda!A:A,MATCH(DataFromForm[[#This Row],[Date]],Agenda!A:A,0))),3)-1</f>
        <v>#VALUE!</v>
      </c>
      <c r="AI780" s="4" t="e" cm="1">
        <f t="array" ref="AI780">INDEX(MatriceHeureHeure[], MATCH(AG780*1,TableHeuresMinutes[Colonne1],0),MATCH(AF780*1,(MatriceHeureHeure[#Headers])*1,0))</f>
        <v>#VALUE!</v>
      </c>
      <c r="AJ780" s="37">
        <v>0</v>
      </c>
      <c r="AK780" s="48" t="e">
        <f>LEFT(TEXT(DataFromForm[[#This Row],[Heure sieste]],"0000"),2)</f>
        <v>#VALUE!</v>
      </c>
      <c r="AL780" s="31" t="e">
        <f>LEFT(TEXT(DataFromForm[[#This Row],[Heure sieste]],"0000"),2)+1</f>
        <v>#VALUE!</v>
      </c>
      <c r="AM780" t="e">
        <f>IF(RIGHT(DataFromForm[[#This Row],[Heure sieste]],2)*1 &gt;57, AL780,AK780)</f>
        <v>#VALUE!</v>
      </c>
      <c r="AN780" t="e">
        <f>IF(RIGHT(DataFromForm[[#This Row],[Heure sieste]],2)*1 &gt;57,0,MROUND(RIGHT(DataFromForm[[#This Row],[Heure sieste]]*1,2),15))</f>
        <v>#VALUE!</v>
      </c>
      <c r="AO780" t="e">
        <f>MROUND(DataFromForm[[#This Row],[Durée sieste]],15)</f>
        <v>#VALUE!</v>
      </c>
      <c r="AP780" t="e" cm="1">
        <f t="array" aca="1" ref="AP780" ca="1">RIGHT(CELL("address",INDEX(Agenda!A:A,MATCH(DataFromForm[[#This Row],[Date]],Agenda!A:A,0))),3)</f>
        <v>#VALUE!</v>
      </c>
      <c r="AQ780" s="4" t="e" cm="1">
        <f t="array" ref="AQ780">INDEX(MatriceHeureHeure[], MATCH(AN780*1,TableHeuresMinutes[Colonne1],0),MATCH(AM780*1,(MatriceHeureHeure[#Headers])*1,0))</f>
        <v>#VALUE!</v>
      </c>
      <c r="AR780" t="e">
        <f t="shared" si="12"/>
        <v>#VALUE!</v>
      </c>
    </row>
    <row r="781" spans="16:44">
      <c r="P781" s="30" t="e">
        <f>LEFT(TEXT(DataFromForm[[#This Row],[Heure coucher]],"0000"),2)</f>
        <v>#VALUE!</v>
      </c>
      <c r="Q781" s="31" t="e">
        <f>LEFT(TEXT(DataFromForm[[#This Row],[Heure coucher]],"0000"),2)+1</f>
        <v>#VALUE!</v>
      </c>
      <c r="R781" s="32" t="e">
        <f>IF(RIGHT(DataFromForm[[#This Row],[Heure coucher]],2)*1 &gt;57,Q781, P781)</f>
        <v>#VALUE!</v>
      </c>
      <c r="S781" s="33" t="e">
        <f>IF(RIGHT(DataFromForm[[#This Row],[Heure coucher]],2)*1 &gt;57,0,MROUND(RIGHT(DataFromForm[[#This Row],[Heure coucher]]*1,2),15))</f>
        <v>#VALUE!</v>
      </c>
      <c r="T781" s="20" t="e" cm="1">
        <f t="array" aca="1" ref="T781" ca="1">RIGHT(CELL("address",INDEX(Agenda!A:A,MATCH(DataFromForm[[#This Row],[Date]],Agenda!A:A,0))),3)</f>
        <v>#VALUE!</v>
      </c>
      <c r="U781" s="34" t="e" cm="1">
        <f t="array" ref="U781">INDEX(MatriceHeureHeure[], MATCH(S781*1,TableHeuresMinutes[Colonne1],0),MATCH(R781*1,(MatriceHeureHeure[#Headers])*1,0))</f>
        <v>#VALUE!</v>
      </c>
      <c r="W781" s="30" t="e">
        <f>LEFT(TEXT(DataFromForm[[#This Row],[Heure levé]],"0000"),2)</f>
        <v>#VALUE!</v>
      </c>
      <c r="X781" s="31" t="e">
        <f>LEFT(TEXT(DataFromForm[[#This Row],[Heure levé]],"0000"),2)+1</f>
        <v>#VALUE!</v>
      </c>
      <c r="Y781" t="e">
        <f>IF(RIGHT(DataFromForm[[#This Row],[Heure levé]],2)*1 &gt;57, X781,W781)</f>
        <v>#VALUE!</v>
      </c>
      <c r="Z781" t="e">
        <f>IF(RIGHT(DataFromForm[[#This Row],[Heure levé]],2)*1 &gt;57,0,MROUND(RIGHT(DataFromForm[[#This Row],[Heure coucher]]*1,2),15))</f>
        <v>#VALUE!</v>
      </c>
      <c r="AA781" t="e" cm="1">
        <f t="array" aca="1" ref="AA781" ca="1">RIGHT(CELL("address",INDEX(Agenda!A:A,MATCH(DataFromForm[[#This Row],[Date]],Agenda!A:A,0))),3)</f>
        <v>#VALUE!</v>
      </c>
      <c r="AB781" s="4" t="e" cm="1">
        <f t="array" ref="AB781">INDEX(MatriceHeureHeure[], MATCH(Z781*1,TableHeuresMinutes[Colonne1],0),MATCH(Y781*1,(MatriceHeureHeure[#Headers])*1,0))</f>
        <v>#VALUE!</v>
      </c>
      <c r="AD781" s="48" t="e">
        <f>LEFT(TEXT(DataFromForm[[#This Row],[HeureBoisson]],"0000"),2)</f>
        <v>#VALUE!</v>
      </c>
      <c r="AE781" s="31" t="e">
        <f>LEFT(TEXT(DataFromForm[[#This Row],[HeureBoisson]],"0000"),2)+1</f>
        <v>#VALUE!</v>
      </c>
      <c r="AF781" t="e">
        <f>IF(RIGHT(DataFromForm[[#This Row],[HeureBoisson]],2)*1 &gt;57, AE781,AD781)</f>
        <v>#VALUE!</v>
      </c>
      <c r="AG781" t="e">
        <f>IF(RIGHT(DataFromForm[[#This Row],[HeureBoisson]],2)*1 &gt;57,0,MROUND(RIGHT(DataFromForm[[#This Row],[Heure coucher]]*1,2),15))</f>
        <v>#VALUE!</v>
      </c>
      <c r="AH781" t="e" cm="1">
        <f t="array" aca="1" ref="AH781" ca="1">RIGHT(CELL("address",INDEX(Agenda!A:A,MATCH(DataFromForm[[#This Row],[Date]],Agenda!A:A,0))),3)-1</f>
        <v>#VALUE!</v>
      </c>
      <c r="AI781" s="4" t="e" cm="1">
        <f t="array" ref="AI781">INDEX(MatriceHeureHeure[], MATCH(AG781*1,TableHeuresMinutes[Colonne1],0),MATCH(AF781*1,(MatriceHeureHeure[#Headers])*1,0))</f>
        <v>#VALUE!</v>
      </c>
      <c r="AJ781" s="37">
        <v>0</v>
      </c>
      <c r="AK781" s="48" t="e">
        <f>LEFT(TEXT(DataFromForm[[#This Row],[Heure sieste]],"0000"),2)</f>
        <v>#VALUE!</v>
      </c>
      <c r="AL781" s="31" t="e">
        <f>LEFT(TEXT(DataFromForm[[#This Row],[Heure sieste]],"0000"),2)+1</f>
        <v>#VALUE!</v>
      </c>
      <c r="AM781" t="e">
        <f>IF(RIGHT(DataFromForm[[#This Row],[Heure sieste]],2)*1 &gt;57, AL781,AK781)</f>
        <v>#VALUE!</v>
      </c>
      <c r="AN781" t="e">
        <f>IF(RIGHT(DataFromForm[[#This Row],[Heure sieste]],2)*1 &gt;57,0,MROUND(RIGHT(DataFromForm[[#This Row],[Heure sieste]]*1,2),15))</f>
        <v>#VALUE!</v>
      </c>
      <c r="AO781" t="e">
        <f>MROUND(DataFromForm[[#This Row],[Durée sieste]],15)</f>
        <v>#VALUE!</v>
      </c>
      <c r="AP781" t="e" cm="1">
        <f t="array" aca="1" ref="AP781" ca="1">RIGHT(CELL("address",INDEX(Agenda!A:A,MATCH(DataFromForm[[#This Row],[Date]],Agenda!A:A,0))),3)</f>
        <v>#VALUE!</v>
      </c>
      <c r="AQ781" s="4" t="e" cm="1">
        <f t="array" ref="AQ781">INDEX(MatriceHeureHeure[], MATCH(AN781*1,TableHeuresMinutes[Colonne1],0),MATCH(AM781*1,(MatriceHeureHeure[#Headers])*1,0))</f>
        <v>#VALUE!</v>
      </c>
      <c r="AR781" t="e">
        <f t="shared" si="12"/>
        <v>#VALUE!</v>
      </c>
    </row>
    <row r="782" spans="16:44">
      <c r="P782" s="30" t="e">
        <f>LEFT(TEXT(DataFromForm[[#This Row],[Heure coucher]],"0000"),2)</f>
        <v>#VALUE!</v>
      </c>
      <c r="Q782" s="31" t="e">
        <f>LEFT(TEXT(DataFromForm[[#This Row],[Heure coucher]],"0000"),2)+1</f>
        <v>#VALUE!</v>
      </c>
      <c r="R782" s="32" t="e">
        <f>IF(RIGHT(DataFromForm[[#This Row],[Heure coucher]],2)*1 &gt;57,Q782, P782)</f>
        <v>#VALUE!</v>
      </c>
      <c r="S782" s="33" t="e">
        <f>IF(RIGHT(DataFromForm[[#This Row],[Heure coucher]],2)*1 &gt;57,0,MROUND(RIGHT(DataFromForm[[#This Row],[Heure coucher]]*1,2),15))</f>
        <v>#VALUE!</v>
      </c>
      <c r="T782" s="20" t="e" cm="1">
        <f t="array" aca="1" ref="T782" ca="1">RIGHT(CELL("address",INDEX(Agenda!A:A,MATCH(DataFromForm[[#This Row],[Date]],Agenda!A:A,0))),3)</f>
        <v>#VALUE!</v>
      </c>
      <c r="U782" s="34" t="e" cm="1">
        <f t="array" ref="U782">INDEX(MatriceHeureHeure[], MATCH(S782*1,TableHeuresMinutes[Colonne1],0),MATCH(R782*1,(MatriceHeureHeure[#Headers])*1,0))</f>
        <v>#VALUE!</v>
      </c>
      <c r="W782" s="30" t="e">
        <f>LEFT(TEXT(DataFromForm[[#This Row],[Heure levé]],"0000"),2)</f>
        <v>#VALUE!</v>
      </c>
      <c r="X782" s="31" t="e">
        <f>LEFT(TEXT(DataFromForm[[#This Row],[Heure levé]],"0000"),2)+1</f>
        <v>#VALUE!</v>
      </c>
      <c r="Y782" t="e">
        <f>IF(RIGHT(DataFromForm[[#This Row],[Heure levé]],2)*1 &gt;57, X782,W782)</f>
        <v>#VALUE!</v>
      </c>
      <c r="Z782" t="e">
        <f>IF(RIGHT(DataFromForm[[#This Row],[Heure levé]],2)*1 &gt;57,0,MROUND(RIGHT(DataFromForm[[#This Row],[Heure coucher]]*1,2),15))</f>
        <v>#VALUE!</v>
      </c>
      <c r="AA782" t="e" cm="1">
        <f t="array" aca="1" ref="AA782" ca="1">RIGHT(CELL("address",INDEX(Agenda!A:A,MATCH(DataFromForm[[#This Row],[Date]],Agenda!A:A,0))),3)</f>
        <v>#VALUE!</v>
      </c>
      <c r="AB782" s="4" t="e" cm="1">
        <f t="array" ref="AB782">INDEX(MatriceHeureHeure[], MATCH(Z782*1,TableHeuresMinutes[Colonne1],0),MATCH(Y782*1,(MatriceHeureHeure[#Headers])*1,0))</f>
        <v>#VALUE!</v>
      </c>
      <c r="AD782" s="48" t="e">
        <f>LEFT(TEXT(DataFromForm[[#This Row],[HeureBoisson]],"0000"),2)</f>
        <v>#VALUE!</v>
      </c>
      <c r="AE782" s="31" t="e">
        <f>LEFT(TEXT(DataFromForm[[#This Row],[HeureBoisson]],"0000"),2)+1</f>
        <v>#VALUE!</v>
      </c>
      <c r="AF782" t="e">
        <f>IF(RIGHT(DataFromForm[[#This Row],[HeureBoisson]],2)*1 &gt;57, AE782,AD782)</f>
        <v>#VALUE!</v>
      </c>
      <c r="AG782" t="e">
        <f>IF(RIGHT(DataFromForm[[#This Row],[HeureBoisson]],2)*1 &gt;57,0,MROUND(RIGHT(DataFromForm[[#This Row],[Heure coucher]]*1,2),15))</f>
        <v>#VALUE!</v>
      </c>
      <c r="AH782" t="e" cm="1">
        <f t="array" aca="1" ref="AH782" ca="1">RIGHT(CELL("address",INDEX(Agenda!A:A,MATCH(DataFromForm[[#This Row],[Date]],Agenda!A:A,0))),3)-1</f>
        <v>#VALUE!</v>
      </c>
      <c r="AI782" s="4" t="e" cm="1">
        <f t="array" ref="AI782">INDEX(MatriceHeureHeure[], MATCH(AG782*1,TableHeuresMinutes[Colonne1],0),MATCH(AF782*1,(MatriceHeureHeure[#Headers])*1,0))</f>
        <v>#VALUE!</v>
      </c>
      <c r="AJ782" s="37">
        <v>0</v>
      </c>
      <c r="AK782" s="48" t="e">
        <f>LEFT(TEXT(DataFromForm[[#This Row],[Heure sieste]],"0000"),2)</f>
        <v>#VALUE!</v>
      </c>
      <c r="AL782" s="31" t="e">
        <f>LEFT(TEXT(DataFromForm[[#This Row],[Heure sieste]],"0000"),2)+1</f>
        <v>#VALUE!</v>
      </c>
      <c r="AM782" t="e">
        <f>IF(RIGHT(DataFromForm[[#This Row],[Heure sieste]],2)*1 &gt;57, AL782,AK782)</f>
        <v>#VALUE!</v>
      </c>
      <c r="AN782" t="e">
        <f>IF(RIGHT(DataFromForm[[#This Row],[Heure sieste]],2)*1 &gt;57,0,MROUND(RIGHT(DataFromForm[[#This Row],[Heure sieste]]*1,2),15))</f>
        <v>#VALUE!</v>
      </c>
      <c r="AO782" t="e">
        <f>MROUND(DataFromForm[[#This Row],[Durée sieste]],15)</f>
        <v>#VALUE!</v>
      </c>
      <c r="AP782" t="e" cm="1">
        <f t="array" aca="1" ref="AP782" ca="1">RIGHT(CELL("address",INDEX(Agenda!A:A,MATCH(DataFromForm[[#This Row],[Date]],Agenda!A:A,0))),3)</f>
        <v>#VALUE!</v>
      </c>
      <c r="AQ782" s="4" t="e" cm="1">
        <f t="array" ref="AQ782">INDEX(MatriceHeureHeure[], MATCH(AN782*1,TableHeuresMinutes[Colonne1],0),MATCH(AM782*1,(MatriceHeureHeure[#Headers])*1,0))</f>
        <v>#VALUE!</v>
      </c>
      <c r="AR782" t="e">
        <f t="shared" si="12"/>
        <v>#VALUE!</v>
      </c>
    </row>
    <row r="783" spans="16:44">
      <c r="P783" s="30" t="e">
        <f>LEFT(TEXT(DataFromForm[[#This Row],[Heure coucher]],"0000"),2)</f>
        <v>#VALUE!</v>
      </c>
      <c r="Q783" s="31" t="e">
        <f>LEFT(TEXT(DataFromForm[[#This Row],[Heure coucher]],"0000"),2)+1</f>
        <v>#VALUE!</v>
      </c>
      <c r="R783" s="32" t="e">
        <f>IF(RIGHT(DataFromForm[[#This Row],[Heure coucher]],2)*1 &gt;57,Q783, P783)</f>
        <v>#VALUE!</v>
      </c>
      <c r="S783" s="33" t="e">
        <f>IF(RIGHT(DataFromForm[[#This Row],[Heure coucher]],2)*1 &gt;57,0,MROUND(RIGHT(DataFromForm[[#This Row],[Heure coucher]]*1,2),15))</f>
        <v>#VALUE!</v>
      </c>
      <c r="T783" s="20" t="e" cm="1">
        <f t="array" aca="1" ref="T783" ca="1">RIGHT(CELL("address",INDEX(Agenda!A:A,MATCH(DataFromForm[[#This Row],[Date]],Agenda!A:A,0))),3)</f>
        <v>#VALUE!</v>
      </c>
      <c r="U783" s="34" t="e" cm="1">
        <f t="array" ref="U783">INDEX(MatriceHeureHeure[], MATCH(S783*1,TableHeuresMinutes[Colonne1],0),MATCH(R783*1,(MatriceHeureHeure[#Headers])*1,0))</f>
        <v>#VALUE!</v>
      </c>
      <c r="W783" s="30" t="e">
        <f>LEFT(TEXT(DataFromForm[[#This Row],[Heure levé]],"0000"),2)</f>
        <v>#VALUE!</v>
      </c>
      <c r="X783" s="31" t="e">
        <f>LEFT(TEXT(DataFromForm[[#This Row],[Heure levé]],"0000"),2)+1</f>
        <v>#VALUE!</v>
      </c>
      <c r="Y783" t="e">
        <f>IF(RIGHT(DataFromForm[[#This Row],[Heure levé]],2)*1 &gt;57, X783,W783)</f>
        <v>#VALUE!</v>
      </c>
      <c r="Z783" t="e">
        <f>IF(RIGHT(DataFromForm[[#This Row],[Heure levé]],2)*1 &gt;57,0,MROUND(RIGHT(DataFromForm[[#This Row],[Heure coucher]]*1,2),15))</f>
        <v>#VALUE!</v>
      </c>
      <c r="AA783" t="e" cm="1">
        <f t="array" aca="1" ref="AA783" ca="1">RIGHT(CELL("address",INDEX(Agenda!A:A,MATCH(DataFromForm[[#This Row],[Date]],Agenda!A:A,0))),3)</f>
        <v>#VALUE!</v>
      </c>
      <c r="AB783" s="4" t="e" cm="1">
        <f t="array" ref="AB783">INDEX(MatriceHeureHeure[], MATCH(Z783*1,TableHeuresMinutes[Colonne1],0),MATCH(Y783*1,(MatriceHeureHeure[#Headers])*1,0))</f>
        <v>#VALUE!</v>
      </c>
      <c r="AD783" s="48" t="e">
        <f>LEFT(TEXT(DataFromForm[[#This Row],[HeureBoisson]],"0000"),2)</f>
        <v>#VALUE!</v>
      </c>
      <c r="AE783" s="31" t="e">
        <f>LEFT(TEXT(DataFromForm[[#This Row],[HeureBoisson]],"0000"),2)+1</f>
        <v>#VALUE!</v>
      </c>
      <c r="AF783" t="e">
        <f>IF(RIGHT(DataFromForm[[#This Row],[HeureBoisson]],2)*1 &gt;57, AE783,AD783)</f>
        <v>#VALUE!</v>
      </c>
      <c r="AG783" t="e">
        <f>IF(RIGHT(DataFromForm[[#This Row],[HeureBoisson]],2)*1 &gt;57,0,MROUND(RIGHT(DataFromForm[[#This Row],[Heure coucher]]*1,2),15))</f>
        <v>#VALUE!</v>
      </c>
      <c r="AH783" t="e" cm="1">
        <f t="array" aca="1" ref="AH783" ca="1">RIGHT(CELL("address",INDEX(Agenda!A:A,MATCH(DataFromForm[[#This Row],[Date]],Agenda!A:A,0))),3)-1</f>
        <v>#VALUE!</v>
      </c>
      <c r="AI783" s="4" t="e" cm="1">
        <f t="array" ref="AI783">INDEX(MatriceHeureHeure[], MATCH(AG783*1,TableHeuresMinutes[Colonne1],0),MATCH(AF783*1,(MatriceHeureHeure[#Headers])*1,0))</f>
        <v>#VALUE!</v>
      </c>
      <c r="AJ783" s="37">
        <v>0</v>
      </c>
      <c r="AK783" s="48" t="e">
        <f>LEFT(TEXT(DataFromForm[[#This Row],[Heure sieste]],"0000"),2)</f>
        <v>#VALUE!</v>
      </c>
      <c r="AL783" s="31" t="e">
        <f>LEFT(TEXT(DataFromForm[[#This Row],[Heure sieste]],"0000"),2)+1</f>
        <v>#VALUE!</v>
      </c>
      <c r="AM783" t="e">
        <f>IF(RIGHT(DataFromForm[[#This Row],[Heure sieste]],2)*1 &gt;57, AL783,AK783)</f>
        <v>#VALUE!</v>
      </c>
      <c r="AN783" t="e">
        <f>IF(RIGHT(DataFromForm[[#This Row],[Heure sieste]],2)*1 &gt;57,0,MROUND(RIGHT(DataFromForm[[#This Row],[Heure sieste]]*1,2),15))</f>
        <v>#VALUE!</v>
      </c>
      <c r="AO783" t="e">
        <f>MROUND(DataFromForm[[#This Row],[Durée sieste]],15)</f>
        <v>#VALUE!</v>
      </c>
      <c r="AP783" t="e" cm="1">
        <f t="array" aca="1" ref="AP783" ca="1">RIGHT(CELL("address",INDEX(Agenda!A:A,MATCH(DataFromForm[[#This Row],[Date]],Agenda!A:A,0))),3)</f>
        <v>#VALUE!</v>
      </c>
      <c r="AQ783" s="4" t="e" cm="1">
        <f t="array" ref="AQ783">INDEX(MatriceHeureHeure[], MATCH(AN783*1,TableHeuresMinutes[Colonne1],0),MATCH(AM783*1,(MatriceHeureHeure[#Headers])*1,0))</f>
        <v>#VALUE!</v>
      </c>
      <c r="AR783" t="e">
        <f t="shared" si="12"/>
        <v>#VALUE!</v>
      </c>
    </row>
    <row r="784" spans="16:44">
      <c r="P784" s="30" t="e">
        <f>LEFT(TEXT(DataFromForm[[#This Row],[Heure coucher]],"0000"),2)</f>
        <v>#VALUE!</v>
      </c>
      <c r="Q784" s="31" t="e">
        <f>LEFT(TEXT(DataFromForm[[#This Row],[Heure coucher]],"0000"),2)+1</f>
        <v>#VALUE!</v>
      </c>
      <c r="R784" s="32" t="e">
        <f>IF(RIGHT(DataFromForm[[#This Row],[Heure coucher]],2)*1 &gt;57,Q784, P784)</f>
        <v>#VALUE!</v>
      </c>
      <c r="S784" s="33" t="e">
        <f>IF(RIGHT(DataFromForm[[#This Row],[Heure coucher]],2)*1 &gt;57,0,MROUND(RIGHT(DataFromForm[[#This Row],[Heure coucher]]*1,2),15))</f>
        <v>#VALUE!</v>
      </c>
      <c r="T784" s="20" t="e" cm="1">
        <f t="array" aca="1" ref="T784" ca="1">RIGHT(CELL("address",INDEX(Agenda!A:A,MATCH(DataFromForm[[#This Row],[Date]],Agenda!A:A,0))),3)</f>
        <v>#VALUE!</v>
      </c>
      <c r="U784" s="34" t="e" cm="1">
        <f t="array" ref="U784">INDEX(MatriceHeureHeure[], MATCH(S784*1,TableHeuresMinutes[Colonne1],0),MATCH(R784*1,(MatriceHeureHeure[#Headers])*1,0))</f>
        <v>#VALUE!</v>
      </c>
      <c r="W784" s="30" t="e">
        <f>LEFT(TEXT(DataFromForm[[#This Row],[Heure levé]],"0000"),2)</f>
        <v>#VALUE!</v>
      </c>
      <c r="X784" s="31" t="e">
        <f>LEFT(TEXT(DataFromForm[[#This Row],[Heure levé]],"0000"),2)+1</f>
        <v>#VALUE!</v>
      </c>
      <c r="Y784" t="e">
        <f>IF(RIGHT(DataFromForm[[#This Row],[Heure levé]],2)*1 &gt;57, X784,W784)</f>
        <v>#VALUE!</v>
      </c>
      <c r="Z784" t="e">
        <f>IF(RIGHT(DataFromForm[[#This Row],[Heure levé]],2)*1 &gt;57,0,MROUND(RIGHT(DataFromForm[[#This Row],[Heure coucher]]*1,2),15))</f>
        <v>#VALUE!</v>
      </c>
      <c r="AA784" t="e" cm="1">
        <f t="array" aca="1" ref="AA784" ca="1">RIGHT(CELL("address",INDEX(Agenda!A:A,MATCH(DataFromForm[[#This Row],[Date]],Agenda!A:A,0))),3)</f>
        <v>#VALUE!</v>
      </c>
      <c r="AB784" s="4" t="e" cm="1">
        <f t="array" ref="AB784">INDEX(MatriceHeureHeure[], MATCH(Z784*1,TableHeuresMinutes[Colonne1],0),MATCH(Y784*1,(MatriceHeureHeure[#Headers])*1,0))</f>
        <v>#VALUE!</v>
      </c>
      <c r="AD784" s="48" t="e">
        <f>LEFT(TEXT(DataFromForm[[#This Row],[HeureBoisson]],"0000"),2)</f>
        <v>#VALUE!</v>
      </c>
      <c r="AE784" s="31" t="e">
        <f>LEFT(TEXT(DataFromForm[[#This Row],[HeureBoisson]],"0000"),2)+1</f>
        <v>#VALUE!</v>
      </c>
      <c r="AF784" t="e">
        <f>IF(RIGHT(DataFromForm[[#This Row],[HeureBoisson]],2)*1 &gt;57, AE784,AD784)</f>
        <v>#VALUE!</v>
      </c>
      <c r="AG784" t="e">
        <f>IF(RIGHT(DataFromForm[[#This Row],[HeureBoisson]],2)*1 &gt;57,0,MROUND(RIGHT(DataFromForm[[#This Row],[Heure coucher]]*1,2),15))</f>
        <v>#VALUE!</v>
      </c>
      <c r="AH784" t="e" cm="1">
        <f t="array" aca="1" ref="AH784" ca="1">RIGHT(CELL("address",INDEX(Agenda!A:A,MATCH(DataFromForm[[#This Row],[Date]],Agenda!A:A,0))),3)-1</f>
        <v>#VALUE!</v>
      </c>
      <c r="AI784" s="4" t="e" cm="1">
        <f t="array" ref="AI784">INDEX(MatriceHeureHeure[], MATCH(AG784*1,TableHeuresMinutes[Colonne1],0),MATCH(AF784*1,(MatriceHeureHeure[#Headers])*1,0))</f>
        <v>#VALUE!</v>
      </c>
      <c r="AJ784" s="37">
        <v>0</v>
      </c>
      <c r="AK784" s="48" t="e">
        <f>LEFT(TEXT(DataFromForm[[#This Row],[Heure sieste]],"0000"),2)</f>
        <v>#VALUE!</v>
      </c>
      <c r="AL784" s="31" t="e">
        <f>LEFT(TEXT(DataFromForm[[#This Row],[Heure sieste]],"0000"),2)+1</f>
        <v>#VALUE!</v>
      </c>
      <c r="AM784" t="e">
        <f>IF(RIGHT(DataFromForm[[#This Row],[Heure sieste]],2)*1 &gt;57, AL784,AK784)</f>
        <v>#VALUE!</v>
      </c>
      <c r="AN784" t="e">
        <f>IF(RIGHT(DataFromForm[[#This Row],[Heure sieste]],2)*1 &gt;57,0,MROUND(RIGHT(DataFromForm[[#This Row],[Heure sieste]]*1,2),15))</f>
        <v>#VALUE!</v>
      </c>
      <c r="AO784" t="e">
        <f>MROUND(DataFromForm[[#This Row],[Durée sieste]],15)</f>
        <v>#VALUE!</v>
      </c>
      <c r="AP784" t="e" cm="1">
        <f t="array" aca="1" ref="AP784" ca="1">RIGHT(CELL("address",INDEX(Agenda!A:A,MATCH(DataFromForm[[#This Row],[Date]],Agenda!A:A,0))),3)</f>
        <v>#VALUE!</v>
      </c>
      <c r="AQ784" s="4" t="e" cm="1">
        <f t="array" ref="AQ784">INDEX(MatriceHeureHeure[], MATCH(AN784*1,TableHeuresMinutes[Colonne1],0),MATCH(AM784*1,(MatriceHeureHeure[#Headers])*1,0))</f>
        <v>#VALUE!</v>
      </c>
      <c r="AR784" t="e">
        <f t="shared" si="12"/>
        <v>#VALUE!</v>
      </c>
    </row>
    <row r="785" spans="16:44">
      <c r="P785" s="30" t="e">
        <f>LEFT(TEXT(DataFromForm[[#This Row],[Heure coucher]],"0000"),2)</f>
        <v>#VALUE!</v>
      </c>
      <c r="Q785" s="31" t="e">
        <f>LEFT(TEXT(DataFromForm[[#This Row],[Heure coucher]],"0000"),2)+1</f>
        <v>#VALUE!</v>
      </c>
      <c r="R785" s="32" t="e">
        <f>IF(RIGHT(DataFromForm[[#This Row],[Heure coucher]],2)*1 &gt;57,Q785, P785)</f>
        <v>#VALUE!</v>
      </c>
      <c r="S785" s="33" t="e">
        <f>IF(RIGHT(DataFromForm[[#This Row],[Heure coucher]],2)*1 &gt;57,0,MROUND(RIGHT(DataFromForm[[#This Row],[Heure coucher]]*1,2),15))</f>
        <v>#VALUE!</v>
      </c>
      <c r="T785" s="20" t="e" cm="1">
        <f t="array" aca="1" ref="T785" ca="1">RIGHT(CELL("address",INDEX(Agenda!A:A,MATCH(DataFromForm[[#This Row],[Date]],Agenda!A:A,0))),3)</f>
        <v>#VALUE!</v>
      </c>
      <c r="U785" s="34" t="e" cm="1">
        <f t="array" ref="U785">INDEX(MatriceHeureHeure[], MATCH(S785*1,TableHeuresMinutes[Colonne1],0),MATCH(R785*1,(MatriceHeureHeure[#Headers])*1,0))</f>
        <v>#VALUE!</v>
      </c>
      <c r="W785" s="30" t="e">
        <f>LEFT(TEXT(DataFromForm[[#This Row],[Heure levé]],"0000"),2)</f>
        <v>#VALUE!</v>
      </c>
      <c r="X785" s="31" t="e">
        <f>LEFT(TEXT(DataFromForm[[#This Row],[Heure levé]],"0000"),2)+1</f>
        <v>#VALUE!</v>
      </c>
      <c r="Y785" t="e">
        <f>IF(RIGHT(DataFromForm[[#This Row],[Heure levé]],2)*1 &gt;57, X785,W785)</f>
        <v>#VALUE!</v>
      </c>
      <c r="Z785" t="e">
        <f>IF(RIGHT(DataFromForm[[#This Row],[Heure levé]],2)*1 &gt;57,0,MROUND(RIGHT(DataFromForm[[#This Row],[Heure coucher]]*1,2),15))</f>
        <v>#VALUE!</v>
      </c>
      <c r="AA785" t="e" cm="1">
        <f t="array" aca="1" ref="AA785" ca="1">RIGHT(CELL("address",INDEX(Agenda!A:A,MATCH(DataFromForm[[#This Row],[Date]],Agenda!A:A,0))),3)</f>
        <v>#VALUE!</v>
      </c>
      <c r="AB785" s="4" t="e" cm="1">
        <f t="array" ref="AB785">INDEX(MatriceHeureHeure[], MATCH(Z785*1,TableHeuresMinutes[Colonne1],0),MATCH(Y785*1,(MatriceHeureHeure[#Headers])*1,0))</f>
        <v>#VALUE!</v>
      </c>
      <c r="AD785" s="48" t="e">
        <f>LEFT(TEXT(DataFromForm[[#This Row],[HeureBoisson]],"0000"),2)</f>
        <v>#VALUE!</v>
      </c>
      <c r="AE785" s="31" t="e">
        <f>LEFT(TEXT(DataFromForm[[#This Row],[HeureBoisson]],"0000"),2)+1</f>
        <v>#VALUE!</v>
      </c>
      <c r="AF785" t="e">
        <f>IF(RIGHT(DataFromForm[[#This Row],[HeureBoisson]],2)*1 &gt;57, AE785,AD785)</f>
        <v>#VALUE!</v>
      </c>
      <c r="AG785" t="e">
        <f>IF(RIGHT(DataFromForm[[#This Row],[HeureBoisson]],2)*1 &gt;57,0,MROUND(RIGHT(DataFromForm[[#This Row],[Heure coucher]]*1,2),15))</f>
        <v>#VALUE!</v>
      </c>
      <c r="AH785" t="e" cm="1">
        <f t="array" aca="1" ref="AH785" ca="1">RIGHT(CELL("address",INDEX(Agenda!A:A,MATCH(DataFromForm[[#This Row],[Date]],Agenda!A:A,0))),3)-1</f>
        <v>#VALUE!</v>
      </c>
      <c r="AI785" s="4" t="e" cm="1">
        <f t="array" ref="AI785">INDEX(MatriceHeureHeure[], MATCH(AG785*1,TableHeuresMinutes[Colonne1],0),MATCH(AF785*1,(MatriceHeureHeure[#Headers])*1,0))</f>
        <v>#VALUE!</v>
      </c>
      <c r="AJ785" s="37">
        <v>0</v>
      </c>
      <c r="AK785" s="48" t="e">
        <f>LEFT(TEXT(DataFromForm[[#This Row],[Heure sieste]],"0000"),2)</f>
        <v>#VALUE!</v>
      </c>
      <c r="AL785" s="31" t="e">
        <f>LEFT(TEXT(DataFromForm[[#This Row],[Heure sieste]],"0000"),2)+1</f>
        <v>#VALUE!</v>
      </c>
      <c r="AM785" t="e">
        <f>IF(RIGHT(DataFromForm[[#This Row],[Heure sieste]],2)*1 &gt;57, AL785,AK785)</f>
        <v>#VALUE!</v>
      </c>
      <c r="AN785" t="e">
        <f>IF(RIGHT(DataFromForm[[#This Row],[Heure sieste]],2)*1 &gt;57,0,MROUND(RIGHT(DataFromForm[[#This Row],[Heure sieste]]*1,2),15))</f>
        <v>#VALUE!</v>
      </c>
      <c r="AO785" t="e">
        <f>MROUND(DataFromForm[[#This Row],[Durée sieste]],15)</f>
        <v>#VALUE!</v>
      </c>
      <c r="AP785" t="e" cm="1">
        <f t="array" aca="1" ref="AP785" ca="1">RIGHT(CELL("address",INDEX(Agenda!A:A,MATCH(DataFromForm[[#This Row],[Date]],Agenda!A:A,0))),3)</f>
        <v>#VALUE!</v>
      </c>
      <c r="AQ785" s="4" t="e" cm="1">
        <f t="array" ref="AQ785">INDEX(MatriceHeureHeure[], MATCH(AN785*1,TableHeuresMinutes[Colonne1],0),MATCH(AM785*1,(MatriceHeureHeure[#Headers])*1,0))</f>
        <v>#VALUE!</v>
      </c>
      <c r="AR785" t="e">
        <f t="shared" si="12"/>
        <v>#VALUE!</v>
      </c>
    </row>
    <row r="786" spans="16:44">
      <c r="P786" s="30" t="e">
        <f>LEFT(TEXT(DataFromForm[[#This Row],[Heure coucher]],"0000"),2)</f>
        <v>#VALUE!</v>
      </c>
      <c r="Q786" s="31" t="e">
        <f>LEFT(TEXT(DataFromForm[[#This Row],[Heure coucher]],"0000"),2)+1</f>
        <v>#VALUE!</v>
      </c>
      <c r="R786" s="32" t="e">
        <f>IF(RIGHT(DataFromForm[[#This Row],[Heure coucher]],2)*1 &gt;57,Q786, P786)</f>
        <v>#VALUE!</v>
      </c>
      <c r="S786" s="33" t="e">
        <f>IF(RIGHT(DataFromForm[[#This Row],[Heure coucher]],2)*1 &gt;57,0,MROUND(RIGHT(DataFromForm[[#This Row],[Heure coucher]]*1,2),15))</f>
        <v>#VALUE!</v>
      </c>
      <c r="T786" s="20" t="e" cm="1">
        <f t="array" aca="1" ref="T786" ca="1">RIGHT(CELL("address",INDEX(Agenda!A:A,MATCH(DataFromForm[[#This Row],[Date]],Agenda!A:A,0))),3)</f>
        <v>#VALUE!</v>
      </c>
      <c r="U786" s="34" t="e" cm="1">
        <f t="array" ref="U786">INDEX(MatriceHeureHeure[], MATCH(S786*1,TableHeuresMinutes[Colonne1],0),MATCH(R786*1,(MatriceHeureHeure[#Headers])*1,0))</f>
        <v>#VALUE!</v>
      </c>
      <c r="W786" s="30" t="e">
        <f>LEFT(TEXT(DataFromForm[[#This Row],[Heure levé]],"0000"),2)</f>
        <v>#VALUE!</v>
      </c>
      <c r="X786" s="31" t="e">
        <f>LEFT(TEXT(DataFromForm[[#This Row],[Heure levé]],"0000"),2)+1</f>
        <v>#VALUE!</v>
      </c>
      <c r="Y786" t="e">
        <f>IF(RIGHT(DataFromForm[[#This Row],[Heure levé]],2)*1 &gt;57, X786,W786)</f>
        <v>#VALUE!</v>
      </c>
      <c r="Z786" t="e">
        <f>IF(RIGHT(DataFromForm[[#This Row],[Heure levé]],2)*1 &gt;57,0,MROUND(RIGHT(DataFromForm[[#This Row],[Heure coucher]]*1,2),15))</f>
        <v>#VALUE!</v>
      </c>
      <c r="AA786" t="e" cm="1">
        <f t="array" aca="1" ref="AA786" ca="1">RIGHT(CELL("address",INDEX(Agenda!A:A,MATCH(DataFromForm[[#This Row],[Date]],Agenda!A:A,0))),3)</f>
        <v>#VALUE!</v>
      </c>
      <c r="AB786" s="4" t="e" cm="1">
        <f t="array" ref="AB786">INDEX(MatriceHeureHeure[], MATCH(Z786*1,TableHeuresMinutes[Colonne1],0),MATCH(Y786*1,(MatriceHeureHeure[#Headers])*1,0))</f>
        <v>#VALUE!</v>
      </c>
      <c r="AD786" s="48" t="e">
        <f>LEFT(TEXT(DataFromForm[[#This Row],[HeureBoisson]],"0000"),2)</f>
        <v>#VALUE!</v>
      </c>
      <c r="AE786" s="31" t="e">
        <f>LEFT(TEXT(DataFromForm[[#This Row],[HeureBoisson]],"0000"),2)+1</f>
        <v>#VALUE!</v>
      </c>
      <c r="AF786" t="e">
        <f>IF(RIGHT(DataFromForm[[#This Row],[HeureBoisson]],2)*1 &gt;57, AE786,AD786)</f>
        <v>#VALUE!</v>
      </c>
      <c r="AG786" t="e">
        <f>IF(RIGHT(DataFromForm[[#This Row],[HeureBoisson]],2)*1 &gt;57,0,MROUND(RIGHT(DataFromForm[[#This Row],[Heure coucher]]*1,2),15))</f>
        <v>#VALUE!</v>
      </c>
      <c r="AH786" t="e" cm="1">
        <f t="array" aca="1" ref="AH786" ca="1">RIGHT(CELL("address",INDEX(Agenda!A:A,MATCH(DataFromForm[[#This Row],[Date]],Agenda!A:A,0))),3)-1</f>
        <v>#VALUE!</v>
      </c>
      <c r="AI786" s="4" t="e" cm="1">
        <f t="array" ref="AI786">INDEX(MatriceHeureHeure[], MATCH(AG786*1,TableHeuresMinutes[Colonne1],0),MATCH(AF786*1,(MatriceHeureHeure[#Headers])*1,0))</f>
        <v>#VALUE!</v>
      </c>
      <c r="AJ786" s="37">
        <v>0</v>
      </c>
      <c r="AK786" s="48" t="e">
        <f>LEFT(TEXT(DataFromForm[[#This Row],[Heure sieste]],"0000"),2)</f>
        <v>#VALUE!</v>
      </c>
      <c r="AL786" s="31" t="e">
        <f>LEFT(TEXT(DataFromForm[[#This Row],[Heure sieste]],"0000"),2)+1</f>
        <v>#VALUE!</v>
      </c>
      <c r="AM786" t="e">
        <f>IF(RIGHT(DataFromForm[[#This Row],[Heure sieste]],2)*1 &gt;57, AL786,AK786)</f>
        <v>#VALUE!</v>
      </c>
      <c r="AN786" t="e">
        <f>IF(RIGHT(DataFromForm[[#This Row],[Heure sieste]],2)*1 &gt;57,0,MROUND(RIGHT(DataFromForm[[#This Row],[Heure sieste]]*1,2),15))</f>
        <v>#VALUE!</v>
      </c>
      <c r="AO786" t="e">
        <f>MROUND(DataFromForm[[#This Row],[Durée sieste]],15)</f>
        <v>#VALUE!</v>
      </c>
      <c r="AP786" t="e" cm="1">
        <f t="array" aca="1" ref="AP786" ca="1">RIGHT(CELL("address",INDEX(Agenda!A:A,MATCH(DataFromForm[[#This Row],[Date]],Agenda!A:A,0))),3)</f>
        <v>#VALUE!</v>
      </c>
      <c r="AQ786" s="4" t="e" cm="1">
        <f t="array" ref="AQ786">INDEX(MatriceHeureHeure[], MATCH(AN786*1,TableHeuresMinutes[Colonne1],0),MATCH(AM786*1,(MatriceHeureHeure[#Headers])*1,0))</f>
        <v>#VALUE!</v>
      </c>
      <c r="AR786" t="e">
        <f t="shared" si="12"/>
        <v>#VALUE!</v>
      </c>
    </row>
    <row r="787" spans="16:44">
      <c r="P787" s="30" t="e">
        <f>LEFT(TEXT(DataFromForm[[#This Row],[Heure coucher]],"0000"),2)</f>
        <v>#VALUE!</v>
      </c>
      <c r="Q787" s="31" t="e">
        <f>LEFT(TEXT(DataFromForm[[#This Row],[Heure coucher]],"0000"),2)+1</f>
        <v>#VALUE!</v>
      </c>
      <c r="R787" s="32" t="e">
        <f>IF(RIGHT(DataFromForm[[#This Row],[Heure coucher]],2)*1 &gt;57,Q787, P787)</f>
        <v>#VALUE!</v>
      </c>
      <c r="S787" s="33" t="e">
        <f>IF(RIGHT(DataFromForm[[#This Row],[Heure coucher]],2)*1 &gt;57,0,MROUND(RIGHT(DataFromForm[[#This Row],[Heure coucher]]*1,2),15))</f>
        <v>#VALUE!</v>
      </c>
      <c r="T787" s="20" t="e" cm="1">
        <f t="array" aca="1" ref="T787" ca="1">RIGHT(CELL("address",INDEX(Agenda!A:A,MATCH(DataFromForm[[#This Row],[Date]],Agenda!A:A,0))),3)</f>
        <v>#VALUE!</v>
      </c>
      <c r="U787" s="34" t="e" cm="1">
        <f t="array" ref="U787">INDEX(MatriceHeureHeure[], MATCH(S787*1,TableHeuresMinutes[Colonne1],0),MATCH(R787*1,(MatriceHeureHeure[#Headers])*1,0))</f>
        <v>#VALUE!</v>
      </c>
      <c r="W787" s="30" t="e">
        <f>LEFT(TEXT(DataFromForm[[#This Row],[Heure levé]],"0000"),2)</f>
        <v>#VALUE!</v>
      </c>
      <c r="X787" s="31" t="e">
        <f>LEFT(TEXT(DataFromForm[[#This Row],[Heure levé]],"0000"),2)+1</f>
        <v>#VALUE!</v>
      </c>
      <c r="Y787" t="e">
        <f>IF(RIGHT(DataFromForm[[#This Row],[Heure levé]],2)*1 &gt;57, X787,W787)</f>
        <v>#VALUE!</v>
      </c>
      <c r="Z787" t="e">
        <f>IF(RIGHT(DataFromForm[[#This Row],[Heure levé]],2)*1 &gt;57,0,MROUND(RIGHT(DataFromForm[[#This Row],[Heure coucher]]*1,2),15))</f>
        <v>#VALUE!</v>
      </c>
      <c r="AA787" t="e" cm="1">
        <f t="array" aca="1" ref="AA787" ca="1">RIGHT(CELL("address",INDEX(Agenda!A:A,MATCH(DataFromForm[[#This Row],[Date]],Agenda!A:A,0))),3)</f>
        <v>#VALUE!</v>
      </c>
      <c r="AB787" s="4" t="e" cm="1">
        <f t="array" ref="AB787">INDEX(MatriceHeureHeure[], MATCH(Z787*1,TableHeuresMinutes[Colonne1],0),MATCH(Y787*1,(MatriceHeureHeure[#Headers])*1,0))</f>
        <v>#VALUE!</v>
      </c>
      <c r="AD787" s="48" t="e">
        <f>LEFT(TEXT(DataFromForm[[#This Row],[HeureBoisson]],"0000"),2)</f>
        <v>#VALUE!</v>
      </c>
      <c r="AE787" s="31" t="e">
        <f>LEFT(TEXT(DataFromForm[[#This Row],[HeureBoisson]],"0000"),2)+1</f>
        <v>#VALUE!</v>
      </c>
      <c r="AF787" t="e">
        <f>IF(RIGHT(DataFromForm[[#This Row],[HeureBoisson]],2)*1 &gt;57, AE787,AD787)</f>
        <v>#VALUE!</v>
      </c>
      <c r="AG787" t="e">
        <f>IF(RIGHT(DataFromForm[[#This Row],[HeureBoisson]],2)*1 &gt;57,0,MROUND(RIGHT(DataFromForm[[#This Row],[Heure coucher]]*1,2),15))</f>
        <v>#VALUE!</v>
      </c>
      <c r="AH787" t="e" cm="1">
        <f t="array" aca="1" ref="AH787" ca="1">RIGHT(CELL("address",INDEX(Agenda!A:A,MATCH(DataFromForm[[#This Row],[Date]],Agenda!A:A,0))),3)-1</f>
        <v>#VALUE!</v>
      </c>
      <c r="AI787" s="4" t="e" cm="1">
        <f t="array" ref="AI787">INDEX(MatriceHeureHeure[], MATCH(AG787*1,TableHeuresMinutes[Colonne1],0),MATCH(AF787*1,(MatriceHeureHeure[#Headers])*1,0))</f>
        <v>#VALUE!</v>
      </c>
      <c r="AJ787" s="37">
        <v>0</v>
      </c>
      <c r="AK787" s="48" t="e">
        <f>LEFT(TEXT(DataFromForm[[#This Row],[Heure sieste]],"0000"),2)</f>
        <v>#VALUE!</v>
      </c>
      <c r="AL787" s="31" t="e">
        <f>LEFT(TEXT(DataFromForm[[#This Row],[Heure sieste]],"0000"),2)+1</f>
        <v>#VALUE!</v>
      </c>
      <c r="AM787" t="e">
        <f>IF(RIGHT(DataFromForm[[#This Row],[Heure sieste]],2)*1 &gt;57, AL787,AK787)</f>
        <v>#VALUE!</v>
      </c>
      <c r="AN787" t="e">
        <f>IF(RIGHT(DataFromForm[[#This Row],[Heure sieste]],2)*1 &gt;57,0,MROUND(RIGHT(DataFromForm[[#This Row],[Heure sieste]]*1,2),15))</f>
        <v>#VALUE!</v>
      </c>
      <c r="AO787" t="e">
        <f>MROUND(DataFromForm[[#This Row],[Durée sieste]],15)</f>
        <v>#VALUE!</v>
      </c>
      <c r="AP787" t="e" cm="1">
        <f t="array" aca="1" ref="AP787" ca="1">RIGHT(CELL("address",INDEX(Agenda!A:A,MATCH(DataFromForm[[#This Row],[Date]],Agenda!A:A,0))),3)</f>
        <v>#VALUE!</v>
      </c>
      <c r="AQ787" s="4" t="e" cm="1">
        <f t="array" ref="AQ787">INDEX(MatriceHeureHeure[], MATCH(AN787*1,TableHeuresMinutes[Colonne1],0),MATCH(AM787*1,(MatriceHeureHeure[#Headers])*1,0))</f>
        <v>#VALUE!</v>
      </c>
      <c r="AR787" t="e">
        <f t="shared" si="12"/>
        <v>#VALUE!</v>
      </c>
    </row>
    <row r="788" spans="16:44">
      <c r="P788" s="30" t="e">
        <f>LEFT(TEXT(DataFromForm[[#This Row],[Heure coucher]],"0000"),2)</f>
        <v>#VALUE!</v>
      </c>
      <c r="Q788" s="31" t="e">
        <f>LEFT(TEXT(DataFromForm[[#This Row],[Heure coucher]],"0000"),2)+1</f>
        <v>#VALUE!</v>
      </c>
      <c r="R788" s="32" t="e">
        <f>IF(RIGHT(DataFromForm[[#This Row],[Heure coucher]],2)*1 &gt;57,Q788, P788)</f>
        <v>#VALUE!</v>
      </c>
      <c r="S788" s="33" t="e">
        <f>IF(RIGHT(DataFromForm[[#This Row],[Heure coucher]],2)*1 &gt;57,0,MROUND(RIGHT(DataFromForm[[#This Row],[Heure coucher]]*1,2),15))</f>
        <v>#VALUE!</v>
      </c>
      <c r="T788" s="20" t="e" cm="1">
        <f t="array" aca="1" ref="T788" ca="1">RIGHT(CELL("address",INDEX(Agenda!A:A,MATCH(DataFromForm[[#This Row],[Date]],Agenda!A:A,0))),3)</f>
        <v>#VALUE!</v>
      </c>
      <c r="U788" s="34" t="e" cm="1">
        <f t="array" ref="U788">INDEX(MatriceHeureHeure[], MATCH(S788*1,TableHeuresMinutes[Colonne1],0),MATCH(R788*1,(MatriceHeureHeure[#Headers])*1,0))</f>
        <v>#VALUE!</v>
      </c>
      <c r="W788" s="30" t="e">
        <f>LEFT(TEXT(DataFromForm[[#This Row],[Heure levé]],"0000"),2)</f>
        <v>#VALUE!</v>
      </c>
      <c r="X788" s="31" t="e">
        <f>LEFT(TEXT(DataFromForm[[#This Row],[Heure levé]],"0000"),2)+1</f>
        <v>#VALUE!</v>
      </c>
      <c r="Y788" t="e">
        <f>IF(RIGHT(DataFromForm[[#This Row],[Heure levé]],2)*1 &gt;57, X788,W788)</f>
        <v>#VALUE!</v>
      </c>
      <c r="Z788" t="e">
        <f>IF(RIGHT(DataFromForm[[#This Row],[Heure levé]],2)*1 &gt;57,0,MROUND(RIGHT(DataFromForm[[#This Row],[Heure coucher]]*1,2),15))</f>
        <v>#VALUE!</v>
      </c>
      <c r="AA788" t="e" cm="1">
        <f t="array" aca="1" ref="AA788" ca="1">RIGHT(CELL("address",INDEX(Agenda!A:A,MATCH(DataFromForm[[#This Row],[Date]],Agenda!A:A,0))),3)</f>
        <v>#VALUE!</v>
      </c>
      <c r="AB788" s="4" t="e" cm="1">
        <f t="array" ref="AB788">INDEX(MatriceHeureHeure[], MATCH(Z788*1,TableHeuresMinutes[Colonne1],0),MATCH(Y788*1,(MatriceHeureHeure[#Headers])*1,0))</f>
        <v>#VALUE!</v>
      </c>
      <c r="AD788" s="48" t="e">
        <f>LEFT(TEXT(DataFromForm[[#This Row],[HeureBoisson]],"0000"),2)</f>
        <v>#VALUE!</v>
      </c>
      <c r="AE788" s="31" t="e">
        <f>LEFT(TEXT(DataFromForm[[#This Row],[HeureBoisson]],"0000"),2)+1</f>
        <v>#VALUE!</v>
      </c>
      <c r="AF788" t="e">
        <f>IF(RIGHT(DataFromForm[[#This Row],[HeureBoisson]],2)*1 &gt;57, AE788,AD788)</f>
        <v>#VALUE!</v>
      </c>
      <c r="AG788" t="e">
        <f>IF(RIGHT(DataFromForm[[#This Row],[HeureBoisson]],2)*1 &gt;57,0,MROUND(RIGHT(DataFromForm[[#This Row],[Heure coucher]]*1,2),15))</f>
        <v>#VALUE!</v>
      </c>
      <c r="AH788" t="e" cm="1">
        <f t="array" aca="1" ref="AH788" ca="1">RIGHT(CELL("address",INDEX(Agenda!A:A,MATCH(DataFromForm[[#This Row],[Date]],Agenda!A:A,0))),3)-1</f>
        <v>#VALUE!</v>
      </c>
      <c r="AI788" s="4" t="e" cm="1">
        <f t="array" ref="AI788">INDEX(MatriceHeureHeure[], MATCH(AG788*1,TableHeuresMinutes[Colonne1],0),MATCH(AF788*1,(MatriceHeureHeure[#Headers])*1,0))</f>
        <v>#VALUE!</v>
      </c>
      <c r="AJ788" s="37">
        <v>0</v>
      </c>
      <c r="AK788" s="48" t="e">
        <f>LEFT(TEXT(DataFromForm[[#This Row],[Heure sieste]],"0000"),2)</f>
        <v>#VALUE!</v>
      </c>
      <c r="AL788" s="31" t="e">
        <f>LEFT(TEXT(DataFromForm[[#This Row],[Heure sieste]],"0000"),2)+1</f>
        <v>#VALUE!</v>
      </c>
      <c r="AM788" t="e">
        <f>IF(RIGHT(DataFromForm[[#This Row],[Heure sieste]],2)*1 &gt;57, AL788,AK788)</f>
        <v>#VALUE!</v>
      </c>
      <c r="AN788" t="e">
        <f>IF(RIGHT(DataFromForm[[#This Row],[Heure sieste]],2)*1 &gt;57,0,MROUND(RIGHT(DataFromForm[[#This Row],[Heure sieste]]*1,2),15))</f>
        <v>#VALUE!</v>
      </c>
      <c r="AO788" t="e">
        <f>MROUND(DataFromForm[[#This Row],[Durée sieste]],15)</f>
        <v>#VALUE!</v>
      </c>
      <c r="AP788" t="e" cm="1">
        <f t="array" aca="1" ref="AP788" ca="1">RIGHT(CELL("address",INDEX(Agenda!A:A,MATCH(DataFromForm[[#This Row],[Date]],Agenda!A:A,0))),3)</f>
        <v>#VALUE!</v>
      </c>
      <c r="AQ788" s="4" t="e" cm="1">
        <f t="array" ref="AQ788">INDEX(MatriceHeureHeure[], MATCH(AN788*1,TableHeuresMinutes[Colonne1],0),MATCH(AM788*1,(MatriceHeureHeure[#Headers])*1,0))</f>
        <v>#VALUE!</v>
      </c>
      <c r="AR788" t="e">
        <f t="shared" si="12"/>
        <v>#VALUE!</v>
      </c>
    </row>
    <row r="789" spans="16:44">
      <c r="P789" s="30" t="e">
        <f>LEFT(TEXT(DataFromForm[[#This Row],[Heure coucher]],"0000"),2)</f>
        <v>#VALUE!</v>
      </c>
      <c r="Q789" s="31" t="e">
        <f>LEFT(TEXT(DataFromForm[[#This Row],[Heure coucher]],"0000"),2)+1</f>
        <v>#VALUE!</v>
      </c>
      <c r="R789" s="32" t="e">
        <f>IF(RIGHT(DataFromForm[[#This Row],[Heure coucher]],2)*1 &gt;57,Q789, P789)</f>
        <v>#VALUE!</v>
      </c>
      <c r="S789" s="33" t="e">
        <f>IF(RIGHT(DataFromForm[[#This Row],[Heure coucher]],2)*1 &gt;57,0,MROUND(RIGHT(DataFromForm[[#This Row],[Heure coucher]]*1,2),15))</f>
        <v>#VALUE!</v>
      </c>
      <c r="T789" s="20" t="e" cm="1">
        <f t="array" aca="1" ref="T789" ca="1">RIGHT(CELL("address",INDEX(Agenda!A:A,MATCH(DataFromForm[[#This Row],[Date]],Agenda!A:A,0))),3)</f>
        <v>#VALUE!</v>
      </c>
      <c r="U789" s="34" t="e" cm="1">
        <f t="array" ref="U789">INDEX(MatriceHeureHeure[], MATCH(S789*1,TableHeuresMinutes[Colonne1],0),MATCH(R789*1,(MatriceHeureHeure[#Headers])*1,0))</f>
        <v>#VALUE!</v>
      </c>
      <c r="W789" s="30" t="e">
        <f>LEFT(TEXT(DataFromForm[[#This Row],[Heure levé]],"0000"),2)</f>
        <v>#VALUE!</v>
      </c>
      <c r="X789" s="31" t="e">
        <f>LEFT(TEXT(DataFromForm[[#This Row],[Heure levé]],"0000"),2)+1</f>
        <v>#VALUE!</v>
      </c>
      <c r="Y789" t="e">
        <f>IF(RIGHT(DataFromForm[[#This Row],[Heure levé]],2)*1 &gt;57, X789,W789)</f>
        <v>#VALUE!</v>
      </c>
      <c r="Z789" t="e">
        <f>IF(RIGHT(DataFromForm[[#This Row],[Heure levé]],2)*1 &gt;57,0,MROUND(RIGHT(DataFromForm[[#This Row],[Heure coucher]]*1,2),15))</f>
        <v>#VALUE!</v>
      </c>
      <c r="AA789" t="e" cm="1">
        <f t="array" aca="1" ref="AA789" ca="1">RIGHT(CELL("address",INDEX(Agenda!A:A,MATCH(DataFromForm[[#This Row],[Date]],Agenda!A:A,0))),3)</f>
        <v>#VALUE!</v>
      </c>
      <c r="AB789" s="4" t="e" cm="1">
        <f t="array" ref="AB789">INDEX(MatriceHeureHeure[], MATCH(Z789*1,TableHeuresMinutes[Colonne1],0),MATCH(Y789*1,(MatriceHeureHeure[#Headers])*1,0))</f>
        <v>#VALUE!</v>
      </c>
      <c r="AD789" s="48" t="e">
        <f>LEFT(TEXT(DataFromForm[[#This Row],[HeureBoisson]],"0000"),2)</f>
        <v>#VALUE!</v>
      </c>
      <c r="AE789" s="31" t="e">
        <f>LEFT(TEXT(DataFromForm[[#This Row],[HeureBoisson]],"0000"),2)+1</f>
        <v>#VALUE!</v>
      </c>
      <c r="AF789" t="e">
        <f>IF(RIGHT(DataFromForm[[#This Row],[HeureBoisson]],2)*1 &gt;57, AE789,AD789)</f>
        <v>#VALUE!</v>
      </c>
      <c r="AG789" t="e">
        <f>IF(RIGHT(DataFromForm[[#This Row],[HeureBoisson]],2)*1 &gt;57,0,MROUND(RIGHT(DataFromForm[[#This Row],[Heure coucher]]*1,2),15))</f>
        <v>#VALUE!</v>
      </c>
      <c r="AH789" t="e" cm="1">
        <f t="array" aca="1" ref="AH789" ca="1">RIGHT(CELL("address",INDEX(Agenda!A:A,MATCH(DataFromForm[[#This Row],[Date]],Agenda!A:A,0))),3)-1</f>
        <v>#VALUE!</v>
      </c>
      <c r="AI789" s="4" t="e" cm="1">
        <f t="array" ref="AI789">INDEX(MatriceHeureHeure[], MATCH(AG789*1,TableHeuresMinutes[Colonne1],0),MATCH(AF789*1,(MatriceHeureHeure[#Headers])*1,0))</f>
        <v>#VALUE!</v>
      </c>
      <c r="AJ789" s="37">
        <v>0</v>
      </c>
      <c r="AK789" s="48" t="e">
        <f>LEFT(TEXT(DataFromForm[[#This Row],[Heure sieste]],"0000"),2)</f>
        <v>#VALUE!</v>
      </c>
      <c r="AL789" s="31" t="e">
        <f>LEFT(TEXT(DataFromForm[[#This Row],[Heure sieste]],"0000"),2)+1</f>
        <v>#VALUE!</v>
      </c>
      <c r="AM789" t="e">
        <f>IF(RIGHT(DataFromForm[[#This Row],[Heure sieste]],2)*1 &gt;57, AL789,AK789)</f>
        <v>#VALUE!</v>
      </c>
      <c r="AN789" t="e">
        <f>IF(RIGHT(DataFromForm[[#This Row],[Heure sieste]],2)*1 &gt;57,0,MROUND(RIGHT(DataFromForm[[#This Row],[Heure sieste]]*1,2),15))</f>
        <v>#VALUE!</v>
      </c>
      <c r="AO789" t="e">
        <f>MROUND(DataFromForm[[#This Row],[Durée sieste]],15)</f>
        <v>#VALUE!</v>
      </c>
      <c r="AP789" t="e" cm="1">
        <f t="array" aca="1" ref="AP789" ca="1">RIGHT(CELL("address",INDEX(Agenda!A:A,MATCH(DataFromForm[[#This Row],[Date]],Agenda!A:A,0))),3)</f>
        <v>#VALUE!</v>
      </c>
      <c r="AQ789" s="4" t="e" cm="1">
        <f t="array" ref="AQ789">INDEX(MatriceHeureHeure[], MATCH(AN789*1,TableHeuresMinutes[Colonne1],0),MATCH(AM789*1,(MatriceHeureHeure[#Headers])*1,0))</f>
        <v>#VALUE!</v>
      </c>
      <c r="AR789" t="e">
        <f t="shared" si="12"/>
        <v>#VALUE!</v>
      </c>
    </row>
    <row r="790" spans="16:44">
      <c r="P790" s="30" t="e">
        <f>LEFT(TEXT(DataFromForm[[#This Row],[Heure coucher]],"0000"),2)</f>
        <v>#VALUE!</v>
      </c>
      <c r="Q790" s="31" t="e">
        <f>LEFT(TEXT(DataFromForm[[#This Row],[Heure coucher]],"0000"),2)+1</f>
        <v>#VALUE!</v>
      </c>
      <c r="R790" s="32" t="e">
        <f>IF(RIGHT(DataFromForm[[#This Row],[Heure coucher]],2)*1 &gt;57,Q790, P790)</f>
        <v>#VALUE!</v>
      </c>
      <c r="S790" s="33" t="e">
        <f>IF(RIGHT(DataFromForm[[#This Row],[Heure coucher]],2)*1 &gt;57,0,MROUND(RIGHT(DataFromForm[[#This Row],[Heure coucher]]*1,2),15))</f>
        <v>#VALUE!</v>
      </c>
      <c r="T790" s="20" t="e" cm="1">
        <f t="array" aca="1" ref="T790" ca="1">RIGHT(CELL("address",INDEX(Agenda!A:A,MATCH(DataFromForm[[#This Row],[Date]],Agenda!A:A,0))),3)</f>
        <v>#VALUE!</v>
      </c>
      <c r="U790" s="34" t="e" cm="1">
        <f t="array" ref="U790">INDEX(MatriceHeureHeure[], MATCH(S790*1,TableHeuresMinutes[Colonne1],0),MATCH(R790*1,(MatriceHeureHeure[#Headers])*1,0))</f>
        <v>#VALUE!</v>
      </c>
      <c r="W790" s="30" t="e">
        <f>LEFT(TEXT(DataFromForm[[#This Row],[Heure levé]],"0000"),2)</f>
        <v>#VALUE!</v>
      </c>
      <c r="X790" s="31" t="e">
        <f>LEFT(TEXT(DataFromForm[[#This Row],[Heure levé]],"0000"),2)+1</f>
        <v>#VALUE!</v>
      </c>
      <c r="Y790" t="e">
        <f>IF(RIGHT(DataFromForm[[#This Row],[Heure levé]],2)*1 &gt;57, X790,W790)</f>
        <v>#VALUE!</v>
      </c>
      <c r="Z790" t="e">
        <f>IF(RIGHT(DataFromForm[[#This Row],[Heure levé]],2)*1 &gt;57,0,MROUND(RIGHT(DataFromForm[[#This Row],[Heure coucher]]*1,2),15))</f>
        <v>#VALUE!</v>
      </c>
      <c r="AA790" t="e" cm="1">
        <f t="array" aca="1" ref="AA790" ca="1">RIGHT(CELL("address",INDEX(Agenda!A:A,MATCH(DataFromForm[[#This Row],[Date]],Agenda!A:A,0))),3)</f>
        <v>#VALUE!</v>
      </c>
      <c r="AB790" s="4" t="e" cm="1">
        <f t="array" ref="AB790">INDEX(MatriceHeureHeure[], MATCH(Z790*1,TableHeuresMinutes[Colonne1],0),MATCH(Y790*1,(MatriceHeureHeure[#Headers])*1,0))</f>
        <v>#VALUE!</v>
      </c>
      <c r="AD790" s="48" t="e">
        <f>LEFT(TEXT(DataFromForm[[#This Row],[HeureBoisson]],"0000"),2)</f>
        <v>#VALUE!</v>
      </c>
      <c r="AE790" s="31" t="e">
        <f>LEFT(TEXT(DataFromForm[[#This Row],[HeureBoisson]],"0000"),2)+1</f>
        <v>#VALUE!</v>
      </c>
      <c r="AF790" t="e">
        <f>IF(RIGHT(DataFromForm[[#This Row],[HeureBoisson]],2)*1 &gt;57, AE790,AD790)</f>
        <v>#VALUE!</v>
      </c>
      <c r="AG790" t="e">
        <f>IF(RIGHT(DataFromForm[[#This Row],[HeureBoisson]],2)*1 &gt;57,0,MROUND(RIGHT(DataFromForm[[#This Row],[Heure coucher]]*1,2),15))</f>
        <v>#VALUE!</v>
      </c>
      <c r="AH790" t="e" cm="1">
        <f t="array" aca="1" ref="AH790" ca="1">RIGHT(CELL("address",INDEX(Agenda!A:A,MATCH(DataFromForm[[#This Row],[Date]],Agenda!A:A,0))),3)-1</f>
        <v>#VALUE!</v>
      </c>
      <c r="AI790" s="4" t="e" cm="1">
        <f t="array" ref="AI790">INDEX(MatriceHeureHeure[], MATCH(AG790*1,TableHeuresMinutes[Colonne1],0),MATCH(AF790*1,(MatriceHeureHeure[#Headers])*1,0))</f>
        <v>#VALUE!</v>
      </c>
      <c r="AJ790" s="37">
        <v>0</v>
      </c>
      <c r="AK790" s="48" t="e">
        <f>LEFT(TEXT(DataFromForm[[#This Row],[Heure sieste]],"0000"),2)</f>
        <v>#VALUE!</v>
      </c>
      <c r="AL790" s="31" t="e">
        <f>LEFT(TEXT(DataFromForm[[#This Row],[Heure sieste]],"0000"),2)+1</f>
        <v>#VALUE!</v>
      </c>
      <c r="AM790" t="e">
        <f>IF(RIGHT(DataFromForm[[#This Row],[Heure sieste]],2)*1 &gt;57, AL790,AK790)</f>
        <v>#VALUE!</v>
      </c>
      <c r="AN790" t="e">
        <f>IF(RIGHT(DataFromForm[[#This Row],[Heure sieste]],2)*1 &gt;57,0,MROUND(RIGHT(DataFromForm[[#This Row],[Heure sieste]]*1,2),15))</f>
        <v>#VALUE!</v>
      </c>
      <c r="AO790" t="e">
        <f>MROUND(DataFromForm[[#This Row],[Durée sieste]],15)</f>
        <v>#VALUE!</v>
      </c>
      <c r="AP790" t="e" cm="1">
        <f t="array" aca="1" ref="AP790" ca="1">RIGHT(CELL("address",INDEX(Agenda!A:A,MATCH(DataFromForm[[#This Row],[Date]],Agenda!A:A,0))),3)</f>
        <v>#VALUE!</v>
      </c>
      <c r="AQ790" s="4" t="e" cm="1">
        <f t="array" ref="AQ790">INDEX(MatriceHeureHeure[], MATCH(AN790*1,TableHeuresMinutes[Colonne1],0),MATCH(AM790*1,(MatriceHeureHeure[#Headers])*1,0))</f>
        <v>#VALUE!</v>
      </c>
      <c r="AR790" t="e">
        <f t="shared" si="12"/>
        <v>#VALUE!</v>
      </c>
    </row>
    <row r="791" spans="16:44">
      <c r="P791" s="30" t="e">
        <f>LEFT(TEXT(DataFromForm[[#This Row],[Heure coucher]],"0000"),2)</f>
        <v>#VALUE!</v>
      </c>
      <c r="Q791" s="31" t="e">
        <f>LEFT(TEXT(DataFromForm[[#This Row],[Heure coucher]],"0000"),2)+1</f>
        <v>#VALUE!</v>
      </c>
      <c r="R791" s="32" t="e">
        <f>IF(RIGHT(DataFromForm[[#This Row],[Heure coucher]],2)*1 &gt;57,Q791, P791)</f>
        <v>#VALUE!</v>
      </c>
      <c r="S791" s="33" t="e">
        <f>IF(RIGHT(DataFromForm[[#This Row],[Heure coucher]],2)*1 &gt;57,0,MROUND(RIGHT(DataFromForm[[#This Row],[Heure coucher]]*1,2),15))</f>
        <v>#VALUE!</v>
      </c>
      <c r="T791" s="20" t="e" cm="1">
        <f t="array" aca="1" ref="T791" ca="1">RIGHT(CELL("address",INDEX(Agenda!A:A,MATCH(DataFromForm[[#This Row],[Date]],Agenda!A:A,0))),3)</f>
        <v>#VALUE!</v>
      </c>
      <c r="U791" s="34" t="e" cm="1">
        <f t="array" ref="U791">INDEX(MatriceHeureHeure[], MATCH(S791*1,TableHeuresMinutes[Colonne1],0),MATCH(R791*1,(MatriceHeureHeure[#Headers])*1,0))</f>
        <v>#VALUE!</v>
      </c>
      <c r="W791" s="30" t="e">
        <f>LEFT(TEXT(DataFromForm[[#This Row],[Heure levé]],"0000"),2)</f>
        <v>#VALUE!</v>
      </c>
      <c r="X791" s="31" t="e">
        <f>LEFT(TEXT(DataFromForm[[#This Row],[Heure levé]],"0000"),2)+1</f>
        <v>#VALUE!</v>
      </c>
      <c r="Y791" t="e">
        <f>IF(RIGHT(DataFromForm[[#This Row],[Heure levé]],2)*1 &gt;57, X791,W791)</f>
        <v>#VALUE!</v>
      </c>
      <c r="Z791" t="e">
        <f>IF(RIGHT(DataFromForm[[#This Row],[Heure levé]],2)*1 &gt;57,0,MROUND(RIGHT(DataFromForm[[#This Row],[Heure coucher]]*1,2),15))</f>
        <v>#VALUE!</v>
      </c>
      <c r="AA791" t="e" cm="1">
        <f t="array" aca="1" ref="AA791" ca="1">RIGHT(CELL("address",INDEX(Agenda!A:A,MATCH(DataFromForm[[#This Row],[Date]],Agenda!A:A,0))),3)</f>
        <v>#VALUE!</v>
      </c>
      <c r="AB791" s="4" t="e" cm="1">
        <f t="array" ref="AB791">INDEX(MatriceHeureHeure[], MATCH(Z791*1,TableHeuresMinutes[Colonne1],0),MATCH(Y791*1,(MatriceHeureHeure[#Headers])*1,0))</f>
        <v>#VALUE!</v>
      </c>
      <c r="AD791" s="48" t="e">
        <f>LEFT(TEXT(DataFromForm[[#This Row],[HeureBoisson]],"0000"),2)</f>
        <v>#VALUE!</v>
      </c>
      <c r="AE791" s="31" t="e">
        <f>LEFT(TEXT(DataFromForm[[#This Row],[HeureBoisson]],"0000"),2)+1</f>
        <v>#VALUE!</v>
      </c>
      <c r="AF791" t="e">
        <f>IF(RIGHT(DataFromForm[[#This Row],[HeureBoisson]],2)*1 &gt;57, AE791,AD791)</f>
        <v>#VALUE!</v>
      </c>
      <c r="AG791" t="e">
        <f>IF(RIGHT(DataFromForm[[#This Row],[HeureBoisson]],2)*1 &gt;57,0,MROUND(RIGHT(DataFromForm[[#This Row],[Heure coucher]]*1,2),15))</f>
        <v>#VALUE!</v>
      </c>
      <c r="AH791" t="e" cm="1">
        <f t="array" aca="1" ref="AH791" ca="1">RIGHT(CELL("address",INDEX(Agenda!A:A,MATCH(DataFromForm[[#This Row],[Date]],Agenda!A:A,0))),3)-1</f>
        <v>#VALUE!</v>
      </c>
      <c r="AI791" s="4" t="e" cm="1">
        <f t="array" ref="AI791">INDEX(MatriceHeureHeure[], MATCH(AG791*1,TableHeuresMinutes[Colonne1],0),MATCH(AF791*1,(MatriceHeureHeure[#Headers])*1,0))</f>
        <v>#VALUE!</v>
      </c>
      <c r="AJ791" s="37">
        <v>0</v>
      </c>
      <c r="AK791" s="48" t="e">
        <f>LEFT(TEXT(DataFromForm[[#This Row],[Heure sieste]],"0000"),2)</f>
        <v>#VALUE!</v>
      </c>
      <c r="AL791" s="31" t="e">
        <f>LEFT(TEXT(DataFromForm[[#This Row],[Heure sieste]],"0000"),2)+1</f>
        <v>#VALUE!</v>
      </c>
      <c r="AM791" t="e">
        <f>IF(RIGHT(DataFromForm[[#This Row],[Heure sieste]],2)*1 &gt;57, AL791,AK791)</f>
        <v>#VALUE!</v>
      </c>
      <c r="AN791" t="e">
        <f>IF(RIGHT(DataFromForm[[#This Row],[Heure sieste]],2)*1 &gt;57,0,MROUND(RIGHT(DataFromForm[[#This Row],[Heure sieste]]*1,2),15))</f>
        <v>#VALUE!</v>
      </c>
      <c r="AO791" t="e">
        <f>MROUND(DataFromForm[[#This Row],[Durée sieste]],15)</f>
        <v>#VALUE!</v>
      </c>
      <c r="AP791" t="e" cm="1">
        <f t="array" aca="1" ref="AP791" ca="1">RIGHT(CELL("address",INDEX(Agenda!A:A,MATCH(DataFromForm[[#This Row],[Date]],Agenda!A:A,0))),3)</f>
        <v>#VALUE!</v>
      </c>
      <c r="AQ791" s="4" t="e" cm="1">
        <f t="array" ref="AQ791">INDEX(MatriceHeureHeure[], MATCH(AN791*1,TableHeuresMinutes[Colonne1],0),MATCH(AM791*1,(MatriceHeureHeure[#Headers])*1,0))</f>
        <v>#VALUE!</v>
      </c>
      <c r="AR791" t="e">
        <f t="shared" ref="AR791:AR854" si="13">(AO791/15)-1</f>
        <v>#VALUE!</v>
      </c>
    </row>
    <row r="792" spans="16:44">
      <c r="P792" s="30" t="e">
        <f>LEFT(TEXT(DataFromForm[[#This Row],[Heure coucher]],"0000"),2)</f>
        <v>#VALUE!</v>
      </c>
      <c r="Q792" s="31" t="e">
        <f>LEFT(TEXT(DataFromForm[[#This Row],[Heure coucher]],"0000"),2)+1</f>
        <v>#VALUE!</v>
      </c>
      <c r="R792" s="32" t="e">
        <f>IF(RIGHT(DataFromForm[[#This Row],[Heure coucher]],2)*1 &gt;57,Q792, P792)</f>
        <v>#VALUE!</v>
      </c>
      <c r="S792" s="33" t="e">
        <f>IF(RIGHT(DataFromForm[[#This Row],[Heure coucher]],2)*1 &gt;57,0,MROUND(RIGHT(DataFromForm[[#This Row],[Heure coucher]]*1,2),15))</f>
        <v>#VALUE!</v>
      </c>
      <c r="T792" s="20" t="e" cm="1">
        <f t="array" aca="1" ref="T792" ca="1">RIGHT(CELL("address",INDEX(Agenda!A:A,MATCH(DataFromForm[[#This Row],[Date]],Agenda!A:A,0))),3)</f>
        <v>#VALUE!</v>
      </c>
      <c r="U792" s="34" t="e" cm="1">
        <f t="array" ref="U792">INDEX(MatriceHeureHeure[], MATCH(S792*1,TableHeuresMinutes[Colonne1],0),MATCH(R792*1,(MatriceHeureHeure[#Headers])*1,0))</f>
        <v>#VALUE!</v>
      </c>
      <c r="W792" s="30" t="e">
        <f>LEFT(TEXT(DataFromForm[[#This Row],[Heure levé]],"0000"),2)</f>
        <v>#VALUE!</v>
      </c>
      <c r="X792" s="31" t="e">
        <f>LEFT(TEXT(DataFromForm[[#This Row],[Heure levé]],"0000"),2)+1</f>
        <v>#VALUE!</v>
      </c>
      <c r="Y792" t="e">
        <f>IF(RIGHT(DataFromForm[[#This Row],[Heure levé]],2)*1 &gt;57, X792,W792)</f>
        <v>#VALUE!</v>
      </c>
      <c r="Z792" t="e">
        <f>IF(RIGHT(DataFromForm[[#This Row],[Heure levé]],2)*1 &gt;57,0,MROUND(RIGHT(DataFromForm[[#This Row],[Heure coucher]]*1,2),15))</f>
        <v>#VALUE!</v>
      </c>
      <c r="AA792" t="e" cm="1">
        <f t="array" aca="1" ref="AA792" ca="1">RIGHT(CELL("address",INDEX(Agenda!A:A,MATCH(DataFromForm[[#This Row],[Date]],Agenda!A:A,0))),3)</f>
        <v>#VALUE!</v>
      </c>
      <c r="AB792" s="4" t="e" cm="1">
        <f t="array" ref="AB792">INDEX(MatriceHeureHeure[], MATCH(Z792*1,TableHeuresMinutes[Colonne1],0),MATCH(Y792*1,(MatriceHeureHeure[#Headers])*1,0))</f>
        <v>#VALUE!</v>
      </c>
      <c r="AD792" s="48" t="e">
        <f>LEFT(TEXT(DataFromForm[[#This Row],[HeureBoisson]],"0000"),2)</f>
        <v>#VALUE!</v>
      </c>
      <c r="AE792" s="31" t="e">
        <f>LEFT(TEXT(DataFromForm[[#This Row],[HeureBoisson]],"0000"),2)+1</f>
        <v>#VALUE!</v>
      </c>
      <c r="AF792" t="e">
        <f>IF(RIGHT(DataFromForm[[#This Row],[HeureBoisson]],2)*1 &gt;57, AE792,AD792)</f>
        <v>#VALUE!</v>
      </c>
      <c r="AG792" t="e">
        <f>IF(RIGHT(DataFromForm[[#This Row],[HeureBoisson]],2)*1 &gt;57,0,MROUND(RIGHT(DataFromForm[[#This Row],[Heure coucher]]*1,2),15))</f>
        <v>#VALUE!</v>
      </c>
      <c r="AH792" t="e" cm="1">
        <f t="array" aca="1" ref="AH792" ca="1">RIGHT(CELL("address",INDEX(Agenda!A:A,MATCH(DataFromForm[[#This Row],[Date]],Agenda!A:A,0))),3)-1</f>
        <v>#VALUE!</v>
      </c>
      <c r="AI792" s="4" t="e" cm="1">
        <f t="array" ref="AI792">INDEX(MatriceHeureHeure[], MATCH(AG792*1,TableHeuresMinutes[Colonne1],0),MATCH(AF792*1,(MatriceHeureHeure[#Headers])*1,0))</f>
        <v>#VALUE!</v>
      </c>
      <c r="AJ792" s="37">
        <v>0</v>
      </c>
      <c r="AK792" s="48" t="e">
        <f>LEFT(TEXT(DataFromForm[[#This Row],[Heure sieste]],"0000"),2)</f>
        <v>#VALUE!</v>
      </c>
      <c r="AL792" s="31" t="e">
        <f>LEFT(TEXT(DataFromForm[[#This Row],[Heure sieste]],"0000"),2)+1</f>
        <v>#VALUE!</v>
      </c>
      <c r="AM792" t="e">
        <f>IF(RIGHT(DataFromForm[[#This Row],[Heure sieste]],2)*1 &gt;57, AL792,AK792)</f>
        <v>#VALUE!</v>
      </c>
      <c r="AN792" t="e">
        <f>IF(RIGHT(DataFromForm[[#This Row],[Heure sieste]],2)*1 &gt;57,0,MROUND(RIGHT(DataFromForm[[#This Row],[Heure sieste]]*1,2),15))</f>
        <v>#VALUE!</v>
      </c>
      <c r="AO792" t="e">
        <f>MROUND(DataFromForm[[#This Row],[Durée sieste]],15)</f>
        <v>#VALUE!</v>
      </c>
      <c r="AP792" t="e" cm="1">
        <f t="array" aca="1" ref="AP792" ca="1">RIGHT(CELL("address",INDEX(Agenda!A:A,MATCH(DataFromForm[[#This Row],[Date]],Agenda!A:A,0))),3)</f>
        <v>#VALUE!</v>
      </c>
      <c r="AQ792" s="4" t="e" cm="1">
        <f t="array" ref="AQ792">INDEX(MatriceHeureHeure[], MATCH(AN792*1,TableHeuresMinutes[Colonne1],0),MATCH(AM792*1,(MatriceHeureHeure[#Headers])*1,0))</f>
        <v>#VALUE!</v>
      </c>
      <c r="AR792" t="e">
        <f t="shared" si="13"/>
        <v>#VALUE!</v>
      </c>
    </row>
    <row r="793" spans="16:44">
      <c r="P793" s="30" t="e">
        <f>LEFT(TEXT(DataFromForm[[#This Row],[Heure coucher]],"0000"),2)</f>
        <v>#VALUE!</v>
      </c>
      <c r="Q793" s="31" t="e">
        <f>LEFT(TEXT(DataFromForm[[#This Row],[Heure coucher]],"0000"),2)+1</f>
        <v>#VALUE!</v>
      </c>
      <c r="R793" s="32" t="e">
        <f>IF(RIGHT(DataFromForm[[#This Row],[Heure coucher]],2)*1 &gt;57,Q793, P793)</f>
        <v>#VALUE!</v>
      </c>
      <c r="S793" s="33" t="e">
        <f>IF(RIGHT(DataFromForm[[#This Row],[Heure coucher]],2)*1 &gt;57,0,MROUND(RIGHT(DataFromForm[[#This Row],[Heure coucher]]*1,2),15))</f>
        <v>#VALUE!</v>
      </c>
      <c r="T793" s="20" t="e" cm="1">
        <f t="array" aca="1" ref="T793" ca="1">RIGHT(CELL("address",INDEX(Agenda!A:A,MATCH(DataFromForm[[#This Row],[Date]],Agenda!A:A,0))),3)</f>
        <v>#VALUE!</v>
      </c>
      <c r="U793" s="34" t="e" cm="1">
        <f t="array" ref="U793">INDEX(MatriceHeureHeure[], MATCH(S793*1,TableHeuresMinutes[Colonne1],0),MATCH(R793*1,(MatriceHeureHeure[#Headers])*1,0))</f>
        <v>#VALUE!</v>
      </c>
      <c r="W793" s="30" t="e">
        <f>LEFT(TEXT(DataFromForm[[#This Row],[Heure levé]],"0000"),2)</f>
        <v>#VALUE!</v>
      </c>
      <c r="X793" s="31" t="e">
        <f>LEFT(TEXT(DataFromForm[[#This Row],[Heure levé]],"0000"),2)+1</f>
        <v>#VALUE!</v>
      </c>
      <c r="Y793" t="e">
        <f>IF(RIGHT(DataFromForm[[#This Row],[Heure levé]],2)*1 &gt;57, X793,W793)</f>
        <v>#VALUE!</v>
      </c>
      <c r="Z793" t="e">
        <f>IF(RIGHT(DataFromForm[[#This Row],[Heure levé]],2)*1 &gt;57,0,MROUND(RIGHT(DataFromForm[[#This Row],[Heure coucher]]*1,2),15))</f>
        <v>#VALUE!</v>
      </c>
      <c r="AA793" t="e" cm="1">
        <f t="array" aca="1" ref="AA793" ca="1">RIGHT(CELL("address",INDEX(Agenda!A:A,MATCH(DataFromForm[[#This Row],[Date]],Agenda!A:A,0))),3)</f>
        <v>#VALUE!</v>
      </c>
      <c r="AB793" s="4" t="e" cm="1">
        <f t="array" ref="AB793">INDEX(MatriceHeureHeure[], MATCH(Z793*1,TableHeuresMinutes[Colonne1],0),MATCH(Y793*1,(MatriceHeureHeure[#Headers])*1,0))</f>
        <v>#VALUE!</v>
      </c>
      <c r="AD793" s="48" t="e">
        <f>LEFT(TEXT(DataFromForm[[#This Row],[HeureBoisson]],"0000"),2)</f>
        <v>#VALUE!</v>
      </c>
      <c r="AE793" s="31" t="e">
        <f>LEFT(TEXT(DataFromForm[[#This Row],[HeureBoisson]],"0000"),2)+1</f>
        <v>#VALUE!</v>
      </c>
      <c r="AF793" t="e">
        <f>IF(RIGHT(DataFromForm[[#This Row],[HeureBoisson]],2)*1 &gt;57, AE793,AD793)</f>
        <v>#VALUE!</v>
      </c>
      <c r="AG793" t="e">
        <f>IF(RIGHT(DataFromForm[[#This Row],[HeureBoisson]],2)*1 &gt;57,0,MROUND(RIGHT(DataFromForm[[#This Row],[Heure coucher]]*1,2),15))</f>
        <v>#VALUE!</v>
      </c>
      <c r="AH793" t="e" cm="1">
        <f t="array" aca="1" ref="AH793" ca="1">RIGHT(CELL("address",INDEX(Agenda!A:A,MATCH(DataFromForm[[#This Row],[Date]],Agenda!A:A,0))),3)-1</f>
        <v>#VALUE!</v>
      </c>
      <c r="AI793" s="4" t="e" cm="1">
        <f t="array" ref="AI793">INDEX(MatriceHeureHeure[], MATCH(AG793*1,TableHeuresMinutes[Colonne1],0),MATCH(AF793*1,(MatriceHeureHeure[#Headers])*1,0))</f>
        <v>#VALUE!</v>
      </c>
      <c r="AJ793" s="37">
        <v>0</v>
      </c>
      <c r="AK793" s="48" t="e">
        <f>LEFT(TEXT(DataFromForm[[#This Row],[Heure sieste]],"0000"),2)</f>
        <v>#VALUE!</v>
      </c>
      <c r="AL793" s="31" t="e">
        <f>LEFT(TEXT(DataFromForm[[#This Row],[Heure sieste]],"0000"),2)+1</f>
        <v>#VALUE!</v>
      </c>
      <c r="AM793" t="e">
        <f>IF(RIGHT(DataFromForm[[#This Row],[Heure sieste]],2)*1 &gt;57, AL793,AK793)</f>
        <v>#VALUE!</v>
      </c>
      <c r="AN793" t="e">
        <f>IF(RIGHT(DataFromForm[[#This Row],[Heure sieste]],2)*1 &gt;57,0,MROUND(RIGHT(DataFromForm[[#This Row],[Heure sieste]]*1,2),15))</f>
        <v>#VALUE!</v>
      </c>
      <c r="AO793" t="e">
        <f>MROUND(DataFromForm[[#This Row],[Durée sieste]],15)</f>
        <v>#VALUE!</v>
      </c>
      <c r="AP793" t="e" cm="1">
        <f t="array" aca="1" ref="AP793" ca="1">RIGHT(CELL("address",INDEX(Agenda!A:A,MATCH(DataFromForm[[#This Row],[Date]],Agenda!A:A,0))),3)</f>
        <v>#VALUE!</v>
      </c>
      <c r="AQ793" s="4" t="e" cm="1">
        <f t="array" ref="AQ793">INDEX(MatriceHeureHeure[], MATCH(AN793*1,TableHeuresMinutes[Colonne1],0),MATCH(AM793*1,(MatriceHeureHeure[#Headers])*1,0))</f>
        <v>#VALUE!</v>
      </c>
      <c r="AR793" t="e">
        <f t="shared" si="13"/>
        <v>#VALUE!</v>
      </c>
    </row>
    <row r="794" spans="16:44">
      <c r="P794" s="30" t="e">
        <f>LEFT(TEXT(DataFromForm[[#This Row],[Heure coucher]],"0000"),2)</f>
        <v>#VALUE!</v>
      </c>
      <c r="Q794" s="31" t="e">
        <f>LEFT(TEXT(DataFromForm[[#This Row],[Heure coucher]],"0000"),2)+1</f>
        <v>#VALUE!</v>
      </c>
      <c r="R794" s="32" t="e">
        <f>IF(RIGHT(DataFromForm[[#This Row],[Heure coucher]],2)*1 &gt;57,Q794, P794)</f>
        <v>#VALUE!</v>
      </c>
      <c r="S794" s="33" t="e">
        <f>IF(RIGHT(DataFromForm[[#This Row],[Heure coucher]],2)*1 &gt;57,0,MROUND(RIGHT(DataFromForm[[#This Row],[Heure coucher]]*1,2),15))</f>
        <v>#VALUE!</v>
      </c>
      <c r="T794" s="20" t="e" cm="1">
        <f t="array" aca="1" ref="T794" ca="1">RIGHT(CELL("address",INDEX(Agenda!A:A,MATCH(DataFromForm[[#This Row],[Date]],Agenda!A:A,0))),3)</f>
        <v>#VALUE!</v>
      </c>
      <c r="U794" s="34" t="e" cm="1">
        <f t="array" ref="U794">INDEX(MatriceHeureHeure[], MATCH(S794*1,TableHeuresMinutes[Colonne1],0),MATCH(R794*1,(MatriceHeureHeure[#Headers])*1,0))</f>
        <v>#VALUE!</v>
      </c>
      <c r="W794" s="30" t="e">
        <f>LEFT(TEXT(DataFromForm[[#This Row],[Heure levé]],"0000"),2)</f>
        <v>#VALUE!</v>
      </c>
      <c r="X794" s="31" t="e">
        <f>LEFT(TEXT(DataFromForm[[#This Row],[Heure levé]],"0000"),2)+1</f>
        <v>#VALUE!</v>
      </c>
      <c r="Y794" t="e">
        <f>IF(RIGHT(DataFromForm[[#This Row],[Heure levé]],2)*1 &gt;57, X794,W794)</f>
        <v>#VALUE!</v>
      </c>
      <c r="Z794" t="e">
        <f>IF(RIGHT(DataFromForm[[#This Row],[Heure levé]],2)*1 &gt;57,0,MROUND(RIGHT(DataFromForm[[#This Row],[Heure coucher]]*1,2),15))</f>
        <v>#VALUE!</v>
      </c>
      <c r="AA794" t="e" cm="1">
        <f t="array" aca="1" ref="AA794" ca="1">RIGHT(CELL("address",INDEX(Agenda!A:A,MATCH(DataFromForm[[#This Row],[Date]],Agenda!A:A,0))),3)</f>
        <v>#VALUE!</v>
      </c>
      <c r="AB794" s="4" t="e" cm="1">
        <f t="array" ref="AB794">INDEX(MatriceHeureHeure[], MATCH(Z794*1,TableHeuresMinutes[Colonne1],0),MATCH(Y794*1,(MatriceHeureHeure[#Headers])*1,0))</f>
        <v>#VALUE!</v>
      </c>
      <c r="AD794" s="48" t="e">
        <f>LEFT(TEXT(DataFromForm[[#This Row],[HeureBoisson]],"0000"),2)</f>
        <v>#VALUE!</v>
      </c>
      <c r="AE794" s="31" t="e">
        <f>LEFT(TEXT(DataFromForm[[#This Row],[HeureBoisson]],"0000"),2)+1</f>
        <v>#VALUE!</v>
      </c>
      <c r="AF794" t="e">
        <f>IF(RIGHT(DataFromForm[[#This Row],[HeureBoisson]],2)*1 &gt;57, AE794,AD794)</f>
        <v>#VALUE!</v>
      </c>
      <c r="AG794" t="e">
        <f>IF(RIGHT(DataFromForm[[#This Row],[HeureBoisson]],2)*1 &gt;57,0,MROUND(RIGHT(DataFromForm[[#This Row],[Heure coucher]]*1,2),15))</f>
        <v>#VALUE!</v>
      </c>
      <c r="AH794" t="e" cm="1">
        <f t="array" aca="1" ref="AH794" ca="1">RIGHT(CELL("address",INDEX(Agenda!A:A,MATCH(DataFromForm[[#This Row],[Date]],Agenda!A:A,0))),3)-1</f>
        <v>#VALUE!</v>
      </c>
      <c r="AI794" s="4" t="e" cm="1">
        <f t="array" ref="AI794">INDEX(MatriceHeureHeure[], MATCH(AG794*1,TableHeuresMinutes[Colonne1],0),MATCH(AF794*1,(MatriceHeureHeure[#Headers])*1,0))</f>
        <v>#VALUE!</v>
      </c>
      <c r="AJ794" s="37">
        <v>0</v>
      </c>
      <c r="AK794" s="48" t="e">
        <f>LEFT(TEXT(DataFromForm[[#This Row],[Heure sieste]],"0000"),2)</f>
        <v>#VALUE!</v>
      </c>
      <c r="AL794" s="31" t="e">
        <f>LEFT(TEXT(DataFromForm[[#This Row],[Heure sieste]],"0000"),2)+1</f>
        <v>#VALUE!</v>
      </c>
      <c r="AM794" t="e">
        <f>IF(RIGHT(DataFromForm[[#This Row],[Heure sieste]],2)*1 &gt;57, AL794,AK794)</f>
        <v>#VALUE!</v>
      </c>
      <c r="AN794" t="e">
        <f>IF(RIGHT(DataFromForm[[#This Row],[Heure sieste]],2)*1 &gt;57,0,MROUND(RIGHT(DataFromForm[[#This Row],[Heure sieste]]*1,2),15))</f>
        <v>#VALUE!</v>
      </c>
      <c r="AO794" t="e">
        <f>MROUND(DataFromForm[[#This Row],[Durée sieste]],15)</f>
        <v>#VALUE!</v>
      </c>
      <c r="AP794" t="e" cm="1">
        <f t="array" aca="1" ref="AP794" ca="1">RIGHT(CELL("address",INDEX(Agenda!A:A,MATCH(DataFromForm[[#This Row],[Date]],Agenda!A:A,0))),3)</f>
        <v>#VALUE!</v>
      </c>
      <c r="AQ794" s="4" t="e" cm="1">
        <f t="array" ref="AQ794">INDEX(MatriceHeureHeure[], MATCH(AN794*1,TableHeuresMinutes[Colonne1],0),MATCH(AM794*1,(MatriceHeureHeure[#Headers])*1,0))</f>
        <v>#VALUE!</v>
      </c>
      <c r="AR794" t="e">
        <f t="shared" si="13"/>
        <v>#VALUE!</v>
      </c>
    </row>
    <row r="795" spans="16:44">
      <c r="P795" s="30" t="e">
        <f>LEFT(TEXT(DataFromForm[[#This Row],[Heure coucher]],"0000"),2)</f>
        <v>#VALUE!</v>
      </c>
      <c r="Q795" s="31" t="e">
        <f>LEFT(TEXT(DataFromForm[[#This Row],[Heure coucher]],"0000"),2)+1</f>
        <v>#VALUE!</v>
      </c>
      <c r="R795" s="32" t="e">
        <f>IF(RIGHT(DataFromForm[[#This Row],[Heure coucher]],2)*1 &gt;57,Q795, P795)</f>
        <v>#VALUE!</v>
      </c>
      <c r="S795" s="33" t="e">
        <f>IF(RIGHT(DataFromForm[[#This Row],[Heure coucher]],2)*1 &gt;57,0,MROUND(RIGHT(DataFromForm[[#This Row],[Heure coucher]]*1,2),15))</f>
        <v>#VALUE!</v>
      </c>
      <c r="T795" s="20" t="e" cm="1">
        <f t="array" aca="1" ref="T795" ca="1">RIGHT(CELL("address",INDEX(Agenda!A:A,MATCH(DataFromForm[[#This Row],[Date]],Agenda!A:A,0))),3)</f>
        <v>#VALUE!</v>
      </c>
      <c r="U795" s="34" t="e" cm="1">
        <f t="array" ref="U795">INDEX(MatriceHeureHeure[], MATCH(S795*1,TableHeuresMinutes[Colonne1],0),MATCH(R795*1,(MatriceHeureHeure[#Headers])*1,0))</f>
        <v>#VALUE!</v>
      </c>
      <c r="W795" s="30" t="e">
        <f>LEFT(TEXT(DataFromForm[[#This Row],[Heure levé]],"0000"),2)</f>
        <v>#VALUE!</v>
      </c>
      <c r="X795" s="31" t="e">
        <f>LEFT(TEXT(DataFromForm[[#This Row],[Heure levé]],"0000"),2)+1</f>
        <v>#VALUE!</v>
      </c>
      <c r="Y795" t="e">
        <f>IF(RIGHT(DataFromForm[[#This Row],[Heure levé]],2)*1 &gt;57, X795,W795)</f>
        <v>#VALUE!</v>
      </c>
      <c r="Z795" t="e">
        <f>IF(RIGHT(DataFromForm[[#This Row],[Heure levé]],2)*1 &gt;57,0,MROUND(RIGHT(DataFromForm[[#This Row],[Heure coucher]]*1,2),15))</f>
        <v>#VALUE!</v>
      </c>
      <c r="AA795" t="e" cm="1">
        <f t="array" aca="1" ref="AA795" ca="1">RIGHT(CELL("address",INDEX(Agenda!A:A,MATCH(DataFromForm[[#This Row],[Date]],Agenda!A:A,0))),3)</f>
        <v>#VALUE!</v>
      </c>
      <c r="AB795" s="4" t="e" cm="1">
        <f t="array" ref="AB795">INDEX(MatriceHeureHeure[], MATCH(Z795*1,TableHeuresMinutes[Colonne1],0),MATCH(Y795*1,(MatriceHeureHeure[#Headers])*1,0))</f>
        <v>#VALUE!</v>
      </c>
      <c r="AD795" s="48" t="e">
        <f>LEFT(TEXT(DataFromForm[[#This Row],[HeureBoisson]],"0000"),2)</f>
        <v>#VALUE!</v>
      </c>
      <c r="AE795" s="31" t="e">
        <f>LEFT(TEXT(DataFromForm[[#This Row],[HeureBoisson]],"0000"),2)+1</f>
        <v>#VALUE!</v>
      </c>
      <c r="AF795" t="e">
        <f>IF(RIGHT(DataFromForm[[#This Row],[HeureBoisson]],2)*1 &gt;57, AE795,AD795)</f>
        <v>#VALUE!</v>
      </c>
      <c r="AG795" t="e">
        <f>IF(RIGHT(DataFromForm[[#This Row],[HeureBoisson]],2)*1 &gt;57,0,MROUND(RIGHT(DataFromForm[[#This Row],[Heure coucher]]*1,2),15))</f>
        <v>#VALUE!</v>
      </c>
      <c r="AH795" t="e" cm="1">
        <f t="array" aca="1" ref="AH795" ca="1">RIGHT(CELL("address",INDEX(Agenda!A:A,MATCH(DataFromForm[[#This Row],[Date]],Agenda!A:A,0))),3)-1</f>
        <v>#VALUE!</v>
      </c>
      <c r="AI795" s="4" t="e" cm="1">
        <f t="array" ref="AI795">INDEX(MatriceHeureHeure[], MATCH(AG795*1,TableHeuresMinutes[Colonne1],0),MATCH(AF795*1,(MatriceHeureHeure[#Headers])*1,0))</f>
        <v>#VALUE!</v>
      </c>
      <c r="AJ795" s="37">
        <v>0</v>
      </c>
      <c r="AK795" s="48" t="e">
        <f>LEFT(TEXT(DataFromForm[[#This Row],[Heure sieste]],"0000"),2)</f>
        <v>#VALUE!</v>
      </c>
      <c r="AL795" s="31" t="e">
        <f>LEFT(TEXT(DataFromForm[[#This Row],[Heure sieste]],"0000"),2)+1</f>
        <v>#VALUE!</v>
      </c>
      <c r="AM795" t="e">
        <f>IF(RIGHT(DataFromForm[[#This Row],[Heure sieste]],2)*1 &gt;57, AL795,AK795)</f>
        <v>#VALUE!</v>
      </c>
      <c r="AN795" t="e">
        <f>IF(RIGHT(DataFromForm[[#This Row],[Heure sieste]],2)*1 &gt;57,0,MROUND(RIGHT(DataFromForm[[#This Row],[Heure sieste]]*1,2),15))</f>
        <v>#VALUE!</v>
      </c>
      <c r="AO795" t="e">
        <f>MROUND(DataFromForm[[#This Row],[Durée sieste]],15)</f>
        <v>#VALUE!</v>
      </c>
      <c r="AP795" t="e" cm="1">
        <f t="array" aca="1" ref="AP795" ca="1">RIGHT(CELL("address",INDEX(Agenda!A:A,MATCH(DataFromForm[[#This Row],[Date]],Agenda!A:A,0))),3)</f>
        <v>#VALUE!</v>
      </c>
      <c r="AQ795" s="4" t="e" cm="1">
        <f t="array" ref="AQ795">INDEX(MatriceHeureHeure[], MATCH(AN795*1,TableHeuresMinutes[Colonne1],0),MATCH(AM795*1,(MatriceHeureHeure[#Headers])*1,0))</f>
        <v>#VALUE!</v>
      </c>
      <c r="AR795" t="e">
        <f t="shared" si="13"/>
        <v>#VALUE!</v>
      </c>
    </row>
    <row r="796" spans="16:44">
      <c r="P796" s="30" t="e">
        <f>LEFT(TEXT(DataFromForm[[#This Row],[Heure coucher]],"0000"),2)</f>
        <v>#VALUE!</v>
      </c>
      <c r="Q796" s="31" t="e">
        <f>LEFT(TEXT(DataFromForm[[#This Row],[Heure coucher]],"0000"),2)+1</f>
        <v>#VALUE!</v>
      </c>
      <c r="R796" s="32" t="e">
        <f>IF(RIGHT(DataFromForm[[#This Row],[Heure coucher]],2)*1 &gt;57,Q796, P796)</f>
        <v>#VALUE!</v>
      </c>
      <c r="S796" s="33" t="e">
        <f>IF(RIGHT(DataFromForm[[#This Row],[Heure coucher]],2)*1 &gt;57,0,MROUND(RIGHT(DataFromForm[[#This Row],[Heure coucher]]*1,2),15))</f>
        <v>#VALUE!</v>
      </c>
      <c r="T796" s="20" t="e" cm="1">
        <f t="array" aca="1" ref="T796" ca="1">RIGHT(CELL("address",INDEX(Agenda!A:A,MATCH(DataFromForm[[#This Row],[Date]],Agenda!A:A,0))),3)</f>
        <v>#VALUE!</v>
      </c>
      <c r="U796" s="34" t="e" cm="1">
        <f t="array" ref="U796">INDEX(MatriceHeureHeure[], MATCH(S796*1,TableHeuresMinutes[Colonne1],0),MATCH(R796*1,(MatriceHeureHeure[#Headers])*1,0))</f>
        <v>#VALUE!</v>
      </c>
      <c r="W796" s="30" t="e">
        <f>LEFT(TEXT(DataFromForm[[#This Row],[Heure levé]],"0000"),2)</f>
        <v>#VALUE!</v>
      </c>
      <c r="X796" s="31" t="e">
        <f>LEFT(TEXT(DataFromForm[[#This Row],[Heure levé]],"0000"),2)+1</f>
        <v>#VALUE!</v>
      </c>
      <c r="Y796" t="e">
        <f>IF(RIGHT(DataFromForm[[#This Row],[Heure levé]],2)*1 &gt;57, X796,W796)</f>
        <v>#VALUE!</v>
      </c>
      <c r="Z796" t="e">
        <f>IF(RIGHT(DataFromForm[[#This Row],[Heure levé]],2)*1 &gt;57,0,MROUND(RIGHT(DataFromForm[[#This Row],[Heure coucher]]*1,2),15))</f>
        <v>#VALUE!</v>
      </c>
      <c r="AA796" t="e" cm="1">
        <f t="array" aca="1" ref="AA796" ca="1">RIGHT(CELL("address",INDEX(Agenda!A:A,MATCH(DataFromForm[[#This Row],[Date]],Agenda!A:A,0))),3)</f>
        <v>#VALUE!</v>
      </c>
      <c r="AB796" s="4" t="e" cm="1">
        <f t="array" ref="AB796">INDEX(MatriceHeureHeure[], MATCH(Z796*1,TableHeuresMinutes[Colonne1],0),MATCH(Y796*1,(MatriceHeureHeure[#Headers])*1,0))</f>
        <v>#VALUE!</v>
      </c>
      <c r="AD796" s="48" t="e">
        <f>LEFT(TEXT(DataFromForm[[#This Row],[HeureBoisson]],"0000"),2)</f>
        <v>#VALUE!</v>
      </c>
      <c r="AE796" s="31" t="e">
        <f>LEFT(TEXT(DataFromForm[[#This Row],[HeureBoisson]],"0000"),2)+1</f>
        <v>#VALUE!</v>
      </c>
      <c r="AF796" t="e">
        <f>IF(RIGHT(DataFromForm[[#This Row],[HeureBoisson]],2)*1 &gt;57, AE796,AD796)</f>
        <v>#VALUE!</v>
      </c>
      <c r="AG796" t="e">
        <f>IF(RIGHT(DataFromForm[[#This Row],[HeureBoisson]],2)*1 &gt;57,0,MROUND(RIGHT(DataFromForm[[#This Row],[Heure coucher]]*1,2),15))</f>
        <v>#VALUE!</v>
      </c>
      <c r="AH796" t="e" cm="1">
        <f t="array" aca="1" ref="AH796" ca="1">RIGHT(CELL("address",INDEX(Agenda!A:A,MATCH(DataFromForm[[#This Row],[Date]],Agenda!A:A,0))),3)-1</f>
        <v>#VALUE!</v>
      </c>
      <c r="AI796" s="4" t="e" cm="1">
        <f t="array" ref="AI796">INDEX(MatriceHeureHeure[], MATCH(AG796*1,TableHeuresMinutes[Colonne1],0),MATCH(AF796*1,(MatriceHeureHeure[#Headers])*1,0))</f>
        <v>#VALUE!</v>
      </c>
      <c r="AJ796" s="37">
        <v>0</v>
      </c>
      <c r="AK796" s="48" t="e">
        <f>LEFT(TEXT(DataFromForm[[#This Row],[Heure sieste]],"0000"),2)</f>
        <v>#VALUE!</v>
      </c>
      <c r="AL796" s="31" t="e">
        <f>LEFT(TEXT(DataFromForm[[#This Row],[Heure sieste]],"0000"),2)+1</f>
        <v>#VALUE!</v>
      </c>
      <c r="AM796" t="e">
        <f>IF(RIGHT(DataFromForm[[#This Row],[Heure sieste]],2)*1 &gt;57, AL796,AK796)</f>
        <v>#VALUE!</v>
      </c>
      <c r="AN796" t="e">
        <f>IF(RIGHT(DataFromForm[[#This Row],[Heure sieste]],2)*1 &gt;57,0,MROUND(RIGHT(DataFromForm[[#This Row],[Heure sieste]]*1,2),15))</f>
        <v>#VALUE!</v>
      </c>
      <c r="AO796" t="e">
        <f>MROUND(DataFromForm[[#This Row],[Durée sieste]],15)</f>
        <v>#VALUE!</v>
      </c>
      <c r="AP796" t="e" cm="1">
        <f t="array" aca="1" ref="AP796" ca="1">RIGHT(CELL("address",INDEX(Agenda!A:A,MATCH(DataFromForm[[#This Row],[Date]],Agenda!A:A,0))),3)</f>
        <v>#VALUE!</v>
      </c>
      <c r="AQ796" s="4" t="e" cm="1">
        <f t="array" ref="AQ796">INDEX(MatriceHeureHeure[], MATCH(AN796*1,TableHeuresMinutes[Colonne1],0),MATCH(AM796*1,(MatriceHeureHeure[#Headers])*1,0))</f>
        <v>#VALUE!</v>
      </c>
      <c r="AR796" t="e">
        <f t="shared" si="13"/>
        <v>#VALUE!</v>
      </c>
    </row>
    <row r="797" spans="16:44">
      <c r="P797" s="30" t="e">
        <f>LEFT(TEXT(DataFromForm[[#This Row],[Heure coucher]],"0000"),2)</f>
        <v>#VALUE!</v>
      </c>
      <c r="Q797" s="31" t="e">
        <f>LEFT(TEXT(DataFromForm[[#This Row],[Heure coucher]],"0000"),2)+1</f>
        <v>#VALUE!</v>
      </c>
      <c r="R797" s="32" t="e">
        <f>IF(RIGHT(DataFromForm[[#This Row],[Heure coucher]],2)*1 &gt;57,Q797, P797)</f>
        <v>#VALUE!</v>
      </c>
      <c r="S797" s="33" t="e">
        <f>IF(RIGHT(DataFromForm[[#This Row],[Heure coucher]],2)*1 &gt;57,0,MROUND(RIGHT(DataFromForm[[#This Row],[Heure coucher]]*1,2),15))</f>
        <v>#VALUE!</v>
      </c>
      <c r="T797" s="20" t="e" cm="1">
        <f t="array" aca="1" ref="T797" ca="1">RIGHT(CELL("address",INDEX(Agenda!A:A,MATCH(DataFromForm[[#This Row],[Date]],Agenda!A:A,0))),3)</f>
        <v>#VALUE!</v>
      </c>
      <c r="U797" s="34" t="e" cm="1">
        <f t="array" ref="U797">INDEX(MatriceHeureHeure[], MATCH(S797*1,TableHeuresMinutes[Colonne1],0),MATCH(R797*1,(MatriceHeureHeure[#Headers])*1,0))</f>
        <v>#VALUE!</v>
      </c>
      <c r="W797" s="30" t="e">
        <f>LEFT(TEXT(DataFromForm[[#This Row],[Heure levé]],"0000"),2)</f>
        <v>#VALUE!</v>
      </c>
      <c r="X797" s="31" t="e">
        <f>LEFT(TEXT(DataFromForm[[#This Row],[Heure levé]],"0000"),2)+1</f>
        <v>#VALUE!</v>
      </c>
      <c r="Y797" t="e">
        <f>IF(RIGHT(DataFromForm[[#This Row],[Heure levé]],2)*1 &gt;57, X797,W797)</f>
        <v>#VALUE!</v>
      </c>
      <c r="Z797" t="e">
        <f>IF(RIGHT(DataFromForm[[#This Row],[Heure levé]],2)*1 &gt;57,0,MROUND(RIGHT(DataFromForm[[#This Row],[Heure coucher]]*1,2),15))</f>
        <v>#VALUE!</v>
      </c>
      <c r="AA797" t="e" cm="1">
        <f t="array" aca="1" ref="AA797" ca="1">RIGHT(CELL("address",INDEX(Agenda!A:A,MATCH(DataFromForm[[#This Row],[Date]],Agenda!A:A,0))),3)</f>
        <v>#VALUE!</v>
      </c>
      <c r="AB797" s="4" t="e" cm="1">
        <f t="array" ref="AB797">INDEX(MatriceHeureHeure[], MATCH(Z797*1,TableHeuresMinutes[Colonne1],0),MATCH(Y797*1,(MatriceHeureHeure[#Headers])*1,0))</f>
        <v>#VALUE!</v>
      </c>
      <c r="AD797" s="48" t="e">
        <f>LEFT(TEXT(DataFromForm[[#This Row],[HeureBoisson]],"0000"),2)</f>
        <v>#VALUE!</v>
      </c>
      <c r="AE797" s="31" t="e">
        <f>LEFT(TEXT(DataFromForm[[#This Row],[HeureBoisson]],"0000"),2)+1</f>
        <v>#VALUE!</v>
      </c>
      <c r="AF797" t="e">
        <f>IF(RIGHT(DataFromForm[[#This Row],[HeureBoisson]],2)*1 &gt;57, AE797,AD797)</f>
        <v>#VALUE!</v>
      </c>
      <c r="AG797" t="e">
        <f>IF(RIGHT(DataFromForm[[#This Row],[HeureBoisson]],2)*1 &gt;57,0,MROUND(RIGHT(DataFromForm[[#This Row],[Heure coucher]]*1,2),15))</f>
        <v>#VALUE!</v>
      </c>
      <c r="AH797" t="e" cm="1">
        <f t="array" aca="1" ref="AH797" ca="1">RIGHT(CELL("address",INDEX(Agenda!A:A,MATCH(DataFromForm[[#This Row],[Date]],Agenda!A:A,0))),3)-1</f>
        <v>#VALUE!</v>
      </c>
      <c r="AI797" s="4" t="e" cm="1">
        <f t="array" ref="AI797">INDEX(MatriceHeureHeure[], MATCH(AG797*1,TableHeuresMinutes[Colonne1],0),MATCH(AF797*1,(MatriceHeureHeure[#Headers])*1,0))</f>
        <v>#VALUE!</v>
      </c>
      <c r="AJ797" s="37">
        <v>0</v>
      </c>
      <c r="AK797" s="48" t="e">
        <f>LEFT(TEXT(DataFromForm[[#This Row],[Heure sieste]],"0000"),2)</f>
        <v>#VALUE!</v>
      </c>
      <c r="AL797" s="31" t="e">
        <f>LEFT(TEXT(DataFromForm[[#This Row],[Heure sieste]],"0000"),2)+1</f>
        <v>#VALUE!</v>
      </c>
      <c r="AM797" t="e">
        <f>IF(RIGHT(DataFromForm[[#This Row],[Heure sieste]],2)*1 &gt;57, AL797,AK797)</f>
        <v>#VALUE!</v>
      </c>
      <c r="AN797" t="e">
        <f>IF(RIGHT(DataFromForm[[#This Row],[Heure sieste]],2)*1 &gt;57,0,MROUND(RIGHT(DataFromForm[[#This Row],[Heure sieste]]*1,2),15))</f>
        <v>#VALUE!</v>
      </c>
      <c r="AO797" t="e">
        <f>MROUND(DataFromForm[[#This Row],[Durée sieste]],15)</f>
        <v>#VALUE!</v>
      </c>
      <c r="AP797" t="e" cm="1">
        <f t="array" aca="1" ref="AP797" ca="1">RIGHT(CELL("address",INDEX(Agenda!A:A,MATCH(DataFromForm[[#This Row],[Date]],Agenda!A:A,0))),3)</f>
        <v>#VALUE!</v>
      </c>
      <c r="AQ797" s="4" t="e" cm="1">
        <f t="array" ref="AQ797">INDEX(MatriceHeureHeure[], MATCH(AN797*1,TableHeuresMinutes[Colonne1],0),MATCH(AM797*1,(MatriceHeureHeure[#Headers])*1,0))</f>
        <v>#VALUE!</v>
      </c>
      <c r="AR797" t="e">
        <f t="shared" si="13"/>
        <v>#VALUE!</v>
      </c>
    </row>
    <row r="798" spans="16:44">
      <c r="P798" s="30" t="e">
        <f>LEFT(TEXT(DataFromForm[[#This Row],[Heure coucher]],"0000"),2)</f>
        <v>#VALUE!</v>
      </c>
      <c r="Q798" s="31" t="e">
        <f>LEFT(TEXT(DataFromForm[[#This Row],[Heure coucher]],"0000"),2)+1</f>
        <v>#VALUE!</v>
      </c>
      <c r="R798" s="32" t="e">
        <f>IF(RIGHT(DataFromForm[[#This Row],[Heure coucher]],2)*1 &gt;57,Q798, P798)</f>
        <v>#VALUE!</v>
      </c>
      <c r="S798" s="33" t="e">
        <f>IF(RIGHT(DataFromForm[[#This Row],[Heure coucher]],2)*1 &gt;57,0,MROUND(RIGHT(DataFromForm[[#This Row],[Heure coucher]]*1,2),15))</f>
        <v>#VALUE!</v>
      </c>
      <c r="T798" s="20" t="e" cm="1">
        <f t="array" aca="1" ref="T798" ca="1">RIGHT(CELL("address",INDEX(Agenda!A:A,MATCH(DataFromForm[[#This Row],[Date]],Agenda!A:A,0))),3)</f>
        <v>#VALUE!</v>
      </c>
      <c r="U798" s="34" t="e" cm="1">
        <f t="array" ref="U798">INDEX(MatriceHeureHeure[], MATCH(S798*1,TableHeuresMinutes[Colonne1],0),MATCH(R798*1,(MatriceHeureHeure[#Headers])*1,0))</f>
        <v>#VALUE!</v>
      </c>
      <c r="W798" s="30" t="e">
        <f>LEFT(TEXT(DataFromForm[[#This Row],[Heure levé]],"0000"),2)</f>
        <v>#VALUE!</v>
      </c>
      <c r="X798" s="31" t="e">
        <f>LEFT(TEXT(DataFromForm[[#This Row],[Heure levé]],"0000"),2)+1</f>
        <v>#VALUE!</v>
      </c>
      <c r="Y798" t="e">
        <f>IF(RIGHT(DataFromForm[[#This Row],[Heure levé]],2)*1 &gt;57, X798,W798)</f>
        <v>#VALUE!</v>
      </c>
      <c r="Z798" t="e">
        <f>IF(RIGHT(DataFromForm[[#This Row],[Heure levé]],2)*1 &gt;57,0,MROUND(RIGHT(DataFromForm[[#This Row],[Heure coucher]]*1,2),15))</f>
        <v>#VALUE!</v>
      </c>
      <c r="AA798" t="e" cm="1">
        <f t="array" aca="1" ref="AA798" ca="1">RIGHT(CELL("address",INDEX(Agenda!A:A,MATCH(DataFromForm[[#This Row],[Date]],Agenda!A:A,0))),3)</f>
        <v>#VALUE!</v>
      </c>
      <c r="AB798" s="4" t="e" cm="1">
        <f t="array" ref="AB798">INDEX(MatriceHeureHeure[], MATCH(Z798*1,TableHeuresMinutes[Colonne1],0),MATCH(Y798*1,(MatriceHeureHeure[#Headers])*1,0))</f>
        <v>#VALUE!</v>
      </c>
      <c r="AD798" s="48" t="e">
        <f>LEFT(TEXT(DataFromForm[[#This Row],[HeureBoisson]],"0000"),2)</f>
        <v>#VALUE!</v>
      </c>
      <c r="AE798" s="31" t="e">
        <f>LEFT(TEXT(DataFromForm[[#This Row],[HeureBoisson]],"0000"),2)+1</f>
        <v>#VALUE!</v>
      </c>
      <c r="AF798" t="e">
        <f>IF(RIGHT(DataFromForm[[#This Row],[HeureBoisson]],2)*1 &gt;57, AE798,AD798)</f>
        <v>#VALUE!</v>
      </c>
      <c r="AG798" t="e">
        <f>IF(RIGHT(DataFromForm[[#This Row],[HeureBoisson]],2)*1 &gt;57,0,MROUND(RIGHT(DataFromForm[[#This Row],[Heure coucher]]*1,2),15))</f>
        <v>#VALUE!</v>
      </c>
      <c r="AH798" t="e" cm="1">
        <f t="array" aca="1" ref="AH798" ca="1">RIGHT(CELL("address",INDEX(Agenda!A:A,MATCH(DataFromForm[[#This Row],[Date]],Agenda!A:A,0))),3)-1</f>
        <v>#VALUE!</v>
      </c>
      <c r="AI798" s="4" t="e" cm="1">
        <f t="array" ref="AI798">INDEX(MatriceHeureHeure[], MATCH(AG798*1,TableHeuresMinutes[Colonne1],0),MATCH(AF798*1,(MatriceHeureHeure[#Headers])*1,0))</f>
        <v>#VALUE!</v>
      </c>
      <c r="AJ798" s="37">
        <v>0</v>
      </c>
      <c r="AK798" s="48" t="e">
        <f>LEFT(TEXT(DataFromForm[[#This Row],[Heure sieste]],"0000"),2)</f>
        <v>#VALUE!</v>
      </c>
      <c r="AL798" s="31" t="e">
        <f>LEFT(TEXT(DataFromForm[[#This Row],[Heure sieste]],"0000"),2)+1</f>
        <v>#VALUE!</v>
      </c>
      <c r="AM798" t="e">
        <f>IF(RIGHT(DataFromForm[[#This Row],[Heure sieste]],2)*1 &gt;57, AL798,AK798)</f>
        <v>#VALUE!</v>
      </c>
      <c r="AN798" t="e">
        <f>IF(RIGHT(DataFromForm[[#This Row],[Heure sieste]],2)*1 &gt;57,0,MROUND(RIGHT(DataFromForm[[#This Row],[Heure sieste]]*1,2),15))</f>
        <v>#VALUE!</v>
      </c>
      <c r="AO798" t="e">
        <f>MROUND(DataFromForm[[#This Row],[Durée sieste]],15)</f>
        <v>#VALUE!</v>
      </c>
      <c r="AP798" t="e" cm="1">
        <f t="array" aca="1" ref="AP798" ca="1">RIGHT(CELL("address",INDEX(Agenda!A:A,MATCH(DataFromForm[[#This Row],[Date]],Agenda!A:A,0))),3)</f>
        <v>#VALUE!</v>
      </c>
      <c r="AQ798" s="4" t="e" cm="1">
        <f t="array" ref="AQ798">INDEX(MatriceHeureHeure[], MATCH(AN798*1,TableHeuresMinutes[Colonne1],0),MATCH(AM798*1,(MatriceHeureHeure[#Headers])*1,0))</f>
        <v>#VALUE!</v>
      </c>
      <c r="AR798" t="e">
        <f t="shared" si="13"/>
        <v>#VALUE!</v>
      </c>
    </row>
    <row r="799" spans="16:44">
      <c r="P799" s="30" t="e">
        <f>LEFT(TEXT(DataFromForm[[#This Row],[Heure coucher]],"0000"),2)</f>
        <v>#VALUE!</v>
      </c>
      <c r="Q799" s="31" t="e">
        <f>LEFT(TEXT(DataFromForm[[#This Row],[Heure coucher]],"0000"),2)+1</f>
        <v>#VALUE!</v>
      </c>
      <c r="R799" s="32" t="e">
        <f>IF(RIGHT(DataFromForm[[#This Row],[Heure coucher]],2)*1 &gt;57,Q799, P799)</f>
        <v>#VALUE!</v>
      </c>
      <c r="S799" s="33" t="e">
        <f>IF(RIGHT(DataFromForm[[#This Row],[Heure coucher]],2)*1 &gt;57,0,MROUND(RIGHT(DataFromForm[[#This Row],[Heure coucher]]*1,2),15))</f>
        <v>#VALUE!</v>
      </c>
      <c r="T799" s="20" t="e" cm="1">
        <f t="array" aca="1" ref="T799" ca="1">RIGHT(CELL("address",INDEX(Agenda!A:A,MATCH(DataFromForm[[#This Row],[Date]],Agenda!A:A,0))),3)</f>
        <v>#VALUE!</v>
      </c>
      <c r="U799" s="34" t="e" cm="1">
        <f t="array" ref="U799">INDEX(MatriceHeureHeure[], MATCH(S799*1,TableHeuresMinutes[Colonne1],0),MATCH(R799*1,(MatriceHeureHeure[#Headers])*1,0))</f>
        <v>#VALUE!</v>
      </c>
      <c r="W799" s="30" t="e">
        <f>LEFT(TEXT(DataFromForm[[#This Row],[Heure levé]],"0000"),2)</f>
        <v>#VALUE!</v>
      </c>
      <c r="X799" s="31" t="e">
        <f>LEFT(TEXT(DataFromForm[[#This Row],[Heure levé]],"0000"),2)+1</f>
        <v>#VALUE!</v>
      </c>
      <c r="Y799" t="e">
        <f>IF(RIGHT(DataFromForm[[#This Row],[Heure levé]],2)*1 &gt;57, X799,W799)</f>
        <v>#VALUE!</v>
      </c>
      <c r="Z799" t="e">
        <f>IF(RIGHT(DataFromForm[[#This Row],[Heure levé]],2)*1 &gt;57,0,MROUND(RIGHT(DataFromForm[[#This Row],[Heure coucher]]*1,2),15))</f>
        <v>#VALUE!</v>
      </c>
      <c r="AA799" t="e" cm="1">
        <f t="array" aca="1" ref="AA799" ca="1">RIGHT(CELL("address",INDEX(Agenda!A:A,MATCH(DataFromForm[[#This Row],[Date]],Agenda!A:A,0))),3)</f>
        <v>#VALUE!</v>
      </c>
      <c r="AB799" s="4" t="e" cm="1">
        <f t="array" ref="AB799">INDEX(MatriceHeureHeure[], MATCH(Z799*1,TableHeuresMinutes[Colonne1],0),MATCH(Y799*1,(MatriceHeureHeure[#Headers])*1,0))</f>
        <v>#VALUE!</v>
      </c>
      <c r="AD799" s="48" t="e">
        <f>LEFT(TEXT(DataFromForm[[#This Row],[HeureBoisson]],"0000"),2)</f>
        <v>#VALUE!</v>
      </c>
      <c r="AE799" s="31" t="e">
        <f>LEFT(TEXT(DataFromForm[[#This Row],[HeureBoisson]],"0000"),2)+1</f>
        <v>#VALUE!</v>
      </c>
      <c r="AF799" t="e">
        <f>IF(RIGHT(DataFromForm[[#This Row],[HeureBoisson]],2)*1 &gt;57, AE799,AD799)</f>
        <v>#VALUE!</v>
      </c>
      <c r="AG799" t="e">
        <f>IF(RIGHT(DataFromForm[[#This Row],[HeureBoisson]],2)*1 &gt;57,0,MROUND(RIGHT(DataFromForm[[#This Row],[Heure coucher]]*1,2),15))</f>
        <v>#VALUE!</v>
      </c>
      <c r="AH799" t="e" cm="1">
        <f t="array" aca="1" ref="AH799" ca="1">RIGHT(CELL("address",INDEX(Agenda!A:A,MATCH(DataFromForm[[#This Row],[Date]],Agenda!A:A,0))),3)-1</f>
        <v>#VALUE!</v>
      </c>
      <c r="AI799" s="4" t="e" cm="1">
        <f t="array" ref="AI799">INDEX(MatriceHeureHeure[], MATCH(AG799*1,TableHeuresMinutes[Colonne1],0),MATCH(AF799*1,(MatriceHeureHeure[#Headers])*1,0))</f>
        <v>#VALUE!</v>
      </c>
      <c r="AJ799" s="37">
        <v>0</v>
      </c>
      <c r="AK799" s="48" t="e">
        <f>LEFT(TEXT(DataFromForm[[#This Row],[Heure sieste]],"0000"),2)</f>
        <v>#VALUE!</v>
      </c>
      <c r="AL799" s="31" t="e">
        <f>LEFT(TEXT(DataFromForm[[#This Row],[Heure sieste]],"0000"),2)+1</f>
        <v>#VALUE!</v>
      </c>
      <c r="AM799" t="e">
        <f>IF(RIGHT(DataFromForm[[#This Row],[Heure sieste]],2)*1 &gt;57, AL799,AK799)</f>
        <v>#VALUE!</v>
      </c>
      <c r="AN799" t="e">
        <f>IF(RIGHT(DataFromForm[[#This Row],[Heure sieste]],2)*1 &gt;57,0,MROUND(RIGHT(DataFromForm[[#This Row],[Heure sieste]]*1,2),15))</f>
        <v>#VALUE!</v>
      </c>
      <c r="AO799" t="e">
        <f>MROUND(DataFromForm[[#This Row],[Durée sieste]],15)</f>
        <v>#VALUE!</v>
      </c>
      <c r="AP799" t="e" cm="1">
        <f t="array" aca="1" ref="AP799" ca="1">RIGHT(CELL("address",INDEX(Agenda!A:A,MATCH(DataFromForm[[#This Row],[Date]],Agenda!A:A,0))),3)</f>
        <v>#VALUE!</v>
      </c>
      <c r="AQ799" s="4" t="e" cm="1">
        <f t="array" ref="AQ799">INDEX(MatriceHeureHeure[], MATCH(AN799*1,TableHeuresMinutes[Colonne1],0),MATCH(AM799*1,(MatriceHeureHeure[#Headers])*1,0))</f>
        <v>#VALUE!</v>
      </c>
      <c r="AR799" t="e">
        <f t="shared" si="13"/>
        <v>#VALUE!</v>
      </c>
    </row>
    <row r="800" spans="16:44">
      <c r="P800" s="30" t="e">
        <f>LEFT(TEXT(DataFromForm[[#This Row],[Heure coucher]],"0000"),2)</f>
        <v>#VALUE!</v>
      </c>
      <c r="Q800" s="31" t="e">
        <f>LEFT(TEXT(DataFromForm[[#This Row],[Heure coucher]],"0000"),2)+1</f>
        <v>#VALUE!</v>
      </c>
      <c r="R800" s="32" t="e">
        <f>IF(RIGHT(DataFromForm[[#This Row],[Heure coucher]],2)*1 &gt;57,Q800, P800)</f>
        <v>#VALUE!</v>
      </c>
      <c r="S800" s="33" t="e">
        <f>IF(RIGHT(DataFromForm[[#This Row],[Heure coucher]],2)*1 &gt;57,0,MROUND(RIGHT(DataFromForm[[#This Row],[Heure coucher]]*1,2),15))</f>
        <v>#VALUE!</v>
      </c>
      <c r="T800" s="20" t="e" cm="1">
        <f t="array" aca="1" ref="T800" ca="1">RIGHT(CELL("address",INDEX(Agenda!A:A,MATCH(DataFromForm[[#This Row],[Date]],Agenda!A:A,0))),3)</f>
        <v>#VALUE!</v>
      </c>
      <c r="U800" s="34" t="e" cm="1">
        <f t="array" ref="U800">INDEX(MatriceHeureHeure[], MATCH(S800*1,TableHeuresMinutes[Colonne1],0),MATCH(R800*1,(MatriceHeureHeure[#Headers])*1,0))</f>
        <v>#VALUE!</v>
      </c>
      <c r="W800" s="30" t="e">
        <f>LEFT(TEXT(DataFromForm[[#This Row],[Heure levé]],"0000"),2)</f>
        <v>#VALUE!</v>
      </c>
      <c r="X800" s="31" t="e">
        <f>LEFT(TEXT(DataFromForm[[#This Row],[Heure levé]],"0000"),2)+1</f>
        <v>#VALUE!</v>
      </c>
      <c r="Y800" t="e">
        <f>IF(RIGHT(DataFromForm[[#This Row],[Heure levé]],2)*1 &gt;57, X800,W800)</f>
        <v>#VALUE!</v>
      </c>
      <c r="Z800" t="e">
        <f>IF(RIGHT(DataFromForm[[#This Row],[Heure levé]],2)*1 &gt;57,0,MROUND(RIGHT(DataFromForm[[#This Row],[Heure coucher]]*1,2),15))</f>
        <v>#VALUE!</v>
      </c>
      <c r="AA800" t="e" cm="1">
        <f t="array" aca="1" ref="AA800" ca="1">RIGHT(CELL("address",INDEX(Agenda!A:A,MATCH(DataFromForm[[#This Row],[Date]],Agenda!A:A,0))),3)</f>
        <v>#VALUE!</v>
      </c>
      <c r="AB800" s="4" t="e" cm="1">
        <f t="array" ref="AB800">INDEX(MatriceHeureHeure[], MATCH(Z800*1,TableHeuresMinutes[Colonne1],0),MATCH(Y800*1,(MatriceHeureHeure[#Headers])*1,0))</f>
        <v>#VALUE!</v>
      </c>
      <c r="AD800" s="48" t="e">
        <f>LEFT(TEXT(DataFromForm[[#This Row],[HeureBoisson]],"0000"),2)</f>
        <v>#VALUE!</v>
      </c>
      <c r="AE800" s="31" t="e">
        <f>LEFT(TEXT(DataFromForm[[#This Row],[HeureBoisson]],"0000"),2)+1</f>
        <v>#VALUE!</v>
      </c>
      <c r="AF800" t="e">
        <f>IF(RIGHT(DataFromForm[[#This Row],[HeureBoisson]],2)*1 &gt;57, AE800,AD800)</f>
        <v>#VALUE!</v>
      </c>
      <c r="AG800" t="e">
        <f>IF(RIGHT(DataFromForm[[#This Row],[HeureBoisson]],2)*1 &gt;57,0,MROUND(RIGHT(DataFromForm[[#This Row],[Heure coucher]]*1,2),15))</f>
        <v>#VALUE!</v>
      </c>
      <c r="AH800" t="e" cm="1">
        <f t="array" aca="1" ref="AH800" ca="1">RIGHT(CELL("address",INDEX(Agenda!A:A,MATCH(DataFromForm[[#This Row],[Date]],Agenda!A:A,0))),3)-1</f>
        <v>#VALUE!</v>
      </c>
      <c r="AI800" s="4" t="e" cm="1">
        <f t="array" ref="AI800">INDEX(MatriceHeureHeure[], MATCH(AG800*1,TableHeuresMinutes[Colonne1],0),MATCH(AF800*1,(MatriceHeureHeure[#Headers])*1,0))</f>
        <v>#VALUE!</v>
      </c>
      <c r="AJ800" s="37">
        <v>0</v>
      </c>
      <c r="AK800" s="48" t="e">
        <f>LEFT(TEXT(DataFromForm[[#This Row],[Heure sieste]],"0000"),2)</f>
        <v>#VALUE!</v>
      </c>
      <c r="AL800" s="31" t="e">
        <f>LEFT(TEXT(DataFromForm[[#This Row],[Heure sieste]],"0000"),2)+1</f>
        <v>#VALUE!</v>
      </c>
      <c r="AM800" t="e">
        <f>IF(RIGHT(DataFromForm[[#This Row],[Heure sieste]],2)*1 &gt;57, AL800,AK800)</f>
        <v>#VALUE!</v>
      </c>
      <c r="AN800" t="e">
        <f>IF(RIGHT(DataFromForm[[#This Row],[Heure sieste]],2)*1 &gt;57,0,MROUND(RIGHT(DataFromForm[[#This Row],[Heure sieste]]*1,2),15))</f>
        <v>#VALUE!</v>
      </c>
      <c r="AO800" t="e">
        <f>MROUND(DataFromForm[[#This Row],[Durée sieste]],15)</f>
        <v>#VALUE!</v>
      </c>
      <c r="AP800" t="e" cm="1">
        <f t="array" aca="1" ref="AP800" ca="1">RIGHT(CELL("address",INDEX(Agenda!A:A,MATCH(DataFromForm[[#This Row],[Date]],Agenda!A:A,0))),3)</f>
        <v>#VALUE!</v>
      </c>
      <c r="AQ800" s="4" t="e" cm="1">
        <f t="array" ref="AQ800">INDEX(MatriceHeureHeure[], MATCH(AN800*1,TableHeuresMinutes[Colonne1],0),MATCH(AM800*1,(MatriceHeureHeure[#Headers])*1,0))</f>
        <v>#VALUE!</v>
      </c>
      <c r="AR800" t="e">
        <f t="shared" si="13"/>
        <v>#VALUE!</v>
      </c>
    </row>
    <row r="801" spans="16:44">
      <c r="P801" s="30" t="e">
        <f>LEFT(TEXT(DataFromForm[[#This Row],[Heure coucher]],"0000"),2)</f>
        <v>#VALUE!</v>
      </c>
      <c r="Q801" s="31" t="e">
        <f>LEFT(TEXT(DataFromForm[[#This Row],[Heure coucher]],"0000"),2)+1</f>
        <v>#VALUE!</v>
      </c>
      <c r="R801" s="32" t="e">
        <f>IF(RIGHT(DataFromForm[[#This Row],[Heure coucher]],2)*1 &gt;57,Q801, P801)</f>
        <v>#VALUE!</v>
      </c>
      <c r="S801" s="33" t="e">
        <f>IF(RIGHT(DataFromForm[[#This Row],[Heure coucher]],2)*1 &gt;57,0,MROUND(RIGHT(DataFromForm[[#This Row],[Heure coucher]]*1,2),15))</f>
        <v>#VALUE!</v>
      </c>
      <c r="T801" s="20" t="e" cm="1">
        <f t="array" aca="1" ref="T801" ca="1">RIGHT(CELL("address",INDEX(Agenda!A:A,MATCH(DataFromForm[[#This Row],[Date]],Agenda!A:A,0))),3)</f>
        <v>#VALUE!</v>
      </c>
      <c r="U801" s="34" t="e" cm="1">
        <f t="array" ref="U801">INDEX(MatriceHeureHeure[], MATCH(S801*1,TableHeuresMinutes[Colonne1],0),MATCH(R801*1,(MatriceHeureHeure[#Headers])*1,0))</f>
        <v>#VALUE!</v>
      </c>
      <c r="W801" s="30" t="e">
        <f>LEFT(TEXT(DataFromForm[[#This Row],[Heure levé]],"0000"),2)</f>
        <v>#VALUE!</v>
      </c>
      <c r="X801" s="31" t="e">
        <f>LEFT(TEXT(DataFromForm[[#This Row],[Heure levé]],"0000"),2)+1</f>
        <v>#VALUE!</v>
      </c>
      <c r="Y801" t="e">
        <f>IF(RIGHT(DataFromForm[[#This Row],[Heure levé]],2)*1 &gt;57, X801,W801)</f>
        <v>#VALUE!</v>
      </c>
      <c r="Z801" t="e">
        <f>IF(RIGHT(DataFromForm[[#This Row],[Heure levé]],2)*1 &gt;57,0,MROUND(RIGHT(DataFromForm[[#This Row],[Heure coucher]]*1,2),15))</f>
        <v>#VALUE!</v>
      </c>
      <c r="AA801" t="e" cm="1">
        <f t="array" aca="1" ref="AA801" ca="1">RIGHT(CELL("address",INDEX(Agenda!A:A,MATCH(DataFromForm[[#This Row],[Date]],Agenda!A:A,0))),3)</f>
        <v>#VALUE!</v>
      </c>
      <c r="AB801" s="4" t="e" cm="1">
        <f t="array" ref="AB801">INDEX(MatriceHeureHeure[], MATCH(Z801*1,TableHeuresMinutes[Colonne1],0),MATCH(Y801*1,(MatriceHeureHeure[#Headers])*1,0))</f>
        <v>#VALUE!</v>
      </c>
      <c r="AD801" s="48" t="e">
        <f>LEFT(TEXT(DataFromForm[[#This Row],[HeureBoisson]],"0000"),2)</f>
        <v>#VALUE!</v>
      </c>
      <c r="AE801" s="31" t="e">
        <f>LEFT(TEXT(DataFromForm[[#This Row],[HeureBoisson]],"0000"),2)+1</f>
        <v>#VALUE!</v>
      </c>
      <c r="AF801" t="e">
        <f>IF(RIGHT(DataFromForm[[#This Row],[HeureBoisson]],2)*1 &gt;57, AE801,AD801)</f>
        <v>#VALUE!</v>
      </c>
      <c r="AG801" t="e">
        <f>IF(RIGHT(DataFromForm[[#This Row],[HeureBoisson]],2)*1 &gt;57,0,MROUND(RIGHT(DataFromForm[[#This Row],[Heure coucher]]*1,2),15))</f>
        <v>#VALUE!</v>
      </c>
      <c r="AH801" t="e" cm="1">
        <f t="array" aca="1" ref="AH801" ca="1">RIGHT(CELL("address",INDEX(Agenda!A:A,MATCH(DataFromForm[[#This Row],[Date]],Agenda!A:A,0))),3)-1</f>
        <v>#VALUE!</v>
      </c>
      <c r="AI801" s="4" t="e" cm="1">
        <f t="array" ref="AI801">INDEX(MatriceHeureHeure[], MATCH(AG801*1,TableHeuresMinutes[Colonne1],0),MATCH(AF801*1,(MatriceHeureHeure[#Headers])*1,0))</f>
        <v>#VALUE!</v>
      </c>
      <c r="AJ801" s="37">
        <v>0</v>
      </c>
      <c r="AK801" s="48" t="e">
        <f>LEFT(TEXT(DataFromForm[[#This Row],[Heure sieste]],"0000"),2)</f>
        <v>#VALUE!</v>
      </c>
      <c r="AL801" s="31" t="e">
        <f>LEFT(TEXT(DataFromForm[[#This Row],[Heure sieste]],"0000"),2)+1</f>
        <v>#VALUE!</v>
      </c>
      <c r="AM801" t="e">
        <f>IF(RIGHT(DataFromForm[[#This Row],[Heure sieste]],2)*1 &gt;57, AL801,AK801)</f>
        <v>#VALUE!</v>
      </c>
      <c r="AN801" t="e">
        <f>IF(RIGHT(DataFromForm[[#This Row],[Heure sieste]],2)*1 &gt;57,0,MROUND(RIGHT(DataFromForm[[#This Row],[Heure sieste]]*1,2),15))</f>
        <v>#VALUE!</v>
      </c>
      <c r="AO801" t="e">
        <f>MROUND(DataFromForm[[#This Row],[Durée sieste]],15)</f>
        <v>#VALUE!</v>
      </c>
      <c r="AP801" t="e" cm="1">
        <f t="array" aca="1" ref="AP801" ca="1">RIGHT(CELL("address",INDEX(Agenda!A:A,MATCH(DataFromForm[[#This Row],[Date]],Agenda!A:A,0))),3)</f>
        <v>#VALUE!</v>
      </c>
      <c r="AQ801" s="4" t="e" cm="1">
        <f t="array" ref="AQ801">INDEX(MatriceHeureHeure[], MATCH(AN801*1,TableHeuresMinutes[Colonne1],0),MATCH(AM801*1,(MatriceHeureHeure[#Headers])*1,0))</f>
        <v>#VALUE!</v>
      </c>
      <c r="AR801" t="e">
        <f t="shared" si="13"/>
        <v>#VALUE!</v>
      </c>
    </row>
    <row r="802" spans="16:44">
      <c r="P802" s="30" t="e">
        <f>LEFT(TEXT(DataFromForm[[#This Row],[Heure coucher]],"0000"),2)</f>
        <v>#VALUE!</v>
      </c>
      <c r="Q802" s="31" t="e">
        <f>LEFT(TEXT(DataFromForm[[#This Row],[Heure coucher]],"0000"),2)+1</f>
        <v>#VALUE!</v>
      </c>
      <c r="R802" s="32" t="e">
        <f>IF(RIGHT(DataFromForm[[#This Row],[Heure coucher]],2)*1 &gt;57,Q802, P802)</f>
        <v>#VALUE!</v>
      </c>
      <c r="S802" s="33" t="e">
        <f>IF(RIGHT(DataFromForm[[#This Row],[Heure coucher]],2)*1 &gt;57,0,MROUND(RIGHT(DataFromForm[[#This Row],[Heure coucher]]*1,2),15))</f>
        <v>#VALUE!</v>
      </c>
      <c r="T802" s="20" t="e" cm="1">
        <f t="array" aca="1" ref="T802" ca="1">RIGHT(CELL("address",INDEX(Agenda!A:A,MATCH(DataFromForm[[#This Row],[Date]],Agenda!A:A,0))),3)</f>
        <v>#VALUE!</v>
      </c>
      <c r="U802" s="34" t="e" cm="1">
        <f t="array" ref="U802">INDEX(MatriceHeureHeure[], MATCH(S802*1,TableHeuresMinutes[Colonne1],0),MATCH(R802*1,(MatriceHeureHeure[#Headers])*1,0))</f>
        <v>#VALUE!</v>
      </c>
      <c r="W802" s="30" t="e">
        <f>LEFT(TEXT(DataFromForm[[#This Row],[Heure levé]],"0000"),2)</f>
        <v>#VALUE!</v>
      </c>
      <c r="X802" s="31" t="e">
        <f>LEFT(TEXT(DataFromForm[[#This Row],[Heure levé]],"0000"),2)+1</f>
        <v>#VALUE!</v>
      </c>
      <c r="Y802" t="e">
        <f>IF(RIGHT(DataFromForm[[#This Row],[Heure levé]],2)*1 &gt;57, X802,W802)</f>
        <v>#VALUE!</v>
      </c>
      <c r="Z802" t="e">
        <f>IF(RIGHT(DataFromForm[[#This Row],[Heure levé]],2)*1 &gt;57,0,MROUND(RIGHT(DataFromForm[[#This Row],[Heure coucher]]*1,2),15))</f>
        <v>#VALUE!</v>
      </c>
      <c r="AA802" t="e" cm="1">
        <f t="array" aca="1" ref="AA802" ca="1">RIGHT(CELL("address",INDEX(Agenda!A:A,MATCH(DataFromForm[[#This Row],[Date]],Agenda!A:A,0))),3)</f>
        <v>#VALUE!</v>
      </c>
      <c r="AB802" s="4" t="e" cm="1">
        <f t="array" ref="AB802">INDEX(MatriceHeureHeure[], MATCH(Z802*1,TableHeuresMinutes[Colonne1],0),MATCH(Y802*1,(MatriceHeureHeure[#Headers])*1,0))</f>
        <v>#VALUE!</v>
      </c>
      <c r="AD802" s="48" t="e">
        <f>LEFT(TEXT(DataFromForm[[#This Row],[HeureBoisson]],"0000"),2)</f>
        <v>#VALUE!</v>
      </c>
      <c r="AE802" s="31" t="e">
        <f>LEFT(TEXT(DataFromForm[[#This Row],[HeureBoisson]],"0000"),2)+1</f>
        <v>#VALUE!</v>
      </c>
      <c r="AF802" t="e">
        <f>IF(RIGHT(DataFromForm[[#This Row],[HeureBoisson]],2)*1 &gt;57, AE802,AD802)</f>
        <v>#VALUE!</v>
      </c>
      <c r="AG802" t="e">
        <f>IF(RIGHT(DataFromForm[[#This Row],[HeureBoisson]],2)*1 &gt;57,0,MROUND(RIGHT(DataFromForm[[#This Row],[Heure coucher]]*1,2),15))</f>
        <v>#VALUE!</v>
      </c>
      <c r="AH802" t="e" cm="1">
        <f t="array" aca="1" ref="AH802" ca="1">RIGHT(CELL("address",INDEX(Agenda!A:A,MATCH(DataFromForm[[#This Row],[Date]],Agenda!A:A,0))),3)-1</f>
        <v>#VALUE!</v>
      </c>
      <c r="AI802" s="4" t="e" cm="1">
        <f t="array" ref="AI802">INDEX(MatriceHeureHeure[], MATCH(AG802*1,TableHeuresMinutes[Colonne1],0),MATCH(AF802*1,(MatriceHeureHeure[#Headers])*1,0))</f>
        <v>#VALUE!</v>
      </c>
      <c r="AJ802" s="37">
        <v>0</v>
      </c>
      <c r="AK802" s="48" t="e">
        <f>LEFT(TEXT(DataFromForm[[#This Row],[Heure sieste]],"0000"),2)</f>
        <v>#VALUE!</v>
      </c>
      <c r="AL802" s="31" t="e">
        <f>LEFT(TEXT(DataFromForm[[#This Row],[Heure sieste]],"0000"),2)+1</f>
        <v>#VALUE!</v>
      </c>
      <c r="AM802" t="e">
        <f>IF(RIGHT(DataFromForm[[#This Row],[Heure sieste]],2)*1 &gt;57, AL802,AK802)</f>
        <v>#VALUE!</v>
      </c>
      <c r="AN802" t="e">
        <f>IF(RIGHT(DataFromForm[[#This Row],[Heure sieste]],2)*1 &gt;57,0,MROUND(RIGHT(DataFromForm[[#This Row],[Heure sieste]]*1,2),15))</f>
        <v>#VALUE!</v>
      </c>
      <c r="AO802" t="e">
        <f>MROUND(DataFromForm[[#This Row],[Durée sieste]],15)</f>
        <v>#VALUE!</v>
      </c>
      <c r="AP802" t="e" cm="1">
        <f t="array" aca="1" ref="AP802" ca="1">RIGHT(CELL("address",INDEX(Agenda!A:A,MATCH(DataFromForm[[#This Row],[Date]],Agenda!A:A,0))),3)</f>
        <v>#VALUE!</v>
      </c>
      <c r="AQ802" s="4" t="e" cm="1">
        <f t="array" ref="AQ802">INDEX(MatriceHeureHeure[], MATCH(AN802*1,TableHeuresMinutes[Colonne1],0),MATCH(AM802*1,(MatriceHeureHeure[#Headers])*1,0))</f>
        <v>#VALUE!</v>
      </c>
      <c r="AR802" t="e">
        <f t="shared" si="13"/>
        <v>#VALUE!</v>
      </c>
    </row>
    <row r="803" spans="16:44">
      <c r="P803" s="30" t="e">
        <f>LEFT(TEXT(DataFromForm[[#This Row],[Heure coucher]],"0000"),2)</f>
        <v>#VALUE!</v>
      </c>
      <c r="Q803" s="31" t="e">
        <f>LEFT(TEXT(DataFromForm[[#This Row],[Heure coucher]],"0000"),2)+1</f>
        <v>#VALUE!</v>
      </c>
      <c r="R803" s="32" t="e">
        <f>IF(RIGHT(DataFromForm[[#This Row],[Heure coucher]],2)*1 &gt;57,Q803, P803)</f>
        <v>#VALUE!</v>
      </c>
      <c r="S803" s="33" t="e">
        <f>IF(RIGHT(DataFromForm[[#This Row],[Heure coucher]],2)*1 &gt;57,0,MROUND(RIGHT(DataFromForm[[#This Row],[Heure coucher]]*1,2),15))</f>
        <v>#VALUE!</v>
      </c>
      <c r="T803" s="20" t="e" cm="1">
        <f t="array" aca="1" ref="T803" ca="1">RIGHT(CELL("address",INDEX(Agenda!A:A,MATCH(DataFromForm[[#This Row],[Date]],Agenda!A:A,0))),3)</f>
        <v>#VALUE!</v>
      </c>
      <c r="U803" s="34" t="e" cm="1">
        <f t="array" ref="U803">INDEX(MatriceHeureHeure[], MATCH(S803*1,TableHeuresMinutes[Colonne1],0),MATCH(R803*1,(MatriceHeureHeure[#Headers])*1,0))</f>
        <v>#VALUE!</v>
      </c>
      <c r="W803" s="30" t="e">
        <f>LEFT(TEXT(DataFromForm[[#This Row],[Heure levé]],"0000"),2)</f>
        <v>#VALUE!</v>
      </c>
      <c r="X803" s="31" t="e">
        <f>LEFT(TEXT(DataFromForm[[#This Row],[Heure levé]],"0000"),2)+1</f>
        <v>#VALUE!</v>
      </c>
      <c r="Y803" t="e">
        <f>IF(RIGHT(DataFromForm[[#This Row],[Heure levé]],2)*1 &gt;57, X803,W803)</f>
        <v>#VALUE!</v>
      </c>
      <c r="Z803" t="e">
        <f>IF(RIGHT(DataFromForm[[#This Row],[Heure levé]],2)*1 &gt;57,0,MROUND(RIGHT(DataFromForm[[#This Row],[Heure coucher]]*1,2),15))</f>
        <v>#VALUE!</v>
      </c>
      <c r="AA803" t="e" cm="1">
        <f t="array" aca="1" ref="AA803" ca="1">RIGHT(CELL("address",INDEX(Agenda!A:A,MATCH(DataFromForm[[#This Row],[Date]],Agenda!A:A,0))),3)</f>
        <v>#VALUE!</v>
      </c>
      <c r="AB803" s="4" t="e" cm="1">
        <f t="array" ref="AB803">INDEX(MatriceHeureHeure[], MATCH(Z803*1,TableHeuresMinutes[Colonne1],0),MATCH(Y803*1,(MatriceHeureHeure[#Headers])*1,0))</f>
        <v>#VALUE!</v>
      </c>
      <c r="AD803" s="48" t="e">
        <f>LEFT(TEXT(DataFromForm[[#This Row],[HeureBoisson]],"0000"),2)</f>
        <v>#VALUE!</v>
      </c>
      <c r="AE803" s="31" t="e">
        <f>LEFT(TEXT(DataFromForm[[#This Row],[HeureBoisson]],"0000"),2)+1</f>
        <v>#VALUE!</v>
      </c>
      <c r="AF803" t="e">
        <f>IF(RIGHT(DataFromForm[[#This Row],[HeureBoisson]],2)*1 &gt;57, AE803,AD803)</f>
        <v>#VALUE!</v>
      </c>
      <c r="AG803" t="e">
        <f>IF(RIGHT(DataFromForm[[#This Row],[HeureBoisson]],2)*1 &gt;57,0,MROUND(RIGHT(DataFromForm[[#This Row],[Heure coucher]]*1,2),15))</f>
        <v>#VALUE!</v>
      </c>
      <c r="AH803" t="e" cm="1">
        <f t="array" aca="1" ref="AH803" ca="1">RIGHT(CELL("address",INDEX(Agenda!A:A,MATCH(DataFromForm[[#This Row],[Date]],Agenda!A:A,0))),3)-1</f>
        <v>#VALUE!</v>
      </c>
      <c r="AI803" s="4" t="e" cm="1">
        <f t="array" ref="AI803">INDEX(MatriceHeureHeure[], MATCH(AG803*1,TableHeuresMinutes[Colonne1],0),MATCH(AF803*1,(MatriceHeureHeure[#Headers])*1,0))</f>
        <v>#VALUE!</v>
      </c>
      <c r="AJ803" s="37">
        <v>0</v>
      </c>
      <c r="AK803" s="48" t="e">
        <f>LEFT(TEXT(DataFromForm[[#This Row],[Heure sieste]],"0000"),2)</f>
        <v>#VALUE!</v>
      </c>
      <c r="AL803" s="31" t="e">
        <f>LEFT(TEXT(DataFromForm[[#This Row],[Heure sieste]],"0000"),2)+1</f>
        <v>#VALUE!</v>
      </c>
      <c r="AM803" t="e">
        <f>IF(RIGHT(DataFromForm[[#This Row],[Heure sieste]],2)*1 &gt;57, AL803,AK803)</f>
        <v>#VALUE!</v>
      </c>
      <c r="AN803" t="e">
        <f>IF(RIGHT(DataFromForm[[#This Row],[Heure sieste]],2)*1 &gt;57,0,MROUND(RIGHT(DataFromForm[[#This Row],[Heure sieste]]*1,2),15))</f>
        <v>#VALUE!</v>
      </c>
      <c r="AO803" t="e">
        <f>MROUND(DataFromForm[[#This Row],[Durée sieste]],15)</f>
        <v>#VALUE!</v>
      </c>
      <c r="AP803" t="e" cm="1">
        <f t="array" aca="1" ref="AP803" ca="1">RIGHT(CELL("address",INDEX(Agenda!A:A,MATCH(DataFromForm[[#This Row],[Date]],Agenda!A:A,0))),3)</f>
        <v>#VALUE!</v>
      </c>
      <c r="AQ803" s="4" t="e" cm="1">
        <f t="array" ref="AQ803">INDEX(MatriceHeureHeure[], MATCH(AN803*1,TableHeuresMinutes[Colonne1],0),MATCH(AM803*1,(MatriceHeureHeure[#Headers])*1,0))</f>
        <v>#VALUE!</v>
      </c>
      <c r="AR803" t="e">
        <f t="shared" si="13"/>
        <v>#VALUE!</v>
      </c>
    </row>
    <row r="804" spans="16:44">
      <c r="P804" s="30" t="e">
        <f>LEFT(TEXT(DataFromForm[[#This Row],[Heure coucher]],"0000"),2)</f>
        <v>#VALUE!</v>
      </c>
      <c r="Q804" s="31" t="e">
        <f>LEFT(TEXT(DataFromForm[[#This Row],[Heure coucher]],"0000"),2)+1</f>
        <v>#VALUE!</v>
      </c>
      <c r="R804" s="32" t="e">
        <f>IF(RIGHT(DataFromForm[[#This Row],[Heure coucher]],2)*1 &gt;57,Q804, P804)</f>
        <v>#VALUE!</v>
      </c>
      <c r="S804" s="33" t="e">
        <f>IF(RIGHT(DataFromForm[[#This Row],[Heure coucher]],2)*1 &gt;57,0,MROUND(RIGHT(DataFromForm[[#This Row],[Heure coucher]]*1,2),15))</f>
        <v>#VALUE!</v>
      </c>
      <c r="T804" s="20" t="e" cm="1">
        <f t="array" aca="1" ref="T804" ca="1">RIGHT(CELL("address",INDEX(Agenda!A:A,MATCH(DataFromForm[[#This Row],[Date]],Agenda!A:A,0))),3)</f>
        <v>#VALUE!</v>
      </c>
      <c r="U804" s="34" t="e" cm="1">
        <f t="array" ref="U804">INDEX(MatriceHeureHeure[], MATCH(S804*1,TableHeuresMinutes[Colonne1],0),MATCH(R804*1,(MatriceHeureHeure[#Headers])*1,0))</f>
        <v>#VALUE!</v>
      </c>
      <c r="W804" s="30" t="e">
        <f>LEFT(TEXT(DataFromForm[[#This Row],[Heure levé]],"0000"),2)</f>
        <v>#VALUE!</v>
      </c>
      <c r="X804" s="31" t="e">
        <f>LEFT(TEXT(DataFromForm[[#This Row],[Heure levé]],"0000"),2)+1</f>
        <v>#VALUE!</v>
      </c>
      <c r="Y804" t="e">
        <f>IF(RIGHT(DataFromForm[[#This Row],[Heure levé]],2)*1 &gt;57, X804,W804)</f>
        <v>#VALUE!</v>
      </c>
      <c r="Z804" t="e">
        <f>IF(RIGHT(DataFromForm[[#This Row],[Heure levé]],2)*1 &gt;57,0,MROUND(RIGHT(DataFromForm[[#This Row],[Heure coucher]]*1,2),15))</f>
        <v>#VALUE!</v>
      </c>
      <c r="AA804" t="e" cm="1">
        <f t="array" aca="1" ref="AA804" ca="1">RIGHT(CELL("address",INDEX(Agenda!A:A,MATCH(DataFromForm[[#This Row],[Date]],Agenda!A:A,0))),3)</f>
        <v>#VALUE!</v>
      </c>
      <c r="AB804" s="4" t="e" cm="1">
        <f t="array" ref="AB804">INDEX(MatriceHeureHeure[], MATCH(Z804*1,TableHeuresMinutes[Colonne1],0),MATCH(Y804*1,(MatriceHeureHeure[#Headers])*1,0))</f>
        <v>#VALUE!</v>
      </c>
      <c r="AD804" s="48" t="e">
        <f>LEFT(TEXT(DataFromForm[[#This Row],[HeureBoisson]],"0000"),2)</f>
        <v>#VALUE!</v>
      </c>
      <c r="AE804" s="31" t="e">
        <f>LEFT(TEXT(DataFromForm[[#This Row],[HeureBoisson]],"0000"),2)+1</f>
        <v>#VALUE!</v>
      </c>
      <c r="AF804" t="e">
        <f>IF(RIGHT(DataFromForm[[#This Row],[HeureBoisson]],2)*1 &gt;57, AE804,AD804)</f>
        <v>#VALUE!</v>
      </c>
      <c r="AG804" t="e">
        <f>IF(RIGHT(DataFromForm[[#This Row],[HeureBoisson]],2)*1 &gt;57,0,MROUND(RIGHT(DataFromForm[[#This Row],[Heure coucher]]*1,2),15))</f>
        <v>#VALUE!</v>
      </c>
      <c r="AH804" t="e" cm="1">
        <f t="array" aca="1" ref="AH804" ca="1">RIGHT(CELL("address",INDEX(Agenda!A:A,MATCH(DataFromForm[[#This Row],[Date]],Agenda!A:A,0))),3)-1</f>
        <v>#VALUE!</v>
      </c>
      <c r="AI804" s="4" t="e" cm="1">
        <f t="array" ref="AI804">INDEX(MatriceHeureHeure[], MATCH(AG804*1,TableHeuresMinutes[Colonne1],0),MATCH(AF804*1,(MatriceHeureHeure[#Headers])*1,0))</f>
        <v>#VALUE!</v>
      </c>
      <c r="AJ804" s="37">
        <v>0</v>
      </c>
      <c r="AK804" s="48" t="e">
        <f>LEFT(TEXT(DataFromForm[[#This Row],[Heure sieste]],"0000"),2)</f>
        <v>#VALUE!</v>
      </c>
      <c r="AL804" s="31" t="e">
        <f>LEFT(TEXT(DataFromForm[[#This Row],[Heure sieste]],"0000"),2)+1</f>
        <v>#VALUE!</v>
      </c>
      <c r="AM804" t="e">
        <f>IF(RIGHT(DataFromForm[[#This Row],[Heure sieste]],2)*1 &gt;57, AL804,AK804)</f>
        <v>#VALUE!</v>
      </c>
      <c r="AN804" t="e">
        <f>IF(RIGHT(DataFromForm[[#This Row],[Heure sieste]],2)*1 &gt;57,0,MROUND(RIGHT(DataFromForm[[#This Row],[Heure sieste]]*1,2),15))</f>
        <v>#VALUE!</v>
      </c>
      <c r="AO804" t="e">
        <f>MROUND(DataFromForm[[#This Row],[Durée sieste]],15)</f>
        <v>#VALUE!</v>
      </c>
      <c r="AP804" t="e" cm="1">
        <f t="array" aca="1" ref="AP804" ca="1">RIGHT(CELL("address",INDEX(Agenda!A:A,MATCH(DataFromForm[[#This Row],[Date]],Agenda!A:A,0))),3)</f>
        <v>#VALUE!</v>
      </c>
      <c r="AQ804" s="4" t="e" cm="1">
        <f t="array" ref="AQ804">INDEX(MatriceHeureHeure[], MATCH(AN804*1,TableHeuresMinutes[Colonne1],0),MATCH(AM804*1,(MatriceHeureHeure[#Headers])*1,0))</f>
        <v>#VALUE!</v>
      </c>
      <c r="AR804" t="e">
        <f t="shared" si="13"/>
        <v>#VALUE!</v>
      </c>
    </row>
    <row r="805" spans="16:44">
      <c r="P805" s="30" t="e">
        <f>LEFT(TEXT(DataFromForm[[#This Row],[Heure coucher]],"0000"),2)</f>
        <v>#VALUE!</v>
      </c>
      <c r="Q805" s="31" t="e">
        <f>LEFT(TEXT(DataFromForm[[#This Row],[Heure coucher]],"0000"),2)+1</f>
        <v>#VALUE!</v>
      </c>
      <c r="R805" s="32" t="e">
        <f>IF(RIGHT(DataFromForm[[#This Row],[Heure coucher]],2)*1 &gt;57,Q805, P805)</f>
        <v>#VALUE!</v>
      </c>
      <c r="S805" s="33" t="e">
        <f>IF(RIGHT(DataFromForm[[#This Row],[Heure coucher]],2)*1 &gt;57,0,MROUND(RIGHT(DataFromForm[[#This Row],[Heure coucher]]*1,2),15))</f>
        <v>#VALUE!</v>
      </c>
      <c r="T805" s="20" t="e" cm="1">
        <f t="array" aca="1" ref="T805" ca="1">RIGHT(CELL("address",INDEX(Agenda!A:A,MATCH(DataFromForm[[#This Row],[Date]],Agenda!A:A,0))),3)</f>
        <v>#VALUE!</v>
      </c>
      <c r="U805" s="34" t="e" cm="1">
        <f t="array" ref="U805">INDEX(MatriceHeureHeure[], MATCH(S805*1,TableHeuresMinutes[Colonne1],0),MATCH(R805*1,(MatriceHeureHeure[#Headers])*1,0))</f>
        <v>#VALUE!</v>
      </c>
      <c r="W805" s="30" t="e">
        <f>LEFT(TEXT(DataFromForm[[#This Row],[Heure levé]],"0000"),2)</f>
        <v>#VALUE!</v>
      </c>
      <c r="X805" s="31" t="e">
        <f>LEFT(TEXT(DataFromForm[[#This Row],[Heure levé]],"0000"),2)+1</f>
        <v>#VALUE!</v>
      </c>
      <c r="Y805" t="e">
        <f>IF(RIGHT(DataFromForm[[#This Row],[Heure levé]],2)*1 &gt;57, X805,W805)</f>
        <v>#VALUE!</v>
      </c>
      <c r="Z805" t="e">
        <f>IF(RIGHT(DataFromForm[[#This Row],[Heure levé]],2)*1 &gt;57,0,MROUND(RIGHT(DataFromForm[[#This Row],[Heure coucher]]*1,2),15))</f>
        <v>#VALUE!</v>
      </c>
      <c r="AA805" t="e" cm="1">
        <f t="array" aca="1" ref="AA805" ca="1">RIGHT(CELL("address",INDEX(Agenda!A:A,MATCH(DataFromForm[[#This Row],[Date]],Agenda!A:A,0))),3)</f>
        <v>#VALUE!</v>
      </c>
      <c r="AB805" s="4" t="e" cm="1">
        <f t="array" ref="AB805">INDEX(MatriceHeureHeure[], MATCH(Z805*1,TableHeuresMinutes[Colonne1],0),MATCH(Y805*1,(MatriceHeureHeure[#Headers])*1,0))</f>
        <v>#VALUE!</v>
      </c>
      <c r="AD805" s="48" t="e">
        <f>LEFT(TEXT(DataFromForm[[#This Row],[HeureBoisson]],"0000"),2)</f>
        <v>#VALUE!</v>
      </c>
      <c r="AE805" s="31" t="e">
        <f>LEFT(TEXT(DataFromForm[[#This Row],[HeureBoisson]],"0000"),2)+1</f>
        <v>#VALUE!</v>
      </c>
      <c r="AF805" t="e">
        <f>IF(RIGHT(DataFromForm[[#This Row],[HeureBoisson]],2)*1 &gt;57, AE805,AD805)</f>
        <v>#VALUE!</v>
      </c>
      <c r="AG805" t="e">
        <f>IF(RIGHT(DataFromForm[[#This Row],[HeureBoisson]],2)*1 &gt;57,0,MROUND(RIGHT(DataFromForm[[#This Row],[Heure coucher]]*1,2),15))</f>
        <v>#VALUE!</v>
      </c>
      <c r="AH805" t="e" cm="1">
        <f t="array" aca="1" ref="AH805" ca="1">RIGHT(CELL("address",INDEX(Agenda!A:A,MATCH(DataFromForm[[#This Row],[Date]],Agenda!A:A,0))),3)-1</f>
        <v>#VALUE!</v>
      </c>
      <c r="AI805" s="4" t="e" cm="1">
        <f t="array" ref="AI805">INDEX(MatriceHeureHeure[], MATCH(AG805*1,TableHeuresMinutes[Colonne1],0),MATCH(AF805*1,(MatriceHeureHeure[#Headers])*1,0))</f>
        <v>#VALUE!</v>
      </c>
      <c r="AJ805" s="37">
        <v>0</v>
      </c>
      <c r="AK805" s="48" t="e">
        <f>LEFT(TEXT(DataFromForm[[#This Row],[Heure sieste]],"0000"),2)</f>
        <v>#VALUE!</v>
      </c>
      <c r="AL805" s="31" t="e">
        <f>LEFT(TEXT(DataFromForm[[#This Row],[Heure sieste]],"0000"),2)+1</f>
        <v>#VALUE!</v>
      </c>
      <c r="AM805" t="e">
        <f>IF(RIGHT(DataFromForm[[#This Row],[Heure sieste]],2)*1 &gt;57, AL805,AK805)</f>
        <v>#VALUE!</v>
      </c>
      <c r="AN805" t="e">
        <f>IF(RIGHT(DataFromForm[[#This Row],[Heure sieste]],2)*1 &gt;57,0,MROUND(RIGHT(DataFromForm[[#This Row],[Heure sieste]]*1,2),15))</f>
        <v>#VALUE!</v>
      </c>
      <c r="AO805" t="e">
        <f>MROUND(DataFromForm[[#This Row],[Durée sieste]],15)</f>
        <v>#VALUE!</v>
      </c>
      <c r="AP805" t="e" cm="1">
        <f t="array" aca="1" ref="AP805" ca="1">RIGHT(CELL("address",INDEX(Agenda!A:A,MATCH(DataFromForm[[#This Row],[Date]],Agenda!A:A,0))),3)</f>
        <v>#VALUE!</v>
      </c>
      <c r="AQ805" s="4" t="e" cm="1">
        <f t="array" ref="AQ805">INDEX(MatriceHeureHeure[], MATCH(AN805*1,TableHeuresMinutes[Colonne1],0),MATCH(AM805*1,(MatriceHeureHeure[#Headers])*1,0))</f>
        <v>#VALUE!</v>
      </c>
      <c r="AR805" t="e">
        <f t="shared" si="13"/>
        <v>#VALUE!</v>
      </c>
    </row>
    <row r="806" spans="16:44">
      <c r="P806" s="30" t="e">
        <f>LEFT(TEXT(DataFromForm[[#This Row],[Heure coucher]],"0000"),2)</f>
        <v>#VALUE!</v>
      </c>
      <c r="Q806" s="31" t="e">
        <f>LEFT(TEXT(DataFromForm[[#This Row],[Heure coucher]],"0000"),2)+1</f>
        <v>#VALUE!</v>
      </c>
      <c r="R806" s="32" t="e">
        <f>IF(RIGHT(DataFromForm[[#This Row],[Heure coucher]],2)*1 &gt;57,Q806, P806)</f>
        <v>#VALUE!</v>
      </c>
      <c r="S806" s="33" t="e">
        <f>IF(RIGHT(DataFromForm[[#This Row],[Heure coucher]],2)*1 &gt;57,0,MROUND(RIGHT(DataFromForm[[#This Row],[Heure coucher]]*1,2),15))</f>
        <v>#VALUE!</v>
      </c>
      <c r="T806" s="20" t="e" cm="1">
        <f t="array" aca="1" ref="T806" ca="1">RIGHT(CELL("address",INDEX(Agenda!A:A,MATCH(DataFromForm[[#This Row],[Date]],Agenda!A:A,0))),3)</f>
        <v>#VALUE!</v>
      </c>
      <c r="U806" s="34" t="e" cm="1">
        <f t="array" ref="U806">INDEX(MatriceHeureHeure[], MATCH(S806*1,TableHeuresMinutes[Colonne1],0),MATCH(R806*1,(MatriceHeureHeure[#Headers])*1,0))</f>
        <v>#VALUE!</v>
      </c>
      <c r="W806" s="30" t="e">
        <f>LEFT(TEXT(DataFromForm[[#This Row],[Heure levé]],"0000"),2)</f>
        <v>#VALUE!</v>
      </c>
      <c r="X806" s="31" t="e">
        <f>LEFT(TEXT(DataFromForm[[#This Row],[Heure levé]],"0000"),2)+1</f>
        <v>#VALUE!</v>
      </c>
      <c r="Y806" t="e">
        <f>IF(RIGHT(DataFromForm[[#This Row],[Heure levé]],2)*1 &gt;57, X806,W806)</f>
        <v>#VALUE!</v>
      </c>
      <c r="Z806" t="e">
        <f>IF(RIGHT(DataFromForm[[#This Row],[Heure levé]],2)*1 &gt;57,0,MROUND(RIGHT(DataFromForm[[#This Row],[Heure coucher]]*1,2),15))</f>
        <v>#VALUE!</v>
      </c>
      <c r="AA806" t="e" cm="1">
        <f t="array" aca="1" ref="AA806" ca="1">RIGHT(CELL("address",INDEX(Agenda!A:A,MATCH(DataFromForm[[#This Row],[Date]],Agenda!A:A,0))),3)</f>
        <v>#VALUE!</v>
      </c>
      <c r="AB806" s="4" t="e" cm="1">
        <f t="array" ref="AB806">INDEX(MatriceHeureHeure[], MATCH(Z806*1,TableHeuresMinutes[Colonne1],0),MATCH(Y806*1,(MatriceHeureHeure[#Headers])*1,0))</f>
        <v>#VALUE!</v>
      </c>
      <c r="AD806" s="48" t="e">
        <f>LEFT(TEXT(DataFromForm[[#This Row],[HeureBoisson]],"0000"),2)</f>
        <v>#VALUE!</v>
      </c>
      <c r="AE806" s="31" t="e">
        <f>LEFT(TEXT(DataFromForm[[#This Row],[HeureBoisson]],"0000"),2)+1</f>
        <v>#VALUE!</v>
      </c>
      <c r="AF806" t="e">
        <f>IF(RIGHT(DataFromForm[[#This Row],[HeureBoisson]],2)*1 &gt;57, AE806,AD806)</f>
        <v>#VALUE!</v>
      </c>
      <c r="AG806" t="e">
        <f>IF(RIGHT(DataFromForm[[#This Row],[HeureBoisson]],2)*1 &gt;57,0,MROUND(RIGHT(DataFromForm[[#This Row],[Heure coucher]]*1,2),15))</f>
        <v>#VALUE!</v>
      </c>
      <c r="AH806" t="e" cm="1">
        <f t="array" aca="1" ref="AH806" ca="1">RIGHT(CELL("address",INDEX(Agenda!A:A,MATCH(DataFromForm[[#This Row],[Date]],Agenda!A:A,0))),3)-1</f>
        <v>#VALUE!</v>
      </c>
      <c r="AI806" s="4" t="e" cm="1">
        <f t="array" ref="AI806">INDEX(MatriceHeureHeure[], MATCH(AG806*1,TableHeuresMinutes[Colonne1],0),MATCH(AF806*1,(MatriceHeureHeure[#Headers])*1,0))</f>
        <v>#VALUE!</v>
      </c>
      <c r="AJ806" s="37">
        <v>0</v>
      </c>
      <c r="AK806" s="48" t="e">
        <f>LEFT(TEXT(DataFromForm[[#This Row],[Heure sieste]],"0000"),2)</f>
        <v>#VALUE!</v>
      </c>
      <c r="AL806" s="31" t="e">
        <f>LEFT(TEXT(DataFromForm[[#This Row],[Heure sieste]],"0000"),2)+1</f>
        <v>#VALUE!</v>
      </c>
      <c r="AM806" t="e">
        <f>IF(RIGHT(DataFromForm[[#This Row],[Heure sieste]],2)*1 &gt;57, AL806,AK806)</f>
        <v>#VALUE!</v>
      </c>
      <c r="AN806" t="e">
        <f>IF(RIGHT(DataFromForm[[#This Row],[Heure sieste]],2)*1 &gt;57,0,MROUND(RIGHT(DataFromForm[[#This Row],[Heure sieste]]*1,2),15))</f>
        <v>#VALUE!</v>
      </c>
      <c r="AO806" t="e">
        <f>MROUND(DataFromForm[[#This Row],[Durée sieste]],15)</f>
        <v>#VALUE!</v>
      </c>
      <c r="AP806" t="e" cm="1">
        <f t="array" aca="1" ref="AP806" ca="1">RIGHT(CELL("address",INDEX(Agenda!A:A,MATCH(DataFromForm[[#This Row],[Date]],Agenda!A:A,0))),3)</f>
        <v>#VALUE!</v>
      </c>
      <c r="AQ806" s="4" t="e" cm="1">
        <f t="array" ref="AQ806">INDEX(MatriceHeureHeure[], MATCH(AN806*1,TableHeuresMinutes[Colonne1],0),MATCH(AM806*1,(MatriceHeureHeure[#Headers])*1,0))</f>
        <v>#VALUE!</v>
      </c>
      <c r="AR806" t="e">
        <f t="shared" si="13"/>
        <v>#VALUE!</v>
      </c>
    </row>
    <row r="807" spans="16:44">
      <c r="P807" s="30" t="e">
        <f>LEFT(TEXT(DataFromForm[[#This Row],[Heure coucher]],"0000"),2)</f>
        <v>#VALUE!</v>
      </c>
      <c r="Q807" s="31" t="e">
        <f>LEFT(TEXT(DataFromForm[[#This Row],[Heure coucher]],"0000"),2)+1</f>
        <v>#VALUE!</v>
      </c>
      <c r="R807" s="32" t="e">
        <f>IF(RIGHT(DataFromForm[[#This Row],[Heure coucher]],2)*1 &gt;57,Q807, P807)</f>
        <v>#VALUE!</v>
      </c>
      <c r="S807" s="33" t="e">
        <f>IF(RIGHT(DataFromForm[[#This Row],[Heure coucher]],2)*1 &gt;57,0,MROUND(RIGHT(DataFromForm[[#This Row],[Heure coucher]]*1,2),15))</f>
        <v>#VALUE!</v>
      </c>
      <c r="T807" s="20" t="e" cm="1">
        <f t="array" aca="1" ref="T807" ca="1">RIGHT(CELL("address",INDEX(Agenda!A:A,MATCH(DataFromForm[[#This Row],[Date]],Agenda!A:A,0))),3)</f>
        <v>#VALUE!</v>
      </c>
      <c r="U807" s="34" t="e" cm="1">
        <f t="array" ref="U807">INDEX(MatriceHeureHeure[], MATCH(S807*1,TableHeuresMinutes[Colonne1],0),MATCH(R807*1,(MatriceHeureHeure[#Headers])*1,0))</f>
        <v>#VALUE!</v>
      </c>
      <c r="W807" s="30" t="e">
        <f>LEFT(TEXT(DataFromForm[[#This Row],[Heure levé]],"0000"),2)</f>
        <v>#VALUE!</v>
      </c>
      <c r="X807" s="31" t="e">
        <f>LEFT(TEXT(DataFromForm[[#This Row],[Heure levé]],"0000"),2)+1</f>
        <v>#VALUE!</v>
      </c>
      <c r="Y807" t="e">
        <f>IF(RIGHT(DataFromForm[[#This Row],[Heure levé]],2)*1 &gt;57, X807,W807)</f>
        <v>#VALUE!</v>
      </c>
      <c r="Z807" t="e">
        <f>IF(RIGHT(DataFromForm[[#This Row],[Heure levé]],2)*1 &gt;57,0,MROUND(RIGHT(DataFromForm[[#This Row],[Heure coucher]]*1,2),15))</f>
        <v>#VALUE!</v>
      </c>
      <c r="AA807" t="e" cm="1">
        <f t="array" aca="1" ref="AA807" ca="1">RIGHT(CELL("address",INDEX(Agenda!A:A,MATCH(DataFromForm[[#This Row],[Date]],Agenda!A:A,0))),3)</f>
        <v>#VALUE!</v>
      </c>
      <c r="AB807" s="4" t="e" cm="1">
        <f t="array" ref="AB807">INDEX(MatriceHeureHeure[], MATCH(Z807*1,TableHeuresMinutes[Colonne1],0),MATCH(Y807*1,(MatriceHeureHeure[#Headers])*1,0))</f>
        <v>#VALUE!</v>
      </c>
      <c r="AD807" s="48" t="e">
        <f>LEFT(TEXT(DataFromForm[[#This Row],[HeureBoisson]],"0000"),2)</f>
        <v>#VALUE!</v>
      </c>
      <c r="AE807" s="31" t="e">
        <f>LEFT(TEXT(DataFromForm[[#This Row],[HeureBoisson]],"0000"),2)+1</f>
        <v>#VALUE!</v>
      </c>
      <c r="AF807" t="e">
        <f>IF(RIGHT(DataFromForm[[#This Row],[HeureBoisson]],2)*1 &gt;57, AE807,AD807)</f>
        <v>#VALUE!</v>
      </c>
      <c r="AG807" t="e">
        <f>IF(RIGHT(DataFromForm[[#This Row],[HeureBoisson]],2)*1 &gt;57,0,MROUND(RIGHT(DataFromForm[[#This Row],[Heure coucher]]*1,2),15))</f>
        <v>#VALUE!</v>
      </c>
      <c r="AH807" t="e" cm="1">
        <f t="array" aca="1" ref="AH807" ca="1">RIGHT(CELL("address",INDEX(Agenda!A:A,MATCH(DataFromForm[[#This Row],[Date]],Agenda!A:A,0))),3)-1</f>
        <v>#VALUE!</v>
      </c>
      <c r="AI807" s="4" t="e" cm="1">
        <f t="array" ref="AI807">INDEX(MatriceHeureHeure[], MATCH(AG807*1,TableHeuresMinutes[Colonne1],0),MATCH(AF807*1,(MatriceHeureHeure[#Headers])*1,0))</f>
        <v>#VALUE!</v>
      </c>
      <c r="AJ807" s="37">
        <v>0</v>
      </c>
      <c r="AK807" s="48" t="e">
        <f>LEFT(TEXT(DataFromForm[[#This Row],[Heure sieste]],"0000"),2)</f>
        <v>#VALUE!</v>
      </c>
      <c r="AL807" s="31" t="e">
        <f>LEFT(TEXT(DataFromForm[[#This Row],[Heure sieste]],"0000"),2)+1</f>
        <v>#VALUE!</v>
      </c>
      <c r="AM807" t="e">
        <f>IF(RIGHT(DataFromForm[[#This Row],[Heure sieste]],2)*1 &gt;57, AL807,AK807)</f>
        <v>#VALUE!</v>
      </c>
      <c r="AN807" t="e">
        <f>IF(RIGHT(DataFromForm[[#This Row],[Heure sieste]],2)*1 &gt;57,0,MROUND(RIGHT(DataFromForm[[#This Row],[Heure sieste]]*1,2),15))</f>
        <v>#VALUE!</v>
      </c>
      <c r="AO807" t="e">
        <f>MROUND(DataFromForm[[#This Row],[Durée sieste]],15)</f>
        <v>#VALUE!</v>
      </c>
      <c r="AP807" t="e" cm="1">
        <f t="array" aca="1" ref="AP807" ca="1">RIGHT(CELL("address",INDEX(Agenda!A:A,MATCH(DataFromForm[[#This Row],[Date]],Agenda!A:A,0))),3)</f>
        <v>#VALUE!</v>
      </c>
      <c r="AQ807" s="4" t="e" cm="1">
        <f t="array" ref="AQ807">INDEX(MatriceHeureHeure[], MATCH(AN807*1,TableHeuresMinutes[Colonne1],0),MATCH(AM807*1,(MatriceHeureHeure[#Headers])*1,0))</f>
        <v>#VALUE!</v>
      </c>
      <c r="AR807" t="e">
        <f t="shared" si="13"/>
        <v>#VALUE!</v>
      </c>
    </row>
    <row r="808" spans="16:44">
      <c r="P808" s="30" t="e">
        <f>LEFT(TEXT(DataFromForm[[#This Row],[Heure coucher]],"0000"),2)</f>
        <v>#VALUE!</v>
      </c>
      <c r="Q808" s="31" t="e">
        <f>LEFT(TEXT(DataFromForm[[#This Row],[Heure coucher]],"0000"),2)+1</f>
        <v>#VALUE!</v>
      </c>
      <c r="R808" s="32" t="e">
        <f>IF(RIGHT(DataFromForm[[#This Row],[Heure coucher]],2)*1 &gt;57,Q808, P808)</f>
        <v>#VALUE!</v>
      </c>
      <c r="S808" s="33" t="e">
        <f>IF(RIGHT(DataFromForm[[#This Row],[Heure coucher]],2)*1 &gt;57,0,MROUND(RIGHT(DataFromForm[[#This Row],[Heure coucher]]*1,2),15))</f>
        <v>#VALUE!</v>
      </c>
      <c r="T808" s="20" t="e" cm="1">
        <f t="array" aca="1" ref="T808" ca="1">RIGHT(CELL("address",INDEX(Agenda!A:A,MATCH(DataFromForm[[#This Row],[Date]],Agenda!A:A,0))),3)</f>
        <v>#VALUE!</v>
      </c>
      <c r="U808" s="34" t="e" cm="1">
        <f t="array" ref="U808">INDEX(MatriceHeureHeure[], MATCH(S808*1,TableHeuresMinutes[Colonne1],0),MATCH(R808*1,(MatriceHeureHeure[#Headers])*1,0))</f>
        <v>#VALUE!</v>
      </c>
      <c r="W808" s="30" t="e">
        <f>LEFT(TEXT(DataFromForm[[#This Row],[Heure levé]],"0000"),2)</f>
        <v>#VALUE!</v>
      </c>
      <c r="X808" s="31" t="e">
        <f>LEFT(TEXT(DataFromForm[[#This Row],[Heure levé]],"0000"),2)+1</f>
        <v>#VALUE!</v>
      </c>
      <c r="Y808" t="e">
        <f>IF(RIGHT(DataFromForm[[#This Row],[Heure levé]],2)*1 &gt;57, X808,W808)</f>
        <v>#VALUE!</v>
      </c>
      <c r="Z808" t="e">
        <f>IF(RIGHT(DataFromForm[[#This Row],[Heure levé]],2)*1 &gt;57,0,MROUND(RIGHT(DataFromForm[[#This Row],[Heure coucher]]*1,2),15))</f>
        <v>#VALUE!</v>
      </c>
      <c r="AA808" t="e" cm="1">
        <f t="array" aca="1" ref="AA808" ca="1">RIGHT(CELL("address",INDEX(Agenda!A:A,MATCH(DataFromForm[[#This Row],[Date]],Agenda!A:A,0))),3)</f>
        <v>#VALUE!</v>
      </c>
      <c r="AB808" s="4" t="e" cm="1">
        <f t="array" ref="AB808">INDEX(MatriceHeureHeure[], MATCH(Z808*1,TableHeuresMinutes[Colonne1],0),MATCH(Y808*1,(MatriceHeureHeure[#Headers])*1,0))</f>
        <v>#VALUE!</v>
      </c>
      <c r="AD808" s="48" t="e">
        <f>LEFT(TEXT(DataFromForm[[#This Row],[HeureBoisson]],"0000"),2)</f>
        <v>#VALUE!</v>
      </c>
      <c r="AE808" s="31" t="e">
        <f>LEFT(TEXT(DataFromForm[[#This Row],[HeureBoisson]],"0000"),2)+1</f>
        <v>#VALUE!</v>
      </c>
      <c r="AF808" t="e">
        <f>IF(RIGHT(DataFromForm[[#This Row],[HeureBoisson]],2)*1 &gt;57, AE808,AD808)</f>
        <v>#VALUE!</v>
      </c>
      <c r="AG808" t="e">
        <f>IF(RIGHT(DataFromForm[[#This Row],[HeureBoisson]],2)*1 &gt;57,0,MROUND(RIGHT(DataFromForm[[#This Row],[Heure coucher]]*1,2),15))</f>
        <v>#VALUE!</v>
      </c>
      <c r="AH808" t="e" cm="1">
        <f t="array" aca="1" ref="AH808" ca="1">RIGHT(CELL("address",INDEX(Agenda!A:A,MATCH(DataFromForm[[#This Row],[Date]],Agenda!A:A,0))),3)-1</f>
        <v>#VALUE!</v>
      </c>
      <c r="AI808" s="4" t="e" cm="1">
        <f t="array" ref="AI808">INDEX(MatriceHeureHeure[], MATCH(AG808*1,TableHeuresMinutes[Colonne1],0),MATCH(AF808*1,(MatriceHeureHeure[#Headers])*1,0))</f>
        <v>#VALUE!</v>
      </c>
      <c r="AJ808" s="37">
        <v>0</v>
      </c>
      <c r="AK808" s="48" t="e">
        <f>LEFT(TEXT(DataFromForm[[#This Row],[Heure sieste]],"0000"),2)</f>
        <v>#VALUE!</v>
      </c>
      <c r="AL808" s="31" t="e">
        <f>LEFT(TEXT(DataFromForm[[#This Row],[Heure sieste]],"0000"),2)+1</f>
        <v>#VALUE!</v>
      </c>
      <c r="AM808" t="e">
        <f>IF(RIGHT(DataFromForm[[#This Row],[Heure sieste]],2)*1 &gt;57, AL808,AK808)</f>
        <v>#VALUE!</v>
      </c>
      <c r="AN808" t="e">
        <f>IF(RIGHT(DataFromForm[[#This Row],[Heure sieste]],2)*1 &gt;57,0,MROUND(RIGHT(DataFromForm[[#This Row],[Heure sieste]]*1,2),15))</f>
        <v>#VALUE!</v>
      </c>
      <c r="AO808" t="e">
        <f>MROUND(DataFromForm[[#This Row],[Durée sieste]],15)</f>
        <v>#VALUE!</v>
      </c>
      <c r="AP808" t="e" cm="1">
        <f t="array" aca="1" ref="AP808" ca="1">RIGHT(CELL("address",INDEX(Agenda!A:A,MATCH(DataFromForm[[#This Row],[Date]],Agenda!A:A,0))),3)</f>
        <v>#VALUE!</v>
      </c>
      <c r="AQ808" s="4" t="e" cm="1">
        <f t="array" ref="AQ808">INDEX(MatriceHeureHeure[], MATCH(AN808*1,TableHeuresMinutes[Colonne1],0),MATCH(AM808*1,(MatriceHeureHeure[#Headers])*1,0))</f>
        <v>#VALUE!</v>
      </c>
      <c r="AR808" t="e">
        <f t="shared" si="13"/>
        <v>#VALUE!</v>
      </c>
    </row>
    <row r="809" spans="16:44">
      <c r="P809" s="30" t="e">
        <f>LEFT(TEXT(DataFromForm[[#This Row],[Heure coucher]],"0000"),2)</f>
        <v>#VALUE!</v>
      </c>
      <c r="Q809" s="31" t="e">
        <f>LEFT(TEXT(DataFromForm[[#This Row],[Heure coucher]],"0000"),2)+1</f>
        <v>#VALUE!</v>
      </c>
      <c r="R809" s="32" t="e">
        <f>IF(RIGHT(DataFromForm[[#This Row],[Heure coucher]],2)*1 &gt;57,Q809, P809)</f>
        <v>#VALUE!</v>
      </c>
      <c r="S809" s="33" t="e">
        <f>IF(RIGHT(DataFromForm[[#This Row],[Heure coucher]],2)*1 &gt;57,0,MROUND(RIGHT(DataFromForm[[#This Row],[Heure coucher]]*1,2),15))</f>
        <v>#VALUE!</v>
      </c>
      <c r="T809" s="20" t="e" cm="1">
        <f t="array" aca="1" ref="T809" ca="1">RIGHT(CELL("address",INDEX(Agenda!A:A,MATCH(DataFromForm[[#This Row],[Date]],Agenda!A:A,0))),3)</f>
        <v>#VALUE!</v>
      </c>
      <c r="U809" s="34" t="e" cm="1">
        <f t="array" ref="U809">INDEX(MatriceHeureHeure[], MATCH(S809*1,TableHeuresMinutes[Colonne1],0),MATCH(R809*1,(MatriceHeureHeure[#Headers])*1,0))</f>
        <v>#VALUE!</v>
      </c>
      <c r="W809" s="30" t="e">
        <f>LEFT(TEXT(DataFromForm[[#This Row],[Heure levé]],"0000"),2)</f>
        <v>#VALUE!</v>
      </c>
      <c r="X809" s="31" t="e">
        <f>LEFT(TEXT(DataFromForm[[#This Row],[Heure levé]],"0000"),2)+1</f>
        <v>#VALUE!</v>
      </c>
      <c r="Y809" t="e">
        <f>IF(RIGHT(DataFromForm[[#This Row],[Heure levé]],2)*1 &gt;57, X809,W809)</f>
        <v>#VALUE!</v>
      </c>
      <c r="Z809" t="e">
        <f>IF(RIGHT(DataFromForm[[#This Row],[Heure levé]],2)*1 &gt;57,0,MROUND(RIGHT(DataFromForm[[#This Row],[Heure coucher]]*1,2),15))</f>
        <v>#VALUE!</v>
      </c>
      <c r="AA809" t="e" cm="1">
        <f t="array" aca="1" ref="AA809" ca="1">RIGHT(CELL("address",INDEX(Agenda!A:A,MATCH(DataFromForm[[#This Row],[Date]],Agenda!A:A,0))),3)</f>
        <v>#VALUE!</v>
      </c>
      <c r="AB809" s="4" t="e" cm="1">
        <f t="array" ref="AB809">INDEX(MatriceHeureHeure[], MATCH(Z809*1,TableHeuresMinutes[Colonne1],0),MATCH(Y809*1,(MatriceHeureHeure[#Headers])*1,0))</f>
        <v>#VALUE!</v>
      </c>
      <c r="AD809" s="48" t="e">
        <f>LEFT(TEXT(DataFromForm[[#This Row],[HeureBoisson]],"0000"),2)</f>
        <v>#VALUE!</v>
      </c>
      <c r="AE809" s="31" t="e">
        <f>LEFT(TEXT(DataFromForm[[#This Row],[HeureBoisson]],"0000"),2)+1</f>
        <v>#VALUE!</v>
      </c>
      <c r="AF809" t="e">
        <f>IF(RIGHT(DataFromForm[[#This Row],[HeureBoisson]],2)*1 &gt;57, AE809,AD809)</f>
        <v>#VALUE!</v>
      </c>
      <c r="AG809" t="e">
        <f>IF(RIGHT(DataFromForm[[#This Row],[HeureBoisson]],2)*1 &gt;57,0,MROUND(RIGHT(DataFromForm[[#This Row],[Heure coucher]]*1,2),15))</f>
        <v>#VALUE!</v>
      </c>
      <c r="AH809" t="e" cm="1">
        <f t="array" aca="1" ref="AH809" ca="1">RIGHT(CELL("address",INDEX(Agenda!A:A,MATCH(DataFromForm[[#This Row],[Date]],Agenda!A:A,0))),3)-1</f>
        <v>#VALUE!</v>
      </c>
      <c r="AI809" s="4" t="e" cm="1">
        <f t="array" ref="AI809">INDEX(MatriceHeureHeure[], MATCH(AG809*1,TableHeuresMinutes[Colonne1],0),MATCH(AF809*1,(MatriceHeureHeure[#Headers])*1,0))</f>
        <v>#VALUE!</v>
      </c>
      <c r="AJ809" s="37">
        <v>0</v>
      </c>
      <c r="AK809" s="48" t="e">
        <f>LEFT(TEXT(DataFromForm[[#This Row],[Heure sieste]],"0000"),2)</f>
        <v>#VALUE!</v>
      </c>
      <c r="AL809" s="31" t="e">
        <f>LEFT(TEXT(DataFromForm[[#This Row],[Heure sieste]],"0000"),2)+1</f>
        <v>#VALUE!</v>
      </c>
      <c r="AM809" t="e">
        <f>IF(RIGHT(DataFromForm[[#This Row],[Heure sieste]],2)*1 &gt;57, AL809,AK809)</f>
        <v>#VALUE!</v>
      </c>
      <c r="AN809" t="e">
        <f>IF(RIGHT(DataFromForm[[#This Row],[Heure sieste]],2)*1 &gt;57,0,MROUND(RIGHT(DataFromForm[[#This Row],[Heure sieste]]*1,2),15))</f>
        <v>#VALUE!</v>
      </c>
      <c r="AO809" t="e">
        <f>MROUND(DataFromForm[[#This Row],[Durée sieste]],15)</f>
        <v>#VALUE!</v>
      </c>
      <c r="AP809" t="e" cm="1">
        <f t="array" aca="1" ref="AP809" ca="1">RIGHT(CELL("address",INDEX(Agenda!A:A,MATCH(DataFromForm[[#This Row],[Date]],Agenda!A:A,0))),3)</f>
        <v>#VALUE!</v>
      </c>
      <c r="AQ809" s="4" t="e" cm="1">
        <f t="array" ref="AQ809">INDEX(MatriceHeureHeure[], MATCH(AN809*1,TableHeuresMinutes[Colonne1],0),MATCH(AM809*1,(MatriceHeureHeure[#Headers])*1,0))</f>
        <v>#VALUE!</v>
      </c>
      <c r="AR809" t="e">
        <f t="shared" si="13"/>
        <v>#VALUE!</v>
      </c>
    </row>
    <row r="810" spans="16:44">
      <c r="P810" s="30" t="e">
        <f>LEFT(TEXT(DataFromForm[[#This Row],[Heure coucher]],"0000"),2)</f>
        <v>#VALUE!</v>
      </c>
      <c r="Q810" s="31" t="e">
        <f>LEFT(TEXT(DataFromForm[[#This Row],[Heure coucher]],"0000"),2)+1</f>
        <v>#VALUE!</v>
      </c>
      <c r="R810" s="32" t="e">
        <f>IF(RIGHT(DataFromForm[[#This Row],[Heure coucher]],2)*1 &gt;57,Q810, P810)</f>
        <v>#VALUE!</v>
      </c>
      <c r="S810" s="33" t="e">
        <f>IF(RIGHT(DataFromForm[[#This Row],[Heure coucher]],2)*1 &gt;57,0,MROUND(RIGHT(DataFromForm[[#This Row],[Heure coucher]]*1,2),15))</f>
        <v>#VALUE!</v>
      </c>
      <c r="T810" s="20" t="e" cm="1">
        <f t="array" aca="1" ref="T810" ca="1">RIGHT(CELL("address",INDEX(Agenda!A:A,MATCH(DataFromForm[[#This Row],[Date]],Agenda!A:A,0))),3)</f>
        <v>#VALUE!</v>
      </c>
      <c r="U810" s="34" t="e" cm="1">
        <f t="array" ref="U810">INDEX(MatriceHeureHeure[], MATCH(S810*1,TableHeuresMinutes[Colonne1],0),MATCH(R810*1,(MatriceHeureHeure[#Headers])*1,0))</f>
        <v>#VALUE!</v>
      </c>
      <c r="W810" s="30" t="e">
        <f>LEFT(TEXT(DataFromForm[[#This Row],[Heure levé]],"0000"),2)</f>
        <v>#VALUE!</v>
      </c>
      <c r="X810" s="31" t="e">
        <f>LEFT(TEXT(DataFromForm[[#This Row],[Heure levé]],"0000"),2)+1</f>
        <v>#VALUE!</v>
      </c>
      <c r="Y810" t="e">
        <f>IF(RIGHT(DataFromForm[[#This Row],[Heure levé]],2)*1 &gt;57, X810,W810)</f>
        <v>#VALUE!</v>
      </c>
      <c r="Z810" t="e">
        <f>IF(RIGHT(DataFromForm[[#This Row],[Heure levé]],2)*1 &gt;57,0,MROUND(RIGHT(DataFromForm[[#This Row],[Heure coucher]]*1,2),15))</f>
        <v>#VALUE!</v>
      </c>
      <c r="AA810" t="e" cm="1">
        <f t="array" aca="1" ref="AA810" ca="1">RIGHT(CELL("address",INDEX(Agenda!A:A,MATCH(DataFromForm[[#This Row],[Date]],Agenda!A:A,0))),3)</f>
        <v>#VALUE!</v>
      </c>
      <c r="AB810" s="4" t="e" cm="1">
        <f t="array" ref="AB810">INDEX(MatriceHeureHeure[], MATCH(Z810*1,TableHeuresMinutes[Colonne1],0),MATCH(Y810*1,(MatriceHeureHeure[#Headers])*1,0))</f>
        <v>#VALUE!</v>
      </c>
      <c r="AD810" s="48" t="e">
        <f>LEFT(TEXT(DataFromForm[[#This Row],[HeureBoisson]],"0000"),2)</f>
        <v>#VALUE!</v>
      </c>
      <c r="AE810" s="31" t="e">
        <f>LEFT(TEXT(DataFromForm[[#This Row],[HeureBoisson]],"0000"),2)+1</f>
        <v>#VALUE!</v>
      </c>
      <c r="AF810" t="e">
        <f>IF(RIGHT(DataFromForm[[#This Row],[HeureBoisson]],2)*1 &gt;57, AE810,AD810)</f>
        <v>#VALUE!</v>
      </c>
      <c r="AG810" t="e">
        <f>IF(RIGHT(DataFromForm[[#This Row],[HeureBoisson]],2)*1 &gt;57,0,MROUND(RIGHT(DataFromForm[[#This Row],[Heure coucher]]*1,2),15))</f>
        <v>#VALUE!</v>
      </c>
      <c r="AH810" t="e" cm="1">
        <f t="array" aca="1" ref="AH810" ca="1">RIGHT(CELL("address",INDEX(Agenda!A:A,MATCH(DataFromForm[[#This Row],[Date]],Agenda!A:A,0))),3)-1</f>
        <v>#VALUE!</v>
      </c>
      <c r="AI810" s="4" t="e" cm="1">
        <f t="array" ref="AI810">INDEX(MatriceHeureHeure[], MATCH(AG810*1,TableHeuresMinutes[Colonne1],0),MATCH(AF810*1,(MatriceHeureHeure[#Headers])*1,0))</f>
        <v>#VALUE!</v>
      </c>
      <c r="AJ810" s="37">
        <v>0</v>
      </c>
      <c r="AK810" s="48" t="e">
        <f>LEFT(TEXT(DataFromForm[[#This Row],[Heure sieste]],"0000"),2)</f>
        <v>#VALUE!</v>
      </c>
      <c r="AL810" s="31" t="e">
        <f>LEFT(TEXT(DataFromForm[[#This Row],[Heure sieste]],"0000"),2)+1</f>
        <v>#VALUE!</v>
      </c>
      <c r="AM810" t="e">
        <f>IF(RIGHT(DataFromForm[[#This Row],[Heure sieste]],2)*1 &gt;57, AL810,AK810)</f>
        <v>#VALUE!</v>
      </c>
      <c r="AN810" t="e">
        <f>IF(RIGHT(DataFromForm[[#This Row],[Heure sieste]],2)*1 &gt;57,0,MROUND(RIGHT(DataFromForm[[#This Row],[Heure sieste]]*1,2),15))</f>
        <v>#VALUE!</v>
      </c>
      <c r="AO810" t="e">
        <f>MROUND(DataFromForm[[#This Row],[Durée sieste]],15)</f>
        <v>#VALUE!</v>
      </c>
      <c r="AP810" t="e" cm="1">
        <f t="array" aca="1" ref="AP810" ca="1">RIGHT(CELL("address",INDEX(Agenda!A:A,MATCH(DataFromForm[[#This Row],[Date]],Agenda!A:A,0))),3)</f>
        <v>#VALUE!</v>
      </c>
      <c r="AQ810" s="4" t="e" cm="1">
        <f t="array" ref="AQ810">INDEX(MatriceHeureHeure[], MATCH(AN810*1,TableHeuresMinutes[Colonne1],0),MATCH(AM810*1,(MatriceHeureHeure[#Headers])*1,0))</f>
        <v>#VALUE!</v>
      </c>
      <c r="AR810" t="e">
        <f t="shared" si="13"/>
        <v>#VALUE!</v>
      </c>
    </row>
    <row r="811" spans="16:44">
      <c r="P811" s="30" t="e">
        <f>LEFT(TEXT(DataFromForm[[#This Row],[Heure coucher]],"0000"),2)</f>
        <v>#VALUE!</v>
      </c>
      <c r="Q811" s="31" t="e">
        <f>LEFT(TEXT(DataFromForm[[#This Row],[Heure coucher]],"0000"),2)+1</f>
        <v>#VALUE!</v>
      </c>
      <c r="R811" s="32" t="e">
        <f>IF(RIGHT(DataFromForm[[#This Row],[Heure coucher]],2)*1 &gt;57,Q811, P811)</f>
        <v>#VALUE!</v>
      </c>
      <c r="S811" s="33" t="e">
        <f>IF(RIGHT(DataFromForm[[#This Row],[Heure coucher]],2)*1 &gt;57,0,MROUND(RIGHT(DataFromForm[[#This Row],[Heure coucher]]*1,2),15))</f>
        <v>#VALUE!</v>
      </c>
      <c r="T811" s="20" t="e" cm="1">
        <f t="array" aca="1" ref="T811" ca="1">RIGHT(CELL("address",INDEX(Agenda!A:A,MATCH(DataFromForm[[#This Row],[Date]],Agenda!A:A,0))),3)</f>
        <v>#VALUE!</v>
      </c>
      <c r="U811" s="34" t="e" cm="1">
        <f t="array" ref="U811">INDEX(MatriceHeureHeure[], MATCH(S811*1,TableHeuresMinutes[Colonne1],0),MATCH(R811*1,(MatriceHeureHeure[#Headers])*1,0))</f>
        <v>#VALUE!</v>
      </c>
      <c r="W811" s="30" t="e">
        <f>LEFT(TEXT(DataFromForm[[#This Row],[Heure levé]],"0000"),2)</f>
        <v>#VALUE!</v>
      </c>
      <c r="X811" s="31" t="e">
        <f>LEFT(TEXT(DataFromForm[[#This Row],[Heure levé]],"0000"),2)+1</f>
        <v>#VALUE!</v>
      </c>
      <c r="Y811" t="e">
        <f>IF(RIGHT(DataFromForm[[#This Row],[Heure levé]],2)*1 &gt;57, X811,W811)</f>
        <v>#VALUE!</v>
      </c>
      <c r="Z811" t="e">
        <f>IF(RIGHT(DataFromForm[[#This Row],[Heure levé]],2)*1 &gt;57,0,MROUND(RIGHT(DataFromForm[[#This Row],[Heure coucher]]*1,2),15))</f>
        <v>#VALUE!</v>
      </c>
      <c r="AA811" t="e" cm="1">
        <f t="array" aca="1" ref="AA811" ca="1">RIGHT(CELL("address",INDEX(Agenda!A:A,MATCH(DataFromForm[[#This Row],[Date]],Agenda!A:A,0))),3)</f>
        <v>#VALUE!</v>
      </c>
      <c r="AB811" s="4" t="e" cm="1">
        <f t="array" ref="AB811">INDEX(MatriceHeureHeure[], MATCH(Z811*1,TableHeuresMinutes[Colonne1],0),MATCH(Y811*1,(MatriceHeureHeure[#Headers])*1,0))</f>
        <v>#VALUE!</v>
      </c>
      <c r="AD811" s="48" t="e">
        <f>LEFT(TEXT(DataFromForm[[#This Row],[HeureBoisson]],"0000"),2)</f>
        <v>#VALUE!</v>
      </c>
      <c r="AE811" s="31" t="e">
        <f>LEFT(TEXT(DataFromForm[[#This Row],[HeureBoisson]],"0000"),2)+1</f>
        <v>#VALUE!</v>
      </c>
      <c r="AF811" t="e">
        <f>IF(RIGHT(DataFromForm[[#This Row],[HeureBoisson]],2)*1 &gt;57, AE811,AD811)</f>
        <v>#VALUE!</v>
      </c>
      <c r="AG811" t="e">
        <f>IF(RIGHT(DataFromForm[[#This Row],[HeureBoisson]],2)*1 &gt;57,0,MROUND(RIGHT(DataFromForm[[#This Row],[Heure coucher]]*1,2),15))</f>
        <v>#VALUE!</v>
      </c>
      <c r="AH811" t="e" cm="1">
        <f t="array" aca="1" ref="AH811" ca="1">RIGHT(CELL("address",INDEX(Agenda!A:A,MATCH(DataFromForm[[#This Row],[Date]],Agenda!A:A,0))),3)-1</f>
        <v>#VALUE!</v>
      </c>
      <c r="AI811" s="4" t="e" cm="1">
        <f t="array" ref="AI811">INDEX(MatriceHeureHeure[], MATCH(AG811*1,TableHeuresMinutes[Colonne1],0),MATCH(AF811*1,(MatriceHeureHeure[#Headers])*1,0))</f>
        <v>#VALUE!</v>
      </c>
      <c r="AJ811" s="37">
        <v>0</v>
      </c>
      <c r="AK811" s="48" t="e">
        <f>LEFT(TEXT(DataFromForm[[#This Row],[Heure sieste]],"0000"),2)</f>
        <v>#VALUE!</v>
      </c>
      <c r="AL811" s="31" t="e">
        <f>LEFT(TEXT(DataFromForm[[#This Row],[Heure sieste]],"0000"),2)+1</f>
        <v>#VALUE!</v>
      </c>
      <c r="AM811" t="e">
        <f>IF(RIGHT(DataFromForm[[#This Row],[Heure sieste]],2)*1 &gt;57, AL811,AK811)</f>
        <v>#VALUE!</v>
      </c>
      <c r="AN811" t="e">
        <f>IF(RIGHT(DataFromForm[[#This Row],[Heure sieste]],2)*1 &gt;57,0,MROUND(RIGHT(DataFromForm[[#This Row],[Heure sieste]]*1,2),15))</f>
        <v>#VALUE!</v>
      </c>
      <c r="AO811" t="e">
        <f>MROUND(DataFromForm[[#This Row],[Durée sieste]],15)</f>
        <v>#VALUE!</v>
      </c>
      <c r="AP811" t="e" cm="1">
        <f t="array" aca="1" ref="AP811" ca="1">RIGHT(CELL("address",INDEX(Agenda!A:A,MATCH(DataFromForm[[#This Row],[Date]],Agenda!A:A,0))),3)</f>
        <v>#VALUE!</v>
      </c>
      <c r="AQ811" s="4" t="e" cm="1">
        <f t="array" ref="AQ811">INDEX(MatriceHeureHeure[], MATCH(AN811*1,TableHeuresMinutes[Colonne1],0),MATCH(AM811*1,(MatriceHeureHeure[#Headers])*1,0))</f>
        <v>#VALUE!</v>
      </c>
      <c r="AR811" t="e">
        <f t="shared" si="13"/>
        <v>#VALUE!</v>
      </c>
    </row>
    <row r="812" spans="16:44">
      <c r="P812" s="30" t="e">
        <f>LEFT(TEXT(DataFromForm[[#This Row],[Heure coucher]],"0000"),2)</f>
        <v>#VALUE!</v>
      </c>
      <c r="Q812" s="31" t="e">
        <f>LEFT(TEXT(DataFromForm[[#This Row],[Heure coucher]],"0000"),2)+1</f>
        <v>#VALUE!</v>
      </c>
      <c r="R812" s="32" t="e">
        <f>IF(RIGHT(DataFromForm[[#This Row],[Heure coucher]],2)*1 &gt;57,Q812, P812)</f>
        <v>#VALUE!</v>
      </c>
      <c r="S812" s="33" t="e">
        <f>IF(RIGHT(DataFromForm[[#This Row],[Heure coucher]],2)*1 &gt;57,0,MROUND(RIGHT(DataFromForm[[#This Row],[Heure coucher]]*1,2),15))</f>
        <v>#VALUE!</v>
      </c>
      <c r="T812" s="20" t="e" cm="1">
        <f t="array" aca="1" ref="T812" ca="1">RIGHT(CELL("address",INDEX(Agenda!A:A,MATCH(DataFromForm[[#This Row],[Date]],Agenda!A:A,0))),3)</f>
        <v>#VALUE!</v>
      </c>
      <c r="U812" s="34" t="e" cm="1">
        <f t="array" ref="U812">INDEX(MatriceHeureHeure[], MATCH(S812*1,TableHeuresMinutes[Colonne1],0),MATCH(R812*1,(MatriceHeureHeure[#Headers])*1,0))</f>
        <v>#VALUE!</v>
      </c>
      <c r="W812" s="30" t="e">
        <f>LEFT(TEXT(DataFromForm[[#This Row],[Heure levé]],"0000"),2)</f>
        <v>#VALUE!</v>
      </c>
      <c r="X812" s="31" t="e">
        <f>LEFT(TEXT(DataFromForm[[#This Row],[Heure levé]],"0000"),2)+1</f>
        <v>#VALUE!</v>
      </c>
      <c r="Y812" t="e">
        <f>IF(RIGHT(DataFromForm[[#This Row],[Heure levé]],2)*1 &gt;57, X812,W812)</f>
        <v>#VALUE!</v>
      </c>
      <c r="Z812" t="e">
        <f>IF(RIGHT(DataFromForm[[#This Row],[Heure levé]],2)*1 &gt;57,0,MROUND(RIGHT(DataFromForm[[#This Row],[Heure coucher]]*1,2),15))</f>
        <v>#VALUE!</v>
      </c>
      <c r="AA812" t="e" cm="1">
        <f t="array" aca="1" ref="AA812" ca="1">RIGHT(CELL("address",INDEX(Agenda!A:A,MATCH(DataFromForm[[#This Row],[Date]],Agenda!A:A,0))),3)</f>
        <v>#VALUE!</v>
      </c>
      <c r="AB812" s="4" t="e" cm="1">
        <f t="array" ref="AB812">INDEX(MatriceHeureHeure[], MATCH(Z812*1,TableHeuresMinutes[Colonne1],0),MATCH(Y812*1,(MatriceHeureHeure[#Headers])*1,0))</f>
        <v>#VALUE!</v>
      </c>
      <c r="AD812" s="48" t="e">
        <f>LEFT(TEXT(DataFromForm[[#This Row],[HeureBoisson]],"0000"),2)</f>
        <v>#VALUE!</v>
      </c>
      <c r="AE812" s="31" t="e">
        <f>LEFT(TEXT(DataFromForm[[#This Row],[HeureBoisson]],"0000"),2)+1</f>
        <v>#VALUE!</v>
      </c>
      <c r="AF812" t="e">
        <f>IF(RIGHT(DataFromForm[[#This Row],[HeureBoisson]],2)*1 &gt;57, AE812,AD812)</f>
        <v>#VALUE!</v>
      </c>
      <c r="AG812" t="e">
        <f>IF(RIGHT(DataFromForm[[#This Row],[HeureBoisson]],2)*1 &gt;57,0,MROUND(RIGHT(DataFromForm[[#This Row],[Heure coucher]]*1,2),15))</f>
        <v>#VALUE!</v>
      </c>
      <c r="AH812" t="e" cm="1">
        <f t="array" aca="1" ref="AH812" ca="1">RIGHT(CELL("address",INDEX(Agenda!A:A,MATCH(DataFromForm[[#This Row],[Date]],Agenda!A:A,0))),3)-1</f>
        <v>#VALUE!</v>
      </c>
      <c r="AI812" s="4" t="e" cm="1">
        <f t="array" ref="AI812">INDEX(MatriceHeureHeure[], MATCH(AG812*1,TableHeuresMinutes[Colonne1],0),MATCH(AF812*1,(MatriceHeureHeure[#Headers])*1,0))</f>
        <v>#VALUE!</v>
      </c>
      <c r="AJ812" s="37">
        <v>0</v>
      </c>
      <c r="AK812" s="48" t="e">
        <f>LEFT(TEXT(DataFromForm[[#This Row],[Heure sieste]],"0000"),2)</f>
        <v>#VALUE!</v>
      </c>
      <c r="AL812" s="31" t="e">
        <f>LEFT(TEXT(DataFromForm[[#This Row],[Heure sieste]],"0000"),2)+1</f>
        <v>#VALUE!</v>
      </c>
      <c r="AM812" t="e">
        <f>IF(RIGHT(DataFromForm[[#This Row],[Heure sieste]],2)*1 &gt;57, AL812,AK812)</f>
        <v>#VALUE!</v>
      </c>
      <c r="AN812" t="e">
        <f>IF(RIGHT(DataFromForm[[#This Row],[Heure sieste]],2)*1 &gt;57,0,MROUND(RIGHT(DataFromForm[[#This Row],[Heure sieste]]*1,2),15))</f>
        <v>#VALUE!</v>
      </c>
      <c r="AO812" t="e">
        <f>MROUND(DataFromForm[[#This Row],[Durée sieste]],15)</f>
        <v>#VALUE!</v>
      </c>
      <c r="AP812" t="e" cm="1">
        <f t="array" aca="1" ref="AP812" ca="1">RIGHT(CELL("address",INDEX(Agenda!A:A,MATCH(DataFromForm[[#This Row],[Date]],Agenda!A:A,0))),3)</f>
        <v>#VALUE!</v>
      </c>
      <c r="AQ812" s="4" t="e" cm="1">
        <f t="array" ref="AQ812">INDEX(MatriceHeureHeure[], MATCH(AN812*1,TableHeuresMinutes[Colonne1],0),MATCH(AM812*1,(MatriceHeureHeure[#Headers])*1,0))</f>
        <v>#VALUE!</v>
      </c>
      <c r="AR812" t="e">
        <f t="shared" si="13"/>
        <v>#VALUE!</v>
      </c>
    </row>
    <row r="813" spans="16:44">
      <c r="P813" s="30" t="e">
        <f>LEFT(TEXT(DataFromForm[[#This Row],[Heure coucher]],"0000"),2)</f>
        <v>#VALUE!</v>
      </c>
      <c r="Q813" s="31" t="e">
        <f>LEFT(TEXT(DataFromForm[[#This Row],[Heure coucher]],"0000"),2)+1</f>
        <v>#VALUE!</v>
      </c>
      <c r="R813" s="32" t="e">
        <f>IF(RIGHT(DataFromForm[[#This Row],[Heure coucher]],2)*1 &gt;57,Q813, P813)</f>
        <v>#VALUE!</v>
      </c>
      <c r="S813" s="33" t="e">
        <f>IF(RIGHT(DataFromForm[[#This Row],[Heure coucher]],2)*1 &gt;57,0,MROUND(RIGHT(DataFromForm[[#This Row],[Heure coucher]]*1,2),15))</f>
        <v>#VALUE!</v>
      </c>
      <c r="T813" s="20" t="e" cm="1">
        <f t="array" aca="1" ref="T813" ca="1">RIGHT(CELL("address",INDEX(Agenda!A:A,MATCH(DataFromForm[[#This Row],[Date]],Agenda!A:A,0))),3)</f>
        <v>#VALUE!</v>
      </c>
      <c r="U813" s="34" t="e" cm="1">
        <f t="array" ref="U813">INDEX(MatriceHeureHeure[], MATCH(S813*1,TableHeuresMinutes[Colonne1],0),MATCH(R813*1,(MatriceHeureHeure[#Headers])*1,0))</f>
        <v>#VALUE!</v>
      </c>
      <c r="W813" s="30" t="e">
        <f>LEFT(TEXT(DataFromForm[[#This Row],[Heure levé]],"0000"),2)</f>
        <v>#VALUE!</v>
      </c>
      <c r="X813" s="31" t="e">
        <f>LEFT(TEXT(DataFromForm[[#This Row],[Heure levé]],"0000"),2)+1</f>
        <v>#VALUE!</v>
      </c>
      <c r="Y813" t="e">
        <f>IF(RIGHT(DataFromForm[[#This Row],[Heure levé]],2)*1 &gt;57, X813,W813)</f>
        <v>#VALUE!</v>
      </c>
      <c r="Z813" t="e">
        <f>IF(RIGHT(DataFromForm[[#This Row],[Heure levé]],2)*1 &gt;57,0,MROUND(RIGHT(DataFromForm[[#This Row],[Heure coucher]]*1,2),15))</f>
        <v>#VALUE!</v>
      </c>
      <c r="AA813" t="e" cm="1">
        <f t="array" aca="1" ref="AA813" ca="1">RIGHT(CELL("address",INDEX(Agenda!A:A,MATCH(DataFromForm[[#This Row],[Date]],Agenda!A:A,0))),3)</f>
        <v>#VALUE!</v>
      </c>
      <c r="AB813" s="4" t="e" cm="1">
        <f t="array" ref="AB813">INDEX(MatriceHeureHeure[], MATCH(Z813*1,TableHeuresMinutes[Colonne1],0),MATCH(Y813*1,(MatriceHeureHeure[#Headers])*1,0))</f>
        <v>#VALUE!</v>
      </c>
      <c r="AD813" s="48" t="e">
        <f>LEFT(TEXT(DataFromForm[[#This Row],[HeureBoisson]],"0000"),2)</f>
        <v>#VALUE!</v>
      </c>
      <c r="AE813" s="31" t="e">
        <f>LEFT(TEXT(DataFromForm[[#This Row],[HeureBoisson]],"0000"),2)+1</f>
        <v>#VALUE!</v>
      </c>
      <c r="AF813" t="e">
        <f>IF(RIGHT(DataFromForm[[#This Row],[HeureBoisson]],2)*1 &gt;57, AE813,AD813)</f>
        <v>#VALUE!</v>
      </c>
      <c r="AG813" t="e">
        <f>IF(RIGHT(DataFromForm[[#This Row],[HeureBoisson]],2)*1 &gt;57,0,MROUND(RIGHT(DataFromForm[[#This Row],[Heure coucher]]*1,2),15))</f>
        <v>#VALUE!</v>
      </c>
      <c r="AH813" t="e" cm="1">
        <f t="array" aca="1" ref="AH813" ca="1">RIGHT(CELL("address",INDEX(Agenda!A:A,MATCH(DataFromForm[[#This Row],[Date]],Agenda!A:A,0))),3)-1</f>
        <v>#VALUE!</v>
      </c>
      <c r="AI813" s="4" t="e" cm="1">
        <f t="array" ref="AI813">INDEX(MatriceHeureHeure[], MATCH(AG813*1,TableHeuresMinutes[Colonne1],0),MATCH(AF813*1,(MatriceHeureHeure[#Headers])*1,0))</f>
        <v>#VALUE!</v>
      </c>
      <c r="AJ813" s="37">
        <v>0</v>
      </c>
      <c r="AK813" s="48" t="e">
        <f>LEFT(TEXT(DataFromForm[[#This Row],[Heure sieste]],"0000"),2)</f>
        <v>#VALUE!</v>
      </c>
      <c r="AL813" s="31" t="e">
        <f>LEFT(TEXT(DataFromForm[[#This Row],[Heure sieste]],"0000"),2)+1</f>
        <v>#VALUE!</v>
      </c>
      <c r="AM813" t="e">
        <f>IF(RIGHT(DataFromForm[[#This Row],[Heure sieste]],2)*1 &gt;57, AL813,AK813)</f>
        <v>#VALUE!</v>
      </c>
      <c r="AN813" t="e">
        <f>IF(RIGHT(DataFromForm[[#This Row],[Heure sieste]],2)*1 &gt;57,0,MROUND(RIGHT(DataFromForm[[#This Row],[Heure sieste]]*1,2),15))</f>
        <v>#VALUE!</v>
      </c>
      <c r="AO813" t="e">
        <f>MROUND(DataFromForm[[#This Row],[Durée sieste]],15)</f>
        <v>#VALUE!</v>
      </c>
      <c r="AP813" t="e" cm="1">
        <f t="array" aca="1" ref="AP813" ca="1">RIGHT(CELL("address",INDEX(Agenda!A:A,MATCH(DataFromForm[[#This Row],[Date]],Agenda!A:A,0))),3)</f>
        <v>#VALUE!</v>
      </c>
      <c r="AQ813" s="4" t="e" cm="1">
        <f t="array" ref="AQ813">INDEX(MatriceHeureHeure[], MATCH(AN813*1,TableHeuresMinutes[Colonne1],0),MATCH(AM813*1,(MatriceHeureHeure[#Headers])*1,0))</f>
        <v>#VALUE!</v>
      </c>
      <c r="AR813" t="e">
        <f t="shared" si="13"/>
        <v>#VALUE!</v>
      </c>
    </row>
    <row r="814" spans="16:44">
      <c r="P814" s="30" t="e">
        <f>LEFT(TEXT(DataFromForm[[#This Row],[Heure coucher]],"0000"),2)</f>
        <v>#VALUE!</v>
      </c>
      <c r="Q814" s="31" t="e">
        <f>LEFT(TEXT(DataFromForm[[#This Row],[Heure coucher]],"0000"),2)+1</f>
        <v>#VALUE!</v>
      </c>
      <c r="R814" s="32" t="e">
        <f>IF(RIGHT(DataFromForm[[#This Row],[Heure coucher]],2)*1 &gt;57,Q814, P814)</f>
        <v>#VALUE!</v>
      </c>
      <c r="S814" s="33" t="e">
        <f>IF(RIGHT(DataFromForm[[#This Row],[Heure coucher]],2)*1 &gt;57,0,MROUND(RIGHT(DataFromForm[[#This Row],[Heure coucher]]*1,2),15))</f>
        <v>#VALUE!</v>
      </c>
      <c r="T814" s="20" t="e" cm="1">
        <f t="array" aca="1" ref="T814" ca="1">RIGHT(CELL("address",INDEX(Agenda!A:A,MATCH(DataFromForm[[#This Row],[Date]],Agenda!A:A,0))),3)</f>
        <v>#VALUE!</v>
      </c>
      <c r="U814" s="34" t="e" cm="1">
        <f t="array" ref="U814">INDEX(MatriceHeureHeure[], MATCH(S814*1,TableHeuresMinutes[Colonne1],0),MATCH(R814*1,(MatriceHeureHeure[#Headers])*1,0))</f>
        <v>#VALUE!</v>
      </c>
      <c r="W814" s="30" t="e">
        <f>LEFT(TEXT(DataFromForm[[#This Row],[Heure levé]],"0000"),2)</f>
        <v>#VALUE!</v>
      </c>
      <c r="X814" s="31" t="e">
        <f>LEFT(TEXT(DataFromForm[[#This Row],[Heure levé]],"0000"),2)+1</f>
        <v>#VALUE!</v>
      </c>
      <c r="Y814" t="e">
        <f>IF(RIGHT(DataFromForm[[#This Row],[Heure levé]],2)*1 &gt;57, X814,W814)</f>
        <v>#VALUE!</v>
      </c>
      <c r="Z814" t="e">
        <f>IF(RIGHT(DataFromForm[[#This Row],[Heure levé]],2)*1 &gt;57,0,MROUND(RIGHT(DataFromForm[[#This Row],[Heure coucher]]*1,2),15))</f>
        <v>#VALUE!</v>
      </c>
      <c r="AA814" t="e" cm="1">
        <f t="array" aca="1" ref="AA814" ca="1">RIGHT(CELL("address",INDEX(Agenda!A:A,MATCH(DataFromForm[[#This Row],[Date]],Agenda!A:A,0))),3)</f>
        <v>#VALUE!</v>
      </c>
      <c r="AB814" s="4" t="e" cm="1">
        <f t="array" ref="AB814">INDEX(MatriceHeureHeure[], MATCH(Z814*1,TableHeuresMinutes[Colonne1],0),MATCH(Y814*1,(MatriceHeureHeure[#Headers])*1,0))</f>
        <v>#VALUE!</v>
      </c>
      <c r="AD814" s="48" t="e">
        <f>LEFT(TEXT(DataFromForm[[#This Row],[HeureBoisson]],"0000"),2)</f>
        <v>#VALUE!</v>
      </c>
      <c r="AE814" s="31" t="e">
        <f>LEFT(TEXT(DataFromForm[[#This Row],[HeureBoisson]],"0000"),2)+1</f>
        <v>#VALUE!</v>
      </c>
      <c r="AF814" t="e">
        <f>IF(RIGHT(DataFromForm[[#This Row],[HeureBoisson]],2)*1 &gt;57, AE814,AD814)</f>
        <v>#VALUE!</v>
      </c>
      <c r="AG814" t="e">
        <f>IF(RIGHT(DataFromForm[[#This Row],[HeureBoisson]],2)*1 &gt;57,0,MROUND(RIGHT(DataFromForm[[#This Row],[Heure coucher]]*1,2),15))</f>
        <v>#VALUE!</v>
      </c>
      <c r="AH814" t="e" cm="1">
        <f t="array" aca="1" ref="AH814" ca="1">RIGHT(CELL("address",INDEX(Agenda!A:A,MATCH(DataFromForm[[#This Row],[Date]],Agenda!A:A,0))),3)-1</f>
        <v>#VALUE!</v>
      </c>
      <c r="AI814" s="4" t="e" cm="1">
        <f t="array" ref="AI814">INDEX(MatriceHeureHeure[], MATCH(AG814*1,TableHeuresMinutes[Colonne1],0),MATCH(AF814*1,(MatriceHeureHeure[#Headers])*1,0))</f>
        <v>#VALUE!</v>
      </c>
      <c r="AJ814" s="37">
        <v>0</v>
      </c>
      <c r="AK814" s="48" t="e">
        <f>LEFT(TEXT(DataFromForm[[#This Row],[Heure sieste]],"0000"),2)</f>
        <v>#VALUE!</v>
      </c>
      <c r="AL814" s="31" t="e">
        <f>LEFT(TEXT(DataFromForm[[#This Row],[Heure sieste]],"0000"),2)+1</f>
        <v>#VALUE!</v>
      </c>
      <c r="AM814" t="e">
        <f>IF(RIGHT(DataFromForm[[#This Row],[Heure sieste]],2)*1 &gt;57, AL814,AK814)</f>
        <v>#VALUE!</v>
      </c>
      <c r="AN814" t="e">
        <f>IF(RIGHT(DataFromForm[[#This Row],[Heure sieste]],2)*1 &gt;57,0,MROUND(RIGHT(DataFromForm[[#This Row],[Heure sieste]]*1,2),15))</f>
        <v>#VALUE!</v>
      </c>
      <c r="AO814" t="e">
        <f>MROUND(DataFromForm[[#This Row],[Durée sieste]],15)</f>
        <v>#VALUE!</v>
      </c>
      <c r="AP814" t="e" cm="1">
        <f t="array" aca="1" ref="AP814" ca="1">RIGHT(CELL("address",INDEX(Agenda!A:A,MATCH(DataFromForm[[#This Row],[Date]],Agenda!A:A,0))),3)</f>
        <v>#VALUE!</v>
      </c>
      <c r="AQ814" s="4" t="e" cm="1">
        <f t="array" ref="AQ814">INDEX(MatriceHeureHeure[], MATCH(AN814*1,TableHeuresMinutes[Colonne1],0),MATCH(AM814*1,(MatriceHeureHeure[#Headers])*1,0))</f>
        <v>#VALUE!</v>
      </c>
      <c r="AR814" t="e">
        <f t="shared" si="13"/>
        <v>#VALUE!</v>
      </c>
    </row>
    <row r="815" spans="16:44">
      <c r="P815" s="30" t="e">
        <f>LEFT(TEXT(DataFromForm[[#This Row],[Heure coucher]],"0000"),2)</f>
        <v>#VALUE!</v>
      </c>
      <c r="Q815" s="31" t="e">
        <f>LEFT(TEXT(DataFromForm[[#This Row],[Heure coucher]],"0000"),2)+1</f>
        <v>#VALUE!</v>
      </c>
      <c r="R815" s="32" t="e">
        <f>IF(RIGHT(DataFromForm[[#This Row],[Heure coucher]],2)*1 &gt;57,Q815, P815)</f>
        <v>#VALUE!</v>
      </c>
      <c r="S815" s="33" t="e">
        <f>IF(RIGHT(DataFromForm[[#This Row],[Heure coucher]],2)*1 &gt;57,0,MROUND(RIGHT(DataFromForm[[#This Row],[Heure coucher]]*1,2),15))</f>
        <v>#VALUE!</v>
      </c>
      <c r="T815" s="20" t="e" cm="1">
        <f t="array" aca="1" ref="T815" ca="1">RIGHT(CELL("address",INDEX(Agenda!A:A,MATCH(DataFromForm[[#This Row],[Date]],Agenda!A:A,0))),3)</f>
        <v>#VALUE!</v>
      </c>
      <c r="U815" s="34" t="e" cm="1">
        <f t="array" ref="U815">INDEX(MatriceHeureHeure[], MATCH(S815*1,TableHeuresMinutes[Colonne1],0),MATCH(R815*1,(MatriceHeureHeure[#Headers])*1,0))</f>
        <v>#VALUE!</v>
      </c>
      <c r="W815" s="30" t="e">
        <f>LEFT(TEXT(DataFromForm[[#This Row],[Heure levé]],"0000"),2)</f>
        <v>#VALUE!</v>
      </c>
      <c r="X815" s="31" t="e">
        <f>LEFT(TEXT(DataFromForm[[#This Row],[Heure levé]],"0000"),2)+1</f>
        <v>#VALUE!</v>
      </c>
      <c r="Y815" t="e">
        <f>IF(RIGHT(DataFromForm[[#This Row],[Heure levé]],2)*1 &gt;57, X815,W815)</f>
        <v>#VALUE!</v>
      </c>
      <c r="Z815" t="e">
        <f>IF(RIGHT(DataFromForm[[#This Row],[Heure levé]],2)*1 &gt;57,0,MROUND(RIGHT(DataFromForm[[#This Row],[Heure coucher]]*1,2),15))</f>
        <v>#VALUE!</v>
      </c>
      <c r="AA815" t="e" cm="1">
        <f t="array" aca="1" ref="AA815" ca="1">RIGHT(CELL("address",INDEX(Agenda!A:A,MATCH(DataFromForm[[#This Row],[Date]],Agenda!A:A,0))),3)</f>
        <v>#VALUE!</v>
      </c>
      <c r="AB815" s="4" t="e" cm="1">
        <f t="array" ref="AB815">INDEX(MatriceHeureHeure[], MATCH(Z815*1,TableHeuresMinutes[Colonne1],0),MATCH(Y815*1,(MatriceHeureHeure[#Headers])*1,0))</f>
        <v>#VALUE!</v>
      </c>
      <c r="AD815" s="48" t="e">
        <f>LEFT(TEXT(DataFromForm[[#This Row],[HeureBoisson]],"0000"),2)</f>
        <v>#VALUE!</v>
      </c>
      <c r="AE815" s="31" t="e">
        <f>LEFT(TEXT(DataFromForm[[#This Row],[HeureBoisson]],"0000"),2)+1</f>
        <v>#VALUE!</v>
      </c>
      <c r="AF815" t="e">
        <f>IF(RIGHT(DataFromForm[[#This Row],[HeureBoisson]],2)*1 &gt;57, AE815,AD815)</f>
        <v>#VALUE!</v>
      </c>
      <c r="AG815" t="e">
        <f>IF(RIGHT(DataFromForm[[#This Row],[HeureBoisson]],2)*1 &gt;57,0,MROUND(RIGHT(DataFromForm[[#This Row],[Heure coucher]]*1,2),15))</f>
        <v>#VALUE!</v>
      </c>
      <c r="AH815" t="e" cm="1">
        <f t="array" aca="1" ref="AH815" ca="1">RIGHT(CELL("address",INDEX(Agenda!A:A,MATCH(DataFromForm[[#This Row],[Date]],Agenda!A:A,0))),3)-1</f>
        <v>#VALUE!</v>
      </c>
      <c r="AI815" s="4" t="e" cm="1">
        <f t="array" ref="AI815">INDEX(MatriceHeureHeure[], MATCH(AG815*1,TableHeuresMinutes[Colonne1],0),MATCH(AF815*1,(MatriceHeureHeure[#Headers])*1,0))</f>
        <v>#VALUE!</v>
      </c>
      <c r="AJ815" s="37">
        <v>0</v>
      </c>
      <c r="AK815" s="48" t="e">
        <f>LEFT(TEXT(DataFromForm[[#This Row],[Heure sieste]],"0000"),2)</f>
        <v>#VALUE!</v>
      </c>
      <c r="AL815" s="31" t="e">
        <f>LEFT(TEXT(DataFromForm[[#This Row],[Heure sieste]],"0000"),2)+1</f>
        <v>#VALUE!</v>
      </c>
      <c r="AM815" t="e">
        <f>IF(RIGHT(DataFromForm[[#This Row],[Heure sieste]],2)*1 &gt;57, AL815,AK815)</f>
        <v>#VALUE!</v>
      </c>
      <c r="AN815" t="e">
        <f>IF(RIGHT(DataFromForm[[#This Row],[Heure sieste]],2)*1 &gt;57,0,MROUND(RIGHT(DataFromForm[[#This Row],[Heure sieste]]*1,2),15))</f>
        <v>#VALUE!</v>
      </c>
      <c r="AO815" t="e">
        <f>MROUND(DataFromForm[[#This Row],[Durée sieste]],15)</f>
        <v>#VALUE!</v>
      </c>
      <c r="AP815" t="e" cm="1">
        <f t="array" aca="1" ref="AP815" ca="1">RIGHT(CELL("address",INDEX(Agenda!A:A,MATCH(DataFromForm[[#This Row],[Date]],Agenda!A:A,0))),3)</f>
        <v>#VALUE!</v>
      </c>
      <c r="AQ815" s="4" t="e" cm="1">
        <f t="array" ref="AQ815">INDEX(MatriceHeureHeure[], MATCH(AN815*1,TableHeuresMinutes[Colonne1],0),MATCH(AM815*1,(MatriceHeureHeure[#Headers])*1,0))</f>
        <v>#VALUE!</v>
      </c>
      <c r="AR815" t="e">
        <f t="shared" si="13"/>
        <v>#VALUE!</v>
      </c>
    </row>
    <row r="816" spans="16:44">
      <c r="P816" s="30" t="e">
        <f>LEFT(TEXT(DataFromForm[[#This Row],[Heure coucher]],"0000"),2)</f>
        <v>#VALUE!</v>
      </c>
      <c r="Q816" s="31" t="e">
        <f>LEFT(TEXT(DataFromForm[[#This Row],[Heure coucher]],"0000"),2)+1</f>
        <v>#VALUE!</v>
      </c>
      <c r="R816" s="32" t="e">
        <f>IF(RIGHT(DataFromForm[[#This Row],[Heure coucher]],2)*1 &gt;57,Q816, P816)</f>
        <v>#VALUE!</v>
      </c>
      <c r="S816" s="33" t="e">
        <f>IF(RIGHT(DataFromForm[[#This Row],[Heure coucher]],2)*1 &gt;57,0,MROUND(RIGHT(DataFromForm[[#This Row],[Heure coucher]]*1,2),15))</f>
        <v>#VALUE!</v>
      </c>
      <c r="T816" s="20" t="e" cm="1">
        <f t="array" aca="1" ref="T816" ca="1">RIGHT(CELL("address",INDEX(Agenda!A:A,MATCH(DataFromForm[[#This Row],[Date]],Agenda!A:A,0))),3)</f>
        <v>#VALUE!</v>
      </c>
      <c r="U816" s="34" t="e" cm="1">
        <f t="array" ref="U816">INDEX(MatriceHeureHeure[], MATCH(S816*1,TableHeuresMinutes[Colonne1],0),MATCH(R816*1,(MatriceHeureHeure[#Headers])*1,0))</f>
        <v>#VALUE!</v>
      </c>
      <c r="W816" s="30" t="e">
        <f>LEFT(TEXT(DataFromForm[[#This Row],[Heure levé]],"0000"),2)</f>
        <v>#VALUE!</v>
      </c>
      <c r="X816" s="31" t="e">
        <f>LEFT(TEXT(DataFromForm[[#This Row],[Heure levé]],"0000"),2)+1</f>
        <v>#VALUE!</v>
      </c>
      <c r="Y816" t="e">
        <f>IF(RIGHT(DataFromForm[[#This Row],[Heure levé]],2)*1 &gt;57, X816,W816)</f>
        <v>#VALUE!</v>
      </c>
      <c r="Z816" t="e">
        <f>IF(RIGHT(DataFromForm[[#This Row],[Heure levé]],2)*1 &gt;57,0,MROUND(RIGHT(DataFromForm[[#This Row],[Heure coucher]]*1,2),15))</f>
        <v>#VALUE!</v>
      </c>
      <c r="AA816" t="e" cm="1">
        <f t="array" aca="1" ref="AA816" ca="1">RIGHT(CELL("address",INDEX(Agenda!A:A,MATCH(DataFromForm[[#This Row],[Date]],Agenda!A:A,0))),3)</f>
        <v>#VALUE!</v>
      </c>
      <c r="AB816" s="4" t="e" cm="1">
        <f t="array" ref="AB816">INDEX(MatriceHeureHeure[], MATCH(Z816*1,TableHeuresMinutes[Colonne1],0),MATCH(Y816*1,(MatriceHeureHeure[#Headers])*1,0))</f>
        <v>#VALUE!</v>
      </c>
      <c r="AD816" s="48" t="e">
        <f>LEFT(TEXT(DataFromForm[[#This Row],[HeureBoisson]],"0000"),2)</f>
        <v>#VALUE!</v>
      </c>
      <c r="AE816" s="31" t="e">
        <f>LEFT(TEXT(DataFromForm[[#This Row],[HeureBoisson]],"0000"),2)+1</f>
        <v>#VALUE!</v>
      </c>
      <c r="AF816" t="e">
        <f>IF(RIGHT(DataFromForm[[#This Row],[HeureBoisson]],2)*1 &gt;57, AE816,AD816)</f>
        <v>#VALUE!</v>
      </c>
      <c r="AG816" t="e">
        <f>IF(RIGHT(DataFromForm[[#This Row],[HeureBoisson]],2)*1 &gt;57,0,MROUND(RIGHT(DataFromForm[[#This Row],[Heure coucher]]*1,2),15))</f>
        <v>#VALUE!</v>
      </c>
      <c r="AH816" t="e" cm="1">
        <f t="array" aca="1" ref="AH816" ca="1">RIGHT(CELL("address",INDEX(Agenda!A:A,MATCH(DataFromForm[[#This Row],[Date]],Agenda!A:A,0))),3)-1</f>
        <v>#VALUE!</v>
      </c>
      <c r="AI816" s="4" t="e" cm="1">
        <f t="array" ref="AI816">INDEX(MatriceHeureHeure[], MATCH(AG816*1,TableHeuresMinutes[Colonne1],0),MATCH(AF816*1,(MatriceHeureHeure[#Headers])*1,0))</f>
        <v>#VALUE!</v>
      </c>
      <c r="AJ816" s="37">
        <v>0</v>
      </c>
      <c r="AK816" s="48" t="e">
        <f>LEFT(TEXT(DataFromForm[[#This Row],[Heure sieste]],"0000"),2)</f>
        <v>#VALUE!</v>
      </c>
      <c r="AL816" s="31" t="e">
        <f>LEFT(TEXT(DataFromForm[[#This Row],[Heure sieste]],"0000"),2)+1</f>
        <v>#VALUE!</v>
      </c>
      <c r="AM816" t="e">
        <f>IF(RIGHT(DataFromForm[[#This Row],[Heure sieste]],2)*1 &gt;57, AL816,AK816)</f>
        <v>#VALUE!</v>
      </c>
      <c r="AN816" t="e">
        <f>IF(RIGHT(DataFromForm[[#This Row],[Heure sieste]],2)*1 &gt;57,0,MROUND(RIGHT(DataFromForm[[#This Row],[Heure sieste]]*1,2),15))</f>
        <v>#VALUE!</v>
      </c>
      <c r="AO816" t="e">
        <f>MROUND(DataFromForm[[#This Row],[Durée sieste]],15)</f>
        <v>#VALUE!</v>
      </c>
      <c r="AP816" t="e" cm="1">
        <f t="array" aca="1" ref="AP816" ca="1">RIGHT(CELL("address",INDEX(Agenda!A:A,MATCH(DataFromForm[[#This Row],[Date]],Agenda!A:A,0))),3)</f>
        <v>#VALUE!</v>
      </c>
      <c r="AQ816" s="4" t="e" cm="1">
        <f t="array" ref="AQ816">INDEX(MatriceHeureHeure[], MATCH(AN816*1,TableHeuresMinutes[Colonne1],0),MATCH(AM816*1,(MatriceHeureHeure[#Headers])*1,0))</f>
        <v>#VALUE!</v>
      </c>
      <c r="AR816" t="e">
        <f t="shared" si="13"/>
        <v>#VALUE!</v>
      </c>
    </row>
    <row r="817" spans="16:44">
      <c r="P817" s="30" t="e">
        <f>LEFT(TEXT(DataFromForm[[#This Row],[Heure coucher]],"0000"),2)</f>
        <v>#VALUE!</v>
      </c>
      <c r="Q817" s="31" t="e">
        <f>LEFT(TEXT(DataFromForm[[#This Row],[Heure coucher]],"0000"),2)+1</f>
        <v>#VALUE!</v>
      </c>
      <c r="R817" s="32" t="e">
        <f>IF(RIGHT(DataFromForm[[#This Row],[Heure coucher]],2)*1 &gt;57,Q817, P817)</f>
        <v>#VALUE!</v>
      </c>
      <c r="S817" s="33" t="e">
        <f>IF(RIGHT(DataFromForm[[#This Row],[Heure coucher]],2)*1 &gt;57,0,MROUND(RIGHT(DataFromForm[[#This Row],[Heure coucher]]*1,2),15))</f>
        <v>#VALUE!</v>
      </c>
      <c r="T817" s="20" t="e" cm="1">
        <f t="array" aca="1" ref="T817" ca="1">RIGHT(CELL("address",INDEX(Agenda!A:A,MATCH(DataFromForm[[#This Row],[Date]],Agenda!A:A,0))),3)</f>
        <v>#VALUE!</v>
      </c>
      <c r="U817" s="34" t="e" cm="1">
        <f t="array" ref="U817">INDEX(MatriceHeureHeure[], MATCH(S817*1,TableHeuresMinutes[Colonne1],0),MATCH(R817*1,(MatriceHeureHeure[#Headers])*1,0))</f>
        <v>#VALUE!</v>
      </c>
      <c r="W817" s="30" t="e">
        <f>LEFT(TEXT(DataFromForm[[#This Row],[Heure levé]],"0000"),2)</f>
        <v>#VALUE!</v>
      </c>
      <c r="X817" s="31" t="e">
        <f>LEFT(TEXT(DataFromForm[[#This Row],[Heure levé]],"0000"),2)+1</f>
        <v>#VALUE!</v>
      </c>
      <c r="Y817" t="e">
        <f>IF(RIGHT(DataFromForm[[#This Row],[Heure levé]],2)*1 &gt;57, X817,W817)</f>
        <v>#VALUE!</v>
      </c>
      <c r="Z817" t="e">
        <f>IF(RIGHT(DataFromForm[[#This Row],[Heure levé]],2)*1 &gt;57,0,MROUND(RIGHT(DataFromForm[[#This Row],[Heure coucher]]*1,2),15))</f>
        <v>#VALUE!</v>
      </c>
      <c r="AA817" t="e" cm="1">
        <f t="array" aca="1" ref="AA817" ca="1">RIGHT(CELL("address",INDEX(Agenda!A:A,MATCH(DataFromForm[[#This Row],[Date]],Agenda!A:A,0))),3)</f>
        <v>#VALUE!</v>
      </c>
      <c r="AB817" s="4" t="e" cm="1">
        <f t="array" ref="AB817">INDEX(MatriceHeureHeure[], MATCH(Z817*1,TableHeuresMinutes[Colonne1],0),MATCH(Y817*1,(MatriceHeureHeure[#Headers])*1,0))</f>
        <v>#VALUE!</v>
      </c>
      <c r="AD817" s="48" t="e">
        <f>LEFT(TEXT(DataFromForm[[#This Row],[HeureBoisson]],"0000"),2)</f>
        <v>#VALUE!</v>
      </c>
      <c r="AE817" s="31" t="e">
        <f>LEFT(TEXT(DataFromForm[[#This Row],[HeureBoisson]],"0000"),2)+1</f>
        <v>#VALUE!</v>
      </c>
      <c r="AF817" t="e">
        <f>IF(RIGHT(DataFromForm[[#This Row],[HeureBoisson]],2)*1 &gt;57, AE817,AD817)</f>
        <v>#VALUE!</v>
      </c>
      <c r="AG817" t="e">
        <f>IF(RIGHT(DataFromForm[[#This Row],[HeureBoisson]],2)*1 &gt;57,0,MROUND(RIGHT(DataFromForm[[#This Row],[Heure coucher]]*1,2),15))</f>
        <v>#VALUE!</v>
      </c>
      <c r="AH817" t="e" cm="1">
        <f t="array" aca="1" ref="AH817" ca="1">RIGHT(CELL("address",INDEX(Agenda!A:A,MATCH(DataFromForm[[#This Row],[Date]],Agenda!A:A,0))),3)-1</f>
        <v>#VALUE!</v>
      </c>
      <c r="AI817" s="4" t="e" cm="1">
        <f t="array" ref="AI817">INDEX(MatriceHeureHeure[], MATCH(AG817*1,TableHeuresMinutes[Colonne1],0),MATCH(AF817*1,(MatriceHeureHeure[#Headers])*1,0))</f>
        <v>#VALUE!</v>
      </c>
      <c r="AJ817" s="37">
        <v>0</v>
      </c>
      <c r="AK817" s="48" t="e">
        <f>LEFT(TEXT(DataFromForm[[#This Row],[Heure sieste]],"0000"),2)</f>
        <v>#VALUE!</v>
      </c>
      <c r="AL817" s="31" t="e">
        <f>LEFT(TEXT(DataFromForm[[#This Row],[Heure sieste]],"0000"),2)+1</f>
        <v>#VALUE!</v>
      </c>
      <c r="AM817" t="e">
        <f>IF(RIGHT(DataFromForm[[#This Row],[Heure sieste]],2)*1 &gt;57, AL817,AK817)</f>
        <v>#VALUE!</v>
      </c>
      <c r="AN817" t="e">
        <f>IF(RIGHT(DataFromForm[[#This Row],[Heure sieste]],2)*1 &gt;57,0,MROUND(RIGHT(DataFromForm[[#This Row],[Heure sieste]]*1,2),15))</f>
        <v>#VALUE!</v>
      </c>
      <c r="AO817" t="e">
        <f>MROUND(DataFromForm[[#This Row],[Durée sieste]],15)</f>
        <v>#VALUE!</v>
      </c>
      <c r="AP817" t="e" cm="1">
        <f t="array" aca="1" ref="AP817" ca="1">RIGHT(CELL("address",INDEX(Agenda!A:A,MATCH(DataFromForm[[#This Row],[Date]],Agenda!A:A,0))),3)</f>
        <v>#VALUE!</v>
      </c>
      <c r="AQ817" s="4" t="e" cm="1">
        <f t="array" ref="AQ817">INDEX(MatriceHeureHeure[], MATCH(AN817*1,TableHeuresMinutes[Colonne1],0),MATCH(AM817*1,(MatriceHeureHeure[#Headers])*1,0))</f>
        <v>#VALUE!</v>
      </c>
      <c r="AR817" t="e">
        <f t="shared" si="13"/>
        <v>#VALUE!</v>
      </c>
    </row>
    <row r="818" spans="16:44">
      <c r="P818" s="30" t="e">
        <f>LEFT(TEXT(DataFromForm[[#This Row],[Heure coucher]],"0000"),2)</f>
        <v>#VALUE!</v>
      </c>
      <c r="Q818" s="31" t="e">
        <f>LEFT(TEXT(DataFromForm[[#This Row],[Heure coucher]],"0000"),2)+1</f>
        <v>#VALUE!</v>
      </c>
      <c r="R818" s="32" t="e">
        <f>IF(RIGHT(DataFromForm[[#This Row],[Heure coucher]],2)*1 &gt;57,Q818, P818)</f>
        <v>#VALUE!</v>
      </c>
      <c r="S818" s="33" t="e">
        <f>IF(RIGHT(DataFromForm[[#This Row],[Heure coucher]],2)*1 &gt;57,0,MROUND(RIGHT(DataFromForm[[#This Row],[Heure coucher]]*1,2),15))</f>
        <v>#VALUE!</v>
      </c>
      <c r="T818" s="20" t="e" cm="1">
        <f t="array" aca="1" ref="T818" ca="1">RIGHT(CELL("address",INDEX(Agenda!A:A,MATCH(DataFromForm[[#This Row],[Date]],Agenda!A:A,0))),3)</f>
        <v>#VALUE!</v>
      </c>
      <c r="U818" s="34" t="e" cm="1">
        <f t="array" ref="U818">INDEX(MatriceHeureHeure[], MATCH(S818*1,TableHeuresMinutes[Colonne1],0),MATCH(R818*1,(MatriceHeureHeure[#Headers])*1,0))</f>
        <v>#VALUE!</v>
      </c>
      <c r="W818" s="30" t="e">
        <f>LEFT(TEXT(DataFromForm[[#This Row],[Heure levé]],"0000"),2)</f>
        <v>#VALUE!</v>
      </c>
      <c r="X818" s="31" t="e">
        <f>LEFT(TEXT(DataFromForm[[#This Row],[Heure levé]],"0000"),2)+1</f>
        <v>#VALUE!</v>
      </c>
      <c r="Y818" t="e">
        <f>IF(RIGHT(DataFromForm[[#This Row],[Heure levé]],2)*1 &gt;57, X818,W818)</f>
        <v>#VALUE!</v>
      </c>
      <c r="Z818" t="e">
        <f>IF(RIGHT(DataFromForm[[#This Row],[Heure levé]],2)*1 &gt;57,0,MROUND(RIGHT(DataFromForm[[#This Row],[Heure coucher]]*1,2),15))</f>
        <v>#VALUE!</v>
      </c>
      <c r="AA818" t="e" cm="1">
        <f t="array" aca="1" ref="AA818" ca="1">RIGHT(CELL("address",INDEX(Agenda!A:A,MATCH(DataFromForm[[#This Row],[Date]],Agenda!A:A,0))),3)</f>
        <v>#VALUE!</v>
      </c>
      <c r="AB818" s="4" t="e" cm="1">
        <f t="array" ref="AB818">INDEX(MatriceHeureHeure[], MATCH(Z818*1,TableHeuresMinutes[Colonne1],0),MATCH(Y818*1,(MatriceHeureHeure[#Headers])*1,0))</f>
        <v>#VALUE!</v>
      </c>
      <c r="AD818" s="48" t="e">
        <f>LEFT(TEXT(DataFromForm[[#This Row],[HeureBoisson]],"0000"),2)</f>
        <v>#VALUE!</v>
      </c>
      <c r="AE818" s="31" t="e">
        <f>LEFT(TEXT(DataFromForm[[#This Row],[HeureBoisson]],"0000"),2)+1</f>
        <v>#VALUE!</v>
      </c>
      <c r="AF818" t="e">
        <f>IF(RIGHT(DataFromForm[[#This Row],[HeureBoisson]],2)*1 &gt;57, AE818,AD818)</f>
        <v>#VALUE!</v>
      </c>
      <c r="AG818" t="e">
        <f>IF(RIGHT(DataFromForm[[#This Row],[HeureBoisson]],2)*1 &gt;57,0,MROUND(RIGHT(DataFromForm[[#This Row],[Heure coucher]]*1,2),15))</f>
        <v>#VALUE!</v>
      </c>
      <c r="AH818" t="e" cm="1">
        <f t="array" aca="1" ref="AH818" ca="1">RIGHT(CELL("address",INDEX(Agenda!A:A,MATCH(DataFromForm[[#This Row],[Date]],Agenda!A:A,0))),3)-1</f>
        <v>#VALUE!</v>
      </c>
      <c r="AI818" s="4" t="e" cm="1">
        <f t="array" ref="AI818">INDEX(MatriceHeureHeure[], MATCH(AG818*1,TableHeuresMinutes[Colonne1],0),MATCH(AF818*1,(MatriceHeureHeure[#Headers])*1,0))</f>
        <v>#VALUE!</v>
      </c>
      <c r="AJ818" s="37">
        <v>0</v>
      </c>
      <c r="AK818" s="48" t="e">
        <f>LEFT(TEXT(DataFromForm[[#This Row],[Heure sieste]],"0000"),2)</f>
        <v>#VALUE!</v>
      </c>
      <c r="AL818" s="31" t="e">
        <f>LEFT(TEXT(DataFromForm[[#This Row],[Heure sieste]],"0000"),2)+1</f>
        <v>#VALUE!</v>
      </c>
      <c r="AM818" t="e">
        <f>IF(RIGHT(DataFromForm[[#This Row],[Heure sieste]],2)*1 &gt;57, AL818,AK818)</f>
        <v>#VALUE!</v>
      </c>
      <c r="AN818" t="e">
        <f>IF(RIGHT(DataFromForm[[#This Row],[Heure sieste]],2)*1 &gt;57,0,MROUND(RIGHT(DataFromForm[[#This Row],[Heure sieste]]*1,2),15))</f>
        <v>#VALUE!</v>
      </c>
      <c r="AO818" t="e">
        <f>MROUND(DataFromForm[[#This Row],[Durée sieste]],15)</f>
        <v>#VALUE!</v>
      </c>
      <c r="AP818" t="e" cm="1">
        <f t="array" aca="1" ref="AP818" ca="1">RIGHT(CELL("address",INDEX(Agenda!A:A,MATCH(DataFromForm[[#This Row],[Date]],Agenda!A:A,0))),3)</f>
        <v>#VALUE!</v>
      </c>
      <c r="AQ818" s="4" t="e" cm="1">
        <f t="array" ref="AQ818">INDEX(MatriceHeureHeure[], MATCH(AN818*1,TableHeuresMinutes[Colonne1],0),MATCH(AM818*1,(MatriceHeureHeure[#Headers])*1,0))</f>
        <v>#VALUE!</v>
      </c>
      <c r="AR818" t="e">
        <f t="shared" si="13"/>
        <v>#VALUE!</v>
      </c>
    </row>
    <row r="819" spans="16:44">
      <c r="P819" s="30" t="e">
        <f>LEFT(TEXT(DataFromForm[[#This Row],[Heure coucher]],"0000"),2)</f>
        <v>#VALUE!</v>
      </c>
      <c r="Q819" s="31" t="e">
        <f>LEFT(TEXT(DataFromForm[[#This Row],[Heure coucher]],"0000"),2)+1</f>
        <v>#VALUE!</v>
      </c>
      <c r="R819" s="32" t="e">
        <f>IF(RIGHT(DataFromForm[[#This Row],[Heure coucher]],2)*1 &gt;57,Q819, P819)</f>
        <v>#VALUE!</v>
      </c>
      <c r="S819" s="33" t="e">
        <f>IF(RIGHT(DataFromForm[[#This Row],[Heure coucher]],2)*1 &gt;57,0,MROUND(RIGHT(DataFromForm[[#This Row],[Heure coucher]]*1,2),15))</f>
        <v>#VALUE!</v>
      </c>
      <c r="T819" s="20" t="e" cm="1">
        <f t="array" aca="1" ref="T819" ca="1">RIGHT(CELL("address",INDEX(Agenda!A:A,MATCH(DataFromForm[[#This Row],[Date]],Agenda!A:A,0))),3)</f>
        <v>#VALUE!</v>
      </c>
      <c r="U819" s="34" t="e" cm="1">
        <f t="array" ref="U819">INDEX(MatriceHeureHeure[], MATCH(S819*1,TableHeuresMinutes[Colonne1],0),MATCH(R819*1,(MatriceHeureHeure[#Headers])*1,0))</f>
        <v>#VALUE!</v>
      </c>
      <c r="W819" s="30" t="e">
        <f>LEFT(TEXT(DataFromForm[[#This Row],[Heure levé]],"0000"),2)</f>
        <v>#VALUE!</v>
      </c>
      <c r="X819" s="31" t="e">
        <f>LEFT(TEXT(DataFromForm[[#This Row],[Heure levé]],"0000"),2)+1</f>
        <v>#VALUE!</v>
      </c>
      <c r="Y819" t="e">
        <f>IF(RIGHT(DataFromForm[[#This Row],[Heure levé]],2)*1 &gt;57, X819,W819)</f>
        <v>#VALUE!</v>
      </c>
      <c r="Z819" t="e">
        <f>IF(RIGHT(DataFromForm[[#This Row],[Heure levé]],2)*1 &gt;57,0,MROUND(RIGHT(DataFromForm[[#This Row],[Heure coucher]]*1,2),15))</f>
        <v>#VALUE!</v>
      </c>
      <c r="AA819" t="e" cm="1">
        <f t="array" aca="1" ref="AA819" ca="1">RIGHT(CELL("address",INDEX(Agenda!A:A,MATCH(DataFromForm[[#This Row],[Date]],Agenda!A:A,0))),3)</f>
        <v>#VALUE!</v>
      </c>
      <c r="AB819" s="4" t="e" cm="1">
        <f t="array" ref="AB819">INDEX(MatriceHeureHeure[], MATCH(Z819*1,TableHeuresMinutes[Colonne1],0),MATCH(Y819*1,(MatriceHeureHeure[#Headers])*1,0))</f>
        <v>#VALUE!</v>
      </c>
      <c r="AD819" s="48" t="e">
        <f>LEFT(TEXT(DataFromForm[[#This Row],[HeureBoisson]],"0000"),2)</f>
        <v>#VALUE!</v>
      </c>
      <c r="AE819" s="31" t="e">
        <f>LEFT(TEXT(DataFromForm[[#This Row],[HeureBoisson]],"0000"),2)+1</f>
        <v>#VALUE!</v>
      </c>
      <c r="AF819" t="e">
        <f>IF(RIGHT(DataFromForm[[#This Row],[HeureBoisson]],2)*1 &gt;57, AE819,AD819)</f>
        <v>#VALUE!</v>
      </c>
      <c r="AG819" t="e">
        <f>IF(RIGHT(DataFromForm[[#This Row],[HeureBoisson]],2)*1 &gt;57,0,MROUND(RIGHT(DataFromForm[[#This Row],[Heure coucher]]*1,2),15))</f>
        <v>#VALUE!</v>
      </c>
      <c r="AH819" t="e" cm="1">
        <f t="array" aca="1" ref="AH819" ca="1">RIGHT(CELL("address",INDEX(Agenda!A:A,MATCH(DataFromForm[[#This Row],[Date]],Agenda!A:A,0))),3)-1</f>
        <v>#VALUE!</v>
      </c>
      <c r="AI819" s="4" t="e" cm="1">
        <f t="array" ref="AI819">INDEX(MatriceHeureHeure[], MATCH(AG819*1,TableHeuresMinutes[Colonne1],0),MATCH(AF819*1,(MatriceHeureHeure[#Headers])*1,0))</f>
        <v>#VALUE!</v>
      </c>
      <c r="AJ819" s="37">
        <v>0</v>
      </c>
      <c r="AK819" s="48" t="e">
        <f>LEFT(TEXT(DataFromForm[[#This Row],[Heure sieste]],"0000"),2)</f>
        <v>#VALUE!</v>
      </c>
      <c r="AL819" s="31" t="e">
        <f>LEFT(TEXT(DataFromForm[[#This Row],[Heure sieste]],"0000"),2)+1</f>
        <v>#VALUE!</v>
      </c>
      <c r="AM819" t="e">
        <f>IF(RIGHT(DataFromForm[[#This Row],[Heure sieste]],2)*1 &gt;57, AL819,AK819)</f>
        <v>#VALUE!</v>
      </c>
      <c r="AN819" t="e">
        <f>IF(RIGHT(DataFromForm[[#This Row],[Heure sieste]],2)*1 &gt;57,0,MROUND(RIGHT(DataFromForm[[#This Row],[Heure sieste]]*1,2),15))</f>
        <v>#VALUE!</v>
      </c>
      <c r="AO819" t="e">
        <f>MROUND(DataFromForm[[#This Row],[Durée sieste]],15)</f>
        <v>#VALUE!</v>
      </c>
      <c r="AP819" t="e" cm="1">
        <f t="array" aca="1" ref="AP819" ca="1">RIGHT(CELL("address",INDEX(Agenda!A:A,MATCH(DataFromForm[[#This Row],[Date]],Agenda!A:A,0))),3)</f>
        <v>#VALUE!</v>
      </c>
      <c r="AQ819" s="4" t="e" cm="1">
        <f t="array" ref="AQ819">INDEX(MatriceHeureHeure[], MATCH(AN819*1,TableHeuresMinutes[Colonne1],0),MATCH(AM819*1,(MatriceHeureHeure[#Headers])*1,0))</f>
        <v>#VALUE!</v>
      </c>
      <c r="AR819" t="e">
        <f t="shared" si="13"/>
        <v>#VALUE!</v>
      </c>
    </row>
    <row r="820" spans="16:44">
      <c r="P820" s="30" t="e">
        <f>LEFT(TEXT(DataFromForm[[#This Row],[Heure coucher]],"0000"),2)</f>
        <v>#VALUE!</v>
      </c>
      <c r="Q820" s="31" t="e">
        <f>LEFT(TEXT(DataFromForm[[#This Row],[Heure coucher]],"0000"),2)+1</f>
        <v>#VALUE!</v>
      </c>
      <c r="R820" s="32" t="e">
        <f>IF(RIGHT(DataFromForm[[#This Row],[Heure coucher]],2)*1 &gt;57,Q820, P820)</f>
        <v>#VALUE!</v>
      </c>
      <c r="S820" s="33" t="e">
        <f>IF(RIGHT(DataFromForm[[#This Row],[Heure coucher]],2)*1 &gt;57,0,MROUND(RIGHT(DataFromForm[[#This Row],[Heure coucher]]*1,2),15))</f>
        <v>#VALUE!</v>
      </c>
      <c r="T820" s="20" t="e" cm="1">
        <f t="array" aca="1" ref="T820" ca="1">RIGHT(CELL("address",INDEX(Agenda!A:A,MATCH(DataFromForm[[#This Row],[Date]],Agenda!A:A,0))),3)</f>
        <v>#VALUE!</v>
      </c>
      <c r="U820" s="34" t="e" cm="1">
        <f t="array" ref="U820">INDEX(MatriceHeureHeure[], MATCH(S820*1,TableHeuresMinutes[Colonne1],0),MATCH(R820*1,(MatriceHeureHeure[#Headers])*1,0))</f>
        <v>#VALUE!</v>
      </c>
      <c r="W820" s="30" t="e">
        <f>LEFT(TEXT(DataFromForm[[#This Row],[Heure levé]],"0000"),2)</f>
        <v>#VALUE!</v>
      </c>
      <c r="X820" s="31" t="e">
        <f>LEFT(TEXT(DataFromForm[[#This Row],[Heure levé]],"0000"),2)+1</f>
        <v>#VALUE!</v>
      </c>
      <c r="Y820" t="e">
        <f>IF(RIGHT(DataFromForm[[#This Row],[Heure levé]],2)*1 &gt;57, X820,W820)</f>
        <v>#VALUE!</v>
      </c>
      <c r="Z820" t="e">
        <f>IF(RIGHT(DataFromForm[[#This Row],[Heure levé]],2)*1 &gt;57,0,MROUND(RIGHT(DataFromForm[[#This Row],[Heure coucher]]*1,2),15))</f>
        <v>#VALUE!</v>
      </c>
      <c r="AA820" t="e" cm="1">
        <f t="array" aca="1" ref="AA820" ca="1">RIGHT(CELL("address",INDEX(Agenda!A:A,MATCH(DataFromForm[[#This Row],[Date]],Agenda!A:A,0))),3)</f>
        <v>#VALUE!</v>
      </c>
      <c r="AB820" s="4" t="e" cm="1">
        <f t="array" ref="AB820">INDEX(MatriceHeureHeure[], MATCH(Z820*1,TableHeuresMinutes[Colonne1],0),MATCH(Y820*1,(MatriceHeureHeure[#Headers])*1,0))</f>
        <v>#VALUE!</v>
      </c>
      <c r="AD820" s="48" t="e">
        <f>LEFT(TEXT(DataFromForm[[#This Row],[HeureBoisson]],"0000"),2)</f>
        <v>#VALUE!</v>
      </c>
      <c r="AE820" s="31" t="e">
        <f>LEFT(TEXT(DataFromForm[[#This Row],[HeureBoisson]],"0000"),2)+1</f>
        <v>#VALUE!</v>
      </c>
      <c r="AF820" t="e">
        <f>IF(RIGHT(DataFromForm[[#This Row],[HeureBoisson]],2)*1 &gt;57, AE820,AD820)</f>
        <v>#VALUE!</v>
      </c>
      <c r="AG820" t="e">
        <f>IF(RIGHT(DataFromForm[[#This Row],[HeureBoisson]],2)*1 &gt;57,0,MROUND(RIGHT(DataFromForm[[#This Row],[Heure coucher]]*1,2),15))</f>
        <v>#VALUE!</v>
      </c>
      <c r="AH820" t="e" cm="1">
        <f t="array" aca="1" ref="AH820" ca="1">RIGHT(CELL("address",INDEX(Agenda!A:A,MATCH(DataFromForm[[#This Row],[Date]],Agenda!A:A,0))),3)-1</f>
        <v>#VALUE!</v>
      </c>
      <c r="AI820" s="4" t="e" cm="1">
        <f t="array" ref="AI820">INDEX(MatriceHeureHeure[], MATCH(AG820*1,TableHeuresMinutes[Colonne1],0),MATCH(AF820*1,(MatriceHeureHeure[#Headers])*1,0))</f>
        <v>#VALUE!</v>
      </c>
      <c r="AJ820" s="37">
        <v>0</v>
      </c>
      <c r="AK820" s="48" t="e">
        <f>LEFT(TEXT(DataFromForm[[#This Row],[Heure sieste]],"0000"),2)</f>
        <v>#VALUE!</v>
      </c>
      <c r="AL820" s="31" t="e">
        <f>LEFT(TEXT(DataFromForm[[#This Row],[Heure sieste]],"0000"),2)+1</f>
        <v>#VALUE!</v>
      </c>
      <c r="AM820" t="e">
        <f>IF(RIGHT(DataFromForm[[#This Row],[Heure sieste]],2)*1 &gt;57, AL820,AK820)</f>
        <v>#VALUE!</v>
      </c>
      <c r="AN820" t="e">
        <f>IF(RIGHT(DataFromForm[[#This Row],[Heure sieste]],2)*1 &gt;57,0,MROUND(RIGHT(DataFromForm[[#This Row],[Heure sieste]]*1,2),15))</f>
        <v>#VALUE!</v>
      </c>
      <c r="AO820" t="e">
        <f>MROUND(DataFromForm[[#This Row],[Durée sieste]],15)</f>
        <v>#VALUE!</v>
      </c>
      <c r="AP820" t="e" cm="1">
        <f t="array" aca="1" ref="AP820" ca="1">RIGHT(CELL("address",INDEX(Agenda!A:A,MATCH(DataFromForm[[#This Row],[Date]],Agenda!A:A,0))),3)</f>
        <v>#VALUE!</v>
      </c>
      <c r="AQ820" s="4" t="e" cm="1">
        <f t="array" ref="AQ820">INDEX(MatriceHeureHeure[], MATCH(AN820*1,TableHeuresMinutes[Colonne1],0),MATCH(AM820*1,(MatriceHeureHeure[#Headers])*1,0))</f>
        <v>#VALUE!</v>
      </c>
      <c r="AR820" t="e">
        <f t="shared" si="13"/>
        <v>#VALUE!</v>
      </c>
    </row>
    <row r="821" spans="16:44">
      <c r="P821" s="30" t="e">
        <f>LEFT(TEXT(DataFromForm[[#This Row],[Heure coucher]],"0000"),2)</f>
        <v>#VALUE!</v>
      </c>
      <c r="Q821" s="31" t="e">
        <f>LEFT(TEXT(DataFromForm[[#This Row],[Heure coucher]],"0000"),2)+1</f>
        <v>#VALUE!</v>
      </c>
      <c r="R821" s="32" t="e">
        <f>IF(RIGHT(DataFromForm[[#This Row],[Heure coucher]],2)*1 &gt;57,Q821, P821)</f>
        <v>#VALUE!</v>
      </c>
      <c r="S821" s="33" t="e">
        <f>IF(RIGHT(DataFromForm[[#This Row],[Heure coucher]],2)*1 &gt;57,0,MROUND(RIGHT(DataFromForm[[#This Row],[Heure coucher]]*1,2),15))</f>
        <v>#VALUE!</v>
      </c>
      <c r="T821" s="20" t="e" cm="1">
        <f t="array" aca="1" ref="T821" ca="1">RIGHT(CELL("address",INDEX(Agenda!A:A,MATCH(DataFromForm[[#This Row],[Date]],Agenda!A:A,0))),3)</f>
        <v>#VALUE!</v>
      </c>
      <c r="U821" s="34" t="e" cm="1">
        <f t="array" ref="U821">INDEX(MatriceHeureHeure[], MATCH(S821*1,TableHeuresMinutes[Colonne1],0),MATCH(R821*1,(MatriceHeureHeure[#Headers])*1,0))</f>
        <v>#VALUE!</v>
      </c>
      <c r="W821" s="30" t="e">
        <f>LEFT(TEXT(DataFromForm[[#This Row],[Heure levé]],"0000"),2)</f>
        <v>#VALUE!</v>
      </c>
      <c r="X821" s="31" t="e">
        <f>LEFT(TEXT(DataFromForm[[#This Row],[Heure levé]],"0000"),2)+1</f>
        <v>#VALUE!</v>
      </c>
      <c r="Y821" t="e">
        <f>IF(RIGHT(DataFromForm[[#This Row],[Heure levé]],2)*1 &gt;57, X821,W821)</f>
        <v>#VALUE!</v>
      </c>
      <c r="Z821" t="e">
        <f>IF(RIGHT(DataFromForm[[#This Row],[Heure levé]],2)*1 &gt;57,0,MROUND(RIGHT(DataFromForm[[#This Row],[Heure coucher]]*1,2),15))</f>
        <v>#VALUE!</v>
      </c>
      <c r="AA821" t="e" cm="1">
        <f t="array" aca="1" ref="AA821" ca="1">RIGHT(CELL("address",INDEX(Agenda!A:A,MATCH(DataFromForm[[#This Row],[Date]],Agenda!A:A,0))),3)</f>
        <v>#VALUE!</v>
      </c>
      <c r="AB821" s="4" t="e" cm="1">
        <f t="array" ref="AB821">INDEX(MatriceHeureHeure[], MATCH(Z821*1,TableHeuresMinutes[Colonne1],0),MATCH(Y821*1,(MatriceHeureHeure[#Headers])*1,0))</f>
        <v>#VALUE!</v>
      </c>
      <c r="AD821" s="48" t="e">
        <f>LEFT(TEXT(DataFromForm[[#This Row],[HeureBoisson]],"0000"),2)</f>
        <v>#VALUE!</v>
      </c>
      <c r="AE821" s="31" t="e">
        <f>LEFT(TEXT(DataFromForm[[#This Row],[HeureBoisson]],"0000"),2)+1</f>
        <v>#VALUE!</v>
      </c>
      <c r="AF821" t="e">
        <f>IF(RIGHT(DataFromForm[[#This Row],[HeureBoisson]],2)*1 &gt;57, AE821,AD821)</f>
        <v>#VALUE!</v>
      </c>
      <c r="AG821" t="e">
        <f>IF(RIGHT(DataFromForm[[#This Row],[HeureBoisson]],2)*1 &gt;57,0,MROUND(RIGHT(DataFromForm[[#This Row],[Heure coucher]]*1,2),15))</f>
        <v>#VALUE!</v>
      </c>
      <c r="AH821" t="e" cm="1">
        <f t="array" aca="1" ref="AH821" ca="1">RIGHT(CELL("address",INDEX(Agenda!A:A,MATCH(DataFromForm[[#This Row],[Date]],Agenda!A:A,0))),3)-1</f>
        <v>#VALUE!</v>
      </c>
      <c r="AI821" s="4" t="e" cm="1">
        <f t="array" ref="AI821">INDEX(MatriceHeureHeure[], MATCH(AG821*1,TableHeuresMinutes[Colonne1],0),MATCH(AF821*1,(MatriceHeureHeure[#Headers])*1,0))</f>
        <v>#VALUE!</v>
      </c>
      <c r="AJ821" s="37">
        <v>0</v>
      </c>
      <c r="AK821" s="48" t="e">
        <f>LEFT(TEXT(DataFromForm[[#This Row],[Heure sieste]],"0000"),2)</f>
        <v>#VALUE!</v>
      </c>
      <c r="AL821" s="31" t="e">
        <f>LEFT(TEXT(DataFromForm[[#This Row],[Heure sieste]],"0000"),2)+1</f>
        <v>#VALUE!</v>
      </c>
      <c r="AM821" t="e">
        <f>IF(RIGHT(DataFromForm[[#This Row],[Heure sieste]],2)*1 &gt;57, AL821,AK821)</f>
        <v>#VALUE!</v>
      </c>
      <c r="AN821" t="e">
        <f>IF(RIGHT(DataFromForm[[#This Row],[Heure sieste]],2)*1 &gt;57,0,MROUND(RIGHT(DataFromForm[[#This Row],[Heure sieste]]*1,2),15))</f>
        <v>#VALUE!</v>
      </c>
      <c r="AO821" t="e">
        <f>MROUND(DataFromForm[[#This Row],[Durée sieste]],15)</f>
        <v>#VALUE!</v>
      </c>
      <c r="AP821" t="e" cm="1">
        <f t="array" aca="1" ref="AP821" ca="1">RIGHT(CELL("address",INDEX(Agenda!A:A,MATCH(DataFromForm[[#This Row],[Date]],Agenda!A:A,0))),3)</f>
        <v>#VALUE!</v>
      </c>
      <c r="AQ821" s="4" t="e" cm="1">
        <f t="array" ref="AQ821">INDEX(MatriceHeureHeure[], MATCH(AN821*1,TableHeuresMinutes[Colonne1],0),MATCH(AM821*1,(MatriceHeureHeure[#Headers])*1,0))</f>
        <v>#VALUE!</v>
      </c>
      <c r="AR821" t="e">
        <f t="shared" si="13"/>
        <v>#VALUE!</v>
      </c>
    </row>
    <row r="822" spans="16:44">
      <c r="P822" s="30" t="e">
        <f>LEFT(TEXT(DataFromForm[[#This Row],[Heure coucher]],"0000"),2)</f>
        <v>#VALUE!</v>
      </c>
      <c r="Q822" s="31" t="e">
        <f>LEFT(TEXT(DataFromForm[[#This Row],[Heure coucher]],"0000"),2)+1</f>
        <v>#VALUE!</v>
      </c>
      <c r="R822" s="32" t="e">
        <f>IF(RIGHT(DataFromForm[[#This Row],[Heure coucher]],2)*1 &gt;57,Q822, P822)</f>
        <v>#VALUE!</v>
      </c>
      <c r="S822" s="33" t="e">
        <f>IF(RIGHT(DataFromForm[[#This Row],[Heure coucher]],2)*1 &gt;57,0,MROUND(RIGHT(DataFromForm[[#This Row],[Heure coucher]]*1,2),15))</f>
        <v>#VALUE!</v>
      </c>
      <c r="T822" s="20" t="e" cm="1">
        <f t="array" aca="1" ref="T822" ca="1">RIGHT(CELL("address",INDEX(Agenda!A:A,MATCH(DataFromForm[[#This Row],[Date]],Agenda!A:A,0))),3)</f>
        <v>#VALUE!</v>
      </c>
      <c r="U822" s="34" t="e" cm="1">
        <f t="array" ref="U822">INDEX(MatriceHeureHeure[], MATCH(S822*1,TableHeuresMinutes[Colonne1],0),MATCH(R822*1,(MatriceHeureHeure[#Headers])*1,0))</f>
        <v>#VALUE!</v>
      </c>
      <c r="W822" s="30" t="e">
        <f>LEFT(TEXT(DataFromForm[[#This Row],[Heure levé]],"0000"),2)</f>
        <v>#VALUE!</v>
      </c>
      <c r="X822" s="31" t="e">
        <f>LEFT(TEXT(DataFromForm[[#This Row],[Heure levé]],"0000"),2)+1</f>
        <v>#VALUE!</v>
      </c>
      <c r="Y822" t="e">
        <f>IF(RIGHT(DataFromForm[[#This Row],[Heure levé]],2)*1 &gt;57, X822,W822)</f>
        <v>#VALUE!</v>
      </c>
      <c r="Z822" t="e">
        <f>IF(RIGHT(DataFromForm[[#This Row],[Heure levé]],2)*1 &gt;57,0,MROUND(RIGHT(DataFromForm[[#This Row],[Heure coucher]]*1,2),15))</f>
        <v>#VALUE!</v>
      </c>
      <c r="AA822" t="e" cm="1">
        <f t="array" aca="1" ref="AA822" ca="1">RIGHT(CELL("address",INDEX(Agenda!A:A,MATCH(DataFromForm[[#This Row],[Date]],Agenda!A:A,0))),3)</f>
        <v>#VALUE!</v>
      </c>
      <c r="AB822" s="4" t="e" cm="1">
        <f t="array" ref="AB822">INDEX(MatriceHeureHeure[], MATCH(Z822*1,TableHeuresMinutes[Colonne1],0),MATCH(Y822*1,(MatriceHeureHeure[#Headers])*1,0))</f>
        <v>#VALUE!</v>
      </c>
      <c r="AD822" s="48" t="e">
        <f>LEFT(TEXT(DataFromForm[[#This Row],[HeureBoisson]],"0000"),2)</f>
        <v>#VALUE!</v>
      </c>
      <c r="AE822" s="31" t="e">
        <f>LEFT(TEXT(DataFromForm[[#This Row],[HeureBoisson]],"0000"),2)+1</f>
        <v>#VALUE!</v>
      </c>
      <c r="AF822" t="e">
        <f>IF(RIGHT(DataFromForm[[#This Row],[HeureBoisson]],2)*1 &gt;57, AE822,AD822)</f>
        <v>#VALUE!</v>
      </c>
      <c r="AG822" t="e">
        <f>IF(RIGHT(DataFromForm[[#This Row],[HeureBoisson]],2)*1 &gt;57,0,MROUND(RIGHT(DataFromForm[[#This Row],[Heure coucher]]*1,2),15))</f>
        <v>#VALUE!</v>
      </c>
      <c r="AH822" t="e" cm="1">
        <f t="array" aca="1" ref="AH822" ca="1">RIGHT(CELL("address",INDEX(Agenda!A:A,MATCH(DataFromForm[[#This Row],[Date]],Agenda!A:A,0))),3)-1</f>
        <v>#VALUE!</v>
      </c>
      <c r="AI822" s="4" t="e" cm="1">
        <f t="array" ref="AI822">INDEX(MatriceHeureHeure[], MATCH(AG822*1,TableHeuresMinutes[Colonne1],0),MATCH(AF822*1,(MatriceHeureHeure[#Headers])*1,0))</f>
        <v>#VALUE!</v>
      </c>
      <c r="AJ822" s="37">
        <v>0</v>
      </c>
      <c r="AK822" s="48" t="e">
        <f>LEFT(TEXT(DataFromForm[[#This Row],[Heure sieste]],"0000"),2)</f>
        <v>#VALUE!</v>
      </c>
      <c r="AL822" s="31" t="e">
        <f>LEFT(TEXT(DataFromForm[[#This Row],[Heure sieste]],"0000"),2)+1</f>
        <v>#VALUE!</v>
      </c>
      <c r="AM822" t="e">
        <f>IF(RIGHT(DataFromForm[[#This Row],[Heure sieste]],2)*1 &gt;57, AL822,AK822)</f>
        <v>#VALUE!</v>
      </c>
      <c r="AN822" t="e">
        <f>IF(RIGHT(DataFromForm[[#This Row],[Heure sieste]],2)*1 &gt;57,0,MROUND(RIGHT(DataFromForm[[#This Row],[Heure sieste]]*1,2),15))</f>
        <v>#VALUE!</v>
      </c>
      <c r="AO822" t="e">
        <f>MROUND(DataFromForm[[#This Row],[Durée sieste]],15)</f>
        <v>#VALUE!</v>
      </c>
      <c r="AP822" t="e" cm="1">
        <f t="array" aca="1" ref="AP822" ca="1">RIGHT(CELL("address",INDEX(Agenda!A:A,MATCH(DataFromForm[[#This Row],[Date]],Agenda!A:A,0))),3)</f>
        <v>#VALUE!</v>
      </c>
      <c r="AQ822" s="4" t="e" cm="1">
        <f t="array" ref="AQ822">INDEX(MatriceHeureHeure[], MATCH(AN822*1,TableHeuresMinutes[Colonne1],0),MATCH(AM822*1,(MatriceHeureHeure[#Headers])*1,0))</f>
        <v>#VALUE!</v>
      </c>
      <c r="AR822" t="e">
        <f t="shared" si="13"/>
        <v>#VALUE!</v>
      </c>
    </row>
    <row r="823" spans="16:44">
      <c r="P823" s="30" t="e">
        <f>LEFT(TEXT(DataFromForm[[#This Row],[Heure coucher]],"0000"),2)</f>
        <v>#VALUE!</v>
      </c>
      <c r="Q823" s="31" t="e">
        <f>LEFT(TEXT(DataFromForm[[#This Row],[Heure coucher]],"0000"),2)+1</f>
        <v>#VALUE!</v>
      </c>
      <c r="R823" s="32" t="e">
        <f>IF(RIGHT(DataFromForm[[#This Row],[Heure coucher]],2)*1 &gt;57,Q823, P823)</f>
        <v>#VALUE!</v>
      </c>
      <c r="S823" s="33" t="e">
        <f>IF(RIGHT(DataFromForm[[#This Row],[Heure coucher]],2)*1 &gt;57,0,MROUND(RIGHT(DataFromForm[[#This Row],[Heure coucher]]*1,2),15))</f>
        <v>#VALUE!</v>
      </c>
      <c r="T823" s="20" t="e" cm="1">
        <f t="array" aca="1" ref="T823" ca="1">RIGHT(CELL("address",INDEX(Agenda!A:A,MATCH(DataFromForm[[#This Row],[Date]],Agenda!A:A,0))),3)</f>
        <v>#VALUE!</v>
      </c>
      <c r="U823" s="34" t="e" cm="1">
        <f t="array" ref="U823">INDEX(MatriceHeureHeure[], MATCH(S823*1,TableHeuresMinutes[Colonne1],0),MATCH(R823*1,(MatriceHeureHeure[#Headers])*1,0))</f>
        <v>#VALUE!</v>
      </c>
      <c r="W823" s="30" t="e">
        <f>LEFT(TEXT(DataFromForm[[#This Row],[Heure levé]],"0000"),2)</f>
        <v>#VALUE!</v>
      </c>
      <c r="X823" s="31" t="e">
        <f>LEFT(TEXT(DataFromForm[[#This Row],[Heure levé]],"0000"),2)+1</f>
        <v>#VALUE!</v>
      </c>
      <c r="Y823" t="e">
        <f>IF(RIGHT(DataFromForm[[#This Row],[Heure levé]],2)*1 &gt;57, X823,W823)</f>
        <v>#VALUE!</v>
      </c>
      <c r="Z823" t="e">
        <f>IF(RIGHT(DataFromForm[[#This Row],[Heure levé]],2)*1 &gt;57,0,MROUND(RIGHT(DataFromForm[[#This Row],[Heure coucher]]*1,2),15))</f>
        <v>#VALUE!</v>
      </c>
      <c r="AA823" t="e" cm="1">
        <f t="array" aca="1" ref="AA823" ca="1">RIGHT(CELL("address",INDEX(Agenda!A:A,MATCH(DataFromForm[[#This Row],[Date]],Agenda!A:A,0))),3)</f>
        <v>#VALUE!</v>
      </c>
      <c r="AB823" s="4" t="e" cm="1">
        <f t="array" ref="AB823">INDEX(MatriceHeureHeure[], MATCH(Z823*1,TableHeuresMinutes[Colonne1],0),MATCH(Y823*1,(MatriceHeureHeure[#Headers])*1,0))</f>
        <v>#VALUE!</v>
      </c>
      <c r="AD823" s="48" t="e">
        <f>LEFT(TEXT(DataFromForm[[#This Row],[HeureBoisson]],"0000"),2)</f>
        <v>#VALUE!</v>
      </c>
      <c r="AE823" s="31" t="e">
        <f>LEFT(TEXT(DataFromForm[[#This Row],[HeureBoisson]],"0000"),2)+1</f>
        <v>#VALUE!</v>
      </c>
      <c r="AF823" t="e">
        <f>IF(RIGHT(DataFromForm[[#This Row],[HeureBoisson]],2)*1 &gt;57, AE823,AD823)</f>
        <v>#VALUE!</v>
      </c>
      <c r="AG823" t="e">
        <f>IF(RIGHT(DataFromForm[[#This Row],[HeureBoisson]],2)*1 &gt;57,0,MROUND(RIGHT(DataFromForm[[#This Row],[Heure coucher]]*1,2),15))</f>
        <v>#VALUE!</v>
      </c>
      <c r="AH823" t="e" cm="1">
        <f t="array" aca="1" ref="AH823" ca="1">RIGHT(CELL("address",INDEX(Agenda!A:A,MATCH(DataFromForm[[#This Row],[Date]],Agenda!A:A,0))),3)-1</f>
        <v>#VALUE!</v>
      </c>
      <c r="AI823" s="4" t="e" cm="1">
        <f t="array" ref="AI823">INDEX(MatriceHeureHeure[], MATCH(AG823*1,TableHeuresMinutes[Colonne1],0),MATCH(AF823*1,(MatriceHeureHeure[#Headers])*1,0))</f>
        <v>#VALUE!</v>
      </c>
      <c r="AJ823" s="37">
        <v>0</v>
      </c>
      <c r="AK823" s="48" t="e">
        <f>LEFT(TEXT(DataFromForm[[#This Row],[Heure sieste]],"0000"),2)</f>
        <v>#VALUE!</v>
      </c>
      <c r="AL823" s="31" t="e">
        <f>LEFT(TEXT(DataFromForm[[#This Row],[Heure sieste]],"0000"),2)+1</f>
        <v>#VALUE!</v>
      </c>
      <c r="AM823" t="e">
        <f>IF(RIGHT(DataFromForm[[#This Row],[Heure sieste]],2)*1 &gt;57, AL823,AK823)</f>
        <v>#VALUE!</v>
      </c>
      <c r="AN823" t="e">
        <f>IF(RIGHT(DataFromForm[[#This Row],[Heure sieste]],2)*1 &gt;57,0,MROUND(RIGHT(DataFromForm[[#This Row],[Heure sieste]]*1,2),15))</f>
        <v>#VALUE!</v>
      </c>
      <c r="AO823" t="e">
        <f>MROUND(DataFromForm[[#This Row],[Durée sieste]],15)</f>
        <v>#VALUE!</v>
      </c>
      <c r="AP823" t="e" cm="1">
        <f t="array" aca="1" ref="AP823" ca="1">RIGHT(CELL("address",INDEX(Agenda!A:A,MATCH(DataFromForm[[#This Row],[Date]],Agenda!A:A,0))),3)</f>
        <v>#VALUE!</v>
      </c>
      <c r="AQ823" s="4" t="e" cm="1">
        <f t="array" ref="AQ823">INDEX(MatriceHeureHeure[], MATCH(AN823*1,TableHeuresMinutes[Colonne1],0),MATCH(AM823*1,(MatriceHeureHeure[#Headers])*1,0))</f>
        <v>#VALUE!</v>
      </c>
      <c r="AR823" t="e">
        <f t="shared" si="13"/>
        <v>#VALUE!</v>
      </c>
    </row>
    <row r="824" spans="16:44">
      <c r="P824" s="30" t="e">
        <f>LEFT(TEXT(DataFromForm[[#This Row],[Heure coucher]],"0000"),2)</f>
        <v>#VALUE!</v>
      </c>
      <c r="Q824" s="31" t="e">
        <f>LEFT(TEXT(DataFromForm[[#This Row],[Heure coucher]],"0000"),2)+1</f>
        <v>#VALUE!</v>
      </c>
      <c r="R824" s="32" t="e">
        <f>IF(RIGHT(DataFromForm[[#This Row],[Heure coucher]],2)*1 &gt;57,Q824, P824)</f>
        <v>#VALUE!</v>
      </c>
      <c r="S824" s="33" t="e">
        <f>IF(RIGHT(DataFromForm[[#This Row],[Heure coucher]],2)*1 &gt;57,0,MROUND(RIGHT(DataFromForm[[#This Row],[Heure coucher]]*1,2),15))</f>
        <v>#VALUE!</v>
      </c>
      <c r="T824" s="20" t="e" cm="1">
        <f t="array" aca="1" ref="T824" ca="1">RIGHT(CELL("address",INDEX(Agenda!A:A,MATCH(DataFromForm[[#This Row],[Date]],Agenda!A:A,0))),3)</f>
        <v>#VALUE!</v>
      </c>
      <c r="U824" s="34" t="e" cm="1">
        <f t="array" ref="U824">INDEX(MatriceHeureHeure[], MATCH(S824*1,TableHeuresMinutes[Colonne1],0),MATCH(R824*1,(MatriceHeureHeure[#Headers])*1,0))</f>
        <v>#VALUE!</v>
      </c>
      <c r="W824" s="30" t="e">
        <f>LEFT(TEXT(DataFromForm[[#This Row],[Heure levé]],"0000"),2)</f>
        <v>#VALUE!</v>
      </c>
      <c r="X824" s="31" t="e">
        <f>LEFT(TEXT(DataFromForm[[#This Row],[Heure levé]],"0000"),2)+1</f>
        <v>#VALUE!</v>
      </c>
      <c r="Y824" t="e">
        <f>IF(RIGHT(DataFromForm[[#This Row],[Heure levé]],2)*1 &gt;57, X824,W824)</f>
        <v>#VALUE!</v>
      </c>
      <c r="Z824" t="e">
        <f>IF(RIGHT(DataFromForm[[#This Row],[Heure levé]],2)*1 &gt;57,0,MROUND(RIGHT(DataFromForm[[#This Row],[Heure coucher]]*1,2),15))</f>
        <v>#VALUE!</v>
      </c>
      <c r="AA824" t="e" cm="1">
        <f t="array" aca="1" ref="AA824" ca="1">RIGHT(CELL("address",INDEX(Agenda!A:A,MATCH(DataFromForm[[#This Row],[Date]],Agenda!A:A,0))),3)</f>
        <v>#VALUE!</v>
      </c>
      <c r="AB824" s="4" t="e" cm="1">
        <f t="array" ref="AB824">INDEX(MatriceHeureHeure[], MATCH(Z824*1,TableHeuresMinutes[Colonne1],0),MATCH(Y824*1,(MatriceHeureHeure[#Headers])*1,0))</f>
        <v>#VALUE!</v>
      </c>
      <c r="AD824" s="48" t="e">
        <f>LEFT(TEXT(DataFromForm[[#This Row],[HeureBoisson]],"0000"),2)</f>
        <v>#VALUE!</v>
      </c>
      <c r="AE824" s="31" t="e">
        <f>LEFT(TEXT(DataFromForm[[#This Row],[HeureBoisson]],"0000"),2)+1</f>
        <v>#VALUE!</v>
      </c>
      <c r="AF824" t="e">
        <f>IF(RIGHT(DataFromForm[[#This Row],[HeureBoisson]],2)*1 &gt;57, AE824,AD824)</f>
        <v>#VALUE!</v>
      </c>
      <c r="AG824" t="e">
        <f>IF(RIGHT(DataFromForm[[#This Row],[HeureBoisson]],2)*1 &gt;57,0,MROUND(RIGHT(DataFromForm[[#This Row],[Heure coucher]]*1,2),15))</f>
        <v>#VALUE!</v>
      </c>
      <c r="AH824" t="e" cm="1">
        <f t="array" aca="1" ref="AH824" ca="1">RIGHT(CELL("address",INDEX(Agenda!A:A,MATCH(DataFromForm[[#This Row],[Date]],Agenda!A:A,0))),3)-1</f>
        <v>#VALUE!</v>
      </c>
      <c r="AI824" s="4" t="e" cm="1">
        <f t="array" ref="AI824">INDEX(MatriceHeureHeure[], MATCH(AG824*1,TableHeuresMinutes[Colonne1],0),MATCH(AF824*1,(MatriceHeureHeure[#Headers])*1,0))</f>
        <v>#VALUE!</v>
      </c>
      <c r="AJ824" s="37">
        <v>0</v>
      </c>
      <c r="AK824" s="48" t="e">
        <f>LEFT(TEXT(DataFromForm[[#This Row],[Heure sieste]],"0000"),2)</f>
        <v>#VALUE!</v>
      </c>
      <c r="AL824" s="31" t="e">
        <f>LEFT(TEXT(DataFromForm[[#This Row],[Heure sieste]],"0000"),2)+1</f>
        <v>#VALUE!</v>
      </c>
      <c r="AM824" t="e">
        <f>IF(RIGHT(DataFromForm[[#This Row],[Heure sieste]],2)*1 &gt;57, AL824,AK824)</f>
        <v>#VALUE!</v>
      </c>
      <c r="AN824" t="e">
        <f>IF(RIGHT(DataFromForm[[#This Row],[Heure sieste]],2)*1 &gt;57,0,MROUND(RIGHT(DataFromForm[[#This Row],[Heure sieste]]*1,2),15))</f>
        <v>#VALUE!</v>
      </c>
      <c r="AO824" t="e">
        <f>MROUND(DataFromForm[[#This Row],[Durée sieste]],15)</f>
        <v>#VALUE!</v>
      </c>
      <c r="AP824" t="e" cm="1">
        <f t="array" aca="1" ref="AP824" ca="1">RIGHT(CELL("address",INDEX(Agenda!A:A,MATCH(DataFromForm[[#This Row],[Date]],Agenda!A:A,0))),3)</f>
        <v>#VALUE!</v>
      </c>
      <c r="AQ824" s="4" t="e" cm="1">
        <f t="array" ref="AQ824">INDEX(MatriceHeureHeure[], MATCH(AN824*1,TableHeuresMinutes[Colonne1],0),MATCH(AM824*1,(MatriceHeureHeure[#Headers])*1,0))</f>
        <v>#VALUE!</v>
      </c>
      <c r="AR824" t="e">
        <f t="shared" si="13"/>
        <v>#VALUE!</v>
      </c>
    </row>
    <row r="825" spans="16:44">
      <c r="P825" s="30" t="e">
        <f>LEFT(TEXT(DataFromForm[[#This Row],[Heure coucher]],"0000"),2)</f>
        <v>#VALUE!</v>
      </c>
      <c r="Q825" s="31" t="e">
        <f>LEFT(TEXT(DataFromForm[[#This Row],[Heure coucher]],"0000"),2)+1</f>
        <v>#VALUE!</v>
      </c>
      <c r="R825" s="32" t="e">
        <f>IF(RIGHT(DataFromForm[[#This Row],[Heure coucher]],2)*1 &gt;57,Q825, P825)</f>
        <v>#VALUE!</v>
      </c>
      <c r="S825" s="33" t="e">
        <f>IF(RIGHT(DataFromForm[[#This Row],[Heure coucher]],2)*1 &gt;57,0,MROUND(RIGHT(DataFromForm[[#This Row],[Heure coucher]]*1,2),15))</f>
        <v>#VALUE!</v>
      </c>
      <c r="T825" s="20" t="e" cm="1">
        <f t="array" aca="1" ref="T825" ca="1">RIGHT(CELL("address",INDEX(Agenda!A:A,MATCH(DataFromForm[[#This Row],[Date]],Agenda!A:A,0))),3)</f>
        <v>#VALUE!</v>
      </c>
      <c r="U825" s="34" t="e" cm="1">
        <f t="array" ref="U825">INDEX(MatriceHeureHeure[], MATCH(S825*1,TableHeuresMinutes[Colonne1],0),MATCH(R825*1,(MatriceHeureHeure[#Headers])*1,0))</f>
        <v>#VALUE!</v>
      </c>
      <c r="W825" s="30" t="e">
        <f>LEFT(TEXT(DataFromForm[[#This Row],[Heure levé]],"0000"),2)</f>
        <v>#VALUE!</v>
      </c>
      <c r="X825" s="31" t="e">
        <f>LEFT(TEXT(DataFromForm[[#This Row],[Heure levé]],"0000"),2)+1</f>
        <v>#VALUE!</v>
      </c>
      <c r="Y825" t="e">
        <f>IF(RIGHT(DataFromForm[[#This Row],[Heure levé]],2)*1 &gt;57, X825,W825)</f>
        <v>#VALUE!</v>
      </c>
      <c r="Z825" t="e">
        <f>IF(RIGHT(DataFromForm[[#This Row],[Heure levé]],2)*1 &gt;57,0,MROUND(RIGHT(DataFromForm[[#This Row],[Heure coucher]]*1,2),15))</f>
        <v>#VALUE!</v>
      </c>
      <c r="AA825" t="e" cm="1">
        <f t="array" aca="1" ref="AA825" ca="1">RIGHT(CELL("address",INDEX(Agenda!A:A,MATCH(DataFromForm[[#This Row],[Date]],Agenda!A:A,0))),3)</f>
        <v>#VALUE!</v>
      </c>
      <c r="AB825" s="4" t="e" cm="1">
        <f t="array" ref="AB825">INDEX(MatriceHeureHeure[], MATCH(Z825*1,TableHeuresMinutes[Colonne1],0),MATCH(Y825*1,(MatriceHeureHeure[#Headers])*1,0))</f>
        <v>#VALUE!</v>
      </c>
      <c r="AD825" s="48" t="e">
        <f>LEFT(TEXT(DataFromForm[[#This Row],[HeureBoisson]],"0000"),2)</f>
        <v>#VALUE!</v>
      </c>
      <c r="AE825" s="31" t="e">
        <f>LEFT(TEXT(DataFromForm[[#This Row],[HeureBoisson]],"0000"),2)+1</f>
        <v>#VALUE!</v>
      </c>
      <c r="AF825" t="e">
        <f>IF(RIGHT(DataFromForm[[#This Row],[HeureBoisson]],2)*1 &gt;57, AE825,AD825)</f>
        <v>#VALUE!</v>
      </c>
      <c r="AG825" t="e">
        <f>IF(RIGHT(DataFromForm[[#This Row],[HeureBoisson]],2)*1 &gt;57,0,MROUND(RIGHT(DataFromForm[[#This Row],[Heure coucher]]*1,2),15))</f>
        <v>#VALUE!</v>
      </c>
      <c r="AH825" t="e" cm="1">
        <f t="array" aca="1" ref="AH825" ca="1">RIGHT(CELL("address",INDEX(Agenda!A:A,MATCH(DataFromForm[[#This Row],[Date]],Agenda!A:A,0))),3)-1</f>
        <v>#VALUE!</v>
      </c>
      <c r="AI825" s="4" t="e" cm="1">
        <f t="array" ref="AI825">INDEX(MatriceHeureHeure[], MATCH(AG825*1,TableHeuresMinutes[Colonne1],0),MATCH(AF825*1,(MatriceHeureHeure[#Headers])*1,0))</f>
        <v>#VALUE!</v>
      </c>
      <c r="AJ825" s="37">
        <v>0</v>
      </c>
      <c r="AK825" s="48" t="e">
        <f>LEFT(TEXT(DataFromForm[[#This Row],[Heure sieste]],"0000"),2)</f>
        <v>#VALUE!</v>
      </c>
      <c r="AL825" s="31" t="e">
        <f>LEFT(TEXT(DataFromForm[[#This Row],[Heure sieste]],"0000"),2)+1</f>
        <v>#VALUE!</v>
      </c>
      <c r="AM825" t="e">
        <f>IF(RIGHT(DataFromForm[[#This Row],[Heure sieste]],2)*1 &gt;57, AL825,AK825)</f>
        <v>#VALUE!</v>
      </c>
      <c r="AN825" t="e">
        <f>IF(RIGHT(DataFromForm[[#This Row],[Heure sieste]],2)*1 &gt;57,0,MROUND(RIGHT(DataFromForm[[#This Row],[Heure sieste]]*1,2),15))</f>
        <v>#VALUE!</v>
      </c>
      <c r="AO825" t="e">
        <f>MROUND(DataFromForm[[#This Row],[Durée sieste]],15)</f>
        <v>#VALUE!</v>
      </c>
      <c r="AP825" t="e" cm="1">
        <f t="array" aca="1" ref="AP825" ca="1">RIGHT(CELL("address",INDEX(Agenda!A:A,MATCH(DataFromForm[[#This Row],[Date]],Agenda!A:A,0))),3)</f>
        <v>#VALUE!</v>
      </c>
      <c r="AQ825" s="4" t="e" cm="1">
        <f t="array" ref="AQ825">INDEX(MatriceHeureHeure[], MATCH(AN825*1,TableHeuresMinutes[Colonne1],0),MATCH(AM825*1,(MatriceHeureHeure[#Headers])*1,0))</f>
        <v>#VALUE!</v>
      </c>
      <c r="AR825" t="e">
        <f t="shared" si="13"/>
        <v>#VALUE!</v>
      </c>
    </row>
    <row r="826" spans="16:44">
      <c r="P826" s="30" t="e">
        <f>LEFT(TEXT(DataFromForm[[#This Row],[Heure coucher]],"0000"),2)</f>
        <v>#VALUE!</v>
      </c>
      <c r="Q826" s="31" t="e">
        <f>LEFT(TEXT(DataFromForm[[#This Row],[Heure coucher]],"0000"),2)+1</f>
        <v>#VALUE!</v>
      </c>
      <c r="R826" s="32" t="e">
        <f>IF(RIGHT(DataFromForm[[#This Row],[Heure coucher]],2)*1 &gt;57,Q826, P826)</f>
        <v>#VALUE!</v>
      </c>
      <c r="S826" s="33" t="e">
        <f>IF(RIGHT(DataFromForm[[#This Row],[Heure coucher]],2)*1 &gt;57,0,MROUND(RIGHT(DataFromForm[[#This Row],[Heure coucher]]*1,2),15))</f>
        <v>#VALUE!</v>
      </c>
      <c r="T826" s="20" t="e" cm="1">
        <f t="array" aca="1" ref="T826" ca="1">RIGHT(CELL("address",INDEX(Agenda!A:A,MATCH(DataFromForm[[#This Row],[Date]],Agenda!A:A,0))),3)</f>
        <v>#VALUE!</v>
      </c>
      <c r="U826" s="34" t="e" cm="1">
        <f t="array" ref="U826">INDEX(MatriceHeureHeure[], MATCH(S826*1,TableHeuresMinutes[Colonne1],0),MATCH(R826*1,(MatriceHeureHeure[#Headers])*1,0))</f>
        <v>#VALUE!</v>
      </c>
      <c r="W826" s="30" t="e">
        <f>LEFT(TEXT(DataFromForm[[#This Row],[Heure levé]],"0000"),2)</f>
        <v>#VALUE!</v>
      </c>
      <c r="X826" s="31" t="e">
        <f>LEFT(TEXT(DataFromForm[[#This Row],[Heure levé]],"0000"),2)+1</f>
        <v>#VALUE!</v>
      </c>
      <c r="Y826" t="e">
        <f>IF(RIGHT(DataFromForm[[#This Row],[Heure levé]],2)*1 &gt;57, X826,W826)</f>
        <v>#VALUE!</v>
      </c>
      <c r="Z826" t="e">
        <f>IF(RIGHT(DataFromForm[[#This Row],[Heure levé]],2)*1 &gt;57,0,MROUND(RIGHT(DataFromForm[[#This Row],[Heure coucher]]*1,2),15))</f>
        <v>#VALUE!</v>
      </c>
      <c r="AA826" t="e" cm="1">
        <f t="array" aca="1" ref="AA826" ca="1">RIGHT(CELL("address",INDEX(Agenda!A:A,MATCH(DataFromForm[[#This Row],[Date]],Agenda!A:A,0))),3)</f>
        <v>#VALUE!</v>
      </c>
      <c r="AB826" s="4" t="e" cm="1">
        <f t="array" ref="AB826">INDEX(MatriceHeureHeure[], MATCH(Z826*1,TableHeuresMinutes[Colonne1],0),MATCH(Y826*1,(MatriceHeureHeure[#Headers])*1,0))</f>
        <v>#VALUE!</v>
      </c>
      <c r="AD826" s="48" t="e">
        <f>LEFT(TEXT(DataFromForm[[#This Row],[HeureBoisson]],"0000"),2)</f>
        <v>#VALUE!</v>
      </c>
      <c r="AE826" s="31" t="e">
        <f>LEFT(TEXT(DataFromForm[[#This Row],[HeureBoisson]],"0000"),2)+1</f>
        <v>#VALUE!</v>
      </c>
      <c r="AF826" t="e">
        <f>IF(RIGHT(DataFromForm[[#This Row],[HeureBoisson]],2)*1 &gt;57, AE826,AD826)</f>
        <v>#VALUE!</v>
      </c>
      <c r="AG826" t="e">
        <f>IF(RIGHT(DataFromForm[[#This Row],[HeureBoisson]],2)*1 &gt;57,0,MROUND(RIGHT(DataFromForm[[#This Row],[Heure coucher]]*1,2),15))</f>
        <v>#VALUE!</v>
      </c>
      <c r="AH826" t="e" cm="1">
        <f t="array" aca="1" ref="AH826" ca="1">RIGHT(CELL("address",INDEX(Agenda!A:A,MATCH(DataFromForm[[#This Row],[Date]],Agenda!A:A,0))),3)-1</f>
        <v>#VALUE!</v>
      </c>
      <c r="AI826" s="4" t="e" cm="1">
        <f t="array" ref="AI826">INDEX(MatriceHeureHeure[], MATCH(AG826*1,TableHeuresMinutes[Colonne1],0),MATCH(AF826*1,(MatriceHeureHeure[#Headers])*1,0))</f>
        <v>#VALUE!</v>
      </c>
      <c r="AJ826" s="37">
        <v>0</v>
      </c>
      <c r="AK826" s="48" t="e">
        <f>LEFT(TEXT(DataFromForm[[#This Row],[Heure sieste]],"0000"),2)</f>
        <v>#VALUE!</v>
      </c>
      <c r="AL826" s="31" t="e">
        <f>LEFT(TEXT(DataFromForm[[#This Row],[Heure sieste]],"0000"),2)+1</f>
        <v>#VALUE!</v>
      </c>
      <c r="AM826" t="e">
        <f>IF(RIGHT(DataFromForm[[#This Row],[Heure sieste]],2)*1 &gt;57, AL826,AK826)</f>
        <v>#VALUE!</v>
      </c>
      <c r="AN826" t="e">
        <f>IF(RIGHT(DataFromForm[[#This Row],[Heure sieste]],2)*1 &gt;57,0,MROUND(RIGHT(DataFromForm[[#This Row],[Heure sieste]]*1,2),15))</f>
        <v>#VALUE!</v>
      </c>
      <c r="AO826" t="e">
        <f>MROUND(DataFromForm[[#This Row],[Durée sieste]],15)</f>
        <v>#VALUE!</v>
      </c>
      <c r="AP826" t="e" cm="1">
        <f t="array" aca="1" ref="AP826" ca="1">RIGHT(CELL("address",INDEX(Agenda!A:A,MATCH(DataFromForm[[#This Row],[Date]],Agenda!A:A,0))),3)</f>
        <v>#VALUE!</v>
      </c>
      <c r="AQ826" s="4" t="e" cm="1">
        <f t="array" ref="AQ826">INDEX(MatriceHeureHeure[], MATCH(AN826*1,TableHeuresMinutes[Colonne1],0),MATCH(AM826*1,(MatriceHeureHeure[#Headers])*1,0))</f>
        <v>#VALUE!</v>
      </c>
      <c r="AR826" t="e">
        <f t="shared" si="13"/>
        <v>#VALUE!</v>
      </c>
    </row>
    <row r="827" spans="16:44">
      <c r="P827" s="30" t="e">
        <f>LEFT(TEXT(DataFromForm[[#This Row],[Heure coucher]],"0000"),2)</f>
        <v>#VALUE!</v>
      </c>
      <c r="Q827" s="31" t="e">
        <f>LEFT(TEXT(DataFromForm[[#This Row],[Heure coucher]],"0000"),2)+1</f>
        <v>#VALUE!</v>
      </c>
      <c r="R827" s="32" t="e">
        <f>IF(RIGHT(DataFromForm[[#This Row],[Heure coucher]],2)*1 &gt;57,Q827, P827)</f>
        <v>#VALUE!</v>
      </c>
      <c r="S827" s="33" t="e">
        <f>IF(RIGHT(DataFromForm[[#This Row],[Heure coucher]],2)*1 &gt;57,0,MROUND(RIGHT(DataFromForm[[#This Row],[Heure coucher]]*1,2),15))</f>
        <v>#VALUE!</v>
      </c>
      <c r="T827" s="20" t="e" cm="1">
        <f t="array" aca="1" ref="T827" ca="1">RIGHT(CELL("address",INDEX(Agenda!A:A,MATCH(DataFromForm[[#This Row],[Date]],Agenda!A:A,0))),3)</f>
        <v>#VALUE!</v>
      </c>
      <c r="U827" s="34" t="e" cm="1">
        <f t="array" ref="U827">INDEX(MatriceHeureHeure[], MATCH(S827*1,TableHeuresMinutes[Colonne1],0),MATCH(R827*1,(MatriceHeureHeure[#Headers])*1,0))</f>
        <v>#VALUE!</v>
      </c>
      <c r="W827" s="30" t="e">
        <f>LEFT(TEXT(DataFromForm[[#This Row],[Heure levé]],"0000"),2)</f>
        <v>#VALUE!</v>
      </c>
      <c r="X827" s="31" t="e">
        <f>LEFT(TEXT(DataFromForm[[#This Row],[Heure levé]],"0000"),2)+1</f>
        <v>#VALUE!</v>
      </c>
      <c r="Y827" t="e">
        <f>IF(RIGHT(DataFromForm[[#This Row],[Heure levé]],2)*1 &gt;57, X827,W827)</f>
        <v>#VALUE!</v>
      </c>
      <c r="Z827" t="e">
        <f>IF(RIGHT(DataFromForm[[#This Row],[Heure levé]],2)*1 &gt;57,0,MROUND(RIGHT(DataFromForm[[#This Row],[Heure coucher]]*1,2),15))</f>
        <v>#VALUE!</v>
      </c>
      <c r="AA827" t="e" cm="1">
        <f t="array" aca="1" ref="AA827" ca="1">RIGHT(CELL("address",INDEX(Agenda!A:A,MATCH(DataFromForm[[#This Row],[Date]],Agenda!A:A,0))),3)</f>
        <v>#VALUE!</v>
      </c>
      <c r="AB827" s="4" t="e" cm="1">
        <f t="array" ref="AB827">INDEX(MatriceHeureHeure[], MATCH(Z827*1,TableHeuresMinutes[Colonne1],0),MATCH(Y827*1,(MatriceHeureHeure[#Headers])*1,0))</f>
        <v>#VALUE!</v>
      </c>
      <c r="AD827" s="48" t="e">
        <f>LEFT(TEXT(DataFromForm[[#This Row],[HeureBoisson]],"0000"),2)</f>
        <v>#VALUE!</v>
      </c>
      <c r="AE827" s="31" t="e">
        <f>LEFT(TEXT(DataFromForm[[#This Row],[HeureBoisson]],"0000"),2)+1</f>
        <v>#VALUE!</v>
      </c>
      <c r="AF827" t="e">
        <f>IF(RIGHT(DataFromForm[[#This Row],[HeureBoisson]],2)*1 &gt;57, AE827,AD827)</f>
        <v>#VALUE!</v>
      </c>
      <c r="AG827" t="e">
        <f>IF(RIGHT(DataFromForm[[#This Row],[HeureBoisson]],2)*1 &gt;57,0,MROUND(RIGHT(DataFromForm[[#This Row],[Heure coucher]]*1,2),15))</f>
        <v>#VALUE!</v>
      </c>
      <c r="AH827" t="e" cm="1">
        <f t="array" aca="1" ref="AH827" ca="1">RIGHT(CELL("address",INDEX(Agenda!A:A,MATCH(DataFromForm[[#This Row],[Date]],Agenda!A:A,0))),3)-1</f>
        <v>#VALUE!</v>
      </c>
      <c r="AI827" s="4" t="e" cm="1">
        <f t="array" ref="AI827">INDEX(MatriceHeureHeure[], MATCH(AG827*1,TableHeuresMinutes[Colonne1],0),MATCH(AF827*1,(MatriceHeureHeure[#Headers])*1,0))</f>
        <v>#VALUE!</v>
      </c>
      <c r="AJ827" s="37">
        <v>0</v>
      </c>
      <c r="AK827" s="48" t="e">
        <f>LEFT(TEXT(DataFromForm[[#This Row],[Heure sieste]],"0000"),2)</f>
        <v>#VALUE!</v>
      </c>
      <c r="AL827" s="31" t="e">
        <f>LEFT(TEXT(DataFromForm[[#This Row],[Heure sieste]],"0000"),2)+1</f>
        <v>#VALUE!</v>
      </c>
      <c r="AM827" t="e">
        <f>IF(RIGHT(DataFromForm[[#This Row],[Heure sieste]],2)*1 &gt;57, AL827,AK827)</f>
        <v>#VALUE!</v>
      </c>
      <c r="AN827" t="e">
        <f>IF(RIGHT(DataFromForm[[#This Row],[Heure sieste]],2)*1 &gt;57,0,MROUND(RIGHT(DataFromForm[[#This Row],[Heure sieste]]*1,2),15))</f>
        <v>#VALUE!</v>
      </c>
      <c r="AO827" t="e">
        <f>MROUND(DataFromForm[[#This Row],[Durée sieste]],15)</f>
        <v>#VALUE!</v>
      </c>
      <c r="AP827" t="e" cm="1">
        <f t="array" aca="1" ref="AP827" ca="1">RIGHT(CELL("address",INDEX(Agenda!A:A,MATCH(DataFromForm[[#This Row],[Date]],Agenda!A:A,0))),3)</f>
        <v>#VALUE!</v>
      </c>
      <c r="AQ827" s="4" t="e" cm="1">
        <f t="array" ref="AQ827">INDEX(MatriceHeureHeure[], MATCH(AN827*1,TableHeuresMinutes[Colonne1],0),MATCH(AM827*1,(MatriceHeureHeure[#Headers])*1,0))</f>
        <v>#VALUE!</v>
      </c>
      <c r="AR827" t="e">
        <f t="shared" si="13"/>
        <v>#VALUE!</v>
      </c>
    </row>
    <row r="828" spans="16:44">
      <c r="P828" s="30" t="e">
        <f>LEFT(TEXT(DataFromForm[[#This Row],[Heure coucher]],"0000"),2)</f>
        <v>#VALUE!</v>
      </c>
      <c r="Q828" s="31" t="e">
        <f>LEFT(TEXT(DataFromForm[[#This Row],[Heure coucher]],"0000"),2)+1</f>
        <v>#VALUE!</v>
      </c>
      <c r="R828" s="32" t="e">
        <f>IF(RIGHT(DataFromForm[[#This Row],[Heure coucher]],2)*1 &gt;57,Q828, P828)</f>
        <v>#VALUE!</v>
      </c>
      <c r="S828" s="33" t="e">
        <f>IF(RIGHT(DataFromForm[[#This Row],[Heure coucher]],2)*1 &gt;57,0,MROUND(RIGHT(DataFromForm[[#This Row],[Heure coucher]]*1,2),15))</f>
        <v>#VALUE!</v>
      </c>
      <c r="T828" s="20" t="e" cm="1">
        <f t="array" aca="1" ref="T828" ca="1">RIGHT(CELL("address",INDEX(Agenda!A:A,MATCH(DataFromForm[[#This Row],[Date]],Agenda!A:A,0))),3)</f>
        <v>#VALUE!</v>
      </c>
      <c r="U828" s="34" t="e" cm="1">
        <f t="array" ref="U828">INDEX(MatriceHeureHeure[], MATCH(S828*1,TableHeuresMinutes[Colonne1],0),MATCH(R828*1,(MatriceHeureHeure[#Headers])*1,0))</f>
        <v>#VALUE!</v>
      </c>
      <c r="W828" s="30" t="e">
        <f>LEFT(TEXT(DataFromForm[[#This Row],[Heure levé]],"0000"),2)</f>
        <v>#VALUE!</v>
      </c>
      <c r="X828" s="31" t="e">
        <f>LEFT(TEXT(DataFromForm[[#This Row],[Heure levé]],"0000"),2)+1</f>
        <v>#VALUE!</v>
      </c>
      <c r="Y828" t="e">
        <f>IF(RIGHT(DataFromForm[[#This Row],[Heure levé]],2)*1 &gt;57, X828,W828)</f>
        <v>#VALUE!</v>
      </c>
      <c r="Z828" t="e">
        <f>IF(RIGHT(DataFromForm[[#This Row],[Heure levé]],2)*1 &gt;57,0,MROUND(RIGHT(DataFromForm[[#This Row],[Heure coucher]]*1,2),15))</f>
        <v>#VALUE!</v>
      </c>
      <c r="AA828" t="e" cm="1">
        <f t="array" aca="1" ref="AA828" ca="1">RIGHT(CELL("address",INDEX(Agenda!A:A,MATCH(DataFromForm[[#This Row],[Date]],Agenda!A:A,0))),3)</f>
        <v>#VALUE!</v>
      </c>
      <c r="AB828" s="4" t="e" cm="1">
        <f t="array" ref="AB828">INDEX(MatriceHeureHeure[], MATCH(Z828*1,TableHeuresMinutes[Colonne1],0),MATCH(Y828*1,(MatriceHeureHeure[#Headers])*1,0))</f>
        <v>#VALUE!</v>
      </c>
      <c r="AD828" s="48" t="e">
        <f>LEFT(TEXT(DataFromForm[[#This Row],[HeureBoisson]],"0000"),2)</f>
        <v>#VALUE!</v>
      </c>
      <c r="AE828" s="31" t="e">
        <f>LEFT(TEXT(DataFromForm[[#This Row],[HeureBoisson]],"0000"),2)+1</f>
        <v>#VALUE!</v>
      </c>
      <c r="AF828" t="e">
        <f>IF(RIGHT(DataFromForm[[#This Row],[HeureBoisson]],2)*1 &gt;57, AE828,AD828)</f>
        <v>#VALUE!</v>
      </c>
      <c r="AG828" t="e">
        <f>IF(RIGHT(DataFromForm[[#This Row],[HeureBoisson]],2)*1 &gt;57,0,MROUND(RIGHT(DataFromForm[[#This Row],[Heure coucher]]*1,2),15))</f>
        <v>#VALUE!</v>
      </c>
      <c r="AH828" t="e" cm="1">
        <f t="array" aca="1" ref="AH828" ca="1">RIGHT(CELL("address",INDEX(Agenda!A:A,MATCH(DataFromForm[[#This Row],[Date]],Agenda!A:A,0))),3)-1</f>
        <v>#VALUE!</v>
      </c>
      <c r="AI828" s="4" t="e" cm="1">
        <f t="array" ref="AI828">INDEX(MatriceHeureHeure[], MATCH(AG828*1,TableHeuresMinutes[Colonne1],0),MATCH(AF828*1,(MatriceHeureHeure[#Headers])*1,0))</f>
        <v>#VALUE!</v>
      </c>
      <c r="AJ828" s="37">
        <v>0</v>
      </c>
      <c r="AK828" s="48" t="e">
        <f>LEFT(TEXT(DataFromForm[[#This Row],[Heure sieste]],"0000"),2)</f>
        <v>#VALUE!</v>
      </c>
      <c r="AL828" s="31" t="e">
        <f>LEFT(TEXT(DataFromForm[[#This Row],[Heure sieste]],"0000"),2)+1</f>
        <v>#VALUE!</v>
      </c>
      <c r="AM828" t="e">
        <f>IF(RIGHT(DataFromForm[[#This Row],[Heure sieste]],2)*1 &gt;57, AL828,AK828)</f>
        <v>#VALUE!</v>
      </c>
      <c r="AN828" t="e">
        <f>IF(RIGHT(DataFromForm[[#This Row],[Heure sieste]],2)*1 &gt;57,0,MROUND(RIGHT(DataFromForm[[#This Row],[Heure sieste]]*1,2),15))</f>
        <v>#VALUE!</v>
      </c>
      <c r="AO828" t="e">
        <f>MROUND(DataFromForm[[#This Row],[Durée sieste]],15)</f>
        <v>#VALUE!</v>
      </c>
      <c r="AP828" t="e" cm="1">
        <f t="array" aca="1" ref="AP828" ca="1">RIGHT(CELL("address",INDEX(Agenda!A:A,MATCH(DataFromForm[[#This Row],[Date]],Agenda!A:A,0))),3)</f>
        <v>#VALUE!</v>
      </c>
      <c r="AQ828" s="4" t="e" cm="1">
        <f t="array" ref="AQ828">INDEX(MatriceHeureHeure[], MATCH(AN828*1,TableHeuresMinutes[Colonne1],0),MATCH(AM828*1,(MatriceHeureHeure[#Headers])*1,0))</f>
        <v>#VALUE!</v>
      </c>
      <c r="AR828" t="e">
        <f t="shared" si="13"/>
        <v>#VALUE!</v>
      </c>
    </row>
    <row r="829" spans="16:44">
      <c r="P829" s="30" t="e">
        <f>LEFT(TEXT(DataFromForm[[#This Row],[Heure coucher]],"0000"),2)</f>
        <v>#VALUE!</v>
      </c>
      <c r="Q829" s="31" t="e">
        <f>LEFT(TEXT(DataFromForm[[#This Row],[Heure coucher]],"0000"),2)+1</f>
        <v>#VALUE!</v>
      </c>
      <c r="R829" s="32" t="e">
        <f>IF(RIGHT(DataFromForm[[#This Row],[Heure coucher]],2)*1 &gt;57,Q829, P829)</f>
        <v>#VALUE!</v>
      </c>
      <c r="S829" s="33" t="e">
        <f>IF(RIGHT(DataFromForm[[#This Row],[Heure coucher]],2)*1 &gt;57,0,MROUND(RIGHT(DataFromForm[[#This Row],[Heure coucher]]*1,2),15))</f>
        <v>#VALUE!</v>
      </c>
      <c r="T829" s="20" t="e" cm="1">
        <f t="array" aca="1" ref="T829" ca="1">RIGHT(CELL("address",INDEX(Agenda!A:A,MATCH(DataFromForm[[#This Row],[Date]],Agenda!A:A,0))),3)</f>
        <v>#VALUE!</v>
      </c>
      <c r="U829" s="34" t="e" cm="1">
        <f t="array" ref="U829">INDEX(MatriceHeureHeure[], MATCH(S829*1,TableHeuresMinutes[Colonne1],0),MATCH(R829*1,(MatriceHeureHeure[#Headers])*1,0))</f>
        <v>#VALUE!</v>
      </c>
      <c r="W829" s="30" t="e">
        <f>LEFT(TEXT(DataFromForm[[#This Row],[Heure levé]],"0000"),2)</f>
        <v>#VALUE!</v>
      </c>
      <c r="X829" s="31" t="e">
        <f>LEFT(TEXT(DataFromForm[[#This Row],[Heure levé]],"0000"),2)+1</f>
        <v>#VALUE!</v>
      </c>
      <c r="Y829" t="e">
        <f>IF(RIGHT(DataFromForm[[#This Row],[Heure levé]],2)*1 &gt;57, X829,W829)</f>
        <v>#VALUE!</v>
      </c>
      <c r="Z829" t="e">
        <f>IF(RIGHT(DataFromForm[[#This Row],[Heure levé]],2)*1 &gt;57,0,MROUND(RIGHT(DataFromForm[[#This Row],[Heure coucher]]*1,2),15))</f>
        <v>#VALUE!</v>
      </c>
      <c r="AA829" t="e" cm="1">
        <f t="array" aca="1" ref="AA829" ca="1">RIGHT(CELL("address",INDEX(Agenda!A:A,MATCH(DataFromForm[[#This Row],[Date]],Agenda!A:A,0))),3)</f>
        <v>#VALUE!</v>
      </c>
      <c r="AB829" s="4" t="e" cm="1">
        <f t="array" ref="AB829">INDEX(MatriceHeureHeure[], MATCH(Z829*1,TableHeuresMinutes[Colonne1],0),MATCH(Y829*1,(MatriceHeureHeure[#Headers])*1,0))</f>
        <v>#VALUE!</v>
      </c>
      <c r="AD829" s="48" t="e">
        <f>LEFT(TEXT(DataFromForm[[#This Row],[HeureBoisson]],"0000"),2)</f>
        <v>#VALUE!</v>
      </c>
      <c r="AE829" s="31" t="e">
        <f>LEFT(TEXT(DataFromForm[[#This Row],[HeureBoisson]],"0000"),2)+1</f>
        <v>#VALUE!</v>
      </c>
      <c r="AF829" t="e">
        <f>IF(RIGHT(DataFromForm[[#This Row],[HeureBoisson]],2)*1 &gt;57, AE829,AD829)</f>
        <v>#VALUE!</v>
      </c>
      <c r="AG829" t="e">
        <f>IF(RIGHT(DataFromForm[[#This Row],[HeureBoisson]],2)*1 &gt;57,0,MROUND(RIGHT(DataFromForm[[#This Row],[Heure coucher]]*1,2),15))</f>
        <v>#VALUE!</v>
      </c>
      <c r="AH829" t="e" cm="1">
        <f t="array" aca="1" ref="AH829" ca="1">RIGHT(CELL("address",INDEX(Agenda!A:A,MATCH(DataFromForm[[#This Row],[Date]],Agenda!A:A,0))),3)-1</f>
        <v>#VALUE!</v>
      </c>
      <c r="AI829" s="4" t="e" cm="1">
        <f t="array" ref="AI829">INDEX(MatriceHeureHeure[], MATCH(AG829*1,TableHeuresMinutes[Colonne1],0),MATCH(AF829*1,(MatriceHeureHeure[#Headers])*1,0))</f>
        <v>#VALUE!</v>
      </c>
      <c r="AJ829" s="37">
        <v>0</v>
      </c>
      <c r="AK829" s="48" t="e">
        <f>LEFT(TEXT(DataFromForm[[#This Row],[Heure sieste]],"0000"),2)</f>
        <v>#VALUE!</v>
      </c>
      <c r="AL829" s="31" t="e">
        <f>LEFT(TEXT(DataFromForm[[#This Row],[Heure sieste]],"0000"),2)+1</f>
        <v>#VALUE!</v>
      </c>
      <c r="AM829" t="e">
        <f>IF(RIGHT(DataFromForm[[#This Row],[Heure sieste]],2)*1 &gt;57, AL829,AK829)</f>
        <v>#VALUE!</v>
      </c>
      <c r="AN829" t="e">
        <f>IF(RIGHT(DataFromForm[[#This Row],[Heure sieste]],2)*1 &gt;57,0,MROUND(RIGHT(DataFromForm[[#This Row],[Heure sieste]]*1,2),15))</f>
        <v>#VALUE!</v>
      </c>
      <c r="AO829" t="e">
        <f>MROUND(DataFromForm[[#This Row],[Durée sieste]],15)</f>
        <v>#VALUE!</v>
      </c>
      <c r="AP829" t="e" cm="1">
        <f t="array" aca="1" ref="AP829" ca="1">RIGHT(CELL("address",INDEX(Agenda!A:A,MATCH(DataFromForm[[#This Row],[Date]],Agenda!A:A,0))),3)</f>
        <v>#VALUE!</v>
      </c>
      <c r="AQ829" s="4" t="e" cm="1">
        <f t="array" ref="AQ829">INDEX(MatriceHeureHeure[], MATCH(AN829*1,TableHeuresMinutes[Colonne1],0),MATCH(AM829*1,(MatriceHeureHeure[#Headers])*1,0))</f>
        <v>#VALUE!</v>
      </c>
      <c r="AR829" t="e">
        <f t="shared" si="13"/>
        <v>#VALUE!</v>
      </c>
    </row>
    <row r="830" spans="16:44">
      <c r="P830" s="30" t="e">
        <f>LEFT(TEXT(DataFromForm[[#This Row],[Heure coucher]],"0000"),2)</f>
        <v>#VALUE!</v>
      </c>
      <c r="Q830" s="31" t="e">
        <f>LEFT(TEXT(DataFromForm[[#This Row],[Heure coucher]],"0000"),2)+1</f>
        <v>#VALUE!</v>
      </c>
      <c r="R830" s="32" t="e">
        <f>IF(RIGHT(DataFromForm[[#This Row],[Heure coucher]],2)*1 &gt;57,Q830, P830)</f>
        <v>#VALUE!</v>
      </c>
      <c r="S830" s="33" t="e">
        <f>IF(RIGHT(DataFromForm[[#This Row],[Heure coucher]],2)*1 &gt;57,0,MROUND(RIGHT(DataFromForm[[#This Row],[Heure coucher]]*1,2),15))</f>
        <v>#VALUE!</v>
      </c>
      <c r="T830" s="20" t="e" cm="1">
        <f t="array" aca="1" ref="T830" ca="1">RIGHT(CELL("address",INDEX(Agenda!A:A,MATCH(DataFromForm[[#This Row],[Date]],Agenda!A:A,0))),3)</f>
        <v>#VALUE!</v>
      </c>
      <c r="U830" s="34" t="e" cm="1">
        <f t="array" ref="U830">INDEX(MatriceHeureHeure[], MATCH(S830*1,TableHeuresMinutes[Colonne1],0),MATCH(R830*1,(MatriceHeureHeure[#Headers])*1,0))</f>
        <v>#VALUE!</v>
      </c>
      <c r="W830" s="30" t="e">
        <f>LEFT(TEXT(DataFromForm[[#This Row],[Heure levé]],"0000"),2)</f>
        <v>#VALUE!</v>
      </c>
      <c r="X830" s="31" t="e">
        <f>LEFT(TEXT(DataFromForm[[#This Row],[Heure levé]],"0000"),2)+1</f>
        <v>#VALUE!</v>
      </c>
      <c r="Y830" t="e">
        <f>IF(RIGHT(DataFromForm[[#This Row],[Heure levé]],2)*1 &gt;57, X830,W830)</f>
        <v>#VALUE!</v>
      </c>
      <c r="Z830" t="e">
        <f>IF(RIGHT(DataFromForm[[#This Row],[Heure levé]],2)*1 &gt;57,0,MROUND(RIGHT(DataFromForm[[#This Row],[Heure coucher]]*1,2),15))</f>
        <v>#VALUE!</v>
      </c>
      <c r="AA830" t="e" cm="1">
        <f t="array" aca="1" ref="AA830" ca="1">RIGHT(CELL("address",INDEX(Agenda!A:A,MATCH(DataFromForm[[#This Row],[Date]],Agenda!A:A,0))),3)</f>
        <v>#VALUE!</v>
      </c>
      <c r="AB830" s="4" t="e" cm="1">
        <f t="array" ref="AB830">INDEX(MatriceHeureHeure[], MATCH(Z830*1,TableHeuresMinutes[Colonne1],0),MATCH(Y830*1,(MatriceHeureHeure[#Headers])*1,0))</f>
        <v>#VALUE!</v>
      </c>
      <c r="AD830" s="48" t="e">
        <f>LEFT(TEXT(DataFromForm[[#This Row],[HeureBoisson]],"0000"),2)</f>
        <v>#VALUE!</v>
      </c>
      <c r="AE830" s="31" t="e">
        <f>LEFT(TEXT(DataFromForm[[#This Row],[HeureBoisson]],"0000"),2)+1</f>
        <v>#VALUE!</v>
      </c>
      <c r="AF830" t="e">
        <f>IF(RIGHT(DataFromForm[[#This Row],[HeureBoisson]],2)*1 &gt;57, AE830,AD830)</f>
        <v>#VALUE!</v>
      </c>
      <c r="AG830" t="e">
        <f>IF(RIGHT(DataFromForm[[#This Row],[HeureBoisson]],2)*1 &gt;57,0,MROUND(RIGHT(DataFromForm[[#This Row],[Heure coucher]]*1,2),15))</f>
        <v>#VALUE!</v>
      </c>
      <c r="AH830" t="e" cm="1">
        <f t="array" aca="1" ref="AH830" ca="1">RIGHT(CELL("address",INDEX(Agenda!A:A,MATCH(DataFromForm[[#This Row],[Date]],Agenda!A:A,0))),3)-1</f>
        <v>#VALUE!</v>
      </c>
      <c r="AI830" s="4" t="e" cm="1">
        <f t="array" ref="AI830">INDEX(MatriceHeureHeure[], MATCH(AG830*1,TableHeuresMinutes[Colonne1],0),MATCH(AF830*1,(MatriceHeureHeure[#Headers])*1,0))</f>
        <v>#VALUE!</v>
      </c>
      <c r="AJ830" s="37">
        <v>0</v>
      </c>
      <c r="AK830" s="48" t="e">
        <f>LEFT(TEXT(DataFromForm[[#This Row],[Heure sieste]],"0000"),2)</f>
        <v>#VALUE!</v>
      </c>
      <c r="AL830" s="31" t="e">
        <f>LEFT(TEXT(DataFromForm[[#This Row],[Heure sieste]],"0000"),2)+1</f>
        <v>#VALUE!</v>
      </c>
      <c r="AM830" t="e">
        <f>IF(RIGHT(DataFromForm[[#This Row],[Heure sieste]],2)*1 &gt;57, AL830,AK830)</f>
        <v>#VALUE!</v>
      </c>
      <c r="AN830" t="e">
        <f>IF(RIGHT(DataFromForm[[#This Row],[Heure sieste]],2)*1 &gt;57,0,MROUND(RIGHT(DataFromForm[[#This Row],[Heure sieste]]*1,2),15))</f>
        <v>#VALUE!</v>
      </c>
      <c r="AO830" t="e">
        <f>MROUND(DataFromForm[[#This Row],[Durée sieste]],15)</f>
        <v>#VALUE!</v>
      </c>
      <c r="AP830" t="e" cm="1">
        <f t="array" aca="1" ref="AP830" ca="1">RIGHT(CELL("address",INDEX(Agenda!A:A,MATCH(DataFromForm[[#This Row],[Date]],Agenda!A:A,0))),3)</f>
        <v>#VALUE!</v>
      </c>
      <c r="AQ830" s="4" t="e" cm="1">
        <f t="array" ref="AQ830">INDEX(MatriceHeureHeure[], MATCH(AN830*1,TableHeuresMinutes[Colonne1],0),MATCH(AM830*1,(MatriceHeureHeure[#Headers])*1,0))</f>
        <v>#VALUE!</v>
      </c>
      <c r="AR830" t="e">
        <f t="shared" si="13"/>
        <v>#VALUE!</v>
      </c>
    </row>
    <row r="831" spans="16:44">
      <c r="P831" s="30" t="e">
        <f>LEFT(TEXT(DataFromForm[[#This Row],[Heure coucher]],"0000"),2)</f>
        <v>#VALUE!</v>
      </c>
      <c r="Q831" s="31" t="e">
        <f>LEFT(TEXT(DataFromForm[[#This Row],[Heure coucher]],"0000"),2)+1</f>
        <v>#VALUE!</v>
      </c>
      <c r="R831" s="32" t="e">
        <f>IF(RIGHT(DataFromForm[[#This Row],[Heure coucher]],2)*1 &gt;57,Q831, P831)</f>
        <v>#VALUE!</v>
      </c>
      <c r="S831" s="33" t="e">
        <f>IF(RIGHT(DataFromForm[[#This Row],[Heure coucher]],2)*1 &gt;57,0,MROUND(RIGHT(DataFromForm[[#This Row],[Heure coucher]]*1,2),15))</f>
        <v>#VALUE!</v>
      </c>
      <c r="T831" s="20" t="e" cm="1">
        <f t="array" aca="1" ref="T831" ca="1">RIGHT(CELL("address",INDEX(Agenda!A:A,MATCH(DataFromForm[[#This Row],[Date]],Agenda!A:A,0))),3)</f>
        <v>#VALUE!</v>
      </c>
      <c r="U831" s="34" t="e" cm="1">
        <f t="array" ref="U831">INDEX(MatriceHeureHeure[], MATCH(S831*1,TableHeuresMinutes[Colonne1],0),MATCH(R831*1,(MatriceHeureHeure[#Headers])*1,0))</f>
        <v>#VALUE!</v>
      </c>
      <c r="W831" s="30" t="e">
        <f>LEFT(TEXT(DataFromForm[[#This Row],[Heure levé]],"0000"),2)</f>
        <v>#VALUE!</v>
      </c>
      <c r="X831" s="31" t="e">
        <f>LEFT(TEXT(DataFromForm[[#This Row],[Heure levé]],"0000"),2)+1</f>
        <v>#VALUE!</v>
      </c>
      <c r="Y831" t="e">
        <f>IF(RIGHT(DataFromForm[[#This Row],[Heure levé]],2)*1 &gt;57, X831,W831)</f>
        <v>#VALUE!</v>
      </c>
      <c r="Z831" t="e">
        <f>IF(RIGHT(DataFromForm[[#This Row],[Heure levé]],2)*1 &gt;57,0,MROUND(RIGHT(DataFromForm[[#This Row],[Heure coucher]]*1,2),15))</f>
        <v>#VALUE!</v>
      </c>
      <c r="AA831" t="e" cm="1">
        <f t="array" aca="1" ref="AA831" ca="1">RIGHT(CELL("address",INDEX(Agenda!A:A,MATCH(DataFromForm[[#This Row],[Date]],Agenda!A:A,0))),3)</f>
        <v>#VALUE!</v>
      </c>
      <c r="AB831" s="4" t="e" cm="1">
        <f t="array" ref="AB831">INDEX(MatriceHeureHeure[], MATCH(Z831*1,TableHeuresMinutes[Colonne1],0),MATCH(Y831*1,(MatriceHeureHeure[#Headers])*1,0))</f>
        <v>#VALUE!</v>
      </c>
      <c r="AD831" s="48" t="e">
        <f>LEFT(TEXT(DataFromForm[[#This Row],[HeureBoisson]],"0000"),2)</f>
        <v>#VALUE!</v>
      </c>
      <c r="AE831" s="31" t="e">
        <f>LEFT(TEXT(DataFromForm[[#This Row],[HeureBoisson]],"0000"),2)+1</f>
        <v>#VALUE!</v>
      </c>
      <c r="AF831" t="e">
        <f>IF(RIGHT(DataFromForm[[#This Row],[HeureBoisson]],2)*1 &gt;57, AE831,AD831)</f>
        <v>#VALUE!</v>
      </c>
      <c r="AG831" t="e">
        <f>IF(RIGHT(DataFromForm[[#This Row],[HeureBoisson]],2)*1 &gt;57,0,MROUND(RIGHT(DataFromForm[[#This Row],[Heure coucher]]*1,2),15))</f>
        <v>#VALUE!</v>
      </c>
      <c r="AH831" t="e" cm="1">
        <f t="array" aca="1" ref="AH831" ca="1">RIGHT(CELL("address",INDEX(Agenda!A:A,MATCH(DataFromForm[[#This Row],[Date]],Agenda!A:A,0))),3)-1</f>
        <v>#VALUE!</v>
      </c>
      <c r="AI831" s="4" t="e" cm="1">
        <f t="array" ref="AI831">INDEX(MatriceHeureHeure[], MATCH(AG831*1,TableHeuresMinutes[Colonne1],0),MATCH(AF831*1,(MatriceHeureHeure[#Headers])*1,0))</f>
        <v>#VALUE!</v>
      </c>
      <c r="AJ831" s="37">
        <v>0</v>
      </c>
      <c r="AK831" s="48" t="e">
        <f>LEFT(TEXT(DataFromForm[[#This Row],[Heure sieste]],"0000"),2)</f>
        <v>#VALUE!</v>
      </c>
      <c r="AL831" s="31" t="e">
        <f>LEFT(TEXT(DataFromForm[[#This Row],[Heure sieste]],"0000"),2)+1</f>
        <v>#VALUE!</v>
      </c>
      <c r="AM831" t="e">
        <f>IF(RIGHT(DataFromForm[[#This Row],[Heure sieste]],2)*1 &gt;57, AL831,AK831)</f>
        <v>#VALUE!</v>
      </c>
      <c r="AN831" t="e">
        <f>IF(RIGHT(DataFromForm[[#This Row],[Heure sieste]],2)*1 &gt;57,0,MROUND(RIGHT(DataFromForm[[#This Row],[Heure sieste]]*1,2),15))</f>
        <v>#VALUE!</v>
      </c>
      <c r="AO831" t="e">
        <f>MROUND(DataFromForm[[#This Row],[Durée sieste]],15)</f>
        <v>#VALUE!</v>
      </c>
      <c r="AP831" t="e" cm="1">
        <f t="array" aca="1" ref="AP831" ca="1">RIGHT(CELL("address",INDEX(Agenda!A:A,MATCH(DataFromForm[[#This Row],[Date]],Agenda!A:A,0))),3)</f>
        <v>#VALUE!</v>
      </c>
      <c r="AQ831" s="4" t="e" cm="1">
        <f t="array" ref="AQ831">INDEX(MatriceHeureHeure[], MATCH(AN831*1,TableHeuresMinutes[Colonne1],0),MATCH(AM831*1,(MatriceHeureHeure[#Headers])*1,0))</f>
        <v>#VALUE!</v>
      </c>
      <c r="AR831" t="e">
        <f t="shared" si="13"/>
        <v>#VALUE!</v>
      </c>
    </row>
    <row r="832" spans="16:44">
      <c r="P832" s="30" t="e">
        <f>LEFT(TEXT(DataFromForm[[#This Row],[Heure coucher]],"0000"),2)</f>
        <v>#VALUE!</v>
      </c>
      <c r="Q832" s="31" t="e">
        <f>LEFT(TEXT(DataFromForm[[#This Row],[Heure coucher]],"0000"),2)+1</f>
        <v>#VALUE!</v>
      </c>
      <c r="R832" s="32" t="e">
        <f>IF(RIGHT(DataFromForm[[#This Row],[Heure coucher]],2)*1 &gt;57,Q832, P832)</f>
        <v>#VALUE!</v>
      </c>
      <c r="S832" s="33" t="e">
        <f>IF(RIGHT(DataFromForm[[#This Row],[Heure coucher]],2)*1 &gt;57,0,MROUND(RIGHT(DataFromForm[[#This Row],[Heure coucher]]*1,2),15))</f>
        <v>#VALUE!</v>
      </c>
      <c r="T832" s="20" t="e" cm="1">
        <f t="array" aca="1" ref="T832" ca="1">RIGHT(CELL("address",INDEX(Agenda!A:A,MATCH(DataFromForm[[#This Row],[Date]],Agenda!A:A,0))),3)</f>
        <v>#VALUE!</v>
      </c>
      <c r="U832" s="34" t="e" cm="1">
        <f t="array" ref="U832">INDEX(MatriceHeureHeure[], MATCH(S832*1,TableHeuresMinutes[Colonne1],0),MATCH(R832*1,(MatriceHeureHeure[#Headers])*1,0))</f>
        <v>#VALUE!</v>
      </c>
      <c r="W832" s="30" t="e">
        <f>LEFT(TEXT(DataFromForm[[#This Row],[Heure levé]],"0000"),2)</f>
        <v>#VALUE!</v>
      </c>
      <c r="X832" s="31" t="e">
        <f>LEFT(TEXT(DataFromForm[[#This Row],[Heure levé]],"0000"),2)+1</f>
        <v>#VALUE!</v>
      </c>
      <c r="Y832" t="e">
        <f>IF(RIGHT(DataFromForm[[#This Row],[Heure levé]],2)*1 &gt;57, X832,W832)</f>
        <v>#VALUE!</v>
      </c>
      <c r="Z832" t="e">
        <f>IF(RIGHT(DataFromForm[[#This Row],[Heure levé]],2)*1 &gt;57,0,MROUND(RIGHT(DataFromForm[[#This Row],[Heure coucher]]*1,2),15))</f>
        <v>#VALUE!</v>
      </c>
      <c r="AA832" t="e" cm="1">
        <f t="array" aca="1" ref="AA832" ca="1">RIGHT(CELL("address",INDEX(Agenda!A:A,MATCH(DataFromForm[[#This Row],[Date]],Agenda!A:A,0))),3)</f>
        <v>#VALUE!</v>
      </c>
      <c r="AB832" s="4" t="e" cm="1">
        <f t="array" ref="AB832">INDEX(MatriceHeureHeure[], MATCH(Z832*1,TableHeuresMinutes[Colonne1],0),MATCH(Y832*1,(MatriceHeureHeure[#Headers])*1,0))</f>
        <v>#VALUE!</v>
      </c>
      <c r="AD832" s="48" t="e">
        <f>LEFT(TEXT(DataFromForm[[#This Row],[HeureBoisson]],"0000"),2)</f>
        <v>#VALUE!</v>
      </c>
      <c r="AE832" s="31" t="e">
        <f>LEFT(TEXT(DataFromForm[[#This Row],[HeureBoisson]],"0000"),2)+1</f>
        <v>#VALUE!</v>
      </c>
      <c r="AF832" t="e">
        <f>IF(RIGHT(DataFromForm[[#This Row],[HeureBoisson]],2)*1 &gt;57, AE832,AD832)</f>
        <v>#VALUE!</v>
      </c>
      <c r="AG832" t="e">
        <f>IF(RIGHT(DataFromForm[[#This Row],[HeureBoisson]],2)*1 &gt;57,0,MROUND(RIGHT(DataFromForm[[#This Row],[Heure coucher]]*1,2),15))</f>
        <v>#VALUE!</v>
      </c>
      <c r="AH832" t="e" cm="1">
        <f t="array" aca="1" ref="AH832" ca="1">RIGHT(CELL("address",INDEX(Agenda!A:A,MATCH(DataFromForm[[#This Row],[Date]],Agenda!A:A,0))),3)-1</f>
        <v>#VALUE!</v>
      </c>
      <c r="AI832" s="4" t="e" cm="1">
        <f t="array" ref="AI832">INDEX(MatriceHeureHeure[], MATCH(AG832*1,TableHeuresMinutes[Colonne1],0),MATCH(AF832*1,(MatriceHeureHeure[#Headers])*1,0))</f>
        <v>#VALUE!</v>
      </c>
      <c r="AJ832" s="37">
        <v>0</v>
      </c>
      <c r="AK832" s="48" t="e">
        <f>LEFT(TEXT(DataFromForm[[#This Row],[Heure sieste]],"0000"),2)</f>
        <v>#VALUE!</v>
      </c>
      <c r="AL832" s="31" t="e">
        <f>LEFT(TEXT(DataFromForm[[#This Row],[Heure sieste]],"0000"),2)+1</f>
        <v>#VALUE!</v>
      </c>
      <c r="AM832" t="e">
        <f>IF(RIGHT(DataFromForm[[#This Row],[Heure sieste]],2)*1 &gt;57, AL832,AK832)</f>
        <v>#VALUE!</v>
      </c>
      <c r="AN832" t="e">
        <f>IF(RIGHT(DataFromForm[[#This Row],[Heure sieste]],2)*1 &gt;57,0,MROUND(RIGHT(DataFromForm[[#This Row],[Heure sieste]]*1,2),15))</f>
        <v>#VALUE!</v>
      </c>
      <c r="AO832" t="e">
        <f>MROUND(DataFromForm[[#This Row],[Durée sieste]],15)</f>
        <v>#VALUE!</v>
      </c>
      <c r="AP832" t="e" cm="1">
        <f t="array" aca="1" ref="AP832" ca="1">RIGHT(CELL("address",INDEX(Agenda!A:A,MATCH(DataFromForm[[#This Row],[Date]],Agenda!A:A,0))),3)</f>
        <v>#VALUE!</v>
      </c>
      <c r="AQ832" s="4" t="e" cm="1">
        <f t="array" ref="AQ832">INDEX(MatriceHeureHeure[], MATCH(AN832*1,TableHeuresMinutes[Colonne1],0),MATCH(AM832*1,(MatriceHeureHeure[#Headers])*1,0))</f>
        <v>#VALUE!</v>
      </c>
      <c r="AR832" t="e">
        <f t="shared" si="13"/>
        <v>#VALUE!</v>
      </c>
    </row>
    <row r="833" spans="16:44">
      <c r="P833" s="30" t="e">
        <f>LEFT(TEXT(DataFromForm[[#This Row],[Heure coucher]],"0000"),2)</f>
        <v>#VALUE!</v>
      </c>
      <c r="Q833" s="31" t="e">
        <f>LEFT(TEXT(DataFromForm[[#This Row],[Heure coucher]],"0000"),2)+1</f>
        <v>#VALUE!</v>
      </c>
      <c r="R833" s="32" t="e">
        <f>IF(RIGHT(DataFromForm[[#This Row],[Heure coucher]],2)*1 &gt;57,Q833, P833)</f>
        <v>#VALUE!</v>
      </c>
      <c r="S833" s="33" t="e">
        <f>IF(RIGHT(DataFromForm[[#This Row],[Heure coucher]],2)*1 &gt;57,0,MROUND(RIGHT(DataFromForm[[#This Row],[Heure coucher]]*1,2),15))</f>
        <v>#VALUE!</v>
      </c>
      <c r="T833" s="20" t="e" cm="1">
        <f t="array" aca="1" ref="T833" ca="1">RIGHT(CELL("address",INDEX(Agenda!A:A,MATCH(DataFromForm[[#This Row],[Date]],Agenda!A:A,0))),3)</f>
        <v>#VALUE!</v>
      </c>
      <c r="U833" s="34" t="e" cm="1">
        <f t="array" ref="U833">INDEX(MatriceHeureHeure[], MATCH(S833*1,TableHeuresMinutes[Colonne1],0),MATCH(R833*1,(MatriceHeureHeure[#Headers])*1,0))</f>
        <v>#VALUE!</v>
      </c>
      <c r="W833" s="30" t="e">
        <f>LEFT(TEXT(DataFromForm[[#This Row],[Heure levé]],"0000"),2)</f>
        <v>#VALUE!</v>
      </c>
      <c r="X833" s="31" t="e">
        <f>LEFT(TEXT(DataFromForm[[#This Row],[Heure levé]],"0000"),2)+1</f>
        <v>#VALUE!</v>
      </c>
      <c r="Y833" t="e">
        <f>IF(RIGHT(DataFromForm[[#This Row],[Heure levé]],2)*1 &gt;57, X833,W833)</f>
        <v>#VALUE!</v>
      </c>
      <c r="Z833" t="e">
        <f>IF(RIGHT(DataFromForm[[#This Row],[Heure levé]],2)*1 &gt;57,0,MROUND(RIGHT(DataFromForm[[#This Row],[Heure coucher]]*1,2),15))</f>
        <v>#VALUE!</v>
      </c>
      <c r="AA833" t="e" cm="1">
        <f t="array" aca="1" ref="AA833" ca="1">RIGHT(CELL("address",INDEX(Agenda!A:A,MATCH(DataFromForm[[#This Row],[Date]],Agenda!A:A,0))),3)</f>
        <v>#VALUE!</v>
      </c>
      <c r="AB833" s="4" t="e" cm="1">
        <f t="array" ref="AB833">INDEX(MatriceHeureHeure[], MATCH(Z833*1,TableHeuresMinutes[Colonne1],0),MATCH(Y833*1,(MatriceHeureHeure[#Headers])*1,0))</f>
        <v>#VALUE!</v>
      </c>
      <c r="AD833" s="48" t="e">
        <f>LEFT(TEXT(DataFromForm[[#This Row],[HeureBoisson]],"0000"),2)</f>
        <v>#VALUE!</v>
      </c>
      <c r="AE833" s="31" t="e">
        <f>LEFT(TEXT(DataFromForm[[#This Row],[HeureBoisson]],"0000"),2)+1</f>
        <v>#VALUE!</v>
      </c>
      <c r="AF833" t="e">
        <f>IF(RIGHT(DataFromForm[[#This Row],[HeureBoisson]],2)*1 &gt;57, AE833,AD833)</f>
        <v>#VALUE!</v>
      </c>
      <c r="AG833" t="e">
        <f>IF(RIGHT(DataFromForm[[#This Row],[HeureBoisson]],2)*1 &gt;57,0,MROUND(RIGHT(DataFromForm[[#This Row],[Heure coucher]]*1,2),15))</f>
        <v>#VALUE!</v>
      </c>
      <c r="AH833" t="e" cm="1">
        <f t="array" aca="1" ref="AH833" ca="1">RIGHT(CELL("address",INDEX(Agenda!A:A,MATCH(DataFromForm[[#This Row],[Date]],Agenda!A:A,0))),3)-1</f>
        <v>#VALUE!</v>
      </c>
      <c r="AI833" s="4" t="e" cm="1">
        <f t="array" ref="AI833">INDEX(MatriceHeureHeure[], MATCH(AG833*1,TableHeuresMinutes[Colonne1],0),MATCH(AF833*1,(MatriceHeureHeure[#Headers])*1,0))</f>
        <v>#VALUE!</v>
      </c>
      <c r="AJ833" s="37">
        <v>0</v>
      </c>
      <c r="AK833" s="48" t="e">
        <f>LEFT(TEXT(DataFromForm[[#This Row],[Heure sieste]],"0000"),2)</f>
        <v>#VALUE!</v>
      </c>
      <c r="AL833" s="31" t="e">
        <f>LEFT(TEXT(DataFromForm[[#This Row],[Heure sieste]],"0000"),2)+1</f>
        <v>#VALUE!</v>
      </c>
      <c r="AM833" t="e">
        <f>IF(RIGHT(DataFromForm[[#This Row],[Heure sieste]],2)*1 &gt;57, AL833,AK833)</f>
        <v>#VALUE!</v>
      </c>
      <c r="AN833" t="e">
        <f>IF(RIGHT(DataFromForm[[#This Row],[Heure sieste]],2)*1 &gt;57,0,MROUND(RIGHT(DataFromForm[[#This Row],[Heure sieste]]*1,2),15))</f>
        <v>#VALUE!</v>
      </c>
      <c r="AO833" t="e">
        <f>MROUND(DataFromForm[[#This Row],[Durée sieste]],15)</f>
        <v>#VALUE!</v>
      </c>
      <c r="AP833" t="e" cm="1">
        <f t="array" aca="1" ref="AP833" ca="1">RIGHT(CELL("address",INDEX(Agenda!A:A,MATCH(DataFromForm[[#This Row],[Date]],Agenda!A:A,0))),3)</f>
        <v>#VALUE!</v>
      </c>
      <c r="AQ833" s="4" t="e" cm="1">
        <f t="array" ref="AQ833">INDEX(MatriceHeureHeure[], MATCH(AN833*1,TableHeuresMinutes[Colonne1],0),MATCH(AM833*1,(MatriceHeureHeure[#Headers])*1,0))</f>
        <v>#VALUE!</v>
      </c>
      <c r="AR833" t="e">
        <f t="shared" si="13"/>
        <v>#VALUE!</v>
      </c>
    </row>
    <row r="834" spans="16:44">
      <c r="P834" s="30" t="e">
        <f>LEFT(TEXT(DataFromForm[[#This Row],[Heure coucher]],"0000"),2)</f>
        <v>#VALUE!</v>
      </c>
      <c r="Q834" s="31" t="e">
        <f>LEFT(TEXT(DataFromForm[[#This Row],[Heure coucher]],"0000"),2)+1</f>
        <v>#VALUE!</v>
      </c>
      <c r="R834" s="32" t="e">
        <f>IF(RIGHT(DataFromForm[[#This Row],[Heure coucher]],2)*1 &gt;57,Q834, P834)</f>
        <v>#VALUE!</v>
      </c>
      <c r="S834" s="33" t="e">
        <f>IF(RIGHT(DataFromForm[[#This Row],[Heure coucher]],2)*1 &gt;57,0,MROUND(RIGHT(DataFromForm[[#This Row],[Heure coucher]]*1,2),15))</f>
        <v>#VALUE!</v>
      </c>
      <c r="T834" s="20" t="e" cm="1">
        <f t="array" aca="1" ref="T834" ca="1">RIGHT(CELL("address",INDEX(Agenda!A:A,MATCH(DataFromForm[[#This Row],[Date]],Agenda!A:A,0))),3)</f>
        <v>#VALUE!</v>
      </c>
      <c r="U834" s="34" t="e" cm="1">
        <f t="array" ref="U834">INDEX(MatriceHeureHeure[], MATCH(S834*1,TableHeuresMinutes[Colonne1],0),MATCH(R834*1,(MatriceHeureHeure[#Headers])*1,0))</f>
        <v>#VALUE!</v>
      </c>
      <c r="W834" s="30" t="e">
        <f>LEFT(TEXT(DataFromForm[[#This Row],[Heure levé]],"0000"),2)</f>
        <v>#VALUE!</v>
      </c>
      <c r="X834" s="31" t="e">
        <f>LEFT(TEXT(DataFromForm[[#This Row],[Heure levé]],"0000"),2)+1</f>
        <v>#VALUE!</v>
      </c>
      <c r="Y834" t="e">
        <f>IF(RIGHT(DataFromForm[[#This Row],[Heure levé]],2)*1 &gt;57, X834,W834)</f>
        <v>#VALUE!</v>
      </c>
      <c r="Z834" t="e">
        <f>IF(RIGHT(DataFromForm[[#This Row],[Heure levé]],2)*1 &gt;57,0,MROUND(RIGHT(DataFromForm[[#This Row],[Heure coucher]]*1,2),15))</f>
        <v>#VALUE!</v>
      </c>
      <c r="AA834" t="e" cm="1">
        <f t="array" aca="1" ref="AA834" ca="1">RIGHT(CELL("address",INDEX(Agenda!A:A,MATCH(DataFromForm[[#This Row],[Date]],Agenda!A:A,0))),3)</f>
        <v>#VALUE!</v>
      </c>
      <c r="AB834" s="4" t="e" cm="1">
        <f t="array" ref="AB834">INDEX(MatriceHeureHeure[], MATCH(Z834*1,TableHeuresMinutes[Colonne1],0),MATCH(Y834*1,(MatriceHeureHeure[#Headers])*1,0))</f>
        <v>#VALUE!</v>
      </c>
      <c r="AD834" s="48" t="e">
        <f>LEFT(TEXT(DataFromForm[[#This Row],[HeureBoisson]],"0000"),2)</f>
        <v>#VALUE!</v>
      </c>
      <c r="AE834" s="31" t="e">
        <f>LEFT(TEXT(DataFromForm[[#This Row],[HeureBoisson]],"0000"),2)+1</f>
        <v>#VALUE!</v>
      </c>
      <c r="AF834" t="e">
        <f>IF(RIGHT(DataFromForm[[#This Row],[HeureBoisson]],2)*1 &gt;57, AE834,AD834)</f>
        <v>#VALUE!</v>
      </c>
      <c r="AG834" t="e">
        <f>IF(RIGHT(DataFromForm[[#This Row],[HeureBoisson]],2)*1 &gt;57,0,MROUND(RIGHT(DataFromForm[[#This Row],[Heure coucher]]*1,2),15))</f>
        <v>#VALUE!</v>
      </c>
      <c r="AH834" t="e" cm="1">
        <f t="array" aca="1" ref="AH834" ca="1">RIGHT(CELL("address",INDEX(Agenda!A:A,MATCH(DataFromForm[[#This Row],[Date]],Agenda!A:A,0))),3)-1</f>
        <v>#VALUE!</v>
      </c>
      <c r="AI834" s="4" t="e" cm="1">
        <f t="array" ref="AI834">INDEX(MatriceHeureHeure[], MATCH(AG834*1,TableHeuresMinutes[Colonne1],0),MATCH(AF834*1,(MatriceHeureHeure[#Headers])*1,0))</f>
        <v>#VALUE!</v>
      </c>
      <c r="AJ834" s="37">
        <v>0</v>
      </c>
      <c r="AK834" s="48" t="e">
        <f>LEFT(TEXT(DataFromForm[[#This Row],[Heure sieste]],"0000"),2)</f>
        <v>#VALUE!</v>
      </c>
      <c r="AL834" s="31" t="e">
        <f>LEFT(TEXT(DataFromForm[[#This Row],[Heure sieste]],"0000"),2)+1</f>
        <v>#VALUE!</v>
      </c>
      <c r="AM834" t="e">
        <f>IF(RIGHT(DataFromForm[[#This Row],[Heure sieste]],2)*1 &gt;57, AL834,AK834)</f>
        <v>#VALUE!</v>
      </c>
      <c r="AN834" t="e">
        <f>IF(RIGHT(DataFromForm[[#This Row],[Heure sieste]],2)*1 &gt;57,0,MROUND(RIGHT(DataFromForm[[#This Row],[Heure sieste]]*1,2),15))</f>
        <v>#VALUE!</v>
      </c>
      <c r="AO834" t="e">
        <f>MROUND(DataFromForm[[#This Row],[Durée sieste]],15)</f>
        <v>#VALUE!</v>
      </c>
      <c r="AP834" t="e" cm="1">
        <f t="array" aca="1" ref="AP834" ca="1">RIGHT(CELL("address",INDEX(Agenda!A:A,MATCH(DataFromForm[[#This Row],[Date]],Agenda!A:A,0))),3)</f>
        <v>#VALUE!</v>
      </c>
      <c r="AQ834" s="4" t="e" cm="1">
        <f t="array" ref="AQ834">INDEX(MatriceHeureHeure[], MATCH(AN834*1,TableHeuresMinutes[Colonne1],0),MATCH(AM834*1,(MatriceHeureHeure[#Headers])*1,0))</f>
        <v>#VALUE!</v>
      </c>
      <c r="AR834" t="e">
        <f t="shared" si="13"/>
        <v>#VALUE!</v>
      </c>
    </row>
    <row r="835" spans="16:44">
      <c r="P835" s="30" t="e">
        <f>LEFT(TEXT(DataFromForm[[#This Row],[Heure coucher]],"0000"),2)</f>
        <v>#VALUE!</v>
      </c>
      <c r="Q835" s="31" t="e">
        <f>LEFT(TEXT(DataFromForm[[#This Row],[Heure coucher]],"0000"),2)+1</f>
        <v>#VALUE!</v>
      </c>
      <c r="R835" s="32" t="e">
        <f>IF(RIGHT(DataFromForm[[#This Row],[Heure coucher]],2)*1 &gt;57,Q835, P835)</f>
        <v>#VALUE!</v>
      </c>
      <c r="S835" s="33" t="e">
        <f>IF(RIGHT(DataFromForm[[#This Row],[Heure coucher]],2)*1 &gt;57,0,MROUND(RIGHT(DataFromForm[[#This Row],[Heure coucher]]*1,2),15))</f>
        <v>#VALUE!</v>
      </c>
      <c r="T835" s="20" t="e" cm="1">
        <f t="array" aca="1" ref="T835" ca="1">RIGHT(CELL("address",INDEX(Agenda!A:A,MATCH(DataFromForm[[#This Row],[Date]],Agenda!A:A,0))),3)</f>
        <v>#VALUE!</v>
      </c>
      <c r="U835" s="34" t="e" cm="1">
        <f t="array" ref="U835">INDEX(MatriceHeureHeure[], MATCH(S835*1,TableHeuresMinutes[Colonne1],0),MATCH(R835*1,(MatriceHeureHeure[#Headers])*1,0))</f>
        <v>#VALUE!</v>
      </c>
      <c r="W835" s="30" t="e">
        <f>LEFT(TEXT(DataFromForm[[#This Row],[Heure levé]],"0000"),2)</f>
        <v>#VALUE!</v>
      </c>
      <c r="X835" s="31" t="e">
        <f>LEFT(TEXT(DataFromForm[[#This Row],[Heure levé]],"0000"),2)+1</f>
        <v>#VALUE!</v>
      </c>
      <c r="Y835" t="e">
        <f>IF(RIGHT(DataFromForm[[#This Row],[Heure levé]],2)*1 &gt;57, X835,W835)</f>
        <v>#VALUE!</v>
      </c>
      <c r="Z835" t="e">
        <f>IF(RIGHT(DataFromForm[[#This Row],[Heure levé]],2)*1 &gt;57,0,MROUND(RIGHT(DataFromForm[[#This Row],[Heure coucher]]*1,2),15))</f>
        <v>#VALUE!</v>
      </c>
      <c r="AA835" t="e" cm="1">
        <f t="array" aca="1" ref="AA835" ca="1">RIGHT(CELL("address",INDEX(Agenda!A:A,MATCH(DataFromForm[[#This Row],[Date]],Agenda!A:A,0))),3)</f>
        <v>#VALUE!</v>
      </c>
      <c r="AB835" s="4" t="e" cm="1">
        <f t="array" ref="AB835">INDEX(MatriceHeureHeure[], MATCH(Z835*1,TableHeuresMinutes[Colonne1],0),MATCH(Y835*1,(MatriceHeureHeure[#Headers])*1,0))</f>
        <v>#VALUE!</v>
      </c>
      <c r="AD835" s="48" t="e">
        <f>LEFT(TEXT(DataFromForm[[#This Row],[HeureBoisson]],"0000"),2)</f>
        <v>#VALUE!</v>
      </c>
      <c r="AE835" s="31" t="e">
        <f>LEFT(TEXT(DataFromForm[[#This Row],[HeureBoisson]],"0000"),2)+1</f>
        <v>#VALUE!</v>
      </c>
      <c r="AF835" t="e">
        <f>IF(RIGHT(DataFromForm[[#This Row],[HeureBoisson]],2)*1 &gt;57, AE835,AD835)</f>
        <v>#VALUE!</v>
      </c>
      <c r="AG835" t="e">
        <f>IF(RIGHT(DataFromForm[[#This Row],[HeureBoisson]],2)*1 &gt;57,0,MROUND(RIGHT(DataFromForm[[#This Row],[Heure coucher]]*1,2),15))</f>
        <v>#VALUE!</v>
      </c>
      <c r="AH835" t="e" cm="1">
        <f t="array" aca="1" ref="AH835" ca="1">RIGHT(CELL("address",INDEX(Agenda!A:A,MATCH(DataFromForm[[#This Row],[Date]],Agenda!A:A,0))),3)-1</f>
        <v>#VALUE!</v>
      </c>
      <c r="AI835" s="4" t="e" cm="1">
        <f t="array" ref="AI835">INDEX(MatriceHeureHeure[], MATCH(AG835*1,TableHeuresMinutes[Colonne1],0),MATCH(AF835*1,(MatriceHeureHeure[#Headers])*1,0))</f>
        <v>#VALUE!</v>
      </c>
      <c r="AJ835" s="37">
        <v>0</v>
      </c>
      <c r="AK835" s="48" t="e">
        <f>LEFT(TEXT(DataFromForm[[#This Row],[Heure sieste]],"0000"),2)</f>
        <v>#VALUE!</v>
      </c>
      <c r="AL835" s="31" t="e">
        <f>LEFT(TEXT(DataFromForm[[#This Row],[Heure sieste]],"0000"),2)+1</f>
        <v>#VALUE!</v>
      </c>
      <c r="AM835" t="e">
        <f>IF(RIGHT(DataFromForm[[#This Row],[Heure sieste]],2)*1 &gt;57, AL835,AK835)</f>
        <v>#VALUE!</v>
      </c>
      <c r="AN835" t="e">
        <f>IF(RIGHT(DataFromForm[[#This Row],[Heure sieste]],2)*1 &gt;57,0,MROUND(RIGHT(DataFromForm[[#This Row],[Heure sieste]]*1,2),15))</f>
        <v>#VALUE!</v>
      </c>
      <c r="AO835" t="e">
        <f>MROUND(DataFromForm[[#This Row],[Durée sieste]],15)</f>
        <v>#VALUE!</v>
      </c>
      <c r="AP835" t="e" cm="1">
        <f t="array" aca="1" ref="AP835" ca="1">RIGHT(CELL("address",INDEX(Agenda!A:A,MATCH(DataFromForm[[#This Row],[Date]],Agenda!A:A,0))),3)</f>
        <v>#VALUE!</v>
      </c>
      <c r="AQ835" s="4" t="e" cm="1">
        <f t="array" ref="AQ835">INDEX(MatriceHeureHeure[], MATCH(AN835*1,TableHeuresMinutes[Colonne1],0),MATCH(AM835*1,(MatriceHeureHeure[#Headers])*1,0))</f>
        <v>#VALUE!</v>
      </c>
      <c r="AR835" t="e">
        <f t="shared" si="13"/>
        <v>#VALUE!</v>
      </c>
    </row>
    <row r="836" spans="16:44">
      <c r="P836" s="30" t="e">
        <f>LEFT(TEXT(DataFromForm[[#This Row],[Heure coucher]],"0000"),2)</f>
        <v>#VALUE!</v>
      </c>
      <c r="Q836" s="31" t="e">
        <f>LEFT(TEXT(DataFromForm[[#This Row],[Heure coucher]],"0000"),2)+1</f>
        <v>#VALUE!</v>
      </c>
      <c r="R836" s="32" t="e">
        <f>IF(RIGHT(DataFromForm[[#This Row],[Heure coucher]],2)*1 &gt;57,Q836, P836)</f>
        <v>#VALUE!</v>
      </c>
      <c r="S836" s="33" t="e">
        <f>IF(RIGHT(DataFromForm[[#This Row],[Heure coucher]],2)*1 &gt;57,0,MROUND(RIGHT(DataFromForm[[#This Row],[Heure coucher]]*1,2),15))</f>
        <v>#VALUE!</v>
      </c>
      <c r="T836" s="20" t="e" cm="1">
        <f t="array" aca="1" ref="T836" ca="1">RIGHT(CELL("address",INDEX(Agenda!A:A,MATCH(DataFromForm[[#This Row],[Date]],Agenda!A:A,0))),3)</f>
        <v>#VALUE!</v>
      </c>
      <c r="U836" s="34" t="e" cm="1">
        <f t="array" ref="U836">INDEX(MatriceHeureHeure[], MATCH(S836*1,TableHeuresMinutes[Colonne1],0),MATCH(R836*1,(MatriceHeureHeure[#Headers])*1,0))</f>
        <v>#VALUE!</v>
      </c>
      <c r="W836" s="30" t="e">
        <f>LEFT(TEXT(DataFromForm[[#This Row],[Heure levé]],"0000"),2)</f>
        <v>#VALUE!</v>
      </c>
      <c r="X836" s="31" t="e">
        <f>LEFT(TEXT(DataFromForm[[#This Row],[Heure levé]],"0000"),2)+1</f>
        <v>#VALUE!</v>
      </c>
      <c r="Y836" t="e">
        <f>IF(RIGHT(DataFromForm[[#This Row],[Heure levé]],2)*1 &gt;57, X836,W836)</f>
        <v>#VALUE!</v>
      </c>
      <c r="Z836" t="e">
        <f>IF(RIGHT(DataFromForm[[#This Row],[Heure levé]],2)*1 &gt;57,0,MROUND(RIGHT(DataFromForm[[#This Row],[Heure coucher]]*1,2),15))</f>
        <v>#VALUE!</v>
      </c>
      <c r="AA836" t="e" cm="1">
        <f t="array" aca="1" ref="AA836" ca="1">RIGHT(CELL("address",INDEX(Agenda!A:A,MATCH(DataFromForm[[#This Row],[Date]],Agenda!A:A,0))),3)</f>
        <v>#VALUE!</v>
      </c>
      <c r="AB836" s="4" t="e" cm="1">
        <f t="array" ref="AB836">INDEX(MatriceHeureHeure[], MATCH(Z836*1,TableHeuresMinutes[Colonne1],0),MATCH(Y836*1,(MatriceHeureHeure[#Headers])*1,0))</f>
        <v>#VALUE!</v>
      </c>
      <c r="AD836" s="48" t="e">
        <f>LEFT(TEXT(DataFromForm[[#This Row],[HeureBoisson]],"0000"),2)</f>
        <v>#VALUE!</v>
      </c>
      <c r="AE836" s="31" t="e">
        <f>LEFT(TEXT(DataFromForm[[#This Row],[HeureBoisson]],"0000"),2)+1</f>
        <v>#VALUE!</v>
      </c>
      <c r="AF836" t="e">
        <f>IF(RIGHT(DataFromForm[[#This Row],[HeureBoisson]],2)*1 &gt;57, AE836,AD836)</f>
        <v>#VALUE!</v>
      </c>
      <c r="AG836" t="e">
        <f>IF(RIGHT(DataFromForm[[#This Row],[HeureBoisson]],2)*1 &gt;57,0,MROUND(RIGHT(DataFromForm[[#This Row],[Heure coucher]]*1,2),15))</f>
        <v>#VALUE!</v>
      </c>
      <c r="AH836" t="e" cm="1">
        <f t="array" aca="1" ref="AH836" ca="1">RIGHT(CELL("address",INDEX(Agenda!A:A,MATCH(DataFromForm[[#This Row],[Date]],Agenda!A:A,0))),3)-1</f>
        <v>#VALUE!</v>
      </c>
      <c r="AI836" s="4" t="e" cm="1">
        <f t="array" ref="AI836">INDEX(MatriceHeureHeure[], MATCH(AG836*1,TableHeuresMinutes[Colonne1],0),MATCH(AF836*1,(MatriceHeureHeure[#Headers])*1,0))</f>
        <v>#VALUE!</v>
      </c>
      <c r="AJ836" s="37">
        <v>0</v>
      </c>
      <c r="AK836" s="48" t="e">
        <f>LEFT(TEXT(DataFromForm[[#This Row],[Heure sieste]],"0000"),2)</f>
        <v>#VALUE!</v>
      </c>
      <c r="AL836" s="31" t="e">
        <f>LEFT(TEXT(DataFromForm[[#This Row],[Heure sieste]],"0000"),2)+1</f>
        <v>#VALUE!</v>
      </c>
      <c r="AM836" t="e">
        <f>IF(RIGHT(DataFromForm[[#This Row],[Heure sieste]],2)*1 &gt;57, AL836,AK836)</f>
        <v>#VALUE!</v>
      </c>
      <c r="AN836" t="e">
        <f>IF(RIGHT(DataFromForm[[#This Row],[Heure sieste]],2)*1 &gt;57,0,MROUND(RIGHT(DataFromForm[[#This Row],[Heure sieste]]*1,2),15))</f>
        <v>#VALUE!</v>
      </c>
      <c r="AO836" t="e">
        <f>MROUND(DataFromForm[[#This Row],[Durée sieste]],15)</f>
        <v>#VALUE!</v>
      </c>
      <c r="AP836" t="e" cm="1">
        <f t="array" aca="1" ref="AP836" ca="1">RIGHT(CELL("address",INDEX(Agenda!A:A,MATCH(DataFromForm[[#This Row],[Date]],Agenda!A:A,0))),3)</f>
        <v>#VALUE!</v>
      </c>
      <c r="AQ836" s="4" t="e" cm="1">
        <f t="array" ref="AQ836">INDEX(MatriceHeureHeure[], MATCH(AN836*1,TableHeuresMinutes[Colonne1],0),MATCH(AM836*1,(MatriceHeureHeure[#Headers])*1,0))</f>
        <v>#VALUE!</v>
      </c>
      <c r="AR836" t="e">
        <f t="shared" si="13"/>
        <v>#VALUE!</v>
      </c>
    </row>
    <row r="837" spans="16:44">
      <c r="P837" s="30" t="e">
        <f>LEFT(TEXT(DataFromForm[[#This Row],[Heure coucher]],"0000"),2)</f>
        <v>#VALUE!</v>
      </c>
      <c r="Q837" s="31" t="e">
        <f>LEFT(TEXT(DataFromForm[[#This Row],[Heure coucher]],"0000"),2)+1</f>
        <v>#VALUE!</v>
      </c>
      <c r="R837" s="32" t="e">
        <f>IF(RIGHT(DataFromForm[[#This Row],[Heure coucher]],2)*1 &gt;57,Q837, P837)</f>
        <v>#VALUE!</v>
      </c>
      <c r="S837" s="33" t="e">
        <f>IF(RIGHT(DataFromForm[[#This Row],[Heure coucher]],2)*1 &gt;57,0,MROUND(RIGHT(DataFromForm[[#This Row],[Heure coucher]]*1,2),15))</f>
        <v>#VALUE!</v>
      </c>
      <c r="T837" s="20" t="e" cm="1">
        <f t="array" aca="1" ref="T837" ca="1">RIGHT(CELL("address",INDEX(Agenda!A:A,MATCH(DataFromForm[[#This Row],[Date]],Agenda!A:A,0))),3)</f>
        <v>#VALUE!</v>
      </c>
      <c r="U837" s="34" t="e" cm="1">
        <f t="array" ref="U837">INDEX(MatriceHeureHeure[], MATCH(S837*1,TableHeuresMinutes[Colonne1],0),MATCH(R837*1,(MatriceHeureHeure[#Headers])*1,0))</f>
        <v>#VALUE!</v>
      </c>
      <c r="W837" s="30" t="e">
        <f>LEFT(TEXT(DataFromForm[[#This Row],[Heure levé]],"0000"),2)</f>
        <v>#VALUE!</v>
      </c>
      <c r="X837" s="31" t="e">
        <f>LEFT(TEXT(DataFromForm[[#This Row],[Heure levé]],"0000"),2)+1</f>
        <v>#VALUE!</v>
      </c>
      <c r="Y837" t="e">
        <f>IF(RIGHT(DataFromForm[[#This Row],[Heure levé]],2)*1 &gt;57, X837,W837)</f>
        <v>#VALUE!</v>
      </c>
      <c r="Z837" t="e">
        <f>IF(RIGHT(DataFromForm[[#This Row],[Heure levé]],2)*1 &gt;57,0,MROUND(RIGHT(DataFromForm[[#This Row],[Heure coucher]]*1,2),15))</f>
        <v>#VALUE!</v>
      </c>
      <c r="AA837" t="e" cm="1">
        <f t="array" aca="1" ref="AA837" ca="1">RIGHT(CELL("address",INDEX(Agenda!A:A,MATCH(DataFromForm[[#This Row],[Date]],Agenda!A:A,0))),3)</f>
        <v>#VALUE!</v>
      </c>
      <c r="AB837" s="4" t="e" cm="1">
        <f t="array" ref="AB837">INDEX(MatriceHeureHeure[], MATCH(Z837*1,TableHeuresMinutes[Colonne1],0),MATCH(Y837*1,(MatriceHeureHeure[#Headers])*1,0))</f>
        <v>#VALUE!</v>
      </c>
      <c r="AD837" s="48" t="e">
        <f>LEFT(TEXT(DataFromForm[[#This Row],[HeureBoisson]],"0000"),2)</f>
        <v>#VALUE!</v>
      </c>
      <c r="AE837" s="31" t="e">
        <f>LEFT(TEXT(DataFromForm[[#This Row],[HeureBoisson]],"0000"),2)+1</f>
        <v>#VALUE!</v>
      </c>
      <c r="AF837" t="e">
        <f>IF(RIGHT(DataFromForm[[#This Row],[HeureBoisson]],2)*1 &gt;57, AE837,AD837)</f>
        <v>#VALUE!</v>
      </c>
      <c r="AG837" t="e">
        <f>IF(RIGHT(DataFromForm[[#This Row],[HeureBoisson]],2)*1 &gt;57,0,MROUND(RIGHT(DataFromForm[[#This Row],[Heure coucher]]*1,2),15))</f>
        <v>#VALUE!</v>
      </c>
      <c r="AH837" t="e" cm="1">
        <f t="array" aca="1" ref="AH837" ca="1">RIGHT(CELL("address",INDEX(Agenda!A:A,MATCH(DataFromForm[[#This Row],[Date]],Agenda!A:A,0))),3)-1</f>
        <v>#VALUE!</v>
      </c>
      <c r="AI837" s="4" t="e" cm="1">
        <f t="array" ref="AI837">INDEX(MatriceHeureHeure[], MATCH(AG837*1,TableHeuresMinutes[Colonne1],0),MATCH(AF837*1,(MatriceHeureHeure[#Headers])*1,0))</f>
        <v>#VALUE!</v>
      </c>
      <c r="AJ837" s="37">
        <v>0</v>
      </c>
      <c r="AK837" s="48" t="e">
        <f>LEFT(TEXT(DataFromForm[[#This Row],[Heure sieste]],"0000"),2)</f>
        <v>#VALUE!</v>
      </c>
      <c r="AL837" s="31" t="e">
        <f>LEFT(TEXT(DataFromForm[[#This Row],[Heure sieste]],"0000"),2)+1</f>
        <v>#VALUE!</v>
      </c>
      <c r="AM837" t="e">
        <f>IF(RIGHT(DataFromForm[[#This Row],[Heure sieste]],2)*1 &gt;57, AL837,AK837)</f>
        <v>#VALUE!</v>
      </c>
      <c r="AN837" t="e">
        <f>IF(RIGHT(DataFromForm[[#This Row],[Heure sieste]],2)*1 &gt;57,0,MROUND(RIGHT(DataFromForm[[#This Row],[Heure sieste]]*1,2),15))</f>
        <v>#VALUE!</v>
      </c>
      <c r="AO837" t="e">
        <f>MROUND(DataFromForm[[#This Row],[Durée sieste]],15)</f>
        <v>#VALUE!</v>
      </c>
      <c r="AP837" t="e" cm="1">
        <f t="array" aca="1" ref="AP837" ca="1">RIGHT(CELL("address",INDEX(Agenda!A:A,MATCH(DataFromForm[[#This Row],[Date]],Agenda!A:A,0))),3)</f>
        <v>#VALUE!</v>
      </c>
      <c r="AQ837" s="4" t="e" cm="1">
        <f t="array" ref="AQ837">INDEX(MatriceHeureHeure[], MATCH(AN837*1,TableHeuresMinutes[Colonne1],0),MATCH(AM837*1,(MatriceHeureHeure[#Headers])*1,0))</f>
        <v>#VALUE!</v>
      </c>
      <c r="AR837" t="e">
        <f t="shared" si="13"/>
        <v>#VALUE!</v>
      </c>
    </row>
    <row r="838" spans="16:44">
      <c r="P838" s="30" t="e">
        <f>LEFT(TEXT(DataFromForm[[#This Row],[Heure coucher]],"0000"),2)</f>
        <v>#VALUE!</v>
      </c>
      <c r="Q838" s="31" t="e">
        <f>LEFT(TEXT(DataFromForm[[#This Row],[Heure coucher]],"0000"),2)+1</f>
        <v>#VALUE!</v>
      </c>
      <c r="R838" s="32" t="e">
        <f>IF(RIGHT(DataFromForm[[#This Row],[Heure coucher]],2)*1 &gt;57,Q838, P838)</f>
        <v>#VALUE!</v>
      </c>
      <c r="S838" s="33" t="e">
        <f>IF(RIGHT(DataFromForm[[#This Row],[Heure coucher]],2)*1 &gt;57,0,MROUND(RIGHT(DataFromForm[[#This Row],[Heure coucher]]*1,2),15))</f>
        <v>#VALUE!</v>
      </c>
      <c r="T838" s="20" t="e" cm="1">
        <f t="array" aca="1" ref="T838" ca="1">RIGHT(CELL("address",INDEX(Agenda!A:A,MATCH(DataFromForm[[#This Row],[Date]],Agenda!A:A,0))),3)</f>
        <v>#VALUE!</v>
      </c>
      <c r="U838" s="34" t="e" cm="1">
        <f t="array" ref="U838">INDEX(MatriceHeureHeure[], MATCH(S838*1,TableHeuresMinutes[Colonne1],0),MATCH(R838*1,(MatriceHeureHeure[#Headers])*1,0))</f>
        <v>#VALUE!</v>
      </c>
      <c r="W838" s="30" t="e">
        <f>LEFT(TEXT(DataFromForm[[#This Row],[Heure levé]],"0000"),2)</f>
        <v>#VALUE!</v>
      </c>
      <c r="X838" s="31" t="e">
        <f>LEFT(TEXT(DataFromForm[[#This Row],[Heure levé]],"0000"),2)+1</f>
        <v>#VALUE!</v>
      </c>
      <c r="Y838" t="e">
        <f>IF(RIGHT(DataFromForm[[#This Row],[Heure levé]],2)*1 &gt;57, X838,W838)</f>
        <v>#VALUE!</v>
      </c>
      <c r="Z838" t="e">
        <f>IF(RIGHT(DataFromForm[[#This Row],[Heure levé]],2)*1 &gt;57,0,MROUND(RIGHT(DataFromForm[[#This Row],[Heure coucher]]*1,2),15))</f>
        <v>#VALUE!</v>
      </c>
      <c r="AA838" t="e" cm="1">
        <f t="array" aca="1" ref="AA838" ca="1">RIGHT(CELL("address",INDEX(Agenda!A:A,MATCH(DataFromForm[[#This Row],[Date]],Agenda!A:A,0))),3)</f>
        <v>#VALUE!</v>
      </c>
      <c r="AB838" s="4" t="e" cm="1">
        <f t="array" ref="AB838">INDEX(MatriceHeureHeure[], MATCH(Z838*1,TableHeuresMinutes[Colonne1],0),MATCH(Y838*1,(MatriceHeureHeure[#Headers])*1,0))</f>
        <v>#VALUE!</v>
      </c>
      <c r="AD838" s="48" t="e">
        <f>LEFT(TEXT(DataFromForm[[#This Row],[HeureBoisson]],"0000"),2)</f>
        <v>#VALUE!</v>
      </c>
      <c r="AE838" s="31" t="e">
        <f>LEFT(TEXT(DataFromForm[[#This Row],[HeureBoisson]],"0000"),2)+1</f>
        <v>#VALUE!</v>
      </c>
      <c r="AF838" t="e">
        <f>IF(RIGHT(DataFromForm[[#This Row],[HeureBoisson]],2)*1 &gt;57, AE838,AD838)</f>
        <v>#VALUE!</v>
      </c>
      <c r="AG838" t="e">
        <f>IF(RIGHT(DataFromForm[[#This Row],[HeureBoisson]],2)*1 &gt;57,0,MROUND(RIGHT(DataFromForm[[#This Row],[Heure coucher]]*1,2),15))</f>
        <v>#VALUE!</v>
      </c>
      <c r="AH838" t="e" cm="1">
        <f t="array" aca="1" ref="AH838" ca="1">RIGHT(CELL("address",INDEX(Agenda!A:A,MATCH(DataFromForm[[#This Row],[Date]],Agenda!A:A,0))),3)-1</f>
        <v>#VALUE!</v>
      </c>
      <c r="AI838" s="4" t="e" cm="1">
        <f t="array" ref="AI838">INDEX(MatriceHeureHeure[], MATCH(AG838*1,TableHeuresMinutes[Colonne1],0),MATCH(AF838*1,(MatriceHeureHeure[#Headers])*1,0))</f>
        <v>#VALUE!</v>
      </c>
      <c r="AJ838" s="37">
        <v>0</v>
      </c>
      <c r="AK838" s="48" t="e">
        <f>LEFT(TEXT(DataFromForm[[#This Row],[Heure sieste]],"0000"),2)</f>
        <v>#VALUE!</v>
      </c>
      <c r="AL838" s="31" t="e">
        <f>LEFT(TEXT(DataFromForm[[#This Row],[Heure sieste]],"0000"),2)+1</f>
        <v>#VALUE!</v>
      </c>
      <c r="AM838" t="e">
        <f>IF(RIGHT(DataFromForm[[#This Row],[Heure sieste]],2)*1 &gt;57, AL838,AK838)</f>
        <v>#VALUE!</v>
      </c>
      <c r="AN838" t="e">
        <f>IF(RIGHT(DataFromForm[[#This Row],[Heure sieste]],2)*1 &gt;57,0,MROUND(RIGHT(DataFromForm[[#This Row],[Heure sieste]]*1,2),15))</f>
        <v>#VALUE!</v>
      </c>
      <c r="AO838" t="e">
        <f>MROUND(DataFromForm[[#This Row],[Durée sieste]],15)</f>
        <v>#VALUE!</v>
      </c>
      <c r="AP838" t="e" cm="1">
        <f t="array" aca="1" ref="AP838" ca="1">RIGHT(CELL("address",INDEX(Agenda!A:A,MATCH(DataFromForm[[#This Row],[Date]],Agenda!A:A,0))),3)</f>
        <v>#VALUE!</v>
      </c>
      <c r="AQ838" s="4" t="e" cm="1">
        <f t="array" ref="AQ838">INDEX(MatriceHeureHeure[], MATCH(AN838*1,TableHeuresMinutes[Colonne1],0),MATCH(AM838*1,(MatriceHeureHeure[#Headers])*1,0))</f>
        <v>#VALUE!</v>
      </c>
      <c r="AR838" t="e">
        <f t="shared" si="13"/>
        <v>#VALUE!</v>
      </c>
    </row>
    <row r="839" spans="16:44">
      <c r="P839" s="30" t="e">
        <f>LEFT(TEXT(DataFromForm[[#This Row],[Heure coucher]],"0000"),2)</f>
        <v>#VALUE!</v>
      </c>
      <c r="Q839" s="31" t="e">
        <f>LEFT(TEXT(DataFromForm[[#This Row],[Heure coucher]],"0000"),2)+1</f>
        <v>#VALUE!</v>
      </c>
      <c r="R839" s="32" t="e">
        <f>IF(RIGHT(DataFromForm[[#This Row],[Heure coucher]],2)*1 &gt;57,Q839, P839)</f>
        <v>#VALUE!</v>
      </c>
      <c r="S839" s="33" t="e">
        <f>IF(RIGHT(DataFromForm[[#This Row],[Heure coucher]],2)*1 &gt;57,0,MROUND(RIGHT(DataFromForm[[#This Row],[Heure coucher]]*1,2),15))</f>
        <v>#VALUE!</v>
      </c>
      <c r="T839" s="20" t="e" cm="1">
        <f t="array" aca="1" ref="T839" ca="1">RIGHT(CELL("address",INDEX(Agenda!A:A,MATCH(DataFromForm[[#This Row],[Date]],Agenda!A:A,0))),3)</f>
        <v>#VALUE!</v>
      </c>
      <c r="U839" s="34" t="e" cm="1">
        <f t="array" ref="U839">INDEX(MatriceHeureHeure[], MATCH(S839*1,TableHeuresMinutes[Colonne1],0),MATCH(R839*1,(MatriceHeureHeure[#Headers])*1,0))</f>
        <v>#VALUE!</v>
      </c>
      <c r="W839" s="30" t="e">
        <f>LEFT(TEXT(DataFromForm[[#This Row],[Heure levé]],"0000"),2)</f>
        <v>#VALUE!</v>
      </c>
      <c r="X839" s="31" t="e">
        <f>LEFT(TEXT(DataFromForm[[#This Row],[Heure levé]],"0000"),2)+1</f>
        <v>#VALUE!</v>
      </c>
      <c r="Y839" t="e">
        <f>IF(RIGHT(DataFromForm[[#This Row],[Heure levé]],2)*1 &gt;57, X839,W839)</f>
        <v>#VALUE!</v>
      </c>
      <c r="Z839" t="e">
        <f>IF(RIGHT(DataFromForm[[#This Row],[Heure levé]],2)*1 &gt;57,0,MROUND(RIGHT(DataFromForm[[#This Row],[Heure coucher]]*1,2),15))</f>
        <v>#VALUE!</v>
      </c>
      <c r="AA839" t="e" cm="1">
        <f t="array" aca="1" ref="AA839" ca="1">RIGHT(CELL("address",INDEX(Agenda!A:A,MATCH(DataFromForm[[#This Row],[Date]],Agenda!A:A,0))),3)</f>
        <v>#VALUE!</v>
      </c>
      <c r="AB839" s="4" t="e" cm="1">
        <f t="array" ref="AB839">INDEX(MatriceHeureHeure[], MATCH(Z839*1,TableHeuresMinutes[Colonne1],0),MATCH(Y839*1,(MatriceHeureHeure[#Headers])*1,0))</f>
        <v>#VALUE!</v>
      </c>
      <c r="AD839" s="48" t="e">
        <f>LEFT(TEXT(DataFromForm[[#This Row],[HeureBoisson]],"0000"),2)</f>
        <v>#VALUE!</v>
      </c>
      <c r="AE839" s="31" t="e">
        <f>LEFT(TEXT(DataFromForm[[#This Row],[HeureBoisson]],"0000"),2)+1</f>
        <v>#VALUE!</v>
      </c>
      <c r="AF839" t="e">
        <f>IF(RIGHT(DataFromForm[[#This Row],[HeureBoisson]],2)*1 &gt;57, AE839,AD839)</f>
        <v>#VALUE!</v>
      </c>
      <c r="AG839" t="e">
        <f>IF(RIGHT(DataFromForm[[#This Row],[HeureBoisson]],2)*1 &gt;57,0,MROUND(RIGHT(DataFromForm[[#This Row],[Heure coucher]]*1,2),15))</f>
        <v>#VALUE!</v>
      </c>
      <c r="AH839" t="e" cm="1">
        <f t="array" aca="1" ref="AH839" ca="1">RIGHT(CELL("address",INDEX(Agenda!A:A,MATCH(DataFromForm[[#This Row],[Date]],Agenda!A:A,0))),3)-1</f>
        <v>#VALUE!</v>
      </c>
      <c r="AI839" s="4" t="e" cm="1">
        <f t="array" ref="AI839">INDEX(MatriceHeureHeure[], MATCH(AG839*1,TableHeuresMinutes[Colonne1],0),MATCH(AF839*1,(MatriceHeureHeure[#Headers])*1,0))</f>
        <v>#VALUE!</v>
      </c>
      <c r="AJ839" s="37">
        <v>0</v>
      </c>
      <c r="AK839" s="48" t="e">
        <f>LEFT(TEXT(DataFromForm[[#This Row],[Heure sieste]],"0000"),2)</f>
        <v>#VALUE!</v>
      </c>
      <c r="AL839" s="31" t="e">
        <f>LEFT(TEXT(DataFromForm[[#This Row],[Heure sieste]],"0000"),2)+1</f>
        <v>#VALUE!</v>
      </c>
      <c r="AM839" t="e">
        <f>IF(RIGHT(DataFromForm[[#This Row],[Heure sieste]],2)*1 &gt;57, AL839,AK839)</f>
        <v>#VALUE!</v>
      </c>
      <c r="AN839" t="e">
        <f>IF(RIGHT(DataFromForm[[#This Row],[Heure sieste]],2)*1 &gt;57,0,MROUND(RIGHT(DataFromForm[[#This Row],[Heure sieste]]*1,2),15))</f>
        <v>#VALUE!</v>
      </c>
      <c r="AO839" t="e">
        <f>MROUND(DataFromForm[[#This Row],[Durée sieste]],15)</f>
        <v>#VALUE!</v>
      </c>
      <c r="AP839" t="e" cm="1">
        <f t="array" aca="1" ref="AP839" ca="1">RIGHT(CELL("address",INDEX(Agenda!A:A,MATCH(DataFromForm[[#This Row],[Date]],Agenda!A:A,0))),3)</f>
        <v>#VALUE!</v>
      </c>
      <c r="AQ839" s="4" t="e" cm="1">
        <f t="array" ref="AQ839">INDEX(MatriceHeureHeure[], MATCH(AN839*1,TableHeuresMinutes[Colonne1],0),MATCH(AM839*1,(MatriceHeureHeure[#Headers])*1,0))</f>
        <v>#VALUE!</v>
      </c>
      <c r="AR839" t="e">
        <f t="shared" si="13"/>
        <v>#VALUE!</v>
      </c>
    </row>
    <row r="840" spans="16:44">
      <c r="P840" s="30" t="e">
        <f>LEFT(TEXT(DataFromForm[[#This Row],[Heure coucher]],"0000"),2)</f>
        <v>#VALUE!</v>
      </c>
      <c r="Q840" s="31" t="e">
        <f>LEFT(TEXT(DataFromForm[[#This Row],[Heure coucher]],"0000"),2)+1</f>
        <v>#VALUE!</v>
      </c>
      <c r="R840" s="32" t="e">
        <f>IF(RIGHT(DataFromForm[[#This Row],[Heure coucher]],2)*1 &gt;57,Q840, P840)</f>
        <v>#VALUE!</v>
      </c>
      <c r="S840" s="33" t="e">
        <f>IF(RIGHT(DataFromForm[[#This Row],[Heure coucher]],2)*1 &gt;57,0,MROUND(RIGHT(DataFromForm[[#This Row],[Heure coucher]]*1,2),15))</f>
        <v>#VALUE!</v>
      </c>
      <c r="T840" s="20" t="e" cm="1">
        <f t="array" aca="1" ref="T840" ca="1">RIGHT(CELL("address",INDEX(Agenda!A:A,MATCH(DataFromForm[[#This Row],[Date]],Agenda!A:A,0))),3)</f>
        <v>#VALUE!</v>
      </c>
      <c r="U840" s="34" t="e" cm="1">
        <f t="array" ref="U840">INDEX(MatriceHeureHeure[], MATCH(S840*1,TableHeuresMinutes[Colonne1],0),MATCH(R840*1,(MatriceHeureHeure[#Headers])*1,0))</f>
        <v>#VALUE!</v>
      </c>
      <c r="W840" s="30" t="e">
        <f>LEFT(TEXT(DataFromForm[[#This Row],[Heure levé]],"0000"),2)</f>
        <v>#VALUE!</v>
      </c>
      <c r="X840" s="31" t="e">
        <f>LEFT(TEXT(DataFromForm[[#This Row],[Heure levé]],"0000"),2)+1</f>
        <v>#VALUE!</v>
      </c>
      <c r="Y840" t="e">
        <f>IF(RIGHT(DataFromForm[[#This Row],[Heure levé]],2)*1 &gt;57, X840,W840)</f>
        <v>#VALUE!</v>
      </c>
      <c r="Z840" t="e">
        <f>IF(RIGHT(DataFromForm[[#This Row],[Heure levé]],2)*1 &gt;57,0,MROUND(RIGHT(DataFromForm[[#This Row],[Heure coucher]]*1,2),15))</f>
        <v>#VALUE!</v>
      </c>
      <c r="AA840" t="e" cm="1">
        <f t="array" aca="1" ref="AA840" ca="1">RIGHT(CELL("address",INDEX(Agenda!A:A,MATCH(DataFromForm[[#This Row],[Date]],Agenda!A:A,0))),3)</f>
        <v>#VALUE!</v>
      </c>
      <c r="AB840" s="4" t="e" cm="1">
        <f t="array" ref="AB840">INDEX(MatriceHeureHeure[], MATCH(Z840*1,TableHeuresMinutes[Colonne1],0),MATCH(Y840*1,(MatriceHeureHeure[#Headers])*1,0))</f>
        <v>#VALUE!</v>
      </c>
      <c r="AD840" s="48" t="e">
        <f>LEFT(TEXT(DataFromForm[[#This Row],[HeureBoisson]],"0000"),2)</f>
        <v>#VALUE!</v>
      </c>
      <c r="AE840" s="31" t="e">
        <f>LEFT(TEXT(DataFromForm[[#This Row],[HeureBoisson]],"0000"),2)+1</f>
        <v>#VALUE!</v>
      </c>
      <c r="AF840" t="e">
        <f>IF(RIGHT(DataFromForm[[#This Row],[HeureBoisson]],2)*1 &gt;57, AE840,AD840)</f>
        <v>#VALUE!</v>
      </c>
      <c r="AG840" t="e">
        <f>IF(RIGHT(DataFromForm[[#This Row],[HeureBoisson]],2)*1 &gt;57,0,MROUND(RIGHT(DataFromForm[[#This Row],[Heure coucher]]*1,2),15))</f>
        <v>#VALUE!</v>
      </c>
      <c r="AH840" t="e" cm="1">
        <f t="array" aca="1" ref="AH840" ca="1">RIGHT(CELL("address",INDEX(Agenda!A:A,MATCH(DataFromForm[[#This Row],[Date]],Agenda!A:A,0))),3)-1</f>
        <v>#VALUE!</v>
      </c>
      <c r="AI840" s="4" t="e" cm="1">
        <f t="array" ref="AI840">INDEX(MatriceHeureHeure[], MATCH(AG840*1,TableHeuresMinutes[Colonne1],0),MATCH(AF840*1,(MatriceHeureHeure[#Headers])*1,0))</f>
        <v>#VALUE!</v>
      </c>
      <c r="AJ840" s="37">
        <v>0</v>
      </c>
      <c r="AK840" s="48" t="e">
        <f>LEFT(TEXT(DataFromForm[[#This Row],[Heure sieste]],"0000"),2)</f>
        <v>#VALUE!</v>
      </c>
      <c r="AL840" s="31" t="e">
        <f>LEFT(TEXT(DataFromForm[[#This Row],[Heure sieste]],"0000"),2)+1</f>
        <v>#VALUE!</v>
      </c>
      <c r="AM840" t="e">
        <f>IF(RIGHT(DataFromForm[[#This Row],[Heure sieste]],2)*1 &gt;57, AL840,AK840)</f>
        <v>#VALUE!</v>
      </c>
      <c r="AN840" t="e">
        <f>IF(RIGHT(DataFromForm[[#This Row],[Heure sieste]],2)*1 &gt;57,0,MROUND(RIGHT(DataFromForm[[#This Row],[Heure sieste]]*1,2),15))</f>
        <v>#VALUE!</v>
      </c>
      <c r="AO840" t="e">
        <f>MROUND(DataFromForm[[#This Row],[Durée sieste]],15)</f>
        <v>#VALUE!</v>
      </c>
      <c r="AP840" t="e" cm="1">
        <f t="array" aca="1" ref="AP840" ca="1">RIGHT(CELL("address",INDEX(Agenda!A:A,MATCH(DataFromForm[[#This Row],[Date]],Agenda!A:A,0))),3)</f>
        <v>#VALUE!</v>
      </c>
      <c r="AQ840" s="4" t="e" cm="1">
        <f t="array" ref="AQ840">INDEX(MatriceHeureHeure[], MATCH(AN840*1,TableHeuresMinutes[Colonne1],0),MATCH(AM840*1,(MatriceHeureHeure[#Headers])*1,0))</f>
        <v>#VALUE!</v>
      </c>
      <c r="AR840" t="e">
        <f t="shared" si="13"/>
        <v>#VALUE!</v>
      </c>
    </row>
    <row r="841" spans="16:44">
      <c r="P841" s="30" t="e">
        <f>LEFT(TEXT(DataFromForm[[#This Row],[Heure coucher]],"0000"),2)</f>
        <v>#VALUE!</v>
      </c>
      <c r="Q841" s="31" t="e">
        <f>LEFT(TEXT(DataFromForm[[#This Row],[Heure coucher]],"0000"),2)+1</f>
        <v>#VALUE!</v>
      </c>
      <c r="R841" s="32" t="e">
        <f>IF(RIGHT(DataFromForm[[#This Row],[Heure coucher]],2)*1 &gt;57,Q841, P841)</f>
        <v>#VALUE!</v>
      </c>
      <c r="S841" s="33" t="e">
        <f>IF(RIGHT(DataFromForm[[#This Row],[Heure coucher]],2)*1 &gt;57,0,MROUND(RIGHT(DataFromForm[[#This Row],[Heure coucher]]*1,2),15))</f>
        <v>#VALUE!</v>
      </c>
      <c r="T841" s="20" t="e" cm="1">
        <f t="array" aca="1" ref="T841" ca="1">RIGHT(CELL("address",INDEX(Agenda!A:A,MATCH(DataFromForm[[#This Row],[Date]],Agenda!A:A,0))),3)</f>
        <v>#VALUE!</v>
      </c>
      <c r="U841" s="34" t="e" cm="1">
        <f t="array" ref="U841">INDEX(MatriceHeureHeure[], MATCH(S841*1,TableHeuresMinutes[Colonne1],0),MATCH(R841*1,(MatriceHeureHeure[#Headers])*1,0))</f>
        <v>#VALUE!</v>
      </c>
      <c r="W841" s="30" t="e">
        <f>LEFT(TEXT(DataFromForm[[#This Row],[Heure levé]],"0000"),2)</f>
        <v>#VALUE!</v>
      </c>
      <c r="X841" s="31" t="e">
        <f>LEFT(TEXT(DataFromForm[[#This Row],[Heure levé]],"0000"),2)+1</f>
        <v>#VALUE!</v>
      </c>
      <c r="Y841" t="e">
        <f>IF(RIGHT(DataFromForm[[#This Row],[Heure levé]],2)*1 &gt;57, X841,W841)</f>
        <v>#VALUE!</v>
      </c>
      <c r="Z841" t="e">
        <f>IF(RIGHT(DataFromForm[[#This Row],[Heure levé]],2)*1 &gt;57,0,MROUND(RIGHT(DataFromForm[[#This Row],[Heure coucher]]*1,2),15))</f>
        <v>#VALUE!</v>
      </c>
      <c r="AA841" t="e" cm="1">
        <f t="array" aca="1" ref="AA841" ca="1">RIGHT(CELL("address",INDEX(Agenda!A:A,MATCH(DataFromForm[[#This Row],[Date]],Agenda!A:A,0))),3)</f>
        <v>#VALUE!</v>
      </c>
      <c r="AB841" s="4" t="e" cm="1">
        <f t="array" ref="AB841">INDEX(MatriceHeureHeure[], MATCH(Z841*1,TableHeuresMinutes[Colonne1],0),MATCH(Y841*1,(MatriceHeureHeure[#Headers])*1,0))</f>
        <v>#VALUE!</v>
      </c>
      <c r="AD841" s="48" t="e">
        <f>LEFT(TEXT(DataFromForm[[#This Row],[HeureBoisson]],"0000"),2)</f>
        <v>#VALUE!</v>
      </c>
      <c r="AE841" s="31" t="e">
        <f>LEFT(TEXT(DataFromForm[[#This Row],[HeureBoisson]],"0000"),2)+1</f>
        <v>#VALUE!</v>
      </c>
      <c r="AF841" t="e">
        <f>IF(RIGHT(DataFromForm[[#This Row],[HeureBoisson]],2)*1 &gt;57, AE841,AD841)</f>
        <v>#VALUE!</v>
      </c>
      <c r="AG841" t="e">
        <f>IF(RIGHT(DataFromForm[[#This Row],[HeureBoisson]],2)*1 &gt;57,0,MROUND(RIGHT(DataFromForm[[#This Row],[Heure coucher]]*1,2),15))</f>
        <v>#VALUE!</v>
      </c>
      <c r="AH841" t="e" cm="1">
        <f t="array" aca="1" ref="AH841" ca="1">RIGHT(CELL("address",INDEX(Agenda!A:A,MATCH(DataFromForm[[#This Row],[Date]],Agenda!A:A,0))),3)-1</f>
        <v>#VALUE!</v>
      </c>
      <c r="AI841" s="4" t="e" cm="1">
        <f t="array" ref="AI841">INDEX(MatriceHeureHeure[], MATCH(AG841*1,TableHeuresMinutes[Colonne1],0),MATCH(AF841*1,(MatriceHeureHeure[#Headers])*1,0))</f>
        <v>#VALUE!</v>
      </c>
      <c r="AJ841" s="37">
        <v>0</v>
      </c>
      <c r="AK841" s="48" t="e">
        <f>LEFT(TEXT(DataFromForm[[#This Row],[Heure sieste]],"0000"),2)</f>
        <v>#VALUE!</v>
      </c>
      <c r="AL841" s="31" t="e">
        <f>LEFT(TEXT(DataFromForm[[#This Row],[Heure sieste]],"0000"),2)+1</f>
        <v>#VALUE!</v>
      </c>
      <c r="AM841" t="e">
        <f>IF(RIGHT(DataFromForm[[#This Row],[Heure sieste]],2)*1 &gt;57, AL841,AK841)</f>
        <v>#VALUE!</v>
      </c>
      <c r="AN841" t="e">
        <f>IF(RIGHT(DataFromForm[[#This Row],[Heure sieste]],2)*1 &gt;57,0,MROUND(RIGHT(DataFromForm[[#This Row],[Heure sieste]]*1,2),15))</f>
        <v>#VALUE!</v>
      </c>
      <c r="AO841" t="e">
        <f>MROUND(DataFromForm[[#This Row],[Durée sieste]],15)</f>
        <v>#VALUE!</v>
      </c>
      <c r="AP841" t="e" cm="1">
        <f t="array" aca="1" ref="AP841" ca="1">RIGHT(CELL("address",INDEX(Agenda!A:A,MATCH(DataFromForm[[#This Row],[Date]],Agenda!A:A,0))),3)</f>
        <v>#VALUE!</v>
      </c>
      <c r="AQ841" s="4" t="e" cm="1">
        <f t="array" ref="AQ841">INDEX(MatriceHeureHeure[], MATCH(AN841*1,TableHeuresMinutes[Colonne1],0),MATCH(AM841*1,(MatriceHeureHeure[#Headers])*1,0))</f>
        <v>#VALUE!</v>
      </c>
      <c r="AR841" t="e">
        <f t="shared" si="13"/>
        <v>#VALUE!</v>
      </c>
    </row>
    <row r="842" spans="16:44">
      <c r="P842" s="30" t="e">
        <f>LEFT(TEXT(DataFromForm[[#This Row],[Heure coucher]],"0000"),2)</f>
        <v>#VALUE!</v>
      </c>
      <c r="Q842" s="31" t="e">
        <f>LEFT(TEXT(DataFromForm[[#This Row],[Heure coucher]],"0000"),2)+1</f>
        <v>#VALUE!</v>
      </c>
      <c r="R842" s="32" t="e">
        <f>IF(RIGHT(DataFromForm[[#This Row],[Heure coucher]],2)*1 &gt;57,Q842, P842)</f>
        <v>#VALUE!</v>
      </c>
      <c r="S842" s="33" t="e">
        <f>IF(RIGHT(DataFromForm[[#This Row],[Heure coucher]],2)*1 &gt;57,0,MROUND(RIGHT(DataFromForm[[#This Row],[Heure coucher]]*1,2),15))</f>
        <v>#VALUE!</v>
      </c>
      <c r="T842" s="20" t="e" cm="1">
        <f t="array" aca="1" ref="T842" ca="1">RIGHT(CELL("address",INDEX(Agenda!A:A,MATCH(DataFromForm[[#This Row],[Date]],Agenda!A:A,0))),3)</f>
        <v>#VALUE!</v>
      </c>
      <c r="U842" s="34" t="e" cm="1">
        <f t="array" ref="U842">INDEX(MatriceHeureHeure[], MATCH(S842*1,TableHeuresMinutes[Colonne1],0),MATCH(R842*1,(MatriceHeureHeure[#Headers])*1,0))</f>
        <v>#VALUE!</v>
      </c>
      <c r="W842" s="30" t="e">
        <f>LEFT(TEXT(DataFromForm[[#This Row],[Heure levé]],"0000"),2)</f>
        <v>#VALUE!</v>
      </c>
      <c r="X842" s="31" t="e">
        <f>LEFT(TEXT(DataFromForm[[#This Row],[Heure levé]],"0000"),2)+1</f>
        <v>#VALUE!</v>
      </c>
      <c r="Y842" t="e">
        <f>IF(RIGHT(DataFromForm[[#This Row],[Heure levé]],2)*1 &gt;57, X842,W842)</f>
        <v>#VALUE!</v>
      </c>
      <c r="Z842" t="e">
        <f>IF(RIGHT(DataFromForm[[#This Row],[Heure levé]],2)*1 &gt;57,0,MROUND(RIGHT(DataFromForm[[#This Row],[Heure coucher]]*1,2),15))</f>
        <v>#VALUE!</v>
      </c>
      <c r="AA842" t="e" cm="1">
        <f t="array" aca="1" ref="AA842" ca="1">RIGHT(CELL("address",INDEX(Agenda!A:A,MATCH(DataFromForm[[#This Row],[Date]],Agenda!A:A,0))),3)</f>
        <v>#VALUE!</v>
      </c>
      <c r="AB842" s="4" t="e" cm="1">
        <f t="array" ref="AB842">INDEX(MatriceHeureHeure[], MATCH(Z842*1,TableHeuresMinutes[Colonne1],0),MATCH(Y842*1,(MatriceHeureHeure[#Headers])*1,0))</f>
        <v>#VALUE!</v>
      </c>
      <c r="AD842" s="48" t="e">
        <f>LEFT(TEXT(DataFromForm[[#This Row],[HeureBoisson]],"0000"),2)</f>
        <v>#VALUE!</v>
      </c>
      <c r="AE842" s="31" t="e">
        <f>LEFT(TEXT(DataFromForm[[#This Row],[HeureBoisson]],"0000"),2)+1</f>
        <v>#VALUE!</v>
      </c>
      <c r="AF842" t="e">
        <f>IF(RIGHT(DataFromForm[[#This Row],[HeureBoisson]],2)*1 &gt;57, AE842,AD842)</f>
        <v>#VALUE!</v>
      </c>
      <c r="AG842" t="e">
        <f>IF(RIGHT(DataFromForm[[#This Row],[HeureBoisson]],2)*1 &gt;57,0,MROUND(RIGHT(DataFromForm[[#This Row],[Heure coucher]]*1,2),15))</f>
        <v>#VALUE!</v>
      </c>
      <c r="AH842" t="e" cm="1">
        <f t="array" aca="1" ref="AH842" ca="1">RIGHT(CELL("address",INDEX(Agenda!A:A,MATCH(DataFromForm[[#This Row],[Date]],Agenda!A:A,0))),3)-1</f>
        <v>#VALUE!</v>
      </c>
      <c r="AI842" s="4" t="e" cm="1">
        <f t="array" ref="AI842">INDEX(MatriceHeureHeure[], MATCH(AG842*1,TableHeuresMinutes[Colonne1],0),MATCH(AF842*1,(MatriceHeureHeure[#Headers])*1,0))</f>
        <v>#VALUE!</v>
      </c>
      <c r="AJ842" s="37">
        <v>0</v>
      </c>
      <c r="AK842" s="48" t="e">
        <f>LEFT(TEXT(DataFromForm[[#This Row],[Heure sieste]],"0000"),2)</f>
        <v>#VALUE!</v>
      </c>
      <c r="AL842" s="31" t="e">
        <f>LEFT(TEXT(DataFromForm[[#This Row],[Heure sieste]],"0000"),2)+1</f>
        <v>#VALUE!</v>
      </c>
      <c r="AM842" t="e">
        <f>IF(RIGHT(DataFromForm[[#This Row],[Heure sieste]],2)*1 &gt;57, AL842,AK842)</f>
        <v>#VALUE!</v>
      </c>
      <c r="AN842" t="e">
        <f>IF(RIGHT(DataFromForm[[#This Row],[Heure sieste]],2)*1 &gt;57,0,MROUND(RIGHT(DataFromForm[[#This Row],[Heure sieste]]*1,2),15))</f>
        <v>#VALUE!</v>
      </c>
      <c r="AO842" t="e">
        <f>MROUND(DataFromForm[[#This Row],[Durée sieste]],15)</f>
        <v>#VALUE!</v>
      </c>
      <c r="AP842" t="e" cm="1">
        <f t="array" aca="1" ref="AP842" ca="1">RIGHT(CELL("address",INDEX(Agenda!A:A,MATCH(DataFromForm[[#This Row],[Date]],Agenda!A:A,0))),3)</f>
        <v>#VALUE!</v>
      </c>
      <c r="AQ842" s="4" t="e" cm="1">
        <f t="array" ref="AQ842">INDEX(MatriceHeureHeure[], MATCH(AN842*1,TableHeuresMinutes[Colonne1],0),MATCH(AM842*1,(MatriceHeureHeure[#Headers])*1,0))</f>
        <v>#VALUE!</v>
      </c>
      <c r="AR842" t="e">
        <f t="shared" si="13"/>
        <v>#VALUE!</v>
      </c>
    </row>
    <row r="843" spans="16:44">
      <c r="P843" s="30" t="e">
        <f>LEFT(TEXT(DataFromForm[[#This Row],[Heure coucher]],"0000"),2)</f>
        <v>#VALUE!</v>
      </c>
      <c r="Q843" s="31" t="e">
        <f>LEFT(TEXT(DataFromForm[[#This Row],[Heure coucher]],"0000"),2)+1</f>
        <v>#VALUE!</v>
      </c>
      <c r="R843" s="32" t="e">
        <f>IF(RIGHT(DataFromForm[[#This Row],[Heure coucher]],2)*1 &gt;57,Q843, P843)</f>
        <v>#VALUE!</v>
      </c>
      <c r="S843" s="33" t="e">
        <f>IF(RIGHT(DataFromForm[[#This Row],[Heure coucher]],2)*1 &gt;57,0,MROUND(RIGHT(DataFromForm[[#This Row],[Heure coucher]]*1,2),15))</f>
        <v>#VALUE!</v>
      </c>
      <c r="T843" s="20" t="e" cm="1">
        <f t="array" aca="1" ref="T843" ca="1">RIGHT(CELL("address",INDEX(Agenda!A:A,MATCH(DataFromForm[[#This Row],[Date]],Agenda!A:A,0))),3)</f>
        <v>#VALUE!</v>
      </c>
      <c r="U843" s="34" t="e" cm="1">
        <f t="array" ref="U843">INDEX(MatriceHeureHeure[], MATCH(S843*1,TableHeuresMinutes[Colonne1],0),MATCH(R843*1,(MatriceHeureHeure[#Headers])*1,0))</f>
        <v>#VALUE!</v>
      </c>
      <c r="W843" s="30" t="e">
        <f>LEFT(TEXT(DataFromForm[[#This Row],[Heure levé]],"0000"),2)</f>
        <v>#VALUE!</v>
      </c>
      <c r="X843" s="31" t="e">
        <f>LEFT(TEXT(DataFromForm[[#This Row],[Heure levé]],"0000"),2)+1</f>
        <v>#VALUE!</v>
      </c>
      <c r="Y843" t="e">
        <f>IF(RIGHT(DataFromForm[[#This Row],[Heure levé]],2)*1 &gt;57, X843,W843)</f>
        <v>#VALUE!</v>
      </c>
      <c r="Z843" t="e">
        <f>IF(RIGHT(DataFromForm[[#This Row],[Heure levé]],2)*1 &gt;57,0,MROUND(RIGHT(DataFromForm[[#This Row],[Heure coucher]]*1,2),15))</f>
        <v>#VALUE!</v>
      </c>
      <c r="AA843" t="e" cm="1">
        <f t="array" aca="1" ref="AA843" ca="1">RIGHT(CELL("address",INDEX(Agenda!A:A,MATCH(DataFromForm[[#This Row],[Date]],Agenda!A:A,0))),3)</f>
        <v>#VALUE!</v>
      </c>
      <c r="AB843" s="4" t="e" cm="1">
        <f t="array" ref="AB843">INDEX(MatriceHeureHeure[], MATCH(Z843*1,TableHeuresMinutes[Colonne1],0),MATCH(Y843*1,(MatriceHeureHeure[#Headers])*1,0))</f>
        <v>#VALUE!</v>
      </c>
      <c r="AD843" s="48" t="e">
        <f>LEFT(TEXT(DataFromForm[[#This Row],[HeureBoisson]],"0000"),2)</f>
        <v>#VALUE!</v>
      </c>
      <c r="AE843" s="31" t="e">
        <f>LEFT(TEXT(DataFromForm[[#This Row],[HeureBoisson]],"0000"),2)+1</f>
        <v>#VALUE!</v>
      </c>
      <c r="AF843" t="e">
        <f>IF(RIGHT(DataFromForm[[#This Row],[HeureBoisson]],2)*1 &gt;57, AE843,AD843)</f>
        <v>#VALUE!</v>
      </c>
      <c r="AG843" t="e">
        <f>IF(RIGHT(DataFromForm[[#This Row],[HeureBoisson]],2)*1 &gt;57,0,MROUND(RIGHT(DataFromForm[[#This Row],[Heure coucher]]*1,2),15))</f>
        <v>#VALUE!</v>
      </c>
      <c r="AH843" t="e" cm="1">
        <f t="array" aca="1" ref="AH843" ca="1">RIGHT(CELL("address",INDEX(Agenda!A:A,MATCH(DataFromForm[[#This Row],[Date]],Agenda!A:A,0))),3)-1</f>
        <v>#VALUE!</v>
      </c>
      <c r="AI843" s="4" t="e" cm="1">
        <f t="array" ref="AI843">INDEX(MatriceHeureHeure[], MATCH(AG843*1,TableHeuresMinutes[Colonne1],0),MATCH(AF843*1,(MatriceHeureHeure[#Headers])*1,0))</f>
        <v>#VALUE!</v>
      </c>
      <c r="AJ843" s="37">
        <v>0</v>
      </c>
      <c r="AK843" s="48" t="e">
        <f>LEFT(TEXT(DataFromForm[[#This Row],[Heure sieste]],"0000"),2)</f>
        <v>#VALUE!</v>
      </c>
      <c r="AL843" s="31" t="e">
        <f>LEFT(TEXT(DataFromForm[[#This Row],[Heure sieste]],"0000"),2)+1</f>
        <v>#VALUE!</v>
      </c>
      <c r="AM843" t="e">
        <f>IF(RIGHT(DataFromForm[[#This Row],[Heure sieste]],2)*1 &gt;57, AL843,AK843)</f>
        <v>#VALUE!</v>
      </c>
      <c r="AN843" t="e">
        <f>IF(RIGHT(DataFromForm[[#This Row],[Heure sieste]],2)*1 &gt;57,0,MROUND(RIGHT(DataFromForm[[#This Row],[Heure sieste]]*1,2),15))</f>
        <v>#VALUE!</v>
      </c>
      <c r="AO843" t="e">
        <f>MROUND(DataFromForm[[#This Row],[Durée sieste]],15)</f>
        <v>#VALUE!</v>
      </c>
      <c r="AP843" t="e" cm="1">
        <f t="array" aca="1" ref="AP843" ca="1">RIGHT(CELL("address",INDEX(Agenda!A:A,MATCH(DataFromForm[[#This Row],[Date]],Agenda!A:A,0))),3)</f>
        <v>#VALUE!</v>
      </c>
      <c r="AQ843" s="4" t="e" cm="1">
        <f t="array" ref="AQ843">INDEX(MatriceHeureHeure[], MATCH(AN843*1,TableHeuresMinutes[Colonne1],0),MATCH(AM843*1,(MatriceHeureHeure[#Headers])*1,0))</f>
        <v>#VALUE!</v>
      </c>
      <c r="AR843" t="e">
        <f t="shared" si="13"/>
        <v>#VALUE!</v>
      </c>
    </row>
    <row r="844" spans="16:44">
      <c r="P844" s="30" t="e">
        <f>LEFT(TEXT(DataFromForm[[#This Row],[Heure coucher]],"0000"),2)</f>
        <v>#VALUE!</v>
      </c>
      <c r="Q844" s="31" t="e">
        <f>LEFT(TEXT(DataFromForm[[#This Row],[Heure coucher]],"0000"),2)+1</f>
        <v>#VALUE!</v>
      </c>
      <c r="R844" s="32" t="e">
        <f>IF(RIGHT(DataFromForm[[#This Row],[Heure coucher]],2)*1 &gt;57,Q844, P844)</f>
        <v>#VALUE!</v>
      </c>
      <c r="S844" s="33" t="e">
        <f>IF(RIGHT(DataFromForm[[#This Row],[Heure coucher]],2)*1 &gt;57,0,MROUND(RIGHT(DataFromForm[[#This Row],[Heure coucher]]*1,2),15))</f>
        <v>#VALUE!</v>
      </c>
      <c r="T844" s="20" t="e" cm="1">
        <f t="array" aca="1" ref="T844" ca="1">RIGHT(CELL("address",INDEX(Agenda!A:A,MATCH(DataFromForm[[#This Row],[Date]],Agenda!A:A,0))),3)</f>
        <v>#VALUE!</v>
      </c>
      <c r="U844" s="34" t="e" cm="1">
        <f t="array" ref="U844">INDEX(MatriceHeureHeure[], MATCH(S844*1,TableHeuresMinutes[Colonne1],0),MATCH(R844*1,(MatriceHeureHeure[#Headers])*1,0))</f>
        <v>#VALUE!</v>
      </c>
      <c r="W844" s="30" t="e">
        <f>LEFT(TEXT(DataFromForm[[#This Row],[Heure levé]],"0000"),2)</f>
        <v>#VALUE!</v>
      </c>
      <c r="X844" s="31" t="e">
        <f>LEFT(TEXT(DataFromForm[[#This Row],[Heure levé]],"0000"),2)+1</f>
        <v>#VALUE!</v>
      </c>
      <c r="Y844" t="e">
        <f>IF(RIGHT(DataFromForm[[#This Row],[Heure levé]],2)*1 &gt;57, X844,W844)</f>
        <v>#VALUE!</v>
      </c>
      <c r="Z844" t="e">
        <f>IF(RIGHT(DataFromForm[[#This Row],[Heure levé]],2)*1 &gt;57,0,MROUND(RIGHT(DataFromForm[[#This Row],[Heure coucher]]*1,2),15))</f>
        <v>#VALUE!</v>
      </c>
      <c r="AA844" t="e" cm="1">
        <f t="array" aca="1" ref="AA844" ca="1">RIGHT(CELL("address",INDEX(Agenda!A:A,MATCH(DataFromForm[[#This Row],[Date]],Agenda!A:A,0))),3)</f>
        <v>#VALUE!</v>
      </c>
      <c r="AB844" s="4" t="e" cm="1">
        <f t="array" ref="AB844">INDEX(MatriceHeureHeure[], MATCH(Z844*1,TableHeuresMinutes[Colonne1],0),MATCH(Y844*1,(MatriceHeureHeure[#Headers])*1,0))</f>
        <v>#VALUE!</v>
      </c>
      <c r="AD844" s="48" t="e">
        <f>LEFT(TEXT(DataFromForm[[#This Row],[HeureBoisson]],"0000"),2)</f>
        <v>#VALUE!</v>
      </c>
      <c r="AE844" s="31" t="e">
        <f>LEFT(TEXT(DataFromForm[[#This Row],[HeureBoisson]],"0000"),2)+1</f>
        <v>#VALUE!</v>
      </c>
      <c r="AF844" t="e">
        <f>IF(RIGHT(DataFromForm[[#This Row],[HeureBoisson]],2)*1 &gt;57, AE844,AD844)</f>
        <v>#VALUE!</v>
      </c>
      <c r="AG844" t="e">
        <f>IF(RIGHT(DataFromForm[[#This Row],[HeureBoisson]],2)*1 &gt;57,0,MROUND(RIGHT(DataFromForm[[#This Row],[Heure coucher]]*1,2),15))</f>
        <v>#VALUE!</v>
      </c>
      <c r="AH844" t="e" cm="1">
        <f t="array" aca="1" ref="AH844" ca="1">RIGHT(CELL("address",INDEX(Agenda!A:A,MATCH(DataFromForm[[#This Row],[Date]],Agenda!A:A,0))),3)-1</f>
        <v>#VALUE!</v>
      </c>
      <c r="AI844" s="4" t="e" cm="1">
        <f t="array" ref="AI844">INDEX(MatriceHeureHeure[], MATCH(AG844*1,TableHeuresMinutes[Colonne1],0),MATCH(AF844*1,(MatriceHeureHeure[#Headers])*1,0))</f>
        <v>#VALUE!</v>
      </c>
      <c r="AJ844" s="37">
        <v>0</v>
      </c>
      <c r="AK844" s="48" t="e">
        <f>LEFT(TEXT(DataFromForm[[#This Row],[Heure sieste]],"0000"),2)</f>
        <v>#VALUE!</v>
      </c>
      <c r="AL844" s="31" t="e">
        <f>LEFT(TEXT(DataFromForm[[#This Row],[Heure sieste]],"0000"),2)+1</f>
        <v>#VALUE!</v>
      </c>
      <c r="AM844" t="e">
        <f>IF(RIGHT(DataFromForm[[#This Row],[Heure sieste]],2)*1 &gt;57, AL844,AK844)</f>
        <v>#VALUE!</v>
      </c>
      <c r="AN844" t="e">
        <f>IF(RIGHT(DataFromForm[[#This Row],[Heure sieste]],2)*1 &gt;57,0,MROUND(RIGHT(DataFromForm[[#This Row],[Heure sieste]]*1,2),15))</f>
        <v>#VALUE!</v>
      </c>
      <c r="AO844" t="e">
        <f>MROUND(DataFromForm[[#This Row],[Durée sieste]],15)</f>
        <v>#VALUE!</v>
      </c>
      <c r="AP844" t="e" cm="1">
        <f t="array" aca="1" ref="AP844" ca="1">RIGHT(CELL("address",INDEX(Agenda!A:A,MATCH(DataFromForm[[#This Row],[Date]],Agenda!A:A,0))),3)</f>
        <v>#VALUE!</v>
      </c>
      <c r="AQ844" s="4" t="e" cm="1">
        <f t="array" ref="AQ844">INDEX(MatriceHeureHeure[], MATCH(AN844*1,TableHeuresMinutes[Colonne1],0),MATCH(AM844*1,(MatriceHeureHeure[#Headers])*1,0))</f>
        <v>#VALUE!</v>
      </c>
      <c r="AR844" t="e">
        <f t="shared" si="13"/>
        <v>#VALUE!</v>
      </c>
    </row>
    <row r="845" spans="16:44">
      <c r="P845" s="30" t="e">
        <f>LEFT(TEXT(DataFromForm[[#This Row],[Heure coucher]],"0000"),2)</f>
        <v>#VALUE!</v>
      </c>
      <c r="Q845" s="31" t="e">
        <f>LEFT(TEXT(DataFromForm[[#This Row],[Heure coucher]],"0000"),2)+1</f>
        <v>#VALUE!</v>
      </c>
      <c r="R845" s="32" t="e">
        <f>IF(RIGHT(DataFromForm[[#This Row],[Heure coucher]],2)*1 &gt;57,Q845, P845)</f>
        <v>#VALUE!</v>
      </c>
      <c r="S845" s="33" t="e">
        <f>IF(RIGHT(DataFromForm[[#This Row],[Heure coucher]],2)*1 &gt;57,0,MROUND(RIGHT(DataFromForm[[#This Row],[Heure coucher]]*1,2),15))</f>
        <v>#VALUE!</v>
      </c>
      <c r="T845" s="20" t="e" cm="1">
        <f t="array" aca="1" ref="T845" ca="1">RIGHT(CELL("address",INDEX(Agenda!A:A,MATCH(DataFromForm[[#This Row],[Date]],Agenda!A:A,0))),3)</f>
        <v>#VALUE!</v>
      </c>
      <c r="U845" s="34" t="e" cm="1">
        <f t="array" ref="U845">INDEX(MatriceHeureHeure[], MATCH(S845*1,TableHeuresMinutes[Colonne1],0),MATCH(R845*1,(MatriceHeureHeure[#Headers])*1,0))</f>
        <v>#VALUE!</v>
      </c>
      <c r="W845" s="30" t="e">
        <f>LEFT(TEXT(DataFromForm[[#This Row],[Heure levé]],"0000"),2)</f>
        <v>#VALUE!</v>
      </c>
      <c r="X845" s="31" t="e">
        <f>LEFT(TEXT(DataFromForm[[#This Row],[Heure levé]],"0000"),2)+1</f>
        <v>#VALUE!</v>
      </c>
      <c r="Y845" t="e">
        <f>IF(RIGHT(DataFromForm[[#This Row],[Heure levé]],2)*1 &gt;57, X845,W845)</f>
        <v>#VALUE!</v>
      </c>
      <c r="Z845" t="e">
        <f>IF(RIGHT(DataFromForm[[#This Row],[Heure levé]],2)*1 &gt;57,0,MROUND(RIGHT(DataFromForm[[#This Row],[Heure coucher]]*1,2),15))</f>
        <v>#VALUE!</v>
      </c>
      <c r="AA845" t="e" cm="1">
        <f t="array" aca="1" ref="AA845" ca="1">RIGHT(CELL("address",INDEX(Agenda!A:A,MATCH(DataFromForm[[#This Row],[Date]],Agenda!A:A,0))),3)</f>
        <v>#VALUE!</v>
      </c>
      <c r="AB845" s="4" t="e" cm="1">
        <f t="array" ref="AB845">INDEX(MatriceHeureHeure[], MATCH(Z845*1,TableHeuresMinutes[Colonne1],0),MATCH(Y845*1,(MatriceHeureHeure[#Headers])*1,0))</f>
        <v>#VALUE!</v>
      </c>
      <c r="AD845" s="48" t="e">
        <f>LEFT(TEXT(DataFromForm[[#This Row],[HeureBoisson]],"0000"),2)</f>
        <v>#VALUE!</v>
      </c>
      <c r="AE845" s="31" t="e">
        <f>LEFT(TEXT(DataFromForm[[#This Row],[HeureBoisson]],"0000"),2)+1</f>
        <v>#VALUE!</v>
      </c>
      <c r="AF845" t="e">
        <f>IF(RIGHT(DataFromForm[[#This Row],[HeureBoisson]],2)*1 &gt;57, AE845,AD845)</f>
        <v>#VALUE!</v>
      </c>
      <c r="AG845" t="e">
        <f>IF(RIGHT(DataFromForm[[#This Row],[HeureBoisson]],2)*1 &gt;57,0,MROUND(RIGHT(DataFromForm[[#This Row],[Heure coucher]]*1,2),15))</f>
        <v>#VALUE!</v>
      </c>
      <c r="AH845" t="e" cm="1">
        <f t="array" aca="1" ref="AH845" ca="1">RIGHT(CELL("address",INDEX(Agenda!A:A,MATCH(DataFromForm[[#This Row],[Date]],Agenda!A:A,0))),3)-1</f>
        <v>#VALUE!</v>
      </c>
      <c r="AI845" s="4" t="e" cm="1">
        <f t="array" ref="AI845">INDEX(MatriceHeureHeure[], MATCH(AG845*1,TableHeuresMinutes[Colonne1],0),MATCH(AF845*1,(MatriceHeureHeure[#Headers])*1,0))</f>
        <v>#VALUE!</v>
      </c>
      <c r="AJ845" s="37">
        <v>0</v>
      </c>
      <c r="AK845" s="48" t="e">
        <f>LEFT(TEXT(DataFromForm[[#This Row],[Heure sieste]],"0000"),2)</f>
        <v>#VALUE!</v>
      </c>
      <c r="AL845" s="31" t="e">
        <f>LEFT(TEXT(DataFromForm[[#This Row],[Heure sieste]],"0000"),2)+1</f>
        <v>#VALUE!</v>
      </c>
      <c r="AM845" t="e">
        <f>IF(RIGHT(DataFromForm[[#This Row],[Heure sieste]],2)*1 &gt;57, AL845,AK845)</f>
        <v>#VALUE!</v>
      </c>
      <c r="AN845" t="e">
        <f>IF(RIGHT(DataFromForm[[#This Row],[Heure sieste]],2)*1 &gt;57,0,MROUND(RIGHT(DataFromForm[[#This Row],[Heure sieste]]*1,2),15))</f>
        <v>#VALUE!</v>
      </c>
      <c r="AO845" t="e">
        <f>MROUND(DataFromForm[[#This Row],[Durée sieste]],15)</f>
        <v>#VALUE!</v>
      </c>
      <c r="AP845" t="e" cm="1">
        <f t="array" aca="1" ref="AP845" ca="1">RIGHT(CELL("address",INDEX(Agenda!A:A,MATCH(DataFromForm[[#This Row],[Date]],Agenda!A:A,0))),3)</f>
        <v>#VALUE!</v>
      </c>
      <c r="AQ845" s="4" t="e" cm="1">
        <f t="array" ref="AQ845">INDEX(MatriceHeureHeure[], MATCH(AN845*1,TableHeuresMinutes[Colonne1],0),MATCH(AM845*1,(MatriceHeureHeure[#Headers])*1,0))</f>
        <v>#VALUE!</v>
      </c>
      <c r="AR845" t="e">
        <f t="shared" si="13"/>
        <v>#VALUE!</v>
      </c>
    </row>
    <row r="846" spans="16:44">
      <c r="P846" s="30" t="e">
        <f>LEFT(TEXT(DataFromForm[[#This Row],[Heure coucher]],"0000"),2)</f>
        <v>#VALUE!</v>
      </c>
      <c r="Q846" s="31" t="e">
        <f>LEFT(TEXT(DataFromForm[[#This Row],[Heure coucher]],"0000"),2)+1</f>
        <v>#VALUE!</v>
      </c>
      <c r="R846" s="32" t="e">
        <f>IF(RIGHT(DataFromForm[[#This Row],[Heure coucher]],2)*1 &gt;57,Q846, P846)</f>
        <v>#VALUE!</v>
      </c>
      <c r="S846" s="33" t="e">
        <f>IF(RIGHT(DataFromForm[[#This Row],[Heure coucher]],2)*1 &gt;57,0,MROUND(RIGHT(DataFromForm[[#This Row],[Heure coucher]]*1,2),15))</f>
        <v>#VALUE!</v>
      </c>
      <c r="T846" s="20" t="e" cm="1">
        <f t="array" aca="1" ref="T846" ca="1">RIGHT(CELL("address",INDEX(Agenda!A:A,MATCH(DataFromForm[[#This Row],[Date]],Agenda!A:A,0))),3)</f>
        <v>#VALUE!</v>
      </c>
      <c r="U846" s="34" t="e" cm="1">
        <f t="array" ref="U846">INDEX(MatriceHeureHeure[], MATCH(S846*1,TableHeuresMinutes[Colonne1],0),MATCH(R846*1,(MatriceHeureHeure[#Headers])*1,0))</f>
        <v>#VALUE!</v>
      </c>
      <c r="W846" s="30" t="e">
        <f>LEFT(TEXT(DataFromForm[[#This Row],[Heure levé]],"0000"),2)</f>
        <v>#VALUE!</v>
      </c>
      <c r="X846" s="31" t="e">
        <f>LEFT(TEXT(DataFromForm[[#This Row],[Heure levé]],"0000"),2)+1</f>
        <v>#VALUE!</v>
      </c>
      <c r="Y846" t="e">
        <f>IF(RIGHT(DataFromForm[[#This Row],[Heure levé]],2)*1 &gt;57, X846,W846)</f>
        <v>#VALUE!</v>
      </c>
      <c r="Z846" t="e">
        <f>IF(RIGHT(DataFromForm[[#This Row],[Heure levé]],2)*1 &gt;57,0,MROUND(RIGHT(DataFromForm[[#This Row],[Heure coucher]]*1,2),15))</f>
        <v>#VALUE!</v>
      </c>
      <c r="AA846" t="e" cm="1">
        <f t="array" aca="1" ref="AA846" ca="1">RIGHT(CELL("address",INDEX(Agenda!A:A,MATCH(DataFromForm[[#This Row],[Date]],Agenda!A:A,0))),3)</f>
        <v>#VALUE!</v>
      </c>
      <c r="AB846" s="4" t="e" cm="1">
        <f t="array" ref="AB846">INDEX(MatriceHeureHeure[], MATCH(Z846*1,TableHeuresMinutes[Colonne1],0),MATCH(Y846*1,(MatriceHeureHeure[#Headers])*1,0))</f>
        <v>#VALUE!</v>
      </c>
      <c r="AD846" s="48" t="e">
        <f>LEFT(TEXT(DataFromForm[[#This Row],[HeureBoisson]],"0000"),2)</f>
        <v>#VALUE!</v>
      </c>
      <c r="AE846" s="31" t="e">
        <f>LEFT(TEXT(DataFromForm[[#This Row],[HeureBoisson]],"0000"),2)+1</f>
        <v>#VALUE!</v>
      </c>
      <c r="AF846" t="e">
        <f>IF(RIGHT(DataFromForm[[#This Row],[HeureBoisson]],2)*1 &gt;57, AE846,AD846)</f>
        <v>#VALUE!</v>
      </c>
      <c r="AG846" t="e">
        <f>IF(RIGHT(DataFromForm[[#This Row],[HeureBoisson]],2)*1 &gt;57,0,MROUND(RIGHT(DataFromForm[[#This Row],[Heure coucher]]*1,2),15))</f>
        <v>#VALUE!</v>
      </c>
      <c r="AH846" t="e" cm="1">
        <f t="array" aca="1" ref="AH846" ca="1">RIGHT(CELL("address",INDEX(Agenda!A:A,MATCH(DataFromForm[[#This Row],[Date]],Agenda!A:A,0))),3)-1</f>
        <v>#VALUE!</v>
      </c>
      <c r="AI846" s="4" t="e" cm="1">
        <f t="array" ref="AI846">INDEX(MatriceHeureHeure[], MATCH(AG846*1,TableHeuresMinutes[Colonne1],0),MATCH(AF846*1,(MatriceHeureHeure[#Headers])*1,0))</f>
        <v>#VALUE!</v>
      </c>
      <c r="AJ846" s="37">
        <v>0</v>
      </c>
      <c r="AK846" s="48" t="e">
        <f>LEFT(TEXT(DataFromForm[[#This Row],[Heure sieste]],"0000"),2)</f>
        <v>#VALUE!</v>
      </c>
      <c r="AL846" s="31" t="e">
        <f>LEFT(TEXT(DataFromForm[[#This Row],[Heure sieste]],"0000"),2)+1</f>
        <v>#VALUE!</v>
      </c>
      <c r="AM846" t="e">
        <f>IF(RIGHT(DataFromForm[[#This Row],[Heure sieste]],2)*1 &gt;57, AL846,AK846)</f>
        <v>#VALUE!</v>
      </c>
      <c r="AN846" t="e">
        <f>IF(RIGHT(DataFromForm[[#This Row],[Heure sieste]],2)*1 &gt;57,0,MROUND(RIGHT(DataFromForm[[#This Row],[Heure sieste]]*1,2),15))</f>
        <v>#VALUE!</v>
      </c>
      <c r="AO846" t="e">
        <f>MROUND(DataFromForm[[#This Row],[Durée sieste]],15)</f>
        <v>#VALUE!</v>
      </c>
      <c r="AP846" t="e" cm="1">
        <f t="array" aca="1" ref="AP846" ca="1">RIGHT(CELL("address",INDEX(Agenda!A:A,MATCH(DataFromForm[[#This Row],[Date]],Agenda!A:A,0))),3)</f>
        <v>#VALUE!</v>
      </c>
      <c r="AQ846" s="4" t="e" cm="1">
        <f t="array" ref="AQ846">INDEX(MatriceHeureHeure[], MATCH(AN846*1,TableHeuresMinutes[Colonne1],0),MATCH(AM846*1,(MatriceHeureHeure[#Headers])*1,0))</f>
        <v>#VALUE!</v>
      </c>
      <c r="AR846" t="e">
        <f t="shared" si="13"/>
        <v>#VALUE!</v>
      </c>
    </row>
    <row r="847" spans="16:44">
      <c r="P847" s="30" t="e">
        <f>LEFT(TEXT(DataFromForm[[#This Row],[Heure coucher]],"0000"),2)</f>
        <v>#VALUE!</v>
      </c>
      <c r="Q847" s="31" t="e">
        <f>LEFT(TEXT(DataFromForm[[#This Row],[Heure coucher]],"0000"),2)+1</f>
        <v>#VALUE!</v>
      </c>
      <c r="R847" s="32" t="e">
        <f>IF(RIGHT(DataFromForm[[#This Row],[Heure coucher]],2)*1 &gt;57,Q847, P847)</f>
        <v>#VALUE!</v>
      </c>
      <c r="S847" s="33" t="e">
        <f>IF(RIGHT(DataFromForm[[#This Row],[Heure coucher]],2)*1 &gt;57,0,MROUND(RIGHT(DataFromForm[[#This Row],[Heure coucher]]*1,2),15))</f>
        <v>#VALUE!</v>
      </c>
      <c r="T847" s="20" t="e" cm="1">
        <f t="array" aca="1" ref="T847" ca="1">RIGHT(CELL("address",INDEX(Agenda!A:A,MATCH(DataFromForm[[#This Row],[Date]],Agenda!A:A,0))),3)</f>
        <v>#VALUE!</v>
      </c>
      <c r="U847" s="34" t="e" cm="1">
        <f t="array" ref="U847">INDEX(MatriceHeureHeure[], MATCH(S847*1,TableHeuresMinutes[Colonne1],0),MATCH(R847*1,(MatriceHeureHeure[#Headers])*1,0))</f>
        <v>#VALUE!</v>
      </c>
      <c r="W847" s="30" t="e">
        <f>LEFT(TEXT(DataFromForm[[#This Row],[Heure levé]],"0000"),2)</f>
        <v>#VALUE!</v>
      </c>
      <c r="X847" s="31" t="e">
        <f>LEFT(TEXT(DataFromForm[[#This Row],[Heure levé]],"0000"),2)+1</f>
        <v>#VALUE!</v>
      </c>
      <c r="Y847" t="e">
        <f>IF(RIGHT(DataFromForm[[#This Row],[Heure levé]],2)*1 &gt;57, X847,W847)</f>
        <v>#VALUE!</v>
      </c>
      <c r="Z847" t="e">
        <f>IF(RIGHT(DataFromForm[[#This Row],[Heure levé]],2)*1 &gt;57,0,MROUND(RIGHT(DataFromForm[[#This Row],[Heure coucher]]*1,2),15))</f>
        <v>#VALUE!</v>
      </c>
      <c r="AA847" t="e" cm="1">
        <f t="array" aca="1" ref="AA847" ca="1">RIGHT(CELL("address",INDEX(Agenda!A:A,MATCH(DataFromForm[[#This Row],[Date]],Agenda!A:A,0))),3)</f>
        <v>#VALUE!</v>
      </c>
      <c r="AB847" s="4" t="e" cm="1">
        <f t="array" ref="AB847">INDEX(MatriceHeureHeure[], MATCH(Z847*1,TableHeuresMinutes[Colonne1],0),MATCH(Y847*1,(MatriceHeureHeure[#Headers])*1,0))</f>
        <v>#VALUE!</v>
      </c>
      <c r="AD847" s="48" t="e">
        <f>LEFT(TEXT(DataFromForm[[#This Row],[HeureBoisson]],"0000"),2)</f>
        <v>#VALUE!</v>
      </c>
      <c r="AE847" s="31" t="e">
        <f>LEFT(TEXT(DataFromForm[[#This Row],[HeureBoisson]],"0000"),2)+1</f>
        <v>#VALUE!</v>
      </c>
      <c r="AF847" t="e">
        <f>IF(RIGHT(DataFromForm[[#This Row],[HeureBoisson]],2)*1 &gt;57, AE847,AD847)</f>
        <v>#VALUE!</v>
      </c>
      <c r="AG847" t="e">
        <f>IF(RIGHT(DataFromForm[[#This Row],[HeureBoisson]],2)*1 &gt;57,0,MROUND(RIGHT(DataFromForm[[#This Row],[Heure coucher]]*1,2),15))</f>
        <v>#VALUE!</v>
      </c>
      <c r="AH847" t="e" cm="1">
        <f t="array" aca="1" ref="AH847" ca="1">RIGHT(CELL("address",INDEX(Agenda!A:A,MATCH(DataFromForm[[#This Row],[Date]],Agenda!A:A,0))),3)-1</f>
        <v>#VALUE!</v>
      </c>
      <c r="AI847" s="4" t="e" cm="1">
        <f t="array" ref="AI847">INDEX(MatriceHeureHeure[], MATCH(AG847*1,TableHeuresMinutes[Colonne1],0),MATCH(AF847*1,(MatriceHeureHeure[#Headers])*1,0))</f>
        <v>#VALUE!</v>
      </c>
      <c r="AJ847" s="37">
        <v>0</v>
      </c>
      <c r="AK847" s="48" t="e">
        <f>LEFT(TEXT(DataFromForm[[#This Row],[Heure sieste]],"0000"),2)</f>
        <v>#VALUE!</v>
      </c>
      <c r="AL847" s="31" t="e">
        <f>LEFT(TEXT(DataFromForm[[#This Row],[Heure sieste]],"0000"),2)+1</f>
        <v>#VALUE!</v>
      </c>
      <c r="AM847" t="e">
        <f>IF(RIGHT(DataFromForm[[#This Row],[Heure sieste]],2)*1 &gt;57, AL847,AK847)</f>
        <v>#VALUE!</v>
      </c>
      <c r="AN847" t="e">
        <f>IF(RIGHT(DataFromForm[[#This Row],[Heure sieste]],2)*1 &gt;57,0,MROUND(RIGHT(DataFromForm[[#This Row],[Heure sieste]]*1,2),15))</f>
        <v>#VALUE!</v>
      </c>
      <c r="AO847" t="e">
        <f>MROUND(DataFromForm[[#This Row],[Durée sieste]],15)</f>
        <v>#VALUE!</v>
      </c>
      <c r="AP847" t="e" cm="1">
        <f t="array" aca="1" ref="AP847" ca="1">RIGHT(CELL("address",INDEX(Agenda!A:A,MATCH(DataFromForm[[#This Row],[Date]],Agenda!A:A,0))),3)</f>
        <v>#VALUE!</v>
      </c>
      <c r="AQ847" s="4" t="e" cm="1">
        <f t="array" ref="AQ847">INDEX(MatriceHeureHeure[], MATCH(AN847*1,TableHeuresMinutes[Colonne1],0),MATCH(AM847*1,(MatriceHeureHeure[#Headers])*1,0))</f>
        <v>#VALUE!</v>
      </c>
      <c r="AR847" t="e">
        <f t="shared" si="13"/>
        <v>#VALUE!</v>
      </c>
    </row>
    <row r="848" spans="16:44">
      <c r="P848" s="30" t="e">
        <f>LEFT(TEXT(DataFromForm[[#This Row],[Heure coucher]],"0000"),2)</f>
        <v>#VALUE!</v>
      </c>
      <c r="Q848" s="31" t="e">
        <f>LEFT(TEXT(DataFromForm[[#This Row],[Heure coucher]],"0000"),2)+1</f>
        <v>#VALUE!</v>
      </c>
      <c r="R848" s="32" t="e">
        <f>IF(RIGHT(DataFromForm[[#This Row],[Heure coucher]],2)*1 &gt;57,Q848, P848)</f>
        <v>#VALUE!</v>
      </c>
      <c r="S848" s="33" t="e">
        <f>IF(RIGHT(DataFromForm[[#This Row],[Heure coucher]],2)*1 &gt;57,0,MROUND(RIGHT(DataFromForm[[#This Row],[Heure coucher]]*1,2),15))</f>
        <v>#VALUE!</v>
      </c>
      <c r="T848" s="20" t="e" cm="1">
        <f t="array" aca="1" ref="T848" ca="1">RIGHT(CELL("address",INDEX(Agenda!A:A,MATCH(DataFromForm[[#This Row],[Date]],Agenda!A:A,0))),3)</f>
        <v>#VALUE!</v>
      </c>
      <c r="U848" s="34" t="e" cm="1">
        <f t="array" ref="U848">INDEX(MatriceHeureHeure[], MATCH(S848*1,TableHeuresMinutes[Colonne1],0),MATCH(R848*1,(MatriceHeureHeure[#Headers])*1,0))</f>
        <v>#VALUE!</v>
      </c>
      <c r="W848" s="30" t="e">
        <f>LEFT(TEXT(DataFromForm[[#This Row],[Heure levé]],"0000"),2)</f>
        <v>#VALUE!</v>
      </c>
      <c r="X848" s="31" t="e">
        <f>LEFT(TEXT(DataFromForm[[#This Row],[Heure levé]],"0000"),2)+1</f>
        <v>#VALUE!</v>
      </c>
      <c r="Y848" t="e">
        <f>IF(RIGHT(DataFromForm[[#This Row],[Heure levé]],2)*1 &gt;57, X848,W848)</f>
        <v>#VALUE!</v>
      </c>
      <c r="Z848" t="e">
        <f>IF(RIGHT(DataFromForm[[#This Row],[Heure levé]],2)*1 &gt;57,0,MROUND(RIGHT(DataFromForm[[#This Row],[Heure coucher]]*1,2),15))</f>
        <v>#VALUE!</v>
      </c>
      <c r="AA848" t="e" cm="1">
        <f t="array" aca="1" ref="AA848" ca="1">RIGHT(CELL("address",INDEX(Agenda!A:A,MATCH(DataFromForm[[#This Row],[Date]],Agenda!A:A,0))),3)</f>
        <v>#VALUE!</v>
      </c>
      <c r="AB848" s="4" t="e" cm="1">
        <f t="array" ref="AB848">INDEX(MatriceHeureHeure[], MATCH(Z848*1,TableHeuresMinutes[Colonne1],0),MATCH(Y848*1,(MatriceHeureHeure[#Headers])*1,0))</f>
        <v>#VALUE!</v>
      </c>
      <c r="AD848" s="48" t="e">
        <f>LEFT(TEXT(DataFromForm[[#This Row],[HeureBoisson]],"0000"),2)</f>
        <v>#VALUE!</v>
      </c>
      <c r="AE848" s="31" t="e">
        <f>LEFT(TEXT(DataFromForm[[#This Row],[HeureBoisson]],"0000"),2)+1</f>
        <v>#VALUE!</v>
      </c>
      <c r="AF848" t="e">
        <f>IF(RIGHT(DataFromForm[[#This Row],[HeureBoisson]],2)*1 &gt;57, AE848,AD848)</f>
        <v>#VALUE!</v>
      </c>
      <c r="AG848" t="e">
        <f>IF(RIGHT(DataFromForm[[#This Row],[HeureBoisson]],2)*1 &gt;57,0,MROUND(RIGHT(DataFromForm[[#This Row],[Heure coucher]]*1,2),15))</f>
        <v>#VALUE!</v>
      </c>
      <c r="AH848" t="e" cm="1">
        <f t="array" aca="1" ref="AH848" ca="1">RIGHT(CELL("address",INDEX(Agenda!A:A,MATCH(DataFromForm[[#This Row],[Date]],Agenda!A:A,0))),3)-1</f>
        <v>#VALUE!</v>
      </c>
      <c r="AI848" s="4" t="e" cm="1">
        <f t="array" ref="AI848">INDEX(MatriceHeureHeure[], MATCH(AG848*1,TableHeuresMinutes[Colonne1],0),MATCH(AF848*1,(MatriceHeureHeure[#Headers])*1,0))</f>
        <v>#VALUE!</v>
      </c>
      <c r="AJ848" s="37">
        <v>0</v>
      </c>
      <c r="AK848" s="48" t="e">
        <f>LEFT(TEXT(DataFromForm[[#This Row],[Heure sieste]],"0000"),2)</f>
        <v>#VALUE!</v>
      </c>
      <c r="AL848" s="31" t="e">
        <f>LEFT(TEXT(DataFromForm[[#This Row],[Heure sieste]],"0000"),2)+1</f>
        <v>#VALUE!</v>
      </c>
      <c r="AM848" t="e">
        <f>IF(RIGHT(DataFromForm[[#This Row],[Heure sieste]],2)*1 &gt;57, AL848,AK848)</f>
        <v>#VALUE!</v>
      </c>
      <c r="AN848" t="e">
        <f>IF(RIGHT(DataFromForm[[#This Row],[Heure sieste]],2)*1 &gt;57,0,MROUND(RIGHT(DataFromForm[[#This Row],[Heure sieste]]*1,2),15))</f>
        <v>#VALUE!</v>
      </c>
      <c r="AO848" t="e">
        <f>MROUND(DataFromForm[[#This Row],[Durée sieste]],15)</f>
        <v>#VALUE!</v>
      </c>
      <c r="AP848" t="e" cm="1">
        <f t="array" aca="1" ref="AP848" ca="1">RIGHT(CELL("address",INDEX(Agenda!A:A,MATCH(DataFromForm[[#This Row],[Date]],Agenda!A:A,0))),3)</f>
        <v>#VALUE!</v>
      </c>
      <c r="AQ848" s="4" t="e" cm="1">
        <f t="array" ref="AQ848">INDEX(MatriceHeureHeure[], MATCH(AN848*1,TableHeuresMinutes[Colonne1],0),MATCH(AM848*1,(MatriceHeureHeure[#Headers])*1,0))</f>
        <v>#VALUE!</v>
      </c>
      <c r="AR848" t="e">
        <f t="shared" si="13"/>
        <v>#VALUE!</v>
      </c>
    </row>
    <row r="849" spans="16:44">
      <c r="P849" s="30" t="e">
        <f>LEFT(TEXT(DataFromForm[[#This Row],[Heure coucher]],"0000"),2)</f>
        <v>#VALUE!</v>
      </c>
      <c r="Q849" s="31" t="e">
        <f>LEFT(TEXT(DataFromForm[[#This Row],[Heure coucher]],"0000"),2)+1</f>
        <v>#VALUE!</v>
      </c>
      <c r="R849" s="32" t="e">
        <f>IF(RIGHT(DataFromForm[[#This Row],[Heure coucher]],2)*1 &gt;57,Q849, P849)</f>
        <v>#VALUE!</v>
      </c>
      <c r="S849" s="33" t="e">
        <f>IF(RIGHT(DataFromForm[[#This Row],[Heure coucher]],2)*1 &gt;57,0,MROUND(RIGHT(DataFromForm[[#This Row],[Heure coucher]]*1,2),15))</f>
        <v>#VALUE!</v>
      </c>
      <c r="T849" s="20" t="e" cm="1">
        <f t="array" aca="1" ref="T849" ca="1">RIGHT(CELL("address",INDEX(Agenda!A:A,MATCH(DataFromForm[[#This Row],[Date]],Agenda!A:A,0))),3)</f>
        <v>#VALUE!</v>
      </c>
      <c r="U849" s="34" t="e" cm="1">
        <f t="array" ref="U849">INDEX(MatriceHeureHeure[], MATCH(S849*1,TableHeuresMinutes[Colonne1],0),MATCH(R849*1,(MatriceHeureHeure[#Headers])*1,0))</f>
        <v>#VALUE!</v>
      </c>
      <c r="W849" s="30" t="e">
        <f>LEFT(TEXT(DataFromForm[[#This Row],[Heure levé]],"0000"),2)</f>
        <v>#VALUE!</v>
      </c>
      <c r="X849" s="31" t="e">
        <f>LEFT(TEXT(DataFromForm[[#This Row],[Heure levé]],"0000"),2)+1</f>
        <v>#VALUE!</v>
      </c>
      <c r="Y849" t="e">
        <f>IF(RIGHT(DataFromForm[[#This Row],[Heure levé]],2)*1 &gt;57, X849,W849)</f>
        <v>#VALUE!</v>
      </c>
      <c r="Z849" t="e">
        <f>IF(RIGHT(DataFromForm[[#This Row],[Heure levé]],2)*1 &gt;57,0,MROUND(RIGHT(DataFromForm[[#This Row],[Heure coucher]]*1,2),15))</f>
        <v>#VALUE!</v>
      </c>
      <c r="AA849" t="e" cm="1">
        <f t="array" aca="1" ref="AA849" ca="1">RIGHT(CELL("address",INDEX(Agenda!A:A,MATCH(DataFromForm[[#This Row],[Date]],Agenda!A:A,0))),3)</f>
        <v>#VALUE!</v>
      </c>
      <c r="AB849" s="4" t="e" cm="1">
        <f t="array" ref="AB849">INDEX(MatriceHeureHeure[], MATCH(Z849*1,TableHeuresMinutes[Colonne1],0),MATCH(Y849*1,(MatriceHeureHeure[#Headers])*1,0))</f>
        <v>#VALUE!</v>
      </c>
      <c r="AD849" s="48" t="e">
        <f>LEFT(TEXT(DataFromForm[[#This Row],[HeureBoisson]],"0000"),2)</f>
        <v>#VALUE!</v>
      </c>
      <c r="AE849" s="31" t="e">
        <f>LEFT(TEXT(DataFromForm[[#This Row],[HeureBoisson]],"0000"),2)+1</f>
        <v>#VALUE!</v>
      </c>
      <c r="AF849" t="e">
        <f>IF(RIGHT(DataFromForm[[#This Row],[HeureBoisson]],2)*1 &gt;57, AE849,AD849)</f>
        <v>#VALUE!</v>
      </c>
      <c r="AG849" t="e">
        <f>IF(RIGHT(DataFromForm[[#This Row],[HeureBoisson]],2)*1 &gt;57,0,MROUND(RIGHT(DataFromForm[[#This Row],[Heure coucher]]*1,2),15))</f>
        <v>#VALUE!</v>
      </c>
      <c r="AH849" t="e" cm="1">
        <f t="array" aca="1" ref="AH849" ca="1">RIGHT(CELL("address",INDEX(Agenda!A:A,MATCH(DataFromForm[[#This Row],[Date]],Agenda!A:A,0))),3)-1</f>
        <v>#VALUE!</v>
      </c>
      <c r="AI849" s="4" t="e" cm="1">
        <f t="array" ref="AI849">INDEX(MatriceHeureHeure[], MATCH(AG849*1,TableHeuresMinutes[Colonne1],0),MATCH(AF849*1,(MatriceHeureHeure[#Headers])*1,0))</f>
        <v>#VALUE!</v>
      </c>
      <c r="AJ849" s="37">
        <v>0</v>
      </c>
      <c r="AK849" s="48" t="e">
        <f>LEFT(TEXT(DataFromForm[[#This Row],[Heure sieste]],"0000"),2)</f>
        <v>#VALUE!</v>
      </c>
      <c r="AL849" s="31" t="e">
        <f>LEFT(TEXT(DataFromForm[[#This Row],[Heure sieste]],"0000"),2)+1</f>
        <v>#VALUE!</v>
      </c>
      <c r="AM849" t="e">
        <f>IF(RIGHT(DataFromForm[[#This Row],[Heure sieste]],2)*1 &gt;57, AL849,AK849)</f>
        <v>#VALUE!</v>
      </c>
      <c r="AN849" t="e">
        <f>IF(RIGHT(DataFromForm[[#This Row],[Heure sieste]],2)*1 &gt;57,0,MROUND(RIGHT(DataFromForm[[#This Row],[Heure sieste]]*1,2),15))</f>
        <v>#VALUE!</v>
      </c>
      <c r="AO849" t="e">
        <f>MROUND(DataFromForm[[#This Row],[Durée sieste]],15)</f>
        <v>#VALUE!</v>
      </c>
      <c r="AP849" t="e" cm="1">
        <f t="array" aca="1" ref="AP849" ca="1">RIGHT(CELL("address",INDEX(Agenda!A:A,MATCH(DataFromForm[[#This Row],[Date]],Agenda!A:A,0))),3)</f>
        <v>#VALUE!</v>
      </c>
      <c r="AQ849" s="4" t="e" cm="1">
        <f t="array" ref="AQ849">INDEX(MatriceHeureHeure[], MATCH(AN849*1,TableHeuresMinutes[Colonne1],0),MATCH(AM849*1,(MatriceHeureHeure[#Headers])*1,0))</f>
        <v>#VALUE!</v>
      </c>
      <c r="AR849" t="e">
        <f t="shared" si="13"/>
        <v>#VALUE!</v>
      </c>
    </row>
    <row r="850" spans="16:44">
      <c r="P850" s="30" t="e">
        <f>LEFT(TEXT(DataFromForm[[#This Row],[Heure coucher]],"0000"),2)</f>
        <v>#VALUE!</v>
      </c>
      <c r="Q850" s="31" t="e">
        <f>LEFT(TEXT(DataFromForm[[#This Row],[Heure coucher]],"0000"),2)+1</f>
        <v>#VALUE!</v>
      </c>
      <c r="R850" s="32" t="e">
        <f>IF(RIGHT(DataFromForm[[#This Row],[Heure coucher]],2)*1 &gt;57,Q850, P850)</f>
        <v>#VALUE!</v>
      </c>
      <c r="S850" s="33" t="e">
        <f>IF(RIGHT(DataFromForm[[#This Row],[Heure coucher]],2)*1 &gt;57,0,MROUND(RIGHT(DataFromForm[[#This Row],[Heure coucher]]*1,2),15))</f>
        <v>#VALUE!</v>
      </c>
      <c r="T850" s="20" t="e" cm="1">
        <f t="array" aca="1" ref="T850" ca="1">RIGHT(CELL("address",INDEX(Agenda!A:A,MATCH(DataFromForm[[#This Row],[Date]],Agenda!A:A,0))),3)</f>
        <v>#VALUE!</v>
      </c>
      <c r="U850" s="34" t="e" cm="1">
        <f t="array" ref="U850">INDEX(MatriceHeureHeure[], MATCH(S850*1,TableHeuresMinutes[Colonne1],0),MATCH(R850*1,(MatriceHeureHeure[#Headers])*1,0))</f>
        <v>#VALUE!</v>
      </c>
      <c r="W850" s="30" t="e">
        <f>LEFT(TEXT(DataFromForm[[#This Row],[Heure levé]],"0000"),2)</f>
        <v>#VALUE!</v>
      </c>
      <c r="X850" s="31" t="e">
        <f>LEFT(TEXT(DataFromForm[[#This Row],[Heure levé]],"0000"),2)+1</f>
        <v>#VALUE!</v>
      </c>
      <c r="Y850" t="e">
        <f>IF(RIGHT(DataFromForm[[#This Row],[Heure levé]],2)*1 &gt;57, X850,W850)</f>
        <v>#VALUE!</v>
      </c>
      <c r="Z850" t="e">
        <f>IF(RIGHT(DataFromForm[[#This Row],[Heure levé]],2)*1 &gt;57,0,MROUND(RIGHT(DataFromForm[[#This Row],[Heure coucher]]*1,2),15))</f>
        <v>#VALUE!</v>
      </c>
      <c r="AA850" t="e" cm="1">
        <f t="array" aca="1" ref="AA850" ca="1">RIGHT(CELL("address",INDEX(Agenda!A:A,MATCH(DataFromForm[[#This Row],[Date]],Agenda!A:A,0))),3)</f>
        <v>#VALUE!</v>
      </c>
      <c r="AB850" s="4" t="e" cm="1">
        <f t="array" ref="AB850">INDEX(MatriceHeureHeure[], MATCH(Z850*1,TableHeuresMinutes[Colonne1],0),MATCH(Y850*1,(MatriceHeureHeure[#Headers])*1,0))</f>
        <v>#VALUE!</v>
      </c>
      <c r="AD850" s="48" t="e">
        <f>LEFT(TEXT(DataFromForm[[#This Row],[HeureBoisson]],"0000"),2)</f>
        <v>#VALUE!</v>
      </c>
      <c r="AE850" s="31" t="e">
        <f>LEFT(TEXT(DataFromForm[[#This Row],[HeureBoisson]],"0000"),2)+1</f>
        <v>#VALUE!</v>
      </c>
      <c r="AF850" t="e">
        <f>IF(RIGHT(DataFromForm[[#This Row],[HeureBoisson]],2)*1 &gt;57, AE850,AD850)</f>
        <v>#VALUE!</v>
      </c>
      <c r="AG850" t="e">
        <f>IF(RIGHT(DataFromForm[[#This Row],[HeureBoisson]],2)*1 &gt;57,0,MROUND(RIGHT(DataFromForm[[#This Row],[Heure coucher]]*1,2),15))</f>
        <v>#VALUE!</v>
      </c>
      <c r="AH850" t="e" cm="1">
        <f t="array" aca="1" ref="AH850" ca="1">RIGHT(CELL("address",INDEX(Agenda!A:A,MATCH(DataFromForm[[#This Row],[Date]],Agenda!A:A,0))),3)-1</f>
        <v>#VALUE!</v>
      </c>
      <c r="AI850" s="4" t="e" cm="1">
        <f t="array" ref="AI850">INDEX(MatriceHeureHeure[], MATCH(AG850*1,TableHeuresMinutes[Colonne1],0),MATCH(AF850*1,(MatriceHeureHeure[#Headers])*1,0))</f>
        <v>#VALUE!</v>
      </c>
      <c r="AJ850" s="37">
        <v>0</v>
      </c>
      <c r="AK850" s="48" t="e">
        <f>LEFT(TEXT(DataFromForm[[#This Row],[Heure sieste]],"0000"),2)</f>
        <v>#VALUE!</v>
      </c>
      <c r="AL850" s="31" t="e">
        <f>LEFT(TEXT(DataFromForm[[#This Row],[Heure sieste]],"0000"),2)+1</f>
        <v>#VALUE!</v>
      </c>
      <c r="AM850" t="e">
        <f>IF(RIGHT(DataFromForm[[#This Row],[Heure sieste]],2)*1 &gt;57, AL850,AK850)</f>
        <v>#VALUE!</v>
      </c>
      <c r="AN850" t="e">
        <f>IF(RIGHT(DataFromForm[[#This Row],[Heure sieste]],2)*1 &gt;57,0,MROUND(RIGHT(DataFromForm[[#This Row],[Heure sieste]]*1,2),15))</f>
        <v>#VALUE!</v>
      </c>
      <c r="AO850" t="e">
        <f>MROUND(DataFromForm[[#This Row],[Durée sieste]],15)</f>
        <v>#VALUE!</v>
      </c>
      <c r="AP850" t="e" cm="1">
        <f t="array" aca="1" ref="AP850" ca="1">RIGHT(CELL("address",INDEX(Agenda!A:A,MATCH(DataFromForm[[#This Row],[Date]],Agenda!A:A,0))),3)</f>
        <v>#VALUE!</v>
      </c>
      <c r="AQ850" s="4" t="e" cm="1">
        <f t="array" ref="AQ850">INDEX(MatriceHeureHeure[], MATCH(AN850*1,TableHeuresMinutes[Colonne1],0),MATCH(AM850*1,(MatriceHeureHeure[#Headers])*1,0))</f>
        <v>#VALUE!</v>
      </c>
      <c r="AR850" t="e">
        <f t="shared" si="13"/>
        <v>#VALUE!</v>
      </c>
    </row>
    <row r="851" spans="16:44">
      <c r="P851" s="30" t="e">
        <f>LEFT(TEXT(DataFromForm[[#This Row],[Heure coucher]],"0000"),2)</f>
        <v>#VALUE!</v>
      </c>
      <c r="Q851" s="31" t="e">
        <f>LEFT(TEXT(DataFromForm[[#This Row],[Heure coucher]],"0000"),2)+1</f>
        <v>#VALUE!</v>
      </c>
      <c r="R851" s="32" t="e">
        <f>IF(RIGHT(DataFromForm[[#This Row],[Heure coucher]],2)*1 &gt;57,Q851, P851)</f>
        <v>#VALUE!</v>
      </c>
      <c r="S851" s="33" t="e">
        <f>IF(RIGHT(DataFromForm[[#This Row],[Heure coucher]],2)*1 &gt;57,0,MROUND(RIGHT(DataFromForm[[#This Row],[Heure coucher]]*1,2),15))</f>
        <v>#VALUE!</v>
      </c>
      <c r="T851" s="20" t="e" cm="1">
        <f t="array" aca="1" ref="T851" ca="1">RIGHT(CELL("address",INDEX(Agenda!A:A,MATCH(DataFromForm[[#This Row],[Date]],Agenda!A:A,0))),3)</f>
        <v>#VALUE!</v>
      </c>
      <c r="U851" s="34" t="e" cm="1">
        <f t="array" ref="U851">INDEX(MatriceHeureHeure[], MATCH(S851*1,TableHeuresMinutes[Colonne1],0),MATCH(R851*1,(MatriceHeureHeure[#Headers])*1,0))</f>
        <v>#VALUE!</v>
      </c>
      <c r="W851" s="30" t="e">
        <f>LEFT(TEXT(DataFromForm[[#This Row],[Heure levé]],"0000"),2)</f>
        <v>#VALUE!</v>
      </c>
      <c r="X851" s="31" t="e">
        <f>LEFT(TEXT(DataFromForm[[#This Row],[Heure levé]],"0000"),2)+1</f>
        <v>#VALUE!</v>
      </c>
      <c r="Y851" t="e">
        <f>IF(RIGHT(DataFromForm[[#This Row],[Heure levé]],2)*1 &gt;57, X851,W851)</f>
        <v>#VALUE!</v>
      </c>
      <c r="Z851" t="e">
        <f>IF(RIGHT(DataFromForm[[#This Row],[Heure levé]],2)*1 &gt;57,0,MROUND(RIGHT(DataFromForm[[#This Row],[Heure coucher]]*1,2),15))</f>
        <v>#VALUE!</v>
      </c>
      <c r="AA851" t="e" cm="1">
        <f t="array" aca="1" ref="AA851" ca="1">RIGHT(CELL("address",INDEX(Agenda!A:A,MATCH(DataFromForm[[#This Row],[Date]],Agenda!A:A,0))),3)</f>
        <v>#VALUE!</v>
      </c>
      <c r="AB851" s="4" t="e" cm="1">
        <f t="array" ref="AB851">INDEX(MatriceHeureHeure[], MATCH(Z851*1,TableHeuresMinutes[Colonne1],0),MATCH(Y851*1,(MatriceHeureHeure[#Headers])*1,0))</f>
        <v>#VALUE!</v>
      </c>
      <c r="AD851" s="48" t="e">
        <f>LEFT(TEXT(DataFromForm[[#This Row],[HeureBoisson]],"0000"),2)</f>
        <v>#VALUE!</v>
      </c>
      <c r="AE851" s="31" t="e">
        <f>LEFT(TEXT(DataFromForm[[#This Row],[HeureBoisson]],"0000"),2)+1</f>
        <v>#VALUE!</v>
      </c>
      <c r="AF851" t="e">
        <f>IF(RIGHT(DataFromForm[[#This Row],[HeureBoisson]],2)*1 &gt;57, AE851,AD851)</f>
        <v>#VALUE!</v>
      </c>
      <c r="AG851" t="e">
        <f>IF(RIGHT(DataFromForm[[#This Row],[HeureBoisson]],2)*1 &gt;57,0,MROUND(RIGHT(DataFromForm[[#This Row],[Heure coucher]]*1,2),15))</f>
        <v>#VALUE!</v>
      </c>
      <c r="AH851" t="e" cm="1">
        <f t="array" aca="1" ref="AH851" ca="1">RIGHT(CELL("address",INDEX(Agenda!A:A,MATCH(DataFromForm[[#This Row],[Date]],Agenda!A:A,0))),3)-1</f>
        <v>#VALUE!</v>
      </c>
      <c r="AI851" s="4" t="e" cm="1">
        <f t="array" ref="AI851">INDEX(MatriceHeureHeure[], MATCH(AG851*1,TableHeuresMinutes[Colonne1],0),MATCH(AF851*1,(MatriceHeureHeure[#Headers])*1,0))</f>
        <v>#VALUE!</v>
      </c>
      <c r="AJ851" s="37">
        <v>0</v>
      </c>
      <c r="AK851" s="48" t="e">
        <f>LEFT(TEXT(DataFromForm[[#This Row],[Heure sieste]],"0000"),2)</f>
        <v>#VALUE!</v>
      </c>
      <c r="AL851" s="31" t="e">
        <f>LEFT(TEXT(DataFromForm[[#This Row],[Heure sieste]],"0000"),2)+1</f>
        <v>#VALUE!</v>
      </c>
      <c r="AM851" t="e">
        <f>IF(RIGHT(DataFromForm[[#This Row],[Heure sieste]],2)*1 &gt;57, AL851,AK851)</f>
        <v>#VALUE!</v>
      </c>
      <c r="AN851" t="e">
        <f>IF(RIGHT(DataFromForm[[#This Row],[Heure sieste]],2)*1 &gt;57,0,MROUND(RIGHT(DataFromForm[[#This Row],[Heure sieste]]*1,2),15))</f>
        <v>#VALUE!</v>
      </c>
      <c r="AO851" t="e">
        <f>MROUND(DataFromForm[[#This Row],[Durée sieste]],15)</f>
        <v>#VALUE!</v>
      </c>
      <c r="AP851" t="e" cm="1">
        <f t="array" aca="1" ref="AP851" ca="1">RIGHT(CELL("address",INDEX(Agenda!A:A,MATCH(DataFromForm[[#This Row],[Date]],Agenda!A:A,0))),3)</f>
        <v>#VALUE!</v>
      </c>
      <c r="AQ851" s="4" t="e" cm="1">
        <f t="array" ref="AQ851">INDEX(MatriceHeureHeure[], MATCH(AN851*1,TableHeuresMinutes[Colonne1],0),MATCH(AM851*1,(MatriceHeureHeure[#Headers])*1,0))</f>
        <v>#VALUE!</v>
      </c>
      <c r="AR851" t="e">
        <f t="shared" si="13"/>
        <v>#VALUE!</v>
      </c>
    </row>
    <row r="852" spans="16:44">
      <c r="P852" s="30" t="e">
        <f>LEFT(TEXT(DataFromForm[[#This Row],[Heure coucher]],"0000"),2)</f>
        <v>#VALUE!</v>
      </c>
      <c r="Q852" s="31" t="e">
        <f>LEFT(TEXT(DataFromForm[[#This Row],[Heure coucher]],"0000"),2)+1</f>
        <v>#VALUE!</v>
      </c>
      <c r="R852" s="32" t="e">
        <f>IF(RIGHT(DataFromForm[[#This Row],[Heure coucher]],2)*1 &gt;57,Q852, P852)</f>
        <v>#VALUE!</v>
      </c>
      <c r="S852" s="33" t="e">
        <f>IF(RIGHT(DataFromForm[[#This Row],[Heure coucher]],2)*1 &gt;57,0,MROUND(RIGHT(DataFromForm[[#This Row],[Heure coucher]]*1,2),15))</f>
        <v>#VALUE!</v>
      </c>
      <c r="T852" s="20" t="e" cm="1">
        <f t="array" aca="1" ref="T852" ca="1">RIGHT(CELL("address",INDEX(Agenda!A:A,MATCH(DataFromForm[[#This Row],[Date]],Agenda!A:A,0))),3)</f>
        <v>#VALUE!</v>
      </c>
      <c r="U852" s="34" t="e" cm="1">
        <f t="array" ref="U852">INDEX(MatriceHeureHeure[], MATCH(S852*1,TableHeuresMinutes[Colonne1],0),MATCH(R852*1,(MatriceHeureHeure[#Headers])*1,0))</f>
        <v>#VALUE!</v>
      </c>
      <c r="W852" s="30" t="e">
        <f>LEFT(TEXT(DataFromForm[[#This Row],[Heure levé]],"0000"),2)</f>
        <v>#VALUE!</v>
      </c>
      <c r="X852" s="31" t="e">
        <f>LEFT(TEXT(DataFromForm[[#This Row],[Heure levé]],"0000"),2)+1</f>
        <v>#VALUE!</v>
      </c>
      <c r="Y852" t="e">
        <f>IF(RIGHT(DataFromForm[[#This Row],[Heure levé]],2)*1 &gt;57, X852,W852)</f>
        <v>#VALUE!</v>
      </c>
      <c r="Z852" t="e">
        <f>IF(RIGHT(DataFromForm[[#This Row],[Heure levé]],2)*1 &gt;57,0,MROUND(RIGHT(DataFromForm[[#This Row],[Heure coucher]]*1,2),15))</f>
        <v>#VALUE!</v>
      </c>
      <c r="AA852" t="e" cm="1">
        <f t="array" aca="1" ref="AA852" ca="1">RIGHT(CELL("address",INDEX(Agenda!A:A,MATCH(DataFromForm[[#This Row],[Date]],Agenda!A:A,0))),3)</f>
        <v>#VALUE!</v>
      </c>
      <c r="AB852" s="4" t="e" cm="1">
        <f t="array" ref="AB852">INDEX(MatriceHeureHeure[], MATCH(Z852*1,TableHeuresMinutes[Colonne1],0),MATCH(Y852*1,(MatriceHeureHeure[#Headers])*1,0))</f>
        <v>#VALUE!</v>
      </c>
      <c r="AD852" s="48" t="e">
        <f>LEFT(TEXT(DataFromForm[[#This Row],[HeureBoisson]],"0000"),2)</f>
        <v>#VALUE!</v>
      </c>
      <c r="AE852" s="31" t="e">
        <f>LEFT(TEXT(DataFromForm[[#This Row],[HeureBoisson]],"0000"),2)+1</f>
        <v>#VALUE!</v>
      </c>
      <c r="AF852" t="e">
        <f>IF(RIGHT(DataFromForm[[#This Row],[HeureBoisson]],2)*1 &gt;57, AE852,AD852)</f>
        <v>#VALUE!</v>
      </c>
      <c r="AG852" t="e">
        <f>IF(RIGHT(DataFromForm[[#This Row],[HeureBoisson]],2)*1 &gt;57,0,MROUND(RIGHT(DataFromForm[[#This Row],[Heure coucher]]*1,2),15))</f>
        <v>#VALUE!</v>
      </c>
      <c r="AH852" t="e" cm="1">
        <f t="array" aca="1" ref="AH852" ca="1">RIGHT(CELL("address",INDEX(Agenda!A:A,MATCH(DataFromForm[[#This Row],[Date]],Agenda!A:A,0))),3)-1</f>
        <v>#VALUE!</v>
      </c>
      <c r="AI852" s="4" t="e" cm="1">
        <f t="array" ref="AI852">INDEX(MatriceHeureHeure[], MATCH(AG852*1,TableHeuresMinutes[Colonne1],0),MATCH(AF852*1,(MatriceHeureHeure[#Headers])*1,0))</f>
        <v>#VALUE!</v>
      </c>
      <c r="AJ852" s="37">
        <v>0</v>
      </c>
      <c r="AK852" s="48" t="e">
        <f>LEFT(TEXT(DataFromForm[[#This Row],[Heure sieste]],"0000"),2)</f>
        <v>#VALUE!</v>
      </c>
      <c r="AL852" s="31" t="e">
        <f>LEFT(TEXT(DataFromForm[[#This Row],[Heure sieste]],"0000"),2)+1</f>
        <v>#VALUE!</v>
      </c>
      <c r="AM852" t="e">
        <f>IF(RIGHT(DataFromForm[[#This Row],[Heure sieste]],2)*1 &gt;57, AL852,AK852)</f>
        <v>#VALUE!</v>
      </c>
      <c r="AN852" t="e">
        <f>IF(RIGHT(DataFromForm[[#This Row],[Heure sieste]],2)*1 &gt;57,0,MROUND(RIGHT(DataFromForm[[#This Row],[Heure sieste]]*1,2),15))</f>
        <v>#VALUE!</v>
      </c>
      <c r="AO852" t="e">
        <f>MROUND(DataFromForm[[#This Row],[Durée sieste]],15)</f>
        <v>#VALUE!</v>
      </c>
      <c r="AP852" t="e" cm="1">
        <f t="array" aca="1" ref="AP852" ca="1">RIGHT(CELL("address",INDEX(Agenda!A:A,MATCH(DataFromForm[[#This Row],[Date]],Agenda!A:A,0))),3)</f>
        <v>#VALUE!</v>
      </c>
      <c r="AQ852" s="4" t="e" cm="1">
        <f t="array" ref="AQ852">INDEX(MatriceHeureHeure[], MATCH(AN852*1,TableHeuresMinutes[Colonne1],0),MATCH(AM852*1,(MatriceHeureHeure[#Headers])*1,0))</f>
        <v>#VALUE!</v>
      </c>
      <c r="AR852" t="e">
        <f t="shared" si="13"/>
        <v>#VALUE!</v>
      </c>
    </row>
    <row r="853" spans="16:44">
      <c r="P853" s="30" t="e">
        <f>LEFT(TEXT(DataFromForm[[#This Row],[Heure coucher]],"0000"),2)</f>
        <v>#VALUE!</v>
      </c>
      <c r="Q853" s="31" t="e">
        <f>LEFT(TEXT(DataFromForm[[#This Row],[Heure coucher]],"0000"),2)+1</f>
        <v>#VALUE!</v>
      </c>
      <c r="R853" s="32" t="e">
        <f>IF(RIGHT(DataFromForm[[#This Row],[Heure coucher]],2)*1 &gt;57,Q853, P853)</f>
        <v>#VALUE!</v>
      </c>
      <c r="S853" s="33" t="e">
        <f>IF(RIGHT(DataFromForm[[#This Row],[Heure coucher]],2)*1 &gt;57,0,MROUND(RIGHT(DataFromForm[[#This Row],[Heure coucher]]*1,2),15))</f>
        <v>#VALUE!</v>
      </c>
      <c r="T853" s="20" t="e" cm="1">
        <f t="array" aca="1" ref="T853" ca="1">RIGHT(CELL("address",INDEX(Agenda!A:A,MATCH(DataFromForm[[#This Row],[Date]],Agenda!A:A,0))),3)</f>
        <v>#VALUE!</v>
      </c>
      <c r="U853" s="34" t="e" cm="1">
        <f t="array" ref="U853">INDEX(MatriceHeureHeure[], MATCH(S853*1,TableHeuresMinutes[Colonne1],0),MATCH(R853*1,(MatriceHeureHeure[#Headers])*1,0))</f>
        <v>#VALUE!</v>
      </c>
      <c r="W853" s="30" t="e">
        <f>LEFT(TEXT(DataFromForm[[#This Row],[Heure levé]],"0000"),2)</f>
        <v>#VALUE!</v>
      </c>
      <c r="X853" s="31" t="e">
        <f>LEFT(TEXT(DataFromForm[[#This Row],[Heure levé]],"0000"),2)+1</f>
        <v>#VALUE!</v>
      </c>
      <c r="Y853" t="e">
        <f>IF(RIGHT(DataFromForm[[#This Row],[Heure levé]],2)*1 &gt;57, X853,W853)</f>
        <v>#VALUE!</v>
      </c>
      <c r="Z853" t="e">
        <f>IF(RIGHT(DataFromForm[[#This Row],[Heure levé]],2)*1 &gt;57,0,MROUND(RIGHT(DataFromForm[[#This Row],[Heure coucher]]*1,2),15))</f>
        <v>#VALUE!</v>
      </c>
      <c r="AA853" t="e" cm="1">
        <f t="array" aca="1" ref="AA853" ca="1">RIGHT(CELL("address",INDEX(Agenda!A:A,MATCH(DataFromForm[[#This Row],[Date]],Agenda!A:A,0))),3)</f>
        <v>#VALUE!</v>
      </c>
      <c r="AB853" s="4" t="e" cm="1">
        <f t="array" ref="AB853">INDEX(MatriceHeureHeure[], MATCH(Z853*1,TableHeuresMinutes[Colonne1],0),MATCH(Y853*1,(MatriceHeureHeure[#Headers])*1,0))</f>
        <v>#VALUE!</v>
      </c>
      <c r="AD853" s="48" t="e">
        <f>LEFT(TEXT(DataFromForm[[#This Row],[HeureBoisson]],"0000"),2)</f>
        <v>#VALUE!</v>
      </c>
      <c r="AE853" s="31" t="e">
        <f>LEFT(TEXT(DataFromForm[[#This Row],[HeureBoisson]],"0000"),2)+1</f>
        <v>#VALUE!</v>
      </c>
      <c r="AF853" t="e">
        <f>IF(RIGHT(DataFromForm[[#This Row],[HeureBoisson]],2)*1 &gt;57, AE853,AD853)</f>
        <v>#VALUE!</v>
      </c>
      <c r="AG853" t="e">
        <f>IF(RIGHT(DataFromForm[[#This Row],[HeureBoisson]],2)*1 &gt;57,0,MROUND(RIGHT(DataFromForm[[#This Row],[Heure coucher]]*1,2),15))</f>
        <v>#VALUE!</v>
      </c>
      <c r="AH853" t="e" cm="1">
        <f t="array" aca="1" ref="AH853" ca="1">RIGHT(CELL("address",INDEX(Agenda!A:A,MATCH(DataFromForm[[#This Row],[Date]],Agenda!A:A,0))),3)-1</f>
        <v>#VALUE!</v>
      </c>
      <c r="AI853" s="4" t="e" cm="1">
        <f t="array" ref="AI853">INDEX(MatriceHeureHeure[], MATCH(AG853*1,TableHeuresMinutes[Colonne1],0),MATCH(AF853*1,(MatriceHeureHeure[#Headers])*1,0))</f>
        <v>#VALUE!</v>
      </c>
      <c r="AJ853" s="37">
        <v>0</v>
      </c>
      <c r="AK853" s="48" t="e">
        <f>LEFT(TEXT(DataFromForm[[#This Row],[Heure sieste]],"0000"),2)</f>
        <v>#VALUE!</v>
      </c>
      <c r="AL853" s="31" t="e">
        <f>LEFT(TEXT(DataFromForm[[#This Row],[Heure sieste]],"0000"),2)+1</f>
        <v>#VALUE!</v>
      </c>
      <c r="AM853" t="e">
        <f>IF(RIGHT(DataFromForm[[#This Row],[Heure sieste]],2)*1 &gt;57, AL853,AK853)</f>
        <v>#VALUE!</v>
      </c>
      <c r="AN853" t="e">
        <f>IF(RIGHT(DataFromForm[[#This Row],[Heure sieste]],2)*1 &gt;57,0,MROUND(RIGHT(DataFromForm[[#This Row],[Heure sieste]]*1,2),15))</f>
        <v>#VALUE!</v>
      </c>
      <c r="AO853" t="e">
        <f>MROUND(DataFromForm[[#This Row],[Durée sieste]],15)</f>
        <v>#VALUE!</v>
      </c>
      <c r="AP853" t="e" cm="1">
        <f t="array" aca="1" ref="AP853" ca="1">RIGHT(CELL("address",INDEX(Agenda!A:A,MATCH(DataFromForm[[#This Row],[Date]],Agenda!A:A,0))),3)</f>
        <v>#VALUE!</v>
      </c>
      <c r="AQ853" s="4" t="e" cm="1">
        <f t="array" ref="AQ853">INDEX(MatriceHeureHeure[], MATCH(AN853*1,TableHeuresMinutes[Colonne1],0),MATCH(AM853*1,(MatriceHeureHeure[#Headers])*1,0))</f>
        <v>#VALUE!</v>
      </c>
      <c r="AR853" t="e">
        <f t="shared" si="13"/>
        <v>#VALUE!</v>
      </c>
    </row>
    <row r="854" spans="16:44">
      <c r="P854" s="30" t="e">
        <f>LEFT(TEXT(DataFromForm[[#This Row],[Heure coucher]],"0000"),2)</f>
        <v>#VALUE!</v>
      </c>
      <c r="Q854" s="31" t="e">
        <f>LEFT(TEXT(DataFromForm[[#This Row],[Heure coucher]],"0000"),2)+1</f>
        <v>#VALUE!</v>
      </c>
      <c r="R854" s="32" t="e">
        <f>IF(RIGHT(DataFromForm[[#This Row],[Heure coucher]],2)*1 &gt;57,Q854, P854)</f>
        <v>#VALUE!</v>
      </c>
      <c r="S854" s="33" t="e">
        <f>IF(RIGHT(DataFromForm[[#This Row],[Heure coucher]],2)*1 &gt;57,0,MROUND(RIGHT(DataFromForm[[#This Row],[Heure coucher]]*1,2),15))</f>
        <v>#VALUE!</v>
      </c>
      <c r="T854" s="20" t="e" cm="1">
        <f t="array" aca="1" ref="T854" ca="1">RIGHT(CELL("address",INDEX(Agenda!A:A,MATCH(DataFromForm[[#This Row],[Date]],Agenda!A:A,0))),3)</f>
        <v>#VALUE!</v>
      </c>
      <c r="U854" s="34" t="e" cm="1">
        <f t="array" ref="U854">INDEX(MatriceHeureHeure[], MATCH(S854*1,TableHeuresMinutes[Colonne1],0),MATCH(R854*1,(MatriceHeureHeure[#Headers])*1,0))</f>
        <v>#VALUE!</v>
      </c>
      <c r="W854" s="30" t="e">
        <f>LEFT(TEXT(DataFromForm[[#This Row],[Heure levé]],"0000"),2)</f>
        <v>#VALUE!</v>
      </c>
      <c r="X854" s="31" t="e">
        <f>LEFT(TEXT(DataFromForm[[#This Row],[Heure levé]],"0000"),2)+1</f>
        <v>#VALUE!</v>
      </c>
      <c r="Y854" t="e">
        <f>IF(RIGHT(DataFromForm[[#This Row],[Heure levé]],2)*1 &gt;57, X854,W854)</f>
        <v>#VALUE!</v>
      </c>
      <c r="Z854" t="e">
        <f>IF(RIGHT(DataFromForm[[#This Row],[Heure levé]],2)*1 &gt;57,0,MROUND(RIGHT(DataFromForm[[#This Row],[Heure coucher]]*1,2),15))</f>
        <v>#VALUE!</v>
      </c>
      <c r="AA854" t="e" cm="1">
        <f t="array" aca="1" ref="AA854" ca="1">RIGHT(CELL("address",INDEX(Agenda!A:A,MATCH(DataFromForm[[#This Row],[Date]],Agenda!A:A,0))),3)</f>
        <v>#VALUE!</v>
      </c>
      <c r="AB854" s="4" t="e" cm="1">
        <f t="array" ref="AB854">INDEX(MatriceHeureHeure[], MATCH(Z854*1,TableHeuresMinutes[Colonne1],0),MATCH(Y854*1,(MatriceHeureHeure[#Headers])*1,0))</f>
        <v>#VALUE!</v>
      </c>
      <c r="AD854" s="48" t="e">
        <f>LEFT(TEXT(DataFromForm[[#This Row],[HeureBoisson]],"0000"),2)</f>
        <v>#VALUE!</v>
      </c>
      <c r="AE854" s="31" t="e">
        <f>LEFT(TEXT(DataFromForm[[#This Row],[HeureBoisson]],"0000"),2)+1</f>
        <v>#VALUE!</v>
      </c>
      <c r="AF854" t="e">
        <f>IF(RIGHT(DataFromForm[[#This Row],[HeureBoisson]],2)*1 &gt;57, AE854,AD854)</f>
        <v>#VALUE!</v>
      </c>
      <c r="AG854" t="e">
        <f>IF(RIGHT(DataFromForm[[#This Row],[HeureBoisson]],2)*1 &gt;57,0,MROUND(RIGHT(DataFromForm[[#This Row],[Heure coucher]]*1,2),15))</f>
        <v>#VALUE!</v>
      </c>
      <c r="AH854" t="e" cm="1">
        <f t="array" aca="1" ref="AH854" ca="1">RIGHT(CELL("address",INDEX(Agenda!A:A,MATCH(DataFromForm[[#This Row],[Date]],Agenda!A:A,0))),3)-1</f>
        <v>#VALUE!</v>
      </c>
      <c r="AI854" s="4" t="e" cm="1">
        <f t="array" ref="AI854">INDEX(MatriceHeureHeure[], MATCH(AG854*1,TableHeuresMinutes[Colonne1],0),MATCH(AF854*1,(MatriceHeureHeure[#Headers])*1,0))</f>
        <v>#VALUE!</v>
      </c>
      <c r="AJ854" s="37">
        <v>0</v>
      </c>
      <c r="AK854" s="48" t="e">
        <f>LEFT(TEXT(DataFromForm[[#This Row],[Heure sieste]],"0000"),2)</f>
        <v>#VALUE!</v>
      </c>
      <c r="AL854" s="31" t="e">
        <f>LEFT(TEXT(DataFromForm[[#This Row],[Heure sieste]],"0000"),2)+1</f>
        <v>#VALUE!</v>
      </c>
      <c r="AM854" t="e">
        <f>IF(RIGHT(DataFromForm[[#This Row],[Heure sieste]],2)*1 &gt;57, AL854,AK854)</f>
        <v>#VALUE!</v>
      </c>
      <c r="AN854" t="e">
        <f>IF(RIGHT(DataFromForm[[#This Row],[Heure sieste]],2)*1 &gt;57,0,MROUND(RIGHT(DataFromForm[[#This Row],[Heure sieste]]*1,2),15))</f>
        <v>#VALUE!</v>
      </c>
      <c r="AO854" t="e">
        <f>MROUND(DataFromForm[[#This Row],[Durée sieste]],15)</f>
        <v>#VALUE!</v>
      </c>
      <c r="AP854" t="e" cm="1">
        <f t="array" aca="1" ref="AP854" ca="1">RIGHT(CELL("address",INDEX(Agenda!A:A,MATCH(DataFromForm[[#This Row],[Date]],Agenda!A:A,0))),3)</f>
        <v>#VALUE!</v>
      </c>
      <c r="AQ854" s="4" t="e" cm="1">
        <f t="array" ref="AQ854">INDEX(MatriceHeureHeure[], MATCH(AN854*1,TableHeuresMinutes[Colonne1],0),MATCH(AM854*1,(MatriceHeureHeure[#Headers])*1,0))</f>
        <v>#VALUE!</v>
      </c>
      <c r="AR854" t="e">
        <f t="shared" si="13"/>
        <v>#VALUE!</v>
      </c>
    </row>
    <row r="855" spans="16:44">
      <c r="P855" s="30" t="e">
        <f>LEFT(TEXT(DataFromForm[[#This Row],[Heure coucher]],"0000"),2)</f>
        <v>#VALUE!</v>
      </c>
      <c r="Q855" s="31" t="e">
        <f>LEFT(TEXT(DataFromForm[[#This Row],[Heure coucher]],"0000"),2)+1</f>
        <v>#VALUE!</v>
      </c>
      <c r="R855" s="32" t="e">
        <f>IF(RIGHT(DataFromForm[[#This Row],[Heure coucher]],2)*1 &gt;57,Q855, P855)</f>
        <v>#VALUE!</v>
      </c>
      <c r="S855" s="33" t="e">
        <f>IF(RIGHT(DataFromForm[[#This Row],[Heure coucher]],2)*1 &gt;57,0,MROUND(RIGHT(DataFromForm[[#This Row],[Heure coucher]]*1,2),15))</f>
        <v>#VALUE!</v>
      </c>
      <c r="T855" s="20" t="e" cm="1">
        <f t="array" aca="1" ref="T855" ca="1">RIGHT(CELL("address",INDEX(Agenda!A:A,MATCH(DataFromForm[[#This Row],[Date]],Agenda!A:A,0))),3)</f>
        <v>#VALUE!</v>
      </c>
      <c r="U855" s="34" t="e" cm="1">
        <f t="array" ref="U855">INDEX(MatriceHeureHeure[], MATCH(S855*1,TableHeuresMinutes[Colonne1],0),MATCH(R855*1,(MatriceHeureHeure[#Headers])*1,0))</f>
        <v>#VALUE!</v>
      </c>
      <c r="W855" s="30" t="e">
        <f>LEFT(TEXT(DataFromForm[[#This Row],[Heure levé]],"0000"),2)</f>
        <v>#VALUE!</v>
      </c>
      <c r="X855" s="31" t="e">
        <f>LEFT(TEXT(DataFromForm[[#This Row],[Heure levé]],"0000"),2)+1</f>
        <v>#VALUE!</v>
      </c>
      <c r="Y855" t="e">
        <f>IF(RIGHT(DataFromForm[[#This Row],[Heure levé]],2)*1 &gt;57, X855,W855)</f>
        <v>#VALUE!</v>
      </c>
      <c r="Z855" t="e">
        <f>IF(RIGHT(DataFromForm[[#This Row],[Heure levé]],2)*1 &gt;57,0,MROUND(RIGHT(DataFromForm[[#This Row],[Heure coucher]]*1,2),15))</f>
        <v>#VALUE!</v>
      </c>
      <c r="AA855" t="e" cm="1">
        <f t="array" aca="1" ref="AA855" ca="1">RIGHT(CELL("address",INDEX(Agenda!A:A,MATCH(DataFromForm[[#This Row],[Date]],Agenda!A:A,0))),3)</f>
        <v>#VALUE!</v>
      </c>
      <c r="AB855" s="4" t="e" cm="1">
        <f t="array" ref="AB855">INDEX(MatriceHeureHeure[], MATCH(Z855*1,TableHeuresMinutes[Colonne1],0),MATCH(Y855*1,(MatriceHeureHeure[#Headers])*1,0))</f>
        <v>#VALUE!</v>
      </c>
      <c r="AD855" s="48" t="e">
        <f>LEFT(TEXT(DataFromForm[[#This Row],[HeureBoisson]],"0000"),2)</f>
        <v>#VALUE!</v>
      </c>
      <c r="AE855" s="31" t="e">
        <f>LEFT(TEXT(DataFromForm[[#This Row],[HeureBoisson]],"0000"),2)+1</f>
        <v>#VALUE!</v>
      </c>
      <c r="AF855" t="e">
        <f>IF(RIGHT(DataFromForm[[#This Row],[HeureBoisson]],2)*1 &gt;57, AE855,AD855)</f>
        <v>#VALUE!</v>
      </c>
      <c r="AG855" t="e">
        <f>IF(RIGHT(DataFromForm[[#This Row],[HeureBoisson]],2)*1 &gt;57,0,MROUND(RIGHT(DataFromForm[[#This Row],[Heure coucher]]*1,2),15))</f>
        <v>#VALUE!</v>
      </c>
      <c r="AH855" t="e" cm="1">
        <f t="array" aca="1" ref="AH855" ca="1">RIGHT(CELL("address",INDEX(Agenda!A:A,MATCH(DataFromForm[[#This Row],[Date]],Agenda!A:A,0))),3)-1</f>
        <v>#VALUE!</v>
      </c>
      <c r="AI855" s="4" t="e" cm="1">
        <f t="array" ref="AI855">INDEX(MatriceHeureHeure[], MATCH(AG855*1,TableHeuresMinutes[Colonne1],0),MATCH(AF855*1,(MatriceHeureHeure[#Headers])*1,0))</f>
        <v>#VALUE!</v>
      </c>
      <c r="AJ855" s="37">
        <v>0</v>
      </c>
      <c r="AK855" s="48" t="e">
        <f>LEFT(TEXT(DataFromForm[[#This Row],[Heure sieste]],"0000"),2)</f>
        <v>#VALUE!</v>
      </c>
      <c r="AL855" s="31" t="e">
        <f>LEFT(TEXT(DataFromForm[[#This Row],[Heure sieste]],"0000"),2)+1</f>
        <v>#VALUE!</v>
      </c>
      <c r="AM855" t="e">
        <f>IF(RIGHT(DataFromForm[[#This Row],[Heure sieste]],2)*1 &gt;57, AL855,AK855)</f>
        <v>#VALUE!</v>
      </c>
      <c r="AN855" t="e">
        <f>IF(RIGHT(DataFromForm[[#This Row],[Heure sieste]],2)*1 &gt;57,0,MROUND(RIGHT(DataFromForm[[#This Row],[Heure sieste]]*1,2),15))</f>
        <v>#VALUE!</v>
      </c>
      <c r="AO855" t="e">
        <f>MROUND(DataFromForm[[#This Row],[Durée sieste]],15)</f>
        <v>#VALUE!</v>
      </c>
      <c r="AP855" t="e" cm="1">
        <f t="array" aca="1" ref="AP855" ca="1">RIGHT(CELL("address",INDEX(Agenda!A:A,MATCH(DataFromForm[[#This Row],[Date]],Agenda!A:A,0))),3)</f>
        <v>#VALUE!</v>
      </c>
      <c r="AQ855" s="4" t="e" cm="1">
        <f t="array" ref="AQ855">INDEX(MatriceHeureHeure[], MATCH(AN855*1,TableHeuresMinutes[Colonne1],0),MATCH(AM855*1,(MatriceHeureHeure[#Headers])*1,0))</f>
        <v>#VALUE!</v>
      </c>
      <c r="AR855" t="e">
        <f t="shared" ref="AR855:AR918" si="14">(AO855/15)-1</f>
        <v>#VALUE!</v>
      </c>
    </row>
    <row r="856" spans="16:44">
      <c r="P856" s="30" t="e">
        <f>LEFT(TEXT(DataFromForm[[#This Row],[Heure coucher]],"0000"),2)</f>
        <v>#VALUE!</v>
      </c>
      <c r="Q856" s="31" t="e">
        <f>LEFT(TEXT(DataFromForm[[#This Row],[Heure coucher]],"0000"),2)+1</f>
        <v>#VALUE!</v>
      </c>
      <c r="R856" s="32" t="e">
        <f>IF(RIGHT(DataFromForm[[#This Row],[Heure coucher]],2)*1 &gt;57,Q856, P856)</f>
        <v>#VALUE!</v>
      </c>
      <c r="S856" s="33" t="e">
        <f>IF(RIGHT(DataFromForm[[#This Row],[Heure coucher]],2)*1 &gt;57,0,MROUND(RIGHT(DataFromForm[[#This Row],[Heure coucher]]*1,2),15))</f>
        <v>#VALUE!</v>
      </c>
      <c r="T856" s="20" t="e" cm="1">
        <f t="array" aca="1" ref="T856" ca="1">RIGHT(CELL("address",INDEX(Agenda!A:A,MATCH(DataFromForm[[#This Row],[Date]],Agenda!A:A,0))),3)</f>
        <v>#VALUE!</v>
      </c>
      <c r="U856" s="34" t="e" cm="1">
        <f t="array" ref="U856">INDEX(MatriceHeureHeure[], MATCH(S856*1,TableHeuresMinutes[Colonne1],0),MATCH(R856*1,(MatriceHeureHeure[#Headers])*1,0))</f>
        <v>#VALUE!</v>
      </c>
      <c r="W856" s="30" t="e">
        <f>LEFT(TEXT(DataFromForm[[#This Row],[Heure levé]],"0000"),2)</f>
        <v>#VALUE!</v>
      </c>
      <c r="X856" s="31" t="e">
        <f>LEFT(TEXT(DataFromForm[[#This Row],[Heure levé]],"0000"),2)+1</f>
        <v>#VALUE!</v>
      </c>
      <c r="Y856" t="e">
        <f>IF(RIGHT(DataFromForm[[#This Row],[Heure levé]],2)*1 &gt;57, X856,W856)</f>
        <v>#VALUE!</v>
      </c>
      <c r="Z856" t="e">
        <f>IF(RIGHT(DataFromForm[[#This Row],[Heure levé]],2)*1 &gt;57,0,MROUND(RIGHT(DataFromForm[[#This Row],[Heure coucher]]*1,2),15))</f>
        <v>#VALUE!</v>
      </c>
      <c r="AA856" t="e" cm="1">
        <f t="array" aca="1" ref="AA856" ca="1">RIGHT(CELL("address",INDEX(Agenda!A:A,MATCH(DataFromForm[[#This Row],[Date]],Agenda!A:A,0))),3)</f>
        <v>#VALUE!</v>
      </c>
      <c r="AB856" s="4" t="e" cm="1">
        <f t="array" ref="AB856">INDEX(MatriceHeureHeure[], MATCH(Z856*1,TableHeuresMinutes[Colonne1],0),MATCH(Y856*1,(MatriceHeureHeure[#Headers])*1,0))</f>
        <v>#VALUE!</v>
      </c>
      <c r="AD856" s="48" t="e">
        <f>LEFT(TEXT(DataFromForm[[#This Row],[HeureBoisson]],"0000"),2)</f>
        <v>#VALUE!</v>
      </c>
      <c r="AE856" s="31" t="e">
        <f>LEFT(TEXT(DataFromForm[[#This Row],[HeureBoisson]],"0000"),2)+1</f>
        <v>#VALUE!</v>
      </c>
      <c r="AF856" t="e">
        <f>IF(RIGHT(DataFromForm[[#This Row],[HeureBoisson]],2)*1 &gt;57, AE856,AD856)</f>
        <v>#VALUE!</v>
      </c>
      <c r="AG856" t="e">
        <f>IF(RIGHT(DataFromForm[[#This Row],[HeureBoisson]],2)*1 &gt;57,0,MROUND(RIGHT(DataFromForm[[#This Row],[Heure coucher]]*1,2),15))</f>
        <v>#VALUE!</v>
      </c>
      <c r="AH856" t="e" cm="1">
        <f t="array" aca="1" ref="AH856" ca="1">RIGHT(CELL("address",INDEX(Agenda!A:A,MATCH(DataFromForm[[#This Row],[Date]],Agenda!A:A,0))),3)-1</f>
        <v>#VALUE!</v>
      </c>
      <c r="AI856" s="4" t="e" cm="1">
        <f t="array" ref="AI856">INDEX(MatriceHeureHeure[], MATCH(AG856*1,TableHeuresMinutes[Colonne1],0),MATCH(AF856*1,(MatriceHeureHeure[#Headers])*1,0))</f>
        <v>#VALUE!</v>
      </c>
      <c r="AJ856" s="37">
        <v>0</v>
      </c>
      <c r="AK856" s="48" t="e">
        <f>LEFT(TEXT(DataFromForm[[#This Row],[Heure sieste]],"0000"),2)</f>
        <v>#VALUE!</v>
      </c>
      <c r="AL856" s="31" t="e">
        <f>LEFT(TEXT(DataFromForm[[#This Row],[Heure sieste]],"0000"),2)+1</f>
        <v>#VALUE!</v>
      </c>
      <c r="AM856" t="e">
        <f>IF(RIGHT(DataFromForm[[#This Row],[Heure sieste]],2)*1 &gt;57, AL856,AK856)</f>
        <v>#VALUE!</v>
      </c>
      <c r="AN856" t="e">
        <f>IF(RIGHT(DataFromForm[[#This Row],[Heure sieste]],2)*1 &gt;57,0,MROUND(RIGHT(DataFromForm[[#This Row],[Heure sieste]]*1,2),15))</f>
        <v>#VALUE!</v>
      </c>
      <c r="AO856" t="e">
        <f>MROUND(DataFromForm[[#This Row],[Durée sieste]],15)</f>
        <v>#VALUE!</v>
      </c>
      <c r="AP856" t="e" cm="1">
        <f t="array" aca="1" ref="AP856" ca="1">RIGHT(CELL("address",INDEX(Agenda!A:A,MATCH(DataFromForm[[#This Row],[Date]],Agenda!A:A,0))),3)</f>
        <v>#VALUE!</v>
      </c>
      <c r="AQ856" s="4" t="e" cm="1">
        <f t="array" ref="AQ856">INDEX(MatriceHeureHeure[], MATCH(AN856*1,TableHeuresMinutes[Colonne1],0),MATCH(AM856*1,(MatriceHeureHeure[#Headers])*1,0))</f>
        <v>#VALUE!</v>
      </c>
      <c r="AR856" t="e">
        <f t="shared" si="14"/>
        <v>#VALUE!</v>
      </c>
    </row>
    <row r="857" spans="16:44">
      <c r="P857" s="30" t="e">
        <f>LEFT(TEXT(DataFromForm[[#This Row],[Heure coucher]],"0000"),2)</f>
        <v>#VALUE!</v>
      </c>
      <c r="Q857" s="31" t="e">
        <f>LEFT(TEXT(DataFromForm[[#This Row],[Heure coucher]],"0000"),2)+1</f>
        <v>#VALUE!</v>
      </c>
      <c r="R857" s="32" t="e">
        <f>IF(RIGHT(DataFromForm[[#This Row],[Heure coucher]],2)*1 &gt;57,Q857, P857)</f>
        <v>#VALUE!</v>
      </c>
      <c r="S857" s="33" t="e">
        <f>IF(RIGHT(DataFromForm[[#This Row],[Heure coucher]],2)*1 &gt;57,0,MROUND(RIGHT(DataFromForm[[#This Row],[Heure coucher]]*1,2),15))</f>
        <v>#VALUE!</v>
      </c>
      <c r="T857" s="20" t="e" cm="1">
        <f t="array" aca="1" ref="T857" ca="1">RIGHT(CELL("address",INDEX(Agenda!A:A,MATCH(DataFromForm[[#This Row],[Date]],Agenda!A:A,0))),3)</f>
        <v>#VALUE!</v>
      </c>
      <c r="U857" s="34" t="e" cm="1">
        <f t="array" ref="U857">INDEX(MatriceHeureHeure[], MATCH(S857*1,TableHeuresMinutes[Colonne1],0),MATCH(R857*1,(MatriceHeureHeure[#Headers])*1,0))</f>
        <v>#VALUE!</v>
      </c>
      <c r="W857" s="30" t="e">
        <f>LEFT(TEXT(DataFromForm[[#This Row],[Heure levé]],"0000"),2)</f>
        <v>#VALUE!</v>
      </c>
      <c r="X857" s="31" t="e">
        <f>LEFT(TEXT(DataFromForm[[#This Row],[Heure levé]],"0000"),2)+1</f>
        <v>#VALUE!</v>
      </c>
      <c r="Y857" t="e">
        <f>IF(RIGHT(DataFromForm[[#This Row],[Heure levé]],2)*1 &gt;57, X857,W857)</f>
        <v>#VALUE!</v>
      </c>
      <c r="Z857" t="e">
        <f>IF(RIGHT(DataFromForm[[#This Row],[Heure levé]],2)*1 &gt;57,0,MROUND(RIGHT(DataFromForm[[#This Row],[Heure coucher]]*1,2),15))</f>
        <v>#VALUE!</v>
      </c>
      <c r="AA857" t="e" cm="1">
        <f t="array" aca="1" ref="AA857" ca="1">RIGHT(CELL("address",INDEX(Agenda!A:A,MATCH(DataFromForm[[#This Row],[Date]],Agenda!A:A,0))),3)</f>
        <v>#VALUE!</v>
      </c>
      <c r="AB857" s="4" t="e" cm="1">
        <f t="array" ref="AB857">INDEX(MatriceHeureHeure[], MATCH(Z857*1,TableHeuresMinutes[Colonne1],0),MATCH(Y857*1,(MatriceHeureHeure[#Headers])*1,0))</f>
        <v>#VALUE!</v>
      </c>
      <c r="AD857" s="48" t="e">
        <f>LEFT(TEXT(DataFromForm[[#This Row],[HeureBoisson]],"0000"),2)</f>
        <v>#VALUE!</v>
      </c>
      <c r="AE857" s="31" t="e">
        <f>LEFT(TEXT(DataFromForm[[#This Row],[HeureBoisson]],"0000"),2)+1</f>
        <v>#VALUE!</v>
      </c>
      <c r="AF857" t="e">
        <f>IF(RIGHT(DataFromForm[[#This Row],[HeureBoisson]],2)*1 &gt;57, AE857,AD857)</f>
        <v>#VALUE!</v>
      </c>
      <c r="AG857" t="e">
        <f>IF(RIGHT(DataFromForm[[#This Row],[HeureBoisson]],2)*1 &gt;57,0,MROUND(RIGHT(DataFromForm[[#This Row],[Heure coucher]]*1,2),15))</f>
        <v>#VALUE!</v>
      </c>
      <c r="AH857" t="e" cm="1">
        <f t="array" aca="1" ref="AH857" ca="1">RIGHT(CELL("address",INDEX(Agenda!A:A,MATCH(DataFromForm[[#This Row],[Date]],Agenda!A:A,0))),3)-1</f>
        <v>#VALUE!</v>
      </c>
      <c r="AI857" s="4" t="e" cm="1">
        <f t="array" ref="AI857">INDEX(MatriceHeureHeure[], MATCH(AG857*1,TableHeuresMinutes[Colonne1],0),MATCH(AF857*1,(MatriceHeureHeure[#Headers])*1,0))</f>
        <v>#VALUE!</v>
      </c>
      <c r="AJ857" s="37">
        <v>0</v>
      </c>
      <c r="AK857" s="48" t="e">
        <f>LEFT(TEXT(DataFromForm[[#This Row],[Heure sieste]],"0000"),2)</f>
        <v>#VALUE!</v>
      </c>
      <c r="AL857" s="31" t="e">
        <f>LEFT(TEXT(DataFromForm[[#This Row],[Heure sieste]],"0000"),2)+1</f>
        <v>#VALUE!</v>
      </c>
      <c r="AM857" t="e">
        <f>IF(RIGHT(DataFromForm[[#This Row],[Heure sieste]],2)*1 &gt;57, AL857,AK857)</f>
        <v>#VALUE!</v>
      </c>
      <c r="AN857" t="e">
        <f>IF(RIGHT(DataFromForm[[#This Row],[Heure sieste]],2)*1 &gt;57,0,MROUND(RIGHT(DataFromForm[[#This Row],[Heure sieste]]*1,2),15))</f>
        <v>#VALUE!</v>
      </c>
      <c r="AO857" t="e">
        <f>MROUND(DataFromForm[[#This Row],[Durée sieste]],15)</f>
        <v>#VALUE!</v>
      </c>
      <c r="AP857" t="e" cm="1">
        <f t="array" aca="1" ref="AP857" ca="1">RIGHT(CELL("address",INDEX(Agenda!A:A,MATCH(DataFromForm[[#This Row],[Date]],Agenda!A:A,0))),3)</f>
        <v>#VALUE!</v>
      </c>
      <c r="AQ857" s="4" t="e" cm="1">
        <f t="array" ref="AQ857">INDEX(MatriceHeureHeure[], MATCH(AN857*1,TableHeuresMinutes[Colonne1],0),MATCH(AM857*1,(MatriceHeureHeure[#Headers])*1,0))</f>
        <v>#VALUE!</v>
      </c>
      <c r="AR857" t="e">
        <f t="shared" si="14"/>
        <v>#VALUE!</v>
      </c>
    </row>
    <row r="858" spans="16:44">
      <c r="P858" s="30" t="e">
        <f>LEFT(TEXT(DataFromForm[[#This Row],[Heure coucher]],"0000"),2)</f>
        <v>#VALUE!</v>
      </c>
      <c r="Q858" s="31" t="e">
        <f>LEFT(TEXT(DataFromForm[[#This Row],[Heure coucher]],"0000"),2)+1</f>
        <v>#VALUE!</v>
      </c>
      <c r="R858" s="32" t="e">
        <f>IF(RIGHT(DataFromForm[[#This Row],[Heure coucher]],2)*1 &gt;57,Q858, P858)</f>
        <v>#VALUE!</v>
      </c>
      <c r="S858" s="33" t="e">
        <f>IF(RIGHT(DataFromForm[[#This Row],[Heure coucher]],2)*1 &gt;57,0,MROUND(RIGHT(DataFromForm[[#This Row],[Heure coucher]]*1,2),15))</f>
        <v>#VALUE!</v>
      </c>
      <c r="T858" s="20" t="e" cm="1">
        <f t="array" aca="1" ref="T858" ca="1">RIGHT(CELL("address",INDEX(Agenda!A:A,MATCH(DataFromForm[[#This Row],[Date]],Agenda!A:A,0))),3)</f>
        <v>#VALUE!</v>
      </c>
      <c r="U858" s="34" t="e" cm="1">
        <f t="array" ref="U858">INDEX(MatriceHeureHeure[], MATCH(S858*1,TableHeuresMinutes[Colonne1],0),MATCH(R858*1,(MatriceHeureHeure[#Headers])*1,0))</f>
        <v>#VALUE!</v>
      </c>
      <c r="W858" s="30" t="e">
        <f>LEFT(TEXT(DataFromForm[[#This Row],[Heure levé]],"0000"),2)</f>
        <v>#VALUE!</v>
      </c>
      <c r="X858" s="31" t="e">
        <f>LEFT(TEXT(DataFromForm[[#This Row],[Heure levé]],"0000"),2)+1</f>
        <v>#VALUE!</v>
      </c>
      <c r="Y858" t="e">
        <f>IF(RIGHT(DataFromForm[[#This Row],[Heure levé]],2)*1 &gt;57, X858,W858)</f>
        <v>#VALUE!</v>
      </c>
      <c r="Z858" t="e">
        <f>IF(RIGHT(DataFromForm[[#This Row],[Heure levé]],2)*1 &gt;57,0,MROUND(RIGHT(DataFromForm[[#This Row],[Heure coucher]]*1,2),15))</f>
        <v>#VALUE!</v>
      </c>
      <c r="AA858" t="e" cm="1">
        <f t="array" aca="1" ref="AA858" ca="1">RIGHT(CELL("address",INDEX(Agenda!A:A,MATCH(DataFromForm[[#This Row],[Date]],Agenda!A:A,0))),3)</f>
        <v>#VALUE!</v>
      </c>
      <c r="AB858" s="4" t="e" cm="1">
        <f t="array" ref="AB858">INDEX(MatriceHeureHeure[], MATCH(Z858*1,TableHeuresMinutes[Colonne1],0),MATCH(Y858*1,(MatriceHeureHeure[#Headers])*1,0))</f>
        <v>#VALUE!</v>
      </c>
      <c r="AD858" s="48" t="e">
        <f>LEFT(TEXT(DataFromForm[[#This Row],[HeureBoisson]],"0000"),2)</f>
        <v>#VALUE!</v>
      </c>
      <c r="AE858" s="31" t="e">
        <f>LEFT(TEXT(DataFromForm[[#This Row],[HeureBoisson]],"0000"),2)+1</f>
        <v>#VALUE!</v>
      </c>
      <c r="AF858" t="e">
        <f>IF(RIGHT(DataFromForm[[#This Row],[HeureBoisson]],2)*1 &gt;57, AE858,AD858)</f>
        <v>#VALUE!</v>
      </c>
      <c r="AG858" t="e">
        <f>IF(RIGHT(DataFromForm[[#This Row],[HeureBoisson]],2)*1 &gt;57,0,MROUND(RIGHT(DataFromForm[[#This Row],[Heure coucher]]*1,2),15))</f>
        <v>#VALUE!</v>
      </c>
      <c r="AH858" t="e" cm="1">
        <f t="array" aca="1" ref="AH858" ca="1">RIGHT(CELL("address",INDEX(Agenda!A:A,MATCH(DataFromForm[[#This Row],[Date]],Agenda!A:A,0))),3)-1</f>
        <v>#VALUE!</v>
      </c>
      <c r="AI858" s="4" t="e" cm="1">
        <f t="array" ref="AI858">INDEX(MatriceHeureHeure[], MATCH(AG858*1,TableHeuresMinutes[Colonne1],0),MATCH(AF858*1,(MatriceHeureHeure[#Headers])*1,0))</f>
        <v>#VALUE!</v>
      </c>
      <c r="AJ858" s="37">
        <v>0</v>
      </c>
      <c r="AK858" s="48" t="e">
        <f>LEFT(TEXT(DataFromForm[[#This Row],[Heure sieste]],"0000"),2)</f>
        <v>#VALUE!</v>
      </c>
      <c r="AL858" s="31" t="e">
        <f>LEFT(TEXT(DataFromForm[[#This Row],[Heure sieste]],"0000"),2)+1</f>
        <v>#VALUE!</v>
      </c>
      <c r="AM858" t="e">
        <f>IF(RIGHT(DataFromForm[[#This Row],[Heure sieste]],2)*1 &gt;57, AL858,AK858)</f>
        <v>#VALUE!</v>
      </c>
      <c r="AN858" t="e">
        <f>IF(RIGHT(DataFromForm[[#This Row],[Heure sieste]],2)*1 &gt;57,0,MROUND(RIGHT(DataFromForm[[#This Row],[Heure sieste]]*1,2),15))</f>
        <v>#VALUE!</v>
      </c>
      <c r="AO858" t="e">
        <f>MROUND(DataFromForm[[#This Row],[Durée sieste]],15)</f>
        <v>#VALUE!</v>
      </c>
      <c r="AP858" t="e" cm="1">
        <f t="array" aca="1" ref="AP858" ca="1">RIGHT(CELL("address",INDEX(Agenda!A:A,MATCH(DataFromForm[[#This Row],[Date]],Agenda!A:A,0))),3)</f>
        <v>#VALUE!</v>
      </c>
      <c r="AQ858" s="4" t="e" cm="1">
        <f t="array" ref="AQ858">INDEX(MatriceHeureHeure[], MATCH(AN858*1,TableHeuresMinutes[Colonne1],0),MATCH(AM858*1,(MatriceHeureHeure[#Headers])*1,0))</f>
        <v>#VALUE!</v>
      </c>
      <c r="AR858" t="e">
        <f t="shared" si="14"/>
        <v>#VALUE!</v>
      </c>
    </row>
    <row r="859" spans="16:44">
      <c r="P859" s="30" t="e">
        <f>LEFT(TEXT(DataFromForm[[#This Row],[Heure coucher]],"0000"),2)</f>
        <v>#VALUE!</v>
      </c>
      <c r="Q859" s="31" t="e">
        <f>LEFT(TEXT(DataFromForm[[#This Row],[Heure coucher]],"0000"),2)+1</f>
        <v>#VALUE!</v>
      </c>
      <c r="R859" s="32" t="e">
        <f>IF(RIGHT(DataFromForm[[#This Row],[Heure coucher]],2)*1 &gt;57,Q859, P859)</f>
        <v>#VALUE!</v>
      </c>
      <c r="S859" s="33" t="e">
        <f>IF(RIGHT(DataFromForm[[#This Row],[Heure coucher]],2)*1 &gt;57,0,MROUND(RIGHT(DataFromForm[[#This Row],[Heure coucher]]*1,2),15))</f>
        <v>#VALUE!</v>
      </c>
      <c r="T859" s="20" t="e" cm="1">
        <f t="array" aca="1" ref="T859" ca="1">RIGHT(CELL("address",INDEX(Agenda!A:A,MATCH(DataFromForm[[#This Row],[Date]],Agenda!A:A,0))),3)</f>
        <v>#VALUE!</v>
      </c>
      <c r="U859" s="34" t="e" cm="1">
        <f t="array" ref="U859">INDEX(MatriceHeureHeure[], MATCH(S859*1,TableHeuresMinutes[Colonne1],0),MATCH(R859*1,(MatriceHeureHeure[#Headers])*1,0))</f>
        <v>#VALUE!</v>
      </c>
      <c r="W859" s="30" t="e">
        <f>LEFT(TEXT(DataFromForm[[#This Row],[Heure levé]],"0000"),2)</f>
        <v>#VALUE!</v>
      </c>
      <c r="X859" s="31" t="e">
        <f>LEFT(TEXT(DataFromForm[[#This Row],[Heure levé]],"0000"),2)+1</f>
        <v>#VALUE!</v>
      </c>
      <c r="Y859" t="e">
        <f>IF(RIGHT(DataFromForm[[#This Row],[Heure levé]],2)*1 &gt;57, X859,W859)</f>
        <v>#VALUE!</v>
      </c>
      <c r="Z859" t="e">
        <f>IF(RIGHT(DataFromForm[[#This Row],[Heure levé]],2)*1 &gt;57,0,MROUND(RIGHT(DataFromForm[[#This Row],[Heure coucher]]*1,2),15))</f>
        <v>#VALUE!</v>
      </c>
      <c r="AA859" t="e" cm="1">
        <f t="array" aca="1" ref="AA859" ca="1">RIGHT(CELL("address",INDEX(Agenda!A:A,MATCH(DataFromForm[[#This Row],[Date]],Agenda!A:A,0))),3)</f>
        <v>#VALUE!</v>
      </c>
      <c r="AB859" s="4" t="e" cm="1">
        <f t="array" ref="AB859">INDEX(MatriceHeureHeure[], MATCH(Z859*1,TableHeuresMinutes[Colonne1],0),MATCH(Y859*1,(MatriceHeureHeure[#Headers])*1,0))</f>
        <v>#VALUE!</v>
      </c>
      <c r="AD859" s="48" t="e">
        <f>LEFT(TEXT(DataFromForm[[#This Row],[HeureBoisson]],"0000"),2)</f>
        <v>#VALUE!</v>
      </c>
      <c r="AE859" s="31" t="e">
        <f>LEFT(TEXT(DataFromForm[[#This Row],[HeureBoisson]],"0000"),2)+1</f>
        <v>#VALUE!</v>
      </c>
      <c r="AF859" t="e">
        <f>IF(RIGHT(DataFromForm[[#This Row],[HeureBoisson]],2)*1 &gt;57, AE859,AD859)</f>
        <v>#VALUE!</v>
      </c>
      <c r="AG859" t="e">
        <f>IF(RIGHT(DataFromForm[[#This Row],[HeureBoisson]],2)*1 &gt;57,0,MROUND(RIGHT(DataFromForm[[#This Row],[Heure coucher]]*1,2),15))</f>
        <v>#VALUE!</v>
      </c>
      <c r="AH859" t="e" cm="1">
        <f t="array" aca="1" ref="AH859" ca="1">RIGHT(CELL("address",INDEX(Agenda!A:A,MATCH(DataFromForm[[#This Row],[Date]],Agenda!A:A,0))),3)-1</f>
        <v>#VALUE!</v>
      </c>
      <c r="AI859" s="4" t="e" cm="1">
        <f t="array" ref="AI859">INDEX(MatriceHeureHeure[], MATCH(AG859*1,TableHeuresMinutes[Colonne1],0),MATCH(AF859*1,(MatriceHeureHeure[#Headers])*1,0))</f>
        <v>#VALUE!</v>
      </c>
      <c r="AJ859" s="37">
        <v>0</v>
      </c>
      <c r="AK859" s="48" t="e">
        <f>LEFT(TEXT(DataFromForm[[#This Row],[Heure sieste]],"0000"),2)</f>
        <v>#VALUE!</v>
      </c>
      <c r="AL859" s="31" t="e">
        <f>LEFT(TEXT(DataFromForm[[#This Row],[Heure sieste]],"0000"),2)+1</f>
        <v>#VALUE!</v>
      </c>
      <c r="AM859" t="e">
        <f>IF(RIGHT(DataFromForm[[#This Row],[Heure sieste]],2)*1 &gt;57, AL859,AK859)</f>
        <v>#VALUE!</v>
      </c>
      <c r="AN859" t="e">
        <f>IF(RIGHT(DataFromForm[[#This Row],[Heure sieste]],2)*1 &gt;57,0,MROUND(RIGHT(DataFromForm[[#This Row],[Heure sieste]]*1,2),15))</f>
        <v>#VALUE!</v>
      </c>
      <c r="AO859" t="e">
        <f>MROUND(DataFromForm[[#This Row],[Durée sieste]],15)</f>
        <v>#VALUE!</v>
      </c>
      <c r="AP859" t="e" cm="1">
        <f t="array" aca="1" ref="AP859" ca="1">RIGHT(CELL("address",INDEX(Agenda!A:A,MATCH(DataFromForm[[#This Row],[Date]],Agenda!A:A,0))),3)</f>
        <v>#VALUE!</v>
      </c>
      <c r="AQ859" s="4" t="e" cm="1">
        <f t="array" ref="AQ859">INDEX(MatriceHeureHeure[], MATCH(AN859*1,TableHeuresMinutes[Colonne1],0),MATCH(AM859*1,(MatriceHeureHeure[#Headers])*1,0))</f>
        <v>#VALUE!</v>
      </c>
      <c r="AR859" t="e">
        <f t="shared" si="14"/>
        <v>#VALUE!</v>
      </c>
    </row>
    <row r="860" spans="16:44">
      <c r="P860" s="30" t="e">
        <f>LEFT(TEXT(DataFromForm[[#This Row],[Heure coucher]],"0000"),2)</f>
        <v>#VALUE!</v>
      </c>
      <c r="Q860" s="31" t="e">
        <f>LEFT(TEXT(DataFromForm[[#This Row],[Heure coucher]],"0000"),2)+1</f>
        <v>#VALUE!</v>
      </c>
      <c r="R860" s="32" t="e">
        <f>IF(RIGHT(DataFromForm[[#This Row],[Heure coucher]],2)*1 &gt;57,Q860, P860)</f>
        <v>#VALUE!</v>
      </c>
      <c r="S860" s="33" t="e">
        <f>IF(RIGHT(DataFromForm[[#This Row],[Heure coucher]],2)*1 &gt;57,0,MROUND(RIGHT(DataFromForm[[#This Row],[Heure coucher]]*1,2),15))</f>
        <v>#VALUE!</v>
      </c>
      <c r="T860" s="20" t="e" cm="1">
        <f t="array" aca="1" ref="T860" ca="1">RIGHT(CELL("address",INDEX(Agenda!A:A,MATCH(DataFromForm[[#This Row],[Date]],Agenda!A:A,0))),3)</f>
        <v>#VALUE!</v>
      </c>
      <c r="U860" s="34" t="e" cm="1">
        <f t="array" ref="U860">INDEX(MatriceHeureHeure[], MATCH(S860*1,TableHeuresMinutes[Colonne1],0),MATCH(R860*1,(MatriceHeureHeure[#Headers])*1,0))</f>
        <v>#VALUE!</v>
      </c>
      <c r="W860" s="30" t="e">
        <f>LEFT(TEXT(DataFromForm[[#This Row],[Heure levé]],"0000"),2)</f>
        <v>#VALUE!</v>
      </c>
      <c r="X860" s="31" t="e">
        <f>LEFT(TEXT(DataFromForm[[#This Row],[Heure levé]],"0000"),2)+1</f>
        <v>#VALUE!</v>
      </c>
      <c r="Y860" t="e">
        <f>IF(RIGHT(DataFromForm[[#This Row],[Heure levé]],2)*1 &gt;57, X860,W860)</f>
        <v>#VALUE!</v>
      </c>
      <c r="Z860" t="e">
        <f>IF(RIGHT(DataFromForm[[#This Row],[Heure levé]],2)*1 &gt;57,0,MROUND(RIGHT(DataFromForm[[#This Row],[Heure coucher]]*1,2),15))</f>
        <v>#VALUE!</v>
      </c>
      <c r="AA860" t="e" cm="1">
        <f t="array" aca="1" ref="AA860" ca="1">RIGHT(CELL("address",INDEX(Agenda!A:A,MATCH(DataFromForm[[#This Row],[Date]],Agenda!A:A,0))),3)</f>
        <v>#VALUE!</v>
      </c>
      <c r="AB860" s="4" t="e" cm="1">
        <f t="array" ref="AB860">INDEX(MatriceHeureHeure[], MATCH(Z860*1,TableHeuresMinutes[Colonne1],0),MATCH(Y860*1,(MatriceHeureHeure[#Headers])*1,0))</f>
        <v>#VALUE!</v>
      </c>
      <c r="AD860" s="48" t="e">
        <f>LEFT(TEXT(DataFromForm[[#This Row],[HeureBoisson]],"0000"),2)</f>
        <v>#VALUE!</v>
      </c>
      <c r="AE860" s="31" t="e">
        <f>LEFT(TEXT(DataFromForm[[#This Row],[HeureBoisson]],"0000"),2)+1</f>
        <v>#VALUE!</v>
      </c>
      <c r="AF860" t="e">
        <f>IF(RIGHT(DataFromForm[[#This Row],[HeureBoisson]],2)*1 &gt;57, AE860,AD860)</f>
        <v>#VALUE!</v>
      </c>
      <c r="AG860" t="e">
        <f>IF(RIGHT(DataFromForm[[#This Row],[HeureBoisson]],2)*1 &gt;57,0,MROUND(RIGHT(DataFromForm[[#This Row],[Heure coucher]]*1,2),15))</f>
        <v>#VALUE!</v>
      </c>
      <c r="AH860" t="e" cm="1">
        <f t="array" aca="1" ref="AH860" ca="1">RIGHT(CELL("address",INDEX(Agenda!A:A,MATCH(DataFromForm[[#This Row],[Date]],Agenda!A:A,0))),3)-1</f>
        <v>#VALUE!</v>
      </c>
      <c r="AI860" s="4" t="e" cm="1">
        <f t="array" ref="AI860">INDEX(MatriceHeureHeure[], MATCH(AG860*1,TableHeuresMinutes[Colonne1],0),MATCH(AF860*1,(MatriceHeureHeure[#Headers])*1,0))</f>
        <v>#VALUE!</v>
      </c>
      <c r="AJ860" s="37">
        <v>0</v>
      </c>
      <c r="AK860" s="48" t="e">
        <f>LEFT(TEXT(DataFromForm[[#This Row],[Heure sieste]],"0000"),2)</f>
        <v>#VALUE!</v>
      </c>
      <c r="AL860" s="31" t="e">
        <f>LEFT(TEXT(DataFromForm[[#This Row],[Heure sieste]],"0000"),2)+1</f>
        <v>#VALUE!</v>
      </c>
      <c r="AM860" t="e">
        <f>IF(RIGHT(DataFromForm[[#This Row],[Heure sieste]],2)*1 &gt;57, AL860,AK860)</f>
        <v>#VALUE!</v>
      </c>
      <c r="AN860" t="e">
        <f>IF(RIGHT(DataFromForm[[#This Row],[Heure sieste]],2)*1 &gt;57,0,MROUND(RIGHT(DataFromForm[[#This Row],[Heure sieste]]*1,2),15))</f>
        <v>#VALUE!</v>
      </c>
      <c r="AO860" t="e">
        <f>MROUND(DataFromForm[[#This Row],[Durée sieste]],15)</f>
        <v>#VALUE!</v>
      </c>
      <c r="AP860" t="e" cm="1">
        <f t="array" aca="1" ref="AP860" ca="1">RIGHT(CELL("address",INDEX(Agenda!A:A,MATCH(DataFromForm[[#This Row],[Date]],Agenda!A:A,0))),3)</f>
        <v>#VALUE!</v>
      </c>
      <c r="AQ860" s="4" t="e" cm="1">
        <f t="array" ref="AQ860">INDEX(MatriceHeureHeure[], MATCH(AN860*1,TableHeuresMinutes[Colonne1],0),MATCH(AM860*1,(MatriceHeureHeure[#Headers])*1,0))</f>
        <v>#VALUE!</v>
      </c>
      <c r="AR860" t="e">
        <f t="shared" si="14"/>
        <v>#VALUE!</v>
      </c>
    </row>
    <row r="861" spans="16:44">
      <c r="P861" s="30" t="e">
        <f>LEFT(TEXT(DataFromForm[[#This Row],[Heure coucher]],"0000"),2)</f>
        <v>#VALUE!</v>
      </c>
      <c r="Q861" s="31" t="e">
        <f>LEFT(TEXT(DataFromForm[[#This Row],[Heure coucher]],"0000"),2)+1</f>
        <v>#VALUE!</v>
      </c>
      <c r="R861" s="32" t="e">
        <f>IF(RIGHT(DataFromForm[[#This Row],[Heure coucher]],2)*1 &gt;57,Q861, P861)</f>
        <v>#VALUE!</v>
      </c>
      <c r="S861" s="33" t="e">
        <f>IF(RIGHT(DataFromForm[[#This Row],[Heure coucher]],2)*1 &gt;57,0,MROUND(RIGHT(DataFromForm[[#This Row],[Heure coucher]]*1,2),15))</f>
        <v>#VALUE!</v>
      </c>
      <c r="T861" s="20" t="e" cm="1">
        <f t="array" aca="1" ref="T861" ca="1">RIGHT(CELL("address",INDEX(Agenda!A:A,MATCH(DataFromForm[[#This Row],[Date]],Agenda!A:A,0))),3)</f>
        <v>#VALUE!</v>
      </c>
      <c r="U861" s="34" t="e" cm="1">
        <f t="array" ref="U861">INDEX(MatriceHeureHeure[], MATCH(S861*1,TableHeuresMinutes[Colonne1],0),MATCH(R861*1,(MatriceHeureHeure[#Headers])*1,0))</f>
        <v>#VALUE!</v>
      </c>
      <c r="W861" s="30" t="e">
        <f>LEFT(TEXT(DataFromForm[[#This Row],[Heure levé]],"0000"),2)</f>
        <v>#VALUE!</v>
      </c>
      <c r="X861" s="31" t="e">
        <f>LEFT(TEXT(DataFromForm[[#This Row],[Heure levé]],"0000"),2)+1</f>
        <v>#VALUE!</v>
      </c>
      <c r="Y861" t="e">
        <f>IF(RIGHT(DataFromForm[[#This Row],[Heure levé]],2)*1 &gt;57, X861,W861)</f>
        <v>#VALUE!</v>
      </c>
      <c r="Z861" t="e">
        <f>IF(RIGHT(DataFromForm[[#This Row],[Heure levé]],2)*1 &gt;57,0,MROUND(RIGHT(DataFromForm[[#This Row],[Heure coucher]]*1,2),15))</f>
        <v>#VALUE!</v>
      </c>
      <c r="AA861" t="e" cm="1">
        <f t="array" aca="1" ref="AA861" ca="1">RIGHT(CELL("address",INDEX(Agenda!A:A,MATCH(DataFromForm[[#This Row],[Date]],Agenda!A:A,0))),3)</f>
        <v>#VALUE!</v>
      </c>
      <c r="AB861" s="4" t="e" cm="1">
        <f t="array" ref="AB861">INDEX(MatriceHeureHeure[], MATCH(Z861*1,TableHeuresMinutes[Colonne1],0),MATCH(Y861*1,(MatriceHeureHeure[#Headers])*1,0))</f>
        <v>#VALUE!</v>
      </c>
      <c r="AD861" s="48" t="e">
        <f>LEFT(TEXT(DataFromForm[[#This Row],[HeureBoisson]],"0000"),2)</f>
        <v>#VALUE!</v>
      </c>
      <c r="AE861" s="31" t="e">
        <f>LEFT(TEXT(DataFromForm[[#This Row],[HeureBoisson]],"0000"),2)+1</f>
        <v>#VALUE!</v>
      </c>
      <c r="AF861" t="e">
        <f>IF(RIGHT(DataFromForm[[#This Row],[HeureBoisson]],2)*1 &gt;57, AE861,AD861)</f>
        <v>#VALUE!</v>
      </c>
      <c r="AG861" t="e">
        <f>IF(RIGHT(DataFromForm[[#This Row],[HeureBoisson]],2)*1 &gt;57,0,MROUND(RIGHT(DataFromForm[[#This Row],[Heure coucher]]*1,2),15))</f>
        <v>#VALUE!</v>
      </c>
      <c r="AH861" t="e" cm="1">
        <f t="array" aca="1" ref="AH861" ca="1">RIGHT(CELL("address",INDEX(Agenda!A:A,MATCH(DataFromForm[[#This Row],[Date]],Agenda!A:A,0))),3)-1</f>
        <v>#VALUE!</v>
      </c>
      <c r="AI861" s="4" t="e" cm="1">
        <f t="array" ref="AI861">INDEX(MatriceHeureHeure[], MATCH(AG861*1,TableHeuresMinutes[Colonne1],0),MATCH(AF861*1,(MatriceHeureHeure[#Headers])*1,0))</f>
        <v>#VALUE!</v>
      </c>
      <c r="AJ861" s="37">
        <v>0</v>
      </c>
      <c r="AK861" s="48" t="e">
        <f>LEFT(TEXT(DataFromForm[[#This Row],[Heure sieste]],"0000"),2)</f>
        <v>#VALUE!</v>
      </c>
      <c r="AL861" s="31" t="e">
        <f>LEFT(TEXT(DataFromForm[[#This Row],[Heure sieste]],"0000"),2)+1</f>
        <v>#VALUE!</v>
      </c>
      <c r="AM861" t="e">
        <f>IF(RIGHT(DataFromForm[[#This Row],[Heure sieste]],2)*1 &gt;57, AL861,AK861)</f>
        <v>#VALUE!</v>
      </c>
      <c r="AN861" t="e">
        <f>IF(RIGHT(DataFromForm[[#This Row],[Heure sieste]],2)*1 &gt;57,0,MROUND(RIGHT(DataFromForm[[#This Row],[Heure sieste]]*1,2),15))</f>
        <v>#VALUE!</v>
      </c>
      <c r="AO861" t="e">
        <f>MROUND(DataFromForm[[#This Row],[Durée sieste]],15)</f>
        <v>#VALUE!</v>
      </c>
      <c r="AP861" t="e" cm="1">
        <f t="array" aca="1" ref="AP861" ca="1">RIGHT(CELL("address",INDEX(Agenda!A:A,MATCH(DataFromForm[[#This Row],[Date]],Agenda!A:A,0))),3)</f>
        <v>#VALUE!</v>
      </c>
      <c r="AQ861" s="4" t="e" cm="1">
        <f t="array" ref="AQ861">INDEX(MatriceHeureHeure[], MATCH(AN861*1,TableHeuresMinutes[Colonne1],0),MATCH(AM861*1,(MatriceHeureHeure[#Headers])*1,0))</f>
        <v>#VALUE!</v>
      </c>
      <c r="AR861" t="e">
        <f t="shared" si="14"/>
        <v>#VALUE!</v>
      </c>
    </row>
    <row r="862" spans="16:44">
      <c r="P862" s="30" t="e">
        <f>LEFT(TEXT(DataFromForm[[#This Row],[Heure coucher]],"0000"),2)</f>
        <v>#VALUE!</v>
      </c>
      <c r="Q862" s="31" t="e">
        <f>LEFT(TEXT(DataFromForm[[#This Row],[Heure coucher]],"0000"),2)+1</f>
        <v>#VALUE!</v>
      </c>
      <c r="R862" s="32" t="e">
        <f>IF(RIGHT(DataFromForm[[#This Row],[Heure coucher]],2)*1 &gt;57,Q862, P862)</f>
        <v>#VALUE!</v>
      </c>
      <c r="S862" s="33" t="e">
        <f>IF(RIGHT(DataFromForm[[#This Row],[Heure coucher]],2)*1 &gt;57,0,MROUND(RIGHT(DataFromForm[[#This Row],[Heure coucher]]*1,2),15))</f>
        <v>#VALUE!</v>
      </c>
      <c r="T862" s="20" t="e" cm="1">
        <f t="array" aca="1" ref="T862" ca="1">RIGHT(CELL("address",INDEX(Agenda!A:A,MATCH(DataFromForm[[#This Row],[Date]],Agenda!A:A,0))),3)</f>
        <v>#VALUE!</v>
      </c>
      <c r="U862" s="34" t="e" cm="1">
        <f t="array" ref="U862">INDEX(MatriceHeureHeure[], MATCH(S862*1,TableHeuresMinutes[Colonne1],0),MATCH(R862*1,(MatriceHeureHeure[#Headers])*1,0))</f>
        <v>#VALUE!</v>
      </c>
      <c r="W862" s="30" t="e">
        <f>LEFT(TEXT(DataFromForm[[#This Row],[Heure levé]],"0000"),2)</f>
        <v>#VALUE!</v>
      </c>
      <c r="X862" s="31" t="e">
        <f>LEFT(TEXT(DataFromForm[[#This Row],[Heure levé]],"0000"),2)+1</f>
        <v>#VALUE!</v>
      </c>
      <c r="Y862" t="e">
        <f>IF(RIGHT(DataFromForm[[#This Row],[Heure levé]],2)*1 &gt;57, X862,W862)</f>
        <v>#VALUE!</v>
      </c>
      <c r="Z862" t="e">
        <f>IF(RIGHT(DataFromForm[[#This Row],[Heure levé]],2)*1 &gt;57,0,MROUND(RIGHT(DataFromForm[[#This Row],[Heure coucher]]*1,2),15))</f>
        <v>#VALUE!</v>
      </c>
      <c r="AA862" t="e" cm="1">
        <f t="array" aca="1" ref="AA862" ca="1">RIGHT(CELL("address",INDEX(Agenda!A:A,MATCH(DataFromForm[[#This Row],[Date]],Agenda!A:A,0))),3)</f>
        <v>#VALUE!</v>
      </c>
      <c r="AB862" s="4" t="e" cm="1">
        <f t="array" ref="AB862">INDEX(MatriceHeureHeure[], MATCH(Z862*1,TableHeuresMinutes[Colonne1],0),MATCH(Y862*1,(MatriceHeureHeure[#Headers])*1,0))</f>
        <v>#VALUE!</v>
      </c>
      <c r="AD862" s="48" t="e">
        <f>LEFT(TEXT(DataFromForm[[#This Row],[HeureBoisson]],"0000"),2)</f>
        <v>#VALUE!</v>
      </c>
      <c r="AE862" s="31" t="e">
        <f>LEFT(TEXT(DataFromForm[[#This Row],[HeureBoisson]],"0000"),2)+1</f>
        <v>#VALUE!</v>
      </c>
      <c r="AF862" t="e">
        <f>IF(RIGHT(DataFromForm[[#This Row],[HeureBoisson]],2)*1 &gt;57, AE862,AD862)</f>
        <v>#VALUE!</v>
      </c>
      <c r="AG862" t="e">
        <f>IF(RIGHT(DataFromForm[[#This Row],[HeureBoisson]],2)*1 &gt;57,0,MROUND(RIGHT(DataFromForm[[#This Row],[Heure coucher]]*1,2),15))</f>
        <v>#VALUE!</v>
      </c>
      <c r="AH862" t="e" cm="1">
        <f t="array" aca="1" ref="AH862" ca="1">RIGHT(CELL("address",INDEX(Agenda!A:A,MATCH(DataFromForm[[#This Row],[Date]],Agenda!A:A,0))),3)-1</f>
        <v>#VALUE!</v>
      </c>
      <c r="AI862" s="4" t="e" cm="1">
        <f t="array" ref="AI862">INDEX(MatriceHeureHeure[], MATCH(AG862*1,TableHeuresMinutes[Colonne1],0),MATCH(AF862*1,(MatriceHeureHeure[#Headers])*1,0))</f>
        <v>#VALUE!</v>
      </c>
      <c r="AJ862" s="37">
        <v>0</v>
      </c>
      <c r="AK862" s="48" t="e">
        <f>LEFT(TEXT(DataFromForm[[#This Row],[Heure sieste]],"0000"),2)</f>
        <v>#VALUE!</v>
      </c>
      <c r="AL862" s="31" t="e">
        <f>LEFT(TEXT(DataFromForm[[#This Row],[Heure sieste]],"0000"),2)+1</f>
        <v>#VALUE!</v>
      </c>
      <c r="AM862" t="e">
        <f>IF(RIGHT(DataFromForm[[#This Row],[Heure sieste]],2)*1 &gt;57, AL862,AK862)</f>
        <v>#VALUE!</v>
      </c>
      <c r="AN862" t="e">
        <f>IF(RIGHT(DataFromForm[[#This Row],[Heure sieste]],2)*1 &gt;57,0,MROUND(RIGHT(DataFromForm[[#This Row],[Heure sieste]]*1,2),15))</f>
        <v>#VALUE!</v>
      </c>
      <c r="AO862" t="e">
        <f>MROUND(DataFromForm[[#This Row],[Durée sieste]],15)</f>
        <v>#VALUE!</v>
      </c>
      <c r="AP862" t="e" cm="1">
        <f t="array" aca="1" ref="AP862" ca="1">RIGHT(CELL("address",INDEX(Agenda!A:A,MATCH(DataFromForm[[#This Row],[Date]],Agenda!A:A,0))),3)</f>
        <v>#VALUE!</v>
      </c>
      <c r="AQ862" s="4" t="e" cm="1">
        <f t="array" ref="AQ862">INDEX(MatriceHeureHeure[], MATCH(AN862*1,TableHeuresMinutes[Colonne1],0),MATCH(AM862*1,(MatriceHeureHeure[#Headers])*1,0))</f>
        <v>#VALUE!</v>
      </c>
      <c r="AR862" t="e">
        <f t="shared" si="14"/>
        <v>#VALUE!</v>
      </c>
    </row>
    <row r="863" spans="16:44">
      <c r="P863" s="30" t="e">
        <f>LEFT(TEXT(DataFromForm[[#This Row],[Heure coucher]],"0000"),2)</f>
        <v>#VALUE!</v>
      </c>
      <c r="Q863" s="31" t="e">
        <f>LEFT(TEXT(DataFromForm[[#This Row],[Heure coucher]],"0000"),2)+1</f>
        <v>#VALUE!</v>
      </c>
      <c r="R863" s="32" t="e">
        <f>IF(RIGHT(DataFromForm[[#This Row],[Heure coucher]],2)*1 &gt;57,Q863, P863)</f>
        <v>#VALUE!</v>
      </c>
      <c r="S863" s="33" t="e">
        <f>IF(RIGHT(DataFromForm[[#This Row],[Heure coucher]],2)*1 &gt;57,0,MROUND(RIGHT(DataFromForm[[#This Row],[Heure coucher]]*1,2),15))</f>
        <v>#VALUE!</v>
      </c>
      <c r="T863" s="20" t="e" cm="1">
        <f t="array" aca="1" ref="T863" ca="1">RIGHT(CELL("address",INDEX(Agenda!A:A,MATCH(DataFromForm[[#This Row],[Date]],Agenda!A:A,0))),3)</f>
        <v>#VALUE!</v>
      </c>
      <c r="U863" s="34" t="e" cm="1">
        <f t="array" ref="U863">INDEX(MatriceHeureHeure[], MATCH(S863*1,TableHeuresMinutes[Colonne1],0),MATCH(R863*1,(MatriceHeureHeure[#Headers])*1,0))</f>
        <v>#VALUE!</v>
      </c>
      <c r="W863" s="30" t="e">
        <f>LEFT(TEXT(DataFromForm[[#This Row],[Heure levé]],"0000"),2)</f>
        <v>#VALUE!</v>
      </c>
      <c r="X863" s="31" t="e">
        <f>LEFT(TEXT(DataFromForm[[#This Row],[Heure levé]],"0000"),2)+1</f>
        <v>#VALUE!</v>
      </c>
      <c r="Y863" t="e">
        <f>IF(RIGHT(DataFromForm[[#This Row],[Heure levé]],2)*1 &gt;57, X863,W863)</f>
        <v>#VALUE!</v>
      </c>
      <c r="Z863" t="e">
        <f>IF(RIGHT(DataFromForm[[#This Row],[Heure levé]],2)*1 &gt;57,0,MROUND(RIGHT(DataFromForm[[#This Row],[Heure coucher]]*1,2),15))</f>
        <v>#VALUE!</v>
      </c>
      <c r="AA863" t="e" cm="1">
        <f t="array" aca="1" ref="AA863" ca="1">RIGHT(CELL("address",INDEX(Agenda!A:A,MATCH(DataFromForm[[#This Row],[Date]],Agenda!A:A,0))),3)</f>
        <v>#VALUE!</v>
      </c>
      <c r="AB863" s="4" t="e" cm="1">
        <f t="array" ref="AB863">INDEX(MatriceHeureHeure[], MATCH(Z863*1,TableHeuresMinutes[Colonne1],0),MATCH(Y863*1,(MatriceHeureHeure[#Headers])*1,0))</f>
        <v>#VALUE!</v>
      </c>
      <c r="AD863" s="48" t="e">
        <f>LEFT(TEXT(DataFromForm[[#This Row],[HeureBoisson]],"0000"),2)</f>
        <v>#VALUE!</v>
      </c>
      <c r="AE863" s="31" t="e">
        <f>LEFT(TEXT(DataFromForm[[#This Row],[HeureBoisson]],"0000"),2)+1</f>
        <v>#VALUE!</v>
      </c>
      <c r="AF863" t="e">
        <f>IF(RIGHT(DataFromForm[[#This Row],[HeureBoisson]],2)*1 &gt;57, AE863,AD863)</f>
        <v>#VALUE!</v>
      </c>
      <c r="AG863" t="e">
        <f>IF(RIGHT(DataFromForm[[#This Row],[HeureBoisson]],2)*1 &gt;57,0,MROUND(RIGHT(DataFromForm[[#This Row],[Heure coucher]]*1,2),15))</f>
        <v>#VALUE!</v>
      </c>
      <c r="AH863" t="e" cm="1">
        <f t="array" aca="1" ref="AH863" ca="1">RIGHT(CELL("address",INDEX(Agenda!A:A,MATCH(DataFromForm[[#This Row],[Date]],Agenda!A:A,0))),3)-1</f>
        <v>#VALUE!</v>
      </c>
      <c r="AI863" s="4" t="e" cm="1">
        <f t="array" ref="AI863">INDEX(MatriceHeureHeure[], MATCH(AG863*1,TableHeuresMinutes[Colonne1],0),MATCH(AF863*1,(MatriceHeureHeure[#Headers])*1,0))</f>
        <v>#VALUE!</v>
      </c>
      <c r="AJ863" s="37">
        <v>0</v>
      </c>
      <c r="AK863" s="48" t="e">
        <f>LEFT(TEXT(DataFromForm[[#This Row],[Heure sieste]],"0000"),2)</f>
        <v>#VALUE!</v>
      </c>
      <c r="AL863" s="31" t="e">
        <f>LEFT(TEXT(DataFromForm[[#This Row],[Heure sieste]],"0000"),2)+1</f>
        <v>#VALUE!</v>
      </c>
      <c r="AM863" t="e">
        <f>IF(RIGHT(DataFromForm[[#This Row],[Heure sieste]],2)*1 &gt;57, AL863,AK863)</f>
        <v>#VALUE!</v>
      </c>
      <c r="AN863" t="e">
        <f>IF(RIGHT(DataFromForm[[#This Row],[Heure sieste]],2)*1 &gt;57,0,MROUND(RIGHT(DataFromForm[[#This Row],[Heure sieste]]*1,2),15))</f>
        <v>#VALUE!</v>
      </c>
      <c r="AO863" t="e">
        <f>MROUND(DataFromForm[[#This Row],[Durée sieste]],15)</f>
        <v>#VALUE!</v>
      </c>
      <c r="AP863" t="e" cm="1">
        <f t="array" aca="1" ref="AP863" ca="1">RIGHT(CELL("address",INDEX(Agenda!A:A,MATCH(DataFromForm[[#This Row],[Date]],Agenda!A:A,0))),3)</f>
        <v>#VALUE!</v>
      </c>
      <c r="AQ863" s="4" t="e" cm="1">
        <f t="array" ref="AQ863">INDEX(MatriceHeureHeure[], MATCH(AN863*1,TableHeuresMinutes[Colonne1],0),MATCH(AM863*1,(MatriceHeureHeure[#Headers])*1,0))</f>
        <v>#VALUE!</v>
      </c>
      <c r="AR863" t="e">
        <f t="shared" si="14"/>
        <v>#VALUE!</v>
      </c>
    </row>
    <row r="864" spans="16:44">
      <c r="P864" s="30" t="e">
        <f>LEFT(TEXT(DataFromForm[[#This Row],[Heure coucher]],"0000"),2)</f>
        <v>#VALUE!</v>
      </c>
      <c r="Q864" s="31" t="e">
        <f>LEFT(TEXT(DataFromForm[[#This Row],[Heure coucher]],"0000"),2)+1</f>
        <v>#VALUE!</v>
      </c>
      <c r="R864" s="32" t="e">
        <f>IF(RIGHT(DataFromForm[[#This Row],[Heure coucher]],2)*1 &gt;57,Q864, P864)</f>
        <v>#VALUE!</v>
      </c>
      <c r="S864" s="33" t="e">
        <f>IF(RIGHT(DataFromForm[[#This Row],[Heure coucher]],2)*1 &gt;57,0,MROUND(RIGHT(DataFromForm[[#This Row],[Heure coucher]]*1,2),15))</f>
        <v>#VALUE!</v>
      </c>
      <c r="T864" s="20" t="e" cm="1">
        <f t="array" aca="1" ref="T864" ca="1">RIGHT(CELL("address",INDEX(Agenda!A:A,MATCH(DataFromForm[[#This Row],[Date]],Agenda!A:A,0))),3)</f>
        <v>#VALUE!</v>
      </c>
      <c r="U864" s="34" t="e" cm="1">
        <f t="array" ref="U864">INDEX(MatriceHeureHeure[], MATCH(S864*1,TableHeuresMinutes[Colonne1],0),MATCH(R864*1,(MatriceHeureHeure[#Headers])*1,0))</f>
        <v>#VALUE!</v>
      </c>
      <c r="W864" s="30" t="e">
        <f>LEFT(TEXT(DataFromForm[[#This Row],[Heure levé]],"0000"),2)</f>
        <v>#VALUE!</v>
      </c>
      <c r="X864" s="31" t="e">
        <f>LEFT(TEXT(DataFromForm[[#This Row],[Heure levé]],"0000"),2)+1</f>
        <v>#VALUE!</v>
      </c>
      <c r="Y864" t="e">
        <f>IF(RIGHT(DataFromForm[[#This Row],[Heure levé]],2)*1 &gt;57, X864,W864)</f>
        <v>#VALUE!</v>
      </c>
      <c r="Z864" t="e">
        <f>IF(RIGHT(DataFromForm[[#This Row],[Heure levé]],2)*1 &gt;57,0,MROUND(RIGHT(DataFromForm[[#This Row],[Heure coucher]]*1,2),15))</f>
        <v>#VALUE!</v>
      </c>
      <c r="AA864" t="e" cm="1">
        <f t="array" aca="1" ref="AA864" ca="1">RIGHT(CELL("address",INDEX(Agenda!A:A,MATCH(DataFromForm[[#This Row],[Date]],Agenda!A:A,0))),3)</f>
        <v>#VALUE!</v>
      </c>
      <c r="AB864" s="4" t="e" cm="1">
        <f t="array" ref="AB864">INDEX(MatriceHeureHeure[], MATCH(Z864*1,TableHeuresMinutes[Colonne1],0),MATCH(Y864*1,(MatriceHeureHeure[#Headers])*1,0))</f>
        <v>#VALUE!</v>
      </c>
      <c r="AD864" s="48" t="e">
        <f>LEFT(TEXT(DataFromForm[[#This Row],[HeureBoisson]],"0000"),2)</f>
        <v>#VALUE!</v>
      </c>
      <c r="AE864" s="31" t="e">
        <f>LEFT(TEXT(DataFromForm[[#This Row],[HeureBoisson]],"0000"),2)+1</f>
        <v>#VALUE!</v>
      </c>
      <c r="AF864" t="e">
        <f>IF(RIGHT(DataFromForm[[#This Row],[HeureBoisson]],2)*1 &gt;57, AE864,AD864)</f>
        <v>#VALUE!</v>
      </c>
      <c r="AG864" t="e">
        <f>IF(RIGHT(DataFromForm[[#This Row],[HeureBoisson]],2)*1 &gt;57,0,MROUND(RIGHT(DataFromForm[[#This Row],[Heure coucher]]*1,2),15))</f>
        <v>#VALUE!</v>
      </c>
      <c r="AH864" t="e" cm="1">
        <f t="array" aca="1" ref="AH864" ca="1">RIGHT(CELL("address",INDEX(Agenda!A:A,MATCH(DataFromForm[[#This Row],[Date]],Agenda!A:A,0))),3)-1</f>
        <v>#VALUE!</v>
      </c>
      <c r="AI864" s="4" t="e" cm="1">
        <f t="array" ref="AI864">INDEX(MatriceHeureHeure[], MATCH(AG864*1,TableHeuresMinutes[Colonne1],0),MATCH(AF864*1,(MatriceHeureHeure[#Headers])*1,0))</f>
        <v>#VALUE!</v>
      </c>
      <c r="AJ864" s="37">
        <v>0</v>
      </c>
      <c r="AK864" s="48" t="e">
        <f>LEFT(TEXT(DataFromForm[[#This Row],[Heure sieste]],"0000"),2)</f>
        <v>#VALUE!</v>
      </c>
      <c r="AL864" s="31" t="e">
        <f>LEFT(TEXT(DataFromForm[[#This Row],[Heure sieste]],"0000"),2)+1</f>
        <v>#VALUE!</v>
      </c>
      <c r="AM864" t="e">
        <f>IF(RIGHT(DataFromForm[[#This Row],[Heure sieste]],2)*1 &gt;57, AL864,AK864)</f>
        <v>#VALUE!</v>
      </c>
      <c r="AN864" t="e">
        <f>IF(RIGHT(DataFromForm[[#This Row],[Heure sieste]],2)*1 &gt;57,0,MROUND(RIGHT(DataFromForm[[#This Row],[Heure sieste]]*1,2),15))</f>
        <v>#VALUE!</v>
      </c>
      <c r="AO864" t="e">
        <f>MROUND(DataFromForm[[#This Row],[Durée sieste]],15)</f>
        <v>#VALUE!</v>
      </c>
      <c r="AP864" t="e" cm="1">
        <f t="array" aca="1" ref="AP864" ca="1">RIGHT(CELL("address",INDEX(Agenda!A:A,MATCH(DataFromForm[[#This Row],[Date]],Agenda!A:A,0))),3)</f>
        <v>#VALUE!</v>
      </c>
      <c r="AQ864" s="4" t="e" cm="1">
        <f t="array" ref="AQ864">INDEX(MatriceHeureHeure[], MATCH(AN864*1,TableHeuresMinutes[Colonne1],0),MATCH(AM864*1,(MatriceHeureHeure[#Headers])*1,0))</f>
        <v>#VALUE!</v>
      </c>
      <c r="AR864" t="e">
        <f t="shared" si="14"/>
        <v>#VALUE!</v>
      </c>
    </row>
    <row r="865" spans="16:44">
      <c r="P865" s="30" t="e">
        <f>LEFT(TEXT(DataFromForm[[#This Row],[Heure coucher]],"0000"),2)</f>
        <v>#VALUE!</v>
      </c>
      <c r="Q865" s="31" t="e">
        <f>LEFT(TEXT(DataFromForm[[#This Row],[Heure coucher]],"0000"),2)+1</f>
        <v>#VALUE!</v>
      </c>
      <c r="R865" s="32" t="e">
        <f>IF(RIGHT(DataFromForm[[#This Row],[Heure coucher]],2)*1 &gt;57,Q865, P865)</f>
        <v>#VALUE!</v>
      </c>
      <c r="S865" s="33" t="e">
        <f>IF(RIGHT(DataFromForm[[#This Row],[Heure coucher]],2)*1 &gt;57,0,MROUND(RIGHT(DataFromForm[[#This Row],[Heure coucher]]*1,2),15))</f>
        <v>#VALUE!</v>
      </c>
      <c r="T865" s="20" t="e" cm="1">
        <f t="array" aca="1" ref="T865" ca="1">RIGHT(CELL("address",INDEX(Agenda!A:A,MATCH(DataFromForm[[#This Row],[Date]],Agenda!A:A,0))),3)</f>
        <v>#VALUE!</v>
      </c>
      <c r="U865" s="34" t="e" cm="1">
        <f t="array" ref="U865">INDEX(MatriceHeureHeure[], MATCH(S865*1,TableHeuresMinutes[Colonne1],0),MATCH(R865*1,(MatriceHeureHeure[#Headers])*1,0))</f>
        <v>#VALUE!</v>
      </c>
      <c r="W865" s="30" t="e">
        <f>LEFT(TEXT(DataFromForm[[#This Row],[Heure levé]],"0000"),2)</f>
        <v>#VALUE!</v>
      </c>
      <c r="X865" s="31" t="e">
        <f>LEFT(TEXT(DataFromForm[[#This Row],[Heure levé]],"0000"),2)+1</f>
        <v>#VALUE!</v>
      </c>
      <c r="Y865" t="e">
        <f>IF(RIGHT(DataFromForm[[#This Row],[Heure levé]],2)*1 &gt;57, X865,W865)</f>
        <v>#VALUE!</v>
      </c>
      <c r="Z865" t="e">
        <f>IF(RIGHT(DataFromForm[[#This Row],[Heure levé]],2)*1 &gt;57,0,MROUND(RIGHT(DataFromForm[[#This Row],[Heure coucher]]*1,2),15))</f>
        <v>#VALUE!</v>
      </c>
      <c r="AA865" t="e" cm="1">
        <f t="array" aca="1" ref="AA865" ca="1">RIGHT(CELL("address",INDEX(Agenda!A:A,MATCH(DataFromForm[[#This Row],[Date]],Agenda!A:A,0))),3)</f>
        <v>#VALUE!</v>
      </c>
      <c r="AB865" s="4" t="e" cm="1">
        <f t="array" ref="AB865">INDEX(MatriceHeureHeure[], MATCH(Z865*1,TableHeuresMinutes[Colonne1],0),MATCH(Y865*1,(MatriceHeureHeure[#Headers])*1,0))</f>
        <v>#VALUE!</v>
      </c>
      <c r="AD865" s="48" t="e">
        <f>LEFT(TEXT(DataFromForm[[#This Row],[HeureBoisson]],"0000"),2)</f>
        <v>#VALUE!</v>
      </c>
      <c r="AE865" s="31" t="e">
        <f>LEFT(TEXT(DataFromForm[[#This Row],[HeureBoisson]],"0000"),2)+1</f>
        <v>#VALUE!</v>
      </c>
      <c r="AF865" t="e">
        <f>IF(RIGHT(DataFromForm[[#This Row],[HeureBoisson]],2)*1 &gt;57, AE865,AD865)</f>
        <v>#VALUE!</v>
      </c>
      <c r="AG865" t="e">
        <f>IF(RIGHT(DataFromForm[[#This Row],[HeureBoisson]],2)*1 &gt;57,0,MROUND(RIGHT(DataFromForm[[#This Row],[Heure coucher]]*1,2),15))</f>
        <v>#VALUE!</v>
      </c>
      <c r="AH865" t="e" cm="1">
        <f t="array" aca="1" ref="AH865" ca="1">RIGHT(CELL("address",INDEX(Agenda!A:A,MATCH(DataFromForm[[#This Row],[Date]],Agenda!A:A,0))),3)-1</f>
        <v>#VALUE!</v>
      </c>
      <c r="AI865" s="4" t="e" cm="1">
        <f t="array" ref="AI865">INDEX(MatriceHeureHeure[], MATCH(AG865*1,TableHeuresMinutes[Colonne1],0),MATCH(AF865*1,(MatriceHeureHeure[#Headers])*1,0))</f>
        <v>#VALUE!</v>
      </c>
      <c r="AJ865" s="37">
        <v>0</v>
      </c>
      <c r="AK865" s="48" t="e">
        <f>LEFT(TEXT(DataFromForm[[#This Row],[Heure sieste]],"0000"),2)</f>
        <v>#VALUE!</v>
      </c>
      <c r="AL865" s="31" t="e">
        <f>LEFT(TEXT(DataFromForm[[#This Row],[Heure sieste]],"0000"),2)+1</f>
        <v>#VALUE!</v>
      </c>
      <c r="AM865" t="e">
        <f>IF(RIGHT(DataFromForm[[#This Row],[Heure sieste]],2)*1 &gt;57, AL865,AK865)</f>
        <v>#VALUE!</v>
      </c>
      <c r="AN865" t="e">
        <f>IF(RIGHT(DataFromForm[[#This Row],[Heure sieste]],2)*1 &gt;57,0,MROUND(RIGHT(DataFromForm[[#This Row],[Heure sieste]]*1,2),15))</f>
        <v>#VALUE!</v>
      </c>
      <c r="AO865" t="e">
        <f>MROUND(DataFromForm[[#This Row],[Durée sieste]],15)</f>
        <v>#VALUE!</v>
      </c>
      <c r="AP865" t="e" cm="1">
        <f t="array" aca="1" ref="AP865" ca="1">RIGHT(CELL("address",INDEX(Agenda!A:A,MATCH(DataFromForm[[#This Row],[Date]],Agenda!A:A,0))),3)</f>
        <v>#VALUE!</v>
      </c>
      <c r="AQ865" s="4" t="e" cm="1">
        <f t="array" ref="AQ865">INDEX(MatriceHeureHeure[], MATCH(AN865*1,TableHeuresMinutes[Colonne1],0),MATCH(AM865*1,(MatriceHeureHeure[#Headers])*1,0))</f>
        <v>#VALUE!</v>
      </c>
      <c r="AR865" t="e">
        <f t="shared" si="14"/>
        <v>#VALUE!</v>
      </c>
    </row>
    <row r="866" spans="16:44">
      <c r="P866" s="30" t="e">
        <f>LEFT(TEXT(DataFromForm[[#This Row],[Heure coucher]],"0000"),2)</f>
        <v>#VALUE!</v>
      </c>
      <c r="Q866" s="31" t="e">
        <f>LEFT(TEXT(DataFromForm[[#This Row],[Heure coucher]],"0000"),2)+1</f>
        <v>#VALUE!</v>
      </c>
      <c r="R866" s="32" t="e">
        <f>IF(RIGHT(DataFromForm[[#This Row],[Heure coucher]],2)*1 &gt;57,Q866, P866)</f>
        <v>#VALUE!</v>
      </c>
      <c r="S866" s="33" t="e">
        <f>IF(RIGHT(DataFromForm[[#This Row],[Heure coucher]],2)*1 &gt;57,0,MROUND(RIGHT(DataFromForm[[#This Row],[Heure coucher]]*1,2),15))</f>
        <v>#VALUE!</v>
      </c>
      <c r="T866" s="20" t="e" cm="1">
        <f t="array" aca="1" ref="T866" ca="1">RIGHT(CELL("address",INDEX(Agenda!A:A,MATCH(DataFromForm[[#This Row],[Date]],Agenda!A:A,0))),3)</f>
        <v>#VALUE!</v>
      </c>
      <c r="U866" s="34" t="e" cm="1">
        <f t="array" ref="U866">INDEX(MatriceHeureHeure[], MATCH(S866*1,TableHeuresMinutes[Colonne1],0),MATCH(R866*1,(MatriceHeureHeure[#Headers])*1,0))</f>
        <v>#VALUE!</v>
      </c>
      <c r="W866" s="30" t="e">
        <f>LEFT(TEXT(DataFromForm[[#This Row],[Heure levé]],"0000"),2)</f>
        <v>#VALUE!</v>
      </c>
      <c r="X866" s="31" t="e">
        <f>LEFT(TEXT(DataFromForm[[#This Row],[Heure levé]],"0000"),2)+1</f>
        <v>#VALUE!</v>
      </c>
      <c r="Y866" t="e">
        <f>IF(RIGHT(DataFromForm[[#This Row],[Heure levé]],2)*1 &gt;57, X866,W866)</f>
        <v>#VALUE!</v>
      </c>
      <c r="Z866" t="e">
        <f>IF(RIGHT(DataFromForm[[#This Row],[Heure levé]],2)*1 &gt;57,0,MROUND(RIGHT(DataFromForm[[#This Row],[Heure coucher]]*1,2),15))</f>
        <v>#VALUE!</v>
      </c>
      <c r="AA866" t="e" cm="1">
        <f t="array" aca="1" ref="AA866" ca="1">RIGHT(CELL("address",INDEX(Agenda!A:A,MATCH(DataFromForm[[#This Row],[Date]],Agenda!A:A,0))),3)</f>
        <v>#VALUE!</v>
      </c>
      <c r="AB866" s="4" t="e" cm="1">
        <f t="array" ref="AB866">INDEX(MatriceHeureHeure[], MATCH(Z866*1,TableHeuresMinutes[Colonne1],0),MATCH(Y866*1,(MatriceHeureHeure[#Headers])*1,0))</f>
        <v>#VALUE!</v>
      </c>
      <c r="AD866" s="48" t="e">
        <f>LEFT(TEXT(DataFromForm[[#This Row],[HeureBoisson]],"0000"),2)</f>
        <v>#VALUE!</v>
      </c>
      <c r="AE866" s="31" t="e">
        <f>LEFT(TEXT(DataFromForm[[#This Row],[HeureBoisson]],"0000"),2)+1</f>
        <v>#VALUE!</v>
      </c>
      <c r="AF866" t="e">
        <f>IF(RIGHT(DataFromForm[[#This Row],[HeureBoisson]],2)*1 &gt;57, AE866,AD866)</f>
        <v>#VALUE!</v>
      </c>
      <c r="AG866" t="e">
        <f>IF(RIGHT(DataFromForm[[#This Row],[HeureBoisson]],2)*1 &gt;57,0,MROUND(RIGHT(DataFromForm[[#This Row],[Heure coucher]]*1,2),15))</f>
        <v>#VALUE!</v>
      </c>
      <c r="AH866" t="e" cm="1">
        <f t="array" aca="1" ref="AH866" ca="1">RIGHT(CELL("address",INDEX(Agenda!A:A,MATCH(DataFromForm[[#This Row],[Date]],Agenda!A:A,0))),3)-1</f>
        <v>#VALUE!</v>
      </c>
      <c r="AI866" s="4" t="e" cm="1">
        <f t="array" ref="AI866">INDEX(MatriceHeureHeure[], MATCH(AG866*1,TableHeuresMinutes[Colonne1],0),MATCH(AF866*1,(MatriceHeureHeure[#Headers])*1,0))</f>
        <v>#VALUE!</v>
      </c>
      <c r="AJ866" s="37">
        <v>0</v>
      </c>
      <c r="AK866" s="48" t="e">
        <f>LEFT(TEXT(DataFromForm[[#This Row],[Heure sieste]],"0000"),2)</f>
        <v>#VALUE!</v>
      </c>
      <c r="AL866" s="31" t="e">
        <f>LEFT(TEXT(DataFromForm[[#This Row],[Heure sieste]],"0000"),2)+1</f>
        <v>#VALUE!</v>
      </c>
      <c r="AM866" t="e">
        <f>IF(RIGHT(DataFromForm[[#This Row],[Heure sieste]],2)*1 &gt;57, AL866,AK866)</f>
        <v>#VALUE!</v>
      </c>
      <c r="AN866" t="e">
        <f>IF(RIGHT(DataFromForm[[#This Row],[Heure sieste]],2)*1 &gt;57,0,MROUND(RIGHT(DataFromForm[[#This Row],[Heure sieste]]*1,2),15))</f>
        <v>#VALUE!</v>
      </c>
      <c r="AO866" t="e">
        <f>MROUND(DataFromForm[[#This Row],[Durée sieste]],15)</f>
        <v>#VALUE!</v>
      </c>
      <c r="AP866" t="e" cm="1">
        <f t="array" aca="1" ref="AP866" ca="1">RIGHT(CELL("address",INDEX(Agenda!A:A,MATCH(DataFromForm[[#This Row],[Date]],Agenda!A:A,0))),3)</f>
        <v>#VALUE!</v>
      </c>
      <c r="AQ866" s="4" t="e" cm="1">
        <f t="array" ref="AQ866">INDEX(MatriceHeureHeure[], MATCH(AN866*1,TableHeuresMinutes[Colonne1],0),MATCH(AM866*1,(MatriceHeureHeure[#Headers])*1,0))</f>
        <v>#VALUE!</v>
      </c>
      <c r="AR866" t="e">
        <f t="shared" si="14"/>
        <v>#VALUE!</v>
      </c>
    </row>
    <row r="867" spans="16:44">
      <c r="P867" s="30" t="e">
        <f>LEFT(TEXT(DataFromForm[[#This Row],[Heure coucher]],"0000"),2)</f>
        <v>#VALUE!</v>
      </c>
      <c r="Q867" s="31" t="e">
        <f>LEFT(TEXT(DataFromForm[[#This Row],[Heure coucher]],"0000"),2)+1</f>
        <v>#VALUE!</v>
      </c>
      <c r="R867" s="32" t="e">
        <f>IF(RIGHT(DataFromForm[[#This Row],[Heure coucher]],2)*1 &gt;57,Q867, P867)</f>
        <v>#VALUE!</v>
      </c>
      <c r="S867" s="33" t="e">
        <f>IF(RIGHT(DataFromForm[[#This Row],[Heure coucher]],2)*1 &gt;57,0,MROUND(RIGHT(DataFromForm[[#This Row],[Heure coucher]]*1,2),15))</f>
        <v>#VALUE!</v>
      </c>
      <c r="T867" s="20" t="e" cm="1">
        <f t="array" aca="1" ref="T867" ca="1">RIGHT(CELL("address",INDEX(Agenda!A:A,MATCH(DataFromForm[[#This Row],[Date]],Agenda!A:A,0))),3)</f>
        <v>#VALUE!</v>
      </c>
      <c r="U867" s="34" t="e" cm="1">
        <f t="array" ref="U867">INDEX(MatriceHeureHeure[], MATCH(S867*1,TableHeuresMinutes[Colonne1],0),MATCH(R867*1,(MatriceHeureHeure[#Headers])*1,0))</f>
        <v>#VALUE!</v>
      </c>
      <c r="W867" s="30" t="e">
        <f>LEFT(TEXT(DataFromForm[[#This Row],[Heure levé]],"0000"),2)</f>
        <v>#VALUE!</v>
      </c>
      <c r="X867" s="31" t="e">
        <f>LEFT(TEXT(DataFromForm[[#This Row],[Heure levé]],"0000"),2)+1</f>
        <v>#VALUE!</v>
      </c>
      <c r="Y867" t="e">
        <f>IF(RIGHT(DataFromForm[[#This Row],[Heure levé]],2)*1 &gt;57, X867,W867)</f>
        <v>#VALUE!</v>
      </c>
      <c r="Z867" t="e">
        <f>IF(RIGHT(DataFromForm[[#This Row],[Heure levé]],2)*1 &gt;57,0,MROUND(RIGHT(DataFromForm[[#This Row],[Heure coucher]]*1,2),15))</f>
        <v>#VALUE!</v>
      </c>
      <c r="AA867" t="e" cm="1">
        <f t="array" aca="1" ref="AA867" ca="1">RIGHT(CELL("address",INDEX(Agenda!A:A,MATCH(DataFromForm[[#This Row],[Date]],Agenda!A:A,0))),3)</f>
        <v>#VALUE!</v>
      </c>
      <c r="AB867" s="4" t="e" cm="1">
        <f t="array" ref="AB867">INDEX(MatriceHeureHeure[], MATCH(Z867*1,TableHeuresMinutes[Colonne1],0),MATCH(Y867*1,(MatriceHeureHeure[#Headers])*1,0))</f>
        <v>#VALUE!</v>
      </c>
      <c r="AD867" s="48" t="e">
        <f>LEFT(TEXT(DataFromForm[[#This Row],[HeureBoisson]],"0000"),2)</f>
        <v>#VALUE!</v>
      </c>
      <c r="AE867" s="31" t="e">
        <f>LEFT(TEXT(DataFromForm[[#This Row],[HeureBoisson]],"0000"),2)+1</f>
        <v>#VALUE!</v>
      </c>
      <c r="AF867" t="e">
        <f>IF(RIGHT(DataFromForm[[#This Row],[HeureBoisson]],2)*1 &gt;57, AE867,AD867)</f>
        <v>#VALUE!</v>
      </c>
      <c r="AG867" t="e">
        <f>IF(RIGHT(DataFromForm[[#This Row],[HeureBoisson]],2)*1 &gt;57,0,MROUND(RIGHT(DataFromForm[[#This Row],[Heure coucher]]*1,2),15))</f>
        <v>#VALUE!</v>
      </c>
      <c r="AH867" t="e" cm="1">
        <f t="array" aca="1" ref="AH867" ca="1">RIGHT(CELL("address",INDEX(Agenda!A:A,MATCH(DataFromForm[[#This Row],[Date]],Agenda!A:A,0))),3)-1</f>
        <v>#VALUE!</v>
      </c>
      <c r="AI867" s="4" t="e" cm="1">
        <f t="array" ref="AI867">INDEX(MatriceHeureHeure[], MATCH(AG867*1,TableHeuresMinutes[Colonne1],0),MATCH(AF867*1,(MatriceHeureHeure[#Headers])*1,0))</f>
        <v>#VALUE!</v>
      </c>
      <c r="AJ867" s="37">
        <v>0</v>
      </c>
      <c r="AK867" s="48" t="e">
        <f>LEFT(TEXT(DataFromForm[[#This Row],[Heure sieste]],"0000"),2)</f>
        <v>#VALUE!</v>
      </c>
      <c r="AL867" s="31" t="e">
        <f>LEFT(TEXT(DataFromForm[[#This Row],[Heure sieste]],"0000"),2)+1</f>
        <v>#VALUE!</v>
      </c>
      <c r="AM867" t="e">
        <f>IF(RIGHT(DataFromForm[[#This Row],[Heure sieste]],2)*1 &gt;57, AL867,AK867)</f>
        <v>#VALUE!</v>
      </c>
      <c r="AN867" t="e">
        <f>IF(RIGHT(DataFromForm[[#This Row],[Heure sieste]],2)*1 &gt;57,0,MROUND(RIGHT(DataFromForm[[#This Row],[Heure sieste]]*1,2),15))</f>
        <v>#VALUE!</v>
      </c>
      <c r="AO867" t="e">
        <f>MROUND(DataFromForm[[#This Row],[Durée sieste]],15)</f>
        <v>#VALUE!</v>
      </c>
      <c r="AP867" t="e" cm="1">
        <f t="array" aca="1" ref="AP867" ca="1">RIGHT(CELL("address",INDEX(Agenda!A:A,MATCH(DataFromForm[[#This Row],[Date]],Agenda!A:A,0))),3)</f>
        <v>#VALUE!</v>
      </c>
      <c r="AQ867" s="4" t="e" cm="1">
        <f t="array" ref="AQ867">INDEX(MatriceHeureHeure[], MATCH(AN867*1,TableHeuresMinutes[Colonne1],0),MATCH(AM867*1,(MatriceHeureHeure[#Headers])*1,0))</f>
        <v>#VALUE!</v>
      </c>
      <c r="AR867" t="e">
        <f t="shared" si="14"/>
        <v>#VALUE!</v>
      </c>
    </row>
    <row r="868" spans="16:44">
      <c r="P868" s="30" t="e">
        <f>LEFT(TEXT(DataFromForm[[#This Row],[Heure coucher]],"0000"),2)</f>
        <v>#VALUE!</v>
      </c>
      <c r="Q868" s="31" t="e">
        <f>LEFT(TEXT(DataFromForm[[#This Row],[Heure coucher]],"0000"),2)+1</f>
        <v>#VALUE!</v>
      </c>
      <c r="R868" s="32" t="e">
        <f>IF(RIGHT(DataFromForm[[#This Row],[Heure coucher]],2)*1 &gt;57,Q868, P868)</f>
        <v>#VALUE!</v>
      </c>
      <c r="S868" s="33" t="e">
        <f>IF(RIGHT(DataFromForm[[#This Row],[Heure coucher]],2)*1 &gt;57,0,MROUND(RIGHT(DataFromForm[[#This Row],[Heure coucher]]*1,2),15))</f>
        <v>#VALUE!</v>
      </c>
      <c r="T868" s="20" t="e" cm="1">
        <f t="array" aca="1" ref="T868" ca="1">RIGHT(CELL("address",INDEX(Agenda!A:A,MATCH(DataFromForm[[#This Row],[Date]],Agenda!A:A,0))),3)</f>
        <v>#VALUE!</v>
      </c>
      <c r="U868" s="34" t="e" cm="1">
        <f t="array" ref="U868">INDEX(MatriceHeureHeure[], MATCH(S868*1,TableHeuresMinutes[Colonne1],0),MATCH(R868*1,(MatriceHeureHeure[#Headers])*1,0))</f>
        <v>#VALUE!</v>
      </c>
      <c r="W868" s="30" t="e">
        <f>LEFT(TEXT(DataFromForm[[#This Row],[Heure levé]],"0000"),2)</f>
        <v>#VALUE!</v>
      </c>
      <c r="X868" s="31" t="e">
        <f>LEFT(TEXT(DataFromForm[[#This Row],[Heure levé]],"0000"),2)+1</f>
        <v>#VALUE!</v>
      </c>
      <c r="Y868" t="e">
        <f>IF(RIGHT(DataFromForm[[#This Row],[Heure levé]],2)*1 &gt;57, X868,W868)</f>
        <v>#VALUE!</v>
      </c>
      <c r="Z868" t="e">
        <f>IF(RIGHT(DataFromForm[[#This Row],[Heure levé]],2)*1 &gt;57,0,MROUND(RIGHT(DataFromForm[[#This Row],[Heure coucher]]*1,2),15))</f>
        <v>#VALUE!</v>
      </c>
      <c r="AA868" t="e" cm="1">
        <f t="array" aca="1" ref="AA868" ca="1">RIGHT(CELL("address",INDEX(Agenda!A:A,MATCH(DataFromForm[[#This Row],[Date]],Agenda!A:A,0))),3)</f>
        <v>#VALUE!</v>
      </c>
      <c r="AB868" s="4" t="e" cm="1">
        <f t="array" ref="AB868">INDEX(MatriceHeureHeure[], MATCH(Z868*1,TableHeuresMinutes[Colonne1],0),MATCH(Y868*1,(MatriceHeureHeure[#Headers])*1,0))</f>
        <v>#VALUE!</v>
      </c>
      <c r="AD868" s="48" t="e">
        <f>LEFT(TEXT(DataFromForm[[#This Row],[HeureBoisson]],"0000"),2)</f>
        <v>#VALUE!</v>
      </c>
      <c r="AE868" s="31" t="e">
        <f>LEFT(TEXT(DataFromForm[[#This Row],[HeureBoisson]],"0000"),2)+1</f>
        <v>#VALUE!</v>
      </c>
      <c r="AF868" t="e">
        <f>IF(RIGHT(DataFromForm[[#This Row],[HeureBoisson]],2)*1 &gt;57, AE868,AD868)</f>
        <v>#VALUE!</v>
      </c>
      <c r="AG868" t="e">
        <f>IF(RIGHT(DataFromForm[[#This Row],[HeureBoisson]],2)*1 &gt;57,0,MROUND(RIGHT(DataFromForm[[#This Row],[Heure coucher]]*1,2),15))</f>
        <v>#VALUE!</v>
      </c>
      <c r="AH868" t="e" cm="1">
        <f t="array" aca="1" ref="AH868" ca="1">RIGHT(CELL("address",INDEX(Agenda!A:A,MATCH(DataFromForm[[#This Row],[Date]],Agenda!A:A,0))),3)-1</f>
        <v>#VALUE!</v>
      </c>
      <c r="AI868" s="4" t="e" cm="1">
        <f t="array" ref="AI868">INDEX(MatriceHeureHeure[], MATCH(AG868*1,TableHeuresMinutes[Colonne1],0),MATCH(AF868*1,(MatriceHeureHeure[#Headers])*1,0))</f>
        <v>#VALUE!</v>
      </c>
      <c r="AJ868" s="37">
        <v>0</v>
      </c>
      <c r="AK868" s="48" t="e">
        <f>LEFT(TEXT(DataFromForm[[#This Row],[Heure sieste]],"0000"),2)</f>
        <v>#VALUE!</v>
      </c>
      <c r="AL868" s="31" t="e">
        <f>LEFT(TEXT(DataFromForm[[#This Row],[Heure sieste]],"0000"),2)+1</f>
        <v>#VALUE!</v>
      </c>
      <c r="AM868" t="e">
        <f>IF(RIGHT(DataFromForm[[#This Row],[Heure sieste]],2)*1 &gt;57, AL868,AK868)</f>
        <v>#VALUE!</v>
      </c>
      <c r="AN868" t="e">
        <f>IF(RIGHT(DataFromForm[[#This Row],[Heure sieste]],2)*1 &gt;57,0,MROUND(RIGHT(DataFromForm[[#This Row],[Heure sieste]]*1,2),15))</f>
        <v>#VALUE!</v>
      </c>
      <c r="AO868" t="e">
        <f>MROUND(DataFromForm[[#This Row],[Durée sieste]],15)</f>
        <v>#VALUE!</v>
      </c>
      <c r="AP868" t="e" cm="1">
        <f t="array" aca="1" ref="AP868" ca="1">RIGHT(CELL("address",INDEX(Agenda!A:A,MATCH(DataFromForm[[#This Row],[Date]],Agenda!A:A,0))),3)</f>
        <v>#VALUE!</v>
      </c>
      <c r="AQ868" s="4" t="e" cm="1">
        <f t="array" ref="AQ868">INDEX(MatriceHeureHeure[], MATCH(AN868*1,TableHeuresMinutes[Colonne1],0),MATCH(AM868*1,(MatriceHeureHeure[#Headers])*1,0))</f>
        <v>#VALUE!</v>
      </c>
      <c r="AR868" t="e">
        <f t="shared" si="14"/>
        <v>#VALUE!</v>
      </c>
    </row>
    <row r="869" spans="16:44">
      <c r="P869" s="30" t="e">
        <f>LEFT(TEXT(DataFromForm[[#This Row],[Heure coucher]],"0000"),2)</f>
        <v>#VALUE!</v>
      </c>
      <c r="Q869" s="31" t="e">
        <f>LEFT(TEXT(DataFromForm[[#This Row],[Heure coucher]],"0000"),2)+1</f>
        <v>#VALUE!</v>
      </c>
      <c r="R869" s="32" t="e">
        <f>IF(RIGHT(DataFromForm[[#This Row],[Heure coucher]],2)*1 &gt;57,Q869, P869)</f>
        <v>#VALUE!</v>
      </c>
      <c r="S869" s="33" t="e">
        <f>IF(RIGHT(DataFromForm[[#This Row],[Heure coucher]],2)*1 &gt;57,0,MROUND(RIGHT(DataFromForm[[#This Row],[Heure coucher]]*1,2),15))</f>
        <v>#VALUE!</v>
      </c>
      <c r="T869" s="20" t="e" cm="1">
        <f t="array" aca="1" ref="T869" ca="1">RIGHT(CELL("address",INDEX(Agenda!A:A,MATCH(DataFromForm[[#This Row],[Date]],Agenda!A:A,0))),3)</f>
        <v>#VALUE!</v>
      </c>
      <c r="U869" s="34" t="e" cm="1">
        <f t="array" ref="U869">INDEX(MatriceHeureHeure[], MATCH(S869*1,TableHeuresMinutes[Colonne1],0),MATCH(R869*1,(MatriceHeureHeure[#Headers])*1,0))</f>
        <v>#VALUE!</v>
      </c>
      <c r="W869" s="30" t="e">
        <f>LEFT(TEXT(DataFromForm[[#This Row],[Heure levé]],"0000"),2)</f>
        <v>#VALUE!</v>
      </c>
      <c r="X869" s="31" t="e">
        <f>LEFT(TEXT(DataFromForm[[#This Row],[Heure levé]],"0000"),2)+1</f>
        <v>#VALUE!</v>
      </c>
      <c r="Y869" t="e">
        <f>IF(RIGHT(DataFromForm[[#This Row],[Heure levé]],2)*1 &gt;57, X869,W869)</f>
        <v>#VALUE!</v>
      </c>
      <c r="Z869" t="e">
        <f>IF(RIGHT(DataFromForm[[#This Row],[Heure levé]],2)*1 &gt;57,0,MROUND(RIGHT(DataFromForm[[#This Row],[Heure coucher]]*1,2),15))</f>
        <v>#VALUE!</v>
      </c>
      <c r="AA869" t="e" cm="1">
        <f t="array" aca="1" ref="AA869" ca="1">RIGHT(CELL("address",INDEX(Agenda!A:A,MATCH(DataFromForm[[#This Row],[Date]],Agenda!A:A,0))),3)</f>
        <v>#VALUE!</v>
      </c>
      <c r="AB869" s="4" t="e" cm="1">
        <f t="array" ref="AB869">INDEX(MatriceHeureHeure[], MATCH(Z869*1,TableHeuresMinutes[Colonne1],0),MATCH(Y869*1,(MatriceHeureHeure[#Headers])*1,0))</f>
        <v>#VALUE!</v>
      </c>
      <c r="AD869" s="48" t="e">
        <f>LEFT(TEXT(DataFromForm[[#This Row],[HeureBoisson]],"0000"),2)</f>
        <v>#VALUE!</v>
      </c>
      <c r="AE869" s="31" t="e">
        <f>LEFT(TEXT(DataFromForm[[#This Row],[HeureBoisson]],"0000"),2)+1</f>
        <v>#VALUE!</v>
      </c>
      <c r="AF869" t="e">
        <f>IF(RIGHT(DataFromForm[[#This Row],[HeureBoisson]],2)*1 &gt;57, AE869,AD869)</f>
        <v>#VALUE!</v>
      </c>
      <c r="AG869" t="e">
        <f>IF(RIGHT(DataFromForm[[#This Row],[HeureBoisson]],2)*1 &gt;57,0,MROUND(RIGHT(DataFromForm[[#This Row],[Heure coucher]]*1,2),15))</f>
        <v>#VALUE!</v>
      </c>
      <c r="AH869" t="e" cm="1">
        <f t="array" aca="1" ref="AH869" ca="1">RIGHT(CELL("address",INDEX(Agenda!A:A,MATCH(DataFromForm[[#This Row],[Date]],Agenda!A:A,0))),3)-1</f>
        <v>#VALUE!</v>
      </c>
      <c r="AI869" s="4" t="e" cm="1">
        <f t="array" ref="AI869">INDEX(MatriceHeureHeure[], MATCH(AG869*1,TableHeuresMinutes[Colonne1],0),MATCH(AF869*1,(MatriceHeureHeure[#Headers])*1,0))</f>
        <v>#VALUE!</v>
      </c>
      <c r="AJ869" s="37">
        <v>0</v>
      </c>
      <c r="AK869" s="48" t="e">
        <f>LEFT(TEXT(DataFromForm[[#This Row],[Heure sieste]],"0000"),2)</f>
        <v>#VALUE!</v>
      </c>
      <c r="AL869" s="31" t="e">
        <f>LEFT(TEXT(DataFromForm[[#This Row],[Heure sieste]],"0000"),2)+1</f>
        <v>#VALUE!</v>
      </c>
      <c r="AM869" t="e">
        <f>IF(RIGHT(DataFromForm[[#This Row],[Heure sieste]],2)*1 &gt;57, AL869,AK869)</f>
        <v>#VALUE!</v>
      </c>
      <c r="AN869" t="e">
        <f>IF(RIGHT(DataFromForm[[#This Row],[Heure sieste]],2)*1 &gt;57,0,MROUND(RIGHT(DataFromForm[[#This Row],[Heure sieste]]*1,2),15))</f>
        <v>#VALUE!</v>
      </c>
      <c r="AO869" t="e">
        <f>MROUND(DataFromForm[[#This Row],[Durée sieste]],15)</f>
        <v>#VALUE!</v>
      </c>
      <c r="AP869" t="e" cm="1">
        <f t="array" aca="1" ref="AP869" ca="1">RIGHT(CELL("address",INDEX(Agenda!A:A,MATCH(DataFromForm[[#This Row],[Date]],Agenda!A:A,0))),3)</f>
        <v>#VALUE!</v>
      </c>
      <c r="AQ869" s="4" t="e" cm="1">
        <f t="array" ref="AQ869">INDEX(MatriceHeureHeure[], MATCH(AN869*1,TableHeuresMinutes[Colonne1],0),MATCH(AM869*1,(MatriceHeureHeure[#Headers])*1,0))</f>
        <v>#VALUE!</v>
      </c>
      <c r="AR869" t="e">
        <f t="shared" si="14"/>
        <v>#VALUE!</v>
      </c>
    </row>
    <row r="870" spans="16:44">
      <c r="P870" s="30" t="e">
        <f>LEFT(TEXT(DataFromForm[[#This Row],[Heure coucher]],"0000"),2)</f>
        <v>#VALUE!</v>
      </c>
      <c r="Q870" s="31" t="e">
        <f>LEFT(TEXT(DataFromForm[[#This Row],[Heure coucher]],"0000"),2)+1</f>
        <v>#VALUE!</v>
      </c>
      <c r="R870" s="32" t="e">
        <f>IF(RIGHT(DataFromForm[[#This Row],[Heure coucher]],2)*1 &gt;57,Q870, P870)</f>
        <v>#VALUE!</v>
      </c>
      <c r="S870" s="33" t="e">
        <f>IF(RIGHT(DataFromForm[[#This Row],[Heure coucher]],2)*1 &gt;57,0,MROUND(RIGHT(DataFromForm[[#This Row],[Heure coucher]]*1,2),15))</f>
        <v>#VALUE!</v>
      </c>
      <c r="T870" s="20" t="e" cm="1">
        <f t="array" aca="1" ref="T870" ca="1">RIGHT(CELL("address",INDEX(Agenda!A:A,MATCH(DataFromForm[[#This Row],[Date]],Agenda!A:A,0))),3)</f>
        <v>#VALUE!</v>
      </c>
      <c r="U870" s="34" t="e" cm="1">
        <f t="array" ref="U870">INDEX(MatriceHeureHeure[], MATCH(S870*1,TableHeuresMinutes[Colonne1],0),MATCH(R870*1,(MatriceHeureHeure[#Headers])*1,0))</f>
        <v>#VALUE!</v>
      </c>
      <c r="W870" s="30" t="e">
        <f>LEFT(TEXT(DataFromForm[[#This Row],[Heure levé]],"0000"),2)</f>
        <v>#VALUE!</v>
      </c>
      <c r="X870" s="31" t="e">
        <f>LEFT(TEXT(DataFromForm[[#This Row],[Heure levé]],"0000"),2)+1</f>
        <v>#VALUE!</v>
      </c>
      <c r="Y870" t="e">
        <f>IF(RIGHT(DataFromForm[[#This Row],[Heure levé]],2)*1 &gt;57, X870,W870)</f>
        <v>#VALUE!</v>
      </c>
      <c r="Z870" t="e">
        <f>IF(RIGHT(DataFromForm[[#This Row],[Heure levé]],2)*1 &gt;57,0,MROUND(RIGHT(DataFromForm[[#This Row],[Heure coucher]]*1,2),15))</f>
        <v>#VALUE!</v>
      </c>
      <c r="AA870" t="e" cm="1">
        <f t="array" aca="1" ref="AA870" ca="1">RIGHT(CELL("address",INDEX(Agenda!A:A,MATCH(DataFromForm[[#This Row],[Date]],Agenda!A:A,0))),3)</f>
        <v>#VALUE!</v>
      </c>
      <c r="AB870" s="4" t="e" cm="1">
        <f t="array" ref="AB870">INDEX(MatriceHeureHeure[], MATCH(Z870*1,TableHeuresMinutes[Colonne1],0),MATCH(Y870*1,(MatriceHeureHeure[#Headers])*1,0))</f>
        <v>#VALUE!</v>
      </c>
      <c r="AD870" s="48" t="e">
        <f>LEFT(TEXT(DataFromForm[[#This Row],[HeureBoisson]],"0000"),2)</f>
        <v>#VALUE!</v>
      </c>
      <c r="AE870" s="31" t="e">
        <f>LEFT(TEXT(DataFromForm[[#This Row],[HeureBoisson]],"0000"),2)+1</f>
        <v>#VALUE!</v>
      </c>
      <c r="AF870" t="e">
        <f>IF(RIGHT(DataFromForm[[#This Row],[HeureBoisson]],2)*1 &gt;57, AE870,AD870)</f>
        <v>#VALUE!</v>
      </c>
      <c r="AG870" t="e">
        <f>IF(RIGHT(DataFromForm[[#This Row],[HeureBoisson]],2)*1 &gt;57,0,MROUND(RIGHT(DataFromForm[[#This Row],[Heure coucher]]*1,2),15))</f>
        <v>#VALUE!</v>
      </c>
      <c r="AH870" t="e" cm="1">
        <f t="array" aca="1" ref="AH870" ca="1">RIGHT(CELL("address",INDEX(Agenda!A:A,MATCH(DataFromForm[[#This Row],[Date]],Agenda!A:A,0))),3)-1</f>
        <v>#VALUE!</v>
      </c>
      <c r="AI870" s="4" t="e" cm="1">
        <f t="array" ref="AI870">INDEX(MatriceHeureHeure[], MATCH(AG870*1,TableHeuresMinutes[Colonne1],0),MATCH(AF870*1,(MatriceHeureHeure[#Headers])*1,0))</f>
        <v>#VALUE!</v>
      </c>
      <c r="AJ870" s="37">
        <v>0</v>
      </c>
      <c r="AK870" s="48" t="e">
        <f>LEFT(TEXT(DataFromForm[[#This Row],[Heure sieste]],"0000"),2)</f>
        <v>#VALUE!</v>
      </c>
      <c r="AL870" s="31" t="e">
        <f>LEFT(TEXT(DataFromForm[[#This Row],[Heure sieste]],"0000"),2)+1</f>
        <v>#VALUE!</v>
      </c>
      <c r="AM870" t="e">
        <f>IF(RIGHT(DataFromForm[[#This Row],[Heure sieste]],2)*1 &gt;57, AL870,AK870)</f>
        <v>#VALUE!</v>
      </c>
      <c r="AN870" t="e">
        <f>IF(RIGHT(DataFromForm[[#This Row],[Heure sieste]],2)*1 &gt;57,0,MROUND(RIGHT(DataFromForm[[#This Row],[Heure sieste]]*1,2),15))</f>
        <v>#VALUE!</v>
      </c>
      <c r="AO870" t="e">
        <f>MROUND(DataFromForm[[#This Row],[Durée sieste]],15)</f>
        <v>#VALUE!</v>
      </c>
      <c r="AP870" t="e" cm="1">
        <f t="array" aca="1" ref="AP870" ca="1">RIGHT(CELL("address",INDEX(Agenda!A:A,MATCH(DataFromForm[[#This Row],[Date]],Agenda!A:A,0))),3)</f>
        <v>#VALUE!</v>
      </c>
      <c r="AQ870" s="4" t="e" cm="1">
        <f t="array" ref="AQ870">INDEX(MatriceHeureHeure[], MATCH(AN870*1,TableHeuresMinutes[Colonne1],0),MATCH(AM870*1,(MatriceHeureHeure[#Headers])*1,0))</f>
        <v>#VALUE!</v>
      </c>
      <c r="AR870" t="e">
        <f t="shared" si="14"/>
        <v>#VALUE!</v>
      </c>
    </row>
    <row r="871" spans="16:44">
      <c r="P871" s="30" t="e">
        <f>LEFT(TEXT(DataFromForm[[#This Row],[Heure coucher]],"0000"),2)</f>
        <v>#VALUE!</v>
      </c>
      <c r="Q871" s="31" t="e">
        <f>LEFT(TEXT(DataFromForm[[#This Row],[Heure coucher]],"0000"),2)+1</f>
        <v>#VALUE!</v>
      </c>
      <c r="R871" s="32" t="e">
        <f>IF(RIGHT(DataFromForm[[#This Row],[Heure coucher]],2)*1 &gt;57,Q871, P871)</f>
        <v>#VALUE!</v>
      </c>
      <c r="S871" s="33" t="e">
        <f>IF(RIGHT(DataFromForm[[#This Row],[Heure coucher]],2)*1 &gt;57,0,MROUND(RIGHT(DataFromForm[[#This Row],[Heure coucher]]*1,2),15))</f>
        <v>#VALUE!</v>
      </c>
      <c r="T871" s="20" t="e" cm="1">
        <f t="array" aca="1" ref="T871" ca="1">RIGHT(CELL("address",INDEX(Agenda!A:A,MATCH(DataFromForm[[#This Row],[Date]],Agenda!A:A,0))),3)</f>
        <v>#VALUE!</v>
      </c>
      <c r="U871" s="34" t="e" cm="1">
        <f t="array" ref="U871">INDEX(MatriceHeureHeure[], MATCH(S871*1,TableHeuresMinutes[Colonne1],0),MATCH(R871*1,(MatriceHeureHeure[#Headers])*1,0))</f>
        <v>#VALUE!</v>
      </c>
      <c r="W871" s="30" t="e">
        <f>LEFT(TEXT(DataFromForm[[#This Row],[Heure levé]],"0000"),2)</f>
        <v>#VALUE!</v>
      </c>
      <c r="X871" s="31" t="e">
        <f>LEFT(TEXT(DataFromForm[[#This Row],[Heure levé]],"0000"),2)+1</f>
        <v>#VALUE!</v>
      </c>
      <c r="Y871" t="e">
        <f>IF(RIGHT(DataFromForm[[#This Row],[Heure levé]],2)*1 &gt;57, X871,W871)</f>
        <v>#VALUE!</v>
      </c>
      <c r="Z871" t="e">
        <f>IF(RIGHT(DataFromForm[[#This Row],[Heure levé]],2)*1 &gt;57,0,MROUND(RIGHT(DataFromForm[[#This Row],[Heure coucher]]*1,2),15))</f>
        <v>#VALUE!</v>
      </c>
      <c r="AA871" t="e" cm="1">
        <f t="array" aca="1" ref="AA871" ca="1">RIGHT(CELL("address",INDEX(Agenda!A:A,MATCH(DataFromForm[[#This Row],[Date]],Agenda!A:A,0))),3)</f>
        <v>#VALUE!</v>
      </c>
      <c r="AB871" s="4" t="e" cm="1">
        <f t="array" ref="AB871">INDEX(MatriceHeureHeure[], MATCH(Z871*1,TableHeuresMinutes[Colonne1],0),MATCH(Y871*1,(MatriceHeureHeure[#Headers])*1,0))</f>
        <v>#VALUE!</v>
      </c>
      <c r="AD871" s="48" t="e">
        <f>LEFT(TEXT(DataFromForm[[#This Row],[HeureBoisson]],"0000"),2)</f>
        <v>#VALUE!</v>
      </c>
      <c r="AE871" s="31" t="e">
        <f>LEFT(TEXT(DataFromForm[[#This Row],[HeureBoisson]],"0000"),2)+1</f>
        <v>#VALUE!</v>
      </c>
      <c r="AF871" t="e">
        <f>IF(RIGHT(DataFromForm[[#This Row],[HeureBoisson]],2)*1 &gt;57, AE871,AD871)</f>
        <v>#VALUE!</v>
      </c>
      <c r="AG871" t="e">
        <f>IF(RIGHT(DataFromForm[[#This Row],[HeureBoisson]],2)*1 &gt;57,0,MROUND(RIGHT(DataFromForm[[#This Row],[Heure coucher]]*1,2),15))</f>
        <v>#VALUE!</v>
      </c>
      <c r="AH871" t="e" cm="1">
        <f t="array" aca="1" ref="AH871" ca="1">RIGHT(CELL("address",INDEX(Agenda!A:A,MATCH(DataFromForm[[#This Row],[Date]],Agenda!A:A,0))),3)-1</f>
        <v>#VALUE!</v>
      </c>
      <c r="AI871" s="4" t="e" cm="1">
        <f t="array" ref="AI871">INDEX(MatriceHeureHeure[], MATCH(AG871*1,TableHeuresMinutes[Colonne1],0),MATCH(AF871*1,(MatriceHeureHeure[#Headers])*1,0))</f>
        <v>#VALUE!</v>
      </c>
      <c r="AJ871" s="37">
        <v>0</v>
      </c>
      <c r="AK871" s="48" t="e">
        <f>LEFT(TEXT(DataFromForm[[#This Row],[Heure sieste]],"0000"),2)</f>
        <v>#VALUE!</v>
      </c>
      <c r="AL871" s="31" t="e">
        <f>LEFT(TEXT(DataFromForm[[#This Row],[Heure sieste]],"0000"),2)+1</f>
        <v>#VALUE!</v>
      </c>
      <c r="AM871" t="e">
        <f>IF(RIGHT(DataFromForm[[#This Row],[Heure sieste]],2)*1 &gt;57, AL871,AK871)</f>
        <v>#VALUE!</v>
      </c>
      <c r="AN871" t="e">
        <f>IF(RIGHT(DataFromForm[[#This Row],[Heure sieste]],2)*1 &gt;57,0,MROUND(RIGHT(DataFromForm[[#This Row],[Heure sieste]]*1,2),15))</f>
        <v>#VALUE!</v>
      </c>
      <c r="AO871" t="e">
        <f>MROUND(DataFromForm[[#This Row],[Durée sieste]],15)</f>
        <v>#VALUE!</v>
      </c>
      <c r="AP871" t="e" cm="1">
        <f t="array" aca="1" ref="AP871" ca="1">RIGHT(CELL("address",INDEX(Agenda!A:A,MATCH(DataFromForm[[#This Row],[Date]],Agenda!A:A,0))),3)</f>
        <v>#VALUE!</v>
      </c>
      <c r="AQ871" s="4" t="e" cm="1">
        <f t="array" ref="AQ871">INDEX(MatriceHeureHeure[], MATCH(AN871*1,TableHeuresMinutes[Colonne1],0),MATCH(AM871*1,(MatriceHeureHeure[#Headers])*1,0))</f>
        <v>#VALUE!</v>
      </c>
      <c r="AR871" t="e">
        <f t="shared" si="14"/>
        <v>#VALUE!</v>
      </c>
    </row>
    <row r="872" spans="16:44">
      <c r="P872" s="30" t="e">
        <f>LEFT(TEXT(DataFromForm[[#This Row],[Heure coucher]],"0000"),2)</f>
        <v>#VALUE!</v>
      </c>
      <c r="Q872" s="31" t="e">
        <f>LEFT(TEXT(DataFromForm[[#This Row],[Heure coucher]],"0000"),2)+1</f>
        <v>#VALUE!</v>
      </c>
      <c r="R872" s="32" t="e">
        <f>IF(RIGHT(DataFromForm[[#This Row],[Heure coucher]],2)*1 &gt;57,Q872, P872)</f>
        <v>#VALUE!</v>
      </c>
      <c r="S872" s="33" t="e">
        <f>IF(RIGHT(DataFromForm[[#This Row],[Heure coucher]],2)*1 &gt;57,0,MROUND(RIGHT(DataFromForm[[#This Row],[Heure coucher]]*1,2),15))</f>
        <v>#VALUE!</v>
      </c>
      <c r="T872" s="20" t="e" cm="1">
        <f t="array" aca="1" ref="T872" ca="1">RIGHT(CELL("address",INDEX(Agenda!A:A,MATCH(DataFromForm[[#This Row],[Date]],Agenda!A:A,0))),3)</f>
        <v>#VALUE!</v>
      </c>
      <c r="U872" s="34" t="e" cm="1">
        <f t="array" ref="U872">INDEX(MatriceHeureHeure[], MATCH(S872*1,TableHeuresMinutes[Colonne1],0),MATCH(R872*1,(MatriceHeureHeure[#Headers])*1,0))</f>
        <v>#VALUE!</v>
      </c>
      <c r="W872" s="30" t="e">
        <f>LEFT(TEXT(DataFromForm[[#This Row],[Heure levé]],"0000"),2)</f>
        <v>#VALUE!</v>
      </c>
      <c r="X872" s="31" t="e">
        <f>LEFT(TEXT(DataFromForm[[#This Row],[Heure levé]],"0000"),2)+1</f>
        <v>#VALUE!</v>
      </c>
      <c r="Y872" t="e">
        <f>IF(RIGHT(DataFromForm[[#This Row],[Heure levé]],2)*1 &gt;57, X872,W872)</f>
        <v>#VALUE!</v>
      </c>
      <c r="Z872" t="e">
        <f>IF(RIGHT(DataFromForm[[#This Row],[Heure levé]],2)*1 &gt;57,0,MROUND(RIGHT(DataFromForm[[#This Row],[Heure coucher]]*1,2),15))</f>
        <v>#VALUE!</v>
      </c>
      <c r="AA872" t="e" cm="1">
        <f t="array" aca="1" ref="AA872" ca="1">RIGHT(CELL("address",INDEX(Agenda!A:A,MATCH(DataFromForm[[#This Row],[Date]],Agenda!A:A,0))),3)</f>
        <v>#VALUE!</v>
      </c>
      <c r="AB872" s="4" t="e" cm="1">
        <f t="array" ref="AB872">INDEX(MatriceHeureHeure[], MATCH(Z872*1,TableHeuresMinutes[Colonne1],0),MATCH(Y872*1,(MatriceHeureHeure[#Headers])*1,0))</f>
        <v>#VALUE!</v>
      </c>
      <c r="AD872" s="48" t="e">
        <f>LEFT(TEXT(DataFromForm[[#This Row],[HeureBoisson]],"0000"),2)</f>
        <v>#VALUE!</v>
      </c>
      <c r="AE872" s="31" t="e">
        <f>LEFT(TEXT(DataFromForm[[#This Row],[HeureBoisson]],"0000"),2)+1</f>
        <v>#VALUE!</v>
      </c>
      <c r="AF872" t="e">
        <f>IF(RIGHT(DataFromForm[[#This Row],[HeureBoisson]],2)*1 &gt;57, AE872,AD872)</f>
        <v>#VALUE!</v>
      </c>
      <c r="AG872" t="e">
        <f>IF(RIGHT(DataFromForm[[#This Row],[HeureBoisson]],2)*1 &gt;57,0,MROUND(RIGHT(DataFromForm[[#This Row],[Heure coucher]]*1,2),15))</f>
        <v>#VALUE!</v>
      </c>
      <c r="AH872" t="e" cm="1">
        <f t="array" aca="1" ref="AH872" ca="1">RIGHT(CELL("address",INDEX(Agenda!A:A,MATCH(DataFromForm[[#This Row],[Date]],Agenda!A:A,0))),3)-1</f>
        <v>#VALUE!</v>
      </c>
      <c r="AI872" s="4" t="e" cm="1">
        <f t="array" ref="AI872">INDEX(MatriceHeureHeure[], MATCH(AG872*1,TableHeuresMinutes[Colonne1],0),MATCH(AF872*1,(MatriceHeureHeure[#Headers])*1,0))</f>
        <v>#VALUE!</v>
      </c>
      <c r="AJ872" s="37">
        <v>0</v>
      </c>
      <c r="AK872" s="48" t="e">
        <f>LEFT(TEXT(DataFromForm[[#This Row],[Heure sieste]],"0000"),2)</f>
        <v>#VALUE!</v>
      </c>
      <c r="AL872" s="31" t="e">
        <f>LEFT(TEXT(DataFromForm[[#This Row],[Heure sieste]],"0000"),2)+1</f>
        <v>#VALUE!</v>
      </c>
      <c r="AM872" t="e">
        <f>IF(RIGHT(DataFromForm[[#This Row],[Heure sieste]],2)*1 &gt;57, AL872,AK872)</f>
        <v>#VALUE!</v>
      </c>
      <c r="AN872" t="e">
        <f>IF(RIGHT(DataFromForm[[#This Row],[Heure sieste]],2)*1 &gt;57,0,MROUND(RIGHT(DataFromForm[[#This Row],[Heure sieste]]*1,2),15))</f>
        <v>#VALUE!</v>
      </c>
      <c r="AO872" t="e">
        <f>MROUND(DataFromForm[[#This Row],[Durée sieste]],15)</f>
        <v>#VALUE!</v>
      </c>
      <c r="AP872" t="e" cm="1">
        <f t="array" aca="1" ref="AP872" ca="1">RIGHT(CELL("address",INDEX(Agenda!A:A,MATCH(DataFromForm[[#This Row],[Date]],Agenda!A:A,0))),3)</f>
        <v>#VALUE!</v>
      </c>
      <c r="AQ872" s="4" t="e" cm="1">
        <f t="array" ref="AQ872">INDEX(MatriceHeureHeure[], MATCH(AN872*1,TableHeuresMinutes[Colonne1],0),MATCH(AM872*1,(MatriceHeureHeure[#Headers])*1,0))</f>
        <v>#VALUE!</v>
      </c>
      <c r="AR872" t="e">
        <f t="shared" si="14"/>
        <v>#VALUE!</v>
      </c>
    </row>
    <row r="873" spans="16:44">
      <c r="P873" s="30" t="e">
        <f>LEFT(TEXT(DataFromForm[[#This Row],[Heure coucher]],"0000"),2)</f>
        <v>#VALUE!</v>
      </c>
      <c r="Q873" s="31" t="e">
        <f>LEFT(TEXT(DataFromForm[[#This Row],[Heure coucher]],"0000"),2)+1</f>
        <v>#VALUE!</v>
      </c>
      <c r="R873" s="32" t="e">
        <f>IF(RIGHT(DataFromForm[[#This Row],[Heure coucher]],2)*1 &gt;57,Q873, P873)</f>
        <v>#VALUE!</v>
      </c>
      <c r="S873" s="33" t="e">
        <f>IF(RIGHT(DataFromForm[[#This Row],[Heure coucher]],2)*1 &gt;57,0,MROUND(RIGHT(DataFromForm[[#This Row],[Heure coucher]]*1,2),15))</f>
        <v>#VALUE!</v>
      </c>
      <c r="T873" s="20" t="e" cm="1">
        <f t="array" aca="1" ref="T873" ca="1">RIGHT(CELL("address",INDEX(Agenda!A:A,MATCH(DataFromForm[[#This Row],[Date]],Agenda!A:A,0))),3)</f>
        <v>#VALUE!</v>
      </c>
      <c r="U873" s="34" t="e" cm="1">
        <f t="array" ref="U873">INDEX(MatriceHeureHeure[], MATCH(S873*1,TableHeuresMinutes[Colonne1],0),MATCH(R873*1,(MatriceHeureHeure[#Headers])*1,0))</f>
        <v>#VALUE!</v>
      </c>
      <c r="W873" s="30" t="e">
        <f>LEFT(TEXT(DataFromForm[[#This Row],[Heure levé]],"0000"),2)</f>
        <v>#VALUE!</v>
      </c>
      <c r="X873" s="31" t="e">
        <f>LEFT(TEXT(DataFromForm[[#This Row],[Heure levé]],"0000"),2)+1</f>
        <v>#VALUE!</v>
      </c>
      <c r="Y873" t="e">
        <f>IF(RIGHT(DataFromForm[[#This Row],[Heure levé]],2)*1 &gt;57, X873,W873)</f>
        <v>#VALUE!</v>
      </c>
      <c r="Z873" t="e">
        <f>IF(RIGHT(DataFromForm[[#This Row],[Heure levé]],2)*1 &gt;57,0,MROUND(RIGHT(DataFromForm[[#This Row],[Heure coucher]]*1,2),15))</f>
        <v>#VALUE!</v>
      </c>
      <c r="AA873" t="e" cm="1">
        <f t="array" aca="1" ref="AA873" ca="1">RIGHT(CELL("address",INDEX(Agenda!A:A,MATCH(DataFromForm[[#This Row],[Date]],Agenda!A:A,0))),3)</f>
        <v>#VALUE!</v>
      </c>
      <c r="AB873" s="4" t="e" cm="1">
        <f t="array" ref="AB873">INDEX(MatriceHeureHeure[], MATCH(Z873*1,TableHeuresMinutes[Colonne1],0),MATCH(Y873*1,(MatriceHeureHeure[#Headers])*1,0))</f>
        <v>#VALUE!</v>
      </c>
      <c r="AD873" s="48" t="e">
        <f>LEFT(TEXT(DataFromForm[[#This Row],[HeureBoisson]],"0000"),2)</f>
        <v>#VALUE!</v>
      </c>
      <c r="AE873" s="31" t="e">
        <f>LEFT(TEXT(DataFromForm[[#This Row],[HeureBoisson]],"0000"),2)+1</f>
        <v>#VALUE!</v>
      </c>
      <c r="AF873" t="e">
        <f>IF(RIGHT(DataFromForm[[#This Row],[HeureBoisson]],2)*1 &gt;57, AE873,AD873)</f>
        <v>#VALUE!</v>
      </c>
      <c r="AG873" t="e">
        <f>IF(RIGHT(DataFromForm[[#This Row],[HeureBoisson]],2)*1 &gt;57,0,MROUND(RIGHT(DataFromForm[[#This Row],[Heure coucher]]*1,2),15))</f>
        <v>#VALUE!</v>
      </c>
      <c r="AH873" t="e" cm="1">
        <f t="array" aca="1" ref="AH873" ca="1">RIGHT(CELL("address",INDEX(Agenda!A:A,MATCH(DataFromForm[[#This Row],[Date]],Agenda!A:A,0))),3)-1</f>
        <v>#VALUE!</v>
      </c>
      <c r="AI873" s="4" t="e" cm="1">
        <f t="array" ref="AI873">INDEX(MatriceHeureHeure[], MATCH(AG873*1,TableHeuresMinutes[Colonne1],0),MATCH(AF873*1,(MatriceHeureHeure[#Headers])*1,0))</f>
        <v>#VALUE!</v>
      </c>
      <c r="AJ873" s="37">
        <v>0</v>
      </c>
      <c r="AK873" s="48" t="e">
        <f>LEFT(TEXT(DataFromForm[[#This Row],[Heure sieste]],"0000"),2)</f>
        <v>#VALUE!</v>
      </c>
      <c r="AL873" s="31" t="e">
        <f>LEFT(TEXT(DataFromForm[[#This Row],[Heure sieste]],"0000"),2)+1</f>
        <v>#VALUE!</v>
      </c>
      <c r="AM873" t="e">
        <f>IF(RIGHT(DataFromForm[[#This Row],[Heure sieste]],2)*1 &gt;57, AL873,AK873)</f>
        <v>#VALUE!</v>
      </c>
      <c r="AN873" t="e">
        <f>IF(RIGHT(DataFromForm[[#This Row],[Heure sieste]],2)*1 &gt;57,0,MROUND(RIGHT(DataFromForm[[#This Row],[Heure sieste]]*1,2),15))</f>
        <v>#VALUE!</v>
      </c>
      <c r="AO873" t="e">
        <f>MROUND(DataFromForm[[#This Row],[Durée sieste]],15)</f>
        <v>#VALUE!</v>
      </c>
      <c r="AP873" t="e" cm="1">
        <f t="array" aca="1" ref="AP873" ca="1">RIGHT(CELL("address",INDEX(Agenda!A:A,MATCH(DataFromForm[[#This Row],[Date]],Agenda!A:A,0))),3)</f>
        <v>#VALUE!</v>
      </c>
      <c r="AQ873" s="4" t="e" cm="1">
        <f t="array" ref="AQ873">INDEX(MatriceHeureHeure[], MATCH(AN873*1,TableHeuresMinutes[Colonne1],0),MATCH(AM873*1,(MatriceHeureHeure[#Headers])*1,0))</f>
        <v>#VALUE!</v>
      </c>
      <c r="AR873" t="e">
        <f t="shared" si="14"/>
        <v>#VALUE!</v>
      </c>
    </row>
    <row r="874" spans="16:44">
      <c r="P874" s="30" t="e">
        <f>LEFT(TEXT(DataFromForm[[#This Row],[Heure coucher]],"0000"),2)</f>
        <v>#VALUE!</v>
      </c>
      <c r="Q874" s="31" t="e">
        <f>LEFT(TEXT(DataFromForm[[#This Row],[Heure coucher]],"0000"),2)+1</f>
        <v>#VALUE!</v>
      </c>
      <c r="R874" s="32" t="e">
        <f>IF(RIGHT(DataFromForm[[#This Row],[Heure coucher]],2)*1 &gt;57,Q874, P874)</f>
        <v>#VALUE!</v>
      </c>
      <c r="S874" s="33" t="e">
        <f>IF(RIGHT(DataFromForm[[#This Row],[Heure coucher]],2)*1 &gt;57,0,MROUND(RIGHT(DataFromForm[[#This Row],[Heure coucher]]*1,2),15))</f>
        <v>#VALUE!</v>
      </c>
      <c r="T874" s="20" t="e" cm="1">
        <f t="array" aca="1" ref="T874" ca="1">RIGHT(CELL("address",INDEX(Agenda!A:A,MATCH(DataFromForm[[#This Row],[Date]],Agenda!A:A,0))),3)</f>
        <v>#VALUE!</v>
      </c>
      <c r="U874" s="34" t="e" cm="1">
        <f t="array" ref="U874">INDEX(MatriceHeureHeure[], MATCH(S874*1,TableHeuresMinutes[Colonne1],0),MATCH(R874*1,(MatriceHeureHeure[#Headers])*1,0))</f>
        <v>#VALUE!</v>
      </c>
      <c r="W874" s="30" t="e">
        <f>LEFT(TEXT(DataFromForm[[#This Row],[Heure levé]],"0000"),2)</f>
        <v>#VALUE!</v>
      </c>
      <c r="X874" s="31" t="e">
        <f>LEFT(TEXT(DataFromForm[[#This Row],[Heure levé]],"0000"),2)+1</f>
        <v>#VALUE!</v>
      </c>
      <c r="Y874" t="e">
        <f>IF(RIGHT(DataFromForm[[#This Row],[Heure levé]],2)*1 &gt;57, X874,W874)</f>
        <v>#VALUE!</v>
      </c>
      <c r="Z874" t="e">
        <f>IF(RIGHT(DataFromForm[[#This Row],[Heure levé]],2)*1 &gt;57,0,MROUND(RIGHT(DataFromForm[[#This Row],[Heure coucher]]*1,2),15))</f>
        <v>#VALUE!</v>
      </c>
      <c r="AA874" t="e" cm="1">
        <f t="array" aca="1" ref="AA874" ca="1">RIGHT(CELL("address",INDEX(Agenda!A:A,MATCH(DataFromForm[[#This Row],[Date]],Agenda!A:A,0))),3)</f>
        <v>#VALUE!</v>
      </c>
      <c r="AB874" s="4" t="e" cm="1">
        <f t="array" ref="AB874">INDEX(MatriceHeureHeure[], MATCH(Z874*1,TableHeuresMinutes[Colonne1],0),MATCH(Y874*1,(MatriceHeureHeure[#Headers])*1,0))</f>
        <v>#VALUE!</v>
      </c>
      <c r="AD874" s="48" t="e">
        <f>LEFT(TEXT(DataFromForm[[#This Row],[HeureBoisson]],"0000"),2)</f>
        <v>#VALUE!</v>
      </c>
      <c r="AE874" s="31" t="e">
        <f>LEFT(TEXT(DataFromForm[[#This Row],[HeureBoisson]],"0000"),2)+1</f>
        <v>#VALUE!</v>
      </c>
      <c r="AF874" t="e">
        <f>IF(RIGHT(DataFromForm[[#This Row],[HeureBoisson]],2)*1 &gt;57, AE874,AD874)</f>
        <v>#VALUE!</v>
      </c>
      <c r="AG874" t="e">
        <f>IF(RIGHT(DataFromForm[[#This Row],[HeureBoisson]],2)*1 &gt;57,0,MROUND(RIGHT(DataFromForm[[#This Row],[Heure coucher]]*1,2),15))</f>
        <v>#VALUE!</v>
      </c>
      <c r="AH874" t="e" cm="1">
        <f t="array" aca="1" ref="AH874" ca="1">RIGHT(CELL("address",INDEX(Agenda!A:A,MATCH(DataFromForm[[#This Row],[Date]],Agenda!A:A,0))),3)-1</f>
        <v>#VALUE!</v>
      </c>
      <c r="AI874" s="4" t="e" cm="1">
        <f t="array" ref="AI874">INDEX(MatriceHeureHeure[], MATCH(AG874*1,TableHeuresMinutes[Colonne1],0),MATCH(AF874*1,(MatriceHeureHeure[#Headers])*1,0))</f>
        <v>#VALUE!</v>
      </c>
      <c r="AJ874" s="37">
        <v>0</v>
      </c>
      <c r="AK874" s="48" t="e">
        <f>LEFT(TEXT(DataFromForm[[#This Row],[Heure sieste]],"0000"),2)</f>
        <v>#VALUE!</v>
      </c>
      <c r="AL874" s="31" t="e">
        <f>LEFT(TEXT(DataFromForm[[#This Row],[Heure sieste]],"0000"),2)+1</f>
        <v>#VALUE!</v>
      </c>
      <c r="AM874" t="e">
        <f>IF(RIGHT(DataFromForm[[#This Row],[Heure sieste]],2)*1 &gt;57, AL874,AK874)</f>
        <v>#VALUE!</v>
      </c>
      <c r="AN874" t="e">
        <f>IF(RIGHT(DataFromForm[[#This Row],[Heure sieste]],2)*1 &gt;57,0,MROUND(RIGHT(DataFromForm[[#This Row],[Heure sieste]]*1,2),15))</f>
        <v>#VALUE!</v>
      </c>
      <c r="AO874" t="e">
        <f>MROUND(DataFromForm[[#This Row],[Durée sieste]],15)</f>
        <v>#VALUE!</v>
      </c>
      <c r="AP874" t="e" cm="1">
        <f t="array" aca="1" ref="AP874" ca="1">RIGHT(CELL("address",INDEX(Agenda!A:A,MATCH(DataFromForm[[#This Row],[Date]],Agenda!A:A,0))),3)</f>
        <v>#VALUE!</v>
      </c>
      <c r="AQ874" s="4" t="e" cm="1">
        <f t="array" ref="AQ874">INDEX(MatriceHeureHeure[], MATCH(AN874*1,TableHeuresMinutes[Colonne1],0),MATCH(AM874*1,(MatriceHeureHeure[#Headers])*1,0))</f>
        <v>#VALUE!</v>
      </c>
      <c r="AR874" t="e">
        <f t="shared" si="14"/>
        <v>#VALUE!</v>
      </c>
    </row>
    <row r="875" spans="16:44">
      <c r="P875" s="30" t="e">
        <f>LEFT(TEXT(DataFromForm[[#This Row],[Heure coucher]],"0000"),2)</f>
        <v>#VALUE!</v>
      </c>
      <c r="Q875" s="31" t="e">
        <f>LEFT(TEXT(DataFromForm[[#This Row],[Heure coucher]],"0000"),2)+1</f>
        <v>#VALUE!</v>
      </c>
      <c r="R875" s="32" t="e">
        <f>IF(RIGHT(DataFromForm[[#This Row],[Heure coucher]],2)*1 &gt;57,Q875, P875)</f>
        <v>#VALUE!</v>
      </c>
      <c r="S875" s="33" t="e">
        <f>IF(RIGHT(DataFromForm[[#This Row],[Heure coucher]],2)*1 &gt;57,0,MROUND(RIGHT(DataFromForm[[#This Row],[Heure coucher]]*1,2),15))</f>
        <v>#VALUE!</v>
      </c>
      <c r="T875" s="20" t="e" cm="1">
        <f t="array" aca="1" ref="T875" ca="1">RIGHT(CELL("address",INDEX(Agenda!A:A,MATCH(DataFromForm[[#This Row],[Date]],Agenda!A:A,0))),3)</f>
        <v>#VALUE!</v>
      </c>
      <c r="U875" s="34" t="e" cm="1">
        <f t="array" ref="U875">INDEX(MatriceHeureHeure[], MATCH(S875*1,TableHeuresMinutes[Colonne1],0),MATCH(R875*1,(MatriceHeureHeure[#Headers])*1,0))</f>
        <v>#VALUE!</v>
      </c>
      <c r="W875" s="30" t="e">
        <f>LEFT(TEXT(DataFromForm[[#This Row],[Heure levé]],"0000"),2)</f>
        <v>#VALUE!</v>
      </c>
      <c r="X875" s="31" t="e">
        <f>LEFT(TEXT(DataFromForm[[#This Row],[Heure levé]],"0000"),2)+1</f>
        <v>#VALUE!</v>
      </c>
      <c r="Y875" t="e">
        <f>IF(RIGHT(DataFromForm[[#This Row],[Heure levé]],2)*1 &gt;57, X875,W875)</f>
        <v>#VALUE!</v>
      </c>
      <c r="Z875" t="e">
        <f>IF(RIGHT(DataFromForm[[#This Row],[Heure levé]],2)*1 &gt;57,0,MROUND(RIGHT(DataFromForm[[#This Row],[Heure coucher]]*1,2),15))</f>
        <v>#VALUE!</v>
      </c>
      <c r="AA875" t="e" cm="1">
        <f t="array" aca="1" ref="AA875" ca="1">RIGHT(CELL("address",INDEX(Agenda!A:A,MATCH(DataFromForm[[#This Row],[Date]],Agenda!A:A,0))),3)</f>
        <v>#VALUE!</v>
      </c>
      <c r="AB875" s="4" t="e" cm="1">
        <f t="array" ref="AB875">INDEX(MatriceHeureHeure[], MATCH(Z875*1,TableHeuresMinutes[Colonne1],0),MATCH(Y875*1,(MatriceHeureHeure[#Headers])*1,0))</f>
        <v>#VALUE!</v>
      </c>
      <c r="AD875" s="48" t="e">
        <f>LEFT(TEXT(DataFromForm[[#This Row],[HeureBoisson]],"0000"),2)</f>
        <v>#VALUE!</v>
      </c>
      <c r="AE875" s="31" t="e">
        <f>LEFT(TEXT(DataFromForm[[#This Row],[HeureBoisson]],"0000"),2)+1</f>
        <v>#VALUE!</v>
      </c>
      <c r="AF875" t="e">
        <f>IF(RIGHT(DataFromForm[[#This Row],[HeureBoisson]],2)*1 &gt;57, AE875,AD875)</f>
        <v>#VALUE!</v>
      </c>
      <c r="AG875" t="e">
        <f>IF(RIGHT(DataFromForm[[#This Row],[HeureBoisson]],2)*1 &gt;57,0,MROUND(RIGHT(DataFromForm[[#This Row],[Heure coucher]]*1,2),15))</f>
        <v>#VALUE!</v>
      </c>
      <c r="AH875" t="e" cm="1">
        <f t="array" aca="1" ref="AH875" ca="1">RIGHT(CELL("address",INDEX(Agenda!A:A,MATCH(DataFromForm[[#This Row],[Date]],Agenda!A:A,0))),3)-1</f>
        <v>#VALUE!</v>
      </c>
      <c r="AI875" s="4" t="e" cm="1">
        <f t="array" ref="AI875">INDEX(MatriceHeureHeure[], MATCH(AG875*1,TableHeuresMinutes[Colonne1],0),MATCH(AF875*1,(MatriceHeureHeure[#Headers])*1,0))</f>
        <v>#VALUE!</v>
      </c>
      <c r="AJ875" s="37">
        <v>0</v>
      </c>
      <c r="AK875" s="48" t="e">
        <f>LEFT(TEXT(DataFromForm[[#This Row],[Heure sieste]],"0000"),2)</f>
        <v>#VALUE!</v>
      </c>
      <c r="AL875" s="31" t="e">
        <f>LEFT(TEXT(DataFromForm[[#This Row],[Heure sieste]],"0000"),2)+1</f>
        <v>#VALUE!</v>
      </c>
      <c r="AM875" t="e">
        <f>IF(RIGHT(DataFromForm[[#This Row],[Heure sieste]],2)*1 &gt;57, AL875,AK875)</f>
        <v>#VALUE!</v>
      </c>
      <c r="AN875" t="e">
        <f>IF(RIGHT(DataFromForm[[#This Row],[Heure sieste]],2)*1 &gt;57,0,MROUND(RIGHT(DataFromForm[[#This Row],[Heure sieste]]*1,2),15))</f>
        <v>#VALUE!</v>
      </c>
      <c r="AO875" t="e">
        <f>MROUND(DataFromForm[[#This Row],[Durée sieste]],15)</f>
        <v>#VALUE!</v>
      </c>
      <c r="AP875" t="e" cm="1">
        <f t="array" aca="1" ref="AP875" ca="1">RIGHT(CELL("address",INDEX(Agenda!A:A,MATCH(DataFromForm[[#This Row],[Date]],Agenda!A:A,0))),3)</f>
        <v>#VALUE!</v>
      </c>
      <c r="AQ875" s="4" t="e" cm="1">
        <f t="array" ref="AQ875">INDEX(MatriceHeureHeure[], MATCH(AN875*1,TableHeuresMinutes[Colonne1],0),MATCH(AM875*1,(MatriceHeureHeure[#Headers])*1,0))</f>
        <v>#VALUE!</v>
      </c>
      <c r="AR875" t="e">
        <f t="shared" si="14"/>
        <v>#VALUE!</v>
      </c>
    </row>
    <row r="876" spans="16:44">
      <c r="P876" s="30" t="e">
        <f>LEFT(TEXT(DataFromForm[[#This Row],[Heure coucher]],"0000"),2)</f>
        <v>#VALUE!</v>
      </c>
      <c r="Q876" s="31" t="e">
        <f>LEFT(TEXT(DataFromForm[[#This Row],[Heure coucher]],"0000"),2)+1</f>
        <v>#VALUE!</v>
      </c>
      <c r="R876" s="32" t="e">
        <f>IF(RIGHT(DataFromForm[[#This Row],[Heure coucher]],2)*1 &gt;57,Q876, P876)</f>
        <v>#VALUE!</v>
      </c>
      <c r="S876" s="33" t="e">
        <f>IF(RIGHT(DataFromForm[[#This Row],[Heure coucher]],2)*1 &gt;57,0,MROUND(RIGHT(DataFromForm[[#This Row],[Heure coucher]]*1,2),15))</f>
        <v>#VALUE!</v>
      </c>
      <c r="T876" s="20" t="e" cm="1">
        <f t="array" aca="1" ref="T876" ca="1">RIGHT(CELL("address",INDEX(Agenda!A:A,MATCH(DataFromForm[[#This Row],[Date]],Agenda!A:A,0))),3)</f>
        <v>#VALUE!</v>
      </c>
      <c r="U876" s="34" t="e" cm="1">
        <f t="array" ref="U876">INDEX(MatriceHeureHeure[], MATCH(S876*1,TableHeuresMinutes[Colonne1],0),MATCH(R876*1,(MatriceHeureHeure[#Headers])*1,0))</f>
        <v>#VALUE!</v>
      </c>
      <c r="W876" s="30" t="e">
        <f>LEFT(TEXT(DataFromForm[[#This Row],[Heure levé]],"0000"),2)</f>
        <v>#VALUE!</v>
      </c>
      <c r="X876" s="31" t="e">
        <f>LEFT(TEXT(DataFromForm[[#This Row],[Heure levé]],"0000"),2)+1</f>
        <v>#VALUE!</v>
      </c>
      <c r="Y876" t="e">
        <f>IF(RIGHT(DataFromForm[[#This Row],[Heure levé]],2)*1 &gt;57, X876,W876)</f>
        <v>#VALUE!</v>
      </c>
      <c r="Z876" t="e">
        <f>IF(RIGHT(DataFromForm[[#This Row],[Heure levé]],2)*1 &gt;57,0,MROUND(RIGHT(DataFromForm[[#This Row],[Heure coucher]]*1,2),15))</f>
        <v>#VALUE!</v>
      </c>
      <c r="AA876" t="e" cm="1">
        <f t="array" aca="1" ref="AA876" ca="1">RIGHT(CELL("address",INDEX(Agenda!A:A,MATCH(DataFromForm[[#This Row],[Date]],Agenda!A:A,0))),3)</f>
        <v>#VALUE!</v>
      </c>
      <c r="AB876" s="4" t="e" cm="1">
        <f t="array" ref="AB876">INDEX(MatriceHeureHeure[], MATCH(Z876*1,TableHeuresMinutes[Colonne1],0),MATCH(Y876*1,(MatriceHeureHeure[#Headers])*1,0))</f>
        <v>#VALUE!</v>
      </c>
      <c r="AD876" s="48" t="e">
        <f>LEFT(TEXT(DataFromForm[[#This Row],[HeureBoisson]],"0000"),2)</f>
        <v>#VALUE!</v>
      </c>
      <c r="AE876" s="31" t="e">
        <f>LEFT(TEXT(DataFromForm[[#This Row],[HeureBoisson]],"0000"),2)+1</f>
        <v>#VALUE!</v>
      </c>
      <c r="AF876" t="e">
        <f>IF(RIGHT(DataFromForm[[#This Row],[HeureBoisson]],2)*1 &gt;57, AE876,AD876)</f>
        <v>#VALUE!</v>
      </c>
      <c r="AG876" t="e">
        <f>IF(RIGHT(DataFromForm[[#This Row],[HeureBoisson]],2)*1 &gt;57,0,MROUND(RIGHT(DataFromForm[[#This Row],[Heure coucher]]*1,2),15))</f>
        <v>#VALUE!</v>
      </c>
      <c r="AH876" t="e" cm="1">
        <f t="array" aca="1" ref="AH876" ca="1">RIGHT(CELL("address",INDEX(Agenda!A:A,MATCH(DataFromForm[[#This Row],[Date]],Agenda!A:A,0))),3)-1</f>
        <v>#VALUE!</v>
      </c>
      <c r="AI876" s="4" t="e" cm="1">
        <f t="array" ref="AI876">INDEX(MatriceHeureHeure[], MATCH(AG876*1,TableHeuresMinutes[Colonne1],0),MATCH(AF876*1,(MatriceHeureHeure[#Headers])*1,0))</f>
        <v>#VALUE!</v>
      </c>
      <c r="AJ876" s="37">
        <v>0</v>
      </c>
      <c r="AK876" s="48" t="e">
        <f>LEFT(TEXT(DataFromForm[[#This Row],[Heure sieste]],"0000"),2)</f>
        <v>#VALUE!</v>
      </c>
      <c r="AL876" s="31" t="e">
        <f>LEFT(TEXT(DataFromForm[[#This Row],[Heure sieste]],"0000"),2)+1</f>
        <v>#VALUE!</v>
      </c>
      <c r="AM876" t="e">
        <f>IF(RIGHT(DataFromForm[[#This Row],[Heure sieste]],2)*1 &gt;57, AL876,AK876)</f>
        <v>#VALUE!</v>
      </c>
      <c r="AN876" t="e">
        <f>IF(RIGHT(DataFromForm[[#This Row],[Heure sieste]],2)*1 &gt;57,0,MROUND(RIGHT(DataFromForm[[#This Row],[Heure sieste]]*1,2),15))</f>
        <v>#VALUE!</v>
      </c>
      <c r="AO876" t="e">
        <f>MROUND(DataFromForm[[#This Row],[Durée sieste]],15)</f>
        <v>#VALUE!</v>
      </c>
      <c r="AP876" t="e" cm="1">
        <f t="array" aca="1" ref="AP876" ca="1">RIGHT(CELL("address",INDEX(Agenda!A:A,MATCH(DataFromForm[[#This Row],[Date]],Agenda!A:A,0))),3)</f>
        <v>#VALUE!</v>
      </c>
      <c r="AQ876" s="4" t="e" cm="1">
        <f t="array" ref="AQ876">INDEX(MatriceHeureHeure[], MATCH(AN876*1,TableHeuresMinutes[Colonne1],0),MATCH(AM876*1,(MatriceHeureHeure[#Headers])*1,0))</f>
        <v>#VALUE!</v>
      </c>
      <c r="AR876" t="e">
        <f t="shared" si="14"/>
        <v>#VALUE!</v>
      </c>
    </row>
    <row r="877" spans="16:44">
      <c r="P877" s="30" t="e">
        <f>LEFT(TEXT(DataFromForm[[#This Row],[Heure coucher]],"0000"),2)</f>
        <v>#VALUE!</v>
      </c>
      <c r="Q877" s="31" t="e">
        <f>LEFT(TEXT(DataFromForm[[#This Row],[Heure coucher]],"0000"),2)+1</f>
        <v>#VALUE!</v>
      </c>
      <c r="R877" s="32" t="e">
        <f>IF(RIGHT(DataFromForm[[#This Row],[Heure coucher]],2)*1 &gt;57,Q877, P877)</f>
        <v>#VALUE!</v>
      </c>
      <c r="S877" s="33" t="e">
        <f>IF(RIGHT(DataFromForm[[#This Row],[Heure coucher]],2)*1 &gt;57,0,MROUND(RIGHT(DataFromForm[[#This Row],[Heure coucher]]*1,2),15))</f>
        <v>#VALUE!</v>
      </c>
      <c r="T877" s="20" t="e" cm="1">
        <f t="array" aca="1" ref="T877" ca="1">RIGHT(CELL("address",INDEX(Agenda!A:A,MATCH(DataFromForm[[#This Row],[Date]],Agenda!A:A,0))),3)</f>
        <v>#VALUE!</v>
      </c>
      <c r="U877" s="34" t="e" cm="1">
        <f t="array" ref="U877">INDEX(MatriceHeureHeure[], MATCH(S877*1,TableHeuresMinutes[Colonne1],0),MATCH(R877*1,(MatriceHeureHeure[#Headers])*1,0))</f>
        <v>#VALUE!</v>
      </c>
      <c r="W877" s="30" t="e">
        <f>LEFT(TEXT(DataFromForm[[#This Row],[Heure levé]],"0000"),2)</f>
        <v>#VALUE!</v>
      </c>
      <c r="X877" s="31" t="e">
        <f>LEFT(TEXT(DataFromForm[[#This Row],[Heure levé]],"0000"),2)+1</f>
        <v>#VALUE!</v>
      </c>
      <c r="Y877" t="e">
        <f>IF(RIGHT(DataFromForm[[#This Row],[Heure levé]],2)*1 &gt;57, X877,W877)</f>
        <v>#VALUE!</v>
      </c>
      <c r="Z877" t="e">
        <f>IF(RIGHT(DataFromForm[[#This Row],[Heure levé]],2)*1 &gt;57,0,MROUND(RIGHT(DataFromForm[[#This Row],[Heure coucher]]*1,2),15))</f>
        <v>#VALUE!</v>
      </c>
      <c r="AA877" t="e" cm="1">
        <f t="array" aca="1" ref="AA877" ca="1">RIGHT(CELL("address",INDEX(Agenda!A:A,MATCH(DataFromForm[[#This Row],[Date]],Agenda!A:A,0))),3)</f>
        <v>#VALUE!</v>
      </c>
      <c r="AB877" s="4" t="e" cm="1">
        <f t="array" ref="AB877">INDEX(MatriceHeureHeure[], MATCH(Z877*1,TableHeuresMinutes[Colonne1],0),MATCH(Y877*1,(MatriceHeureHeure[#Headers])*1,0))</f>
        <v>#VALUE!</v>
      </c>
      <c r="AD877" s="48" t="e">
        <f>LEFT(TEXT(DataFromForm[[#This Row],[HeureBoisson]],"0000"),2)</f>
        <v>#VALUE!</v>
      </c>
      <c r="AE877" s="31" t="e">
        <f>LEFT(TEXT(DataFromForm[[#This Row],[HeureBoisson]],"0000"),2)+1</f>
        <v>#VALUE!</v>
      </c>
      <c r="AF877" t="e">
        <f>IF(RIGHT(DataFromForm[[#This Row],[HeureBoisson]],2)*1 &gt;57, AE877,AD877)</f>
        <v>#VALUE!</v>
      </c>
      <c r="AG877" t="e">
        <f>IF(RIGHT(DataFromForm[[#This Row],[HeureBoisson]],2)*1 &gt;57,0,MROUND(RIGHT(DataFromForm[[#This Row],[Heure coucher]]*1,2),15))</f>
        <v>#VALUE!</v>
      </c>
      <c r="AH877" t="e" cm="1">
        <f t="array" aca="1" ref="AH877" ca="1">RIGHT(CELL("address",INDEX(Agenda!A:A,MATCH(DataFromForm[[#This Row],[Date]],Agenda!A:A,0))),3)-1</f>
        <v>#VALUE!</v>
      </c>
      <c r="AI877" s="4" t="e" cm="1">
        <f t="array" ref="AI877">INDEX(MatriceHeureHeure[], MATCH(AG877*1,TableHeuresMinutes[Colonne1],0),MATCH(AF877*1,(MatriceHeureHeure[#Headers])*1,0))</f>
        <v>#VALUE!</v>
      </c>
      <c r="AJ877" s="37">
        <v>0</v>
      </c>
      <c r="AK877" s="48" t="e">
        <f>LEFT(TEXT(DataFromForm[[#This Row],[Heure sieste]],"0000"),2)</f>
        <v>#VALUE!</v>
      </c>
      <c r="AL877" s="31" t="e">
        <f>LEFT(TEXT(DataFromForm[[#This Row],[Heure sieste]],"0000"),2)+1</f>
        <v>#VALUE!</v>
      </c>
      <c r="AM877" t="e">
        <f>IF(RIGHT(DataFromForm[[#This Row],[Heure sieste]],2)*1 &gt;57, AL877,AK877)</f>
        <v>#VALUE!</v>
      </c>
      <c r="AN877" t="e">
        <f>IF(RIGHT(DataFromForm[[#This Row],[Heure sieste]],2)*1 &gt;57,0,MROUND(RIGHT(DataFromForm[[#This Row],[Heure sieste]]*1,2),15))</f>
        <v>#VALUE!</v>
      </c>
      <c r="AO877" t="e">
        <f>MROUND(DataFromForm[[#This Row],[Durée sieste]],15)</f>
        <v>#VALUE!</v>
      </c>
      <c r="AP877" t="e" cm="1">
        <f t="array" aca="1" ref="AP877" ca="1">RIGHT(CELL("address",INDEX(Agenda!A:A,MATCH(DataFromForm[[#This Row],[Date]],Agenda!A:A,0))),3)</f>
        <v>#VALUE!</v>
      </c>
      <c r="AQ877" s="4" t="e" cm="1">
        <f t="array" ref="AQ877">INDEX(MatriceHeureHeure[], MATCH(AN877*1,TableHeuresMinutes[Colonne1],0),MATCH(AM877*1,(MatriceHeureHeure[#Headers])*1,0))</f>
        <v>#VALUE!</v>
      </c>
      <c r="AR877" t="e">
        <f t="shared" si="14"/>
        <v>#VALUE!</v>
      </c>
    </row>
    <row r="878" spans="16:44">
      <c r="P878" s="30" t="e">
        <f>LEFT(TEXT(DataFromForm[[#This Row],[Heure coucher]],"0000"),2)</f>
        <v>#VALUE!</v>
      </c>
      <c r="Q878" s="31" t="e">
        <f>LEFT(TEXT(DataFromForm[[#This Row],[Heure coucher]],"0000"),2)+1</f>
        <v>#VALUE!</v>
      </c>
      <c r="R878" s="32" t="e">
        <f>IF(RIGHT(DataFromForm[[#This Row],[Heure coucher]],2)*1 &gt;57,Q878, P878)</f>
        <v>#VALUE!</v>
      </c>
      <c r="S878" s="33" t="e">
        <f>IF(RIGHT(DataFromForm[[#This Row],[Heure coucher]],2)*1 &gt;57,0,MROUND(RIGHT(DataFromForm[[#This Row],[Heure coucher]]*1,2),15))</f>
        <v>#VALUE!</v>
      </c>
      <c r="T878" s="20" t="e" cm="1">
        <f t="array" aca="1" ref="T878" ca="1">RIGHT(CELL("address",INDEX(Agenda!A:A,MATCH(DataFromForm[[#This Row],[Date]],Agenda!A:A,0))),3)</f>
        <v>#VALUE!</v>
      </c>
      <c r="U878" s="34" t="e" cm="1">
        <f t="array" ref="U878">INDEX(MatriceHeureHeure[], MATCH(S878*1,TableHeuresMinutes[Colonne1],0),MATCH(R878*1,(MatriceHeureHeure[#Headers])*1,0))</f>
        <v>#VALUE!</v>
      </c>
      <c r="W878" s="30" t="e">
        <f>LEFT(TEXT(DataFromForm[[#This Row],[Heure levé]],"0000"),2)</f>
        <v>#VALUE!</v>
      </c>
      <c r="X878" s="31" t="e">
        <f>LEFT(TEXT(DataFromForm[[#This Row],[Heure levé]],"0000"),2)+1</f>
        <v>#VALUE!</v>
      </c>
      <c r="Y878" t="e">
        <f>IF(RIGHT(DataFromForm[[#This Row],[Heure levé]],2)*1 &gt;57, X878,W878)</f>
        <v>#VALUE!</v>
      </c>
      <c r="Z878" t="e">
        <f>IF(RIGHT(DataFromForm[[#This Row],[Heure levé]],2)*1 &gt;57,0,MROUND(RIGHT(DataFromForm[[#This Row],[Heure coucher]]*1,2),15))</f>
        <v>#VALUE!</v>
      </c>
      <c r="AA878" t="e" cm="1">
        <f t="array" aca="1" ref="AA878" ca="1">RIGHT(CELL("address",INDEX(Agenda!A:A,MATCH(DataFromForm[[#This Row],[Date]],Agenda!A:A,0))),3)</f>
        <v>#VALUE!</v>
      </c>
      <c r="AB878" s="4" t="e" cm="1">
        <f t="array" ref="AB878">INDEX(MatriceHeureHeure[], MATCH(Z878*1,TableHeuresMinutes[Colonne1],0),MATCH(Y878*1,(MatriceHeureHeure[#Headers])*1,0))</f>
        <v>#VALUE!</v>
      </c>
      <c r="AD878" s="48" t="e">
        <f>LEFT(TEXT(DataFromForm[[#This Row],[HeureBoisson]],"0000"),2)</f>
        <v>#VALUE!</v>
      </c>
      <c r="AE878" s="31" t="e">
        <f>LEFT(TEXT(DataFromForm[[#This Row],[HeureBoisson]],"0000"),2)+1</f>
        <v>#VALUE!</v>
      </c>
      <c r="AF878" t="e">
        <f>IF(RIGHT(DataFromForm[[#This Row],[HeureBoisson]],2)*1 &gt;57, AE878,AD878)</f>
        <v>#VALUE!</v>
      </c>
      <c r="AG878" t="e">
        <f>IF(RIGHT(DataFromForm[[#This Row],[HeureBoisson]],2)*1 &gt;57,0,MROUND(RIGHT(DataFromForm[[#This Row],[Heure coucher]]*1,2),15))</f>
        <v>#VALUE!</v>
      </c>
      <c r="AH878" t="e" cm="1">
        <f t="array" aca="1" ref="AH878" ca="1">RIGHT(CELL("address",INDEX(Agenda!A:A,MATCH(DataFromForm[[#This Row],[Date]],Agenda!A:A,0))),3)-1</f>
        <v>#VALUE!</v>
      </c>
      <c r="AI878" s="4" t="e" cm="1">
        <f t="array" ref="AI878">INDEX(MatriceHeureHeure[], MATCH(AG878*1,TableHeuresMinutes[Colonne1],0),MATCH(AF878*1,(MatriceHeureHeure[#Headers])*1,0))</f>
        <v>#VALUE!</v>
      </c>
      <c r="AJ878" s="37">
        <v>0</v>
      </c>
      <c r="AK878" s="48" t="e">
        <f>LEFT(TEXT(DataFromForm[[#This Row],[Heure sieste]],"0000"),2)</f>
        <v>#VALUE!</v>
      </c>
      <c r="AL878" s="31" t="e">
        <f>LEFT(TEXT(DataFromForm[[#This Row],[Heure sieste]],"0000"),2)+1</f>
        <v>#VALUE!</v>
      </c>
      <c r="AM878" t="e">
        <f>IF(RIGHT(DataFromForm[[#This Row],[Heure sieste]],2)*1 &gt;57, AL878,AK878)</f>
        <v>#VALUE!</v>
      </c>
      <c r="AN878" t="e">
        <f>IF(RIGHT(DataFromForm[[#This Row],[Heure sieste]],2)*1 &gt;57,0,MROUND(RIGHT(DataFromForm[[#This Row],[Heure sieste]]*1,2),15))</f>
        <v>#VALUE!</v>
      </c>
      <c r="AO878" t="e">
        <f>MROUND(DataFromForm[[#This Row],[Durée sieste]],15)</f>
        <v>#VALUE!</v>
      </c>
      <c r="AP878" t="e" cm="1">
        <f t="array" aca="1" ref="AP878" ca="1">RIGHT(CELL("address",INDEX(Agenda!A:A,MATCH(DataFromForm[[#This Row],[Date]],Agenda!A:A,0))),3)</f>
        <v>#VALUE!</v>
      </c>
      <c r="AQ878" s="4" t="e" cm="1">
        <f t="array" ref="AQ878">INDEX(MatriceHeureHeure[], MATCH(AN878*1,TableHeuresMinutes[Colonne1],0),MATCH(AM878*1,(MatriceHeureHeure[#Headers])*1,0))</f>
        <v>#VALUE!</v>
      </c>
      <c r="AR878" t="e">
        <f t="shared" si="14"/>
        <v>#VALUE!</v>
      </c>
    </row>
    <row r="879" spans="16:44">
      <c r="P879" s="30" t="e">
        <f>LEFT(TEXT(DataFromForm[[#This Row],[Heure coucher]],"0000"),2)</f>
        <v>#VALUE!</v>
      </c>
      <c r="Q879" s="31" t="e">
        <f>LEFT(TEXT(DataFromForm[[#This Row],[Heure coucher]],"0000"),2)+1</f>
        <v>#VALUE!</v>
      </c>
      <c r="R879" s="32" t="e">
        <f>IF(RIGHT(DataFromForm[[#This Row],[Heure coucher]],2)*1 &gt;57,Q879, P879)</f>
        <v>#VALUE!</v>
      </c>
      <c r="S879" s="33" t="e">
        <f>IF(RIGHT(DataFromForm[[#This Row],[Heure coucher]],2)*1 &gt;57,0,MROUND(RIGHT(DataFromForm[[#This Row],[Heure coucher]]*1,2),15))</f>
        <v>#VALUE!</v>
      </c>
      <c r="T879" s="20" t="e" cm="1">
        <f t="array" aca="1" ref="T879" ca="1">RIGHT(CELL("address",INDEX(Agenda!A:A,MATCH(DataFromForm[[#This Row],[Date]],Agenda!A:A,0))),3)</f>
        <v>#VALUE!</v>
      </c>
      <c r="U879" s="34" t="e" cm="1">
        <f t="array" ref="U879">INDEX(MatriceHeureHeure[], MATCH(S879*1,TableHeuresMinutes[Colonne1],0),MATCH(R879*1,(MatriceHeureHeure[#Headers])*1,0))</f>
        <v>#VALUE!</v>
      </c>
      <c r="W879" s="30" t="e">
        <f>LEFT(TEXT(DataFromForm[[#This Row],[Heure levé]],"0000"),2)</f>
        <v>#VALUE!</v>
      </c>
      <c r="X879" s="31" t="e">
        <f>LEFT(TEXT(DataFromForm[[#This Row],[Heure levé]],"0000"),2)+1</f>
        <v>#VALUE!</v>
      </c>
      <c r="Y879" t="e">
        <f>IF(RIGHT(DataFromForm[[#This Row],[Heure levé]],2)*1 &gt;57, X879,W879)</f>
        <v>#VALUE!</v>
      </c>
      <c r="Z879" t="e">
        <f>IF(RIGHT(DataFromForm[[#This Row],[Heure levé]],2)*1 &gt;57,0,MROUND(RIGHT(DataFromForm[[#This Row],[Heure coucher]]*1,2),15))</f>
        <v>#VALUE!</v>
      </c>
      <c r="AA879" t="e" cm="1">
        <f t="array" aca="1" ref="AA879" ca="1">RIGHT(CELL("address",INDEX(Agenda!A:A,MATCH(DataFromForm[[#This Row],[Date]],Agenda!A:A,0))),3)</f>
        <v>#VALUE!</v>
      </c>
      <c r="AB879" s="4" t="e" cm="1">
        <f t="array" ref="AB879">INDEX(MatriceHeureHeure[], MATCH(Z879*1,TableHeuresMinutes[Colonne1],0),MATCH(Y879*1,(MatriceHeureHeure[#Headers])*1,0))</f>
        <v>#VALUE!</v>
      </c>
      <c r="AD879" s="48" t="e">
        <f>LEFT(TEXT(DataFromForm[[#This Row],[HeureBoisson]],"0000"),2)</f>
        <v>#VALUE!</v>
      </c>
      <c r="AE879" s="31" t="e">
        <f>LEFT(TEXT(DataFromForm[[#This Row],[HeureBoisson]],"0000"),2)+1</f>
        <v>#VALUE!</v>
      </c>
      <c r="AF879" t="e">
        <f>IF(RIGHT(DataFromForm[[#This Row],[HeureBoisson]],2)*1 &gt;57, AE879,AD879)</f>
        <v>#VALUE!</v>
      </c>
      <c r="AG879" t="e">
        <f>IF(RIGHT(DataFromForm[[#This Row],[HeureBoisson]],2)*1 &gt;57,0,MROUND(RIGHT(DataFromForm[[#This Row],[Heure coucher]]*1,2),15))</f>
        <v>#VALUE!</v>
      </c>
      <c r="AH879" t="e" cm="1">
        <f t="array" aca="1" ref="AH879" ca="1">RIGHT(CELL("address",INDEX(Agenda!A:A,MATCH(DataFromForm[[#This Row],[Date]],Agenda!A:A,0))),3)-1</f>
        <v>#VALUE!</v>
      </c>
      <c r="AI879" s="4" t="e" cm="1">
        <f t="array" ref="AI879">INDEX(MatriceHeureHeure[], MATCH(AG879*1,TableHeuresMinutes[Colonne1],0),MATCH(AF879*1,(MatriceHeureHeure[#Headers])*1,0))</f>
        <v>#VALUE!</v>
      </c>
      <c r="AJ879" s="37">
        <v>0</v>
      </c>
      <c r="AK879" s="48" t="e">
        <f>LEFT(TEXT(DataFromForm[[#This Row],[Heure sieste]],"0000"),2)</f>
        <v>#VALUE!</v>
      </c>
      <c r="AL879" s="31" t="e">
        <f>LEFT(TEXT(DataFromForm[[#This Row],[Heure sieste]],"0000"),2)+1</f>
        <v>#VALUE!</v>
      </c>
      <c r="AM879" t="e">
        <f>IF(RIGHT(DataFromForm[[#This Row],[Heure sieste]],2)*1 &gt;57, AL879,AK879)</f>
        <v>#VALUE!</v>
      </c>
      <c r="AN879" t="e">
        <f>IF(RIGHT(DataFromForm[[#This Row],[Heure sieste]],2)*1 &gt;57,0,MROUND(RIGHT(DataFromForm[[#This Row],[Heure sieste]]*1,2),15))</f>
        <v>#VALUE!</v>
      </c>
      <c r="AO879" t="e">
        <f>MROUND(DataFromForm[[#This Row],[Durée sieste]],15)</f>
        <v>#VALUE!</v>
      </c>
      <c r="AP879" t="e" cm="1">
        <f t="array" aca="1" ref="AP879" ca="1">RIGHT(CELL("address",INDEX(Agenda!A:A,MATCH(DataFromForm[[#This Row],[Date]],Agenda!A:A,0))),3)</f>
        <v>#VALUE!</v>
      </c>
      <c r="AQ879" s="4" t="e" cm="1">
        <f t="array" ref="AQ879">INDEX(MatriceHeureHeure[], MATCH(AN879*1,TableHeuresMinutes[Colonne1],0),MATCH(AM879*1,(MatriceHeureHeure[#Headers])*1,0))</f>
        <v>#VALUE!</v>
      </c>
      <c r="AR879" t="e">
        <f t="shared" si="14"/>
        <v>#VALUE!</v>
      </c>
    </row>
    <row r="880" spans="16:44">
      <c r="P880" s="30" t="e">
        <f>LEFT(TEXT(DataFromForm[[#This Row],[Heure coucher]],"0000"),2)</f>
        <v>#VALUE!</v>
      </c>
      <c r="Q880" s="31" t="e">
        <f>LEFT(TEXT(DataFromForm[[#This Row],[Heure coucher]],"0000"),2)+1</f>
        <v>#VALUE!</v>
      </c>
      <c r="R880" s="32" t="e">
        <f>IF(RIGHT(DataFromForm[[#This Row],[Heure coucher]],2)*1 &gt;57,Q880, P880)</f>
        <v>#VALUE!</v>
      </c>
      <c r="S880" s="33" t="e">
        <f>IF(RIGHT(DataFromForm[[#This Row],[Heure coucher]],2)*1 &gt;57,0,MROUND(RIGHT(DataFromForm[[#This Row],[Heure coucher]]*1,2),15))</f>
        <v>#VALUE!</v>
      </c>
      <c r="T880" s="20" t="e" cm="1">
        <f t="array" aca="1" ref="T880" ca="1">RIGHT(CELL("address",INDEX(Agenda!A:A,MATCH(DataFromForm[[#This Row],[Date]],Agenda!A:A,0))),3)</f>
        <v>#VALUE!</v>
      </c>
      <c r="U880" s="34" t="e" cm="1">
        <f t="array" ref="U880">INDEX(MatriceHeureHeure[], MATCH(S880*1,TableHeuresMinutes[Colonne1],0),MATCH(R880*1,(MatriceHeureHeure[#Headers])*1,0))</f>
        <v>#VALUE!</v>
      </c>
      <c r="W880" s="30" t="e">
        <f>LEFT(TEXT(DataFromForm[[#This Row],[Heure levé]],"0000"),2)</f>
        <v>#VALUE!</v>
      </c>
      <c r="X880" s="31" t="e">
        <f>LEFT(TEXT(DataFromForm[[#This Row],[Heure levé]],"0000"),2)+1</f>
        <v>#VALUE!</v>
      </c>
      <c r="Y880" t="e">
        <f>IF(RIGHT(DataFromForm[[#This Row],[Heure levé]],2)*1 &gt;57, X880,W880)</f>
        <v>#VALUE!</v>
      </c>
      <c r="Z880" t="e">
        <f>IF(RIGHT(DataFromForm[[#This Row],[Heure levé]],2)*1 &gt;57,0,MROUND(RIGHT(DataFromForm[[#This Row],[Heure coucher]]*1,2),15))</f>
        <v>#VALUE!</v>
      </c>
      <c r="AA880" t="e" cm="1">
        <f t="array" aca="1" ref="AA880" ca="1">RIGHT(CELL("address",INDEX(Agenda!A:A,MATCH(DataFromForm[[#This Row],[Date]],Agenda!A:A,0))),3)</f>
        <v>#VALUE!</v>
      </c>
      <c r="AB880" s="4" t="e" cm="1">
        <f t="array" ref="AB880">INDEX(MatriceHeureHeure[], MATCH(Z880*1,TableHeuresMinutes[Colonne1],0),MATCH(Y880*1,(MatriceHeureHeure[#Headers])*1,0))</f>
        <v>#VALUE!</v>
      </c>
      <c r="AD880" s="48" t="e">
        <f>LEFT(TEXT(DataFromForm[[#This Row],[HeureBoisson]],"0000"),2)</f>
        <v>#VALUE!</v>
      </c>
      <c r="AE880" s="31" t="e">
        <f>LEFT(TEXT(DataFromForm[[#This Row],[HeureBoisson]],"0000"),2)+1</f>
        <v>#VALUE!</v>
      </c>
      <c r="AF880" t="e">
        <f>IF(RIGHT(DataFromForm[[#This Row],[HeureBoisson]],2)*1 &gt;57, AE880,AD880)</f>
        <v>#VALUE!</v>
      </c>
      <c r="AG880" t="e">
        <f>IF(RIGHT(DataFromForm[[#This Row],[HeureBoisson]],2)*1 &gt;57,0,MROUND(RIGHT(DataFromForm[[#This Row],[Heure coucher]]*1,2),15))</f>
        <v>#VALUE!</v>
      </c>
      <c r="AH880" t="e" cm="1">
        <f t="array" aca="1" ref="AH880" ca="1">RIGHT(CELL("address",INDEX(Agenda!A:A,MATCH(DataFromForm[[#This Row],[Date]],Agenda!A:A,0))),3)-1</f>
        <v>#VALUE!</v>
      </c>
      <c r="AI880" s="4" t="e" cm="1">
        <f t="array" ref="AI880">INDEX(MatriceHeureHeure[], MATCH(AG880*1,TableHeuresMinutes[Colonne1],0),MATCH(AF880*1,(MatriceHeureHeure[#Headers])*1,0))</f>
        <v>#VALUE!</v>
      </c>
      <c r="AJ880" s="37">
        <v>0</v>
      </c>
      <c r="AK880" s="48" t="e">
        <f>LEFT(TEXT(DataFromForm[[#This Row],[Heure sieste]],"0000"),2)</f>
        <v>#VALUE!</v>
      </c>
      <c r="AL880" s="31" t="e">
        <f>LEFT(TEXT(DataFromForm[[#This Row],[Heure sieste]],"0000"),2)+1</f>
        <v>#VALUE!</v>
      </c>
      <c r="AM880" t="e">
        <f>IF(RIGHT(DataFromForm[[#This Row],[Heure sieste]],2)*1 &gt;57, AL880,AK880)</f>
        <v>#VALUE!</v>
      </c>
      <c r="AN880" t="e">
        <f>IF(RIGHT(DataFromForm[[#This Row],[Heure sieste]],2)*1 &gt;57,0,MROUND(RIGHT(DataFromForm[[#This Row],[Heure sieste]]*1,2),15))</f>
        <v>#VALUE!</v>
      </c>
      <c r="AO880" t="e">
        <f>MROUND(DataFromForm[[#This Row],[Durée sieste]],15)</f>
        <v>#VALUE!</v>
      </c>
      <c r="AP880" t="e" cm="1">
        <f t="array" aca="1" ref="AP880" ca="1">RIGHT(CELL("address",INDEX(Agenda!A:A,MATCH(DataFromForm[[#This Row],[Date]],Agenda!A:A,0))),3)</f>
        <v>#VALUE!</v>
      </c>
      <c r="AQ880" s="4" t="e" cm="1">
        <f t="array" ref="AQ880">INDEX(MatriceHeureHeure[], MATCH(AN880*1,TableHeuresMinutes[Colonne1],0),MATCH(AM880*1,(MatriceHeureHeure[#Headers])*1,0))</f>
        <v>#VALUE!</v>
      </c>
      <c r="AR880" t="e">
        <f t="shared" si="14"/>
        <v>#VALUE!</v>
      </c>
    </row>
    <row r="881" spans="16:44">
      <c r="P881" s="30" t="e">
        <f>LEFT(TEXT(DataFromForm[[#This Row],[Heure coucher]],"0000"),2)</f>
        <v>#VALUE!</v>
      </c>
      <c r="Q881" s="31" t="e">
        <f>LEFT(TEXT(DataFromForm[[#This Row],[Heure coucher]],"0000"),2)+1</f>
        <v>#VALUE!</v>
      </c>
      <c r="R881" s="32" t="e">
        <f>IF(RIGHT(DataFromForm[[#This Row],[Heure coucher]],2)*1 &gt;57,Q881, P881)</f>
        <v>#VALUE!</v>
      </c>
      <c r="S881" s="33" t="e">
        <f>IF(RIGHT(DataFromForm[[#This Row],[Heure coucher]],2)*1 &gt;57,0,MROUND(RIGHT(DataFromForm[[#This Row],[Heure coucher]]*1,2),15))</f>
        <v>#VALUE!</v>
      </c>
      <c r="T881" s="20" t="e" cm="1">
        <f t="array" aca="1" ref="T881" ca="1">RIGHT(CELL("address",INDEX(Agenda!A:A,MATCH(DataFromForm[[#This Row],[Date]],Agenda!A:A,0))),3)</f>
        <v>#VALUE!</v>
      </c>
      <c r="U881" s="34" t="e" cm="1">
        <f t="array" ref="U881">INDEX(MatriceHeureHeure[], MATCH(S881*1,TableHeuresMinutes[Colonne1],0),MATCH(R881*1,(MatriceHeureHeure[#Headers])*1,0))</f>
        <v>#VALUE!</v>
      </c>
      <c r="W881" s="30" t="e">
        <f>LEFT(TEXT(DataFromForm[[#This Row],[Heure levé]],"0000"),2)</f>
        <v>#VALUE!</v>
      </c>
      <c r="X881" s="31" t="e">
        <f>LEFT(TEXT(DataFromForm[[#This Row],[Heure levé]],"0000"),2)+1</f>
        <v>#VALUE!</v>
      </c>
      <c r="Y881" t="e">
        <f>IF(RIGHT(DataFromForm[[#This Row],[Heure levé]],2)*1 &gt;57, X881,W881)</f>
        <v>#VALUE!</v>
      </c>
      <c r="Z881" t="e">
        <f>IF(RIGHT(DataFromForm[[#This Row],[Heure levé]],2)*1 &gt;57,0,MROUND(RIGHT(DataFromForm[[#This Row],[Heure coucher]]*1,2),15))</f>
        <v>#VALUE!</v>
      </c>
      <c r="AA881" t="e" cm="1">
        <f t="array" aca="1" ref="AA881" ca="1">RIGHT(CELL("address",INDEX(Agenda!A:A,MATCH(DataFromForm[[#This Row],[Date]],Agenda!A:A,0))),3)</f>
        <v>#VALUE!</v>
      </c>
      <c r="AB881" s="4" t="e" cm="1">
        <f t="array" ref="AB881">INDEX(MatriceHeureHeure[], MATCH(Z881*1,TableHeuresMinutes[Colonne1],0),MATCH(Y881*1,(MatriceHeureHeure[#Headers])*1,0))</f>
        <v>#VALUE!</v>
      </c>
      <c r="AD881" s="48" t="e">
        <f>LEFT(TEXT(DataFromForm[[#This Row],[HeureBoisson]],"0000"),2)</f>
        <v>#VALUE!</v>
      </c>
      <c r="AE881" s="31" t="e">
        <f>LEFT(TEXT(DataFromForm[[#This Row],[HeureBoisson]],"0000"),2)+1</f>
        <v>#VALUE!</v>
      </c>
      <c r="AF881" t="e">
        <f>IF(RIGHT(DataFromForm[[#This Row],[HeureBoisson]],2)*1 &gt;57, AE881,AD881)</f>
        <v>#VALUE!</v>
      </c>
      <c r="AG881" t="e">
        <f>IF(RIGHT(DataFromForm[[#This Row],[HeureBoisson]],2)*1 &gt;57,0,MROUND(RIGHT(DataFromForm[[#This Row],[Heure coucher]]*1,2),15))</f>
        <v>#VALUE!</v>
      </c>
      <c r="AH881" t="e" cm="1">
        <f t="array" aca="1" ref="AH881" ca="1">RIGHT(CELL("address",INDEX(Agenda!A:A,MATCH(DataFromForm[[#This Row],[Date]],Agenda!A:A,0))),3)-1</f>
        <v>#VALUE!</v>
      </c>
      <c r="AI881" s="4" t="e" cm="1">
        <f t="array" ref="AI881">INDEX(MatriceHeureHeure[], MATCH(AG881*1,TableHeuresMinutes[Colonne1],0),MATCH(AF881*1,(MatriceHeureHeure[#Headers])*1,0))</f>
        <v>#VALUE!</v>
      </c>
      <c r="AJ881" s="37">
        <v>0</v>
      </c>
      <c r="AK881" s="48" t="e">
        <f>LEFT(TEXT(DataFromForm[[#This Row],[Heure sieste]],"0000"),2)</f>
        <v>#VALUE!</v>
      </c>
      <c r="AL881" s="31" t="e">
        <f>LEFT(TEXT(DataFromForm[[#This Row],[Heure sieste]],"0000"),2)+1</f>
        <v>#VALUE!</v>
      </c>
      <c r="AM881" t="e">
        <f>IF(RIGHT(DataFromForm[[#This Row],[Heure sieste]],2)*1 &gt;57, AL881,AK881)</f>
        <v>#VALUE!</v>
      </c>
      <c r="AN881" t="e">
        <f>IF(RIGHT(DataFromForm[[#This Row],[Heure sieste]],2)*1 &gt;57,0,MROUND(RIGHT(DataFromForm[[#This Row],[Heure sieste]]*1,2),15))</f>
        <v>#VALUE!</v>
      </c>
      <c r="AO881" t="e">
        <f>MROUND(DataFromForm[[#This Row],[Durée sieste]],15)</f>
        <v>#VALUE!</v>
      </c>
      <c r="AP881" t="e" cm="1">
        <f t="array" aca="1" ref="AP881" ca="1">RIGHT(CELL("address",INDEX(Agenda!A:A,MATCH(DataFromForm[[#This Row],[Date]],Agenda!A:A,0))),3)</f>
        <v>#VALUE!</v>
      </c>
      <c r="AQ881" s="4" t="e" cm="1">
        <f t="array" ref="AQ881">INDEX(MatriceHeureHeure[], MATCH(AN881*1,TableHeuresMinutes[Colonne1],0),MATCH(AM881*1,(MatriceHeureHeure[#Headers])*1,0))</f>
        <v>#VALUE!</v>
      </c>
      <c r="AR881" t="e">
        <f t="shared" si="14"/>
        <v>#VALUE!</v>
      </c>
    </row>
    <row r="882" spans="16:44">
      <c r="P882" s="30" t="e">
        <f>LEFT(TEXT(DataFromForm[[#This Row],[Heure coucher]],"0000"),2)</f>
        <v>#VALUE!</v>
      </c>
      <c r="Q882" s="31" t="e">
        <f>LEFT(TEXT(DataFromForm[[#This Row],[Heure coucher]],"0000"),2)+1</f>
        <v>#VALUE!</v>
      </c>
      <c r="R882" s="32" t="e">
        <f>IF(RIGHT(DataFromForm[[#This Row],[Heure coucher]],2)*1 &gt;57,Q882, P882)</f>
        <v>#VALUE!</v>
      </c>
      <c r="S882" s="33" t="e">
        <f>IF(RIGHT(DataFromForm[[#This Row],[Heure coucher]],2)*1 &gt;57,0,MROUND(RIGHT(DataFromForm[[#This Row],[Heure coucher]]*1,2),15))</f>
        <v>#VALUE!</v>
      </c>
      <c r="T882" s="20" t="e" cm="1">
        <f t="array" aca="1" ref="T882" ca="1">RIGHT(CELL("address",INDEX(Agenda!A:A,MATCH(DataFromForm[[#This Row],[Date]],Agenda!A:A,0))),3)</f>
        <v>#VALUE!</v>
      </c>
      <c r="U882" s="34" t="e" cm="1">
        <f t="array" ref="U882">INDEX(MatriceHeureHeure[], MATCH(S882*1,TableHeuresMinutes[Colonne1],0),MATCH(R882*1,(MatriceHeureHeure[#Headers])*1,0))</f>
        <v>#VALUE!</v>
      </c>
      <c r="W882" s="30" t="e">
        <f>LEFT(TEXT(DataFromForm[[#This Row],[Heure levé]],"0000"),2)</f>
        <v>#VALUE!</v>
      </c>
      <c r="X882" s="31" t="e">
        <f>LEFT(TEXT(DataFromForm[[#This Row],[Heure levé]],"0000"),2)+1</f>
        <v>#VALUE!</v>
      </c>
      <c r="Y882" t="e">
        <f>IF(RIGHT(DataFromForm[[#This Row],[Heure levé]],2)*1 &gt;57, X882,W882)</f>
        <v>#VALUE!</v>
      </c>
      <c r="Z882" t="e">
        <f>IF(RIGHT(DataFromForm[[#This Row],[Heure levé]],2)*1 &gt;57,0,MROUND(RIGHT(DataFromForm[[#This Row],[Heure coucher]]*1,2),15))</f>
        <v>#VALUE!</v>
      </c>
      <c r="AA882" t="e" cm="1">
        <f t="array" aca="1" ref="AA882" ca="1">RIGHT(CELL("address",INDEX(Agenda!A:A,MATCH(DataFromForm[[#This Row],[Date]],Agenda!A:A,0))),3)</f>
        <v>#VALUE!</v>
      </c>
      <c r="AB882" s="4" t="e" cm="1">
        <f t="array" ref="AB882">INDEX(MatriceHeureHeure[], MATCH(Z882*1,TableHeuresMinutes[Colonne1],0),MATCH(Y882*1,(MatriceHeureHeure[#Headers])*1,0))</f>
        <v>#VALUE!</v>
      </c>
      <c r="AD882" s="48" t="e">
        <f>LEFT(TEXT(DataFromForm[[#This Row],[HeureBoisson]],"0000"),2)</f>
        <v>#VALUE!</v>
      </c>
      <c r="AE882" s="31" t="e">
        <f>LEFT(TEXT(DataFromForm[[#This Row],[HeureBoisson]],"0000"),2)+1</f>
        <v>#VALUE!</v>
      </c>
      <c r="AF882" t="e">
        <f>IF(RIGHT(DataFromForm[[#This Row],[HeureBoisson]],2)*1 &gt;57, AE882,AD882)</f>
        <v>#VALUE!</v>
      </c>
      <c r="AG882" t="e">
        <f>IF(RIGHT(DataFromForm[[#This Row],[HeureBoisson]],2)*1 &gt;57,0,MROUND(RIGHT(DataFromForm[[#This Row],[Heure coucher]]*1,2),15))</f>
        <v>#VALUE!</v>
      </c>
      <c r="AH882" t="e" cm="1">
        <f t="array" aca="1" ref="AH882" ca="1">RIGHT(CELL("address",INDEX(Agenda!A:A,MATCH(DataFromForm[[#This Row],[Date]],Agenda!A:A,0))),3)-1</f>
        <v>#VALUE!</v>
      </c>
      <c r="AI882" s="4" t="e" cm="1">
        <f t="array" ref="AI882">INDEX(MatriceHeureHeure[], MATCH(AG882*1,TableHeuresMinutes[Colonne1],0),MATCH(AF882*1,(MatriceHeureHeure[#Headers])*1,0))</f>
        <v>#VALUE!</v>
      </c>
      <c r="AJ882" s="37">
        <v>0</v>
      </c>
      <c r="AK882" s="48" t="e">
        <f>LEFT(TEXT(DataFromForm[[#This Row],[Heure sieste]],"0000"),2)</f>
        <v>#VALUE!</v>
      </c>
      <c r="AL882" s="31" t="e">
        <f>LEFT(TEXT(DataFromForm[[#This Row],[Heure sieste]],"0000"),2)+1</f>
        <v>#VALUE!</v>
      </c>
      <c r="AM882" t="e">
        <f>IF(RIGHT(DataFromForm[[#This Row],[Heure sieste]],2)*1 &gt;57, AL882,AK882)</f>
        <v>#VALUE!</v>
      </c>
      <c r="AN882" t="e">
        <f>IF(RIGHT(DataFromForm[[#This Row],[Heure sieste]],2)*1 &gt;57,0,MROUND(RIGHT(DataFromForm[[#This Row],[Heure sieste]]*1,2),15))</f>
        <v>#VALUE!</v>
      </c>
      <c r="AO882" t="e">
        <f>MROUND(DataFromForm[[#This Row],[Durée sieste]],15)</f>
        <v>#VALUE!</v>
      </c>
      <c r="AP882" t="e" cm="1">
        <f t="array" aca="1" ref="AP882" ca="1">RIGHT(CELL("address",INDEX(Agenda!A:A,MATCH(DataFromForm[[#This Row],[Date]],Agenda!A:A,0))),3)</f>
        <v>#VALUE!</v>
      </c>
      <c r="AQ882" s="4" t="e" cm="1">
        <f t="array" ref="AQ882">INDEX(MatriceHeureHeure[], MATCH(AN882*1,TableHeuresMinutes[Colonne1],0),MATCH(AM882*1,(MatriceHeureHeure[#Headers])*1,0))</f>
        <v>#VALUE!</v>
      </c>
      <c r="AR882" t="e">
        <f t="shared" si="14"/>
        <v>#VALUE!</v>
      </c>
    </row>
    <row r="883" spans="16:44">
      <c r="P883" s="30" t="e">
        <f>LEFT(TEXT(DataFromForm[[#This Row],[Heure coucher]],"0000"),2)</f>
        <v>#VALUE!</v>
      </c>
      <c r="Q883" s="31" t="e">
        <f>LEFT(TEXT(DataFromForm[[#This Row],[Heure coucher]],"0000"),2)+1</f>
        <v>#VALUE!</v>
      </c>
      <c r="R883" s="32" t="e">
        <f>IF(RIGHT(DataFromForm[[#This Row],[Heure coucher]],2)*1 &gt;57,Q883, P883)</f>
        <v>#VALUE!</v>
      </c>
      <c r="S883" s="33" t="e">
        <f>IF(RIGHT(DataFromForm[[#This Row],[Heure coucher]],2)*1 &gt;57,0,MROUND(RIGHT(DataFromForm[[#This Row],[Heure coucher]]*1,2),15))</f>
        <v>#VALUE!</v>
      </c>
      <c r="T883" s="20" t="e" cm="1">
        <f t="array" aca="1" ref="T883" ca="1">RIGHT(CELL("address",INDEX(Agenda!A:A,MATCH(DataFromForm[[#This Row],[Date]],Agenda!A:A,0))),3)</f>
        <v>#VALUE!</v>
      </c>
      <c r="U883" s="34" t="e" cm="1">
        <f t="array" ref="U883">INDEX(MatriceHeureHeure[], MATCH(S883*1,TableHeuresMinutes[Colonne1],0),MATCH(R883*1,(MatriceHeureHeure[#Headers])*1,0))</f>
        <v>#VALUE!</v>
      </c>
      <c r="W883" s="30" t="e">
        <f>LEFT(TEXT(DataFromForm[[#This Row],[Heure levé]],"0000"),2)</f>
        <v>#VALUE!</v>
      </c>
      <c r="X883" s="31" t="e">
        <f>LEFT(TEXT(DataFromForm[[#This Row],[Heure levé]],"0000"),2)+1</f>
        <v>#VALUE!</v>
      </c>
      <c r="Y883" t="e">
        <f>IF(RIGHT(DataFromForm[[#This Row],[Heure levé]],2)*1 &gt;57, X883,W883)</f>
        <v>#VALUE!</v>
      </c>
      <c r="Z883" t="e">
        <f>IF(RIGHT(DataFromForm[[#This Row],[Heure levé]],2)*1 &gt;57,0,MROUND(RIGHT(DataFromForm[[#This Row],[Heure coucher]]*1,2),15))</f>
        <v>#VALUE!</v>
      </c>
      <c r="AA883" t="e" cm="1">
        <f t="array" aca="1" ref="AA883" ca="1">RIGHT(CELL("address",INDEX(Agenda!A:A,MATCH(DataFromForm[[#This Row],[Date]],Agenda!A:A,0))),3)</f>
        <v>#VALUE!</v>
      </c>
      <c r="AB883" s="4" t="e" cm="1">
        <f t="array" ref="AB883">INDEX(MatriceHeureHeure[], MATCH(Z883*1,TableHeuresMinutes[Colonne1],0),MATCH(Y883*1,(MatriceHeureHeure[#Headers])*1,0))</f>
        <v>#VALUE!</v>
      </c>
      <c r="AD883" s="48" t="e">
        <f>LEFT(TEXT(DataFromForm[[#This Row],[HeureBoisson]],"0000"),2)</f>
        <v>#VALUE!</v>
      </c>
      <c r="AE883" s="31" t="e">
        <f>LEFT(TEXT(DataFromForm[[#This Row],[HeureBoisson]],"0000"),2)+1</f>
        <v>#VALUE!</v>
      </c>
      <c r="AF883" t="e">
        <f>IF(RIGHT(DataFromForm[[#This Row],[HeureBoisson]],2)*1 &gt;57, AE883,AD883)</f>
        <v>#VALUE!</v>
      </c>
      <c r="AG883" t="e">
        <f>IF(RIGHT(DataFromForm[[#This Row],[HeureBoisson]],2)*1 &gt;57,0,MROUND(RIGHT(DataFromForm[[#This Row],[Heure coucher]]*1,2),15))</f>
        <v>#VALUE!</v>
      </c>
      <c r="AH883" t="e" cm="1">
        <f t="array" aca="1" ref="AH883" ca="1">RIGHT(CELL("address",INDEX(Agenda!A:A,MATCH(DataFromForm[[#This Row],[Date]],Agenda!A:A,0))),3)-1</f>
        <v>#VALUE!</v>
      </c>
      <c r="AI883" s="4" t="e" cm="1">
        <f t="array" ref="AI883">INDEX(MatriceHeureHeure[], MATCH(AG883*1,TableHeuresMinutes[Colonne1],0),MATCH(AF883*1,(MatriceHeureHeure[#Headers])*1,0))</f>
        <v>#VALUE!</v>
      </c>
      <c r="AJ883" s="37">
        <v>0</v>
      </c>
      <c r="AK883" s="48" t="e">
        <f>LEFT(TEXT(DataFromForm[[#This Row],[Heure sieste]],"0000"),2)</f>
        <v>#VALUE!</v>
      </c>
      <c r="AL883" s="31" t="e">
        <f>LEFT(TEXT(DataFromForm[[#This Row],[Heure sieste]],"0000"),2)+1</f>
        <v>#VALUE!</v>
      </c>
      <c r="AM883" t="e">
        <f>IF(RIGHT(DataFromForm[[#This Row],[Heure sieste]],2)*1 &gt;57, AL883,AK883)</f>
        <v>#VALUE!</v>
      </c>
      <c r="AN883" t="e">
        <f>IF(RIGHT(DataFromForm[[#This Row],[Heure sieste]],2)*1 &gt;57,0,MROUND(RIGHT(DataFromForm[[#This Row],[Heure sieste]]*1,2),15))</f>
        <v>#VALUE!</v>
      </c>
      <c r="AO883" t="e">
        <f>MROUND(DataFromForm[[#This Row],[Durée sieste]],15)</f>
        <v>#VALUE!</v>
      </c>
      <c r="AP883" t="e" cm="1">
        <f t="array" aca="1" ref="AP883" ca="1">RIGHT(CELL("address",INDEX(Agenda!A:A,MATCH(DataFromForm[[#This Row],[Date]],Agenda!A:A,0))),3)</f>
        <v>#VALUE!</v>
      </c>
      <c r="AQ883" s="4" t="e" cm="1">
        <f t="array" ref="AQ883">INDEX(MatriceHeureHeure[], MATCH(AN883*1,TableHeuresMinutes[Colonne1],0),MATCH(AM883*1,(MatriceHeureHeure[#Headers])*1,0))</f>
        <v>#VALUE!</v>
      </c>
      <c r="AR883" t="e">
        <f t="shared" si="14"/>
        <v>#VALUE!</v>
      </c>
    </row>
    <row r="884" spans="16:44">
      <c r="P884" s="30" t="e">
        <f>LEFT(TEXT(DataFromForm[[#This Row],[Heure coucher]],"0000"),2)</f>
        <v>#VALUE!</v>
      </c>
      <c r="Q884" s="31" t="e">
        <f>LEFT(TEXT(DataFromForm[[#This Row],[Heure coucher]],"0000"),2)+1</f>
        <v>#VALUE!</v>
      </c>
      <c r="R884" s="32" t="e">
        <f>IF(RIGHT(DataFromForm[[#This Row],[Heure coucher]],2)*1 &gt;57,Q884, P884)</f>
        <v>#VALUE!</v>
      </c>
      <c r="S884" s="33" t="e">
        <f>IF(RIGHT(DataFromForm[[#This Row],[Heure coucher]],2)*1 &gt;57,0,MROUND(RIGHT(DataFromForm[[#This Row],[Heure coucher]]*1,2),15))</f>
        <v>#VALUE!</v>
      </c>
      <c r="T884" s="20" t="e" cm="1">
        <f t="array" aca="1" ref="T884" ca="1">RIGHT(CELL("address",INDEX(Agenda!A:A,MATCH(DataFromForm[[#This Row],[Date]],Agenda!A:A,0))),3)</f>
        <v>#VALUE!</v>
      </c>
      <c r="U884" s="34" t="e" cm="1">
        <f t="array" ref="U884">INDEX(MatriceHeureHeure[], MATCH(S884*1,TableHeuresMinutes[Colonne1],0),MATCH(R884*1,(MatriceHeureHeure[#Headers])*1,0))</f>
        <v>#VALUE!</v>
      </c>
      <c r="W884" s="30" t="e">
        <f>LEFT(TEXT(DataFromForm[[#This Row],[Heure levé]],"0000"),2)</f>
        <v>#VALUE!</v>
      </c>
      <c r="X884" s="31" t="e">
        <f>LEFT(TEXT(DataFromForm[[#This Row],[Heure levé]],"0000"),2)+1</f>
        <v>#VALUE!</v>
      </c>
      <c r="Y884" t="e">
        <f>IF(RIGHT(DataFromForm[[#This Row],[Heure levé]],2)*1 &gt;57, X884,W884)</f>
        <v>#VALUE!</v>
      </c>
      <c r="Z884" t="e">
        <f>IF(RIGHT(DataFromForm[[#This Row],[Heure levé]],2)*1 &gt;57,0,MROUND(RIGHT(DataFromForm[[#This Row],[Heure coucher]]*1,2),15))</f>
        <v>#VALUE!</v>
      </c>
      <c r="AA884" t="e" cm="1">
        <f t="array" aca="1" ref="AA884" ca="1">RIGHT(CELL("address",INDEX(Agenda!A:A,MATCH(DataFromForm[[#This Row],[Date]],Agenda!A:A,0))),3)</f>
        <v>#VALUE!</v>
      </c>
      <c r="AB884" s="4" t="e" cm="1">
        <f t="array" ref="AB884">INDEX(MatriceHeureHeure[], MATCH(Z884*1,TableHeuresMinutes[Colonne1],0),MATCH(Y884*1,(MatriceHeureHeure[#Headers])*1,0))</f>
        <v>#VALUE!</v>
      </c>
      <c r="AD884" s="48" t="e">
        <f>LEFT(TEXT(DataFromForm[[#This Row],[HeureBoisson]],"0000"),2)</f>
        <v>#VALUE!</v>
      </c>
      <c r="AE884" s="31" t="e">
        <f>LEFT(TEXT(DataFromForm[[#This Row],[HeureBoisson]],"0000"),2)+1</f>
        <v>#VALUE!</v>
      </c>
      <c r="AF884" t="e">
        <f>IF(RIGHT(DataFromForm[[#This Row],[HeureBoisson]],2)*1 &gt;57, AE884,AD884)</f>
        <v>#VALUE!</v>
      </c>
      <c r="AG884" t="e">
        <f>IF(RIGHT(DataFromForm[[#This Row],[HeureBoisson]],2)*1 &gt;57,0,MROUND(RIGHT(DataFromForm[[#This Row],[Heure coucher]]*1,2),15))</f>
        <v>#VALUE!</v>
      </c>
      <c r="AH884" t="e" cm="1">
        <f t="array" aca="1" ref="AH884" ca="1">RIGHT(CELL("address",INDEX(Agenda!A:A,MATCH(DataFromForm[[#This Row],[Date]],Agenda!A:A,0))),3)-1</f>
        <v>#VALUE!</v>
      </c>
      <c r="AI884" s="4" t="e" cm="1">
        <f t="array" ref="AI884">INDEX(MatriceHeureHeure[], MATCH(AG884*1,TableHeuresMinutes[Colonne1],0),MATCH(AF884*1,(MatriceHeureHeure[#Headers])*1,0))</f>
        <v>#VALUE!</v>
      </c>
      <c r="AJ884" s="37">
        <v>0</v>
      </c>
      <c r="AK884" s="48" t="e">
        <f>LEFT(TEXT(DataFromForm[[#This Row],[Heure sieste]],"0000"),2)</f>
        <v>#VALUE!</v>
      </c>
      <c r="AL884" s="31" t="e">
        <f>LEFT(TEXT(DataFromForm[[#This Row],[Heure sieste]],"0000"),2)+1</f>
        <v>#VALUE!</v>
      </c>
      <c r="AM884" t="e">
        <f>IF(RIGHT(DataFromForm[[#This Row],[Heure sieste]],2)*1 &gt;57, AL884,AK884)</f>
        <v>#VALUE!</v>
      </c>
      <c r="AN884" t="e">
        <f>IF(RIGHT(DataFromForm[[#This Row],[Heure sieste]],2)*1 &gt;57,0,MROUND(RIGHT(DataFromForm[[#This Row],[Heure sieste]]*1,2),15))</f>
        <v>#VALUE!</v>
      </c>
      <c r="AO884" t="e">
        <f>MROUND(DataFromForm[[#This Row],[Durée sieste]],15)</f>
        <v>#VALUE!</v>
      </c>
      <c r="AP884" t="e" cm="1">
        <f t="array" aca="1" ref="AP884" ca="1">RIGHT(CELL("address",INDEX(Agenda!A:A,MATCH(DataFromForm[[#This Row],[Date]],Agenda!A:A,0))),3)</f>
        <v>#VALUE!</v>
      </c>
      <c r="AQ884" s="4" t="e" cm="1">
        <f t="array" ref="AQ884">INDEX(MatriceHeureHeure[], MATCH(AN884*1,TableHeuresMinutes[Colonne1],0),MATCH(AM884*1,(MatriceHeureHeure[#Headers])*1,0))</f>
        <v>#VALUE!</v>
      </c>
      <c r="AR884" t="e">
        <f t="shared" si="14"/>
        <v>#VALUE!</v>
      </c>
    </row>
    <row r="885" spans="16:44">
      <c r="P885" s="30" t="e">
        <f>LEFT(TEXT(DataFromForm[[#This Row],[Heure coucher]],"0000"),2)</f>
        <v>#VALUE!</v>
      </c>
      <c r="Q885" s="31" t="e">
        <f>LEFT(TEXT(DataFromForm[[#This Row],[Heure coucher]],"0000"),2)+1</f>
        <v>#VALUE!</v>
      </c>
      <c r="R885" s="32" t="e">
        <f>IF(RIGHT(DataFromForm[[#This Row],[Heure coucher]],2)*1 &gt;57,Q885, P885)</f>
        <v>#VALUE!</v>
      </c>
      <c r="S885" s="33" t="e">
        <f>IF(RIGHT(DataFromForm[[#This Row],[Heure coucher]],2)*1 &gt;57,0,MROUND(RIGHT(DataFromForm[[#This Row],[Heure coucher]]*1,2),15))</f>
        <v>#VALUE!</v>
      </c>
      <c r="T885" s="20" t="e" cm="1">
        <f t="array" aca="1" ref="T885" ca="1">RIGHT(CELL("address",INDEX(Agenda!A:A,MATCH(DataFromForm[[#This Row],[Date]],Agenda!A:A,0))),3)</f>
        <v>#VALUE!</v>
      </c>
      <c r="U885" s="34" t="e" cm="1">
        <f t="array" ref="U885">INDEX(MatriceHeureHeure[], MATCH(S885*1,TableHeuresMinutes[Colonne1],0),MATCH(R885*1,(MatriceHeureHeure[#Headers])*1,0))</f>
        <v>#VALUE!</v>
      </c>
      <c r="W885" s="30" t="e">
        <f>LEFT(TEXT(DataFromForm[[#This Row],[Heure levé]],"0000"),2)</f>
        <v>#VALUE!</v>
      </c>
      <c r="X885" s="31" t="e">
        <f>LEFT(TEXT(DataFromForm[[#This Row],[Heure levé]],"0000"),2)+1</f>
        <v>#VALUE!</v>
      </c>
      <c r="Y885" t="e">
        <f>IF(RIGHT(DataFromForm[[#This Row],[Heure levé]],2)*1 &gt;57, X885,W885)</f>
        <v>#VALUE!</v>
      </c>
      <c r="Z885" t="e">
        <f>IF(RIGHT(DataFromForm[[#This Row],[Heure levé]],2)*1 &gt;57,0,MROUND(RIGHT(DataFromForm[[#This Row],[Heure coucher]]*1,2),15))</f>
        <v>#VALUE!</v>
      </c>
      <c r="AA885" t="e" cm="1">
        <f t="array" aca="1" ref="AA885" ca="1">RIGHT(CELL("address",INDEX(Agenda!A:A,MATCH(DataFromForm[[#This Row],[Date]],Agenda!A:A,0))),3)</f>
        <v>#VALUE!</v>
      </c>
      <c r="AB885" s="4" t="e" cm="1">
        <f t="array" ref="AB885">INDEX(MatriceHeureHeure[], MATCH(Z885*1,TableHeuresMinutes[Colonne1],0),MATCH(Y885*1,(MatriceHeureHeure[#Headers])*1,0))</f>
        <v>#VALUE!</v>
      </c>
      <c r="AD885" s="48" t="e">
        <f>LEFT(TEXT(DataFromForm[[#This Row],[HeureBoisson]],"0000"),2)</f>
        <v>#VALUE!</v>
      </c>
      <c r="AE885" s="31" t="e">
        <f>LEFT(TEXT(DataFromForm[[#This Row],[HeureBoisson]],"0000"),2)+1</f>
        <v>#VALUE!</v>
      </c>
      <c r="AF885" t="e">
        <f>IF(RIGHT(DataFromForm[[#This Row],[HeureBoisson]],2)*1 &gt;57, AE885,AD885)</f>
        <v>#VALUE!</v>
      </c>
      <c r="AG885" t="e">
        <f>IF(RIGHT(DataFromForm[[#This Row],[HeureBoisson]],2)*1 &gt;57,0,MROUND(RIGHT(DataFromForm[[#This Row],[Heure coucher]]*1,2),15))</f>
        <v>#VALUE!</v>
      </c>
      <c r="AH885" t="e" cm="1">
        <f t="array" aca="1" ref="AH885" ca="1">RIGHT(CELL("address",INDEX(Agenda!A:A,MATCH(DataFromForm[[#This Row],[Date]],Agenda!A:A,0))),3)-1</f>
        <v>#VALUE!</v>
      </c>
      <c r="AI885" s="4" t="e" cm="1">
        <f t="array" ref="AI885">INDEX(MatriceHeureHeure[], MATCH(AG885*1,TableHeuresMinutes[Colonne1],0),MATCH(AF885*1,(MatriceHeureHeure[#Headers])*1,0))</f>
        <v>#VALUE!</v>
      </c>
      <c r="AJ885" s="37">
        <v>0</v>
      </c>
      <c r="AK885" s="48" t="e">
        <f>LEFT(TEXT(DataFromForm[[#This Row],[Heure sieste]],"0000"),2)</f>
        <v>#VALUE!</v>
      </c>
      <c r="AL885" s="31" t="e">
        <f>LEFT(TEXT(DataFromForm[[#This Row],[Heure sieste]],"0000"),2)+1</f>
        <v>#VALUE!</v>
      </c>
      <c r="AM885" t="e">
        <f>IF(RIGHT(DataFromForm[[#This Row],[Heure sieste]],2)*1 &gt;57, AL885,AK885)</f>
        <v>#VALUE!</v>
      </c>
      <c r="AN885" t="e">
        <f>IF(RIGHT(DataFromForm[[#This Row],[Heure sieste]],2)*1 &gt;57,0,MROUND(RIGHT(DataFromForm[[#This Row],[Heure sieste]]*1,2),15))</f>
        <v>#VALUE!</v>
      </c>
      <c r="AO885" t="e">
        <f>MROUND(DataFromForm[[#This Row],[Durée sieste]],15)</f>
        <v>#VALUE!</v>
      </c>
      <c r="AP885" t="e" cm="1">
        <f t="array" aca="1" ref="AP885" ca="1">RIGHT(CELL("address",INDEX(Agenda!A:A,MATCH(DataFromForm[[#This Row],[Date]],Agenda!A:A,0))),3)</f>
        <v>#VALUE!</v>
      </c>
      <c r="AQ885" s="4" t="e" cm="1">
        <f t="array" ref="AQ885">INDEX(MatriceHeureHeure[], MATCH(AN885*1,TableHeuresMinutes[Colonne1],0),MATCH(AM885*1,(MatriceHeureHeure[#Headers])*1,0))</f>
        <v>#VALUE!</v>
      </c>
      <c r="AR885" t="e">
        <f t="shared" si="14"/>
        <v>#VALUE!</v>
      </c>
    </row>
    <row r="886" spans="16:44">
      <c r="P886" s="30" t="e">
        <f>LEFT(TEXT(DataFromForm[[#This Row],[Heure coucher]],"0000"),2)</f>
        <v>#VALUE!</v>
      </c>
      <c r="Q886" s="31" t="e">
        <f>LEFT(TEXT(DataFromForm[[#This Row],[Heure coucher]],"0000"),2)+1</f>
        <v>#VALUE!</v>
      </c>
      <c r="R886" s="32" t="e">
        <f>IF(RIGHT(DataFromForm[[#This Row],[Heure coucher]],2)*1 &gt;57,Q886, P886)</f>
        <v>#VALUE!</v>
      </c>
      <c r="S886" s="33" t="e">
        <f>IF(RIGHT(DataFromForm[[#This Row],[Heure coucher]],2)*1 &gt;57,0,MROUND(RIGHT(DataFromForm[[#This Row],[Heure coucher]]*1,2),15))</f>
        <v>#VALUE!</v>
      </c>
      <c r="T886" s="20" t="e" cm="1">
        <f t="array" aca="1" ref="T886" ca="1">RIGHT(CELL("address",INDEX(Agenda!A:A,MATCH(DataFromForm[[#This Row],[Date]],Agenda!A:A,0))),3)</f>
        <v>#VALUE!</v>
      </c>
      <c r="U886" s="34" t="e" cm="1">
        <f t="array" ref="U886">INDEX(MatriceHeureHeure[], MATCH(S886*1,TableHeuresMinutes[Colonne1],0),MATCH(R886*1,(MatriceHeureHeure[#Headers])*1,0))</f>
        <v>#VALUE!</v>
      </c>
      <c r="W886" s="30" t="e">
        <f>LEFT(TEXT(DataFromForm[[#This Row],[Heure levé]],"0000"),2)</f>
        <v>#VALUE!</v>
      </c>
      <c r="X886" s="31" t="e">
        <f>LEFT(TEXT(DataFromForm[[#This Row],[Heure levé]],"0000"),2)+1</f>
        <v>#VALUE!</v>
      </c>
      <c r="Y886" t="e">
        <f>IF(RIGHT(DataFromForm[[#This Row],[Heure levé]],2)*1 &gt;57, X886,W886)</f>
        <v>#VALUE!</v>
      </c>
      <c r="Z886" t="e">
        <f>IF(RIGHT(DataFromForm[[#This Row],[Heure levé]],2)*1 &gt;57,0,MROUND(RIGHT(DataFromForm[[#This Row],[Heure coucher]]*1,2),15))</f>
        <v>#VALUE!</v>
      </c>
      <c r="AA886" t="e" cm="1">
        <f t="array" aca="1" ref="AA886" ca="1">RIGHT(CELL("address",INDEX(Agenda!A:A,MATCH(DataFromForm[[#This Row],[Date]],Agenda!A:A,0))),3)</f>
        <v>#VALUE!</v>
      </c>
      <c r="AB886" s="4" t="e" cm="1">
        <f t="array" ref="AB886">INDEX(MatriceHeureHeure[], MATCH(Z886*1,TableHeuresMinutes[Colonne1],0),MATCH(Y886*1,(MatriceHeureHeure[#Headers])*1,0))</f>
        <v>#VALUE!</v>
      </c>
      <c r="AD886" s="48" t="e">
        <f>LEFT(TEXT(DataFromForm[[#This Row],[HeureBoisson]],"0000"),2)</f>
        <v>#VALUE!</v>
      </c>
      <c r="AE886" s="31" t="e">
        <f>LEFT(TEXT(DataFromForm[[#This Row],[HeureBoisson]],"0000"),2)+1</f>
        <v>#VALUE!</v>
      </c>
      <c r="AF886" t="e">
        <f>IF(RIGHT(DataFromForm[[#This Row],[HeureBoisson]],2)*1 &gt;57, AE886,AD886)</f>
        <v>#VALUE!</v>
      </c>
      <c r="AG886" t="e">
        <f>IF(RIGHT(DataFromForm[[#This Row],[HeureBoisson]],2)*1 &gt;57,0,MROUND(RIGHT(DataFromForm[[#This Row],[Heure coucher]]*1,2),15))</f>
        <v>#VALUE!</v>
      </c>
      <c r="AH886" t="e" cm="1">
        <f t="array" aca="1" ref="AH886" ca="1">RIGHT(CELL("address",INDEX(Agenda!A:A,MATCH(DataFromForm[[#This Row],[Date]],Agenda!A:A,0))),3)-1</f>
        <v>#VALUE!</v>
      </c>
      <c r="AI886" s="4" t="e" cm="1">
        <f t="array" ref="AI886">INDEX(MatriceHeureHeure[], MATCH(AG886*1,TableHeuresMinutes[Colonne1],0),MATCH(AF886*1,(MatriceHeureHeure[#Headers])*1,0))</f>
        <v>#VALUE!</v>
      </c>
      <c r="AJ886" s="37">
        <v>0</v>
      </c>
      <c r="AK886" s="48" t="e">
        <f>LEFT(TEXT(DataFromForm[[#This Row],[Heure sieste]],"0000"),2)</f>
        <v>#VALUE!</v>
      </c>
      <c r="AL886" s="31" t="e">
        <f>LEFT(TEXT(DataFromForm[[#This Row],[Heure sieste]],"0000"),2)+1</f>
        <v>#VALUE!</v>
      </c>
      <c r="AM886" t="e">
        <f>IF(RIGHT(DataFromForm[[#This Row],[Heure sieste]],2)*1 &gt;57, AL886,AK886)</f>
        <v>#VALUE!</v>
      </c>
      <c r="AN886" t="e">
        <f>IF(RIGHT(DataFromForm[[#This Row],[Heure sieste]],2)*1 &gt;57,0,MROUND(RIGHT(DataFromForm[[#This Row],[Heure sieste]]*1,2),15))</f>
        <v>#VALUE!</v>
      </c>
      <c r="AO886" t="e">
        <f>MROUND(DataFromForm[[#This Row],[Durée sieste]],15)</f>
        <v>#VALUE!</v>
      </c>
      <c r="AP886" t="e" cm="1">
        <f t="array" aca="1" ref="AP886" ca="1">RIGHT(CELL("address",INDEX(Agenda!A:A,MATCH(DataFromForm[[#This Row],[Date]],Agenda!A:A,0))),3)</f>
        <v>#VALUE!</v>
      </c>
      <c r="AQ886" s="4" t="e" cm="1">
        <f t="array" ref="AQ886">INDEX(MatriceHeureHeure[], MATCH(AN886*1,TableHeuresMinutes[Colonne1],0),MATCH(AM886*1,(MatriceHeureHeure[#Headers])*1,0))</f>
        <v>#VALUE!</v>
      </c>
      <c r="AR886" t="e">
        <f t="shared" si="14"/>
        <v>#VALUE!</v>
      </c>
    </row>
    <row r="887" spans="16:44">
      <c r="P887" s="30" t="e">
        <f>LEFT(TEXT(DataFromForm[[#This Row],[Heure coucher]],"0000"),2)</f>
        <v>#VALUE!</v>
      </c>
      <c r="Q887" s="31" t="e">
        <f>LEFT(TEXT(DataFromForm[[#This Row],[Heure coucher]],"0000"),2)+1</f>
        <v>#VALUE!</v>
      </c>
      <c r="R887" s="32" t="e">
        <f>IF(RIGHT(DataFromForm[[#This Row],[Heure coucher]],2)*1 &gt;57,Q887, P887)</f>
        <v>#VALUE!</v>
      </c>
      <c r="S887" s="33" t="e">
        <f>IF(RIGHT(DataFromForm[[#This Row],[Heure coucher]],2)*1 &gt;57,0,MROUND(RIGHT(DataFromForm[[#This Row],[Heure coucher]]*1,2),15))</f>
        <v>#VALUE!</v>
      </c>
      <c r="T887" s="20" t="e" cm="1">
        <f t="array" aca="1" ref="T887" ca="1">RIGHT(CELL("address",INDEX(Agenda!A:A,MATCH(DataFromForm[[#This Row],[Date]],Agenda!A:A,0))),3)</f>
        <v>#VALUE!</v>
      </c>
      <c r="U887" s="34" t="e" cm="1">
        <f t="array" ref="U887">INDEX(MatriceHeureHeure[], MATCH(S887*1,TableHeuresMinutes[Colonne1],0),MATCH(R887*1,(MatriceHeureHeure[#Headers])*1,0))</f>
        <v>#VALUE!</v>
      </c>
      <c r="W887" s="30" t="e">
        <f>LEFT(TEXT(DataFromForm[[#This Row],[Heure levé]],"0000"),2)</f>
        <v>#VALUE!</v>
      </c>
      <c r="X887" s="31" t="e">
        <f>LEFT(TEXT(DataFromForm[[#This Row],[Heure levé]],"0000"),2)+1</f>
        <v>#VALUE!</v>
      </c>
      <c r="Y887" t="e">
        <f>IF(RIGHT(DataFromForm[[#This Row],[Heure levé]],2)*1 &gt;57, X887,W887)</f>
        <v>#VALUE!</v>
      </c>
      <c r="Z887" t="e">
        <f>IF(RIGHT(DataFromForm[[#This Row],[Heure levé]],2)*1 &gt;57,0,MROUND(RIGHT(DataFromForm[[#This Row],[Heure coucher]]*1,2),15))</f>
        <v>#VALUE!</v>
      </c>
      <c r="AA887" t="e" cm="1">
        <f t="array" aca="1" ref="AA887" ca="1">RIGHT(CELL("address",INDEX(Agenda!A:A,MATCH(DataFromForm[[#This Row],[Date]],Agenda!A:A,0))),3)</f>
        <v>#VALUE!</v>
      </c>
      <c r="AB887" s="4" t="e" cm="1">
        <f t="array" ref="AB887">INDEX(MatriceHeureHeure[], MATCH(Z887*1,TableHeuresMinutes[Colonne1],0),MATCH(Y887*1,(MatriceHeureHeure[#Headers])*1,0))</f>
        <v>#VALUE!</v>
      </c>
      <c r="AD887" s="48" t="e">
        <f>LEFT(TEXT(DataFromForm[[#This Row],[HeureBoisson]],"0000"),2)</f>
        <v>#VALUE!</v>
      </c>
      <c r="AE887" s="31" t="e">
        <f>LEFT(TEXT(DataFromForm[[#This Row],[HeureBoisson]],"0000"),2)+1</f>
        <v>#VALUE!</v>
      </c>
      <c r="AF887" t="e">
        <f>IF(RIGHT(DataFromForm[[#This Row],[HeureBoisson]],2)*1 &gt;57, AE887,AD887)</f>
        <v>#VALUE!</v>
      </c>
      <c r="AG887" t="e">
        <f>IF(RIGHT(DataFromForm[[#This Row],[HeureBoisson]],2)*1 &gt;57,0,MROUND(RIGHT(DataFromForm[[#This Row],[Heure coucher]]*1,2),15))</f>
        <v>#VALUE!</v>
      </c>
      <c r="AH887" t="e" cm="1">
        <f t="array" aca="1" ref="AH887" ca="1">RIGHT(CELL("address",INDEX(Agenda!A:A,MATCH(DataFromForm[[#This Row],[Date]],Agenda!A:A,0))),3)-1</f>
        <v>#VALUE!</v>
      </c>
      <c r="AI887" s="4" t="e" cm="1">
        <f t="array" ref="AI887">INDEX(MatriceHeureHeure[], MATCH(AG887*1,TableHeuresMinutes[Colonne1],0),MATCH(AF887*1,(MatriceHeureHeure[#Headers])*1,0))</f>
        <v>#VALUE!</v>
      </c>
      <c r="AJ887" s="37">
        <v>0</v>
      </c>
      <c r="AK887" s="48" t="e">
        <f>LEFT(TEXT(DataFromForm[[#This Row],[Heure sieste]],"0000"),2)</f>
        <v>#VALUE!</v>
      </c>
      <c r="AL887" s="31" t="e">
        <f>LEFT(TEXT(DataFromForm[[#This Row],[Heure sieste]],"0000"),2)+1</f>
        <v>#VALUE!</v>
      </c>
      <c r="AM887" t="e">
        <f>IF(RIGHT(DataFromForm[[#This Row],[Heure sieste]],2)*1 &gt;57, AL887,AK887)</f>
        <v>#VALUE!</v>
      </c>
      <c r="AN887" t="e">
        <f>IF(RIGHT(DataFromForm[[#This Row],[Heure sieste]],2)*1 &gt;57,0,MROUND(RIGHT(DataFromForm[[#This Row],[Heure sieste]]*1,2),15))</f>
        <v>#VALUE!</v>
      </c>
      <c r="AO887" t="e">
        <f>MROUND(DataFromForm[[#This Row],[Durée sieste]],15)</f>
        <v>#VALUE!</v>
      </c>
      <c r="AP887" t="e" cm="1">
        <f t="array" aca="1" ref="AP887" ca="1">RIGHT(CELL("address",INDEX(Agenda!A:A,MATCH(DataFromForm[[#This Row],[Date]],Agenda!A:A,0))),3)</f>
        <v>#VALUE!</v>
      </c>
      <c r="AQ887" s="4" t="e" cm="1">
        <f t="array" ref="AQ887">INDEX(MatriceHeureHeure[], MATCH(AN887*1,TableHeuresMinutes[Colonne1],0),MATCH(AM887*1,(MatriceHeureHeure[#Headers])*1,0))</f>
        <v>#VALUE!</v>
      </c>
      <c r="AR887" t="e">
        <f t="shared" si="14"/>
        <v>#VALUE!</v>
      </c>
    </row>
    <row r="888" spans="16:44">
      <c r="P888" s="30" t="e">
        <f>LEFT(TEXT(DataFromForm[[#This Row],[Heure coucher]],"0000"),2)</f>
        <v>#VALUE!</v>
      </c>
      <c r="Q888" s="31" t="e">
        <f>LEFT(TEXT(DataFromForm[[#This Row],[Heure coucher]],"0000"),2)+1</f>
        <v>#VALUE!</v>
      </c>
      <c r="R888" s="32" t="e">
        <f>IF(RIGHT(DataFromForm[[#This Row],[Heure coucher]],2)*1 &gt;57,Q888, P888)</f>
        <v>#VALUE!</v>
      </c>
      <c r="S888" s="33" t="e">
        <f>IF(RIGHT(DataFromForm[[#This Row],[Heure coucher]],2)*1 &gt;57,0,MROUND(RIGHT(DataFromForm[[#This Row],[Heure coucher]]*1,2),15))</f>
        <v>#VALUE!</v>
      </c>
      <c r="T888" s="20" t="e" cm="1">
        <f t="array" aca="1" ref="T888" ca="1">RIGHT(CELL("address",INDEX(Agenda!A:A,MATCH(DataFromForm[[#This Row],[Date]],Agenda!A:A,0))),3)</f>
        <v>#VALUE!</v>
      </c>
      <c r="U888" s="34" t="e" cm="1">
        <f t="array" ref="U888">INDEX(MatriceHeureHeure[], MATCH(S888*1,TableHeuresMinutes[Colonne1],0),MATCH(R888*1,(MatriceHeureHeure[#Headers])*1,0))</f>
        <v>#VALUE!</v>
      </c>
      <c r="W888" s="30" t="e">
        <f>LEFT(TEXT(DataFromForm[[#This Row],[Heure levé]],"0000"),2)</f>
        <v>#VALUE!</v>
      </c>
      <c r="X888" s="31" t="e">
        <f>LEFT(TEXT(DataFromForm[[#This Row],[Heure levé]],"0000"),2)+1</f>
        <v>#VALUE!</v>
      </c>
      <c r="Y888" t="e">
        <f>IF(RIGHT(DataFromForm[[#This Row],[Heure levé]],2)*1 &gt;57, X888,W888)</f>
        <v>#VALUE!</v>
      </c>
      <c r="Z888" t="e">
        <f>IF(RIGHT(DataFromForm[[#This Row],[Heure levé]],2)*1 &gt;57,0,MROUND(RIGHT(DataFromForm[[#This Row],[Heure coucher]]*1,2),15))</f>
        <v>#VALUE!</v>
      </c>
      <c r="AA888" t="e" cm="1">
        <f t="array" aca="1" ref="AA888" ca="1">RIGHT(CELL("address",INDEX(Agenda!A:A,MATCH(DataFromForm[[#This Row],[Date]],Agenda!A:A,0))),3)</f>
        <v>#VALUE!</v>
      </c>
      <c r="AB888" s="4" t="e" cm="1">
        <f t="array" ref="AB888">INDEX(MatriceHeureHeure[], MATCH(Z888*1,TableHeuresMinutes[Colonne1],0),MATCH(Y888*1,(MatriceHeureHeure[#Headers])*1,0))</f>
        <v>#VALUE!</v>
      </c>
      <c r="AD888" s="48" t="e">
        <f>LEFT(TEXT(DataFromForm[[#This Row],[HeureBoisson]],"0000"),2)</f>
        <v>#VALUE!</v>
      </c>
      <c r="AE888" s="31" t="e">
        <f>LEFT(TEXT(DataFromForm[[#This Row],[HeureBoisson]],"0000"),2)+1</f>
        <v>#VALUE!</v>
      </c>
      <c r="AF888" t="e">
        <f>IF(RIGHT(DataFromForm[[#This Row],[HeureBoisson]],2)*1 &gt;57, AE888,AD888)</f>
        <v>#VALUE!</v>
      </c>
      <c r="AG888" t="e">
        <f>IF(RIGHT(DataFromForm[[#This Row],[HeureBoisson]],2)*1 &gt;57,0,MROUND(RIGHT(DataFromForm[[#This Row],[Heure coucher]]*1,2),15))</f>
        <v>#VALUE!</v>
      </c>
      <c r="AH888" t="e" cm="1">
        <f t="array" aca="1" ref="AH888" ca="1">RIGHT(CELL("address",INDEX(Agenda!A:A,MATCH(DataFromForm[[#This Row],[Date]],Agenda!A:A,0))),3)-1</f>
        <v>#VALUE!</v>
      </c>
      <c r="AI888" s="4" t="e" cm="1">
        <f t="array" ref="AI888">INDEX(MatriceHeureHeure[], MATCH(AG888*1,TableHeuresMinutes[Colonne1],0),MATCH(AF888*1,(MatriceHeureHeure[#Headers])*1,0))</f>
        <v>#VALUE!</v>
      </c>
      <c r="AJ888" s="37">
        <v>0</v>
      </c>
      <c r="AK888" s="48" t="e">
        <f>LEFT(TEXT(DataFromForm[[#This Row],[Heure sieste]],"0000"),2)</f>
        <v>#VALUE!</v>
      </c>
      <c r="AL888" s="31" t="e">
        <f>LEFT(TEXT(DataFromForm[[#This Row],[Heure sieste]],"0000"),2)+1</f>
        <v>#VALUE!</v>
      </c>
      <c r="AM888" t="e">
        <f>IF(RIGHT(DataFromForm[[#This Row],[Heure sieste]],2)*1 &gt;57, AL888,AK888)</f>
        <v>#VALUE!</v>
      </c>
      <c r="AN888" t="e">
        <f>IF(RIGHT(DataFromForm[[#This Row],[Heure sieste]],2)*1 &gt;57,0,MROUND(RIGHT(DataFromForm[[#This Row],[Heure sieste]]*1,2),15))</f>
        <v>#VALUE!</v>
      </c>
      <c r="AO888" t="e">
        <f>MROUND(DataFromForm[[#This Row],[Durée sieste]],15)</f>
        <v>#VALUE!</v>
      </c>
      <c r="AP888" t="e" cm="1">
        <f t="array" aca="1" ref="AP888" ca="1">RIGHT(CELL("address",INDEX(Agenda!A:A,MATCH(DataFromForm[[#This Row],[Date]],Agenda!A:A,0))),3)</f>
        <v>#VALUE!</v>
      </c>
      <c r="AQ888" s="4" t="e" cm="1">
        <f t="array" ref="AQ888">INDEX(MatriceHeureHeure[], MATCH(AN888*1,TableHeuresMinutes[Colonne1],0),MATCH(AM888*1,(MatriceHeureHeure[#Headers])*1,0))</f>
        <v>#VALUE!</v>
      </c>
      <c r="AR888" t="e">
        <f t="shared" si="14"/>
        <v>#VALUE!</v>
      </c>
    </row>
    <row r="889" spans="16:44">
      <c r="P889" s="30" t="e">
        <f>LEFT(TEXT(DataFromForm[[#This Row],[Heure coucher]],"0000"),2)</f>
        <v>#VALUE!</v>
      </c>
      <c r="Q889" s="31" t="e">
        <f>LEFT(TEXT(DataFromForm[[#This Row],[Heure coucher]],"0000"),2)+1</f>
        <v>#VALUE!</v>
      </c>
      <c r="R889" s="32" t="e">
        <f>IF(RIGHT(DataFromForm[[#This Row],[Heure coucher]],2)*1 &gt;57,Q889, P889)</f>
        <v>#VALUE!</v>
      </c>
      <c r="S889" s="33" t="e">
        <f>IF(RIGHT(DataFromForm[[#This Row],[Heure coucher]],2)*1 &gt;57,0,MROUND(RIGHT(DataFromForm[[#This Row],[Heure coucher]]*1,2),15))</f>
        <v>#VALUE!</v>
      </c>
      <c r="T889" s="20" t="e" cm="1">
        <f t="array" aca="1" ref="T889" ca="1">RIGHT(CELL("address",INDEX(Agenda!A:A,MATCH(DataFromForm[[#This Row],[Date]],Agenda!A:A,0))),3)</f>
        <v>#VALUE!</v>
      </c>
      <c r="U889" s="34" t="e" cm="1">
        <f t="array" ref="U889">INDEX(MatriceHeureHeure[], MATCH(S889*1,TableHeuresMinutes[Colonne1],0),MATCH(R889*1,(MatriceHeureHeure[#Headers])*1,0))</f>
        <v>#VALUE!</v>
      </c>
      <c r="W889" s="30" t="e">
        <f>LEFT(TEXT(DataFromForm[[#This Row],[Heure levé]],"0000"),2)</f>
        <v>#VALUE!</v>
      </c>
      <c r="X889" s="31" t="e">
        <f>LEFT(TEXT(DataFromForm[[#This Row],[Heure levé]],"0000"),2)+1</f>
        <v>#VALUE!</v>
      </c>
      <c r="Y889" t="e">
        <f>IF(RIGHT(DataFromForm[[#This Row],[Heure levé]],2)*1 &gt;57, X889,W889)</f>
        <v>#VALUE!</v>
      </c>
      <c r="Z889" t="e">
        <f>IF(RIGHT(DataFromForm[[#This Row],[Heure levé]],2)*1 &gt;57,0,MROUND(RIGHT(DataFromForm[[#This Row],[Heure coucher]]*1,2),15))</f>
        <v>#VALUE!</v>
      </c>
      <c r="AA889" t="e" cm="1">
        <f t="array" aca="1" ref="AA889" ca="1">RIGHT(CELL("address",INDEX(Agenda!A:A,MATCH(DataFromForm[[#This Row],[Date]],Agenda!A:A,0))),3)</f>
        <v>#VALUE!</v>
      </c>
      <c r="AB889" s="4" t="e" cm="1">
        <f t="array" ref="AB889">INDEX(MatriceHeureHeure[], MATCH(Z889*1,TableHeuresMinutes[Colonne1],0),MATCH(Y889*1,(MatriceHeureHeure[#Headers])*1,0))</f>
        <v>#VALUE!</v>
      </c>
      <c r="AD889" s="48" t="e">
        <f>LEFT(TEXT(DataFromForm[[#This Row],[HeureBoisson]],"0000"),2)</f>
        <v>#VALUE!</v>
      </c>
      <c r="AE889" s="31" t="e">
        <f>LEFT(TEXT(DataFromForm[[#This Row],[HeureBoisson]],"0000"),2)+1</f>
        <v>#VALUE!</v>
      </c>
      <c r="AF889" t="e">
        <f>IF(RIGHT(DataFromForm[[#This Row],[HeureBoisson]],2)*1 &gt;57, AE889,AD889)</f>
        <v>#VALUE!</v>
      </c>
      <c r="AG889" t="e">
        <f>IF(RIGHT(DataFromForm[[#This Row],[HeureBoisson]],2)*1 &gt;57,0,MROUND(RIGHT(DataFromForm[[#This Row],[Heure coucher]]*1,2),15))</f>
        <v>#VALUE!</v>
      </c>
      <c r="AH889" t="e" cm="1">
        <f t="array" aca="1" ref="AH889" ca="1">RIGHT(CELL("address",INDEX(Agenda!A:A,MATCH(DataFromForm[[#This Row],[Date]],Agenda!A:A,0))),3)-1</f>
        <v>#VALUE!</v>
      </c>
      <c r="AI889" s="4" t="e" cm="1">
        <f t="array" ref="AI889">INDEX(MatriceHeureHeure[], MATCH(AG889*1,TableHeuresMinutes[Colonne1],0),MATCH(AF889*1,(MatriceHeureHeure[#Headers])*1,0))</f>
        <v>#VALUE!</v>
      </c>
      <c r="AJ889" s="37">
        <v>0</v>
      </c>
      <c r="AK889" s="48" t="e">
        <f>LEFT(TEXT(DataFromForm[[#This Row],[Heure sieste]],"0000"),2)</f>
        <v>#VALUE!</v>
      </c>
      <c r="AL889" s="31" t="e">
        <f>LEFT(TEXT(DataFromForm[[#This Row],[Heure sieste]],"0000"),2)+1</f>
        <v>#VALUE!</v>
      </c>
      <c r="AM889" t="e">
        <f>IF(RIGHT(DataFromForm[[#This Row],[Heure sieste]],2)*1 &gt;57, AL889,AK889)</f>
        <v>#VALUE!</v>
      </c>
      <c r="AN889" t="e">
        <f>IF(RIGHT(DataFromForm[[#This Row],[Heure sieste]],2)*1 &gt;57,0,MROUND(RIGHT(DataFromForm[[#This Row],[Heure sieste]]*1,2),15))</f>
        <v>#VALUE!</v>
      </c>
      <c r="AO889" t="e">
        <f>MROUND(DataFromForm[[#This Row],[Durée sieste]],15)</f>
        <v>#VALUE!</v>
      </c>
      <c r="AP889" t="e" cm="1">
        <f t="array" aca="1" ref="AP889" ca="1">RIGHT(CELL("address",INDEX(Agenda!A:A,MATCH(DataFromForm[[#This Row],[Date]],Agenda!A:A,0))),3)</f>
        <v>#VALUE!</v>
      </c>
      <c r="AQ889" s="4" t="e" cm="1">
        <f t="array" ref="AQ889">INDEX(MatriceHeureHeure[], MATCH(AN889*1,TableHeuresMinutes[Colonne1],0),MATCH(AM889*1,(MatriceHeureHeure[#Headers])*1,0))</f>
        <v>#VALUE!</v>
      </c>
      <c r="AR889" t="e">
        <f t="shared" si="14"/>
        <v>#VALUE!</v>
      </c>
    </row>
    <row r="890" spans="16:44">
      <c r="P890" s="30" t="e">
        <f>LEFT(TEXT(DataFromForm[[#This Row],[Heure coucher]],"0000"),2)</f>
        <v>#VALUE!</v>
      </c>
      <c r="Q890" s="31" t="e">
        <f>LEFT(TEXT(DataFromForm[[#This Row],[Heure coucher]],"0000"),2)+1</f>
        <v>#VALUE!</v>
      </c>
      <c r="R890" s="32" t="e">
        <f>IF(RIGHT(DataFromForm[[#This Row],[Heure coucher]],2)*1 &gt;57,Q890, P890)</f>
        <v>#VALUE!</v>
      </c>
      <c r="S890" s="33" t="e">
        <f>IF(RIGHT(DataFromForm[[#This Row],[Heure coucher]],2)*1 &gt;57,0,MROUND(RIGHT(DataFromForm[[#This Row],[Heure coucher]]*1,2),15))</f>
        <v>#VALUE!</v>
      </c>
      <c r="T890" s="20" t="e" cm="1">
        <f t="array" aca="1" ref="T890" ca="1">RIGHT(CELL("address",INDEX(Agenda!A:A,MATCH(DataFromForm[[#This Row],[Date]],Agenda!A:A,0))),3)</f>
        <v>#VALUE!</v>
      </c>
      <c r="U890" s="34" t="e" cm="1">
        <f t="array" ref="U890">INDEX(MatriceHeureHeure[], MATCH(S890*1,TableHeuresMinutes[Colonne1],0),MATCH(R890*1,(MatriceHeureHeure[#Headers])*1,0))</f>
        <v>#VALUE!</v>
      </c>
      <c r="W890" s="30" t="e">
        <f>LEFT(TEXT(DataFromForm[[#This Row],[Heure levé]],"0000"),2)</f>
        <v>#VALUE!</v>
      </c>
      <c r="X890" s="31" t="e">
        <f>LEFT(TEXT(DataFromForm[[#This Row],[Heure levé]],"0000"),2)+1</f>
        <v>#VALUE!</v>
      </c>
      <c r="Y890" t="e">
        <f>IF(RIGHT(DataFromForm[[#This Row],[Heure levé]],2)*1 &gt;57, X890,W890)</f>
        <v>#VALUE!</v>
      </c>
      <c r="Z890" t="e">
        <f>IF(RIGHT(DataFromForm[[#This Row],[Heure levé]],2)*1 &gt;57,0,MROUND(RIGHT(DataFromForm[[#This Row],[Heure coucher]]*1,2),15))</f>
        <v>#VALUE!</v>
      </c>
      <c r="AA890" t="e" cm="1">
        <f t="array" aca="1" ref="AA890" ca="1">RIGHT(CELL("address",INDEX(Agenda!A:A,MATCH(DataFromForm[[#This Row],[Date]],Agenda!A:A,0))),3)</f>
        <v>#VALUE!</v>
      </c>
      <c r="AB890" s="4" t="e" cm="1">
        <f t="array" ref="AB890">INDEX(MatriceHeureHeure[], MATCH(Z890*1,TableHeuresMinutes[Colonne1],0),MATCH(Y890*1,(MatriceHeureHeure[#Headers])*1,0))</f>
        <v>#VALUE!</v>
      </c>
      <c r="AD890" s="48" t="e">
        <f>LEFT(TEXT(DataFromForm[[#This Row],[HeureBoisson]],"0000"),2)</f>
        <v>#VALUE!</v>
      </c>
      <c r="AE890" s="31" t="e">
        <f>LEFT(TEXT(DataFromForm[[#This Row],[HeureBoisson]],"0000"),2)+1</f>
        <v>#VALUE!</v>
      </c>
      <c r="AF890" t="e">
        <f>IF(RIGHT(DataFromForm[[#This Row],[HeureBoisson]],2)*1 &gt;57, AE890,AD890)</f>
        <v>#VALUE!</v>
      </c>
      <c r="AG890" t="e">
        <f>IF(RIGHT(DataFromForm[[#This Row],[HeureBoisson]],2)*1 &gt;57,0,MROUND(RIGHT(DataFromForm[[#This Row],[Heure coucher]]*1,2),15))</f>
        <v>#VALUE!</v>
      </c>
      <c r="AH890" t="e" cm="1">
        <f t="array" aca="1" ref="AH890" ca="1">RIGHT(CELL("address",INDEX(Agenda!A:A,MATCH(DataFromForm[[#This Row],[Date]],Agenda!A:A,0))),3)-1</f>
        <v>#VALUE!</v>
      </c>
      <c r="AI890" s="4" t="e" cm="1">
        <f t="array" ref="AI890">INDEX(MatriceHeureHeure[], MATCH(AG890*1,TableHeuresMinutes[Colonne1],0),MATCH(AF890*1,(MatriceHeureHeure[#Headers])*1,0))</f>
        <v>#VALUE!</v>
      </c>
      <c r="AJ890" s="37">
        <v>0</v>
      </c>
      <c r="AK890" s="48" t="e">
        <f>LEFT(TEXT(DataFromForm[[#This Row],[Heure sieste]],"0000"),2)</f>
        <v>#VALUE!</v>
      </c>
      <c r="AL890" s="31" t="e">
        <f>LEFT(TEXT(DataFromForm[[#This Row],[Heure sieste]],"0000"),2)+1</f>
        <v>#VALUE!</v>
      </c>
      <c r="AM890" t="e">
        <f>IF(RIGHT(DataFromForm[[#This Row],[Heure sieste]],2)*1 &gt;57, AL890,AK890)</f>
        <v>#VALUE!</v>
      </c>
      <c r="AN890" t="e">
        <f>IF(RIGHT(DataFromForm[[#This Row],[Heure sieste]],2)*1 &gt;57,0,MROUND(RIGHT(DataFromForm[[#This Row],[Heure sieste]]*1,2),15))</f>
        <v>#VALUE!</v>
      </c>
      <c r="AO890" t="e">
        <f>MROUND(DataFromForm[[#This Row],[Durée sieste]],15)</f>
        <v>#VALUE!</v>
      </c>
      <c r="AP890" t="e" cm="1">
        <f t="array" aca="1" ref="AP890" ca="1">RIGHT(CELL("address",INDEX(Agenda!A:A,MATCH(DataFromForm[[#This Row],[Date]],Agenda!A:A,0))),3)</f>
        <v>#VALUE!</v>
      </c>
      <c r="AQ890" s="4" t="e" cm="1">
        <f t="array" ref="AQ890">INDEX(MatriceHeureHeure[], MATCH(AN890*1,TableHeuresMinutes[Colonne1],0),MATCH(AM890*1,(MatriceHeureHeure[#Headers])*1,0))</f>
        <v>#VALUE!</v>
      </c>
      <c r="AR890" t="e">
        <f t="shared" si="14"/>
        <v>#VALUE!</v>
      </c>
    </row>
    <row r="891" spans="16:44">
      <c r="P891" s="30" t="e">
        <f>LEFT(TEXT(DataFromForm[[#This Row],[Heure coucher]],"0000"),2)</f>
        <v>#VALUE!</v>
      </c>
      <c r="Q891" s="31" t="e">
        <f>LEFT(TEXT(DataFromForm[[#This Row],[Heure coucher]],"0000"),2)+1</f>
        <v>#VALUE!</v>
      </c>
      <c r="R891" s="32" t="e">
        <f>IF(RIGHT(DataFromForm[[#This Row],[Heure coucher]],2)*1 &gt;57,Q891, P891)</f>
        <v>#VALUE!</v>
      </c>
      <c r="S891" s="33" t="e">
        <f>IF(RIGHT(DataFromForm[[#This Row],[Heure coucher]],2)*1 &gt;57,0,MROUND(RIGHT(DataFromForm[[#This Row],[Heure coucher]]*1,2),15))</f>
        <v>#VALUE!</v>
      </c>
      <c r="T891" s="20" t="e" cm="1">
        <f t="array" aca="1" ref="T891" ca="1">RIGHT(CELL("address",INDEX(Agenda!A:A,MATCH(DataFromForm[[#This Row],[Date]],Agenda!A:A,0))),3)</f>
        <v>#VALUE!</v>
      </c>
      <c r="U891" s="34" t="e" cm="1">
        <f t="array" ref="U891">INDEX(MatriceHeureHeure[], MATCH(S891*1,TableHeuresMinutes[Colonne1],0),MATCH(R891*1,(MatriceHeureHeure[#Headers])*1,0))</f>
        <v>#VALUE!</v>
      </c>
      <c r="W891" s="30" t="e">
        <f>LEFT(TEXT(DataFromForm[[#This Row],[Heure levé]],"0000"),2)</f>
        <v>#VALUE!</v>
      </c>
      <c r="X891" s="31" t="e">
        <f>LEFT(TEXT(DataFromForm[[#This Row],[Heure levé]],"0000"),2)+1</f>
        <v>#VALUE!</v>
      </c>
      <c r="Y891" t="e">
        <f>IF(RIGHT(DataFromForm[[#This Row],[Heure levé]],2)*1 &gt;57, X891,W891)</f>
        <v>#VALUE!</v>
      </c>
      <c r="Z891" t="e">
        <f>IF(RIGHT(DataFromForm[[#This Row],[Heure levé]],2)*1 &gt;57,0,MROUND(RIGHT(DataFromForm[[#This Row],[Heure coucher]]*1,2),15))</f>
        <v>#VALUE!</v>
      </c>
      <c r="AA891" t="e" cm="1">
        <f t="array" aca="1" ref="AA891" ca="1">RIGHT(CELL("address",INDEX(Agenda!A:A,MATCH(DataFromForm[[#This Row],[Date]],Agenda!A:A,0))),3)</f>
        <v>#VALUE!</v>
      </c>
      <c r="AB891" s="4" t="e" cm="1">
        <f t="array" ref="AB891">INDEX(MatriceHeureHeure[], MATCH(Z891*1,TableHeuresMinutes[Colonne1],0),MATCH(Y891*1,(MatriceHeureHeure[#Headers])*1,0))</f>
        <v>#VALUE!</v>
      </c>
      <c r="AD891" s="48" t="e">
        <f>LEFT(TEXT(DataFromForm[[#This Row],[HeureBoisson]],"0000"),2)</f>
        <v>#VALUE!</v>
      </c>
      <c r="AE891" s="31" t="e">
        <f>LEFT(TEXT(DataFromForm[[#This Row],[HeureBoisson]],"0000"),2)+1</f>
        <v>#VALUE!</v>
      </c>
      <c r="AF891" t="e">
        <f>IF(RIGHT(DataFromForm[[#This Row],[HeureBoisson]],2)*1 &gt;57, AE891,AD891)</f>
        <v>#VALUE!</v>
      </c>
      <c r="AG891" t="e">
        <f>IF(RIGHT(DataFromForm[[#This Row],[HeureBoisson]],2)*1 &gt;57,0,MROUND(RIGHT(DataFromForm[[#This Row],[Heure coucher]]*1,2),15))</f>
        <v>#VALUE!</v>
      </c>
      <c r="AH891" t="e" cm="1">
        <f t="array" aca="1" ref="AH891" ca="1">RIGHT(CELL("address",INDEX(Agenda!A:A,MATCH(DataFromForm[[#This Row],[Date]],Agenda!A:A,0))),3)-1</f>
        <v>#VALUE!</v>
      </c>
      <c r="AI891" s="4" t="e" cm="1">
        <f t="array" ref="AI891">INDEX(MatriceHeureHeure[], MATCH(AG891*1,TableHeuresMinutes[Colonne1],0),MATCH(AF891*1,(MatriceHeureHeure[#Headers])*1,0))</f>
        <v>#VALUE!</v>
      </c>
      <c r="AJ891" s="37">
        <v>0</v>
      </c>
      <c r="AK891" s="48" t="e">
        <f>LEFT(TEXT(DataFromForm[[#This Row],[Heure sieste]],"0000"),2)</f>
        <v>#VALUE!</v>
      </c>
      <c r="AL891" s="31" t="e">
        <f>LEFT(TEXT(DataFromForm[[#This Row],[Heure sieste]],"0000"),2)+1</f>
        <v>#VALUE!</v>
      </c>
      <c r="AM891" t="e">
        <f>IF(RIGHT(DataFromForm[[#This Row],[Heure sieste]],2)*1 &gt;57, AL891,AK891)</f>
        <v>#VALUE!</v>
      </c>
      <c r="AN891" t="e">
        <f>IF(RIGHT(DataFromForm[[#This Row],[Heure sieste]],2)*1 &gt;57,0,MROUND(RIGHT(DataFromForm[[#This Row],[Heure sieste]]*1,2),15))</f>
        <v>#VALUE!</v>
      </c>
      <c r="AO891" t="e">
        <f>MROUND(DataFromForm[[#This Row],[Durée sieste]],15)</f>
        <v>#VALUE!</v>
      </c>
      <c r="AP891" t="e" cm="1">
        <f t="array" aca="1" ref="AP891" ca="1">RIGHT(CELL("address",INDEX(Agenda!A:A,MATCH(DataFromForm[[#This Row],[Date]],Agenda!A:A,0))),3)</f>
        <v>#VALUE!</v>
      </c>
      <c r="AQ891" s="4" t="e" cm="1">
        <f t="array" ref="AQ891">INDEX(MatriceHeureHeure[], MATCH(AN891*1,TableHeuresMinutes[Colonne1],0),MATCH(AM891*1,(MatriceHeureHeure[#Headers])*1,0))</f>
        <v>#VALUE!</v>
      </c>
      <c r="AR891" t="e">
        <f t="shared" si="14"/>
        <v>#VALUE!</v>
      </c>
    </row>
    <row r="892" spans="16:44">
      <c r="P892" s="30" t="e">
        <f>LEFT(TEXT(DataFromForm[[#This Row],[Heure coucher]],"0000"),2)</f>
        <v>#VALUE!</v>
      </c>
      <c r="Q892" s="31" t="e">
        <f>LEFT(TEXT(DataFromForm[[#This Row],[Heure coucher]],"0000"),2)+1</f>
        <v>#VALUE!</v>
      </c>
      <c r="R892" s="32" t="e">
        <f>IF(RIGHT(DataFromForm[[#This Row],[Heure coucher]],2)*1 &gt;57,Q892, P892)</f>
        <v>#VALUE!</v>
      </c>
      <c r="S892" s="33" t="e">
        <f>IF(RIGHT(DataFromForm[[#This Row],[Heure coucher]],2)*1 &gt;57,0,MROUND(RIGHT(DataFromForm[[#This Row],[Heure coucher]]*1,2),15))</f>
        <v>#VALUE!</v>
      </c>
      <c r="T892" s="20" t="e" cm="1">
        <f t="array" aca="1" ref="T892" ca="1">RIGHT(CELL("address",INDEX(Agenda!A:A,MATCH(DataFromForm[[#This Row],[Date]],Agenda!A:A,0))),3)</f>
        <v>#VALUE!</v>
      </c>
      <c r="U892" s="34" t="e" cm="1">
        <f t="array" ref="U892">INDEX(MatriceHeureHeure[], MATCH(S892*1,TableHeuresMinutes[Colonne1],0),MATCH(R892*1,(MatriceHeureHeure[#Headers])*1,0))</f>
        <v>#VALUE!</v>
      </c>
      <c r="W892" s="30" t="e">
        <f>LEFT(TEXT(DataFromForm[[#This Row],[Heure levé]],"0000"),2)</f>
        <v>#VALUE!</v>
      </c>
      <c r="X892" s="31" t="e">
        <f>LEFT(TEXT(DataFromForm[[#This Row],[Heure levé]],"0000"),2)+1</f>
        <v>#VALUE!</v>
      </c>
      <c r="Y892" t="e">
        <f>IF(RIGHT(DataFromForm[[#This Row],[Heure levé]],2)*1 &gt;57, X892,W892)</f>
        <v>#VALUE!</v>
      </c>
      <c r="Z892" t="e">
        <f>IF(RIGHT(DataFromForm[[#This Row],[Heure levé]],2)*1 &gt;57,0,MROUND(RIGHT(DataFromForm[[#This Row],[Heure coucher]]*1,2),15))</f>
        <v>#VALUE!</v>
      </c>
      <c r="AA892" t="e" cm="1">
        <f t="array" aca="1" ref="AA892" ca="1">RIGHT(CELL("address",INDEX(Agenda!A:A,MATCH(DataFromForm[[#This Row],[Date]],Agenda!A:A,0))),3)</f>
        <v>#VALUE!</v>
      </c>
      <c r="AB892" s="4" t="e" cm="1">
        <f t="array" ref="AB892">INDEX(MatriceHeureHeure[], MATCH(Z892*1,TableHeuresMinutes[Colonne1],0),MATCH(Y892*1,(MatriceHeureHeure[#Headers])*1,0))</f>
        <v>#VALUE!</v>
      </c>
      <c r="AD892" s="48" t="e">
        <f>LEFT(TEXT(DataFromForm[[#This Row],[HeureBoisson]],"0000"),2)</f>
        <v>#VALUE!</v>
      </c>
      <c r="AE892" s="31" t="e">
        <f>LEFT(TEXT(DataFromForm[[#This Row],[HeureBoisson]],"0000"),2)+1</f>
        <v>#VALUE!</v>
      </c>
      <c r="AF892" t="e">
        <f>IF(RIGHT(DataFromForm[[#This Row],[HeureBoisson]],2)*1 &gt;57, AE892,AD892)</f>
        <v>#VALUE!</v>
      </c>
      <c r="AG892" t="e">
        <f>IF(RIGHT(DataFromForm[[#This Row],[HeureBoisson]],2)*1 &gt;57,0,MROUND(RIGHT(DataFromForm[[#This Row],[Heure coucher]]*1,2),15))</f>
        <v>#VALUE!</v>
      </c>
      <c r="AH892" t="e" cm="1">
        <f t="array" aca="1" ref="AH892" ca="1">RIGHT(CELL("address",INDEX(Agenda!A:A,MATCH(DataFromForm[[#This Row],[Date]],Agenda!A:A,0))),3)-1</f>
        <v>#VALUE!</v>
      </c>
      <c r="AI892" s="4" t="e" cm="1">
        <f t="array" ref="AI892">INDEX(MatriceHeureHeure[], MATCH(AG892*1,TableHeuresMinutes[Colonne1],0),MATCH(AF892*1,(MatriceHeureHeure[#Headers])*1,0))</f>
        <v>#VALUE!</v>
      </c>
      <c r="AJ892" s="37">
        <v>0</v>
      </c>
      <c r="AK892" s="48" t="e">
        <f>LEFT(TEXT(DataFromForm[[#This Row],[Heure sieste]],"0000"),2)</f>
        <v>#VALUE!</v>
      </c>
      <c r="AL892" s="31" t="e">
        <f>LEFT(TEXT(DataFromForm[[#This Row],[Heure sieste]],"0000"),2)+1</f>
        <v>#VALUE!</v>
      </c>
      <c r="AM892" t="e">
        <f>IF(RIGHT(DataFromForm[[#This Row],[Heure sieste]],2)*1 &gt;57, AL892,AK892)</f>
        <v>#VALUE!</v>
      </c>
      <c r="AN892" t="e">
        <f>IF(RIGHT(DataFromForm[[#This Row],[Heure sieste]],2)*1 &gt;57,0,MROUND(RIGHT(DataFromForm[[#This Row],[Heure sieste]]*1,2),15))</f>
        <v>#VALUE!</v>
      </c>
      <c r="AO892" t="e">
        <f>MROUND(DataFromForm[[#This Row],[Durée sieste]],15)</f>
        <v>#VALUE!</v>
      </c>
      <c r="AP892" t="e" cm="1">
        <f t="array" aca="1" ref="AP892" ca="1">RIGHT(CELL("address",INDEX(Agenda!A:A,MATCH(DataFromForm[[#This Row],[Date]],Agenda!A:A,0))),3)</f>
        <v>#VALUE!</v>
      </c>
      <c r="AQ892" s="4" t="e" cm="1">
        <f t="array" ref="AQ892">INDEX(MatriceHeureHeure[], MATCH(AN892*1,TableHeuresMinutes[Colonne1],0),MATCH(AM892*1,(MatriceHeureHeure[#Headers])*1,0))</f>
        <v>#VALUE!</v>
      </c>
      <c r="AR892" t="e">
        <f t="shared" si="14"/>
        <v>#VALUE!</v>
      </c>
    </row>
    <row r="893" spans="16:44">
      <c r="P893" s="30" t="e">
        <f>LEFT(TEXT(DataFromForm[[#This Row],[Heure coucher]],"0000"),2)</f>
        <v>#VALUE!</v>
      </c>
      <c r="Q893" s="31" t="e">
        <f>LEFT(TEXT(DataFromForm[[#This Row],[Heure coucher]],"0000"),2)+1</f>
        <v>#VALUE!</v>
      </c>
      <c r="R893" s="32" t="e">
        <f>IF(RIGHT(DataFromForm[[#This Row],[Heure coucher]],2)*1 &gt;57,Q893, P893)</f>
        <v>#VALUE!</v>
      </c>
      <c r="S893" s="33" t="e">
        <f>IF(RIGHT(DataFromForm[[#This Row],[Heure coucher]],2)*1 &gt;57,0,MROUND(RIGHT(DataFromForm[[#This Row],[Heure coucher]]*1,2),15))</f>
        <v>#VALUE!</v>
      </c>
      <c r="T893" s="20" t="e" cm="1">
        <f t="array" aca="1" ref="T893" ca="1">RIGHT(CELL("address",INDEX(Agenda!A:A,MATCH(DataFromForm[[#This Row],[Date]],Agenda!A:A,0))),3)</f>
        <v>#VALUE!</v>
      </c>
      <c r="U893" s="34" t="e" cm="1">
        <f t="array" ref="U893">INDEX(MatriceHeureHeure[], MATCH(S893*1,TableHeuresMinutes[Colonne1],0),MATCH(R893*1,(MatriceHeureHeure[#Headers])*1,0))</f>
        <v>#VALUE!</v>
      </c>
      <c r="W893" s="30" t="e">
        <f>LEFT(TEXT(DataFromForm[[#This Row],[Heure levé]],"0000"),2)</f>
        <v>#VALUE!</v>
      </c>
      <c r="X893" s="31" t="e">
        <f>LEFT(TEXT(DataFromForm[[#This Row],[Heure levé]],"0000"),2)+1</f>
        <v>#VALUE!</v>
      </c>
      <c r="Y893" t="e">
        <f>IF(RIGHT(DataFromForm[[#This Row],[Heure levé]],2)*1 &gt;57, X893,W893)</f>
        <v>#VALUE!</v>
      </c>
      <c r="Z893" t="e">
        <f>IF(RIGHT(DataFromForm[[#This Row],[Heure levé]],2)*1 &gt;57,0,MROUND(RIGHT(DataFromForm[[#This Row],[Heure coucher]]*1,2),15))</f>
        <v>#VALUE!</v>
      </c>
      <c r="AA893" t="e" cm="1">
        <f t="array" aca="1" ref="AA893" ca="1">RIGHT(CELL("address",INDEX(Agenda!A:A,MATCH(DataFromForm[[#This Row],[Date]],Agenda!A:A,0))),3)</f>
        <v>#VALUE!</v>
      </c>
      <c r="AB893" s="4" t="e" cm="1">
        <f t="array" ref="AB893">INDEX(MatriceHeureHeure[], MATCH(Z893*1,TableHeuresMinutes[Colonne1],0),MATCH(Y893*1,(MatriceHeureHeure[#Headers])*1,0))</f>
        <v>#VALUE!</v>
      </c>
      <c r="AD893" s="48" t="e">
        <f>LEFT(TEXT(DataFromForm[[#This Row],[HeureBoisson]],"0000"),2)</f>
        <v>#VALUE!</v>
      </c>
      <c r="AE893" s="31" t="e">
        <f>LEFT(TEXT(DataFromForm[[#This Row],[HeureBoisson]],"0000"),2)+1</f>
        <v>#VALUE!</v>
      </c>
      <c r="AF893" t="e">
        <f>IF(RIGHT(DataFromForm[[#This Row],[HeureBoisson]],2)*1 &gt;57, AE893,AD893)</f>
        <v>#VALUE!</v>
      </c>
      <c r="AG893" t="e">
        <f>IF(RIGHT(DataFromForm[[#This Row],[HeureBoisson]],2)*1 &gt;57,0,MROUND(RIGHT(DataFromForm[[#This Row],[Heure coucher]]*1,2),15))</f>
        <v>#VALUE!</v>
      </c>
      <c r="AH893" t="e" cm="1">
        <f t="array" aca="1" ref="AH893" ca="1">RIGHT(CELL("address",INDEX(Agenda!A:A,MATCH(DataFromForm[[#This Row],[Date]],Agenda!A:A,0))),3)-1</f>
        <v>#VALUE!</v>
      </c>
      <c r="AI893" s="4" t="e" cm="1">
        <f t="array" ref="AI893">INDEX(MatriceHeureHeure[], MATCH(AG893*1,TableHeuresMinutes[Colonne1],0),MATCH(AF893*1,(MatriceHeureHeure[#Headers])*1,0))</f>
        <v>#VALUE!</v>
      </c>
      <c r="AJ893" s="37">
        <v>0</v>
      </c>
      <c r="AK893" s="48" t="e">
        <f>LEFT(TEXT(DataFromForm[[#This Row],[Heure sieste]],"0000"),2)</f>
        <v>#VALUE!</v>
      </c>
      <c r="AL893" s="31" t="e">
        <f>LEFT(TEXT(DataFromForm[[#This Row],[Heure sieste]],"0000"),2)+1</f>
        <v>#VALUE!</v>
      </c>
      <c r="AM893" t="e">
        <f>IF(RIGHT(DataFromForm[[#This Row],[Heure sieste]],2)*1 &gt;57, AL893,AK893)</f>
        <v>#VALUE!</v>
      </c>
      <c r="AN893" t="e">
        <f>IF(RIGHT(DataFromForm[[#This Row],[Heure sieste]],2)*1 &gt;57,0,MROUND(RIGHT(DataFromForm[[#This Row],[Heure sieste]]*1,2),15))</f>
        <v>#VALUE!</v>
      </c>
      <c r="AO893" t="e">
        <f>MROUND(DataFromForm[[#This Row],[Durée sieste]],15)</f>
        <v>#VALUE!</v>
      </c>
      <c r="AP893" t="e" cm="1">
        <f t="array" aca="1" ref="AP893" ca="1">RIGHT(CELL("address",INDEX(Agenda!A:A,MATCH(DataFromForm[[#This Row],[Date]],Agenda!A:A,0))),3)</f>
        <v>#VALUE!</v>
      </c>
      <c r="AQ893" s="4" t="e" cm="1">
        <f t="array" ref="AQ893">INDEX(MatriceHeureHeure[], MATCH(AN893*1,TableHeuresMinutes[Colonne1],0),MATCH(AM893*1,(MatriceHeureHeure[#Headers])*1,0))</f>
        <v>#VALUE!</v>
      </c>
      <c r="AR893" t="e">
        <f t="shared" si="14"/>
        <v>#VALUE!</v>
      </c>
    </row>
    <row r="894" spans="16:44">
      <c r="P894" s="30" t="e">
        <f>LEFT(TEXT(DataFromForm[[#This Row],[Heure coucher]],"0000"),2)</f>
        <v>#VALUE!</v>
      </c>
      <c r="Q894" s="31" t="e">
        <f>LEFT(TEXT(DataFromForm[[#This Row],[Heure coucher]],"0000"),2)+1</f>
        <v>#VALUE!</v>
      </c>
      <c r="R894" s="32" t="e">
        <f>IF(RIGHT(DataFromForm[[#This Row],[Heure coucher]],2)*1 &gt;57,Q894, P894)</f>
        <v>#VALUE!</v>
      </c>
      <c r="S894" s="33" t="e">
        <f>IF(RIGHT(DataFromForm[[#This Row],[Heure coucher]],2)*1 &gt;57,0,MROUND(RIGHT(DataFromForm[[#This Row],[Heure coucher]]*1,2),15))</f>
        <v>#VALUE!</v>
      </c>
      <c r="T894" s="20" t="e" cm="1">
        <f t="array" aca="1" ref="T894" ca="1">RIGHT(CELL("address",INDEX(Agenda!A:A,MATCH(DataFromForm[[#This Row],[Date]],Agenda!A:A,0))),3)</f>
        <v>#VALUE!</v>
      </c>
      <c r="U894" s="34" t="e" cm="1">
        <f t="array" ref="U894">INDEX(MatriceHeureHeure[], MATCH(S894*1,TableHeuresMinutes[Colonne1],0),MATCH(R894*1,(MatriceHeureHeure[#Headers])*1,0))</f>
        <v>#VALUE!</v>
      </c>
      <c r="W894" s="30" t="e">
        <f>LEFT(TEXT(DataFromForm[[#This Row],[Heure levé]],"0000"),2)</f>
        <v>#VALUE!</v>
      </c>
      <c r="X894" s="31" t="e">
        <f>LEFT(TEXT(DataFromForm[[#This Row],[Heure levé]],"0000"),2)+1</f>
        <v>#VALUE!</v>
      </c>
      <c r="Y894" t="e">
        <f>IF(RIGHT(DataFromForm[[#This Row],[Heure levé]],2)*1 &gt;57, X894,W894)</f>
        <v>#VALUE!</v>
      </c>
      <c r="Z894" t="e">
        <f>IF(RIGHT(DataFromForm[[#This Row],[Heure levé]],2)*1 &gt;57,0,MROUND(RIGHT(DataFromForm[[#This Row],[Heure coucher]]*1,2),15))</f>
        <v>#VALUE!</v>
      </c>
      <c r="AA894" t="e" cm="1">
        <f t="array" aca="1" ref="AA894" ca="1">RIGHT(CELL("address",INDEX(Agenda!A:A,MATCH(DataFromForm[[#This Row],[Date]],Agenda!A:A,0))),3)</f>
        <v>#VALUE!</v>
      </c>
      <c r="AB894" s="4" t="e" cm="1">
        <f t="array" ref="AB894">INDEX(MatriceHeureHeure[], MATCH(Z894*1,TableHeuresMinutes[Colonne1],0),MATCH(Y894*1,(MatriceHeureHeure[#Headers])*1,0))</f>
        <v>#VALUE!</v>
      </c>
      <c r="AD894" s="48" t="e">
        <f>LEFT(TEXT(DataFromForm[[#This Row],[HeureBoisson]],"0000"),2)</f>
        <v>#VALUE!</v>
      </c>
      <c r="AE894" s="31" t="e">
        <f>LEFT(TEXT(DataFromForm[[#This Row],[HeureBoisson]],"0000"),2)+1</f>
        <v>#VALUE!</v>
      </c>
      <c r="AF894" t="e">
        <f>IF(RIGHT(DataFromForm[[#This Row],[HeureBoisson]],2)*1 &gt;57, AE894,AD894)</f>
        <v>#VALUE!</v>
      </c>
      <c r="AG894" t="e">
        <f>IF(RIGHT(DataFromForm[[#This Row],[HeureBoisson]],2)*1 &gt;57,0,MROUND(RIGHT(DataFromForm[[#This Row],[Heure coucher]]*1,2),15))</f>
        <v>#VALUE!</v>
      </c>
      <c r="AH894" t="e" cm="1">
        <f t="array" aca="1" ref="AH894" ca="1">RIGHT(CELL("address",INDEX(Agenda!A:A,MATCH(DataFromForm[[#This Row],[Date]],Agenda!A:A,0))),3)-1</f>
        <v>#VALUE!</v>
      </c>
      <c r="AI894" s="4" t="e" cm="1">
        <f t="array" ref="AI894">INDEX(MatriceHeureHeure[], MATCH(AG894*1,TableHeuresMinutes[Colonne1],0),MATCH(AF894*1,(MatriceHeureHeure[#Headers])*1,0))</f>
        <v>#VALUE!</v>
      </c>
      <c r="AJ894" s="37">
        <v>0</v>
      </c>
      <c r="AK894" s="48" t="e">
        <f>LEFT(TEXT(DataFromForm[[#This Row],[Heure sieste]],"0000"),2)</f>
        <v>#VALUE!</v>
      </c>
      <c r="AL894" s="31" t="e">
        <f>LEFT(TEXT(DataFromForm[[#This Row],[Heure sieste]],"0000"),2)+1</f>
        <v>#VALUE!</v>
      </c>
      <c r="AM894" t="e">
        <f>IF(RIGHT(DataFromForm[[#This Row],[Heure sieste]],2)*1 &gt;57, AL894,AK894)</f>
        <v>#VALUE!</v>
      </c>
      <c r="AN894" t="e">
        <f>IF(RIGHT(DataFromForm[[#This Row],[Heure sieste]],2)*1 &gt;57,0,MROUND(RIGHT(DataFromForm[[#This Row],[Heure sieste]]*1,2),15))</f>
        <v>#VALUE!</v>
      </c>
      <c r="AO894" t="e">
        <f>MROUND(DataFromForm[[#This Row],[Durée sieste]],15)</f>
        <v>#VALUE!</v>
      </c>
      <c r="AP894" t="e" cm="1">
        <f t="array" aca="1" ref="AP894" ca="1">RIGHT(CELL("address",INDEX(Agenda!A:A,MATCH(DataFromForm[[#This Row],[Date]],Agenda!A:A,0))),3)</f>
        <v>#VALUE!</v>
      </c>
      <c r="AQ894" s="4" t="e" cm="1">
        <f t="array" ref="AQ894">INDEX(MatriceHeureHeure[], MATCH(AN894*1,TableHeuresMinutes[Colonne1],0),MATCH(AM894*1,(MatriceHeureHeure[#Headers])*1,0))</f>
        <v>#VALUE!</v>
      </c>
      <c r="AR894" t="e">
        <f t="shared" si="14"/>
        <v>#VALUE!</v>
      </c>
    </row>
    <row r="895" spans="16:44">
      <c r="P895" s="30" t="e">
        <f>LEFT(TEXT(DataFromForm[[#This Row],[Heure coucher]],"0000"),2)</f>
        <v>#VALUE!</v>
      </c>
      <c r="Q895" s="31" t="e">
        <f>LEFT(TEXT(DataFromForm[[#This Row],[Heure coucher]],"0000"),2)+1</f>
        <v>#VALUE!</v>
      </c>
      <c r="R895" s="32" t="e">
        <f>IF(RIGHT(DataFromForm[[#This Row],[Heure coucher]],2)*1 &gt;57,Q895, P895)</f>
        <v>#VALUE!</v>
      </c>
      <c r="S895" s="33" t="e">
        <f>IF(RIGHT(DataFromForm[[#This Row],[Heure coucher]],2)*1 &gt;57,0,MROUND(RIGHT(DataFromForm[[#This Row],[Heure coucher]]*1,2),15))</f>
        <v>#VALUE!</v>
      </c>
      <c r="T895" s="20" t="e" cm="1">
        <f t="array" aca="1" ref="T895" ca="1">RIGHT(CELL("address",INDEX(Agenda!A:A,MATCH(DataFromForm[[#This Row],[Date]],Agenda!A:A,0))),3)</f>
        <v>#VALUE!</v>
      </c>
      <c r="U895" s="34" t="e" cm="1">
        <f t="array" ref="U895">INDEX(MatriceHeureHeure[], MATCH(S895*1,TableHeuresMinutes[Colonne1],0),MATCH(R895*1,(MatriceHeureHeure[#Headers])*1,0))</f>
        <v>#VALUE!</v>
      </c>
      <c r="W895" s="30" t="e">
        <f>LEFT(TEXT(DataFromForm[[#This Row],[Heure levé]],"0000"),2)</f>
        <v>#VALUE!</v>
      </c>
      <c r="X895" s="31" t="e">
        <f>LEFT(TEXT(DataFromForm[[#This Row],[Heure levé]],"0000"),2)+1</f>
        <v>#VALUE!</v>
      </c>
      <c r="Y895" t="e">
        <f>IF(RIGHT(DataFromForm[[#This Row],[Heure levé]],2)*1 &gt;57, X895,W895)</f>
        <v>#VALUE!</v>
      </c>
      <c r="Z895" t="e">
        <f>IF(RIGHT(DataFromForm[[#This Row],[Heure levé]],2)*1 &gt;57,0,MROUND(RIGHT(DataFromForm[[#This Row],[Heure coucher]]*1,2),15))</f>
        <v>#VALUE!</v>
      </c>
      <c r="AA895" t="e" cm="1">
        <f t="array" aca="1" ref="AA895" ca="1">RIGHT(CELL("address",INDEX(Agenda!A:A,MATCH(DataFromForm[[#This Row],[Date]],Agenda!A:A,0))),3)</f>
        <v>#VALUE!</v>
      </c>
      <c r="AB895" s="4" t="e" cm="1">
        <f t="array" ref="AB895">INDEX(MatriceHeureHeure[], MATCH(Z895*1,TableHeuresMinutes[Colonne1],0),MATCH(Y895*1,(MatriceHeureHeure[#Headers])*1,0))</f>
        <v>#VALUE!</v>
      </c>
      <c r="AD895" s="48" t="e">
        <f>LEFT(TEXT(DataFromForm[[#This Row],[HeureBoisson]],"0000"),2)</f>
        <v>#VALUE!</v>
      </c>
      <c r="AE895" s="31" t="e">
        <f>LEFT(TEXT(DataFromForm[[#This Row],[HeureBoisson]],"0000"),2)+1</f>
        <v>#VALUE!</v>
      </c>
      <c r="AF895" t="e">
        <f>IF(RIGHT(DataFromForm[[#This Row],[HeureBoisson]],2)*1 &gt;57, AE895,AD895)</f>
        <v>#VALUE!</v>
      </c>
      <c r="AG895" t="e">
        <f>IF(RIGHT(DataFromForm[[#This Row],[HeureBoisson]],2)*1 &gt;57,0,MROUND(RIGHT(DataFromForm[[#This Row],[Heure coucher]]*1,2),15))</f>
        <v>#VALUE!</v>
      </c>
      <c r="AH895" t="e" cm="1">
        <f t="array" aca="1" ref="AH895" ca="1">RIGHT(CELL("address",INDEX(Agenda!A:A,MATCH(DataFromForm[[#This Row],[Date]],Agenda!A:A,0))),3)-1</f>
        <v>#VALUE!</v>
      </c>
      <c r="AI895" s="4" t="e" cm="1">
        <f t="array" ref="AI895">INDEX(MatriceHeureHeure[], MATCH(AG895*1,TableHeuresMinutes[Colonne1],0),MATCH(AF895*1,(MatriceHeureHeure[#Headers])*1,0))</f>
        <v>#VALUE!</v>
      </c>
      <c r="AJ895" s="37">
        <v>0</v>
      </c>
      <c r="AK895" s="48" t="e">
        <f>LEFT(TEXT(DataFromForm[[#This Row],[Heure sieste]],"0000"),2)</f>
        <v>#VALUE!</v>
      </c>
      <c r="AL895" s="31" t="e">
        <f>LEFT(TEXT(DataFromForm[[#This Row],[Heure sieste]],"0000"),2)+1</f>
        <v>#VALUE!</v>
      </c>
      <c r="AM895" t="e">
        <f>IF(RIGHT(DataFromForm[[#This Row],[Heure sieste]],2)*1 &gt;57, AL895,AK895)</f>
        <v>#VALUE!</v>
      </c>
      <c r="AN895" t="e">
        <f>IF(RIGHT(DataFromForm[[#This Row],[Heure sieste]],2)*1 &gt;57,0,MROUND(RIGHT(DataFromForm[[#This Row],[Heure sieste]]*1,2),15))</f>
        <v>#VALUE!</v>
      </c>
      <c r="AO895" t="e">
        <f>MROUND(DataFromForm[[#This Row],[Durée sieste]],15)</f>
        <v>#VALUE!</v>
      </c>
      <c r="AP895" t="e" cm="1">
        <f t="array" aca="1" ref="AP895" ca="1">RIGHT(CELL("address",INDEX(Agenda!A:A,MATCH(DataFromForm[[#This Row],[Date]],Agenda!A:A,0))),3)</f>
        <v>#VALUE!</v>
      </c>
      <c r="AQ895" s="4" t="e" cm="1">
        <f t="array" ref="AQ895">INDEX(MatriceHeureHeure[], MATCH(AN895*1,TableHeuresMinutes[Colonne1],0),MATCH(AM895*1,(MatriceHeureHeure[#Headers])*1,0))</f>
        <v>#VALUE!</v>
      </c>
      <c r="AR895" t="e">
        <f t="shared" si="14"/>
        <v>#VALUE!</v>
      </c>
    </row>
    <row r="896" spans="16:44">
      <c r="P896" s="30" t="e">
        <f>LEFT(TEXT(DataFromForm[[#This Row],[Heure coucher]],"0000"),2)</f>
        <v>#VALUE!</v>
      </c>
      <c r="Q896" s="31" t="e">
        <f>LEFT(TEXT(DataFromForm[[#This Row],[Heure coucher]],"0000"),2)+1</f>
        <v>#VALUE!</v>
      </c>
      <c r="R896" s="32" t="e">
        <f>IF(RIGHT(DataFromForm[[#This Row],[Heure coucher]],2)*1 &gt;57,Q896, P896)</f>
        <v>#VALUE!</v>
      </c>
      <c r="S896" s="33" t="e">
        <f>IF(RIGHT(DataFromForm[[#This Row],[Heure coucher]],2)*1 &gt;57,0,MROUND(RIGHT(DataFromForm[[#This Row],[Heure coucher]]*1,2),15))</f>
        <v>#VALUE!</v>
      </c>
      <c r="T896" s="20" t="e" cm="1">
        <f t="array" aca="1" ref="T896" ca="1">RIGHT(CELL("address",INDEX(Agenda!A:A,MATCH(DataFromForm[[#This Row],[Date]],Agenda!A:A,0))),3)</f>
        <v>#VALUE!</v>
      </c>
      <c r="U896" s="34" t="e" cm="1">
        <f t="array" ref="U896">INDEX(MatriceHeureHeure[], MATCH(S896*1,TableHeuresMinutes[Colonne1],0),MATCH(R896*1,(MatriceHeureHeure[#Headers])*1,0))</f>
        <v>#VALUE!</v>
      </c>
      <c r="W896" s="30" t="e">
        <f>LEFT(TEXT(DataFromForm[[#This Row],[Heure levé]],"0000"),2)</f>
        <v>#VALUE!</v>
      </c>
      <c r="X896" s="31" t="e">
        <f>LEFT(TEXT(DataFromForm[[#This Row],[Heure levé]],"0000"),2)+1</f>
        <v>#VALUE!</v>
      </c>
      <c r="Y896" t="e">
        <f>IF(RIGHT(DataFromForm[[#This Row],[Heure levé]],2)*1 &gt;57, X896,W896)</f>
        <v>#VALUE!</v>
      </c>
      <c r="Z896" t="e">
        <f>IF(RIGHT(DataFromForm[[#This Row],[Heure levé]],2)*1 &gt;57,0,MROUND(RIGHT(DataFromForm[[#This Row],[Heure coucher]]*1,2),15))</f>
        <v>#VALUE!</v>
      </c>
      <c r="AA896" t="e" cm="1">
        <f t="array" aca="1" ref="AA896" ca="1">RIGHT(CELL("address",INDEX(Agenda!A:A,MATCH(DataFromForm[[#This Row],[Date]],Agenda!A:A,0))),3)</f>
        <v>#VALUE!</v>
      </c>
      <c r="AB896" s="4" t="e" cm="1">
        <f t="array" ref="AB896">INDEX(MatriceHeureHeure[], MATCH(Z896*1,TableHeuresMinutes[Colonne1],0),MATCH(Y896*1,(MatriceHeureHeure[#Headers])*1,0))</f>
        <v>#VALUE!</v>
      </c>
      <c r="AD896" s="48" t="e">
        <f>LEFT(TEXT(DataFromForm[[#This Row],[HeureBoisson]],"0000"),2)</f>
        <v>#VALUE!</v>
      </c>
      <c r="AE896" s="31" t="e">
        <f>LEFT(TEXT(DataFromForm[[#This Row],[HeureBoisson]],"0000"),2)+1</f>
        <v>#VALUE!</v>
      </c>
      <c r="AF896" t="e">
        <f>IF(RIGHT(DataFromForm[[#This Row],[HeureBoisson]],2)*1 &gt;57, AE896,AD896)</f>
        <v>#VALUE!</v>
      </c>
      <c r="AG896" t="e">
        <f>IF(RIGHT(DataFromForm[[#This Row],[HeureBoisson]],2)*1 &gt;57,0,MROUND(RIGHT(DataFromForm[[#This Row],[Heure coucher]]*1,2),15))</f>
        <v>#VALUE!</v>
      </c>
      <c r="AH896" t="e" cm="1">
        <f t="array" aca="1" ref="AH896" ca="1">RIGHT(CELL("address",INDEX(Agenda!A:A,MATCH(DataFromForm[[#This Row],[Date]],Agenda!A:A,0))),3)-1</f>
        <v>#VALUE!</v>
      </c>
      <c r="AI896" s="4" t="e" cm="1">
        <f t="array" ref="AI896">INDEX(MatriceHeureHeure[], MATCH(AG896*1,TableHeuresMinutes[Colonne1],0),MATCH(AF896*1,(MatriceHeureHeure[#Headers])*1,0))</f>
        <v>#VALUE!</v>
      </c>
      <c r="AJ896" s="37">
        <v>0</v>
      </c>
      <c r="AK896" s="48" t="e">
        <f>LEFT(TEXT(DataFromForm[[#This Row],[Heure sieste]],"0000"),2)</f>
        <v>#VALUE!</v>
      </c>
      <c r="AL896" s="31" t="e">
        <f>LEFT(TEXT(DataFromForm[[#This Row],[Heure sieste]],"0000"),2)+1</f>
        <v>#VALUE!</v>
      </c>
      <c r="AM896" t="e">
        <f>IF(RIGHT(DataFromForm[[#This Row],[Heure sieste]],2)*1 &gt;57, AL896,AK896)</f>
        <v>#VALUE!</v>
      </c>
      <c r="AN896" t="e">
        <f>IF(RIGHT(DataFromForm[[#This Row],[Heure sieste]],2)*1 &gt;57,0,MROUND(RIGHT(DataFromForm[[#This Row],[Heure sieste]]*1,2),15))</f>
        <v>#VALUE!</v>
      </c>
      <c r="AO896" t="e">
        <f>MROUND(DataFromForm[[#This Row],[Durée sieste]],15)</f>
        <v>#VALUE!</v>
      </c>
      <c r="AP896" t="e" cm="1">
        <f t="array" aca="1" ref="AP896" ca="1">RIGHT(CELL("address",INDEX(Agenda!A:A,MATCH(DataFromForm[[#This Row],[Date]],Agenda!A:A,0))),3)</f>
        <v>#VALUE!</v>
      </c>
      <c r="AQ896" s="4" t="e" cm="1">
        <f t="array" ref="AQ896">INDEX(MatriceHeureHeure[], MATCH(AN896*1,TableHeuresMinutes[Colonne1],0),MATCH(AM896*1,(MatriceHeureHeure[#Headers])*1,0))</f>
        <v>#VALUE!</v>
      </c>
      <c r="AR896" t="e">
        <f t="shared" si="14"/>
        <v>#VALUE!</v>
      </c>
    </row>
    <row r="897" spans="16:44">
      <c r="P897" s="30" t="e">
        <f>LEFT(TEXT(DataFromForm[[#This Row],[Heure coucher]],"0000"),2)</f>
        <v>#VALUE!</v>
      </c>
      <c r="Q897" s="31" t="e">
        <f>LEFT(TEXT(DataFromForm[[#This Row],[Heure coucher]],"0000"),2)+1</f>
        <v>#VALUE!</v>
      </c>
      <c r="R897" s="32" t="e">
        <f>IF(RIGHT(DataFromForm[[#This Row],[Heure coucher]],2)*1 &gt;57,Q897, P897)</f>
        <v>#VALUE!</v>
      </c>
      <c r="S897" s="33" t="e">
        <f>IF(RIGHT(DataFromForm[[#This Row],[Heure coucher]],2)*1 &gt;57,0,MROUND(RIGHT(DataFromForm[[#This Row],[Heure coucher]]*1,2),15))</f>
        <v>#VALUE!</v>
      </c>
      <c r="T897" s="20" t="e" cm="1">
        <f t="array" aca="1" ref="T897" ca="1">RIGHT(CELL("address",INDEX(Agenda!A:A,MATCH(DataFromForm[[#This Row],[Date]],Agenda!A:A,0))),3)</f>
        <v>#VALUE!</v>
      </c>
      <c r="U897" s="34" t="e" cm="1">
        <f t="array" ref="U897">INDEX(MatriceHeureHeure[], MATCH(S897*1,TableHeuresMinutes[Colonne1],0),MATCH(R897*1,(MatriceHeureHeure[#Headers])*1,0))</f>
        <v>#VALUE!</v>
      </c>
      <c r="W897" s="30" t="e">
        <f>LEFT(TEXT(DataFromForm[[#This Row],[Heure levé]],"0000"),2)</f>
        <v>#VALUE!</v>
      </c>
      <c r="X897" s="31" t="e">
        <f>LEFT(TEXT(DataFromForm[[#This Row],[Heure levé]],"0000"),2)+1</f>
        <v>#VALUE!</v>
      </c>
      <c r="Y897" t="e">
        <f>IF(RIGHT(DataFromForm[[#This Row],[Heure levé]],2)*1 &gt;57, X897,W897)</f>
        <v>#VALUE!</v>
      </c>
      <c r="Z897" t="e">
        <f>IF(RIGHT(DataFromForm[[#This Row],[Heure levé]],2)*1 &gt;57,0,MROUND(RIGHT(DataFromForm[[#This Row],[Heure coucher]]*1,2),15))</f>
        <v>#VALUE!</v>
      </c>
      <c r="AA897" t="e" cm="1">
        <f t="array" aca="1" ref="AA897" ca="1">RIGHT(CELL("address",INDEX(Agenda!A:A,MATCH(DataFromForm[[#This Row],[Date]],Agenda!A:A,0))),3)</f>
        <v>#VALUE!</v>
      </c>
      <c r="AB897" s="4" t="e" cm="1">
        <f t="array" ref="AB897">INDEX(MatriceHeureHeure[], MATCH(Z897*1,TableHeuresMinutes[Colonne1],0),MATCH(Y897*1,(MatriceHeureHeure[#Headers])*1,0))</f>
        <v>#VALUE!</v>
      </c>
      <c r="AD897" s="48" t="e">
        <f>LEFT(TEXT(DataFromForm[[#This Row],[HeureBoisson]],"0000"),2)</f>
        <v>#VALUE!</v>
      </c>
      <c r="AE897" s="31" t="e">
        <f>LEFT(TEXT(DataFromForm[[#This Row],[HeureBoisson]],"0000"),2)+1</f>
        <v>#VALUE!</v>
      </c>
      <c r="AF897" t="e">
        <f>IF(RIGHT(DataFromForm[[#This Row],[HeureBoisson]],2)*1 &gt;57, AE897,AD897)</f>
        <v>#VALUE!</v>
      </c>
      <c r="AG897" t="e">
        <f>IF(RIGHT(DataFromForm[[#This Row],[HeureBoisson]],2)*1 &gt;57,0,MROUND(RIGHT(DataFromForm[[#This Row],[Heure coucher]]*1,2),15))</f>
        <v>#VALUE!</v>
      </c>
      <c r="AH897" t="e" cm="1">
        <f t="array" aca="1" ref="AH897" ca="1">RIGHT(CELL("address",INDEX(Agenda!A:A,MATCH(DataFromForm[[#This Row],[Date]],Agenda!A:A,0))),3)-1</f>
        <v>#VALUE!</v>
      </c>
      <c r="AI897" s="4" t="e" cm="1">
        <f t="array" ref="AI897">INDEX(MatriceHeureHeure[], MATCH(AG897*1,TableHeuresMinutes[Colonne1],0),MATCH(AF897*1,(MatriceHeureHeure[#Headers])*1,0))</f>
        <v>#VALUE!</v>
      </c>
      <c r="AJ897" s="37">
        <v>0</v>
      </c>
      <c r="AK897" s="48" t="e">
        <f>LEFT(TEXT(DataFromForm[[#This Row],[Heure sieste]],"0000"),2)</f>
        <v>#VALUE!</v>
      </c>
      <c r="AL897" s="31" t="e">
        <f>LEFT(TEXT(DataFromForm[[#This Row],[Heure sieste]],"0000"),2)+1</f>
        <v>#VALUE!</v>
      </c>
      <c r="AM897" t="e">
        <f>IF(RIGHT(DataFromForm[[#This Row],[Heure sieste]],2)*1 &gt;57, AL897,AK897)</f>
        <v>#VALUE!</v>
      </c>
      <c r="AN897" t="e">
        <f>IF(RIGHT(DataFromForm[[#This Row],[Heure sieste]],2)*1 &gt;57,0,MROUND(RIGHT(DataFromForm[[#This Row],[Heure sieste]]*1,2),15))</f>
        <v>#VALUE!</v>
      </c>
      <c r="AO897" t="e">
        <f>MROUND(DataFromForm[[#This Row],[Durée sieste]],15)</f>
        <v>#VALUE!</v>
      </c>
      <c r="AP897" t="e" cm="1">
        <f t="array" aca="1" ref="AP897" ca="1">RIGHT(CELL("address",INDEX(Agenda!A:A,MATCH(DataFromForm[[#This Row],[Date]],Agenda!A:A,0))),3)</f>
        <v>#VALUE!</v>
      </c>
      <c r="AQ897" s="4" t="e" cm="1">
        <f t="array" ref="AQ897">INDEX(MatriceHeureHeure[], MATCH(AN897*1,TableHeuresMinutes[Colonne1],0),MATCH(AM897*1,(MatriceHeureHeure[#Headers])*1,0))</f>
        <v>#VALUE!</v>
      </c>
      <c r="AR897" t="e">
        <f t="shared" si="14"/>
        <v>#VALUE!</v>
      </c>
    </row>
    <row r="898" spans="16:44">
      <c r="P898" s="30" t="e">
        <f>LEFT(TEXT(DataFromForm[[#This Row],[Heure coucher]],"0000"),2)</f>
        <v>#VALUE!</v>
      </c>
      <c r="Q898" s="31" t="e">
        <f>LEFT(TEXT(DataFromForm[[#This Row],[Heure coucher]],"0000"),2)+1</f>
        <v>#VALUE!</v>
      </c>
      <c r="R898" s="32" t="e">
        <f>IF(RIGHT(DataFromForm[[#This Row],[Heure coucher]],2)*1 &gt;57,Q898, P898)</f>
        <v>#VALUE!</v>
      </c>
      <c r="S898" s="33" t="e">
        <f>IF(RIGHT(DataFromForm[[#This Row],[Heure coucher]],2)*1 &gt;57,0,MROUND(RIGHT(DataFromForm[[#This Row],[Heure coucher]]*1,2),15))</f>
        <v>#VALUE!</v>
      </c>
      <c r="T898" s="20" t="e" cm="1">
        <f t="array" aca="1" ref="T898" ca="1">RIGHT(CELL("address",INDEX(Agenda!A:A,MATCH(DataFromForm[[#This Row],[Date]],Agenda!A:A,0))),3)</f>
        <v>#VALUE!</v>
      </c>
      <c r="U898" s="34" t="e" cm="1">
        <f t="array" ref="U898">INDEX(MatriceHeureHeure[], MATCH(S898*1,TableHeuresMinutes[Colonne1],0),MATCH(R898*1,(MatriceHeureHeure[#Headers])*1,0))</f>
        <v>#VALUE!</v>
      </c>
      <c r="W898" s="30" t="e">
        <f>LEFT(TEXT(DataFromForm[[#This Row],[Heure levé]],"0000"),2)</f>
        <v>#VALUE!</v>
      </c>
      <c r="X898" s="31" t="e">
        <f>LEFT(TEXT(DataFromForm[[#This Row],[Heure levé]],"0000"),2)+1</f>
        <v>#VALUE!</v>
      </c>
      <c r="Y898" t="e">
        <f>IF(RIGHT(DataFromForm[[#This Row],[Heure levé]],2)*1 &gt;57, X898,W898)</f>
        <v>#VALUE!</v>
      </c>
      <c r="Z898" t="e">
        <f>IF(RIGHT(DataFromForm[[#This Row],[Heure levé]],2)*1 &gt;57,0,MROUND(RIGHT(DataFromForm[[#This Row],[Heure coucher]]*1,2),15))</f>
        <v>#VALUE!</v>
      </c>
      <c r="AA898" t="e" cm="1">
        <f t="array" aca="1" ref="AA898" ca="1">RIGHT(CELL("address",INDEX(Agenda!A:A,MATCH(DataFromForm[[#This Row],[Date]],Agenda!A:A,0))),3)</f>
        <v>#VALUE!</v>
      </c>
      <c r="AB898" s="4" t="e" cm="1">
        <f t="array" ref="AB898">INDEX(MatriceHeureHeure[], MATCH(Z898*1,TableHeuresMinutes[Colonne1],0),MATCH(Y898*1,(MatriceHeureHeure[#Headers])*1,0))</f>
        <v>#VALUE!</v>
      </c>
      <c r="AD898" s="48" t="e">
        <f>LEFT(TEXT(DataFromForm[[#This Row],[HeureBoisson]],"0000"),2)</f>
        <v>#VALUE!</v>
      </c>
      <c r="AE898" s="31" t="e">
        <f>LEFT(TEXT(DataFromForm[[#This Row],[HeureBoisson]],"0000"),2)+1</f>
        <v>#VALUE!</v>
      </c>
      <c r="AF898" t="e">
        <f>IF(RIGHT(DataFromForm[[#This Row],[HeureBoisson]],2)*1 &gt;57, AE898,AD898)</f>
        <v>#VALUE!</v>
      </c>
      <c r="AG898" t="e">
        <f>IF(RIGHT(DataFromForm[[#This Row],[HeureBoisson]],2)*1 &gt;57,0,MROUND(RIGHT(DataFromForm[[#This Row],[Heure coucher]]*1,2),15))</f>
        <v>#VALUE!</v>
      </c>
      <c r="AH898" t="e" cm="1">
        <f t="array" aca="1" ref="AH898" ca="1">RIGHT(CELL("address",INDEX(Agenda!A:A,MATCH(DataFromForm[[#This Row],[Date]],Agenda!A:A,0))),3)-1</f>
        <v>#VALUE!</v>
      </c>
      <c r="AI898" s="4" t="e" cm="1">
        <f t="array" ref="AI898">INDEX(MatriceHeureHeure[], MATCH(AG898*1,TableHeuresMinutes[Colonne1],0),MATCH(AF898*1,(MatriceHeureHeure[#Headers])*1,0))</f>
        <v>#VALUE!</v>
      </c>
      <c r="AJ898" s="37">
        <v>0</v>
      </c>
      <c r="AK898" s="48" t="e">
        <f>LEFT(TEXT(DataFromForm[[#This Row],[Heure sieste]],"0000"),2)</f>
        <v>#VALUE!</v>
      </c>
      <c r="AL898" s="31" t="e">
        <f>LEFT(TEXT(DataFromForm[[#This Row],[Heure sieste]],"0000"),2)+1</f>
        <v>#VALUE!</v>
      </c>
      <c r="AM898" t="e">
        <f>IF(RIGHT(DataFromForm[[#This Row],[Heure sieste]],2)*1 &gt;57, AL898,AK898)</f>
        <v>#VALUE!</v>
      </c>
      <c r="AN898" t="e">
        <f>IF(RIGHT(DataFromForm[[#This Row],[Heure sieste]],2)*1 &gt;57,0,MROUND(RIGHT(DataFromForm[[#This Row],[Heure sieste]]*1,2),15))</f>
        <v>#VALUE!</v>
      </c>
      <c r="AO898" t="e">
        <f>MROUND(DataFromForm[[#This Row],[Durée sieste]],15)</f>
        <v>#VALUE!</v>
      </c>
      <c r="AP898" t="e" cm="1">
        <f t="array" aca="1" ref="AP898" ca="1">RIGHT(CELL("address",INDEX(Agenda!A:A,MATCH(DataFromForm[[#This Row],[Date]],Agenda!A:A,0))),3)</f>
        <v>#VALUE!</v>
      </c>
      <c r="AQ898" s="4" t="e" cm="1">
        <f t="array" ref="AQ898">INDEX(MatriceHeureHeure[], MATCH(AN898*1,TableHeuresMinutes[Colonne1],0),MATCH(AM898*1,(MatriceHeureHeure[#Headers])*1,0))</f>
        <v>#VALUE!</v>
      </c>
      <c r="AR898" t="e">
        <f t="shared" si="14"/>
        <v>#VALUE!</v>
      </c>
    </row>
    <row r="899" spans="16:44">
      <c r="P899" s="30" t="e">
        <f>LEFT(TEXT(DataFromForm[[#This Row],[Heure coucher]],"0000"),2)</f>
        <v>#VALUE!</v>
      </c>
      <c r="Q899" s="31" t="e">
        <f>LEFT(TEXT(DataFromForm[[#This Row],[Heure coucher]],"0000"),2)+1</f>
        <v>#VALUE!</v>
      </c>
      <c r="R899" s="32" t="e">
        <f>IF(RIGHT(DataFromForm[[#This Row],[Heure coucher]],2)*1 &gt;57,Q899, P899)</f>
        <v>#VALUE!</v>
      </c>
      <c r="S899" s="33" t="e">
        <f>IF(RIGHT(DataFromForm[[#This Row],[Heure coucher]],2)*1 &gt;57,0,MROUND(RIGHT(DataFromForm[[#This Row],[Heure coucher]]*1,2),15))</f>
        <v>#VALUE!</v>
      </c>
      <c r="T899" s="20" t="e" cm="1">
        <f t="array" aca="1" ref="T899" ca="1">RIGHT(CELL("address",INDEX(Agenda!A:A,MATCH(DataFromForm[[#This Row],[Date]],Agenda!A:A,0))),3)</f>
        <v>#VALUE!</v>
      </c>
      <c r="U899" s="34" t="e" cm="1">
        <f t="array" ref="U899">INDEX(MatriceHeureHeure[], MATCH(S899*1,TableHeuresMinutes[Colonne1],0),MATCH(R899*1,(MatriceHeureHeure[#Headers])*1,0))</f>
        <v>#VALUE!</v>
      </c>
      <c r="W899" s="30" t="e">
        <f>LEFT(TEXT(DataFromForm[[#This Row],[Heure levé]],"0000"),2)</f>
        <v>#VALUE!</v>
      </c>
      <c r="X899" s="31" t="e">
        <f>LEFT(TEXT(DataFromForm[[#This Row],[Heure levé]],"0000"),2)+1</f>
        <v>#VALUE!</v>
      </c>
      <c r="Y899" t="e">
        <f>IF(RIGHT(DataFromForm[[#This Row],[Heure levé]],2)*1 &gt;57, X899,W899)</f>
        <v>#VALUE!</v>
      </c>
      <c r="Z899" t="e">
        <f>IF(RIGHT(DataFromForm[[#This Row],[Heure levé]],2)*1 &gt;57,0,MROUND(RIGHT(DataFromForm[[#This Row],[Heure coucher]]*1,2),15))</f>
        <v>#VALUE!</v>
      </c>
      <c r="AA899" t="e" cm="1">
        <f t="array" aca="1" ref="AA899" ca="1">RIGHT(CELL("address",INDEX(Agenda!A:A,MATCH(DataFromForm[[#This Row],[Date]],Agenda!A:A,0))),3)</f>
        <v>#VALUE!</v>
      </c>
      <c r="AB899" s="4" t="e" cm="1">
        <f t="array" ref="AB899">INDEX(MatriceHeureHeure[], MATCH(Z899*1,TableHeuresMinutes[Colonne1],0),MATCH(Y899*1,(MatriceHeureHeure[#Headers])*1,0))</f>
        <v>#VALUE!</v>
      </c>
      <c r="AD899" s="48" t="e">
        <f>LEFT(TEXT(DataFromForm[[#This Row],[HeureBoisson]],"0000"),2)</f>
        <v>#VALUE!</v>
      </c>
      <c r="AE899" s="31" t="e">
        <f>LEFT(TEXT(DataFromForm[[#This Row],[HeureBoisson]],"0000"),2)+1</f>
        <v>#VALUE!</v>
      </c>
      <c r="AF899" t="e">
        <f>IF(RIGHT(DataFromForm[[#This Row],[HeureBoisson]],2)*1 &gt;57, AE899,AD899)</f>
        <v>#VALUE!</v>
      </c>
      <c r="AG899" t="e">
        <f>IF(RIGHT(DataFromForm[[#This Row],[HeureBoisson]],2)*1 &gt;57,0,MROUND(RIGHT(DataFromForm[[#This Row],[Heure coucher]]*1,2),15))</f>
        <v>#VALUE!</v>
      </c>
      <c r="AH899" t="e" cm="1">
        <f t="array" aca="1" ref="AH899" ca="1">RIGHT(CELL("address",INDEX(Agenda!A:A,MATCH(DataFromForm[[#This Row],[Date]],Agenda!A:A,0))),3)-1</f>
        <v>#VALUE!</v>
      </c>
      <c r="AI899" s="4" t="e" cm="1">
        <f t="array" ref="AI899">INDEX(MatriceHeureHeure[], MATCH(AG899*1,TableHeuresMinutes[Colonne1],0),MATCH(AF899*1,(MatriceHeureHeure[#Headers])*1,0))</f>
        <v>#VALUE!</v>
      </c>
      <c r="AJ899" s="37">
        <v>0</v>
      </c>
      <c r="AK899" s="48" t="e">
        <f>LEFT(TEXT(DataFromForm[[#This Row],[Heure sieste]],"0000"),2)</f>
        <v>#VALUE!</v>
      </c>
      <c r="AL899" s="31" t="e">
        <f>LEFT(TEXT(DataFromForm[[#This Row],[Heure sieste]],"0000"),2)+1</f>
        <v>#VALUE!</v>
      </c>
      <c r="AM899" t="e">
        <f>IF(RIGHT(DataFromForm[[#This Row],[Heure sieste]],2)*1 &gt;57, AL899,AK899)</f>
        <v>#VALUE!</v>
      </c>
      <c r="AN899" t="e">
        <f>IF(RIGHT(DataFromForm[[#This Row],[Heure sieste]],2)*1 &gt;57,0,MROUND(RIGHT(DataFromForm[[#This Row],[Heure sieste]]*1,2),15))</f>
        <v>#VALUE!</v>
      </c>
      <c r="AO899" t="e">
        <f>MROUND(DataFromForm[[#This Row],[Durée sieste]],15)</f>
        <v>#VALUE!</v>
      </c>
      <c r="AP899" t="e" cm="1">
        <f t="array" aca="1" ref="AP899" ca="1">RIGHT(CELL("address",INDEX(Agenda!A:A,MATCH(DataFromForm[[#This Row],[Date]],Agenda!A:A,0))),3)</f>
        <v>#VALUE!</v>
      </c>
      <c r="AQ899" s="4" t="e" cm="1">
        <f t="array" ref="AQ899">INDEX(MatriceHeureHeure[], MATCH(AN899*1,TableHeuresMinutes[Colonne1],0),MATCH(AM899*1,(MatriceHeureHeure[#Headers])*1,0))</f>
        <v>#VALUE!</v>
      </c>
      <c r="AR899" t="e">
        <f t="shared" si="14"/>
        <v>#VALUE!</v>
      </c>
    </row>
    <row r="900" spans="16:44">
      <c r="P900" s="30" t="e">
        <f>LEFT(TEXT(DataFromForm[[#This Row],[Heure coucher]],"0000"),2)</f>
        <v>#VALUE!</v>
      </c>
      <c r="Q900" s="31" t="e">
        <f>LEFT(TEXT(DataFromForm[[#This Row],[Heure coucher]],"0000"),2)+1</f>
        <v>#VALUE!</v>
      </c>
      <c r="R900" s="32" t="e">
        <f>IF(RIGHT(DataFromForm[[#This Row],[Heure coucher]],2)*1 &gt;57,Q900, P900)</f>
        <v>#VALUE!</v>
      </c>
      <c r="S900" s="33" t="e">
        <f>IF(RIGHT(DataFromForm[[#This Row],[Heure coucher]],2)*1 &gt;57,0,MROUND(RIGHT(DataFromForm[[#This Row],[Heure coucher]]*1,2),15))</f>
        <v>#VALUE!</v>
      </c>
      <c r="T900" s="20" t="e" cm="1">
        <f t="array" aca="1" ref="T900" ca="1">RIGHT(CELL("address",INDEX(Agenda!A:A,MATCH(DataFromForm[[#This Row],[Date]],Agenda!A:A,0))),3)</f>
        <v>#VALUE!</v>
      </c>
      <c r="U900" s="34" t="e" cm="1">
        <f t="array" ref="U900">INDEX(MatriceHeureHeure[], MATCH(S900*1,TableHeuresMinutes[Colonne1],0),MATCH(R900*1,(MatriceHeureHeure[#Headers])*1,0))</f>
        <v>#VALUE!</v>
      </c>
      <c r="W900" s="30" t="e">
        <f>LEFT(TEXT(DataFromForm[[#This Row],[Heure levé]],"0000"),2)</f>
        <v>#VALUE!</v>
      </c>
      <c r="X900" s="31" t="e">
        <f>LEFT(TEXT(DataFromForm[[#This Row],[Heure levé]],"0000"),2)+1</f>
        <v>#VALUE!</v>
      </c>
      <c r="Y900" t="e">
        <f>IF(RIGHT(DataFromForm[[#This Row],[Heure levé]],2)*1 &gt;57, X900,W900)</f>
        <v>#VALUE!</v>
      </c>
      <c r="Z900" t="e">
        <f>IF(RIGHT(DataFromForm[[#This Row],[Heure levé]],2)*1 &gt;57,0,MROUND(RIGHT(DataFromForm[[#This Row],[Heure coucher]]*1,2),15))</f>
        <v>#VALUE!</v>
      </c>
      <c r="AA900" t="e" cm="1">
        <f t="array" aca="1" ref="AA900" ca="1">RIGHT(CELL("address",INDEX(Agenda!A:A,MATCH(DataFromForm[[#This Row],[Date]],Agenda!A:A,0))),3)</f>
        <v>#VALUE!</v>
      </c>
      <c r="AB900" s="4" t="e" cm="1">
        <f t="array" ref="AB900">INDEX(MatriceHeureHeure[], MATCH(Z900*1,TableHeuresMinutes[Colonne1],0),MATCH(Y900*1,(MatriceHeureHeure[#Headers])*1,0))</f>
        <v>#VALUE!</v>
      </c>
      <c r="AD900" s="48" t="e">
        <f>LEFT(TEXT(DataFromForm[[#This Row],[HeureBoisson]],"0000"),2)</f>
        <v>#VALUE!</v>
      </c>
      <c r="AE900" s="31" t="e">
        <f>LEFT(TEXT(DataFromForm[[#This Row],[HeureBoisson]],"0000"),2)+1</f>
        <v>#VALUE!</v>
      </c>
      <c r="AF900" t="e">
        <f>IF(RIGHT(DataFromForm[[#This Row],[HeureBoisson]],2)*1 &gt;57, AE900,AD900)</f>
        <v>#VALUE!</v>
      </c>
      <c r="AG900" t="e">
        <f>IF(RIGHT(DataFromForm[[#This Row],[HeureBoisson]],2)*1 &gt;57,0,MROUND(RIGHT(DataFromForm[[#This Row],[Heure coucher]]*1,2),15))</f>
        <v>#VALUE!</v>
      </c>
      <c r="AH900" t="e" cm="1">
        <f t="array" aca="1" ref="AH900" ca="1">RIGHT(CELL("address",INDEX(Agenda!A:A,MATCH(DataFromForm[[#This Row],[Date]],Agenda!A:A,0))),3)-1</f>
        <v>#VALUE!</v>
      </c>
      <c r="AI900" s="4" t="e" cm="1">
        <f t="array" ref="AI900">INDEX(MatriceHeureHeure[], MATCH(AG900*1,TableHeuresMinutes[Colonne1],0),MATCH(AF900*1,(MatriceHeureHeure[#Headers])*1,0))</f>
        <v>#VALUE!</v>
      </c>
      <c r="AJ900" s="37">
        <v>0</v>
      </c>
      <c r="AK900" s="48" t="e">
        <f>LEFT(TEXT(DataFromForm[[#This Row],[Heure sieste]],"0000"),2)</f>
        <v>#VALUE!</v>
      </c>
      <c r="AL900" s="31" t="e">
        <f>LEFT(TEXT(DataFromForm[[#This Row],[Heure sieste]],"0000"),2)+1</f>
        <v>#VALUE!</v>
      </c>
      <c r="AM900" t="e">
        <f>IF(RIGHT(DataFromForm[[#This Row],[Heure sieste]],2)*1 &gt;57, AL900,AK900)</f>
        <v>#VALUE!</v>
      </c>
      <c r="AN900" t="e">
        <f>IF(RIGHT(DataFromForm[[#This Row],[Heure sieste]],2)*1 &gt;57,0,MROUND(RIGHT(DataFromForm[[#This Row],[Heure sieste]]*1,2),15))</f>
        <v>#VALUE!</v>
      </c>
      <c r="AO900" t="e">
        <f>MROUND(DataFromForm[[#This Row],[Durée sieste]],15)</f>
        <v>#VALUE!</v>
      </c>
      <c r="AP900" t="e" cm="1">
        <f t="array" aca="1" ref="AP900" ca="1">RIGHT(CELL("address",INDEX(Agenda!A:A,MATCH(DataFromForm[[#This Row],[Date]],Agenda!A:A,0))),3)</f>
        <v>#VALUE!</v>
      </c>
      <c r="AQ900" s="4" t="e" cm="1">
        <f t="array" ref="AQ900">INDEX(MatriceHeureHeure[], MATCH(AN900*1,TableHeuresMinutes[Colonne1],0),MATCH(AM900*1,(MatriceHeureHeure[#Headers])*1,0))</f>
        <v>#VALUE!</v>
      </c>
      <c r="AR900" t="e">
        <f t="shared" si="14"/>
        <v>#VALUE!</v>
      </c>
    </row>
    <row r="901" spans="16:44">
      <c r="P901" s="30" t="e">
        <f>LEFT(TEXT(DataFromForm[[#This Row],[Heure coucher]],"0000"),2)</f>
        <v>#VALUE!</v>
      </c>
      <c r="Q901" s="31" t="e">
        <f>LEFT(TEXT(DataFromForm[[#This Row],[Heure coucher]],"0000"),2)+1</f>
        <v>#VALUE!</v>
      </c>
      <c r="R901" s="32" t="e">
        <f>IF(RIGHT(DataFromForm[[#This Row],[Heure coucher]],2)*1 &gt;57,Q901, P901)</f>
        <v>#VALUE!</v>
      </c>
      <c r="S901" s="33" t="e">
        <f>IF(RIGHT(DataFromForm[[#This Row],[Heure coucher]],2)*1 &gt;57,0,MROUND(RIGHT(DataFromForm[[#This Row],[Heure coucher]]*1,2),15))</f>
        <v>#VALUE!</v>
      </c>
      <c r="T901" s="20" t="e" cm="1">
        <f t="array" aca="1" ref="T901" ca="1">RIGHT(CELL("address",INDEX(Agenda!A:A,MATCH(DataFromForm[[#This Row],[Date]],Agenda!A:A,0))),3)</f>
        <v>#VALUE!</v>
      </c>
      <c r="U901" s="34" t="e" cm="1">
        <f t="array" ref="U901">INDEX(MatriceHeureHeure[], MATCH(S901*1,TableHeuresMinutes[Colonne1],0),MATCH(R901*1,(MatriceHeureHeure[#Headers])*1,0))</f>
        <v>#VALUE!</v>
      </c>
      <c r="W901" s="30" t="e">
        <f>LEFT(TEXT(DataFromForm[[#This Row],[Heure levé]],"0000"),2)</f>
        <v>#VALUE!</v>
      </c>
      <c r="X901" s="31" t="e">
        <f>LEFT(TEXT(DataFromForm[[#This Row],[Heure levé]],"0000"),2)+1</f>
        <v>#VALUE!</v>
      </c>
      <c r="Y901" t="e">
        <f>IF(RIGHT(DataFromForm[[#This Row],[Heure levé]],2)*1 &gt;57, X901,W901)</f>
        <v>#VALUE!</v>
      </c>
      <c r="Z901" t="e">
        <f>IF(RIGHT(DataFromForm[[#This Row],[Heure levé]],2)*1 &gt;57,0,MROUND(RIGHT(DataFromForm[[#This Row],[Heure coucher]]*1,2),15))</f>
        <v>#VALUE!</v>
      </c>
      <c r="AA901" t="e" cm="1">
        <f t="array" aca="1" ref="AA901" ca="1">RIGHT(CELL("address",INDEX(Agenda!A:A,MATCH(DataFromForm[[#This Row],[Date]],Agenda!A:A,0))),3)</f>
        <v>#VALUE!</v>
      </c>
      <c r="AB901" s="4" t="e" cm="1">
        <f t="array" ref="AB901">INDEX(MatriceHeureHeure[], MATCH(Z901*1,TableHeuresMinutes[Colonne1],0),MATCH(Y901*1,(MatriceHeureHeure[#Headers])*1,0))</f>
        <v>#VALUE!</v>
      </c>
      <c r="AD901" s="48" t="e">
        <f>LEFT(TEXT(DataFromForm[[#This Row],[HeureBoisson]],"0000"),2)</f>
        <v>#VALUE!</v>
      </c>
      <c r="AE901" s="31" t="e">
        <f>LEFT(TEXT(DataFromForm[[#This Row],[HeureBoisson]],"0000"),2)+1</f>
        <v>#VALUE!</v>
      </c>
      <c r="AF901" t="e">
        <f>IF(RIGHT(DataFromForm[[#This Row],[HeureBoisson]],2)*1 &gt;57, AE901,AD901)</f>
        <v>#VALUE!</v>
      </c>
      <c r="AG901" t="e">
        <f>IF(RIGHT(DataFromForm[[#This Row],[HeureBoisson]],2)*1 &gt;57,0,MROUND(RIGHT(DataFromForm[[#This Row],[Heure coucher]]*1,2),15))</f>
        <v>#VALUE!</v>
      </c>
      <c r="AH901" t="e" cm="1">
        <f t="array" aca="1" ref="AH901" ca="1">RIGHT(CELL("address",INDEX(Agenda!A:A,MATCH(DataFromForm[[#This Row],[Date]],Agenda!A:A,0))),3)-1</f>
        <v>#VALUE!</v>
      </c>
      <c r="AI901" s="4" t="e" cm="1">
        <f t="array" ref="AI901">INDEX(MatriceHeureHeure[], MATCH(AG901*1,TableHeuresMinutes[Colonne1],0),MATCH(AF901*1,(MatriceHeureHeure[#Headers])*1,0))</f>
        <v>#VALUE!</v>
      </c>
      <c r="AJ901" s="37">
        <v>0</v>
      </c>
      <c r="AK901" s="48" t="e">
        <f>LEFT(TEXT(DataFromForm[[#This Row],[Heure sieste]],"0000"),2)</f>
        <v>#VALUE!</v>
      </c>
      <c r="AL901" s="31" t="e">
        <f>LEFT(TEXT(DataFromForm[[#This Row],[Heure sieste]],"0000"),2)+1</f>
        <v>#VALUE!</v>
      </c>
      <c r="AM901" t="e">
        <f>IF(RIGHT(DataFromForm[[#This Row],[Heure sieste]],2)*1 &gt;57, AL901,AK901)</f>
        <v>#VALUE!</v>
      </c>
      <c r="AN901" t="e">
        <f>IF(RIGHT(DataFromForm[[#This Row],[Heure sieste]],2)*1 &gt;57,0,MROUND(RIGHT(DataFromForm[[#This Row],[Heure sieste]]*1,2),15))</f>
        <v>#VALUE!</v>
      </c>
      <c r="AO901" t="e">
        <f>MROUND(DataFromForm[[#This Row],[Durée sieste]],15)</f>
        <v>#VALUE!</v>
      </c>
      <c r="AP901" t="e" cm="1">
        <f t="array" aca="1" ref="AP901" ca="1">RIGHT(CELL("address",INDEX(Agenda!A:A,MATCH(DataFromForm[[#This Row],[Date]],Agenda!A:A,0))),3)</f>
        <v>#VALUE!</v>
      </c>
      <c r="AQ901" s="4" t="e" cm="1">
        <f t="array" ref="AQ901">INDEX(MatriceHeureHeure[], MATCH(AN901*1,TableHeuresMinutes[Colonne1],0),MATCH(AM901*1,(MatriceHeureHeure[#Headers])*1,0))</f>
        <v>#VALUE!</v>
      </c>
      <c r="AR901" t="e">
        <f t="shared" si="14"/>
        <v>#VALUE!</v>
      </c>
    </row>
    <row r="902" spans="16:44">
      <c r="P902" s="30" t="e">
        <f>LEFT(TEXT(DataFromForm[[#This Row],[Heure coucher]],"0000"),2)</f>
        <v>#VALUE!</v>
      </c>
      <c r="Q902" s="31" t="e">
        <f>LEFT(TEXT(DataFromForm[[#This Row],[Heure coucher]],"0000"),2)+1</f>
        <v>#VALUE!</v>
      </c>
      <c r="R902" s="32" t="e">
        <f>IF(RIGHT(DataFromForm[[#This Row],[Heure coucher]],2)*1 &gt;57,Q902, P902)</f>
        <v>#VALUE!</v>
      </c>
      <c r="S902" s="33" t="e">
        <f>IF(RIGHT(DataFromForm[[#This Row],[Heure coucher]],2)*1 &gt;57,0,MROUND(RIGHT(DataFromForm[[#This Row],[Heure coucher]]*1,2),15))</f>
        <v>#VALUE!</v>
      </c>
      <c r="T902" s="20" t="e" cm="1">
        <f t="array" aca="1" ref="T902" ca="1">RIGHT(CELL("address",INDEX(Agenda!A:A,MATCH(DataFromForm[[#This Row],[Date]],Agenda!A:A,0))),3)</f>
        <v>#VALUE!</v>
      </c>
      <c r="U902" s="34" t="e" cm="1">
        <f t="array" ref="U902">INDEX(MatriceHeureHeure[], MATCH(S902*1,TableHeuresMinutes[Colonne1],0),MATCH(R902*1,(MatriceHeureHeure[#Headers])*1,0))</f>
        <v>#VALUE!</v>
      </c>
      <c r="W902" s="30" t="e">
        <f>LEFT(TEXT(DataFromForm[[#This Row],[Heure levé]],"0000"),2)</f>
        <v>#VALUE!</v>
      </c>
      <c r="X902" s="31" t="e">
        <f>LEFT(TEXT(DataFromForm[[#This Row],[Heure levé]],"0000"),2)+1</f>
        <v>#VALUE!</v>
      </c>
      <c r="Y902" t="e">
        <f>IF(RIGHT(DataFromForm[[#This Row],[Heure levé]],2)*1 &gt;57, X902,W902)</f>
        <v>#VALUE!</v>
      </c>
      <c r="Z902" t="e">
        <f>IF(RIGHT(DataFromForm[[#This Row],[Heure levé]],2)*1 &gt;57,0,MROUND(RIGHT(DataFromForm[[#This Row],[Heure coucher]]*1,2),15))</f>
        <v>#VALUE!</v>
      </c>
      <c r="AA902" t="e" cm="1">
        <f t="array" aca="1" ref="AA902" ca="1">RIGHT(CELL("address",INDEX(Agenda!A:A,MATCH(DataFromForm[[#This Row],[Date]],Agenda!A:A,0))),3)</f>
        <v>#VALUE!</v>
      </c>
      <c r="AB902" s="4" t="e" cm="1">
        <f t="array" ref="AB902">INDEX(MatriceHeureHeure[], MATCH(Z902*1,TableHeuresMinutes[Colonne1],0),MATCH(Y902*1,(MatriceHeureHeure[#Headers])*1,0))</f>
        <v>#VALUE!</v>
      </c>
      <c r="AD902" s="48" t="e">
        <f>LEFT(TEXT(DataFromForm[[#This Row],[HeureBoisson]],"0000"),2)</f>
        <v>#VALUE!</v>
      </c>
      <c r="AE902" s="31" t="e">
        <f>LEFT(TEXT(DataFromForm[[#This Row],[HeureBoisson]],"0000"),2)+1</f>
        <v>#VALUE!</v>
      </c>
      <c r="AF902" t="e">
        <f>IF(RIGHT(DataFromForm[[#This Row],[HeureBoisson]],2)*1 &gt;57, AE902,AD902)</f>
        <v>#VALUE!</v>
      </c>
      <c r="AG902" t="e">
        <f>IF(RIGHT(DataFromForm[[#This Row],[HeureBoisson]],2)*1 &gt;57,0,MROUND(RIGHT(DataFromForm[[#This Row],[Heure coucher]]*1,2),15))</f>
        <v>#VALUE!</v>
      </c>
      <c r="AH902" t="e" cm="1">
        <f t="array" aca="1" ref="AH902" ca="1">RIGHT(CELL("address",INDEX(Agenda!A:A,MATCH(DataFromForm[[#This Row],[Date]],Agenda!A:A,0))),3)-1</f>
        <v>#VALUE!</v>
      </c>
      <c r="AI902" s="4" t="e" cm="1">
        <f t="array" ref="AI902">INDEX(MatriceHeureHeure[], MATCH(AG902*1,TableHeuresMinutes[Colonne1],0),MATCH(AF902*1,(MatriceHeureHeure[#Headers])*1,0))</f>
        <v>#VALUE!</v>
      </c>
      <c r="AJ902" s="37">
        <v>0</v>
      </c>
      <c r="AK902" s="48" t="e">
        <f>LEFT(TEXT(DataFromForm[[#This Row],[Heure sieste]],"0000"),2)</f>
        <v>#VALUE!</v>
      </c>
      <c r="AL902" s="31" t="e">
        <f>LEFT(TEXT(DataFromForm[[#This Row],[Heure sieste]],"0000"),2)+1</f>
        <v>#VALUE!</v>
      </c>
      <c r="AM902" t="e">
        <f>IF(RIGHT(DataFromForm[[#This Row],[Heure sieste]],2)*1 &gt;57, AL902,AK902)</f>
        <v>#VALUE!</v>
      </c>
      <c r="AN902" t="e">
        <f>IF(RIGHT(DataFromForm[[#This Row],[Heure sieste]],2)*1 &gt;57,0,MROUND(RIGHT(DataFromForm[[#This Row],[Heure sieste]]*1,2),15))</f>
        <v>#VALUE!</v>
      </c>
      <c r="AO902" t="e">
        <f>MROUND(DataFromForm[[#This Row],[Durée sieste]],15)</f>
        <v>#VALUE!</v>
      </c>
      <c r="AP902" t="e" cm="1">
        <f t="array" aca="1" ref="AP902" ca="1">RIGHT(CELL("address",INDEX(Agenda!A:A,MATCH(DataFromForm[[#This Row],[Date]],Agenda!A:A,0))),3)</f>
        <v>#VALUE!</v>
      </c>
      <c r="AQ902" s="4" t="e" cm="1">
        <f t="array" ref="AQ902">INDEX(MatriceHeureHeure[], MATCH(AN902*1,TableHeuresMinutes[Colonne1],0),MATCH(AM902*1,(MatriceHeureHeure[#Headers])*1,0))</f>
        <v>#VALUE!</v>
      </c>
      <c r="AR902" t="e">
        <f t="shared" si="14"/>
        <v>#VALUE!</v>
      </c>
    </row>
    <row r="903" spans="16:44">
      <c r="P903" s="30" t="e">
        <f>LEFT(TEXT(DataFromForm[[#This Row],[Heure coucher]],"0000"),2)</f>
        <v>#VALUE!</v>
      </c>
      <c r="Q903" s="31" t="e">
        <f>LEFT(TEXT(DataFromForm[[#This Row],[Heure coucher]],"0000"),2)+1</f>
        <v>#VALUE!</v>
      </c>
      <c r="R903" s="32" t="e">
        <f>IF(RIGHT(DataFromForm[[#This Row],[Heure coucher]],2)*1 &gt;57,Q903, P903)</f>
        <v>#VALUE!</v>
      </c>
      <c r="S903" s="33" t="e">
        <f>IF(RIGHT(DataFromForm[[#This Row],[Heure coucher]],2)*1 &gt;57,0,MROUND(RIGHT(DataFromForm[[#This Row],[Heure coucher]]*1,2),15))</f>
        <v>#VALUE!</v>
      </c>
      <c r="T903" s="20" t="e" cm="1">
        <f t="array" aca="1" ref="T903" ca="1">RIGHT(CELL("address",INDEX(Agenda!A:A,MATCH(DataFromForm[[#This Row],[Date]],Agenda!A:A,0))),3)</f>
        <v>#VALUE!</v>
      </c>
      <c r="U903" s="34" t="e" cm="1">
        <f t="array" ref="U903">INDEX(MatriceHeureHeure[], MATCH(S903*1,TableHeuresMinutes[Colonne1],0),MATCH(R903*1,(MatriceHeureHeure[#Headers])*1,0))</f>
        <v>#VALUE!</v>
      </c>
      <c r="W903" s="30" t="e">
        <f>LEFT(TEXT(DataFromForm[[#This Row],[Heure levé]],"0000"),2)</f>
        <v>#VALUE!</v>
      </c>
      <c r="X903" s="31" t="e">
        <f>LEFT(TEXT(DataFromForm[[#This Row],[Heure levé]],"0000"),2)+1</f>
        <v>#VALUE!</v>
      </c>
      <c r="Y903" t="e">
        <f>IF(RIGHT(DataFromForm[[#This Row],[Heure levé]],2)*1 &gt;57, X903,W903)</f>
        <v>#VALUE!</v>
      </c>
      <c r="Z903" t="e">
        <f>IF(RIGHT(DataFromForm[[#This Row],[Heure levé]],2)*1 &gt;57,0,MROUND(RIGHT(DataFromForm[[#This Row],[Heure coucher]]*1,2),15))</f>
        <v>#VALUE!</v>
      </c>
      <c r="AA903" t="e" cm="1">
        <f t="array" aca="1" ref="AA903" ca="1">RIGHT(CELL("address",INDEX(Agenda!A:A,MATCH(DataFromForm[[#This Row],[Date]],Agenda!A:A,0))),3)</f>
        <v>#VALUE!</v>
      </c>
      <c r="AB903" s="4" t="e" cm="1">
        <f t="array" ref="AB903">INDEX(MatriceHeureHeure[], MATCH(Z903*1,TableHeuresMinutes[Colonne1],0),MATCH(Y903*1,(MatriceHeureHeure[#Headers])*1,0))</f>
        <v>#VALUE!</v>
      </c>
      <c r="AD903" s="48" t="e">
        <f>LEFT(TEXT(DataFromForm[[#This Row],[HeureBoisson]],"0000"),2)</f>
        <v>#VALUE!</v>
      </c>
      <c r="AE903" s="31" t="e">
        <f>LEFT(TEXT(DataFromForm[[#This Row],[HeureBoisson]],"0000"),2)+1</f>
        <v>#VALUE!</v>
      </c>
      <c r="AF903" t="e">
        <f>IF(RIGHT(DataFromForm[[#This Row],[HeureBoisson]],2)*1 &gt;57, AE903,AD903)</f>
        <v>#VALUE!</v>
      </c>
      <c r="AG903" t="e">
        <f>IF(RIGHT(DataFromForm[[#This Row],[HeureBoisson]],2)*1 &gt;57,0,MROUND(RIGHT(DataFromForm[[#This Row],[Heure coucher]]*1,2),15))</f>
        <v>#VALUE!</v>
      </c>
      <c r="AH903" t="e" cm="1">
        <f t="array" aca="1" ref="AH903" ca="1">RIGHT(CELL("address",INDEX(Agenda!A:A,MATCH(DataFromForm[[#This Row],[Date]],Agenda!A:A,0))),3)-1</f>
        <v>#VALUE!</v>
      </c>
      <c r="AI903" s="4" t="e" cm="1">
        <f t="array" ref="AI903">INDEX(MatriceHeureHeure[], MATCH(AG903*1,TableHeuresMinutes[Colonne1],0),MATCH(AF903*1,(MatriceHeureHeure[#Headers])*1,0))</f>
        <v>#VALUE!</v>
      </c>
      <c r="AJ903" s="37">
        <v>0</v>
      </c>
      <c r="AK903" s="48" t="e">
        <f>LEFT(TEXT(DataFromForm[[#This Row],[Heure sieste]],"0000"),2)</f>
        <v>#VALUE!</v>
      </c>
      <c r="AL903" s="31" t="e">
        <f>LEFT(TEXT(DataFromForm[[#This Row],[Heure sieste]],"0000"),2)+1</f>
        <v>#VALUE!</v>
      </c>
      <c r="AM903" t="e">
        <f>IF(RIGHT(DataFromForm[[#This Row],[Heure sieste]],2)*1 &gt;57, AL903,AK903)</f>
        <v>#VALUE!</v>
      </c>
      <c r="AN903" t="e">
        <f>IF(RIGHT(DataFromForm[[#This Row],[Heure sieste]],2)*1 &gt;57,0,MROUND(RIGHT(DataFromForm[[#This Row],[Heure sieste]]*1,2),15))</f>
        <v>#VALUE!</v>
      </c>
      <c r="AO903" t="e">
        <f>MROUND(DataFromForm[[#This Row],[Durée sieste]],15)</f>
        <v>#VALUE!</v>
      </c>
      <c r="AP903" t="e" cm="1">
        <f t="array" aca="1" ref="AP903" ca="1">RIGHT(CELL("address",INDEX(Agenda!A:A,MATCH(DataFromForm[[#This Row],[Date]],Agenda!A:A,0))),3)</f>
        <v>#VALUE!</v>
      </c>
      <c r="AQ903" s="4" t="e" cm="1">
        <f t="array" ref="AQ903">INDEX(MatriceHeureHeure[], MATCH(AN903*1,TableHeuresMinutes[Colonne1],0),MATCH(AM903*1,(MatriceHeureHeure[#Headers])*1,0))</f>
        <v>#VALUE!</v>
      </c>
      <c r="AR903" t="e">
        <f t="shared" si="14"/>
        <v>#VALUE!</v>
      </c>
    </row>
    <row r="904" spans="16:44">
      <c r="P904" s="30" t="e">
        <f>LEFT(TEXT(DataFromForm[[#This Row],[Heure coucher]],"0000"),2)</f>
        <v>#VALUE!</v>
      </c>
      <c r="Q904" s="31" t="e">
        <f>LEFT(TEXT(DataFromForm[[#This Row],[Heure coucher]],"0000"),2)+1</f>
        <v>#VALUE!</v>
      </c>
      <c r="R904" s="32" t="e">
        <f>IF(RIGHT(DataFromForm[[#This Row],[Heure coucher]],2)*1 &gt;57,Q904, P904)</f>
        <v>#VALUE!</v>
      </c>
      <c r="S904" s="33" t="e">
        <f>IF(RIGHT(DataFromForm[[#This Row],[Heure coucher]],2)*1 &gt;57,0,MROUND(RIGHT(DataFromForm[[#This Row],[Heure coucher]]*1,2),15))</f>
        <v>#VALUE!</v>
      </c>
      <c r="T904" s="20" t="e" cm="1">
        <f t="array" aca="1" ref="T904" ca="1">RIGHT(CELL("address",INDEX(Agenda!A:A,MATCH(DataFromForm[[#This Row],[Date]],Agenda!A:A,0))),3)</f>
        <v>#VALUE!</v>
      </c>
      <c r="U904" s="34" t="e" cm="1">
        <f t="array" ref="U904">INDEX(MatriceHeureHeure[], MATCH(S904*1,TableHeuresMinutes[Colonne1],0),MATCH(R904*1,(MatriceHeureHeure[#Headers])*1,0))</f>
        <v>#VALUE!</v>
      </c>
      <c r="W904" s="30" t="e">
        <f>LEFT(TEXT(DataFromForm[[#This Row],[Heure levé]],"0000"),2)</f>
        <v>#VALUE!</v>
      </c>
      <c r="X904" s="31" t="e">
        <f>LEFT(TEXT(DataFromForm[[#This Row],[Heure levé]],"0000"),2)+1</f>
        <v>#VALUE!</v>
      </c>
      <c r="Y904" t="e">
        <f>IF(RIGHT(DataFromForm[[#This Row],[Heure levé]],2)*1 &gt;57, X904,W904)</f>
        <v>#VALUE!</v>
      </c>
      <c r="Z904" t="e">
        <f>IF(RIGHT(DataFromForm[[#This Row],[Heure levé]],2)*1 &gt;57,0,MROUND(RIGHT(DataFromForm[[#This Row],[Heure coucher]]*1,2),15))</f>
        <v>#VALUE!</v>
      </c>
      <c r="AA904" t="e" cm="1">
        <f t="array" aca="1" ref="AA904" ca="1">RIGHT(CELL("address",INDEX(Agenda!A:A,MATCH(DataFromForm[[#This Row],[Date]],Agenda!A:A,0))),3)</f>
        <v>#VALUE!</v>
      </c>
      <c r="AB904" s="4" t="e" cm="1">
        <f t="array" ref="AB904">INDEX(MatriceHeureHeure[], MATCH(Z904*1,TableHeuresMinutes[Colonne1],0),MATCH(Y904*1,(MatriceHeureHeure[#Headers])*1,0))</f>
        <v>#VALUE!</v>
      </c>
      <c r="AD904" s="48" t="e">
        <f>LEFT(TEXT(DataFromForm[[#This Row],[HeureBoisson]],"0000"),2)</f>
        <v>#VALUE!</v>
      </c>
      <c r="AE904" s="31" t="e">
        <f>LEFT(TEXT(DataFromForm[[#This Row],[HeureBoisson]],"0000"),2)+1</f>
        <v>#VALUE!</v>
      </c>
      <c r="AF904" t="e">
        <f>IF(RIGHT(DataFromForm[[#This Row],[HeureBoisson]],2)*1 &gt;57, AE904,AD904)</f>
        <v>#VALUE!</v>
      </c>
      <c r="AG904" t="e">
        <f>IF(RIGHT(DataFromForm[[#This Row],[HeureBoisson]],2)*1 &gt;57,0,MROUND(RIGHT(DataFromForm[[#This Row],[Heure coucher]]*1,2),15))</f>
        <v>#VALUE!</v>
      </c>
      <c r="AH904" t="e" cm="1">
        <f t="array" aca="1" ref="AH904" ca="1">RIGHT(CELL("address",INDEX(Agenda!A:A,MATCH(DataFromForm[[#This Row],[Date]],Agenda!A:A,0))),3)-1</f>
        <v>#VALUE!</v>
      </c>
      <c r="AI904" s="4" t="e" cm="1">
        <f t="array" ref="AI904">INDEX(MatriceHeureHeure[], MATCH(AG904*1,TableHeuresMinutes[Colonne1],0),MATCH(AF904*1,(MatriceHeureHeure[#Headers])*1,0))</f>
        <v>#VALUE!</v>
      </c>
      <c r="AJ904" s="37">
        <v>0</v>
      </c>
      <c r="AK904" s="48" t="e">
        <f>LEFT(TEXT(DataFromForm[[#This Row],[Heure sieste]],"0000"),2)</f>
        <v>#VALUE!</v>
      </c>
      <c r="AL904" s="31" t="e">
        <f>LEFT(TEXT(DataFromForm[[#This Row],[Heure sieste]],"0000"),2)+1</f>
        <v>#VALUE!</v>
      </c>
      <c r="AM904" t="e">
        <f>IF(RIGHT(DataFromForm[[#This Row],[Heure sieste]],2)*1 &gt;57, AL904,AK904)</f>
        <v>#VALUE!</v>
      </c>
      <c r="AN904" t="e">
        <f>IF(RIGHT(DataFromForm[[#This Row],[Heure sieste]],2)*1 &gt;57,0,MROUND(RIGHT(DataFromForm[[#This Row],[Heure sieste]]*1,2),15))</f>
        <v>#VALUE!</v>
      </c>
      <c r="AO904" t="e">
        <f>MROUND(DataFromForm[[#This Row],[Durée sieste]],15)</f>
        <v>#VALUE!</v>
      </c>
      <c r="AP904" t="e" cm="1">
        <f t="array" aca="1" ref="AP904" ca="1">RIGHT(CELL("address",INDEX(Agenda!A:A,MATCH(DataFromForm[[#This Row],[Date]],Agenda!A:A,0))),3)</f>
        <v>#VALUE!</v>
      </c>
      <c r="AQ904" s="4" t="e" cm="1">
        <f t="array" ref="AQ904">INDEX(MatriceHeureHeure[], MATCH(AN904*1,TableHeuresMinutes[Colonne1],0),MATCH(AM904*1,(MatriceHeureHeure[#Headers])*1,0))</f>
        <v>#VALUE!</v>
      </c>
      <c r="AR904" t="e">
        <f t="shared" si="14"/>
        <v>#VALUE!</v>
      </c>
    </row>
    <row r="905" spans="16:44">
      <c r="P905" s="30" t="e">
        <f>LEFT(TEXT(DataFromForm[[#This Row],[Heure coucher]],"0000"),2)</f>
        <v>#VALUE!</v>
      </c>
      <c r="Q905" s="31" t="e">
        <f>LEFT(TEXT(DataFromForm[[#This Row],[Heure coucher]],"0000"),2)+1</f>
        <v>#VALUE!</v>
      </c>
      <c r="R905" s="32" t="e">
        <f>IF(RIGHT(DataFromForm[[#This Row],[Heure coucher]],2)*1 &gt;57,Q905, P905)</f>
        <v>#VALUE!</v>
      </c>
      <c r="S905" s="33" t="e">
        <f>IF(RIGHT(DataFromForm[[#This Row],[Heure coucher]],2)*1 &gt;57,0,MROUND(RIGHT(DataFromForm[[#This Row],[Heure coucher]]*1,2),15))</f>
        <v>#VALUE!</v>
      </c>
      <c r="T905" s="20" t="e" cm="1">
        <f t="array" aca="1" ref="T905" ca="1">RIGHT(CELL("address",INDEX(Agenda!A:A,MATCH(DataFromForm[[#This Row],[Date]],Agenda!A:A,0))),3)</f>
        <v>#VALUE!</v>
      </c>
      <c r="U905" s="34" t="e" cm="1">
        <f t="array" ref="U905">INDEX(MatriceHeureHeure[], MATCH(S905*1,TableHeuresMinutes[Colonne1],0),MATCH(R905*1,(MatriceHeureHeure[#Headers])*1,0))</f>
        <v>#VALUE!</v>
      </c>
      <c r="W905" s="30" t="e">
        <f>LEFT(TEXT(DataFromForm[[#This Row],[Heure levé]],"0000"),2)</f>
        <v>#VALUE!</v>
      </c>
      <c r="X905" s="31" t="e">
        <f>LEFT(TEXT(DataFromForm[[#This Row],[Heure levé]],"0000"),2)+1</f>
        <v>#VALUE!</v>
      </c>
      <c r="Y905" t="e">
        <f>IF(RIGHT(DataFromForm[[#This Row],[Heure levé]],2)*1 &gt;57, X905,W905)</f>
        <v>#VALUE!</v>
      </c>
      <c r="Z905" t="e">
        <f>IF(RIGHT(DataFromForm[[#This Row],[Heure levé]],2)*1 &gt;57,0,MROUND(RIGHT(DataFromForm[[#This Row],[Heure coucher]]*1,2),15))</f>
        <v>#VALUE!</v>
      </c>
      <c r="AA905" t="e" cm="1">
        <f t="array" aca="1" ref="AA905" ca="1">RIGHT(CELL("address",INDEX(Agenda!A:A,MATCH(DataFromForm[[#This Row],[Date]],Agenda!A:A,0))),3)</f>
        <v>#VALUE!</v>
      </c>
      <c r="AB905" s="4" t="e" cm="1">
        <f t="array" ref="AB905">INDEX(MatriceHeureHeure[], MATCH(Z905*1,TableHeuresMinutes[Colonne1],0),MATCH(Y905*1,(MatriceHeureHeure[#Headers])*1,0))</f>
        <v>#VALUE!</v>
      </c>
      <c r="AD905" s="48" t="e">
        <f>LEFT(TEXT(DataFromForm[[#This Row],[HeureBoisson]],"0000"),2)</f>
        <v>#VALUE!</v>
      </c>
      <c r="AE905" s="31" t="e">
        <f>LEFT(TEXT(DataFromForm[[#This Row],[HeureBoisson]],"0000"),2)+1</f>
        <v>#VALUE!</v>
      </c>
      <c r="AF905" t="e">
        <f>IF(RIGHT(DataFromForm[[#This Row],[HeureBoisson]],2)*1 &gt;57, AE905,AD905)</f>
        <v>#VALUE!</v>
      </c>
      <c r="AG905" t="e">
        <f>IF(RIGHT(DataFromForm[[#This Row],[HeureBoisson]],2)*1 &gt;57,0,MROUND(RIGHT(DataFromForm[[#This Row],[Heure coucher]]*1,2),15))</f>
        <v>#VALUE!</v>
      </c>
      <c r="AH905" t="e" cm="1">
        <f t="array" aca="1" ref="AH905" ca="1">RIGHT(CELL("address",INDEX(Agenda!A:A,MATCH(DataFromForm[[#This Row],[Date]],Agenda!A:A,0))),3)-1</f>
        <v>#VALUE!</v>
      </c>
      <c r="AI905" s="4" t="e" cm="1">
        <f t="array" ref="AI905">INDEX(MatriceHeureHeure[], MATCH(AG905*1,TableHeuresMinutes[Colonne1],0),MATCH(AF905*1,(MatriceHeureHeure[#Headers])*1,0))</f>
        <v>#VALUE!</v>
      </c>
      <c r="AJ905" s="37">
        <v>0</v>
      </c>
      <c r="AK905" s="48" t="e">
        <f>LEFT(TEXT(DataFromForm[[#This Row],[Heure sieste]],"0000"),2)</f>
        <v>#VALUE!</v>
      </c>
      <c r="AL905" s="31" t="e">
        <f>LEFT(TEXT(DataFromForm[[#This Row],[Heure sieste]],"0000"),2)+1</f>
        <v>#VALUE!</v>
      </c>
      <c r="AM905" t="e">
        <f>IF(RIGHT(DataFromForm[[#This Row],[Heure sieste]],2)*1 &gt;57, AL905,AK905)</f>
        <v>#VALUE!</v>
      </c>
      <c r="AN905" t="e">
        <f>IF(RIGHT(DataFromForm[[#This Row],[Heure sieste]],2)*1 &gt;57,0,MROUND(RIGHT(DataFromForm[[#This Row],[Heure sieste]]*1,2),15))</f>
        <v>#VALUE!</v>
      </c>
      <c r="AO905" t="e">
        <f>MROUND(DataFromForm[[#This Row],[Durée sieste]],15)</f>
        <v>#VALUE!</v>
      </c>
      <c r="AP905" t="e" cm="1">
        <f t="array" aca="1" ref="AP905" ca="1">RIGHT(CELL("address",INDEX(Agenda!A:A,MATCH(DataFromForm[[#This Row],[Date]],Agenda!A:A,0))),3)</f>
        <v>#VALUE!</v>
      </c>
      <c r="AQ905" s="4" t="e" cm="1">
        <f t="array" ref="AQ905">INDEX(MatriceHeureHeure[], MATCH(AN905*1,TableHeuresMinutes[Colonne1],0),MATCH(AM905*1,(MatriceHeureHeure[#Headers])*1,0))</f>
        <v>#VALUE!</v>
      </c>
      <c r="AR905" t="e">
        <f t="shared" si="14"/>
        <v>#VALUE!</v>
      </c>
    </row>
    <row r="906" spans="16:44">
      <c r="P906" s="30" t="e">
        <f>LEFT(TEXT(DataFromForm[[#This Row],[Heure coucher]],"0000"),2)</f>
        <v>#VALUE!</v>
      </c>
      <c r="Q906" s="31" t="e">
        <f>LEFT(TEXT(DataFromForm[[#This Row],[Heure coucher]],"0000"),2)+1</f>
        <v>#VALUE!</v>
      </c>
      <c r="R906" s="32" t="e">
        <f>IF(RIGHT(DataFromForm[[#This Row],[Heure coucher]],2)*1 &gt;57,Q906, P906)</f>
        <v>#VALUE!</v>
      </c>
      <c r="S906" s="33" t="e">
        <f>IF(RIGHT(DataFromForm[[#This Row],[Heure coucher]],2)*1 &gt;57,0,MROUND(RIGHT(DataFromForm[[#This Row],[Heure coucher]]*1,2),15))</f>
        <v>#VALUE!</v>
      </c>
      <c r="T906" s="20" t="e" cm="1">
        <f t="array" aca="1" ref="T906" ca="1">RIGHT(CELL("address",INDEX(Agenda!A:A,MATCH(DataFromForm[[#This Row],[Date]],Agenda!A:A,0))),3)</f>
        <v>#VALUE!</v>
      </c>
      <c r="U906" s="34" t="e" cm="1">
        <f t="array" ref="U906">INDEX(MatriceHeureHeure[], MATCH(S906*1,TableHeuresMinutes[Colonne1],0),MATCH(R906*1,(MatriceHeureHeure[#Headers])*1,0))</f>
        <v>#VALUE!</v>
      </c>
      <c r="W906" s="30" t="e">
        <f>LEFT(TEXT(DataFromForm[[#This Row],[Heure levé]],"0000"),2)</f>
        <v>#VALUE!</v>
      </c>
      <c r="X906" s="31" t="e">
        <f>LEFT(TEXT(DataFromForm[[#This Row],[Heure levé]],"0000"),2)+1</f>
        <v>#VALUE!</v>
      </c>
      <c r="Y906" t="e">
        <f>IF(RIGHT(DataFromForm[[#This Row],[Heure levé]],2)*1 &gt;57, X906,W906)</f>
        <v>#VALUE!</v>
      </c>
      <c r="Z906" t="e">
        <f>IF(RIGHT(DataFromForm[[#This Row],[Heure levé]],2)*1 &gt;57,0,MROUND(RIGHT(DataFromForm[[#This Row],[Heure coucher]]*1,2),15))</f>
        <v>#VALUE!</v>
      </c>
      <c r="AA906" t="e" cm="1">
        <f t="array" aca="1" ref="AA906" ca="1">RIGHT(CELL("address",INDEX(Agenda!A:A,MATCH(DataFromForm[[#This Row],[Date]],Agenda!A:A,0))),3)</f>
        <v>#VALUE!</v>
      </c>
      <c r="AB906" s="4" t="e" cm="1">
        <f t="array" ref="AB906">INDEX(MatriceHeureHeure[], MATCH(Z906*1,TableHeuresMinutes[Colonne1],0),MATCH(Y906*1,(MatriceHeureHeure[#Headers])*1,0))</f>
        <v>#VALUE!</v>
      </c>
      <c r="AD906" s="48" t="e">
        <f>LEFT(TEXT(DataFromForm[[#This Row],[HeureBoisson]],"0000"),2)</f>
        <v>#VALUE!</v>
      </c>
      <c r="AE906" s="31" t="e">
        <f>LEFT(TEXT(DataFromForm[[#This Row],[HeureBoisson]],"0000"),2)+1</f>
        <v>#VALUE!</v>
      </c>
      <c r="AF906" t="e">
        <f>IF(RIGHT(DataFromForm[[#This Row],[HeureBoisson]],2)*1 &gt;57, AE906,AD906)</f>
        <v>#VALUE!</v>
      </c>
      <c r="AG906" t="e">
        <f>IF(RIGHT(DataFromForm[[#This Row],[HeureBoisson]],2)*1 &gt;57,0,MROUND(RIGHT(DataFromForm[[#This Row],[Heure coucher]]*1,2),15))</f>
        <v>#VALUE!</v>
      </c>
      <c r="AH906" t="e" cm="1">
        <f t="array" aca="1" ref="AH906" ca="1">RIGHT(CELL("address",INDEX(Agenda!A:A,MATCH(DataFromForm[[#This Row],[Date]],Agenda!A:A,0))),3)-1</f>
        <v>#VALUE!</v>
      </c>
      <c r="AI906" s="4" t="e" cm="1">
        <f t="array" ref="AI906">INDEX(MatriceHeureHeure[], MATCH(AG906*1,TableHeuresMinutes[Colonne1],0),MATCH(AF906*1,(MatriceHeureHeure[#Headers])*1,0))</f>
        <v>#VALUE!</v>
      </c>
      <c r="AJ906" s="37">
        <v>0</v>
      </c>
      <c r="AK906" s="48" t="e">
        <f>LEFT(TEXT(DataFromForm[[#This Row],[Heure sieste]],"0000"),2)</f>
        <v>#VALUE!</v>
      </c>
      <c r="AL906" s="31" t="e">
        <f>LEFT(TEXT(DataFromForm[[#This Row],[Heure sieste]],"0000"),2)+1</f>
        <v>#VALUE!</v>
      </c>
      <c r="AM906" t="e">
        <f>IF(RIGHT(DataFromForm[[#This Row],[Heure sieste]],2)*1 &gt;57, AL906,AK906)</f>
        <v>#VALUE!</v>
      </c>
      <c r="AN906" t="e">
        <f>IF(RIGHT(DataFromForm[[#This Row],[Heure sieste]],2)*1 &gt;57,0,MROUND(RIGHT(DataFromForm[[#This Row],[Heure sieste]]*1,2),15))</f>
        <v>#VALUE!</v>
      </c>
      <c r="AO906" t="e">
        <f>MROUND(DataFromForm[[#This Row],[Durée sieste]],15)</f>
        <v>#VALUE!</v>
      </c>
      <c r="AP906" t="e" cm="1">
        <f t="array" aca="1" ref="AP906" ca="1">RIGHT(CELL("address",INDEX(Agenda!A:A,MATCH(DataFromForm[[#This Row],[Date]],Agenda!A:A,0))),3)</f>
        <v>#VALUE!</v>
      </c>
      <c r="AQ906" s="4" t="e" cm="1">
        <f t="array" ref="AQ906">INDEX(MatriceHeureHeure[], MATCH(AN906*1,TableHeuresMinutes[Colonne1],0),MATCH(AM906*1,(MatriceHeureHeure[#Headers])*1,0))</f>
        <v>#VALUE!</v>
      </c>
      <c r="AR906" t="e">
        <f t="shared" si="14"/>
        <v>#VALUE!</v>
      </c>
    </row>
    <row r="907" spans="16:44">
      <c r="P907" s="30" t="e">
        <f>LEFT(TEXT(DataFromForm[[#This Row],[Heure coucher]],"0000"),2)</f>
        <v>#VALUE!</v>
      </c>
      <c r="Q907" s="31" t="e">
        <f>LEFT(TEXT(DataFromForm[[#This Row],[Heure coucher]],"0000"),2)+1</f>
        <v>#VALUE!</v>
      </c>
      <c r="R907" s="32" t="e">
        <f>IF(RIGHT(DataFromForm[[#This Row],[Heure coucher]],2)*1 &gt;57,Q907, P907)</f>
        <v>#VALUE!</v>
      </c>
      <c r="S907" s="33" t="e">
        <f>IF(RIGHT(DataFromForm[[#This Row],[Heure coucher]],2)*1 &gt;57,0,MROUND(RIGHT(DataFromForm[[#This Row],[Heure coucher]]*1,2),15))</f>
        <v>#VALUE!</v>
      </c>
      <c r="T907" s="20" t="e" cm="1">
        <f t="array" aca="1" ref="T907" ca="1">RIGHT(CELL("address",INDEX(Agenda!A:A,MATCH(DataFromForm[[#This Row],[Date]],Agenda!A:A,0))),3)</f>
        <v>#VALUE!</v>
      </c>
      <c r="U907" s="34" t="e" cm="1">
        <f t="array" ref="U907">INDEX(MatriceHeureHeure[], MATCH(S907*1,TableHeuresMinutes[Colonne1],0),MATCH(R907*1,(MatriceHeureHeure[#Headers])*1,0))</f>
        <v>#VALUE!</v>
      </c>
      <c r="W907" s="30" t="e">
        <f>LEFT(TEXT(DataFromForm[[#This Row],[Heure levé]],"0000"),2)</f>
        <v>#VALUE!</v>
      </c>
      <c r="X907" s="31" t="e">
        <f>LEFT(TEXT(DataFromForm[[#This Row],[Heure levé]],"0000"),2)+1</f>
        <v>#VALUE!</v>
      </c>
      <c r="Y907" t="e">
        <f>IF(RIGHT(DataFromForm[[#This Row],[Heure levé]],2)*1 &gt;57, X907,W907)</f>
        <v>#VALUE!</v>
      </c>
      <c r="Z907" t="e">
        <f>IF(RIGHT(DataFromForm[[#This Row],[Heure levé]],2)*1 &gt;57,0,MROUND(RIGHT(DataFromForm[[#This Row],[Heure coucher]]*1,2),15))</f>
        <v>#VALUE!</v>
      </c>
      <c r="AA907" t="e" cm="1">
        <f t="array" aca="1" ref="AA907" ca="1">RIGHT(CELL("address",INDEX(Agenda!A:A,MATCH(DataFromForm[[#This Row],[Date]],Agenda!A:A,0))),3)</f>
        <v>#VALUE!</v>
      </c>
      <c r="AB907" s="4" t="e" cm="1">
        <f t="array" ref="AB907">INDEX(MatriceHeureHeure[], MATCH(Z907*1,TableHeuresMinutes[Colonne1],0),MATCH(Y907*1,(MatriceHeureHeure[#Headers])*1,0))</f>
        <v>#VALUE!</v>
      </c>
      <c r="AD907" s="48" t="e">
        <f>LEFT(TEXT(DataFromForm[[#This Row],[HeureBoisson]],"0000"),2)</f>
        <v>#VALUE!</v>
      </c>
      <c r="AE907" s="31" t="e">
        <f>LEFT(TEXT(DataFromForm[[#This Row],[HeureBoisson]],"0000"),2)+1</f>
        <v>#VALUE!</v>
      </c>
      <c r="AF907" t="e">
        <f>IF(RIGHT(DataFromForm[[#This Row],[HeureBoisson]],2)*1 &gt;57, AE907,AD907)</f>
        <v>#VALUE!</v>
      </c>
      <c r="AG907" t="e">
        <f>IF(RIGHT(DataFromForm[[#This Row],[HeureBoisson]],2)*1 &gt;57,0,MROUND(RIGHT(DataFromForm[[#This Row],[Heure coucher]]*1,2),15))</f>
        <v>#VALUE!</v>
      </c>
      <c r="AH907" t="e" cm="1">
        <f t="array" aca="1" ref="AH907" ca="1">RIGHT(CELL("address",INDEX(Agenda!A:A,MATCH(DataFromForm[[#This Row],[Date]],Agenda!A:A,0))),3)-1</f>
        <v>#VALUE!</v>
      </c>
      <c r="AI907" s="4" t="e" cm="1">
        <f t="array" ref="AI907">INDEX(MatriceHeureHeure[], MATCH(AG907*1,TableHeuresMinutes[Colonne1],0),MATCH(AF907*1,(MatriceHeureHeure[#Headers])*1,0))</f>
        <v>#VALUE!</v>
      </c>
      <c r="AJ907" s="37">
        <v>0</v>
      </c>
      <c r="AK907" s="48" t="e">
        <f>LEFT(TEXT(DataFromForm[[#This Row],[Heure sieste]],"0000"),2)</f>
        <v>#VALUE!</v>
      </c>
      <c r="AL907" s="31" t="e">
        <f>LEFT(TEXT(DataFromForm[[#This Row],[Heure sieste]],"0000"),2)+1</f>
        <v>#VALUE!</v>
      </c>
      <c r="AM907" t="e">
        <f>IF(RIGHT(DataFromForm[[#This Row],[Heure sieste]],2)*1 &gt;57, AL907,AK907)</f>
        <v>#VALUE!</v>
      </c>
      <c r="AN907" t="e">
        <f>IF(RIGHT(DataFromForm[[#This Row],[Heure sieste]],2)*1 &gt;57,0,MROUND(RIGHT(DataFromForm[[#This Row],[Heure sieste]]*1,2),15))</f>
        <v>#VALUE!</v>
      </c>
      <c r="AO907" t="e">
        <f>MROUND(DataFromForm[[#This Row],[Durée sieste]],15)</f>
        <v>#VALUE!</v>
      </c>
      <c r="AP907" t="e" cm="1">
        <f t="array" aca="1" ref="AP907" ca="1">RIGHT(CELL("address",INDEX(Agenda!A:A,MATCH(DataFromForm[[#This Row],[Date]],Agenda!A:A,0))),3)</f>
        <v>#VALUE!</v>
      </c>
      <c r="AQ907" s="4" t="e" cm="1">
        <f t="array" ref="AQ907">INDEX(MatriceHeureHeure[], MATCH(AN907*1,TableHeuresMinutes[Colonne1],0),MATCH(AM907*1,(MatriceHeureHeure[#Headers])*1,0))</f>
        <v>#VALUE!</v>
      </c>
      <c r="AR907" t="e">
        <f t="shared" si="14"/>
        <v>#VALUE!</v>
      </c>
    </row>
    <row r="908" spans="16:44">
      <c r="P908" s="30" t="e">
        <f>LEFT(TEXT(DataFromForm[[#This Row],[Heure coucher]],"0000"),2)</f>
        <v>#VALUE!</v>
      </c>
      <c r="Q908" s="31" t="e">
        <f>LEFT(TEXT(DataFromForm[[#This Row],[Heure coucher]],"0000"),2)+1</f>
        <v>#VALUE!</v>
      </c>
      <c r="R908" s="32" t="e">
        <f>IF(RIGHT(DataFromForm[[#This Row],[Heure coucher]],2)*1 &gt;57,Q908, P908)</f>
        <v>#VALUE!</v>
      </c>
      <c r="S908" s="33" t="e">
        <f>IF(RIGHT(DataFromForm[[#This Row],[Heure coucher]],2)*1 &gt;57,0,MROUND(RIGHT(DataFromForm[[#This Row],[Heure coucher]]*1,2),15))</f>
        <v>#VALUE!</v>
      </c>
      <c r="T908" s="20" t="e" cm="1">
        <f t="array" aca="1" ref="T908" ca="1">RIGHT(CELL("address",INDEX(Agenda!A:A,MATCH(DataFromForm[[#This Row],[Date]],Agenda!A:A,0))),3)</f>
        <v>#VALUE!</v>
      </c>
      <c r="U908" s="34" t="e" cm="1">
        <f t="array" ref="U908">INDEX(MatriceHeureHeure[], MATCH(S908*1,TableHeuresMinutes[Colonne1],0),MATCH(R908*1,(MatriceHeureHeure[#Headers])*1,0))</f>
        <v>#VALUE!</v>
      </c>
      <c r="W908" s="30" t="e">
        <f>LEFT(TEXT(DataFromForm[[#This Row],[Heure levé]],"0000"),2)</f>
        <v>#VALUE!</v>
      </c>
      <c r="X908" s="31" t="e">
        <f>LEFT(TEXT(DataFromForm[[#This Row],[Heure levé]],"0000"),2)+1</f>
        <v>#VALUE!</v>
      </c>
      <c r="Y908" t="e">
        <f>IF(RIGHT(DataFromForm[[#This Row],[Heure levé]],2)*1 &gt;57, X908,W908)</f>
        <v>#VALUE!</v>
      </c>
      <c r="Z908" t="e">
        <f>IF(RIGHT(DataFromForm[[#This Row],[Heure levé]],2)*1 &gt;57,0,MROUND(RIGHT(DataFromForm[[#This Row],[Heure coucher]]*1,2),15))</f>
        <v>#VALUE!</v>
      </c>
      <c r="AA908" t="e" cm="1">
        <f t="array" aca="1" ref="AA908" ca="1">RIGHT(CELL("address",INDEX(Agenda!A:A,MATCH(DataFromForm[[#This Row],[Date]],Agenda!A:A,0))),3)</f>
        <v>#VALUE!</v>
      </c>
      <c r="AB908" s="4" t="e" cm="1">
        <f t="array" ref="AB908">INDEX(MatriceHeureHeure[], MATCH(Z908*1,TableHeuresMinutes[Colonne1],0),MATCH(Y908*1,(MatriceHeureHeure[#Headers])*1,0))</f>
        <v>#VALUE!</v>
      </c>
      <c r="AD908" s="48" t="e">
        <f>LEFT(TEXT(DataFromForm[[#This Row],[HeureBoisson]],"0000"),2)</f>
        <v>#VALUE!</v>
      </c>
      <c r="AE908" s="31" t="e">
        <f>LEFT(TEXT(DataFromForm[[#This Row],[HeureBoisson]],"0000"),2)+1</f>
        <v>#VALUE!</v>
      </c>
      <c r="AF908" t="e">
        <f>IF(RIGHT(DataFromForm[[#This Row],[HeureBoisson]],2)*1 &gt;57, AE908,AD908)</f>
        <v>#VALUE!</v>
      </c>
      <c r="AG908" t="e">
        <f>IF(RIGHT(DataFromForm[[#This Row],[HeureBoisson]],2)*1 &gt;57,0,MROUND(RIGHT(DataFromForm[[#This Row],[Heure coucher]]*1,2),15))</f>
        <v>#VALUE!</v>
      </c>
      <c r="AH908" t="e" cm="1">
        <f t="array" aca="1" ref="AH908" ca="1">RIGHT(CELL("address",INDEX(Agenda!A:A,MATCH(DataFromForm[[#This Row],[Date]],Agenda!A:A,0))),3)-1</f>
        <v>#VALUE!</v>
      </c>
      <c r="AI908" s="4" t="e" cm="1">
        <f t="array" ref="AI908">INDEX(MatriceHeureHeure[], MATCH(AG908*1,TableHeuresMinutes[Colonne1],0),MATCH(AF908*1,(MatriceHeureHeure[#Headers])*1,0))</f>
        <v>#VALUE!</v>
      </c>
      <c r="AJ908" s="37">
        <v>0</v>
      </c>
      <c r="AK908" s="48" t="e">
        <f>LEFT(TEXT(DataFromForm[[#This Row],[Heure sieste]],"0000"),2)</f>
        <v>#VALUE!</v>
      </c>
      <c r="AL908" s="31" t="e">
        <f>LEFT(TEXT(DataFromForm[[#This Row],[Heure sieste]],"0000"),2)+1</f>
        <v>#VALUE!</v>
      </c>
      <c r="AM908" t="e">
        <f>IF(RIGHT(DataFromForm[[#This Row],[Heure sieste]],2)*1 &gt;57, AL908,AK908)</f>
        <v>#VALUE!</v>
      </c>
      <c r="AN908" t="e">
        <f>IF(RIGHT(DataFromForm[[#This Row],[Heure sieste]],2)*1 &gt;57,0,MROUND(RIGHT(DataFromForm[[#This Row],[Heure sieste]]*1,2),15))</f>
        <v>#VALUE!</v>
      </c>
      <c r="AO908" t="e">
        <f>MROUND(DataFromForm[[#This Row],[Durée sieste]],15)</f>
        <v>#VALUE!</v>
      </c>
      <c r="AP908" t="e" cm="1">
        <f t="array" aca="1" ref="AP908" ca="1">RIGHT(CELL("address",INDEX(Agenda!A:A,MATCH(DataFromForm[[#This Row],[Date]],Agenda!A:A,0))),3)</f>
        <v>#VALUE!</v>
      </c>
      <c r="AQ908" s="4" t="e" cm="1">
        <f t="array" ref="AQ908">INDEX(MatriceHeureHeure[], MATCH(AN908*1,TableHeuresMinutes[Colonne1],0),MATCH(AM908*1,(MatriceHeureHeure[#Headers])*1,0))</f>
        <v>#VALUE!</v>
      </c>
      <c r="AR908" t="e">
        <f t="shared" si="14"/>
        <v>#VALUE!</v>
      </c>
    </row>
    <row r="909" spans="16:44">
      <c r="P909" s="30" t="e">
        <f>LEFT(TEXT(DataFromForm[[#This Row],[Heure coucher]],"0000"),2)</f>
        <v>#VALUE!</v>
      </c>
      <c r="Q909" s="31" t="e">
        <f>LEFT(TEXT(DataFromForm[[#This Row],[Heure coucher]],"0000"),2)+1</f>
        <v>#VALUE!</v>
      </c>
      <c r="R909" s="32" t="e">
        <f>IF(RIGHT(DataFromForm[[#This Row],[Heure coucher]],2)*1 &gt;57,Q909, P909)</f>
        <v>#VALUE!</v>
      </c>
      <c r="S909" s="33" t="e">
        <f>IF(RIGHT(DataFromForm[[#This Row],[Heure coucher]],2)*1 &gt;57,0,MROUND(RIGHT(DataFromForm[[#This Row],[Heure coucher]]*1,2),15))</f>
        <v>#VALUE!</v>
      </c>
      <c r="T909" s="20" t="e" cm="1">
        <f t="array" aca="1" ref="T909" ca="1">RIGHT(CELL("address",INDEX(Agenda!A:A,MATCH(DataFromForm[[#This Row],[Date]],Agenda!A:A,0))),3)</f>
        <v>#VALUE!</v>
      </c>
      <c r="U909" s="34" t="e" cm="1">
        <f t="array" ref="U909">INDEX(MatriceHeureHeure[], MATCH(S909*1,TableHeuresMinutes[Colonne1],0),MATCH(R909*1,(MatriceHeureHeure[#Headers])*1,0))</f>
        <v>#VALUE!</v>
      </c>
      <c r="W909" s="30" t="e">
        <f>LEFT(TEXT(DataFromForm[[#This Row],[Heure levé]],"0000"),2)</f>
        <v>#VALUE!</v>
      </c>
      <c r="X909" s="31" t="e">
        <f>LEFT(TEXT(DataFromForm[[#This Row],[Heure levé]],"0000"),2)+1</f>
        <v>#VALUE!</v>
      </c>
      <c r="Y909" t="e">
        <f>IF(RIGHT(DataFromForm[[#This Row],[Heure levé]],2)*1 &gt;57, X909,W909)</f>
        <v>#VALUE!</v>
      </c>
      <c r="Z909" t="e">
        <f>IF(RIGHT(DataFromForm[[#This Row],[Heure levé]],2)*1 &gt;57,0,MROUND(RIGHT(DataFromForm[[#This Row],[Heure coucher]]*1,2),15))</f>
        <v>#VALUE!</v>
      </c>
      <c r="AA909" t="e" cm="1">
        <f t="array" aca="1" ref="AA909" ca="1">RIGHT(CELL("address",INDEX(Agenda!A:A,MATCH(DataFromForm[[#This Row],[Date]],Agenda!A:A,0))),3)</f>
        <v>#VALUE!</v>
      </c>
      <c r="AB909" s="4" t="e" cm="1">
        <f t="array" ref="AB909">INDEX(MatriceHeureHeure[], MATCH(Z909*1,TableHeuresMinutes[Colonne1],0),MATCH(Y909*1,(MatriceHeureHeure[#Headers])*1,0))</f>
        <v>#VALUE!</v>
      </c>
      <c r="AD909" s="48" t="e">
        <f>LEFT(TEXT(DataFromForm[[#This Row],[HeureBoisson]],"0000"),2)</f>
        <v>#VALUE!</v>
      </c>
      <c r="AE909" s="31" t="e">
        <f>LEFT(TEXT(DataFromForm[[#This Row],[HeureBoisson]],"0000"),2)+1</f>
        <v>#VALUE!</v>
      </c>
      <c r="AF909" t="e">
        <f>IF(RIGHT(DataFromForm[[#This Row],[HeureBoisson]],2)*1 &gt;57, AE909,AD909)</f>
        <v>#VALUE!</v>
      </c>
      <c r="AG909" t="e">
        <f>IF(RIGHT(DataFromForm[[#This Row],[HeureBoisson]],2)*1 &gt;57,0,MROUND(RIGHT(DataFromForm[[#This Row],[Heure coucher]]*1,2),15))</f>
        <v>#VALUE!</v>
      </c>
      <c r="AH909" t="e" cm="1">
        <f t="array" aca="1" ref="AH909" ca="1">RIGHT(CELL("address",INDEX(Agenda!A:A,MATCH(DataFromForm[[#This Row],[Date]],Agenda!A:A,0))),3)-1</f>
        <v>#VALUE!</v>
      </c>
      <c r="AI909" s="4" t="e" cm="1">
        <f t="array" ref="AI909">INDEX(MatriceHeureHeure[], MATCH(AG909*1,TableHeuresMinutes[Colonne1],0),MATCH(AF909*1,(MatriceHeureHeure[#Headers])*1,0))</f>
        <v>#VALUE!</v>
      </c>
      <c r="AJ909" s="37">
        <v>0</v>
      </c>
      <c r="AK909" s="48" t="e">
        <f>LEFT(TEXT(DataFromForm[[#This Row],[Heure sieste]],"0000"),2)</f>
        <v>#VALUE!</v>
      </c>
      <c r="AL909" s="31" t="e">
        <f>LEFT(TEXT(DataFromForm[[#This Row],[Heure sieste]],"0000"),2)+1</f>
        <v>#VALUE!</v>
      </c>
      <c r="AM909" t="e">
        <f>IF(RIGHT(DataFromForm[[#This Row],[Heure sieste]],2)*1 &gt;57, AL909,AK909)</f>
        <v>#VALUE!</v>
      </c>
      <c r="AN909" t="e">
        <f>IF(RIGHT(DataFromForm[[#This Row],[Heure sieste]],2)*1 &gt;57,0,MROUND(RIGHT(DataFromForm[[#This Row],[Heure sieste]]*1,2),15))</f>
        <v>#VALUE!</v>
      </c>
      <c r="AO909" t="e">
        <f>MROUND(DataFromForm[[#This Row],[Durée sieste]],15)</f>
        <v>#VALUE!</v>
      </c>
      <c r="AP909" t="e" cm="1">
        <f t="array" aca="1" ref="AP909" ca="1">RIGHT(CELL("address",INDEX(Agenda!A:A,MATCH(DataFromForm[[#This Row],[Date]],Agenda!A:A,0))),3)</f>
        <v>#VALUE!</v>
      </c>
      <c r="AQ909" s="4" t="e" cm="1">
        <f t="array" ref="AQ909">INDEX(MatriceHeureHeure[], MATCH(AN909*1,TableHeuresMinutes[Colonne1],0),MATCH(AM909*1,(MatriceHeureHeure[#Headers])*1,0))</f>
        <v>#VALUE!</v>
      </c>
      <c r="AR909" t="e">
        <f t="shared" si="14"/>
        <v>#VALUE!</v>
      </c>
    </row>
    <row r="910" spans="16:44">
      <c r="P910" s="30" t="e">
        <f>LEFT(TEXT(DataFromForm[[#This Row],[Heure coucher]],"0000"),2)</f>
        <v>#VALUE!</v>
      </c>
      <c r="Q910" s="31" t="e">
        <f>LEFT(TEXT(DataFromForm[[#This Row],[Heure coucher]],"0000"),2)+1</f>
        <v>#VALUE!</v>
      </c>
      <c r="R910" s="32" t="e">
        <f>IF(RIGHT(DataFromForm[[#This Row],[Heure coucher]],2)*1 &gt;57,Q910, P910)</f>
        <v>#VALUE!</v>
      </c>
      <c r="S910" s="33" t="e">
        <f>IF(RIGHT(DataFromForm[[#This Row],[Heure coucher]],2)*1 &gt;57,0,MROUND(RIGHT(DataFromForm[[#This Row],[Heure coucher]]*1,2),15))</f>
        <v>#VALUE!</v>
      </c>
      <c r="T910" s="20" t="e" cm="1">
        <f t="array" aca="1" ref="T910" ca="1">RIGHT(CELL("address",INDEX(Agenda!A:A,MATCH(DataFromForm[[#This Row],[Date]],Agenda!A:A,0))),3)</f>
        <v>#VALUE!</v>
      </c>
      <c r="U910" s="34" t="e" cm="1">
        <f t="array" ref="U910">INDEX(MatriceHeureHeure[], MATCH(S910*1,TableHeuresMinutes[Colonne1],0),MATCH(R910*1,(MatriceHeureHeure[#Headers])*1,0))</f>
        <v>#VALUE!</v>
      </c>
      <c r="W910" s="30" t="e">
        <f>LEFT(TEXT(DataFromForm[[#This Row],[Heure levé]],"0000"),2)</f>
        <v>#VALUE!</v>
      </c>
      <c r="X910" s="31" t="e">
        <f>LEFT(TEXT(DataFromForm[[#This Row],[Heure levé]],"0000"),2)+1</f>
        <v>#VALUE!</v>
      </c>
      <c r="Y910" t="e">
        <f>IF(RIGHT(DataFromForm[[#This Row],[Heure levé]],2)*1 &gt;57, X910,W910)</f>
        <v>#VALUE!</v>
      </c>
      <c r="Z910" t="e">
        <f>IF(RIGHT(DataFromForm[[#This Row],[Heure levé]],2)*1 &gt;57,0,MROUND(RIGHT(DataFromForm[[#This Row],[Heure coucher]]*1,2),15))</f>
        <v>#VALUE!</v>
      </c>
      <c r="AA910" t="e" cm="1">
        <f t="array" aca="1" ref="AA910" ca="1">RIGHT(CELL("address",INDEX(Agenda!A:A,MATCH(DataFromForm[[#This Row],[Date]],Agenda!A:A,0))),3)</f>
        <v>#VALUE!</v>
      </c>
      <c r="AB910" s="4" t="e" cm="1">
        <f t="array" ref="AB910">INDEX(MatriceHeureHeure[], MATCH(Z910*1,TableHeuresMinutes[Colonne1],0),MATCH(Y910*1,(MatriceHeureHeure[#Headers])*1,0))</f>
        <v>#VALUE!</v>
      </c>
      <c r="AD910" s="48" t="e">
        <f>LEFT(TEXT(DataFromForm[[#This Row],[HeureBoisson]],"0000"),2)</f>
        <v>#VALUE!</v>
      </c>
      <c r="AE910" s="31" t="e">
        <f>LEFT(TEXT(DataFromForm[[#This Row],[HeureBoisson]],"0000"),2)+1</f>
        <v>#VALUE!</v>
      </c>
      <c r="AF910" t="e">
        <f>IF(RIGHT(DataFromForm[[#This Row],[HeureBoisson]],2)*1 &gt;57, AE910,AD910)</f>
        <v>#VALUE!</v>
      </c>
      <c r="AG910" t="e">
        <f>IF(RIGHT(DataFromForm[[#This Row],[HeureBoisson]],2)*1 &gt;57,0,MROUND(RIGHT(DataFromForm[[#This Row],[Heure coucher]]*1,2),15))</f>
        <v>#VALUE!</v>
      </c>
      <c r="AH910" t="e" cm="1">
        <f t="array" aca="1" ref="AH910" ca="1">RIGHT(CELL("address",INDEX(Agenda!A:A,MATCH(DataFromForm[[#This Row],[Date]],Agenda!A:A,0))),3)-1</f>
        <v>#VALUE!</v>
      </c>
      <c r="AI910" s="4" t="e" cm="1">
        <f t="array" ref="AI910">INDEX(MatriceHeureHeure[], MATCH(AG910*1,TableHeuresMinutes[Colonne1],0),MATCH(AF910*1,(MatriceHeureHeure[#Headers])*1,0))</f>
        <v>#VALUE!</v>
      </c>
      <c r="AJ910" s="37">
        <v>0</v>
      </c>
      <c r="AK910" s="48" t="e">
        <f>LEFT(TEXT(DataFromForm[[#This Row],[Heure sieste]],"0000"),2)</f>
        <v>#VALUE!</v>
      </c>
      <c r="AL910" s="31" t="e">
        <f>LEFT(TEXT(DataFromForm[[#This Row],[Heure sieste]],"0000"),2)+1</f>
        <v>#VALUE!</v>
      </c>
      <c r="AM910" t="e">
        <f>IF(RIGHT(DataFromForm[[#This Row],[Heure sieste]],2)*1 &gt;57, AL910,AK910)</f>
        <v>#VALUE!</v>
      </c>
      <c r="AN910" t="e">
        <f>IF(RIGHT(DataFromForm[[#This Row],[Heure sieste]],2)*1 &gt;57,0,MROUND(RIGHT(DataFromForm[[#This Row],[Heure sieste]]*1,2),15))</f>
        <v>#VALUE!</v>
      </c>
      <c r="AO910" t="e">
        <f>MROUND(DataFromForm[[#This Row],[Durée sieste]],15)</f>
        <v>#VALUE!</v>
      </c>
      <c r="AP910" t="e" cm="1">
        <f t="array" aca="1" ref="AP910" ca="1">RIGHT(CELL("address",INDEX(Agenda!A:A,MATCH(DataFromForm[[#This Row],[Date]],Agenda!A:A,0))),3)</f>
        <v>#VALUE!</v>
      </c>
      <c r="AQ910" s="4" t="e" cm="1">
        <f t="array" ref="AQ910">INDEX(MatriceHeureHeure[], MATCH(AN910*1,TableHeuresMinutes[Colonne1],0),MATCH(AM910*1,(MatriceHeureHeure[#Headers])*1,0))</f>
        <v>#VALUE!</v>
      </c>
      <c r="AR910" t="e">
        <f t="shared" si="14"/>
        <v>#VALUE!</v>
      </c>
    </row>
    <row r="911" spans="16:44">
      <c r="P911" s="30" t="e">
        <f>LEFT(TEXT(DataFromForm[[#This Row],[Heure coucher]],"0000"),2)</f>
        <v>#VALUE!</v>
      </c>
      <c r="Q911" s="31" t="e">
        <f>LEFT(TEXT(DataFromForm[[#This Row],[Heure coucher]],"0000"),2)+1</f>
        <v>#VALUE!</v>
      </c>
      <c r="R911" s="32" t="e">
        <f>IF(RIGHT(DataFromForm[[#This Row],[Heure coucher]],2)*1 &gt;57,Q911, P911)</f>
        <v>#VALUE!</v>
      </c>
      <c r="S911" s="33" t="e">
        <f>IF(RIGHT(DataFromForm[[#This Row],[Heure coucher]],2)*1 &gt;57,0,MROUND(RIGHT(DataFromForm[[#This Row],[Heure coucher]]*1,2),15))</f>
        <v>#VALUE!</v>
      </c>
      <c r="T911" s="20" t="e" cm="1">
        <f t="array" aca="1" ref="T911" ca="1">RIGHT(CELL("address",INDEX(Agenda!A:A,MATCH(DataFromForm[[#This Row],[Date]],Agenda!A:A,0))),3)</f>
        <v>#VALUE!</v>
      </c>
      <c r="U911" s="34" t="e" cm="1">
        <f t="array" ref="U911">INDEX(MatriceHeureHeure[], MATCH(S911*1,TableHeuresMinutes[Colonne1],0),MATCH(R911*1,(MatriceHeureHeure[#Headers])*1,0))</f>
        <v>#VALUE!</v>
      </c>
      <c r="W911" s="30" t="e">
        <f>LEFT(TEXT(DataFromForm[[#This Row],[Heure levé]],"0000"),2)</f>
        <v>#VALUE!</v>
      </c>
      <c r="X911" s="31" t="e">
        <f>LEFT(TEXT(DataFromForm[[#This Row],[Heure levé]],"0000"),2)+1</f>
        <v>#VALUE!</v>
      </c>
      <c r="Y911" t="e">
        <f>IF(RIGHT(DataFromForm[[#This Row],[Heure levé]],2)*1 &gt;57, X911,W911)</f>
        <v>#VALUE!</v>
      </c>
      <c r="Z911" t="e">
        <f>IF(RIGHT(DataFromForm[[#This Row],[Heure levé]],2)*1 &gt;57,0,MROUND(RIGHT(DataFromForm[[#This Row],[Heure coucher]]*1,2),15))</f>
        <v>#VALUE!</v>
      </c>
      <c r="AA911" t="e" cm="1">
        <f t="array" aca="1" ref="AA911" ca="1">RIGHT(CELL("address",INDEX(Agenda!A:A,MATCH(DataFromForm[[#This Row],[Date]],Agenda!A:A,0))),3)</f>
        <v>#VALUE!</v>
      </c>
      <c r="AB911" s="4" t="e" cm="1">
        <f t="array" ref="AB911">INDEX(MatriceHeureHeure[], MATCH(Z911*1,TableHeuresMinutes[Colonne1],0),MATCH(Y911*1,(MatriceHeureHeure[#Headers])*1,0))</f>
        <v>#VALUE!</v>
      </c>
      <c r="AD911" s="48" t="e">
        <f>LEFT(TEXT(DataFromForm[[#This Row],[HeureBoisson]],"0000"),2)</f>
        <v>#VALUE!</v>
      </c>
      <c r="AE911" s="31" t="e">
        <f>LEFT(TEXT(DataFromForm[[#This Row],[HeureBoisson]],"0000"),2)+1</f>
        <v>#VALUE!</v>
      </c>
      <c r="AF911" t="e">
        <f>IF(RIGHT(DataFromForm[[#This Row],[HeureBoisson]],2)*1 &gt;57, AE911,AD911)</f>
        <v>#VALUE!</v>
      </c>
      <c r="AG911" t="e">
        <f>IF(RIGHT(DataFromForm[[#This Row],[HeureBoisson]],2)*1 &gt;57,0,MROUND(RIGHT(DataFromForm[[#This Row],[Heure coucher]]*1,2),15))</f>
        <v>#VALUE!</v>
      </c>
      <c r="AH911" t="e" cm="1">
        <f t="array" aca="1" ref="AH911" ca="1">RIGHT(CELL("address",INDEX(Agenda!A:A,MATCH(DataFromForm[[#This Row],[Date]],Agenda!A:A,0))),3)-1</f>
        <v>#VALUE!</v>
      </c>
      <c r="AI911" s="4" t="e" cm="1">
        <f t="array" ref="AI911">INDEX(MatriceHeureHeure[], MATCH(AG911*1,TableHeuresMinutes[Colonne1],0),MATCH(AF911*1,(MatriceHeureHeure[#Headers])*1,0))</f>
        <v>#VALUE!</v>
      </c>
      <c r="AJ911" s="37">
        <v>0</v>
      </c>
      <c r="AK911" s="48" t="e">
        <f>LEFT(TEXT(DataFromForm[[#This Row],[Heure sieste]],"0000"),2)</f>
        <v>#VALUE!</v>
      </c>
      <c r="AL911" s="31" t="e">
        <f>LEFT(TEXT(DataFromForm[[#This Row],[Heure sieste]],"0000"),2)+1</f>
        <v>#VALUE!</v>
      </c>
      <c r="AM911" t="e">
        <f>IF(RIGHT(DataFromForm[[#This Row],[Heure sieste]],2)*1 &gt;57, AL911,AK911)</f>
        <v>#VALUE!</v>
      </c>
      <c r="AN911" t="e">
        <f>IF(RIGHT(DataFromForm[[#This Row],[Heure sieste]],2)*1 &gt;57,0,MROUND(RIGHT(DataFromForm[[#This Row],[Heure sieste]]*1,2),15))</f>
        <v>#VALUE!</v>
      </c>
      <c r="AO911" t="e">
        <f>MROUND(DataFromForm[[#This Row],[Durée sieste]],15)</f>
        <v>#VALUE!</v>
      </c>
      <c r="AP911" t="e" cm="1">
        <f t="array" aca="1" ref="AP911" ca="1">RIGHT(CELL("address",INDEX(Agenda!A:A,MATCH(DataFromForm[[#This Row],[Date]],Agenda!A:A,0))),3)</f>
        <v>#VALUE!</v>
      </c>
      <c r="AQ911" s="4" t="e" cm="1">
        <f t="array" ref="AQ911">INDEX(MatriceHeureHeure[], MATCH(AN911*1,TableHeuresMinutes[Colonne1],0),MATCH(AM911*1,(MatriceHeureHeure[#Headers])*1,0))</f>
        <v>#VALUE!</v>
      </c>
      <c r="AR911" t="e">
        <f t="shared" si="14"/>
        <v>#VALUE!</v>
      </c>
    </row>
    <row r="912" spans="16:44">
      <c r="P912" s="30" t="e">
        <f>LEFT(TEXT(DataFromForm[[#This Row],[Heure coucher]],"0000"),2)</f>
        <v>#VALUE!</v>
      </c>
      <c r="Q912" s="31" t="e">
        <f>LEFT(TEXT(DataFromForm[[#This Row],[Heure coucher]],"0000"),2)+1</f>
        <v>#VALUE!</v>
      </c>
      <c r="R912" s="32" t="e">
        <f>IF(RIGHT(DataFromForm[[#This Row],[Heure coucher]],2)*1 &gt;57,Q912, P912)</f>
        <v>#VALUE!</v>
      </c>
      <c r="S912" s="33" t="e">
        <f>IF(RIGHT(DataFromForm[[#This Row],[Heure coucher]],2)*1 &gt;57,0,MROUND(RIGHT(DataFromForm[[#This Row],[Heure coucher]]*1,2),15))</f>
        <v>#VALUE!</v>
      </c>
      <c r="T912" s="20" t="e" cm="1">
        <f t="array" aca="1" ref="T912" ca="1">RIGHT(CELL("address",INDEX(Agenda!A:A,MATCH(DataFromForm[[#This Row],[Date]],Agenda!A:A,0))),3)</f>
        <v>#VALUE!</v>
      </c>
      <c r="U912" s="34" t="e" cm="1">
        <f t="array" ref="U912">INDEX(MatriceHeureHeure[], MATCH(S912*1,TableHeuresMinutes[Colonne1],0),MATCH(R912*1,(MatriceHeureHeure[#Headers])*1,0))</f>
        <v>#VALUE!</v>
      </c>
      <c r="W912" s="30" t="e">
        <f>LEFT(TEXT(DataFromForm[[#This Row],[Heure levé]],"0000"),2)</f>
        <v>#VALUE!</v>
      </c>
      <c r="X912" s="31" t="e">
        <f>LEFT(TEXT(DataFromForm[[#This Row],[Heure levé]],"0000"),2)+1</f>
        <v>#VALUE!</v>
      </c>
      <c r="Y912" t="e">
        <f>IF(RIGHT(DataFromForm[[#This Row],[Heure levé]],2)*1 &gt;57, X912,W912)</f>
        <v>#VALUE!</v>
      </c>
      <c r="Z912" t="e">
        <f>IF(RIGHT(DataFromForm[[#This Row],[Heure levé]],2)*1 &gt;57,0,MROUND(RIGHT(DataFromForm[[#This Row],[Heure coucher]]*1,2),15))</f>
        <v>#VALUE!</v>
      </c>
      <c r="AA912" t="e" cm="1">
        <f t="array" aca="1" ref="AA912" ca="1">RIGHT(CELL("address",INDEX(Agenda!A:A,MATCH(DataFromForm[[#This Row],[Date]],Agenda!A:A,0))),3)</f>
        <v>#VALUE!</v>
      </c>
      <c r="AB912" s="4" t="e" cm="1">
        <f t="array" ref="AB912">INDEX(MatriceHeureHeure[], MATCH(Z912*1,TableHeuresMinutes[Colonne1],0),MATCH(Y912*1,(MatriceHeureHeure[#Headers])*1,0))</f>
        <v>#VALUE!</v>
      </c>
      <c r="AD912" s="48" t="e">
        <f>LEFT(TEXT(DataFromForm[[#This Row],[HeureBoisson]],"0000"),2)</f>
        <v>#VALUE!</v>
      </c>
      <c r="AE912" s="31" t="e">
        <f>LEFT(TEXT(DataFromForm[[#This Row],[HeureBoisson]],"0000"),2)+1</f>
        <v>#VALUE!</v>
      </c>
      <c r="AF912" t="e">
        <f>IF(RIGHT(DataFromForm[[#This Row],[HeureBoisson]],2)*1 &gt;57, AE912,AD912)</f>
        <v>#VALUE!</v>
      </c>
      <c r="AG912" t="e">
        <f>IF(RIGHT(DataFromForm[[#This Row],[HeureBoisson]],2)*1 &gt;57,0,MROUND(RIGHT(DataFromForm[[#This Row],[Heure coucher]]*1,2),15))</f>
        <v>#VALUE!</v>
      </c>
      <c r="AH912" t="e" cm="1">
        <f t="array" aca="1" ref="AH912" ca="1">RIGHT(CELL("address",INDEX(Agenda!A:A,MATCH(DataFromForm[[#This Row],[Date]],Agenda!A:A,0))),3)-1</f>
        <v>#VALUE!</v>
      </c>
      <c r="AI912" s="4" t="e" cm="1">
        <f t="array" ref="AI912">INDEX(MatriceHeureHeure[], MATCH(AG912*1,TableHeuresMinutes[Colonne1],0),MATCH(AF912*1,(MatriceHeureHeure[#Headers])*1,0))</f>
        <v>#VALUE!</v>
      </c>
      <c r="AJ912" s="37">
        <v>0</v>
      </c>
      <c r="AK912" s="48" t="e">
        <f>LEFT(TEXT(DataFromForm[[#This Row],[Heure sieste]],"0000"),2)</f>
        <v>#VALUE!</v>
      </c>
      <c r="AL912" s="31" t="e">
        <f>LEFT(TEXT(DataFromForm[[#This Row],[Heure sieste]],"0000"),2)+1</f>
        <v>#VALUE!</v>
      </c>
      <c r="AM912" t="e">
        <f>IF(RIGHT(DataFromForm[[#This Row],[Heure sieste]],2)*1 &gt;57, AL912,AK912)</f>
        <v>#VALUE!</v>
      </c>
      <c r="AN912" t="e">
        <f>IF(RIGHT(DataFromForm[[#This Row],[Heure sieste]],2)*1 &gt;57,0,MROUND(RIGHT(DataFromForm[[#This Row],[Heure sieste]]*1,2),15))</f>
        <v>#VALUE!</v>
      </c>
      <c r="AO912" t="e">
        <f>MROUND(DataFromForm[[#This Row],[Durée sieste]],15)</f>
        <v>#VALUE!</v>
      </c>
      <c r="AP912" t="e" cm="1">
        <f t="array" aca="1" ref="AP912" ca="1">RIGHT(CELL("address",INDEX(Agenda!A:A,MATCH(DataFromForm[[#This Row],[Date]],Agenda!A:A,0))),3)</f>
        <v>#VALUE!</v>
      </c>
      <c r="AQ912" s="4" t="e" cm="1">
        <f t="array" ref="AQ912">INDEX(MatriceHeureHeure[], MATCH(AN912*1,TableHeuresMinutes[Colonne1],0),MATCH(AM912*1,(MatriceHeureHeure[#Headers])*1,0))</f>
        <v>#VALUE!</v>
      </c>
      <c r="AR912" t="e">
        <f t="shared" si="14"/>
        <v>#VALUE!</v>
      </c>
    </row>
    <row r="913" spans="16:44">
      <c r="P913" s="30" t="e">
        <f>LEFT(TEXT(DataFromForm[[#This Row],[Heure coucher]],"0000"),2)</f>
        <v>#VALUE!</v>
      </c>
      <c r="Q913" s="31" t="e">
        <f>LEFT(TEXT(DataFromForm[[#This Row],[Heure coucher]],"0000"),2)+1</f>
        <v>#VALUE!</v>
      </c>
      <c r="R913" s="32" t="e">
        <f>IF(RIGHT(DataFromForm[[#This Row],[Heure coucher]],2)*1 &gt;57,Q913, P913)</f>
        <v>#VALUE!</v>
      </c>
      <c r="S913" s="33" t="e">
        <f>IF(RIGHT(DataFromForm[[#This Row],[Heure coucher]],2)*1 &gt;57,0,MROUND(RIGHT(DataFromForm[[#This Row],[Heure coucher]]*1,2),15))</f>
        <v>#VALUE!</v>
      </c>
      <c r="T913" s="20" t="e" cm="1">
        <f t="array" aca="1" ref="T913" ca="1">RIGHT(CELL("address",INDEX(Agenda!A:A,MATCH(DataFromForm[[#This Row],[Date]],Agenda!A:A,0))),3)</f>
        <v>#VALUE!</v>
      </c>
      <c r="U913" s="34" t="e" cm="1">
        <f t="array" ref="U913">INDEX(MatriceHeureHeure[], MATCH(S913*1,TableHeuresMinutes[Colonne1],0),MATCH(R913*1,(MatriceHeureHeure[#Headers])*1,0))</f>
        <v>#VALUE!</v>
      </c>
      <c r="W913" s="30" t="e">
        <f>LEFT(TEXT(DataFromForm[[#This Row],[Heure levé]],"0000"),2)</f>
        <v>#VALUE!</v>
      </c>
      <c r="X913" s="31" t="e">
        <f>LEFT(TEXT(DataFromForm[[#This Row],[Heure levé]],"0000"),2)+1</f>
        <v>#VALUE!</v>
      </c>
      <c r="Y913" t="e">
        <f>IF(RIGHT(DataFromForm[[#This Row],[Heure levé]],2)*1 &gt;57, X913,W913)</f>
        <v>#VALUE!</v>
      </c>
      <c r="Z913" t="e">
        <f>IF(RIGHT(DataFromForm[[#This Row],[Heure levé]],2)*1 &gt;57,0,MROUND(RIGHT(DataFromForm[[#This Row],[Heure coucher]]*1,2),15))</f>
        <v>#VALUE!</v>
      </c>
      <c r="AA913" t="e" cm="1">
        <f t="array" aca="1" ref="AA913" ca="1">RIGHT(CELL("address",INDEX(Agenda!A:A,MATCH(DataFromForm[[#This Row],[Date]],Agenda!A:A,0))),3)</f>
        <v>#VALUE!</v>
      </c>
      <c r="AB913" s="4" t="e" cm="1">
        <f t="array" ref="AB913">INDEX(MatriceHeureHeure[], MATCH(Z913*1,TableHeuresMinutes[Colonne1],0),MATCH(Y913*1,(MatriceHeureHeure[#Headers])*1,0))</f>
        <v>#VALUE!</v>
      </c>
      <c r="AD913" s="48" t="e">
        <f>LEFT(TEXT(DataFromForm[[#This Row],[HeureBoisson]],"0000"),2)</f>
        <v>#VALUE!</v>
      </c>
      <c r="AE913" s="31" t="e">
        <f>LEFT(TEXT(DataFromForm[[#This Row],[HeureBoisson]],"0000"),2)+1</f>
        <v>#VALUE!</v>
      </c>
      <c r="AF913" t="e">
        <f>IF(RIGHT(DataFromForm[[#This Row],[HeureBoisson]],2)*1 &gt;57, AE913,AD913)</f>
        <v>#VALUE!</v>
      </c>
      <c r="AG913" t="e">
        <f>IF(RIGHT(DataFromForm[[#This Row],[HeureBoisson]],2)*1 &gt;57,0,MROUND(RIGHT(DataFromForm[[#This Row],[Heure coucher]]*1,2),15))</f>
        <v>#VALUE!</v>
      </c>
      <c r="AH913" t="e" cm="1">
        <f t="array" aca="1" ref="AH913" ca="1">RIGHT(CELL("address",INDEX(Agenda!A:A,MATCH(DataFromForm[[#This Row],[Date]],Agenda!A:A,0))),3)-1</f>
        <v>#VALUE!</v>
      </c>
      <c r="AI913" s="4" t="e" cm="1">
        <f t="array" ref="AI913">INDEX(MatriceHeureHeure[], MATCH(AG913*1,TableHeuresMinutes[Colonne1],0),MATCH(AF913*1,(MatriceHeureHeure[#Headers])*1,0))</f>
        <v>#VALUE!</v>
      </c>
      <c r="AJ913" s="37">
        <v>0</v>
      </c>
      <c r="AK913" s="48" t="e">
        <f>LEFT(TEXT(DataFromForm[[#This Row],[Heure sieste]],"0000"),2)</f>
        <v>#VALUE!</v>
      </c>
      <c r="AL913" s="31" t="e">
        <f>LEFT(TEXT(DataFromForm[[#This Row],[Heure sieste]],"0000"),2)+1</f>
        <v>#VALUE!</v>
      </c>
      <c r="AM913" t="e">
        <f>IF(RIGHT(DataFromForm[[#This Row],[Heure sieste]],2)*1 &gt;57, AL913,AK913)</f>
        <v>#VALUE!</v>
      </c>
      <c r="AN913" t="e">
        <f>IF(RIGHT(DataFromForm[[#This Row],[Heure sieste]],2)*1 &gt;57,0,MROUND(RIGHT(DataFromForm[[#This Row],[Heure sieste]]*1,2),15))</f>
        <v>#VALUE!</v>
      </c>
      <c r="AO913" t="e">
        <f>MROUND(DataFromForm[[#This Row],[Durée sieste]],15)</f>
        <v>#VALUE!</v>
      </c>
      <c r="AP913" t="e" cm="1">
        <f t="array" aca="1" ref="AP913" ca="1">RIGHT(CELL("address",INDEX(Agenda!A:A,MATCH(DataFromForm[[#This Row],[Date]],Agenda!A:A,0))),3)</f>
        <v>#VALUE!</v>
      </c>
      <c r="AQ913" s="4" t="e" cm="1">
        <f t="array" ref="AQ913">INDEX(MatriceHeureHeure[], MATCH(AN913*1,TableHeuresMinutes[Colonne1],0),MATCH(AM913*1,(MatriceHeureHeure[#Headers])*1,0))</f>
        <v>#VALUE!</v>
      </c>
      <c r="AR913" t="e">
        <f t="shared" si="14"/>
        <v>#VALUE!</v>
      </c>
    </row>
    <row r="914" spans="16:44">
      <c r="P914" s="30" t="e">
        <f>LEFT(TEXT(DataFromForm[[#This Row],[Heure coucher]],"0000"),2)</f>
        <v>#VALUE!</v>
      </c>
      <c r="Q914" s="31" t="e">
        <f>LEFT(TEXT(DataFromForm[[#This Row],[Heure coucher]],"0000"),2)+1</f>
        <v>#VALUE!</v>
      </c>
      <c r="R914" s="32" t="e">
        <f>IF(RIGHT(DataFromForm[[#This Row],[Heure coucher]],2)*1 &gt;57,Q914, P914)</f>
        <v>#VALUE!</v>
      </c>
      <c r="S914" s="33" t="e">
        <f>IF(RIGHT(DataFromForm[[#This Row],[Heure coucher]],2)*1 &gt;57,0,MROUND(RIGHT(DataFromForm[[#This Row],[Heure coucher]]*1,2),15))</f>
        <v>#VALUE!</v>
      </c>
      <c r="T914" s="20" t="e" cm="1">
        <f t="array" aca="1" ref="T914" ca="1">RIGHT(CELL("address",INDEX(Agenda!A:A,MATCH(DataFromForm[[#This Row],[Date]],Agenda!A:A,0))),3)</f>
        <v>#VALUE!</v>
      </c>
      <c r="U914" s="34" t="e" cm="1">
        <f t="array" ref="U914">INDEX(MatriceHeureHeure[], MATCH(S914*1,TableHeuresMinutes[Colonne1],0),MATCH(R914*1,(MatriceHeureHeure[#Headers])*1,0))</f>
        <v>#VALUE!</v>
      </c>
      <c r="W914" s="30" t="e">
        <f>LEFT(TEXT(DataFromForm[[#This Row],[Heure levé]],"0000"),2)</f>
        <v>#VALUE!</v>
      </c>
      <c r="X914" s="31" t="e">
        <f>LEFT(TEXT(DataFromForm[[#This Row],[Heure levé]],"0000"),2)+1</f>
        <v>#VALUE!</v>
      </c>
      <c r="Y914" t="e">
        <f>IF(RIGHT(DataFromForm[[#This Row],[Heure levé]],2)*1 &gt;57, X914,W914)</f>
        <v>#VALUE!</v>
      </c>
      <c r="Z914" t="e">
        <f>IF(RIGHT(DataFromForm[[#This Row],[Heure levé]],2)*1 &gt;57,0,MROUND(RIGHT(DataFromForm[[#This Row],[Heure coucher]]*1,2),15))</f>
        <v>#VALUE!</v>
      </c>
      <c r="AA914" t="e" cm="1">
        <f t="array" aca="1" ref="AA914" ca="1">RIGHT(CELL("address",INDEX(Agenda!A:A,MATCH(DataFromForm[[#This Row],[Date]],Agenda!A:A,0))),3)</f>
        <v>#VALUE!</v>
      </c>
      <c r="AB914" s="4" t="e" cm="1">
        <f t="array" ref="AB914">INDEX(MatriceHeureHeure[], MATCH(Z914*1,TableHeuresMinutes[Colonne1],0),MATCH(Y914*1,(MatriceHeureHeure[#Headers])*1,0))</f>
        <v>#VALUE!</v>
      </c>
      <c r="AD914" s="48" t="e">
        <f>LEFT(TEXT(DataFromForm[[#This Row],[HeureBoisson]],"0000"),2)</f>
        <v>#VALUE!</v>
      </c>
      <c r="AE914" s="31" t="e">
        <f>LEFT(TEXT(DataFromForm[[#This Row],[HeureBoisson]],"0000"),2)+1</f>
        <v>#VALUE!</v>
      </c>
      <c r="AF914" t="e">
        <f>IF(RIGHT(DataFromForm[[#This Row],[HeureBoisson]],2)*1 &gt;57, AE914,AD914)</f>
        <v>#VALUE!</v>
      </c>
      <c r="AG914" t="e">
        <f>IF(RIGHT(DataFromForm[[#This Row],[HeureBoisson]],2)*1 &gt;57,0,MROUND(RIGHT(DataFromForm[[#This Row],[Heure coucher]]*1,2),15))</f>
        <v>#VALUE!</v>
      </c>
      <c r="AH914" t="e" cm="1">
        <f t="array" aca="1" ref="AH914" ca="1">RIGHT(CELL("address",INDEX(Agenda!A:A,MATCH(DataFromForm[[#This Row],[Date]],Agenda!A:A,0))),3)-1</f>
        <v>#VALUE!</v>
      </c>
      <c r="AI914" s="4" t="e" cm="1">
        <f t="array" ref="AI914">INDEX(MatriceHeureHeure[], MATCH(AG914*1,TableHeuresMinutes[Colonne1],0),MATCH(AF914*1,(MatriceHeureHeure[#Headers])*1,0))</f>
        <v>#VALUE!</v>
      </c>
      <c r="AJ914" s="37">
        <v>0</v>
      </c>
      <c r="AK914" s="48" t="e">
        <f>LEFT(TEXT(DataFromForm[[#This Row],[Heure sieste]],"0000"),2)</f>
        <v>#VALUE!</v>
      </c>
      <c r="AL914" s="31" t="e">
        <f>LEFT(TEXT(DataFromForm[[#This Row],[Heure sieste]],"0000"),2)+1</f>
        <v>#VALUE!</v>
      </c>
      <c r="AM914" t="e">
        <f>IF(RIGHT(DataFromForm[[#This Row],[Heure sieste]],2)*1 &gt;57, AL914,AK914)</f>
        <v>#VALUE!</v>
      </c>
      <c r="AN914" t="e">
        <f>IF(RIGHT(DataFromForm[[#This Row],[Heure sieste]],2)*1 &gt;57,0,MROUND(RIGHT(DataFromForm[[#This Row],[Heure sieste]]*1,2),15))</f>
        <v>#VALUE!</v>
      </c>
      <c r="AO914" t="e">
        <f>MROUND(DataFromForm[[#This Row],[Durée sieste]],15)</f>
        <v>#VALUE!</v>
      </c>
      <c r="AP914" t="e" cm="1">
        <f t="array" aca="1" ref="AP914" ca="1">RIGHT(CELL("address",INDEX(Agenda!A:A,MATCH(DataFromForm[[#This Row],[Date]],Agenda!A:A,0))),3)</f>
        <v>#VALUE!</v>
      </c>
      <c r="AQ914" s="4" t="e" cm="1">
        <f t="array" ref="AQ914">INDEX(MatriceHeureHeure[], MATCH(AN914*1,TableHeuresMinutes[Colonne1],0),MATCH(AM914*1,(MatriceHeureHeure[#Headers])*1,0))</f>
        <v>#VALUE!</v>
      </c>
      <c r="AR914" t="e">
        <f t="shared" si="14"/>
        <v>#VALUE!</v>
      </c>
    </row>
    <row r="915" spans="16:44">
      <c r="P915" s="30" t="e">
        <f>LEFT(TEXT(DataFromForm[[#This Row],[Heure coucher]],"0000"),2)</f>
        <v>#VALUE!</v>
      </c>
      <c r="Q915" s="31" t="e">
        <f>LEFT(TEXT(DataFromForm[[#This Row],[Heure coucher]],"0000"),2)+1</f>
        <v>#VALUE!</v>
      </c>
      <c r="R915" s="32" t="e">
        <f>IF(RIGHT(DataFromForm[[#This Row],[Heure coucher]],2)*1 &gt;57,Q915, P915)</f>
        <v>#VALUE!</v>
      </c>
      <c r="S915" s="33" t="e">
        <f>IF(RIGHT(DataFromForm[[#This Row],[Heure coucher]],2)*1 &gt;57,0,MROUND(RIGHT(DataFromForm[[#This Row],[Heure coucher]]*1,2),15))</f>
        <v>#VALUE!</v>
      </c>
      <c r="T915" s="20" t="e" cm="1">
        <f t="array" aca="1" ref="T915" ca="1">RIGHT(CELL("address",INDEX(Agenda!A:A,MATCH(DataFromForm[[#This Row],[Date]],Agenda!A:A,0))),3)</f>
        <v>#VALUE!</v>
      </c>
      <c r="U915" s="34" t="e" cm="1">
        <f t="array" ref="U915">INDEX(MatriceHeureHeure[], MATCH(S915*1,TableHeuresMinutes[Colonne1],0),MATCH(R915*1,(MatriceHeureHeure[#Headers])*1,0))</f>
        <v>#VALUE!</v>
      </c>
      <c r="W915" s="30" t="e">
        <f>LEFT(TEXT(DataFromForm[[#This Row],[Heure levé]],"0000"),2)</f>
        <v>#VALUE!</v>
      </c>
      <c r="X915" s="31" t="e">
        <f>LEFT(TEXT(DataFromForm[[#This Row],[Heure levé]],"0000"),2)+1</f>
        <v>#VALUE!</v>
      </c>
      <c r="Y915" t="e">
        <f>IF(RIGHT(DataFromForm[[#This Row],[Heure levé]],2)*1 &gt;57, X915,W915)</f>
        <v>#VALUE!</v>
      </c>
      <c r="Z915" t="e">
        <f>IF(RIGHT(DataFromForm[[#This Row],[Heure levé]],2)*1 &gt;57,0,MROUND(RIGHT(DataFromForm[[#This Row],[Heure coucher]]*1,2),15))</f>
        <v>#VALUE!</v>
      </c>
      <c r="AA915" t="e" cm="1">
        <f t="array" aca="1" ref="AA915" ca="1">RIGHT(CELL("address",INDEX(Agenda!A:A,MATCH(DataFromForm[[#This Row],[Date]],Agenda!A:A,0))),3)</f>
        <v>#VALUE!</v>
      </c>
      <c r="AB915" s="4" t="e" cm="1">
        <f t="array" ref="AB915">INDEX(MatriceHeureHeure[], MATCH(Z915*1,TableHeuresMinutes[Colonne1],0),MATCH(Y915*1,(MatriceHeureHeure[#Headers])*1,0))</f>
        <v>#VALUE!</v>
      </c>
      <c r="AD915" s="48" t="e">
        <f>LEFT(TEXT(DataFromForm[[#This Row],[HeureBoisson]],"0000"),2)</f>
        <v>#VALUE!</v>
      </c>
      <c r="AE915" s="31" t="e">
        <f>LEFT(TEXT(DataFromForm[[#This Row],[HeureBoisson]],"0000"),2)+1</f>
        <v>#VALUE!</v>
      </c>
      <c r="AF915" t="e">
        <f>IF(RIGHT(DataFromForm[[#This Row],[HeureBoisson]],2)*1 &gt;57, AE915,AD915)</f>
        <v>#VALUE!</v>
      </c>
      <c r="AG915" t="e">
        <f>IF(RIGHT(DataFromForm[[#This Row],[HeureBoisson]],2)*1 &gt;57,0,MROUND(RIGHT(DataFromForm[[#This Row],[Heure coucher]]*1,2),15))</f>
        <v>#VALUE!</v>
      </c>
      <c r="AH915" t="e" cm="1">
        <f t="array" aca="1" ref="AH915" ca="1">RIGHT(CELL("address",INDEX(Agenda!A:A,MATCH(DataFromForm[[#This Row],[Date]],Agenda!A:A,0))),3)-1</f>
        <v>#VALUE!</v>
      </c>
      <c r="AI915" s="4" t="e" cm="1">
        <f t="array" ref="AI915">INDEX(MatriceHeureHeure[], MATCH(AG915*1,TableHeuresMinutes[Colonne1],0),MATCH(AF915*1,(MatriceHeureHeure[#Headers])*1,0))</f>
        <v>#VALUE!</v>
      </c>
      <c r="AJ915" s="37">
        <v>0</v>
      </c>
      <c r="AK915" s="48" t="e">
        <f>LEFT(TEXT(DataFromForm[[#This Row],[Heure sieste]],"0000"),2)</f>
        <v>#VALUE!</v>
      </c>
      <c r="AL915" s="31" t="e">
        <f>LEFT(TEXT(DataFromForm[[#This Row],[Heure sieste]],"0000"),2)+1</f>
        <v>#VALUE!</v>
      </c>
      <c r="AM915" t="e">
        <f>IF(RIGHT(DataFromForm[[#This Row],[Heure sieste]],2)*1 &gt;57, AL915,AK915)</f>
        <v>#VALUE!</v>
      </c>
      <c r="AN915" t="e">
        <f>IF(RIGHT(DataFromForm[[#This Row],[Heure sieste]],2)*1 &gt;57,0,MROUND(RIGHT(DataFromForm[[#This Row],[Heure sieste]]*1,2),15))</f>
        <v>#VALUE!</v>
      </c>
      <c r="AO915" t="e">
        <f>MROUND(DataFromForm[[#This Row],[Durée sieste]],15)</f>
        <v>#VALUE!</v>
      </c>
      <c r="AP915" t="e" cm="1">
        <f t="array" aca="1" ref="AP915" ca="1">RIGHT(CELL("address",INDEX(Agenda!A:A,MATCH(DataFromForm[[#This Row],[Date]],Agenda!A:A,0))),3)</f>
        <v>#VALUE!</v>
      </c>
      <c r="AQ915" s="4" t="e" cm="1">
        <f t="array" ref="AQ915">INDEX(MatriceHeureHeure[], MATCH(AN915*1,TableHeuresMinutes[Colonne1],0),MATCH(AM915*1,(MatriceHeureHeure[#Headers])*1,0))</f>
        <v>#VALUE!</v>
      </c>
      <c r="AR915" t="e">
        <f t="shared" si="14"/>
        <v>#VALUE!</v>
      </c>
    </row>
    <row r="916" spans="16:44">
      <c r="P916" s="30" t="e">
        <f>LEFT(TEXT(DataFromForm[[#This Row],[Heure coucher]],"0000"),2)</f>
        <v>#VALUE!</v>
      </c>
      <c r="Q916" s="31" t="e">
        <f>LEFT(TEXT(DataFromForm[[#This Row],[Heure coucher]],"0000"),2)+1</f>
        <v>#VALUE!</v>
      </c>
      <c r="R916" s="32" t="e">
        <f>IF(RIGHT(DataFromForm[[#This Row],[Heure coucher]],2)*1 &gt;57,Q916, P916)</f>
        <v>#VALUE!</v>
      </c>
      <c r="S916" s="33" t="e">
        <f>IF(RIGHT(DataFromForm[[#This Row],[Heure coucher]],2)*1 &gt;57,0,MROUND(RIGHT(DataFromForm[[#This Row],[Heure coucher]]*1,2),15))</f>
        <v>#VALUE!</v>
      </c>
      <c r="T916" s="20" t="e" cm="1">
        <f t="array" aca="1" ref="T916" ca="1">RIGHT(CELL("address",INDEX(Agenda!A:A,MATCH(DataFromForm[[#This Row],[Date]],Agenda!A:A,0))),3)</f>
        <v>#VALUE!</v>
      </c>
      <c r="U916" s="34" t="e" cm="1">
        <f t="array" ref="U916">INDEX(MatriceHeureHeure[], MATCH(S916*1,TableHeuresMinutes[Colonne1],0),MATCH(R916*1,(MatriceHeureHeure[#Headers])*1,0))</f>
        <v>#VALUE!</v>
      </c>
      <c r="W916" s="30" t="e">
        <f>LEFT(TEXT(DataFromForm[[#This Row],[Heure levé]],"0000"),2)</f>
        <v>#VALUE!</v>
      </c>
      <c r="X916" s="31" t="e">
        <f>LEFT(TEXT(DataFromForm[[#This Row],[Heure levé]],"0000"),2)+1</f>
        <v>#VALUE!</v>
      </c>
      <c r="Y916" t="e">
        <f>IF(RIGHT(DataFromForm[[#This Row],[Heure levé]],2)*1 &gt;57, X916,W916)</f>
        <v>#VALUE!</v>
      </c>
      <c r="Z916" t="e">
        <f>IF(RIGHT(DataFromForm[[#This Row],[Heure levé]],2)*1 &gt;57,0,MROUND(RIGHT(DataFromForm[[#This Row],[Heure coucher]]*1,2),15))</f>
        <v>#VALUE!</v>
      </c>
      <c r="AA916" t="e" cm="1">
        <f t="array" aca="1" ref="AA916" ca="1">RIGHT(CELL("address",INDEX(Agenda!A:A,MATCH(DataFromForm[[#This Row],[Date]],Agenda!A:A,0))),3)</f>
        <v>#VALUE!</v>
      </c>
      <c r="AB916" s="4" t="e" cm="1">
        <f t="array" ref="AB916">INDEX(MatriceHeureHeure[], MATCH(Z916*1,TableHeuresMinutes[Colonne1],0),MATCH(Y916*1,(MatriceHeureHeure[#Headers])*1,0))</f>
        <v>#VALUE!</v>
      </c>
      <c r="AD916" s="48" t="e">
        <f>LEFT(TEXT(DataFromForm[[#This Row],[HeureBoisson]],"0000"),2)</f>
        <v>#VALUE!</v>
      </c>
      <c r="AE916" s="31" t="e">
        <f>LEFT(TEXT(DataFromForm[[#This Row],[HeureBoisson]],"0000"),2)+1</f>
        <v>#VALUE!</v>
      </c>
      <c r="AF916" t="e">
        <f>IF(RIGHT(DataFromForm[[#This Row],[HeureBoisson]],2)*1 &gt;57, AE916,AD916)</f>
        <v>#VALUE!</v>
      </c>
      <c r="AG916" t="e">
        <f>IF(RIGHT(DataFromForm[[#This Row],[HeureBoisson]],2)*1 &gt;57,0,MROUND(RIGHT(DataFromForm[[#This Row],[Heure coucher]]*1,2),15))</f>
        <v>#VALUE!</v>
      </c>
      <c r="AH916" t="e" cm="1">
        <f t="array" aca="1" ref="AH916" ca="1">RIGHT(CELL("address",INDEX(Agenda!A:A,MATCH(DataFromForm[[#This Row],[Date]],Agenda!A:A,0))),3)-1</f>
        <v>#VALUE!</v>
      </c>
      <c r="AI916" s="4" t="e" cm="1">
        <f t="array" ref="AI916">INDEX(MatriceHeureHeure[], MATCH(AG916*1,TableHeuresMinutes[Colonne1],0),MATCH(AF916*1,(MatriceHeureHeure[#Headers])*1,0))</f>
        <v>#VALUE!</v>
      </c>
      <c r="AJ916" s="37">
        <v>0</v>
      </c>
      <c r="AK916" s="48" t="e">
        <f>LEFT(TEXT(DataFromForm[[#This Row],[Heure sieste]],"0000"),2)</f>
        <v>#VALUE!</v>
      </c>
      <c r="AL916" s="31" t="e">
        <f>LEFT(TEXT(DataFromForm[[#This Row],[Heure sieste]],"0000"),2)+1</f>
        <v>#VALUE!</v>
      </c>
      <c r="AM916" t="e">
        <f>IF(RIGHT(DataFromForm[[#This Row],[Heure sieste]],2)*1 &gt;57, AL916,AK916)</f>
        <v>#VALUE!</v>
      </c>
      <c r="AN916" t="e">
        <f>IF(RIGHT(DataFromForm[[#This Row],[Heure sieste]],2)*1 &gt;57,0,MROUND(RIGHT(DataFromForm[[#This Row],[Heure sieste]]*1,2),15))</f>
        <v>#VALUE!</v>
      </c>
      <c r="AO916" t="e">
        <f>MROUND(DataFromForm[[#This Row],[Durée sieste]],15)</f>
        <v>#VALUE!</v>
      </c>
      <c r="AP916" t="e" cm="1">
        <f t="array" aca="1" ref="AP916" ca="1">RIGHT(CELL("address",INDEX(Agenda!A:A,MATCH(DataFromForm[[#This Row],[Date]],Agenda!A:A,0))),3)</f>
        <v>#VALUE!</v>
      </c>
      <c r="AQ916" s="4" t="e" cm="1">
        <f t="array" ref="AQ916">INDEX(MatriceHeureHeure[], MATCH(AN916*1,TableHeuresMinutes[Colonne1],0),MATCH(AM916*1,(MatriceHeureHeure[#Headers])*1,0))</f>
        <v>#VALUE!</v>
      </c>
      <c r="AR916" t="e">
        <f t="shared" si="14"/>
        <v>#VALUE!</v>
      </c>
    </row>
    <row r="917" spans="16:44">
      <c r="P917" s="30" t="e">
        <f>LEFT(TEXT(DataFromForm[[#This Row],[Heure coucher]],"0000"),2)</f>
        <v>#VALUE!</v>
      </c>
      <c r="Q917" s="31" t="e">
        <f>LEFT(TEXT(DataFromForm[[#This Row],[Heure coucher]],"0000"),2)+1</f>
        <v>#VALUE!</v>
      </c>
      <c r="R917" s="32" t="e">
        <f>IF(RIGHT(DataFromForm[[#This Row],[Heure coucher]],2)*1 &gt;57,Q917, P917)</f>
        <v>#VALUE!</v>
      </c>
      <c r="S917" s="33" t="e">
        <f>IF(RIGHT(DataFromForm[[#This Row],[Heure coucher]],2)*1 &gt;57,0,MROUND(RIGHT(DataFromForm[[#This Row],[Heure coucher]]*1,2),15))</f>
        <v>#VALUE!</v>
      </c>
      <c r="T917" s="20" t="e" cm="1">
        <f t="array" aca="1" ref="T917" ca="1">RIGHT(CELL("address",INDEX(Agenda!A:A,MATCH(DataFromForm[[#This Row],[Date]],Agenda!A:A,0))),3)</f>
        <v>#VALUE!</v>
      </c>
      <c r="U917" s="34" t="e" cm="1">
        <f t="array" ref="U917">INDEX(MatriceHeureHeure[], MATCH(S917*1,TableHeuresMinutes[Colonne1],0),MATCH(R917*1,(MatriceHeureHeure[#Headers])*1,0))</f>
        <v>#VALUE!</v>
      </c>
      <c r="W917" s="30" t="e">
        <f>LEFT(TEXT(DataFromForm[[#This Row],[Heure levé]],"0000"),2)</f>
        <v>#VALUE!</v>
      </c>
      <c r="X917" s="31" t="e">
        <f>LEFT(TEXT(DataFromForm[[#This Row],[Heure levé]],"0000"),2)+1</f>
        <v>#VALUE!</v>
      </c>
      <c r="Y917" t="e">
        <f>IF(RIGHT(DataFromForm[[#This Row],[Heure levé]],2)*1 &gt;57, X917,W917)</f>
        <v>#VALUE!</v>
      </c>
      <c r="Z917" t="e">
        <f>IF(RIGHT(DataFromForm[[#This Row],[Heure levé]],2)*1 &gt;57,0,MROUND(RIGHT(DataFromForm[[#This Row],[Heure coucher]]*1,2),15))</f>
        <v>#VALUE!</v>
      </c>
      <c r="AA917" t="e" cm="1">
        <f t="array" aca="1" ref="AA917" ca="1">RIGHT(CELL("address",INDEX(Agenda!A:A,MATCH(DataFromForm[[#This Row],[Date]],Agenda!A:A,0))),3)</f>
        <v>#VALUE!</v>
      </c>
      <c r="AB917" s="4" t="e" cm="1">
        <f t="array" ref="AB917">INDEX(MatriceHeureHeure[], MATCH(Z917*1,TableHeuresMinutes[Colonne1],0),MATCH(Y917*1,(MatriceHeureHeure[#Headers])*1,0))</f>
        <v>#VALUE!</v>
      </c>
      <c r="AD917" s="48" t="e">
        <f>LEFT(TEXT(DataFromForm[[#This Row],[HeureBoisson]],"0000"),2)</f>
        <v>#VALUE!</v>
      </c>
      <c r="AE917" s="31" t="e">
        <f>LEFT(TEXT(DataFromForm[[#This Row],[HeureBoisson]],"0000"),2)+1</f>
        <v>#VALUE!</v>
      </c>
      <c r="AF917" t="e">
        <f>IF(RIGHT(DataFromForm[[#This Row],[HeureBoisson]],2)*1 &gt;57, AE917,AD917)</f>
        <v>#VALUE!</v>
      </c>
      <c r="AG917" t="e">
        <f>IF(RIGHT(DataFromForm[[#This Row],[HeureBoisson]],2)*1 &gt;57,0,MROUND(RIGHT(DataFromForm[[#This Row],[Heure coucher]]*1,2),15))</f>
        <v>#VALUE!</v>
      </c>
      <c r="AH917" t="e" cm="1">
        <f t="array" aca="1" ref="AH917" ca="1">RIGHT(CELL("address",INDEX(Agenda!A:A,MATCH(DataFromForm[[#This Row],[Date]],Agenda!A:A,0))),3)-1</f>
        <v>#VALUE!</v>
      </c>
      <c r="AI917" s="4" t="e" cm="1">
        <f t="array" ref="AI917">INDEX(MatriceHeureHeure[], MATCH(AG917*1,TableHeuresMinutes[Colonne1],0),MATCH(AF917*1,(MatriceHeureHeure[#Headers])*1,0))</f>
        <v>#VALUE!</v>
      </c>
      <c r="AJ917" s="37">
        <v>0</v>
      </c>
      <c r="AK917" s="48" t="e">
        <f>LEFT(TEXT(DataFromForm[[#This Row],[Heure sieste]],"0000"),2)</f>
        <v>#VALUE!</v>
      </c>
      <c r="AL917" s="31" t="e">
        <f>LEFT(TEXT(DataFromForm[[#This Row],[Heure sieste]],"0000"),2)+1</f>
        <v>#VALUE!</v>
      </c>
      <c r="AM917" t="e">
        <f>IF(RIGHT(DataFromForm[[#This Row],[Heure sieste]],2)*1 &gt;57, AL917,AK917)</f>
        <v>#VALUE!</v>
      </c>
      <c r="AN917" t="e">
        <f>IF(RIGHT(DataFromForm[[#This Row],[Heure sieste]],2)*1 &gt;57,0,MROUND(RIGHT(DataFromForm[[#This Row],[Heure sieste]]*1,2),15))</f>
        <v>#VALUE!</v>
      </c>
      <c r="AO917" t="e">
        <f>MROUND(DataFromForm[[#This Row],[Durée sieste]],15)</f>
        <v>#VALUE!</v>
      </c>
      <c r="AP917" t="e" cm="1">
        <f t="array" aca="1" ref="AP917" ca="1">RIGHT(CELL("address",INDEX(Agenda!A:A,MATCH(DataFromForm[[#This Row],[Date]],Agenda!A:A,0))),3)</f>
        <v>#VALUE!</v>
      </c>
      <c r="AQ917" s="4" t="e" cm="1">
        <f t="array" ref="AQ917">INDEX(MatriceHeureHeure[], MATCH(AN917*1,TableHeuresMinutes[Colonne1],0),MATCH(AM917*1,(MatriceHeureHeure[#Headers])*1,0))</f>
        <v>#VALUE!</v>
      </c>
      <c r="AR917" t="e">
        <f t="shared" si="14"/>
        <v>#VALUE!</v>
      </c>
    </row>
    <row r="918" spans="16:44">
      <c r="P918" s="30" t="e">
        <f>LEFT(TEXT(DataFromForm[[#This Row],[Heure coucher]],"0000"),2)</f>
        <v>#VALUE!</v>
      </c>
      <c r="Q918" s="31" t="e">
        <f>LEFT(TEXT(DataFromForm[[#This Row],[Heure coucher]],"0000"),2)+1</f>
        <v>#VALUE!</v>
      </c>
      <c r="R918" s="32" t="e">
        <f>IF(RIGHT(DataFromForm[[#This Row],[Heure coucher]],2)*1 &gt;57,Q918, P918)</f>
        <v>#VALUE!</v>
      </c>
      <c r="S918" s="33" t="e">
        <f>IF(RIGHT(DataFromForm[[#This Row],[Heure coucher]],2)*1 &gt;57,0,MROUND(RIGHT(DataFromForm[[#This Row],[Heure coucher]]*1,2),15))</f>
        <v>#VALUE!</v>
      </c>
      <c r="T918" s="20" t="e" cm="1">
        <f t="array" aca="1" ref="T918" ca="1">RIGHT(CELL("address",INDEX(Agenda!A:A,MATCH(DataFromForm[[#This Row],[Date]],Agenda!A:A,0))),3)</f>
        <v>#VALUE!</v>
      </c>
      <c r="U918" s="34" t="e" cm="1">
        <f t="array" ref="U918">INDEX(MatriceHeureHeure[], MATCH(S918*1,TableHeuresMinutes[Colonne1],0),MATCH(R918*1,(MatriceHeureHeure[#Headers])*1,0))</f>
        <v>#VALUE!</v>
      </c>
      <c r="W918" s="30" t="e">
        <f>LEFT(TEXT(DataFromForm[[#This Row],[Heure levé]],"0000"),2)</f>
        <v>#VALUE!</v>
      </c>
      <c r="X918" s="31" t="e">
        <f>LEFT(TEXT(DataFromForm[[#This Row],[Heure levé]],"0000"),2)+1</f>
        <v>#VALUE!</v>
      </c>
      <c r="Y918" t="e">
        <f>IF(RIGHT(DataFromForm[[#This Row],[Heure levé]],2)*1 &gt;57, X918,W918)</f>
        <v>#VALUE!</v>
      </c>
      <c r="Z918" t="e">
        <f>IF(RIGHT(DataFromForm[[#This Row],[Heure levé]],2)*1 &gt;57,0,MROUND(RIGHT(DataFromForm[[#This Row],[Heure coucher]]*1,2),15))</f>
        <v>#VALUE!</v>
      </c>
      <c r="AA918" t="e" cm="1">
        <f t="array" aca="1" ref="AA918" ca="1">RIGHT(CELL("address",INDEX(Agenda!A:A,MATCH(DataFromForm[[#This Row],[Date]],Agenda!A:A,0))),3)</f>
        <v>#VALUE!</v>
      </c>
      <c r="AB918" s="4" t="e" cm="1">
        <f t="array" ref="AB918">INDEX(MatriceHeureHeure[], MATCH(Z918*1,TableHeuresMinutes[Colonne1],0),MATCH(Y918*1,(MatriceHeureHeure[#Headers])*1,0))</f>
        <v>#VALUE!</v>
      </c>
      <c r="AD918" s="48" t="e">
        <f>LEFT(TEXT(DataFromForm[[#This Row],[HeureBoisson]],"0000"),2)</f>
        <v>#VALUE!</v>
      </c>
      <c r="AE918" s="31" t="e">
        <f>LEFT(TEXT(DataFromForm[[#This Row],[HeureBoisson]],"0000"),2)+1</f>
        <v>#VALUE!</v>
      </c>
      <c r="AF918" t="e">
        <f>IF(RIGHT(DataFromForm[[#This Row],[HeureBoisson]],2)*1 &gt;57, AE918,AD918)</f>
        <v>#VALUE!</v>
      </c>
      <c r="AG918" t="e">
        <f>IF(RIGHT(DataFromForm[[#This Row],[HeureBoisson]],2)*1 &gt;57,0,MROUND(RIGHT(DataFromForm[[#This Row],[Heure coucher]]*1,2),15))</f>
        <v>#VALUE!</v>
      </c>
      <c r="AH918" t="e" cm="1">
        <f t="array" aca="1" ref="AH918" ca="1">RIGHT(CELL("address",INDEX(Agenda!A:A,MATCH(DataFromForm[[#This Row],[Date]],Agenda!A:A,0))),3)-1</f>
        <v>#VALUE!</v>
      </c>
      <c r="AI918" s="4" t="e" cm="1">
        <f t="array" ref="AI918">INDEX(MatriceHeureHeure[], MATCH(AG918*1,TableHeuresMinutes[Colonne1],0),MATCH(AF918*1,(MatriceHeureHeure[#Headers])*1,0))</f>
        <v>#VALUE!</v>
      </c>
      <c r="AJ918" s="37">
        <v>0</v>
      </c>
      <c r="AK918" s="48" t="e">
        <f>LEFT(TEXT(DataFromForm[[#This Row],[Heure sieste]],"0000"),2)</f>
        <v>#VALUE!</v>
      </c>
      <c r="AL918" s="31" t="e">
        <f>LEFT(TEXT(DataFromForm[[#This Row],[Heure sieste]],"0000"),2)+1</f>
        <v>#VALUE!</v>
      </c>
      <c r="AM918" t="e">
        <f>IF(RIGHT(DataFromForm[[#This Row],[Heure sieste]],2)*1 &gt;57, AL918,AK918)</f>
        <v>#VALUE!</v>
      </c>
      <c r="AN918" t="e">
        <f>IF(RIGHT(DataFromForm[[#This Row],[Heure sieste]],2)*1 &gt;57,0,MROUND(RIGHT(DataFromForm[[#This Row],[Heure sieste]]*1,2),15))</f>
        <v>#VALUE!</v>
      </c>
      <c r="AO918" t="e">
        <f>MROUND(DataFromForm[[#This Row],[Durée sieste]],15)</f>
        <v>#VALUE!</v>
      </c>
      <c r="AP918" t="e" cm="1">
        <f t="array" aca="1" ref="AP918" ca="1">RIGHT(CELL("address",INDEX(Agenda!A:A,MATCH(DataFromForm[[#This Row],[Date]],Agenda!A:A,0))),3)</f>
        <v>#VALUE!</v>
      </c>
      <c r="AQ918" s="4" t="e" cm="1">
        <f t="array" ref="AQ918">INDEX(MatriceHeureHeure[], MATCH(AN918*1,TableHeuresMinutes[Colonne1],0),MATCH(AM918*1,(MatriceHeureHeure[#Headers])*1,0))</f>
        <v>#VALUE!</v>
      </c>
      <c r="AR918" t="e">
        <f t="shared" si="14"/>
        <v>#VALUE!</v>
      </c>
    </row>
    <row r="919" spans="16:44">
      <c r="P919" s="30" t="e">
        <f>LEFT(TEXT(DataFromForm[[#This Row],[Heure coucher]],"0000"),2)</f>
        <v>#VALUE!</v>
      </c>
      <c r="Q919" s="31" t="e">
        <f>LEFT(TEXT(DataFromForm[[#This Row],[Heure coucher]],"0000"),2)+1</f>
        <v>#VALUE!</v>
      </c>
      <c r="R919" s="32" t="e">
        <f>IF(RIGHT(DataFromForm[[#This Row],[Heure coucher]],2)*1 &gt;57,Q919, P919)</f>
        <v>#VALUE!</v>
      </c>
      <c r="S919" s="33" t="e">
        <f>IF(RIGHT(DataFromForm[[#This Row],[Heure coucher]],2)*1 &gt;57,0,MROUND(RIGHT(DataFromForm[[#This Row],[Heure coucher]]*1,2),15))</f>
        <v>#VALUE!</v>
      </c>
      <c r="T919" s="20" t="e" cm="1">
        <f t="array" aca="1" ref="T919" ca="1">RIGHT(CELL("address",INDEX(Agenda!A:A,MATCH(DataFromForm[[#This Row],[Date]],Agenda!A:A,0))),3)</f>
        <v>#VALUE!</v>
      </c>
      <c r="U919" s="34" t="e" cm="1">
        <f t="array" ref="U919">INDEX(MatriceHeureHeure[], MATCH(S919*1,TableHeuresMinutes[Colonne1],0),MATCH(R919*1,(MatriceHeureHeure[#Headers])*1,0))</f>
        <v>#VALUE!</v>
      </c>
      <c r="W919" s="30" t="e">
        <f>LEFT(TEXT(DataFromForm[[#This Row],[Heure levé]],"0000"),2)</f>
        <v>#VALUE!</v>
      </c>
      <c r="X919" s="31" t="e">
        <f>LEFT(TEXT(DataFromForm[[#This Row],[Heure levé]],"0000"),2)+1</f>
        <v>#VALUE!</v>
      </c>
      <c r="Y919" t="e">
        <f>IF(RIGHT(DataFromForm[[#This Row],[Heure levé]],2)*1 &gt;57, X919,W919)</f>
        <v>#VALUE!</v>
      </c>
      <c r="Z919" t="e">
        <f>IF(RIGHT(DataFromForm[[#This Row],[Heure levé]],2)*1 &gt;57,0,MROUND(RIGHT(DataFromForm[[#This Row],[Heure coucher]]*1,2),15))</f>
        <v>#VALUE!</v>
      </c>
      <c r="AA919" t="e" cm="1">
        <f t="array" aca="1" ref="AA919" ca="1">RIGHT(CELL("address",INDEX(Agenda!A:A,MATCH(DataFromForm[[#This Row],[Date]],Agenda!A:A,0))),3)</f>
        <v>#VALUE!</v>
      </c>
      <c r="AB919" s="4" t="e" cm="1">
        <f t="array" ref="AB919">INDEX(MatriceHeureHeure[], MATCH(Z919*1,TableHeuresMinutes[Colonne1],0),MATCH(Y919*1,(MatriceHeureHeure[#Headers])*1,0))</f>
        <v>#VALUE!</v>
      </c>
      <c r="AD919" s="48" t="e">
        <f>LEFT(TEXT(DataFromForm[[#This Row],[HeureBoisson]],"0000"),2)</f>
        <v>#VALUE!</v>
      </c>
      <c r="AE919" s="31" t="e">
        <f>LEFT(TEXT(DataFromForm[[#This Row],[HeureBoisson]],"0000"),2)+1</f>
        <v>#VALUE!</v>
      </c>
      <c r="AF919" t="e">
        <f>IF(RIGHT(DataFromForm[[#This Row],[HeureBoisson]],2)*1 &gt;57, AE919,AD919)</f>
        <v>#VALUE!</v>
      </c>
      <c r="AG919" t="e">
        <f>IF(RIGHT(DataFromForm[[#This Row],[HeureBoisson]],2)*1 &gt;57,0,MROUND(RIGHT(DataFromForm[[#This Row],[Heure coucher]]*1,2),15))</f>
        <v>#VALUE!</v>
      </c>
      <c r="AH919" t="e" cm="1">
        <f t="array" aca="1" ref="AH919" ca="1">RIGHT(CELL("address",INDEX(Agenda!A:A,MATCH(DataFromForm[[#This Row],[Date]],Agenda!A:A,0))),3)-1</f>
        <v>#VALUE!</v>
      </c>
      <c r="AI919" s="4" t="e" cm="1">
        <f t="array" ref="AI919">INDEX(MatriceHeureHeure[], MATCH(AG919*1,TableHeuresMinutes[Colonne1],0),MATCH(AF919*1,(MatriceHeureHeure[#Headers])*1,0))</f>
        <v>#VALUE!</v>
      </c>
      <c r="AJ919" s="37">
        <v>0</v>
      </c>
      <c r="AK919" s="48" t="e">
        <f>LEFT(TEXT(DataFromForm[[#This Row],[Heure sieste]],"0000"),2)</f>
        <v>#VALUE!</v>
      </c>
      <c r="AL919" s="31" t="e">
        <f>LEFT(TEXT(DataFromForm[[#This Row],[Heure sieste]],"0000"),2)+1</f>
        <v>#VALUE!</v>
      </c>
      <c r="AM919" t="e">
        <f>IF(RIGHT(DataFromForm[[#This Row],[Heure sieste]],2)*1 &gt;57, AL919,AK919)</f>
        <v>#VALUE!</v>
      </c>
      <c r="AN919" t="e">
        <f>IF(RIGHT(DataFromForm[[#This Row],[Heure sieste]],2)*1 &gt;57,0,MROUND(RIGHT(DataFromForm[[#This Row],[Heure sieste]]*1,2),15))</f>
        <v>#VALUE!</v>
      </c>
      <c r="AO919" t="e">
        <f>MROUND(DataFromForm[[#This Row],[Durée sieste]],15)</f>
        <v>#VALUE!</v>
      </c>
      <c r="AP919" t="e" cm="1">
        <f t="array" aca="1" ref="AP919" ca="1">RIGHT(CELL("address",INDEX(Agenda!A:A,MATCH(DataFromForm[[#This Row],[Date]],Agenda!A:A,0))),3)</f>
        <v>#VALUE!</v>
      </c>
      <c r="AQ919" s="4" t="e" cm="1">
        <f t="array" ref="AQ919">INDEX(MatriceHeureHeure[], MATCH(AN919*1,TableHeuresMinutes[Colonne1],0),MATCH(AM919*1,(MatriceHeureHeure[#Headers])*1,0))</f>
        <v>#VALUE!</v>
      </c>
      <c r="AR919" t="e">
        <f t="shared" ref="AR919:AR935" si="15">(AO919/15)-1</f>
        <v>#VALUE!</v>
      </c>
    </row>
    <row r="920" spans="16:44">
      <c r="P920" s="30" t="e">
        <f>LEFT(TEXT(DataFromForm[[#This Row],[Heure coucher]],"0000"),2)</f>
        <v>#VALUE!</v>
      </c>
      <c r="Q920" s="31" t="e">
        <f>LEFT(TEXT(DataFromForm[[#This Row],[Heure coucher]],"0000"),2)+1</f>
        <v>#VALUE!</v>
      </c>
      <c r="R920" s="32" t="e">
        <f>IF(RIGHT(DataFromForm[[#This Row],[Heure coucher]],2)*1 &gt;57,Q920, P920)</f>
        <v>#VALUE!</v>
      </c>
      <c r="S920" s="33" t="e">
        <f>IF(RIGHT(DataFromForm[[#This Row],[Heure coucher]],2)*1 &gt;57,0,MROUND(RIGHT(DataFromForm[[#This Row],[Heure coucher]]*1,2),15))</f>
        <v>#VALUE!</v>
      </c>
      <c r="T920" s="20" t="e" cm="1">
        <f t="array" aca="1" ref="T920" ca="1">RIGHT(CELL("address",INDEX(Agenda!A:A,MATCH(DataFromForm[[#This Row],[Date]],Agenda!A:A,0))),3)</f>
        <v>#VALUE!</v>
      </c>
      <c r="U920" s="34" t="e" cm="1">
        <f t="array" ref="U920">INDEX(MatriceHeureHeure[], MATCH(S920*1,TableHeuresMinutes[Colonne1],0),MATCH(R920*1,(MatriceHeureHeure[#Headers])*1,0))</f>
        <v>#VALUE!</v>
      </c>
      <c r="W920" s="30" t="e">
        <f>LEFT(TEXT(DataFromForm[[#This Row],[Heure levé]],"0000"),2)</f>
        <v>#VALUE!</v>
      </c>
      <c r="X920" s="31" t="e">
        <f>LEFT(TEXT(DataFromForm[[#This Row],[Heure levé]],"0000"),2)+1</f>
        <v>#VALUE!</v>
      </c>
      <c r="Y920" t="e">
        <f>IF(RIGHT(DataFromForm[[#This Row],[Heure levé]],2)*1 &gt;57, X920,W920)</f>
        <v>#VALUE!</v>
      </c>
      <c r="Z920" t="e">
        <f>IF(RIGHT(DataFromForm[[#This Row],[Heure levé]],2)*1 &gt;57,0,MROUND(RIGHT(DataFromForm[[#This Row],[Heure coucher]]*1,2),15))</f>
        <v>#VALUE!</v>
      </c>
      <c r="AA920" t="e" cm="1">
        <f t="array" aca="1" ref="AA920" ca="1">RIGHT(CELL("address",INDEX(Agenda!A:A,MATCH(DataFromForm[[#This Row],[Date]],Agenda!A:A,0))),3)</f>
        <v>#VALUE!</v>
      </c>
      <c r="AB920" s="4" t="e" cm="1">
        <f t="array" ref="AB920">INDEX(MatriceHeureHeure[], MATCH(Z920*1,TableHeuresMinutes[Colonne1],0),MATCH(Y920*1,(MatriceHeureHeure[#Headers])*1,0))</f>
        <v>#VALUE!</v>
      </c>
      <c r="AD920" s="48" t="e">
        <f>LEFT(TEXT(DataFromForm[[#This Row],[HeureBoisson]],"0000"),2)</f>
        <v>#VALUE!</v>
      </c>
      <c r="AE920" s="31" t="e">
        <f>LEFT(TEXT(DataFromForm[[#This Row],[HeureBoisson]],"0000"),2)+1</f>
        <v>#VALUE!</v>
      </c>
      <c r="AF920" t="e">
        <f>IF(RIGHT(DataFromForm[[#This Row],[HeureBoisson]],2)*1 &gt;57, AE920,AD920)</f>
        <v>#VALUE!</v>
      </c>
      <c r="AG920" t="e">
        <f>IF(RIGHT(DataFromForm[[#This Row],[HeureBoisson]],2)*1 &gt;57,0,MROUND(RIGHT(DataFromForm[[#This Row],[Heure coucher]]*1,2),15))</f>
        <v>#VALUE!</v>
      </c>
      <c r="AH920" t="e" cm="1">
        <f t="array" aca="1" ref="AH920" ca="1">RIGHT(CELL("address",INDEX(Agenda!A:A,MATCH(DataFromForm[[#This Row],[Date]],Agenda!A:A,0))),3)-1</f>
        <v>#VALUE!</v>
      </c>
      <c r="AI920" s="4" t="e" cm="1">
        <f t="array" ref="AI920">INDEX(MatriceHeureHeure[], MATCH(AG920*1,TableHeuresMinutes[Colonne1],0),MATCH(AF920*1,(MatriceHeureHeure[#Headers])*1,0))</f>
        <v>#VALUE!</v>
      </c>
      <c r="AJ920" s="37">
        <v>0</v>
      </c>
      <c r="AK920" s="48" t="e">
        <f>LEFT(TEXT(DataFromForm[[#This Row],[Heure sieste]],"0000"),2)</f>
        <v>#VALUE!</v>
      </c>
      <c r="AL920" s="31" t="e">
        <f>LEFT(TEXT(DataFromForm[[#This Row],[Heure sieste]],"0000"),2)+1</f>
        <v>#VALUE!</v>
      </c>
      <c r="AM920" t="e">
        <f>IF(RIGHT(DataFromForm[[#This Row],[Heure sieste]],2)*1 &gt;57, AL920,AK920)</f>
        <v>#VALUE!</v>
      </c>
      <c r="AN920" t="e">
        <f>IF(RIGHT(DataFromForm[[#This Row],[Heure sieste]],2)*1 &gt;57,0,MROUND(RIGHT(DataFromForm[[#This Row],[Heure sieste]]*1,2),15))</f>
        <v>#VALUE!</v>
      </c>
      <c r="AO920" t="e">
        <f>MROUND(DataFromForm[[#This Row],[Durée sieste]],15)</f>
        <v>#VALUE!</v>
      </c>
      <c r="AP920" t="e" cm="1">
        <f t="array" aca="1" ref="AP920" ca="1">RIGHT(CELL("address",INDEX(Agenda!A:A,MATCH(DataFromForm[[#This Row],[Date]],Agenda!A:A,0))),3)</f>
        <v>#VALUE!</v>
      </c>
      <c r="AQ920" s="4" t="e" cm="1">
        <f t="array" ref="AQ920">INDEX(MatriceHeureHeure[], MATCH(AN920*1,TableHeuresMinutes[Colonne1],0),MATCH(AM920*1,(MatriceHeureHeure[#Headers])*1,0))</f>
        <v>#VALUE!</v>
      </c>
      <c r="AR920" t="e">
        <f t="shared" si="15"/>
        <v>#VALUE!</v>
      </c>
    </row>
    <row r="921" spans="16:44">
      <c r="P921" s="30" t="e">
        <f>LEFT(TEXT(DataFromForm[[#This Row],[Heure coucher]],"0000"),2)</f>
        <v>#VALUE!</v>
      </c>
      <c r="Q921" s="31" t="e">
        <f>LEFT(TEXT(DataFromForm[[#This Row],[Heure coucher]],"0000"),2)+1</f>
        <v>#VALUE!</v>
      </c>
      <c r="R921" s="32" t="e">
        <f>IF(RIGHT(DataFromForm[[#This Row],[Heure coucher]],2)*1 &gt;57,Q921, P921)</f>
        <v>#VALUE!</v>
      </c>
      <c r="S921" s="33" t="e">
        <f>IF(RIGHT(DataFromForm[[#This Row],[Heure coucher]],2)*1 &gt;57,0,MROUND(RIGHT(DataFromForm[[#This Row],[Heure coucher]]*1,2),15))</f>
        <v>#VALUE!</v>
      </c>
      <c r="T921" s="20" t="e" cm="1">
        <f t="array" aca="1" ref="T921" ca="1">RIGHT(CELL("address",INDEX(Agenda!A:A,MATCH(DataFromForm[[#This Row],[Date]],Agenda!A:A,0))),3)</f>
        <v>#VALUE!</v>
      </c>
      <c r="U921" s="34" t="e" cm="1">
        <f t="array" ref="U921">INDEX(MatriceHeureHeure[], MATCH(S921*1,TableHeuresMinutes[Colonne1],0),MATCH(R921*1,(MatriceHeureHeure[#Headers])*1,0))</f>
        <v>#VALUE!</v>
      </c>
      <c r="W921" s="30" t="e">
        <f>LEFT(TEXT(DataFromForm[[#This Row],[Heure levé]],"0000"),2)</f>
        <v>#VALUE!</v>
      </c>
      <c r="X921" s="31" t="e">
        <f>LEFT(TEXT(DataFromForm[[#This Row],[Heure levé]],"0000"),2)+1</f>
        <v>#VALUE!</v>
      </c>
      <c r="Y921" t="e">
        <f>IF(RIGHT(DataFromForm[[#This Row],[Heure levé]],2)*1 &gt;57, X921,W921)</f>
        <v>#VALUE!</v>
      </c>
      <c r="Z921" t="e">
        <f>IF(RIGHT(DataFromForm[[#This Row],[Heure levé]],2)*1 &gt;57,0,MROUND(RIGHT(DataFromForm[[#This Row],[Heure coucher]]*1,2),15))</f>
        <v>#VALUE!</v>
      </c>
      <c r="AA921" t="e" cm="1">
        <f t="array" aca="1" ref="AA921" ca="1">RIGHT(CELL("address",INDEX(Agenda!A:A,MATCH(DataFromForm[[#This Row],[Date]],Agenda!A:A,0))),3)</f>
        <v>#VALUE!</v>
      </c>
      <c r="AB921" s="4" t="e" cm="1">
        <f t="array" ref="AB921">INDEX(MatriceHeureHeure[], MATCH(Z921*1,TableHeuresMinutes[Colonne1],0),MATCH(Y921*1,(MatriceHeureHeure[#Headers])*1,0))</f>
        <v>#VALUE!</v>
      </c>
      <c r="AD921" s="48" t="e">
        <f>LEFT(TEXT(DataFromForm[[#This Row],[HeureBoisson]],"0000"),2)</f>
        <v>#VALUE!</v>
      </c>
      <c r="AE921" s="31" t="e">
        <f>LEFT(TEXT(DataFromForm[[#This Row],[HeureBoisson]],"0000"),2)+1</f>
        <v>#VALUE!</v>
      </c>
      <c r="AF921" t="e">
        <f>IF(RIGHT(DataFromForm[[#This Row],[HeureBoisson]],2)*1 &gt;57, AE921,AD921)</f>
        <v>#VALUE!</v>
      </c>
      <c r="AG921" t="e">
        <f>IF(RIGHT(DataFromForm[[#This Row],[HeureBoisson]],2)*1 &gt;57,0,MROUND(RIGHT(DataFromForm[[#This Row],[Heure coucher]]*1,2),15))</f>
        <v>#VALUE!</v>
      </c>
      <c r="AH921" t="e" cm="1">
        <f t="array" aca="1" ref="AH921" ca="1">RIGHT(CELL("address",INDEX(Agenda!A:A,MATCH(DataFromForm[[#This Row],[Date]],Agenda!A:A,0))),3)-1</f>
        <v>#VALUE!</v>
      </c>
      <c r="AI921" s="4" t="e" cm="1">
        <f t="array" ref="AI921">INDEX(MatriceHeureHeure[], MATCH(AG921*1,TableHeuresMinutes[Colonne1],0),MATCH(AF921*1,(MatriceHeureHeure[#Headers])*1,0))</f>
        <v>#VALUE!</v>
      </c>
      <c r="AJ921" s="37">
        <v>0</v>
      </c>
      <c r="AK921" s="48" t="e">
        <f>LEFT(TEXT(DataFromForm[[#This Row],[Heure sieste]],"0000"),2)</f>
        <v>#VALUE!</v>
      </c>
      <c r="AL921" s="31" t="e">
        <f>LEFT(TEXT(DataFromForm[[#This Row],[Heure sieste]],"0000"),2)+1</f>
        <v>#VALUE!</v>
      </c>
      <c r="AM921" t="e">
        <f>IF(RIGHT(DataFromForm[[#This Row],[Heure sieste]],2)*1 &gt;57, AL921,AK921)</f>
        <v>#VALUE!</v>
      </c>
      <c r="AN921" t="e">
        <f>IF(RIGHT(DataFromForm[[#This Row],[Heure sieste]],2)*1 &gt;57,0,MROUND(RIGHT(DataFromForm[[#This Row],[Heure sieste]]*1,2),15))</f>
        <v>#VALUE!</v>
      </c>
      <c r="AO921" t="e">
        <f>MROUND(DataFromForm[[#This Row],[Durée sieste]],15)</f>
        <v>#VALUE!</v>
      </c>
      <c r="AP921" t="e" cm="1">
        <f t="array" aca="1" ref="AP921" ca="1">RIGHT(CELL("address",INDEX(Agenda!A:A,MATCH(DataFromForm[[#This Row],[Date]],Agenda!A:A,0))),3)</f>
        <v>#VALUE!</v>
      </c>
      <c r="AQ921" s="4" t="e" cm="1">
        <f t="array" ref="AQ921">INDEX(MatriceHeureHeure[], MATCH(AN921*1,TableHeuresMinutes[Colonne1],0),MATCH(AM921*1,(MatriceHeureHeure[#Headers])*1,0))</f>
        <v>#VALUE!</v>
      </c>
      <c r="AR921" t="e">
        <f t="shared" si="15"/>
        <v>#VALUE!</v>
      </c>
    </row>
    <row r="922" spans="16:44">
      <c r="P922" s="30" t="e">
        <f>LEFT(TEXT(DataFromForm[[#This Row],[Heure coucher]],"0000"),2)</f>
        <v>#VALUE!</v>
      </c>
      <c r="Q922" s="31" t="e">
        <f>LEFT(TEXT(DataFromForm[[#This Row],[Heure coucher]],"0000"),2)+1</f>
        <v>#VALUE!</v>
      </c>
      <c r="R922" s="32" t="e">
        <f>IF(RIGHT(DataFromForm[[#This Row],[Heure coucher]],2)*1 &gt;57,Q922, P922)</f>
        <v>#VALUE!</v>
      </c>
      <c r="S922" s="33" t="e">
        <f>IF(RIGHT(DataFromForm[[#This Row],[Heure coucher]],2)*1 &gt;57,0,MROUND(RIGHT(DataFromForm[[#This Row],[Heure coucher]]*1,2),15))</f>
        <v>#VALUE!</v>
      </c>
      <c r="T922" s="20" t="e" cm="1">
        <f t="array" aca="1" ref="T922" ca="1">RIGHT(CELL("address",INDEX(Agenda!A:A,MATCH(DataFromForm[[#This Row],[Date]],Agenda!A:A,0))),3)</f>
        <v>#VALUE!</v>
      </c>
      <c r="U922" s="34" t="e" cm="1">
        <f t="array" ref="U922">INDEX(MatriceHeureHeure[], MATCH(S922*1,TableHeuresMinutes[Colonne1],0),MATCH(R922*1,(MatriceHeureHeure[#Headers])*1,0))</f>
        <v>#VALUE!</v>
      </c>
      <c r="W922" s="30" t="e">
        <f>LEFT(TEXT(DataFromForm[[#This Row],[Heure levé]],"0000"),2)</f>
        <v>#VALUE!</v>
      </c>
      <c r="X922" s="31" t="e">
        <f>LEFT(TEXT(DataFromForm[[#This Row],[Heure levé]],"0000"),2)+1</f>
        <v>#VALUE!</v>
      </c>
      <c r="Y922" t="e">
        <f>IF(RIGHT(DataFromForm[[#This Row],[Heure levé]],2)*1 &gt;57, X922,W922)</f>
        <v>#VALUE!</v>
      </c>
      <c r="Z922" t="e">
        <f>IF(RIGHT(DataFromForm[[#This Row],[Heure levé]],2)*1 &gt;57,0,MROUND(RIGHT(DataFromForm[[#This Row],[Heure coucher]]*1,2),15))</f>
        <v>#VALUE!</v>
      </c>
      <c r="AA922" t="e" cm="1">
        <f t="array" aca="1" ref="AA922" ca="1">RIGHT(CELL("address",INDEX(Agenda!A:A,MATCH(DataFromForm[[#This Row],[Date]],Agenda!A:A,0))),3)</f>
        <v>#VALUE!</v>
      </c>
      <c r="AB922" s="4" t="e" cm="1">
        <f t="array" ref="AB922">INDEX(MatriceHeureHeure[], MATCH(Z922*1,TableHeuresMinutes[Colonne1],0),MATCH(Y922*1,(MatriceHeureHeure[#Headers])*1,0))</f>
        <v>#VALUE!</v>
      </c>
      <c r="AD922" s="48" t="e">
        <f>LEFT(TEXT(DataFromForm[[#This Row],[HeureBoisson]],"0000"),2)</f>
        <v>#VALUE!</v>
      </c>
      <c r="AE922" s="31" t="e">
        <f>LEFT(TEXT(DataFromForm[[#This Row],[HeureBoisson]],"0000"),2)+1</f>
        <v>#VALUE!</v>
      </c>
      <c r="AF922" t="e">
        <f>IF(RIGHT(DataFromForm[[#This Row],[HeureBoisson]],2)*1 &gt;57, AE922,AD922)</f>
        <v>#VALUE!</v>
      </c>
      <c r="AG922" t="e">
        <f>IF(RIGHT(DataFromForm[[#This Row],[HeureBoisson]],2)*1 &gt;57,0,MROUND(RIGHT(DataFromForm[[#This Row],[Heure coucher]]*1,2),15))</f>
        <v>#VALUE!</v>
      </c>
      <c r="AH922" t="e" cm="1">
        <f t="array" aca="1" ref="AH922" ca="1">RIGHT(CELL("address",INDEX(Agenda!A:A,MATCH(DataFromForm[[#This Row],[Date]],Agenda!A:A,0))),3)-1</f>
        <v>#VALUE!</v>
      </c>
      <c r="AI922" s="4" t="e" cm="1">
        <f t="array" ref="AI922">INDEX(MatriceHeureHeure[], MATCH(AG922*1,TableHeuresMinutes[Colonne1],0),MATCH(AF922*1,(MatriceHeureHeure[#Headers])*1,0))</f>
        <v>#VALUE!</v>
      </c>
      <c r="AJ922" s="37">
        <v>0</v>
      </c>
      <c r="AK922" s="48" t="e">
        <f>LEFT(TEXT(DataFromForm[[#This Row],[Heure sieste]],"0000"),2)</f>
        <v>#VALUE!</v>
      </c>
      <c r="AL922" s="31" t="e">
        <f>LEFT(TEXT(DataFromForm[[#This Row],[Heure sieste]],"0000"),2)+1</f>
        <v>#VALUE!</v>
      </c>
      <c r="AM922" t="e">
        <f>IF(RIGHT(DataFromForm[[#This Row],[Heure sieste]],2)*1 &gt;57, AL922,AK922)</f>
        <v>#VALUE!</v>
      </c>
      <c r="AN922" t="e">
        <f>IF(RIGHT(DataFromForm[[#This Row],[Heure sieste]],2)*1 &gt;57,0,MROUND(RIGHT(DataFromForm[[#This Row],[Heure sieste]]*1,2),15))</f>
        <v>#VALUE!</v>
      </c>
      <c r="AO922" t="e">
        <f>MROUND(DataFromForm[[#This Row],[Durée sieste]],15)</f>
        <v>#VALUE!</v>
      </c>
      <c r="AP922" t="e" cm="1">
        <f t="array" aca="1" ref="AP922" ca="1">RIGHT(CELL("address",INDEX(Agenda!A:A,MATCH(DataFromForm[[#This Row],[Date]],Agenda!A:A,0))),3)</f>
        <v>#VALUE!</v>
      </c>
      <c r="AQ922" s="4" t="e" cm="1">
        <f t="array" ref="AQ922">INDEX(MatriceHeureHeure[], MATCH(AN922*1,TableHeuresMinutes[Colonne1],0),MATCH(AM922*1,(MatriceHeureHeure[#Headers])*1,0))</f>
        <v>#VALUE!</v>
      </c>
      <c r="AR922" t="e">
        <f t="shared" si="15"/>
        <v>#VALUE!</v>
      </c>
    </row>
    <row r="923" spans="16:44">
      <c r="P923" s="30" t="e">
        <f>LEFT(TEXT(DataFromForm[[#This Row],[Heure coucher]],"0000"),2)</f>
        <v>#VALUE!</v>
      </c>
      <c r="Q923" s="31" t="e">
        <f>LEFT(TEXT(DataFromForm[[#This Row],[Heure coucher]],"0000"),2)+1</f>
        <v>#VALUE!</v>
      </c>
      <c r="R923" s="32" t="e">
        <f>IF(RIGHT(DataFromForm[[#This Row],[Heure coucher]],2)*1 &gt;57,Q923, P923)</f>
        <v>#VALUE!</v>
      </c>
      <c r="S923" s="33" t="e">
        <f>IF(RIGHT(DataFromForm[[#This Row],[Heure coucher]],2)*1 &gt;57,0,MROUND(RIGHT(DataFromForm[[#This Row],[Heure coucher]]*1,2),15))</f>
        <v>#VALUE!</v>
      </c>
      <c r="T923" s="20" t="e" cm="1">
        <f t="array" aca="1" ref="T923" ca="1">RIGHT(CELL("address",INDEX(Agenda!A:A,MATCH(DataFromForm[[#This Row],[Date]],Agenda!A:A,0))),3)</f>
        <v>#VALUE!</v>
      </c>
      <c r="U923" s="34" t="e" cm="1">
        <f t="array" ref="U923">INDEX(MatriceHeureHeure[], MATCH(S923*1,TableHeuresMinutes[Colonne1],0),MATCH(R923*1,(MatriceHeureHeure[#Headers])*1,0))</f>
        <v>#VALUE!</v>
      </c>
      <c r="W923" s="30" t="e">
        <f>LEFT(TEXT(DataFromForm[[#This Row],[Heure levé]],"0000"),2)</f>
        <v>#VALUE!</v>
      </c>
      <c r="X923" s="31" t="e">
        <f>LEFT(TEXT(DataFromForm[[#This Row],[Heure levé]],"0000"),2)+1</f>
        <v>#VALUE!</v>
      </c>
      <c r="Y923" t="e">
        <f>IF(RIGHT(DataFromForm[[#This Row],[Heure levé]],2)*1 &gt;57, X923,W923)</f>
        <v>#VALUE!</v>
      </c>
      <c r="Z923" t="e">
        <f>IF(RIGHT(DataFromForm[[#This Row],[Heure levé]],2)*1 &gt;57,0,MROUND(RIGHT(DataFromForm[[#This Row],[Heure coucher]]*1,2),15))</f>
        <v>#VALUE!</v>
      </c>
      <c r="AA923" t="e" cm="1">
        <f t="array" aca="1" ref="AA923" ca="1">RIGHT(CELL("address",INDEX(Agenda!A:A,MATCH(DataFromForm[[#This Row],[Date]],Agenda!A:A,0))),3)</f>
        <v>#VALUE!</v>
      </c>
      <c r="AB923" s="4" t="e" cm="1">
        <f t="array" ref="AB923">INDEX(MatriceHeureHeure[], MATCH(Z923*1,TableHeuresMinutes[Colonne1],0),MATCH(Y923*1,(MatriceHeureHeure[#Headers])*1,0))</f>
        <v>#VALUE!</v>
      </c>
      <c r="AD923" s="48" t="e">
        <f>LEFT(TEXT(DataFromForm[[#This Row],[HeureBoisson]],"0000"),2)</f>
        <v>#VALUE!</v>
      </c>
      <c r="AE923" s="31" t="e">
        <f>LEFT(TEXT(DataFromForm[[#This Row],[HeureBoisson]],"0000"),2)+1</f>
        <v>#VALUE!</v>
      </c>
      <c r="AF923" t="e">
        <f>IF(RIGHT(DataFromForm[[#This Row],[HeureBoisson]],2)*1 &gt;57, AE923,AD923)</f>
        <v>#VALUE!</v>
      </c>
      <c r="AG923" t="e">
        <f>IF(RIGHT(DataFromForm[[#This Row],[HeureBoisson]],2)*1 &gt;57,0,MROUND(RIGHT(DataFromForm[[#This Row],[Heure coucher]]*1,2),15))</f>
        <v>#VALUE!</v>
      </c>
      <c r="AH923" t="e" cm="1">
        <f t="array" aca="1" ref="AH923" ca="1">RIGHT(CELL("address",INDEX(Agenda!A:A,MATCH(DataFromForm[[#This Row],[Date]],Agenda!A:A,0))),3)-1</f>
        <v>#VALUE!</v>
      </c>
      <c r="AI923" s="4" t="e" cm="1">
        <f t="array" ref="AI923">INDEX(MatriceHeureHeure[], MATCH(AG923*1,TableHeuresMinutes[Colonne1],0),MATCH(AF923*1,(MatriceHeureHeure[#Headers])*1,0))</f>
        <v>#VALUE!</v>
      </c>
      <c r="AJ923" s="37">
        <v>0</v>
      </c>
      <c r="AK923" s="48" t="e">
        <f>LEFT(TEXT(DataFromForm[[#This Row],[Heure sieste]],"0000"),2)</f>
        <v>#VALUE!</v>
      </c>
      <c r="AL923" s="31" t="e">
        <f>LEFT(TEXT(DataFromForm[[#This Row],[Heure sieste]],"0000"),2)+1</f>
        <v>#VALUE!</v>
      </c>
      <c r="AM923" t="e">
        <f>IF(RIGHT(DataFromForm[[#This Row],[Heure sieste]],2)*1 &gt;57, AL923,AK923)</f>
        <v>#VALUE!</v>
      </c>
      <c r="AN923" t="e">
        <f>IF(RIGHT(DataFromForm[[#This Row],[Heure sieste]],2)*1 &gt;57,0,MROUND(RIGHT(DataFromForm[[#This Row],[Heure sieste]]*1,2),15))</f>
        <v>#VALUE!</v>
      </c>
      <c r="AO923" t="e">
        <f>MROUND(DataFromForm[[#This Row],[Durée sieste]],15)</f>
        <v>#VALUE!</v>
      </c>
      <c r="AP923" t="e" cm="1">
        <f t="array" aca="1" ref="AP923" ca="1">RIGHT(CELL("address",INDEX(Agenda!A:A,MATCH(DataFromForm[[#This Row],[Date]],Agenda!A:A,0))),3)</f>
        <v>#VALUE!</v>
      </c>
      <c r="AQ923" s="4" t="e" cm="1">
        <f t="array" ref="AQ923">INDEX(MatriceHeureHeure[], MATCH(AN923*1,TableHeuresMinutes[Colonne1],0),MATCH(AM923*1,(MatriceHeureHeure[#Headers])*1,0))</f>
        <v>#VALUE!</v>
      </c>
      <c r="AR923" t="e">
        <f t="shared" si="15"/>
        <v>#VALUE!</v>
      </c>
    </row>
    <row r="924" spans="16:44">
      <c r="P924" s="30" t="e">
        <f>LEFT(TEXT(DataFromForm[[#This Row],[Heure coucher]],"0000"),2)</f>
        <v>#VALUE!</v>
      </c>
      <c r="Q924" s="31" t="e">
        <f>LEFT(TEXT(DataFromForm[[#This Row],[Heure coucher]],"0000"),2)+1</f>
        <v>#VALUE!</v>
      </c>
      <c r="R924" s="32" t="e">
        <f>IF(RIGHT(DataFromForm[[#This Row],[Heure coucher]],2)*1 &gt;57,Q924, P924)</f>
        <v>#VALUE!</v>
      </c>
      <c r="S924" s="33" t="e">
        <f>IF(RIGHT(DataFromForm[[#This Row],[Heure coucher]],2)*1 &gt;57,0,MROUND(RIGHT(DataFromForm[[#This Row],[Heure coucher]]*1,2),15))</f>
        <v>#VALUE!</v>
      </c>
      <c r="T924" s="20" t="e" cm="1">
        <f t="array" aca="1" ref="T924" ca="1">RIGHT(CELL("address",INDEX(Agenda!A:A,MATCH(DataFromForm[[#This Row],[Date]],Agenda!A:A,0))),3)</f>
        <v>#VALUE!</v>
      </c>
      <c r="U924" s="34" t="e" cm="1">
        <f t="array" ref="U924">INDEX(MatriceHeureHeure[], MATCH(S924*1,TableHeuresMinutes[Colonne1],0),MATCH(R924*1,(MatriceHeureHeure[#Headers])*1,0))</f>
        <v>#VALUE!</v>
      </c>
      <c r="W924" s="30" t="e">
        <f>LEFT(TEXT(DataFromForm[[#This Row],[Heure levé]],"0000"),2)</f>
        <v>#VALUE!</v>
      </c>
      <c r="X924" s="31" t="e">
        <f>LEFT(TEXT(DataFromForm[[#This Row],[Heure levé]],"0000"),2)+1</f>
        <v>#VALUE!</v>
      </c>
      <c r="Y924" t="e">
        <f>IF(RIGHT(DataFromForm[[#This Row],[Heure levé]],2)*1 &gt;57, X924,W924)</f>
        <v>#VALUE!</v>
      </c>
      <c r="Z924" t="e">
        <f>IF(RIGHT(DataFromForm[[#This Row],[Heure levé]],2)*1 &gt;57,0,MROUND(RIGHT(DataFromForm[[#This Row],[Heure coucher]]*1,2),15))</f>
        <v>#VALUE!</v>
      </c>
      <c r="AA924" t="e" cm="1">
        <f t="array" aca="1" ref="AA924" ca="1">RIGHT(CELL("address",INDEX(Agenda!A:A,MATCH(DataFromForm[[#This Row],[Date]],Agenda!A:A,0))),3)</f>
        <v>#VALUE!</v>
      </c>
      <c r="AB924" s="4" t="e" cm="1">
        <f t="array" ref="AB924">INDEX(MatriceHeureHeure[], MATCH(Z924*1,TableHeuresMinutes[Colonne1],0),MATCH(Y924*1,(MatriceHeureHeure[#Headers])*1,0))</f>
        <v>#VALUE!</v>
      </c>
      <c r="AD924" s="48" t="e">
        <f>LEFT(TEXT(DataFromForm[[#This Row],[HeureBoisson]],"0000"),2)</f>
        <v>#VALUE!</v>
      </c>
      <c r="AE924" s="31" t="e">
        <f>LEFT(TEXT(DataFromForm[[#This Row],[HeureBoisson]],"0000"),2)+1</f>
        <v>#VALUE!</v>
      </c>
      <c r="AF924" t="e">
        <f>IF(RIGHT(DataFromForm[[#This Row],[HeureBoisson]],2)*1 &gt;57, AE924,AD924)</f>
        <v>#VALUE!</v>
      </c>
      <c r="AG924" t="e">
        <f>IF(RIGHT(DataFromForm[[#This Row],[HeureBoisson]],2)*1 &gt;57,0,MROUND(RIGHT(DataFromForm[[#This Row],[Heure coucher]]*1,2),15))</f>
        <v>#VALUE!</v>
      </c>
      <c r="AH924" t="e" cm="1">
        <f t="array" aca="1" ref="AH924" ca="1">RIGHT(CELL("address",INDEX(Agenda!A:A,MATCH(DataFromForm[[#This Row],[Date]],Agenda!A:A,0))),3)-1</f>
        <v>#VALUE!</v>
      </c>
      <c r="AI924" s="4" t="e" cm="1">
        <f t="array" ref="AI924">INDEX(MatriceHeureHeure[], MATCH(AG924*1,TableHeuresMinutes[Colonne1],0),MATCH(AF924*1,(MatriceHeureHeure[#Headers])*1,0))</f>
        <v>#VALUE!</v>
      </c>
      <c r="AJ924" s="37">
        <v>0</v>
      </c>
      <c r="AK924" s="48" t="e">
        <f>LEFT(TEXT(DataFromForm[[#This Row],[Heure sieste]],"0000"),2)</f>
        <v>#VALUE!</v>
      </c>
      <c r="AL924" s="31" t="e">
        <f>LEFT(TEXT(DataFromForm[[#This Row],[Heure sieste]],"0000"),2)+1</f>
        <v>#VALUE!</v>
      </c>
      <c r="AM924" t="e">
        <f>IF(RIGHT(DataFromForm[[#This Row],[Heure sieste]],2)*1 &gt;57, AL924,AK924)</f>
        <v>#VALUE!</v>
      </c>
      <c r="AN924" t="e">
        <f>IF(RIGHT(DataFromForm[[#This Row],[Heure sieste]],2)*1 &gt;57,0,MROUND(RIGHT(DataFromForm[[#This Row],[Heure sieste]]*1,2),15))</f>
        <v>#VALUE!</v>
      </c>
      <c r="AO924" t="e">
        <f>MROUND(DataFromForm[[#This Row],[Durée sieste]],15)</f>
        <v>#VALUE!</v>
      </c>
      <c r="AP924" t="e" cm="1">
        <f t="array" aca="1" ref="AP924" ca="1">RIGHT(CELL("address",INDEX(Agenda!A:A,MATCH(DataFromForm[[#This Row],[Date]],Agenda!A:A,0))),3)</f>
        <v>#VALUE!</v>
      </c>
      <c r="AQ924" s="4" t="e" cm="1">
        <f t="array" ref="AQ924">INDEX(MatriceHeureHeure[], MATCH(AN924*1,TableHeuresMinutes[Colonne1],0),MATCH(AM924*1,(MatriceHeureHeure[#Headers])*1,0))</f>
        <v>#VALUE!</v>
      </c>
      <c r="AR924" t="e">
        <f t="shared" si="15"/>
        <v>#VALUE!</v>
      </c>
    </row>
    <row r="925" spans="16:44">
      <c r="P925" s="30" t="e">
        <f>LEFT(TEXT(DataFromForm[[#This Row],[Heure coucher]],"0000"),2)</f>
        <v>#VALUE!</v>
      </c>
      <c r="Q925" s="31" t="e">
        <f>LEFT(TEXT(DataFromForm[[#This Row],[Heure coucher]],"0000"),2)+1</f>
        <v>#VALUE!</v>
      </c>
      <c r="R925" s="32" t="e">
        <f>IF(RIGHT(DataFromForm[[#This Row],[Heure coucher]],2)*1 &gt;57,Q925, P925)</f>
        <v>#VALUE!</v>
      </c>
      <c r="S925" s="33" t="e">
        <f>IF(RIGHT(DataFromForm[[#This Row],[Heure coucher]],2)*1 &gt;57,0,MROUND(RIGHT(DataFromForm[[#This Row],[Heure coucher]]*1,2),15))</f>
        <v>#VALUE!</v>
      </c>
      <c r="T925" s="20" t="e" cm="1">
        <f t="array" aca="1" ref="T925" ca="1">RIGHT(CELL("address",INDEX(Agenda!A:A,MATCH(DataFromForm[[#This Row],[Date]],Agenda!A:A,0))),3)</f>
        <v>#VALUE!</v>
      </c>
      <c r="U925" s="34" t="e" cm="1">
        <f t="array" ref="U925">INDEX(MatriceHeureHeure[], MATCH(S925*1,TableHeuresMinutes[Colonne1],0),MATCH(R925*1,(MatriceHeureHeure[#Headers])*1,0))</f>
        <v>#VALUE!</v>
      </c>
      <c r="W925" s="30" t="e">
        <f>LEFT(TEXT(DataFromForm[[#This Row],[Heure levé]],"0000"),2)</f>
        <v>#VALUE!</v>
      </c>
      <c r="X925" s="31" t="e">
        <f>LEFT(TEXT(DataFromForm[[#This Row],[Heure levé]],"0000"),2)+1</f>
        <v>#VALUE!</v>
      </c>
      <c r="Y925" t="e">
        <f>IF(RIGHT(DataFromForm[[#This Row],[Heure levé]],2)*1 &gt;57, X925,W925)</f>
        <v>#VALUE!</v>
      </c>
      <c r="Z925" t="e">
        <f>IF(RIGHT(DataFromForm[[#This Row],[Heure levé]],2)*1 &gt;57,0,MROUND(RIGHT(DataFromForm[[#This Row],[Heure coucher]]*1,2),15))</f>
        <v>#VALUE!</v>
      </c>
      <c r="AA925" t="e" cm="1">
        <f t="array" aca="1" ref="AA925" ca="1">RIGHT(CELL("address",INDEX(Agenda!A:A,MATCH(DataFromForm[[#This Row],[Date]],Agenda!A:A,0))),3)</f>
        <v>#VALUE!</v>
      </c>
      <c r="AB925" s="4" t="e" cm="1">
        <f t="array" ref="AB925">INDEX(MatriceHeureHeure[], MATCH(Z925*1,TableHeuresMinutes[Colonne1],0),MATCH(Y925*1,(MatriceHeureHeure[#Headers])*1,0))</f>
        <v>#VALUE!</v>
      </c>
      <c r="AD925" s="48" t="e">
        <f>LEFT(TEXT(DataFromForm[[#This Row],[HeureBoisson]],"0000"),2)</f>
        <v>#VALUE!</v>
      </c>
      <c r="AE925" s="31" t="e">
        <f>LEFT(TEXT(DataFromForm[[#This Row],[HeureBoisson]],"0000"),2)+1</f>
        <v>#VALUE!</v>
      </c>
      <c r="AF925" t="e">
        <f>IF(RIGHT(DataFromForm[[#This Row],[HeureBoisson]],2)*1 &gt;57, AE925,AD925)</f>
        <v>#VALUE!</v>
      </c>
      <c r="AG925" t="e">
        <f>IF(RIGHT(DataFromForm[[#This Row],[HeureBoisson]],2)*1 &gt;57,0,MROUND(RIGHT(DataFromForm[[#This Row],[Heure coucher]]*1,2),15))</f>
        <v>#VALUE!</v>
      </c>
      <c r="AH925" t="e" cm="1">
        <f t="array" aca="1" ref="AH925" ca="1">RIGHT(CELL("address",INDEX(Agenda!A:A,MATCH(DataFromForm[[#This Row],[Date]],Agenda!A:A,0))),3)-1</f>
        <v>#VALUE!</v>
      </c>
      <c r="AI925" s="4" t="e" cm="1">
        <f t="array" ref="AI925">INDEX(MatriceHeureHeure[], MATCH(AG925*1,TableHeuresMinutes[Colonne1],0),MATCH(AF925*1,(MatriceHeureHeure[#Headers])*1,0))</f>
        <v>#VALUE!</v>
      </c>
      <c r="AJ925" s="37">
        <v>0</v>
      </c>
      <c r="AK925" s="48" t="e">
        <f>LEFT(TEXT(DataFromForm[[#This Row],[Heure sieste]],"0000"),2)</f>
        <v>#VALUE!</v>
      </c>
      <c r="AL925" s="31" t="e">
        <f>LEFT(TEXT(DataFromForm[[#This Row],[Heure sieste]],"0000"),2)+1</f>
        <v>#VALUE!</v>
      </c>
      <c r="AM925" t="e">
        <f>IF(RIGHT(DataFromForm[[#This Row],[Heure sieste]],2)*1 &gt;57, AL925,AK925)</f>
        <v>#VALUE!</v>
      </c>
      <c r="AN925" t="e">
        <f>IF(RIGHT(DataFromForm[[#This Row],[Heure sieste]],2)*1 &gt;57,0,MROUND(RIGHT(DataFromForm[[#This Row],[Heure sieste]]*1,2),15))</f>
        <v>#VALUE!</v>
      </c>
      <c r="AO925" t="e">
        <f>MROUND(DataFromForm[[#This Row],[Durée sieste]],15)</f>
        <v>#VALUE!</v>
      </c>
      <c r="AP925" t="e" cm="1">
        <f t="array" aca="1" ref="AP925" ca="1">RIGHT(CELL("address",INDEX(Agenda!A:A,MATCH(DataFromForm[[#This Row],[Date]],Agenda!A:A,0))),3)</f>
        <v>#VALUE!</v>
      </c>
      <c r="AQ925" s="4" t="e" cm="1">
        <f t="array" ref="AQ925">INDEX(MatriceHeureHeure[], MATCH(AN925*1,TableHeuresMinutes[Colonne1],0),MATCH(AM925*1,(MatriceHeureHeure[#Headers])*1,0))</f>
        <v>#VALUE!</v>
      </c>
      <c r="AR925" t="e">
        <f t="shared" si="15"/>
        <v>#VALUE!</v>
      </c>
    </row>
    <row r="926" spans="16:44">
      <c r="P926" s="30" t="e">
        <f>LEFT(TEXT(DataFromForm[[#This Row],[Heure coucher]],"0000"),2)</f>
        <v>#VALUE!</v>
      </c>
      <c r="Q926" s="31" t="e">
        <f>LEFT(TEXT(DataFromForm[[#This Row],[Heure coucher]],"0000"),2)+1</f>
        <v>#VALUE!</v>
      </c>
      <c r="R926" s="32" t="e">
        <f>IF(RIGHT(DataFromForm[[#This Row],[Heure coucher]],2)*1 &gt;57,Q926, P926)</f>
        <v>#VALUE!</v>
      </c>
      <c r="S926" s="33" t="e">
        <f>IF(RIGHT(DataFromForm[[#This Row],[Heure coucher]],2)*1 &gt;57,0,MROUND(RIGHT(DataFromForm[[#This Row],[Heure coucher]]*1,2),15))</f>
        <v>#VALUE!</v>
      </c>
      <c r="T926" s="20" t="e" cm="1">
        <f t="array" aca="1" ref="T926" ca="1">RIGHT(CELL("address",INDEX(Agenda!A:A,MATCH(DataFromForm[[#This Row],[Date]],Agenda!A:A,0))),3)</f>
        <v>#VALUE!</v>
      </c>
      <c r="U926" s="34" t="e" cm="1">
        <f t="array" ref="U926">INDEX(MatriceHeureHeure[], MATCH(S926*1,TableHeuresMinutes[Colonne1],0),MATCH(R926*1,(MatriceHeureHeure[#Headers])*1,0))</f>
        <v>#VALUE!</v>
      </c>
      <c r="W926" s="30" t="e">
        <f>LEFT(TEXT(DataFromForm[[#This Row],[Heure levé]],"0000"),2)</f>
        <v>#VALUE!</v>
      </c>
      <c r="X926" s="31" t="e">
        <f>LEFT(TEXT(DataFromForm[[#This Row],[Heure levé]],"0000"),2)+1</f>
        <v>#VALUE!</v>
      </c>
      <c r="Y926" t="e">
        <f>IF(RIGHT(DataFromForm[[#This Row],[Heure levé]],2)*1 &gt;57, X926,W926)</f>
        <v>#VALUE!</v>
      </c>
      <c r="Z926" t="e">
        <f>IF(RIGHT(DataFromForm[[#This Row],[Heure levé]],2)*1 &gt;57,0,MROUND(RIGHT(DataFromForm[[#This Row],[Heure coucher]]*1,2),15))</f>
        <v>#VALUE!</v>
      </c>
      <c r="AA926" t="e" cm="1">
        <f t="array" aca="1" ref="AA926" ca="1">RIGHT(CELL("address",INDEX(Agenda!A:A,MATCH(DataFromForm[[#This Row],[Date]],Agenda!A:A,0))),3)</f>
        <v>#VALUE!</v>
      </c>
      <c r="AB926" s="4" t="e" cm="1">
        <f t="array" ref="AB926">INDEX(MatriceHeureHeure[], MATCH(Z926*1,TableHeuresMinutes[Colonne1],0),MATCH(Y926*1,(MatriceHeureHeure[#Headers])*1,0))</f>
        <v>#VALUE!</v>
      </c>
      <c r="AD926" s="48" t="e">
        <f>LEFT(TEXT(DataFromForm[[#This Row],[HeureBoisson]],"0000"),2)</f>
        <v>#VALUE!</v>
      </c>
      <c r="AE926" s="31" t="e">
        <f>LEFT(TEXT(DataFromForm[[#This Row],[HeureBoisson]],"0000"),2)+1</f>
        <v>#VALUE!</v>
      </c>
      <c r="AF926" t="e">
        <f>IF(RIGHT(DataFromForm[[#This Row],[HeureBoisson]],2)*1 &gt;57, AE926,AD926)</f>
        <v>#VALUE!</v>
      </c>
      <c r="AG926" t="e">
        <f>IF(RIGHT(DataFromForm[[#This Row],[HeureBoisson]],2)*1 &gt;57,0,MROUND(RIGHT(DataFromForm[[#This Row],[Heure coucher]]*1,2),15))</f>
        <v>#VALUE!</v>
      </c>
      <c r="AH926" t="e" cm="1">
        <f t="array" aca="1" ref="AH926" ca="1">RIGHT(CELL("address",INDEX(Agenda!A:A,MATCH(DataFromForm[[#This Row],[Date]],Agenda!A:A,0))),3)-1</f>
        <v>#VALUE!</v>
      </c>
      <c r="AI926" s="4" t="e" cm="1">
        <f t="array" ref="AI926">INDEX(MatriceHeureHeure[], MATCH(AG926*1,TableHeuresMinutes[Colonne1],0),MATCH(AF926*1,(MatriceHeureHeure[#Headers])*1,0))</f>
        <v>#VALUE!</v>
      </c>
      <c r="AJ926" s="37">
        <v>0</v>
      </c>
      <c r="AK926" s="48" t="e">
        <f>LEFT(TEXT(DataFromForm[[#This Row],[Heure sieste]],"0000"),2)</f>
        <v>#VALUE!</v>
      </c>
      <c r="AL926" s="31" t="e">
        <f>LEFT(TEXT(DataFromForm[[#This Row],[Heure sieste]],"0000"),2)+1</f>
        <v>#VALUE!</v>
      </c>
      <c r="AM926" t="e">
        <f>IF(RIGHT(DataFromForm[[#This Row],[Heure sieste]],2)*1 &gt;57, AL926,AK926)</f>
        <v>#VALUE!</v>
      </c>
      <c r="AN926" t="e">
        <f>IF(RIGHT(DataFromForm[[#This Row],[Heure sieste]],2)*1 &gt;57,0,MROUND(RIGHT(DataFromForm[[#This Row],[Heure sieste]]*1,2),15))</f>
        <v>#VALUE!</v>
      </c>
      <c r="AO926" t="e">
        <f>MROUND(DataFromForm[[#This Row],[Durée sieste]],15)</f>
        <v>#VALUE!</v>
      </c>
      <c r="AP926" t="e" cm="1">
        <f t="array" aca="1" ref="AP926" ca="1">RIGHT(CELL("address",INDEX(Agenda!A:A,MATCH(DataFromForm[[#This Row],[Date]],Agenda!A:A,0))),3)</f>
        <v>#VALUE!</v>
      </c>
      <c r="AQ926" s="4" t="e" cm="1">
        <f t="array" ref="AQ926">INDEX(MatriceHeureHeure[], MATCH(AN926*1,TableHeuresMinutes[Colonne1],0),MATCH(AM926*1,(MatriceHeureHeure[#Headers])*1,0))</f>
        <v>#VALUE!</v>
      </c>
      <c r="AR926" t="e">
        <f t="shared" si="15"/>
        <v>#VALUE!</v>
      </c>
    </row>
    <row r="927" spans="16:44">
      <c r="P927" s="30" t="e">
        <f>LEFT(TEXT(DataFromForm[[#This Row],[Heure coucher]],"0000"),2)</f>
        <v>#VALUE!</v>
      </c>
      <c r="Q927" s="31" t="e">
        <f>LEFT(TEXT(DataFromForm[[#This Row],[Heure coucher]],"0000"),2)+1</f>
        <v>#VALUE!</v>
      </c>
      <c r="R927" s="32" t="e">
        <f>IF(RIGHT(DataFromForm[[#This Row],[Heure coucher]],2)*1 &gt;57,Q927, P927)</f>
        <v>#VALUE!</v>
      </c>
      <c r="S927" s="33" t="e">
        <f>IF(RIGHT(DataFromForm[[#This Row],[Heure coucher]],2)*1 &gt;57,0,MROUND(RIGHT(DataFromForm[[#This Row],[Heure coucher]]*1,2),15))</f>
        <v>#VALUE!</v>
      </c>
      <c r="T927" s="20" t="e" cm="1">
        <f t="array" aca="1" ref="T927" ca="1">RIGHT(CELL("address",INDEX(Agenda!A:A,MATCH(DataFromForm[[#This Row],[Date]],Agenda!A:A,0))),3)</f>
        <v>#VALUE!</v>
      </c>
      <c r="U927" s="34" t="e" cm="1">
        <f t="array" ref="U927">INDEX(MatriceHeureHeure[], MATCH(S927*1,TableHeuresMinutes[Colonne1],0),MATCH(R927*1,(MatriceHeureHeure[#Headers])*1,0))</f>
        <v>#VALUE!</v>
      </c>
      <c r="W927" s="30" t="e">
        <f>LEFT(TEXT(DataFromForm[[#This Row],[Heure levé]],"0000"),2)</f>
        <v>#VALUE!</v>
      </c>
      <c r="X927" s="31" t="e">
        <f>LEFT(TEXT(DataFromForm[[#This Row],[Heure levé]],"0000"),2)+1</f>
        <v>#VALUE!</v>
      </c>
      <c r="Y927" t="e">
        <f>IF(RIGHT(DataFromForm[[#This Row],[Heure levé]],2)*1 &gt;57, X927,W927)</f>
        <v>#VALUE!</v>
      </c>
      <c r="Z927" t="e">
        <f>IF(RIGHT(DataFromForm[[#This Row],[Heure levé]],2)*1 &gt;57,0,MROUND(RIGHT(DataFromForm[[#This Row],[Heure coucher]]*1,2),15))</f>
        <v>#VALUE!</v>
      </c>
      <c r="AA927" t="e" cm="1">
        <f t="array" aca="1" ref="AA927" ca="1">RIGHT(CELL("address",INDEX(Agenda!A:A,MATCH(DataFromForm[[#This Row],[Date]],Agenda!A:A,0))),3)</f>
        <v>#VALUE!</v>
      </c>
      <c r="AB927" s="4" t="e" cm="1">
        <f t="array" ref="AB927">INDEX(MatriceHeureHeure[], MATCH(Z927*1,TableHeuresMinutes[Colonne1],0),MATCH(Y927*1,(MatriceHeureHeure[#Headers])*1,0))</f>
        <v>#VALUE!</v>
      </c>
      <c r="AD927" s="48" t="e">
        <f>LEFT(TEXT(DataFromForm[[#This Row],[HeureBoisson]],"0000"),2)</f>
        <v>#VALUE!</v>
      </c>
      <c r="AE927" s="31" t="e">
        <f>LEFT(TEXT(DataFromForm[[#This Row],[HeureBoisson]],"0000"),2)+1</f>
        <v>#VALUE!</v>
      </c>
      <c r="AF927" t="e">
        <f>IF(RIGHT(DataFromForm[[#This Row],[HeureBoisson]],2)*1 &gt;57, AE927,AD927)</f>
        <v>#VALUE!</v>
      </c>
      <c r="AG927" t="e">
        <f>IF(RIGHT(DataFromForm[[#This Row],[HeureBoisson]],2)*1 &gt;57,0,MROUND(RIGHT(DataFromForm[[#This Row],[Heure coucher]]*1,2),15))</f>
        <v>#VALUE!</v>
      </c>
      <c r="AH927" t="e" cm="1">
        <f t="array" aca="1" ref="AH927" ca="1">RIGHT(CELL("address",INDEX(Agenda!A:A,MATCH(DataFromForm[[#This Row],[Date]],Agenda!A:A,0))),3)-1</f>
        <v>#VALUE!</v>
      </c>
      <c r="AI927" s="4" t="e" cm="1">
        <f t="array" ref="AI927">INDEX(MatriceHeureHeure[], MATCH(AG927*1,TableHeuresMinutes[Colonne1],0),MATCH(AF927*1,(MatriceHeureHeure[#Headers])*1,0))</f>
        <v>#VALUE!</v>
      </c>
      <c r="AJ927" s="37">
        <v>0</v>
      </c>
      <c r="AK927" s="48" t="e">
        <f>LEFT(TEXT(DataFromForm[[#This Row],[Heure sieste]],"0000"),2)</f>
        <v>#VALUE!</v>
      </c>
      <c r="AL927" s="31" t="e">
        <f>LEFT(TEXT(DataFromForm[[#This Row],[Heure sieste]],"0000"),2)+1</f>
        <v>#VALUE!</v>
      </c>
      <c r="AM927" t="e">
        <f>IF(RIGHT(DataFromForm[[#This Row],[Heure sieste]],2)*1 &gt;57, AL927,AK927)</f>
        <v>#VALUE!</v>
      </c>
      <c r="AN927" t="e">
        <f>IF(RIGHT(DataFromForm[[#This Row],[Heure sieste]],2)*1 &gt;57,0,MROUND(RIGHT(DataFromForm[[#This Row],[Heure sieste]]*1,2),15))</f>
        <v>#VALUE!</v>
      </c>
      <c r="AO927" t="e">
        <f>MROUND(DataFromForm[[#This Row],[Durée sieste]],15)</f>
        <v>#VALUE!</v>
      </c>
      <c r="AP927" t="e" cm="1">
        <f t="array" aca="1" ref="AP927" ca="1">RIGHT(CELL("address",INDEX(Agenda!A:A,MATCH(DataFromForm[[#This Row],[Date]],Agenda!A:A,0))),3)</f>
        <v>#VALUE!</v>
      </c>
      <c r="AQ927" s="4" t="e" cm="1">
        <f t="array" ref="AQ927">INDEX(MatriceHeureHeure[], MATCH(AN927*1,TableHeuresMinutes[Colonne1],0),MATCH(AM927*1,(MatriceHeureHeure[#Headers])*1,0))</f>
        <v>#VALUE!</v>
      </c>
      <c r="AR927" t="e">
        <f t="shared" si="15"/>
        <v>#VALUE!</v>
      </c>
    </row>
    <row r="928" spans="16:44">
      <c r="P928" s="30" t="e">
        <f>LEFT(TEXT(DataFromForm[[#This Row],[Heure coucher]],"0000"),2)</f>
        <v>#VALUE!</v>
      </c>
      <c r="Q928" s="31" t="e">
        <f>LEFT(TEXT(DataFromForm[[#This Row],[Heure coucher]],"0000"),2)+1</f>
        <v>#VALUE!</v>
      </c>
      <c r="R928" s="32" t="e">
        <f>IF(RIGHT(DataFromForm[[#This Row],[Heure coucher]],2)*1 &gt;57,Q928, P928)</f>
        <v>#VALUE!</v>
      </c>
      <c r="S928" s="33" t="e">
        <f>IF(RIGHT(DataFromForm[[#This Row],[Heure coucher]],2)*1 &gt;57,0,MROUND(RIGHT(DataFromForm[[#This Row],[Heure coucher]]*1,2),15))</f>
        <v>#VALUE!</v>
      </c>
      <c r="T928" s="20" t="e" cm="1">
        <f t="array" aca="1" ref="T928" ca="1">RIGHT(CELL("address",INDEX(Agenda!A:A,MATCH(DataFromForm[[#This Row],[Date]],Agenda!A:A,0))),3)</f>
        <v>#VALUE!</v>
      </c>
      <c r="U928" s="34" t="e" cm="1">
        <f t="array" ref="U928">INDEX(MatriceHeureHeure[], MATCH(S928*1,TableHeuresMinutes[Colonne1],0),MATCH(R928*1,(MatriceHeureHeure[#Headers])*1,0))</f>
        <v>#VALUE!</v>
      </c>
      <c r="W928" s="30" t="e">
        <f>LEFT(TEXT(DataFromForm[[#This Row],[Heure levé]],"0000"),2)</f>
        <v>#VALUE!</v>
      </c>
      <c r="X928" s="31" t="e">
        <f>LEFT(TEXT(DataFromForm[[#This Row],[Heure levé]],"0000"),2)+1</f>
        <v>#VALUE!</v>
      </c>
      <c r="Y928" t="e">
        <f>IF(RIGHT(DataFromForm[[#This Row],[Heure levé]],2)*1 &gt;57, X928,W928)</f>
        <v>#VALUE!</v>
      </c>
      <c r="Z928" t="e">
        <f>IF(RIGHT(DataFromForm[[#This Row],[Heure levé]],2)*1 &gt;57,0,MROUND(RIGHT(DataFromForm[[#This Row],[Heure coucher]]*1,2),15))</f>
        <v>#VALUE!</v>
      </c>
      <c r="AA928" t="e" cm="1">
        <f t="array" aca="1" ref="AA928" ca="1">RIGHT(CELL("address",INDEX(Agenda!A:A,MATCH(DataFromForm[[#This Row],[Date]],Agenda!A:A,0))),3)</f>
        <v>#VALUE!</v>
      </c>
      <c r="AB928" s="4" t="e" cm="1">
        <f t="array" ref="AB928">INDEX(MatriceHeureHeure[], MATCH(Z928*1,TableHeuresMinutes[Colonne1],0),MATCH(Y928*1,(MatriceHeureHeure[#Headers])*1,0))</f>
        <v>#VALUE!</v>
      </c>
      <c r="AD928" s="48" t="e">
        <f>LEFT(TEXT(DataFromForm[[#This Row],[HeureBoisson]],"0000"),2)</f>
        <v>#VALUE!</v>
      </c>
      <c r="AE928" s="31" t="e">
        <f>LEFT(TEXT(DataFromForm[[#This Row],[HeureBoisson]],"0000"),2)+1</f>
        <v>#VALUE!</v>
      </c>
      <c r="AF928" t="e">
        <f>IF(RIGHT(DataFromForm[[#This Row],[HeureBoisson]],2)*1 &gt;57, AE928,AD928)</f>
        <v>#VALUE!</v>
      </c>
      <c r="AG928" t="e">
        <f>IF(RIGHT(DataFromForm[[#This Row],[HeureBoisson]],2)*1 &gt;57,0,MROUND(RIGHT(DataFromForm[[#This Row],[Heure coucher]]*1,2),15))</f>
        <v>#VALUE!</v>
      </c>
      <c r="AH928" t="e" cm="1">
        <f t="array" aca="1" ref="AH928" ca="1">RIGHT(CELL("address",INDEX(Agenda!A:A,MATCH(DataFromForm[[#This Row],[Date]],Agenda!A:A,0))),3)-1</f>
        <v>#VALUE!</v>
      </c>
      <c r="AI928" s="4" t="e" cm="1">
        <f t="array" ref="AI928">INDEX(MatriceHeureHeure[], MATCH(AG928*1,TableHeuresMinutes[Colonne1],0),MATCH(AF928*1,(MatriceHeureHeure[#Headers])*1,0))</f>
        <v>#VALUE!</v>
      </c>
      <c r="AJ928" s="37">
        <v>0</v>
      </c>
      <c r="AK928" s="48" t="e">
        <f>LEFT(TEXT(DataFromForm[[#This Row],[Heure sieste]],"0000"),2)</f>
        <v>#VALUE!</v>
      </c>
      <c r="AL928" s="31" t="e">
        <f>LEFT(TEXT(DataFromForm[[#This Row],[Heure sieste]],"0000"),2)+1</f>
        <v>#VALUE!</v>
      </c>
      <c r="AM928" t="e">
        <f>IF(RIGHT(DataFromForm[[#This Row],[Heure sieste]],2)*1 &gt;57, AL928,AK928)</f>
        <v>#VALUE!</v>
      </c>
      <c r="AN928" t="e">
        <f>IF(RIGHT(DataFromForm[[#This Row],[Heure sieste]],2)*1 &gt;57,0,MROUND(RIGHT(DataFromForm[[#This Row],[Heure sieste]]*1,2),15))</f>
        <v>#VALUE!</v>
      </c>
      <c r="AO928" t="e">
        <f>MROUND(DataFromForm[[#This Row],[Durée sieste]],15)</f>
        <v>#VALUE!</v>
      </c>
      <c r="AP928" t="e" cm="1">
        <f t="array" aca="1" ref="AP928" ca="1">RIGHT(CELL("address",INDEX(Agenda!A:A,MATCH(DataFromForm[[#This Row],[Date]],Agenda!A:A,0))),3)</f>
        <v>#VALUE!</v>
      </c>
      <c r="AQ928" s="4" t="e" cm="1">
        <f t="array" ref="AQ928">INDEX(MatriceHeureHeure[], MATCH(AN928*1,TableHeuresMinutes[Colonne1],0),MATCH(AM928*1,(MatriceHeureHeure[#Headers])*1,0))</f>
        <v>#VALUE!</v>
      </c>
      <c r="AR928" t="e">
        <f t="shared" si="15"/>
        <v>#VALUE!</v>
      </c>
    </row>
    <row r="929" spans="16:44">
      <c r="P929" s="30" t="e">
        <f>LEFT(TEXT(DataFromForm[[#This Row],[Heure coucher]],"0000"),2)</f>
        <v>#VALUE!</v>
      </c>
      <c r="Q929" s="31" t="e">
        <f>LEFT(TEXT(DataFromForm[[#This Row],[Heure coucher]],"0000"),2)+1</f>
        <v>#VALUE!</v>
      </c>
      <c r="R929" s="32" t="e">
        <f>IF(RIGHT(DataFromForm[[#This Row],[Heure coucher]],2)*1 &gt;57,Q929, P929)</f>
        <v>#VALUE!</v>
      </c>
      <c r="S929" s="33" t="e">
        <f>IF(RIGHT(DataFromForm[[#This Row],[Heure coucher]],2)*1 &gt;57,0,MROUND(RIGHT(DataFromForm[[#This Row],[Heure coucher]]*1,2),15))</f>
        <v>#VALUE!</v>
      </c>
      <c r="T929" s="20" t="e" cm="1">
        <f t="array" aca="1" ref="T929" ca="1">RIGHT(CELL("address",INDEX(Agenda!A:A,MATCH(DataFromForm[[#This Row],[Date]],Agenda!A:A,0))),3)</f>
        <v>#VALUE!</v>
      </c>
      <c r="U929" s="34" t="e" cm="1">
        <f t="array" ref="U929">INDEX(MatriceHeureHeure[], MATCH(S929*1,TableHeuresMinutes[Colonne1],0),MATCH(R929*1,(MatriceHeureHeure[#Headers])*1,0))</f>
        <v>#VALUE!</v>
      </c>
      <c r="W929" s="30" t="e">
        <f>LEFT(TEXT(DataFromForm[[#This Row],[Heure levé]],"0000"),2)</f>
        <v>#VALUE!</v>
      </c>
      <c r="X929" s="31" t="e">
        <f>LEFT(TEXT(DataFromForm[[#This Row],[Heure levé]],"0000"),2)+1</f>
        <v>#VALUE!</v>
      </c>
      <c r="Y929" t="e">
        <f>IF(RIGHT(DataFromForm[[#This Row],[Heure levé]],2)*1 &gt;57, X929,W929)</f>
        <v>#VALUE!</v>
      </c>
      <c r="Z929" t="e">
        <f>IF(RIGHT(DataFromForm[[#This Row],[Heure levé]],2)*1 &gt;57,0,MROUND(RIGHT(DataFromForm[[#This Row],[Heure coucher]]*1,2),15))</f>
        <v>#VALUE!</v>
      </c>
      <c r="AA929" t="e" cm="1">
        <f t="array" aca="1" ref="AA929" ca="1">RIGHT(CELL("address",INDEX(Agenda!A:A,MATCH(DataFromForm[[#This Row],[Date]],Agenda!A:A,0))),3)</f>
        <v>#VALUE!</v>
      </c>
      <c r="AB929" s="4" t="e" cm="1">
        <f t="array" ref="AB929">INDEX(MatriceHeureHeure[], MATCH(Z929*1,TableHeuresMinutes[Colonne1],0),MATCH(Y929*1,(MatriceHeureHeure[#Headers])*1,0))</f>
        <v>#VALUE!</v>
      </c>
      <c r="AD929" s="48" t="e">
        <f>LEFT(TEXT(DataFromForm[[#This Row],[HeureBoisson]],"0000"),2)</f>
        <v>#VALUE!</v>
      </c>
      <c r="AE929" s="31" t="e">
        <f>LEFT(TEXT(DataFromForm[[#This Row],[HeureBoisson]],"0000"),2)+1</f>
        <v>#VALUE!</v>
      </c>
      <c r="AF929" t="e">
        <f>IF(RIGHT(DataFromForm[[#This Row],[HeureBoisson]],2)*1 &gt;57, AE929,AD929)</f>
        <v>#VALUE!</v>
      </c>
      <c r="AG929" t="e">
        <f>IF(RIGHT(DataFromForm[[#This Row],[HeureBoisson]],2)*1 &gt;57,0,MROUND(RIGHT(DataFromForm[[#This Row],[Heure coucher]]*1,2),15))</f>
        <v>#VALUE!</v>
      </c>
      <c r="AH929" t="e" cm="1">
        <f t="array" aca="1" ref="AH929" ca="1">RIGHT(CELL("address",INDEX(Agenda!A:A,MATCH(DataFromForm[[#This Row],[Date]],Agenda!A:A,0))),3)-1</f>
        <v>#VALUE!</v>
      </c>
      <c r="AI929" s="4" t="e" cm="1">
        <f t="array" ref="AI929">INDEX(MatriceHeureHeure[], MATCH(AG929*1,TableHeuresMinutes[Colonne1],0),MATCH(AF929*1,(MatriceHeureHeure[#Headers])*1,0))</f>
        <v>#VALUE!</v>
      </c>
      <c r="AJ929" s="37">
        <v>0</v>
      </c>
      <c r="AK929" s="48" t="e">
        <f>LEFT(TEXT(DataFromForm[[#This Row],[Heure sieste]],"0000"),2)</f>
        <v>#VALUE!</v>
      </c>
      <c r="AL929" s="31" t="e">
        <f>LEFT(TEXT(DataFromForm[[#This Row],[Heure sieste]],"0000"),2)+1</f>
        <v>#VALUE!</v>
      </c>
      <c r="AM929" t="e">
        <f>IF(RIGHT(DataFromForm[[#This Row],[Heure sieste]],2)*1 &gt;57, AL929,AK929)</f>
        <v>#VALUE!</v>
      </c>
      <c r="AN929" t="e">
        <f>IF(RIGHT(DataFromForm[[#This Row],[Heure sieste]],2)*1 &gt;57,0,MROUND(RIGHT(DataFromForm[[#This Row],[Heure sieste]]*1,2),15))</f>
        <v>#VALUE!</v>
      </c>
      <c r="AO929" t="e">
        <f>MROUND(DataFromForm[[#This Row],[Durée sieste]],15)</f>
        <v>#VALUE!</v>
      </c>
      <c r="AP929" t="e" cm="1">
        <f t="array" aca="1" ref="AP929" ca="1">RIGHT(CELL("address",INDEX(Agenda!A:A,MATCH(DataFromForm[[#This Row],[Date]],Agenda!A:A,0))),3)</f>
        <v>#VALUE!</v>
      </c>
      <c r="AQ929" s="4" t="e" cm="1">
        <f t="array" ref="AQ929">INDEX(MatriceHeureHeure[], MATCH(AN929*1,TableHeuresMinutes[Colonne1],0),MATCH(AM929*1,(MatriceHeureHeure[#Headers])*1,0))</f>
        <v>#VALUE!</v>
      </c>
      <c r="AR929" t="e">
        <f t="shared" si="15"/>
        <v>#VALUE!</v>
      </c>
    </row>
    <row r="930" spans="16:44">
      <c r="P930" s="30" t="e">
        <f>LEFT(TEXT(DataFromForm[[#This Row],[Heure coucher]],"0000"),2)</f>
        <v>#VALUE!</v>
      </c>
      <c r="Q930" s="31" t="e">
        <f>LEFT(TEXT(DataFromForm[[#This Row],[Heure coucher]],"0000"),2)+1</f>
        <v>#VALUE!</v>
      </c>
      <c r="R930" s="32" t="e">
        <f>IF(RIGHT(DataFromForm[[#This Row],[Heure coucher]],2)*1 &gt;57,Q930, P930)</f>
        <v>#VALUE!</v>
      </c>
      <c r="S930" s="33" t="e">
        <f>IF(RIGHT(DataFromForm[[#This Row],[Heure coucher]],2)*1 &gt;57,0,MROUND(RIGHT(DataFromForm[[#This Row],[Heure coucher]]*1,2),15))</f>
        <v>#VALUE!</v>
      </c>
      <c r="T930" s="20" t="e" cm="1">
        <f t="array" aca="1" ref="T930" ca="1">RIGHT(CELL("address",INDEX(Agenda!A:A,MATCH(DataFromForm[[#This Row],[Date]],Agenda!A:A,0))),3)</f>
        <v>#VALUE!</v>
      </c>
      <c r="U930" s="34" t="e" cm="1">
        <f t="array" ref="U930">INDEX(MatriceHeureHeure[], MATCH(S930*1,TableHeuresMinutes[Colonne1],0),MATCH(R930*1,(MatriceHeureHeure[#Headers])*1,0))</f>
        <v>#VALUE!</v>
      </c>
      <c r="W930" s="30" t="e">
        <f>LEFT(TEXT(DataFromForm[[#This Row],[Heure levé]],"0000"),2)</f>
        <v>#VALUE!</v>
      </c>
      <c r="X930" s="31" t="e">
        <f>LEFT(TEXT(DataFromForm[[#This Row],[Heure levé]],"0000"),2)+1</f>
        <v>#VALUE!</v>
      </c>
      <c r="Y930" t="e">
        <f>IF(RIGHT(DataFromForm[[#This Row],[Heure levé]],2)*1 &gt;57, X930,W930)</f>
        <v>#VALUE!</v>
      </c>
      <c r="Z930" t="e">
        <f>IF(RIGHT(DataFromForm[[#This Row],[Heure levé]],2)*1 &gt;57,0,MROUND(RIGHT(DataFromForm[[#This Row],[Heure coucher]]*1,2),15))</f>
        <v>#VALUE!</v>
      </c>
      <c r="AA930" t="e" cm="1">
        <f t="array" aca="1" ref="AA930" ca="1">RIGHT(CELL("address",INDEX(Agenda!A:A,MATCH(DataFromForm[[#This Row],[Date]],Agenda!A:A,0))),3)</f>
        <v>#VALUE!</v>
      </c>
      <c r="AB930" s="4" t="e" cm="1">
        <f t="array" ref="AB930">INDEX(MatriceHeureHeure[], MATCH(Z930*1,TableHeuresMinutes[Colonne1],0),MATCH(Y930*1,(MatriceHeureHeure[#Headers])*1,0))</f>
        <v>#VALUE!</v>
      </c>
      <c r="AD930" s="48" t="e">
        <f>LEFT(TEXT(DataFromForm[[#This Row],[HeureBoisson]],"0000"),2)</f>
        <v>#VALUE!</v>
      </c>
      <c r="AE930" s="31" t="e">
        <f>LEFT(TEXT(DataFromForm[[#This Row],[HeureBoisson]],"0000"),2)+1</f>
        <v>#VALUE!</v>
      </c>
      <c r="AF930" t="e">
        <f>IF(RIGHT(DataFromForm[[#This Row],[HeureBoisson]],2)*1 &gt;57, AE930,AD930)</f>
        <v>#VALUE!</v>
      </c>
      <c r="AG930" t="e">
        <f>IF(RIGHT(DataFromForm[[#This Row],[HeureBoisson]],2)*1 &gt;57,0,MROUND(RIGHT(DataFromForm[[#This Row],[Heure coucher]]*1,2),15))</f>
        <v>#VALUE!</v>
      </c>
      <c r="AH930" t="e" cm="1">
        <f t="array" aca="1" ref="AH930" ca="1">RIGHT(CELL("address",INDEX(Agenda!A:A,MATCH(DataFromForm[[#This Row],[Date]],Agenda!A:A,0))),3)-1</f>
        <v>#VALUE!</v>
      </c>
      <c r="AI930" s="4" t="e" cm="1">
        <f t="array" ref="AI930">INDEX(MatriceHeureHeure[], MATCH(AG930*1,TableHeuresMinutes[Colonne1],0),MATCH(AF930*1,(MatriceHeureHeure[#Headers])*1,0))</f>
        <v>#VALUE!</v>
      </c>
      <c r="AJ930" s="37">
        <v>0</v>
      </c>
      <c r="AK930" s="48" t="e">
        <f>LEFT(TEXT(DataFromForm[[#This Row],[Heure sieste]],"0000"),2)</f>
        <v>#VALUE!</v>
      </c>
      <c r="AL930" s="31" t="e">
        <f>LEFT(TEXT(DataFromForm[[#This Row],[Heure sieste]],"0000"),2)+1</f>
        <v>#VALUE!</v>
      </c>
      <c r="AM930" t="e">
        <f>IF(RIGHT(DataFromForm[[#This Row],[Heure sieste]],2)*1 &gt;57, AL930,AK930)</f>
        <v>#VALUE!</v>
      </c>
      <c r="AN930" t="e">
        <f>IF(RIGHT(DataFromForm[[#This Row],[Heure sieste]],2)*1 &gt;57,0,MROUND(RIGHT(DataFromForm[[#This Row],[Heure sieste]]*1,2),15))</f>
        <v>#VALUE!</v>
      </c>
      <c r="AO930" t="e">
        <f>MROUND(DataFromForm[[#This Row],[Durée sieste]],15)</f>
        <v>#VALUE!</v>
      </c>
      <c r="AP930" t="e" cm="1">
        <f t="array" aca="1" ref="AP930" ca="1">RIGHT(CELL("address",INDEX(Agenda!A:A,MATCH(DataFromForm[[#This Row],[Date]],Agenda!A:A,0))),3)</f>
        <v>#VALUE!</v>
      </c>
      <c r="AQ930" s="4" t="e" cm="1">
        <f t="array" ref="AQ930">INDEX(MatriceHeureHeure[], MATCH(AN930*1,TableHeuresMinutes[Colonne1],0),MATCH(AM930*1,(MatriceHeureHeure[#Headers])*1,0))</f>
        <v>#VALUE!</v>
      </c>
      <c r="AR930" t="e">
        <f t="shared" si="15"/>
        <v>#VALUE!</v>
      </c>
    </row>
    <row r="931" spans="16:44">
      <c r="P931" s="30" t="e">
        <f>LEFT(TEXT(DataFromForm[[#This Row],[Heure coucher]],"0000"),2)</f>
        <v>#VALUE!</v>
      </c>
      <c r="Q931" s="31" t="e">
        <f>LEFT(TEXT(DataFromForm[[#This Row],[Heure coucher]],"0000"),2)+1</f>
        <v>#VALUE!</v>
      </c>
      <c r="R931" s="32" t="e">
        <f>IF(RIGHT(DataFromForm[[#This Row],[Heure coucher]],2)*1 &gt;57,Q931, P931)</f>
        <v>#VALUE!</v>
      </c>
      <c r="S931" s="33" t="e">
        <f>IF(RIGHT(DataFromForm[[#This Row],[Heure coucher]],2)*1 &gt;57,0,MROUND(RIGHT(DataFromForm[[#This Row],[Heure coucher]]*1,2),15))</f>
        <v>#VALUE!</v>
      </c>
      <c r="T931" s="20" t="e" cm="1">
        <f t="array" aca="1" ref="T931" ca="1">RIGHT(CELL("address",INDEX(Agenda!A:A,MATCH(DataFromForm[[#This Row],[Date]],Agenda!A:A,0))),3)</f>
        <v>#VALUE!</v>
      </c>
      <c r="U931" s="34" t="e" cm="1">
        <f t="array" ref="U931">INDEX(MatriceHeureHeure[], MATCH(S931*1,TableHeuresMinutes[Colonne1],0),MATCH(R931*1,(MatriceHeureHeure[#Headers])*1,0))</f>
        <v>#VALUE!</v>
      </c>
      <c r="W931" s="30" t="e">
        <f>LEFT(TEXT(DataFromForm[[#This Row],[Heure levé]],"0000"),2)</f>
        <v>#VALUE!</v>
      </c>
      <c r="X931" s="31" t="e">
        <f>LEFT(TEXT(DataFromForm[[#This Row],[Heure levé]],"0000"),2)+1</f>
        <v>#VALUE!</v>
      </c>
      <c r="Y931" t="e">
        <f>IF(RIGHT(DataFromForm[[#This Row],[Heure levé]],2)*1 &gt;57, X931,W931)</f>
        <v>#VALUE!</v>
      </c>
      <c r="Z931" t="e">
        <f>IF(RIGHT(DataFromForm[[#This Row],[Heure levé]],2)*1 &gt;57,0,MROUND(RIGHT(DataFromForm[[#This Row],[Heure coucher]]*1,2),15))</f>
        <v>#VALUE!</v>
      </c>
      <c r="AA931" t="e" cm="1">
        <f t="array" aca="1" ref="AA931" ca="1">RIGHT(CELL("address",INDEX(Agenda!A:A,MATCH(DataFromForm[[#This Row],[Date]],Agenda!A:A,0))),3)</f>
        <v>#VALUE!</v>
      </c>
      <c r="AB931" s="4" t="e" cm="1">
        <f t="array" ref="AB931">INDEX(MatriceHeureHeure[], MATCH(Z931*1,TableHeuresMinutes[Colonne1],0),MATCH(Y931*1,(MatriceHeureHeure[#Headers])*1,0))</f>
        <v>#VALUE!</v>
      </c>
      <c r="AD931" s="48" t="e">
        <f>LEFT(TEXT(DataFromForm[[#This Row],[HeureBoisson]],"0000"),2)</f>
        <v>#VALUE!</v>
      </c>
      <c r="AE931" s="31" t="e">
        <f>LEFT(TEXT(DataFromForm[[#This Row],[HeureBoisson]],"0000"),2)+1</f>
        <v>#VALUE!</v>
      </c>
      <c r="AF931" t="e">
        <f>IF(RIGHT(DataFromForm[[#This Row],[HeureBoisson]],2)*1 &gt;57, AE931,AD931)</f>
        <v>#VALUE!</v>
      </c>
      <c r="AG931" t="e">
        <f>IF(RIGHT(DataFromForm[[#This Row],[HeureBoisson]],2)*1 &gt;57,0,MROUND(RIGHT(DataFromForm[[#This Row],[Heure coucher]]*1,2),15))</f>
        <v>#VALUE!</v>
      </c>
      <c r="AH931" t="e" cm="1">
        <f t="array" aca="1" ref="AH931" ca="1">RIGHT(CELL("address",INDEX(Agenda!A:A,MATCH(DataFromForm[[#This Row],[Date]],Agenda!A:A,0))),3)-1</f>
        <v>#VALUE!</v>
      </c>
      <c r="AI931" s="4" t="e" cm="1">
        <f t="array" ref="AI931">INDEX(MatriceHeureHeure[], MATCH(AG931*1,TableHeuresMinutes[Colonne1],0),MATCH(AF931*1,(MatriceHeureHeure[#Headers])*1,0))</f>
        <v>#VALUE!</v>
      </c>
      <c r="AJ931" s="37">
        <v>0</v>
      </c>
      <c r="AK931" s="48" t="e">
        <f>LEFT(TEXT(DataFromForm[[#This Row],[Heure sieste]],"0000"),2)</f>
        <v>#VALUE!</v>
      </c>
      <c r="AL931" s="31" t="e">
        <f>LEFT(TEXT(DataFromForm[[#This Row],[Heure sieste]],"0000"),2)+1</f>
        <v>#VALUE!</v>
      </c>
      <c r="AM931" t="e">
        <f>IF(RIGHT(DataFromForm[[#This Row],[Heure sieste]],2)*1 &gt;57, AL931,AK931)</f>
        <v>#VALUE!</v>
      </c>
      <c r="AN931" t="e">
        <f>IF(RIGHT(DataFromForm[[#This Row],[Heure sieste]],2)*1 &gt;57,0,MROUND(RIGHT(DataFromForm[[#This Row],[Heure sieste]]*1,2),15))</f>
        <v>#VALUE!</v>
      </c>
      <c r="AO931" t="e">
        <f>MROUND(DataFromForm[[#This Row],[Durée sieste]],15)</f>
        <v>#VALUE!</v>
      </c>
      <c r="AP931" t="e" cm="1">
        <f t="array" aca="1" ref="AP931" ca="1">RIGHT(CELL("address",INDEX(Agenda!A:A,MATCH(DataFromForm[[#This Row],[Date]],Agenda!A:A,0))),3)</f>
        <v>#VALUE!</v>
      </c>
      <c r="AQ931" s="4" t="e" cm="1">
        <f t="array" ref="AQ931">INDEX(MatriceHeureHeure[], MATCH(AN931*1,TableHeuresMinutes[Colonne1],0),MATCH(AM931*1,(MatriceHeureHeure[#Headers])*1,0))</f>
        <v>#VALUE!</v>
      </c>
      <c r="AR931" t="e">
        <f t="shared" si="15"/>
        <v>#VALUE!</v>
      </c>
    </row>
    <row r="932" spans="16:44">
      <c r="P932" s="30" t="e">
        <f>LEFT(TEXT(DataFromForm[[#This Row],[Heure coucher]],"0000"),2)</f>
        <v>#VALUE!</v>
      </c>
      <c r="Q932" s="31" t="e">
        <f>LEFT(TEXT(DataFromForm[[#This Row],[Heure coucher]],"0000"),2)+1</f>
        <v>#VALUE!</v>
      </c>
      <c r="R932" s="32" t="e">
        <f>IF(RIGHT(DataFromForm[[#This Row],[Heure coucher]],2)*1 &gt;57,Q932, P932)</f>
        <v>#VALUE!</v>
      </c>
      <c r="S932" s="33" t="e">
        <f>IF(RIGHT(DataFromForm[[#This Row],[Heure coucher]],2)*1 &gt;57,0,MROUND(RIGHT(DataFromForm[[#This Row],[Heure coucher]]*1,2),15))</f>
        <v>#VALUE!</v>
      </c>
      <c r="T932" s="20" t="e" cm="1">
        <f t="array" aca="1" ref="T932" ca="1">RIGHT(CELL("address",INDEX(Agenda!A:A,MATCH(DataFromForm[[#This Row],[Date]],Agenda!A:A,0))),3)</f>
        <v>#VALUE!</v>
      </c>
      <c r="U932" s="34" t="e" cm="1">
        <f t="array" ref="U932">INDEX(MatriceHeureHeure[], MATCH(S932*1,TableHeuresMinutes[Colonne1],0),MATCH(R932*1,(MatriceHeureHeure[#Headers])*1,0))</f>
        <v>#VALUE!</v>
      </c>
      <c r="W932" s="30" t="e">
        <f>LEFT(TEXT(DataFromForm[[#This Row],[Heure levé]],"0000"),2)</f>
        <v>#VALUE!</v>
      </c>
      <c r="X932" s="31" t="e">
        <f>LEFT(TEXT(DataFromForm[[#This Row],[Heure levé]],"0000"),2)+1</f>
        <v>#VALUE!</v>
      </c>
      <c r="Y932" t="e">
        <f>IF(RIGHT(DataFromForm[[#This Row],[Heure levé]],2)*1 &gt;57, X932,W932)</f>
        <v>#VALUE!</v>
      </c>
      <c r="Z932" t="e">
        <f>IF(RIGHT(DataFromForm[[#This Row],[Heure levé]],2)*1 &gt;57,0,MROUND(RIGHT(DataFromForm[[#This Row],[Heure coucher]]*1,2),15))</f>
        <v>#VALUE!</v>
      </c>
      <c r="AA932" t="e" cm="1">
        <f t="array" aca="1" ref="AA932" ca="1">RIGHT(CELL("address",INDEX(Agenda!A:A,MATCH(DataFromForm[[#This Row],[Date]],Agenda!A:A,0))),3)</f>
        <v>#VALUE!</v>
      </c>
      <c r="AB932" s="4" t="e" cm="1">
        <f t="array" ref="AB932">INDEX(MatriceHeureHeure[], MATCH(Z932*1,TableHeuresMinutes[Colonne1],0),MATCH(Y932*1,(MatriceHeureHeure[#Headers])*1,0))</f>
        <v>#VALUE!</v>
      </c>
      <c r="AD932" s="48" t="e">
        <f>LEFT(TEXT(DataFromForm[[#This Row],[HeureBoisson]],"0000"),2)</f>
        <v>#VALUE!</v>
      </c>
      <c r="AE932" s="31" t="e">
        <f>LEFT(TEXT(DataFromForm[[#This Row],[HeureBoisson]],"0000"),2)+1</f>
        <v>#VALUE!</v>
      </c>
      <c r="AF932" t="e">
        <f>IF(RIGHT(DataFromForm[[#This Row],[HeureBoisson]],2)*1 &gt;57, AE932,AD932)</f>
        <v>#VALUE!</v>
      </c>
      <c r="AG932" t="e">
        <f>IF(RIGHT(DataFromForm[[#This Row],[HeureBoisson]],2)*1 &gt;57,0,MROUND(RIGHT(DataFromForm[[#This Row],[Heure coucher]]*1,2),15))</f>
        <v>#VALUE!</v>
      </c>
      <c r="AH932" t="e" cm="1">
        <f t="array" aca="1" ref="AH932" ca="1">RIGHT(CELL("address",INDEX(Agenda!A:A,MATCH(DataFromForm[[#This Row],[Date]],Agenda!A:A,0))),3)-1</f>
        <v>#VALUE!</v>
      </c>
      <c r="AI932" s="4" t="e" cm="1">
        <f t="array" ref="AI932">INDEX(MatriceHeureHeure[], MATCH(AG932*1,TableHeuresMinutes[Colonne1],0),MATCH(AF932*1,(MatriceHeureHeure[#Headers])*1,0))</f>
        <v>#VALUE!</v>
      </c>
      <c r="AJ932" s="37">
        <v>0</v>
      </c>
      <c r="AK932" s="48" t="e">
        <f>LEFT(TEXT(DataFromForm[[#This Row],[Heure sieste]],"0000"),2)</f>
        <v>#VALUE!</v>
      </c>
      <c r="AL932" s="31" t="e">
        <f>LEFT(TEXT(DataFromForm[[#This Row],[Heure sieste]],"0000"),2)+1</f>
        <v>#VALUE!</v>
      </c>
      <c r="AM932" t="e">
        <f>IF(RIGHT(DataFromForm[[#This Row],[Heure sieste]],2)*1 &gt;57, AL932,AK932)</f>
        <v>#VALUE!</v>
      </c>
      <c r="AN932" t="e">
        <f>IF(RIGHT(DataFromForm[[#This Row],[Heure sieste]],2)*1 &gt;57,0,MROUND(RIGHT(DataFromForm[[#This Row],[Heure sieste]]*1,2),15))</f>
        <v>#VALUE!</v>
      </c>
      <c r="AO932" t="e">
        <f>MROUND(DataFromForm[[#This Row],[Durée sieste]],15)</f>
        <v>#VALUE!</v>
      </c>
      <c r="AP932" t="e" cm="1">
        <f t="array" aca="1" ref="AP932" ca="1">RIGHT(CELL("address",INDEX(Agenda!A:A,MATCH(DataFromForm[[#This Row],[Date]],Agenda!A:A,0))),3)</f>
        <v>#VALUE!</v>
      </c>
      <c r="AQ932" s="4" t="e" cm="1">
        <f t="array" ref="AQ932">INDEX(MatriceHeureHeure[], MATCH(AN932*1,TableHeuresMinutes[Colonne1],0),MATCH(AM932*1,(MatriceHeureHeure[#Headers])*1,0))</f>
        <v>#VALUE!</v>
      </c>
      <c r="AR932" t="e">
        <f t="shared" si="15"/>
        <v>#VALUE!</v>
      </c>
    </row>
    <row r="933" spans="16:44">
      <c r="P933" s="30" t="e">
        <f>LEFT(TEXT(DataFromForm[[#This Row],[Heure coucher]],"0000"),2)</f>
        <v>#VALUE!</v>
      </c>
      <c r="Q933" s="31" t="e">
        <f>LEFT(TEXT(DataFromForm[[#This Row],[Heure coucher]],"0000"),2)+1</f>
        <v>#VALUE!</v>
      </c>
      <c r="R933" s="32" t="e">
        <f>IF(RIGHT(DataFromForm[[#This Row],[Heure coucher]],2)*1 &gt;57,Q933, P933)</f>
        <v>#VALUE!</v>
      </c>
      <c r="S933" s="33" t="e">
        <f>IF(RIGHT(DataFromForm[[#This Row],[Heure coucher]],2)*1 &gt;57,0,MROUND(RIGHT(DataFromForm[[#This Row],[Heure coucher]]*1,2),15))</f>
        <v>#VALUE!</v>
      </c>
      <c r="T933" s="20" t="e" cm="1">
        <f t="array" aca="1" ref="T933" ca="1">RIGHT(CELL("address",INDEX(Agenda!A:A,MATCH(DataFromForm[[#This Row],[Date]],Agenda!A:A,0))),3)</f>
        <v>#VALUE!</v>
      </c>
      <c r="U933" s="34" t="e" cm="1">
        <f t="array" ref="U933">INDEX(MatriceHeureHeure[], MATCH(S933*1,TableHeuresMinutes[Colonne1],0),MATCH(R933*1,(MatriceHeureHeure[#Headers])*1,0))</f>
        <v>#VALUE!</v>
      </c>
      <c r="W933" s="30" t="e">
        <f>LEFT(TEXT(DataFromForm[[#This Row],[Heure levé]],"0000"),2)</f>
        <v>#VALUE!</v>
      </c>
      <c r="X933" s="31" t="e">
        <f>LEFT(TEXT(DataFromForm[[#This Row],[Heure levé]],"0000"),2)+1</f>
        <v>#VALUE!</v>
      </c>
      <c r="Y933" t="e">
        <f>IF(RIGHT(DataFromForm[[#This Row],[Heure levé]],2)*1 &gt;57, X933,W933)</f>
        <v>#VALUE!</v>
      </c>
      <c r="Z933" t="e">
        <f>IF(RIGHT(DataFromForm[[#This Row],[Heure levé]],2)*1 &gt;57,0,MROUND(RIGHT(DataFromForm[[#This Row],[Heure coucher]]*1,2),15))</f>
        <v>#VALUE!</v>
      </c>
      <c r="AA933" t="e" cm="1">
        <f t="array" aca="1" ref="AA933" ca="1">RIGHT(CELL("address",INDEX(Agenda!A:A,MATCH(DataFromForm[[#This Row],[Date]],Agenda!A:A,0))),3)</f>
        <v>#VALUE!</v>
      </c>
      <c r="AB933" s="4" t="e" cm="1">
        <f t="array" ref="AB933">INDEX(MatriceHeureHeure[], MATCH(Z933*1,TableHeuresMinutes[Colonne1],0),MATCH(Y933*1,(MatriceHeureHeure[#Headers])*1,0))</f>
        <v>#VALUE!</v>
      </c>
      <c r="AD933" s="48" t="e">
        <f>LEFT(TEXT(DataFromForm[[#This Row],[HeureBoisson]],"0000"),2)</f>
        <v>#VALUE!</v>
      </c>
      <c r="AE933" s="31" t="e">
        <f>LEFT(TEXT(DataFromForm[[#This Row],[HeureBoisson]],"0000"),2)+1</f>
        <v>#VALUE!</v>
      </c>
      <c r="AF933" t="e">
        <f>IF(RIGHT(DataFromForm[[#This Row],[HeureBoisson]],2)*1 &gt;57, AE933,AD933)</f>
        <v>#VALUE!</v>
      </c>
      <c r="AG933" t="e">
        <f>IF(RIGHT(DataFromForm[[#This Row],[HeureBoisson]],2)*1 &gt;57,0,MROUND(RIGHT(DataFromForm[[#This Row],[Heure coucher]]*1,2),15))</f>
        <v>#VALUE!</v>
      </c>
      <c r="AH933" t="e" cm="1">
        <f t="array" aca="1" ref="AH933" ca="1">RIGHT(CELL("address",INDEX(Agenda!A:A,MATCH(DataFromForm[[#This Row],[Date]],Agenda!A:A,0))),3)-1</f>
        <v>#VALUE!</v>
      </c>
      <c r="AI933" s="4" t="e" cm="1">
        <f t="array" ref="AI933">INDEX(MatriceHeureHeure[], MATCH(AG933*1,TableHeuresMinutes[Colonne1],0),MATCH(AF933*1,(MatriceHeureHeure[#Headers])*1,0))</f>
        <v>#VALUE!</v>
      </c>
      <c r="AJ933" s="37">
        <v>0</v>
      </c>
      <c r="AK933" s="48" t="e">
        <f>LEFT(TEXT(DataFromForm[[#This Row],[Heure sieste]],"0000"),2)</f>
        <v>#VALUE!</v>
      </c>
      <c r="AL933" s="31" t="e">
        <f>LEFT(TEXT(DataFromForm[[#This Row],[Heure sieste]],"0000"),2)+1</f>
        <v>#VALUE!</v>
      </c>
      <c r="AM933" t="e">
        <f>IF(RIGHT(DataFromForm[[#This Row],[Heure sieste]],2)*1 &gt;57, AL933,AK933)</f>
        <v>#VALUE!</v>
      </c>
      <c r="AN933" t="e">
        <f>IF(RIGHT(DataFromForm[[#This Row],[Heure sieste]],2)*1 &gt;57,0,MROUND(RIGHT(DataFromForm[[#This Row],[Heure sieste]]*1,2),15))</f>
        <v>#VALUE!</v>
      </c>
      <c r="AO933" t="e">
        <f>MROUND(DataFromForm[[#This Row],[Durée sieste]],15)</f>
        <v>#VALUE!</v>
      </c>
      <c r="AP933" t="e" cm="1">
        <f t="array" aca="1" ref="AP933" ca="1">RIGHT(CELL("address",INDEX(Agenda!A:A,MATCH(DataFromForm[[#This Row],[Date]],Agenda!A:A,0))),3)</f>
        <v>#VALUE!</v>
      </c>
      <c r="AQ933" s="4" t="e" cm="1">
        <f t="array" ref="AQ933">INDEX(MatriceHeureHeure[], MATCH(AN933*1,TableHeuresMinutes[Colonne1],0),MATCH(AM933*1,(MatriceHeureHeure[#Headers])*1,0))</f>
        <v>#VALUE!</v>
      </c>
      <c r="AR933" t="e">
        <f t="shared" si="15"/>
        <v>#VALUE!</v>
      </c>
    </row>
    <row r="934" spans="16:44">
      <c r="P934" s="30" t="e">
        <f>LEFT(TEXT(DataFromForm[[#This Row],[Heure coucher]],"0000"),2)</f>
        <v>#VALUE!</v>
      </c>
      <c r="Q934" s="31" t="e">
        <f>LEFT(TEXT(DataFromForm[[#This Row],[Heure coucher]],"0000"),2)+1</f>
        <v>#VALUE!</v>
      </c>
      <c r="R934" s="32" t="e">
        <f>IF(RIGHT(DataFromForm[[#This Row],[Heure coucher]],2)*1 &gt;57,Q934, P934)</f>
        <v>#VALUE!</v>
      </c>
      <c r="S934" s="33" t="e">
        <f>IF(RIGHT(DataFromForm[[#This Row],[Heure coucher]],2)*1 &gt;57,0,MROUND(RIGHT(DataFromForm[[#This Row],[Heure coucher]]*1,2),15))</f>
        <v>#VALUE!</v>
      </c>
      <c r="T934" s="20" t="e" cm="1">
        <f t="array" aca="1" ref="T934" ca="1">RIGHT(CELL("address",INDEX(Agenda!A:A,MATCH(DataFromForm[[#This Row],[Date]],Agenda!A:A,0))),3)</f>
        <v>#VALUE!</v>
      </c>
      <c r="U934" s="34" t="e" cm="1">
        <f t="array" ref="U934">INDEX(MatriceHeureHeure[], MATCH(S934*1,TableHeuresMinutes[Colonne1],0),MATCH(R934*1,(MatriceHeureHeure[#Headers])*1,0))</f>
        <v>#VALUE!</v>
      </c>
      <c r="W934" s="30" t="e">
        <f>LEFT(TEXT(DataFromForm[[#This Row],[Heure levé]],"0000"),2)</f>
        <v>#VALUE!</v>
      </c>
      <c r="X934" s="31" t="e">
        <f>LEFT(TEXT(DataFromForm[[#This Row],[Heure levé]],"0000"),2)+1</f>
        <v>#VALUE!</v>
      </c>
      <c r="Y934" t="e">
        <f>IF(RIGHT(DataFromForm[[#This Row],[Heure levé]],2)*1 &gt;57, X934,W934)</f>
        <v>#VALUE!</v>
      </c>
      <c r="Z934" t="e">
        <f>IF(RIGHT(DataFromForm[[#This Row],[Heure levé]],2)*1 &gt;57,0,MROUND(RIGHT(DataFromForm[[#This Row],[Heure coucher]]*1,2),15))</f>
        <v>#VALUE!</v>
      </c>
      <c r="AA934" t="e" cm="1">
        <f t="array" aca="1" ref="AA934" ca="1">RIGHT(CELL("address",INDEX(Agenda!A:A,MATCH(DataFromForm[[#This Row],[Date]],Agenda!A:A,0))),3)</f>
        <v>#VALUE!</v>
      </c>
      <c r="AB934" s="4" t="e" cm="1">
        <f t="array" ref="AB934">INDEX(MatriceHeureHeure[], MATCH(Z934*1,TableHeuresMinutes[Colonne1],0),MATCH(Y934*1,(MatriceHeureHeure[#Headers])*1,0))</f>
        <v>#VALUE!</v>
      </c>
      <c r="AD934" s="48" t="e">
        <f>LEFT(TEXT(DataFromForm[[#This Row],[HeureBoisson]],"0000"),2)</f>
        <v>#VALUE!</v>
      </c>
      <c r="AE934" s="31" t="e">
        <f>LEFT(TEXT(DataFromForm[[#This Row],[HeureBoisson]],"0000"),2)+1</f>
        <v>#VALUE!</v>
      </c>
      <c r="AF934" t="e">
        <f>IF(RIGHT(DataFromForm[[#This Row],[HeureBoisson]],2)*1 &gt;57, AE934,AD934)</f>
        <v>#VALUE!</v>
      </c>
      <c r="AG934" t="e">
        <f>IF(RIGHT(DataFromForm[[#This Row],[HeureBoisson]],2)*1 &gt;57,0,MROUND(RIGHT(DataFromForm[[#This Row],[Heure coucher]]*1,2),15))</f>
        <v>#VALUE!</v>
      </c>
      <c r="AH934" t="e" cm="1">
        <f t="array" aca="1" ref="AH934" ca="1">RIGHT(CELL("address",INDEX(Agenda!A:A,MATCH(DataFromForm[[#This Row],[Date]],Agenda!A:A,0))),3)-1</f>
        <v>#VALUE!</v>
      </c>
      <c r="AI934" s="4" t="e" cm="1">
        <f t="array" ref="AI934">INDEX(MatriceHeureHeure[], MATCH(AG934*1,TableHeuresMinutes[Colonne1],0),MATCH(AF934*1,(MatriceHeureHeure[#Headers])*1,0))</f>
        <v>#VALUE!</v>
      </c>
      <c r="AJ934" s="37">
        <v>0</v>
      </c>
      <c r="AK934" s="48" t="e">
        <f>LEFT(TEXT(DataFromForm[[#This Row],[Heure sieste]],"0000"),2)</f>
        <v>#VALUE!</v>
      </c>
      <c r="AL934" s="31" t="e">
        <f>LEFT(TEXT(DataFromForm[[#This Row],[Heure sieste]],"0000"),2)+1</f>
        <v>#VALUE!</v>
      </c>
      <c r="AM934" t="e">
        <f>IF(RIGHT(DataFromForm[[#This Row],[Heure sieste]],2)*1 &gt;57, AL934,AK934)</f>
        <v>#VALUE!</v>
      </c>
      <c r="AN934" t="e">
        <f>IF(RIGHT(DataFromForm[[#This Row],[Heure sieste]],2)*1 &gt;57,0,MROUND(RIGHT(DataFromForm[[#This Row],[Heure sieste]]*1,2),15))</f>
        <v>#VALUE!</v>
      </c>
      <c r="AO934" t="e">
        <f>MROUND(DataFromForm[[#This Row],[Durée sieste]],15)</f>
        <v>#VALUE!</v>
      </c>
      <c r="AP934" t="e" cm="1">
        <f t="array" aca="1" ref="AP934" ca="1">RIGHT(CELL("address",INDEX(Agenda!A:A,MATCH(DataFromForm[[#This Row],[Date]],Agenda!A:A,0))),3)</f>
        <v>#VALUE!</v>
      </c>
      <c r="AQ934" s="4" t="e" cm="1">
        <f t="array" ref="AQ934">INDEX(MatriceHeureHeure[], MATCH(AN934*1,TableHeuresMinutes[Colonne1],0),MATCH(AM934*1,(MatriceHeureHeure[#Headers])*1,0))</f>
        <v>#VALUE!</v>
      </c>
      <c r="AR934" t="e">
        <f t="shared" si="15"/>
        <v>#VALUE!</v>
      </c>
    </row>
    <row r="935" spans="16:44">
      <c r="P935" s="30" t="e">
        <f>LEFT(TEXT(DataFromForm[[#This Row],[Heure coucher]],"0000"),2)</f>
        <v>#VALUE!</v>
      </c>
      <c r="Q935" s="31" t="e">
        <f>LEFT(TEXT(DataFromForm[[#This Row],[Heure coucher]],"0000"),2)+1</f>
        <v>#VALUE!</v>
      </c>
      <c r="R935" s="32" t="e">
        <f>IF(RIGHT(DataFromForm[[#This Row],[Heure coucher]],2)*1 &gt;57,Q935, P935)</f>
        <v>#VALUE!</v>
      </c>
      <c r="S935" s="33" t="e">
        <f>IF(RIGHT(DataFromForm[[#This Row],[Heure coucher]],2)*1 &gt;57,0,MROUND(RIGHT(DataFromForm[[#This Row],[Heure coucher]]*1,2),15))</f>
        <v>#VALUE!</v>
      </c>
      <c r="T935" s="20" t="e" cm="1">
        <f t="array" aca="1" ref="T935" ca="1">RIGHT(CELL("address",INDEX(Agenda!A:A,MATCH(DataFromForm[[#This Row],[Date]],Agenda!A:A,0))),3)</f>
        <v>#VALUE!</v>
      </c>
      <c r="U935" s="34" t="e" cm="1">
        <f t="array" ref="U935">INDEX(MatriceHeureHeure[], MATCH(S935*1,TableHeuresMinutes[Colonne1],0),MATCH(R935*1,(MatriceHeureHeure[#Headers])*1,0))</f>
        <v>#VALUE!</v>
      </c>
      <c r="W935" s="30" t="e">
        <f>LEFT(TEXT(DataFromForm[[#This Row],[Heure levé]],"0000"),2)</f>
        <v>#VALUE!</v>
      </c>
      <c r="X935" s="31" t="e">
        <f>LEFT(TEXT(DataFromForm[[#This Row],[Heure levé]],"0000"),2)+1</f>
        <v>#VALUE!</v>
      </c>
      <c r="Y935" t="e">
        <f>IF(RIGHT(DataFromForm[[#This Row],[Heure levé]],2)*1 &gt;57, X935,W935)</f>
        <v>#VALUE!</v>
      </c>
      <c r="Z935" t="e">
        <f>IF(RIGHT(DataFromForm[[#This Row],[Heure levé]],2)*1 &gt;57,0,MROUND(RIGHT(DataFromForm[[#This Row],[Heure coucher]]*1,2),15))</f>
        <v>#VALUE!</v>
      </c>
      <c r="AA935" t="e" cm="1">
        <f t="array" aca="1" ref="AA935" ca="1">RIGHT(CELL("address",INDEX(Agenda!A:A,MATCH(DataFromForm[[#This Row],[Date]],Agenda!A:A,0))),3)</f>
        <v>#VALUE!</v>
      </c>
      <c r="AB935" s="4" t="e" cm="1">
        <f t="array" ref="AB935">INDEX(MatriceHeureHeure[], MATCH(Z935*1,TableHeuresMinutes[Colonne1],0),MATCH(Y935*1,(MatriceHeureHeure[#Headers])*1,0))</f>
        <v>#VALUE!</v>
      </c>
      <c r="AD935" s="48" t="e">
        <f>LEFT(TEXT(DataFromForm[[#This Row],[HeureBoisson]],"0000"),2)</f>
        <v>#VALUE!</v>
      </c>
      <c r="AE935" s="31" t="e">
        <f>LEFT(TEXT(DataFromForm[[#This Row],[HeureBoisson]],"0000"),2)+1</f>
        <v>#VALUE!</v>
      </c>
      <c r="AF935" t="e">
        <f>IF(RIGHT(DataFromForm[[#This Row],[HeureBoisson]],2)*1 &gt;57, AE935,AD935)</f>
        <v>#VALUE!</v>
      </c>
      <c r="AG935" t="e">
        <f>IF(RIGHT(DataFromForm[[#This Row],[HeureBoisson]],2)*1 &gt;57,0,MROUND(RIGHT(DataFromForm[[#This Row],[Heure coucher]]*1,2),15))</f>
        <v>#VALUE!</v>
      </c>
      <c r="AH935" t="e" cm="1">
        <f t="array" aca="1" ref="AH935" ca="1">RIGHT(CELL("address",INDEX(Agenda!A:A,MATCH(DataFromForm[[#This Row],[Date]],Agenda!A:A,0))),3)-1</f>
        <v>#VALUE!</v>
      </c>
      <c r="AI935" s="4" t="e" cm="1">
        <f t="array" ref="AI935">INDEX(MatriceHeureHeure[], MATCH(AG935*1,TableHeuresMinutes[Colonne1],0),MATCH(AF935*1,(MatriceHeureHeure[#Headers])*1,0))</f>
        <v>#VALUE!</v>
      </c>
      <c r="AJ935" s="37">
        <v>0</v>
      </c>
      <c r="AK935" s="48" t="e">
        <f>LEFT(TEXT(DataFromForm[[#This Row],[Heure sieste]],"0000"),2)</f>
        <v>#VALUE!</v>
      </c>
      <c r="AL935" s="31" t="e">
        <f>LEFT(TEXT(DataFromForm[[#This Row],[Heure sieste]],"0000"),2)+1</f>
        <v>#VALUE!</v>
      </c>
      <c r="AM935" t="e">
        <f>IF(RIGHT(DataFromForm[[#This Row],[Heure sieste]],2)*1 &gt;57, AL935,AK935)</f>
        <v>#VALUE!</v>
      </c>
      <c r="AN935" t="e">
        <f>IF(RIGHT(DataFromForm[[#This Row],[Heure sieste]],2)*1 &gt;57,0,MROUND(RIGHT(DataFromForm[[#This Row],[Heure sieste]]*1,2),15))</f>
        <v>#VALUE!</v>
      </c>
      <c r="AO935" t="e">
        <f>MROUND(DataFromForm[[#This Row],[Durée sieste]],15)</f>
        <v>#VALUE!</v>
      </c>
      <c r="AP935" t="e" cm="1">
        <f t="array" aca="1" ref="AP935" ca="1">RIGHT(CELL("address",INDEX(Agenda!A:A,MATCH(DataFromForm[[#This Row],[Date]],Agenda!A:A,0))),3)</f>
        <v>#VALUE!</v>
      </c>
      <c r="AQ935" s="4" t="e" cm="1">
        <f t="array" ref="AQ935">INDEX(MatriceHeureHeure[], MATCH(AN935*1,TableHeuresMinutes[Colonne1],0),MATCH(AM935*1,(MatriceHeureHeure[#Headers])*1,0))</f>
        <v>#VALUE!</v>
      </c>
      <c r="AR935" t="e">
        <f t="shared" si="15"/>
        <v>#VALUE!</v>
      </c>
    </row>
    <row r="936" spans="16:44">
      <c r="P936" s="30" t="e">
        <f>LEFT(TEXT(DataFromForm[[#This Row],[Heure coucher]],"0000"),2)</f>
        <v>#VALUE!</v>
      </c>
      <c r="Q936" s="31" t="e">
        <f>LEFT(TEXT(DataFromForm[[#This Row],[Heure coucher]],"0000"),2)+1</f>
        <v>#VALUE!</v>
      </c>
      <c r="R936" s="32" t="e">
        <f>IF(RIGHT(DataFromForm[[#This Row],[Heure coucher]],2)*1 &gt;57,Q936, P936)</f>
        <v>#VALUE!</v>
      </c>
      <c r="S936" s="33" t="e">
        <f>IF(RIGHT(DataFromForm[[#This Row],[Heure coucher]],2)*1 &gt;57,0,MROUND(RIGHT(DataFromForm[[#This Row],[Heure coucher]]*1,2),15))</f>
        <v>#VALUE!</v>
      </c>
      <c r="T936" s="20" t="e" cm="1">
        <f t="array" aca="1" ref="T936" ca="1">RIGHT(CELL("address",INDEX(Agenda!A:A,MATCH(DataFromForm[[#This Row],[Date]],Agenda!A:A,0))),3)</f>
        <v>#VALUE!</v>
      </c>
      <c r="U936" s="34" t="e" cm="1">
        <f t="array" ref="U936">INDEX(MatriceHeureHeure[], MATCH(S936*1,TableHeuresMinutes[Colonne1],0),MATCH(R936*1,(MatriceHeureHeure[#Headers])*1,0))</f>
        <v>#VALUE!</v>
      </c>
      <c r="W936" s="30" t="e">
        <f>LEFT(TEXT(DataFromForm[[#This Row],[Heure levé]],"0000"),2)</f>
        <v>#VALUE!</v>
      </c>
      <c r="X936" s="31" t="e">
        <f>LEFT(TEXT(DataFromForm[[#This Row],[Heure levé]],"0000"),2)+1</f>
        <v>#VALUE!</v>
      </c>
      <c r="Y936" t="e">
        <f>IF(RIGHT(DataFromForm[[#This Row],[Heure levé]],2)*1 &gt;57, X936,W936)</f>
        <v>#VALUE!</v>
      </c>
      <c r="Z936" t="e">
        <f>IF(RIGHT(DataFromForm[[#This Row],[Heure levé]],2)*1 &gt;57,0,MROUND(RIGHT(DataFromForm[[#This Row],[Heure coucher]]*1,2),15))</f>
        <v>#VALUE!</v>
      </c>
      <c r="AA936" t="e" cm="1">
        <f t="array" aca="1" ref="AA936" ca="1">RIGHT(CELL("address",INDEX(Agenda!A:A,MATCH(DataFromForm[[#This Row],[Date]],Agenda!A:A,0))),3)</f>
        <v>#VALUE!</v>
      </c>
      <c r="AB936" s="4" t="e" cm="1">
        <f t="array" ref="AB936">INDEX(MatriceHeureHeure[], MATCH(Z936*1,TableHeuresMinutes[Colonne1],0),MATCH(Y936*1,(MatriceHeureHeure[#Headers])*1,0))</f>
        <v>#VALUE!</v>
      </c>
      <c r="AD936" s="48" t="e">
        <f>LEFT(TEXT(DataFromForm[[#This Row],[HeureBoisson]],"0000"),2)</f>
        <v>#VALUE!</v>
      </c>
      <c r="AE936" s="31" t="e">
        <f>LEFT(TEXT(DataFromForm[[#This Row],[HeureBoisson]],"0000"),2)+1</f>
        <v>#VALUE!</v>
      </c>
      <c r="AF936" t="e">
        <f>IF(RIGHT(DataFromForm[[#This Row],[HeureBoisson]],2)*1 &gt;57, AE936,AD936)</f>
        <v>#VALUE!</v>
      </c>
      <c r="AG936" t="e">
        <f>IF(RIGHT(DataFromForm[[#This Row],[HeureBoisson]],2)*1 &gt;57,0,MROUND(RIGHT(DataFromForm[[#This Row],[Heure coucher]]*1,2),15))</f>
        <v>#VALUE!</v>
      </c>
      <c r="AH936" t="e" cm="1">
        <f t="array" aca="1" ref="AH936" ca="1">RIGHT(CELL("address",INDEX(Agenda!A:A,MATCH(DataFromForm[[#This Row],[Date]],Agenda!A:A,0))),3)-1</f>
        <v>#VALUE!</v>
      </c>
      <c r="AI936" s="4" t="e" cm="1">
        <f t="array" ref="AI936">INDEX(MatriceHeureHeure[], MATCH(AG936*1,TableHeuresMinutes[Colonne1],0),MATCH(AF936*1,(MatriceHeureHeure[#Headers])*1,0))</f>
        <v>#VALUE!</v>
      </c>
      <c r="AJ936" s="37">
        <v>0</v>
      </c>
    </row>
    <row r="937" spans="16:44">
      <c r="AJ937" s="37">
        <v>0</v>
      </c>
    </row>
    <row r="938" spans="16:44">
      <c r="AJ938" s="37">
        <v>0</v>
      </c>
    </row>
    <row r="939" spans="16:44">
      <c r="AJ939" s="37">
        <v>0</v>
      </c>
    </row>
    <row r="940" spans="16:44">
      <c r="AJ940" s="37">
        <v>0</v>
      </c>
    </row>
    <row r="941" spans="16:44">
      <c r="AJ941" s="37">
        <v>0</v>
      </c>
    </row>
    <row r="942" spans="16:44">
      <c r="AJ942" s="37">
        <v>0</v>
      </c>
    </row>
    <row r="943" spans="16:44">
      <c r="AJ943" s="37">
        <v>0</v>
      </c>
    </row>
    <row r="944" spans="16:44">
      <c r="AJ944" s="37">
        <v>0</v>
      </c>
    </row>
    <row r="945" spans="36:36">
      <c r="AJ945" s="37">
        <v>0</v>
      </c>
    </row>
    <row r="946" spans="36:36">
      <c r="AJ946" s="37">
        <v>0</v>
      </c>
    </row>
    <row r="947" spans="36:36">
      <c r="AJ947" s="37">
        <v>0</v>
      </c>
    </row>
    <row r="948" spans="36:36">
      <c r="AJ948" s="37">
        <v>0</v>
      </c>
    </row>
    <row r="949" spans="36:36">
      <c r="AJ949" s="37">
        <v>0</v>
      </c>
    </row>
    <row r="950" spans="36:36">
      <c r="AJ950" s="37">
        <v>0</v>
      </c>
    </row>
    <row r="951" spans="36:36">
      <c r="AJ951" s="37">
        <v>0</v>
      </c>
    </row>
    <row r="952" spans="36:36">
      <c r="AJ952" s="37">
        <v>0</v>
      </c>
    </row>
    <row r="953" spans="36:36">
      <c r="AJ953" s="37">
        <v>0</v>
      </c>
    </row>
    <row r="954" spans="36:36">
      <c r="AJ954" s="37">
        <v>0</v>
      </c>
    </row>
    <row r="955" spans="36:36">
      <c r="AJ955" s="37">
        <v>0</v>
      </c>
    </row>
    <row r="956" spans="36:36">
      <c r="AJ956" s="37">
        <v>0</v>
      </c>
    </row>
    <row r="957" spans="36:36">
      <c r="AJ957" s="37">
        <v>0</v>
      </c>
    </row>
    <row r="958" spans="36:36">
      <c r="AJ958" s="37">
        <v>0</v>
      </c>
    </row>
    <row r="959" spans="36:36">
      <c r="AJ959" s="37">
        <v>0</v>
      </c>
    </row>
    <row r="960" spans="36:36">
      <c r="AJ960" s="37">
        <v>0</v>
      </c>
    </row>
    <row r="961" spans="36:36">
      <c r="AJ961" s="37">
        <v>0</v>
      </c>
    </row>
    <row r="962" spans="36:36">
      <c r="AJ962" s="37">
        <v>0</v>
      </c>
    </row>
    <row r="963" spans="36:36">
      <c r="AJ963" s="37">
        <v>0</v>
      </c>
    </row>
    <row r="964" spans="36:36">
      <c r="AJ964" s="37">
        <v>0</v>
      </c>
    </row>
    <row r="965" spans="36:36">
      <c r="AJ965" s="37">
        <v>0</v>
      </c>
    </row>
    <row r="966" spans="36:36">
      <c r="AJ966" s="37">
        <v>0</v>
      </c>
    </row>
    <row r="967" spans="36:36">
      <c r="AJ967" s="37">
        <v>0</v>
      </c>
    </row>
    <row r="968" spans="36:36">
      <c r="AJ968" s="37">
        <v>0</v>
      </c>
    </row>
    <row r="969" spans="36:36">
      <c r="AJ969" s="37">
        <v>0</v>
      </c>
    </row>
    <row r="970" spans="36:36">
      <c r="AJ970" s="37">
        <v>0</v>
      </c>
    </row>
    <row r="971" spans="36:36">
      <c r="AJ971" s="37">
        <v>0</v>
      </c>
    </row>
    <row r="972" spans="36:36">
      <c r="AJ972" s="37">
        <v>0</v>
      </c>
    </row>
    <row r="973" spans="36:36">
      <c r="AJ973" s="37">
        <v>0</v>
      </c>
    </row>
    <row r="974" spans="36:36">
      <c r="AJ974" s="37">
        <v>0</v>
      </c>
    </row>
    <row r="975" spans="36:36">
      <c r="AJ975" s="37">
        <v>0</v>
      </c>
    </row>
    <row r="976" spans="36:36">
      <c r="AJ976" s="37">
        <v>0</v>
      </c>
    </row>
    <row r="977" spans="36:36">
      <c r="AJ977" s="37">
        <v>0</v>
      </c>
    </row>
    <row r="978" spans="36:36">
      <c r="AJ978" s="37">
        <v>0</v>
      </c>
    </row>
    <row r="979" spans="36:36">
      <c r="AJ979" s="37">
        <v>0</v>
      </c>
    </row>
    <row r="980" spans="36:36">
      <c r="AJ980" s="37">
        <v>0</v>
      </c>
    </row>
    <row r="981" spans="36:36">
      <c r="AJ981" s="37">
        <v>0</v>
      </c>
    </row>
    <row r="982" spans="36:36">
      <c r="AJ982" s="37">
        <v>0</v>
      </c>
    </row>
    <row r="983" spans="36:36">
      <c r="AJ983" s="37">
        <v>0</v>
      </c>
    </row>
    <row r="984" spans="36:36">
      <c r="AJ984" s="37">
        <v>0</v>
      </c>
    </row>
    <row r="985" spans="36:36">
      <c r="AJ985" s="37">
        <v>0</v>
      </c>
    </row>
    <row r="986" spans="36:36">
      <c r="AJ986" s="37">
        <v>0</v>
      </c>
    </row>
    <row r="987" spans="36:36">
      <c r="AJ987" s="37">
        <v>0</v>
      </c>
    </row>
    <row r="988" spans="36:36">
      <c r="AJ988" s="37">
        <v>0</v>
      </c>
    </row>
    <row r="989" spans="36:36">
      <c r="AJ989" s="37">
        <v>0</v>
      </c>
    </row>
    <row r="990" spans="36:36">
      <c r="AJ990" s="37">
        <v>0</v>
      </c>
    </row>
    <row r="991" spans="36:36">
      <c r="AJ991" s="37">
        <v>0</v>
      </c>
    </row>
    <row r="992" spans="36:36">
      <c r="AJ992" s="37">
        <v>0</v>
      </c>
    </row>
    <row r="993" spans="36:36">
      <c r="AJ993" s="37">
        <v>0</v>
      </c>
    </row>
    <row r="994" spans="36:36">
      <c r="AJ994" s="37">
        <v>0</v>
      </c>
    </row>
    <row r="995" spans="36:36">
      <c r="AJ995" s="37">
        <v>0</v>
      </c>
    </row>
    <row r="996" spans="36:36">
      <c r="AJ996" s="37">
        <v>0</v>
      </c>
    </row>
    <row r="997" spans="36:36">
      <c r="AJ997" s="37">
        <v>0</v>
      </c>
    </row>
    <row r="998" spans="36:36">
      <c r="AJ998" s="37">
        <v>0</v>
      </c>
    </row>
    <row r="999" spans="36:36">
      <c r="AJ999" s="37">
        <v>0</v>
      </c>
    </row>
    <row r="1000" spans="36:36">
      <c r="AJ1000" s="37">
        <v>0</v>
      </c>
    </row>
    <row r="1001" spans="36:36">
      <c r="AJ1001" s="37">
        <v>0</v>
      </c>
    </row>
    <row r="1002" spans="36:36">
      <c r="AJ1002" s="37">
        <v>0</v>
      </c>
    </row>
    <row r="1003" spans="36:36">
      <c r="AJ1003" s="37">
        <v>0</v>
      </c>
    </row>
    <row r="1004" spans="36:36">
      <c r="AJ1004" s="37">
        <v>0</v>
      </c>
    </row>
    <row r="1005" spans="36:36">
      <c r="AJ1005" s="37">
        <v>0</v>
      </c>
    </row>
    <row r="1006" spans="36:36">
      <c r="AJ1006" s="37">
        <v>0</v>
      </c>
    </row>
    <row r="1007" spans="36:36">
      <c r="AJ1007" s="37">
        <v>0</v>
      </c>
    </row>
    <row r="1008" spans="36:36">
      <c r="AJ1008" s="37">
        <v>0</v>
      </c>
    </row>
    <row r="1009" spans="36:36">
      <c r="AJ1009" s="37">
        <v>0</v>
      </c>
    </row>
    <row r="1010" spans="36:36">
      <c r="AJ1010" s="37">
        <v>0</v>
      </c>
    </row>
    <row r="1011" spans="36:36">
      <c r="AJ1011" s="37">
        <v>0</v>
      </c>
    </row>
    <row r="1012" spans="36:36">
      <c r="AJ1012" s="37">
        <v>0</v>
      </c>
    </row>
    <row r="1013" spans="36:36">
      <c r="AJ1013" s="37">
        <v>0</v>
      </c>
    </row>
    <row r="1014" spans="36:36">
      <c r="AJ1014" s="37">
        <v>0</v>
      </c>
    </row>
    <row r="1015" spans="36:36">
      <c r="AJ1015" s="37">
        <v>0</v>
      </c>
    </row>
    <row r="1016" spans="36:36">
      <c r="AJ1016" s="37">
        <v>0</v>
      </c>
    </row>
    <row r="1017" spans="36:36">
      <c r="AJ1017" s="37">
        <v>0</v>
      </c>
    </row>
    <row r="1018" spans="36:36">
      <c r="AJ1018" s="37">
        <v>0</v>
      </c>
    </row>
    <row r="1019" spans="36:36">
      <c r="AJ1019" s="37">
        <v>0</v>
      </c>
    </row>
    <row r="1020" spans="36:36">
      <c r="AJ1020" s="37">
        <v>0</v>
      </c>
    </row>
    <row r="1021" spans="36:36">
      <c r="AJ1021" s="37">
        <v>0</v>
      </c>
    </row>
    <row r="1022" spans="36:36">
      <c r="AJ1022" s="37">
        <v>0</v>
      </c>
    </row>
    <row r="1023" spans="36:36">
      <c r="AJ1023" s="37">
        <v>0</v>
      </c>
    </row>
    <row r="1024" spans="36:36">
      <c r="AJ1024" s="37">
        <v>0</v>
      </c>
    </row>
    <row r="1025" spans="36:36">
      <c r="AJ1025" s="37">
        <v>0</v>
      </c>
    </row>
    <row r="1026" spans="36:36">
      <c r="AJ1026" s="37">
        <v>0</v>
      </c>
    </row>
    <row r="1027" spans="36:36">
      <c r="AJ1027" s="37">
        <v>0</v>
      </c>
    </row>
    <row r="1028" spans="36:36">
      <c r="AJ1028" s="37">
        <v>0</v>
      </c>
    </row>
    <row r="1029" spans="36:36">
      <c r="AJ1029" s="37">
        <v>0</v>
      </c>
    </row>
    <row r="1030" spans="36:36">
      <c r="AJ1030" s="37">
        <v>0</v>
      </c>
    </row>
    <row r="1031" spans="36:36">
      <c r="AJ1031" s="37">
        <v>0</v>
      </c>
    </row>
    <row r="1032" spans="36:36">
      <c r="AJ1032" s="37">
        <v>0</v>
      </c>
    </row>
    <row r="1033" spans="36:36">
      <c r="AJ1033" s="37">
        <v>0</v>
      </c>
    </row>
    <row r="1034" spans="36:36">
      <c r="AJ1034" s="37">
        <v>0</v>
      </c>
    </row>
    <row r="1035" spans="36:36">
      <c r="AJ1035" s="37">
        <v>0</v>
      </c>
    </row>
    <row r="1036" spans="36:36">
      <c r="AJ1036" s="37">
        <v>0</v>
      </c>
    </row>
    <row r="1037" spans="36:36">
      <c r="AJ1037" s="37">
        <v>0</v>
      </c>
    </row>
    <row r="1038" spans="36:36">
      <c r="AJ1038" s="37">
        <v>0</v>
      </c>
    </row>
    <row r="1039" spans="36:36">
      <c r="AJ1039" s="37">
        <v>0</v>
      </c>
    </row>
    <row r="1040" spans="36:36">
      <c r="AJ1040" s="37">
        <v>0</v>
      </c>
    </row>
    <row r="1041" spans="36:36">
      <c r="AJ1041" s="37">
        <v>0</v>
      </c>
    </row>
    <row r="1042" spans="36:36">
      <c r="AJ1042" s="37">
        <v>0</v>
      </c>
    </row>
    <row r="1043" spans="36:36">
      <c r="AJ1043" s="37">
        <v>0</v>
      </c>
    </row>
    <row r="1044" spans="36:36">
      <c r="AJ1044" s="37">
        <v>0</v>
      </c>
    </row>
    <row r="1045" spans="36:36">
      <c r="AJ1045" s="37">
        <v>0</v>
      </c>
    </row>
    <row r="1046" spans="36:36">
      <c r="AJ1046" s="37">
        <v>0</v>
      </c>
    </row>
    <row r="1047" spans="36:36">
      <c r="AJ1047" s="37">
        <v>0</v>
      </c>
    </row>
    <row r="1048" spans="36:36">
      <c r="AJ1048" s="37">
        <v>0</v>
      </c>
    </row>
    <row r="1049" spans="36:36">
      <c r="AJ1049" s="37">
        <v>0</v>
      </c>
    </row>
    <row r="1050" spans="36:36">
      <c r="AJ1050" s="37">
        <v>0</v>
      </c>
    </row>
    <row r="1051" spans="36:36">
      <c r="AJ1051" s="37">
        <v>0</v>
      </c>
    </row>
    <row r="1052" spans="36:36">
      <c r="AJ1052" s="37">
        <v>0</v>
      </c>
    </row>
    <row r="1053" spans="36:36">
      <c r="AJ1053" s="37">
        <v>0</v>
      </c>
    </row>
    <row r="1054" spans="36:36">
      <c r="AJ1054" s="37">
        <v>0</v>
      </c>
    </row>
    <row r="1055" spans="36:36">
      <c r="AJ1055" s="37">
        <v>0</v>
      </c>
    </row>
    <row r="1056" spans="36:36">
      <c r="AJ1056" s="37">
        <v>0</v>
      </c>
    </row>
    <row r="1057" spans="36:36">
      <c r="AJ1057" s="37">
        <v>0</v>
      </c>
    </row>
    <row r="1058" spans="36:36">
      <c r="AJ1058" s="37">
        <v>0</v>
      </c>
    </row>
    <row r="1059" spans="36:36">
      <c r="AJ1059" s="37">
        <v>0</v>
      </c>
    </row>
    <row r="1060" spans="36:36">
      <c r="AJ1060" s="37">
        <v>0</v>
      </c>
    </row>
    <row r="1061" spans="36:36">
      <c r="AJ1061" s="37">
        <v>0</v>
      </c>
    </row>
    <row r="1062" spans="36:36">
      <c r="AJ1062" s="37">
        <v>0</v>
      </c>
    </row>
    <row r="1063" spans="36:36">
      <c r="AJ1063" s="37">
        <v>0</v>
      </c>
    </row>
    <row r="1064" spans="36:36">
      <c r="AJ1064" s="37">
        <v>0</v>
      </c>
    </row>
    <row r="1065" spans="36:36">
      <c r="AJ1065" s="37">
        <v>0</v>
      </c>
    </row>
    <row r="1066" spans="36:36">
      <c r="AJ1066" s="37">
        <v>0</v>
      </c>
    </row>
    <row r="1067" spans="36:36">
      <c r="AJ1067" s="37">
        <v>0</v>
      </c>
    </row>
    <row r="1068" spans="36:36">
      <c r="AJ1068" s="37">
        <v>0</v>
      </c>
    </row>
    <row r="1069" spans="36:36">
      <c r="AJ1069" s="37">
        <v>0</v>
      </c>
    </row>
    <row r="1070" spans="36:36">
      <c r="AJ1070" s="37">
        <v>0</v>
      </c>
    </row>
    <row r="1071" spans="36:36">
      <c r="AJ1071" s="37">
        <v>0</v>
      </c>
    </row>
    <row r="1072" spans="36:36">
      <c r="AJ1072" s="37">
        <v>0</v>
      </c>
    </row>
    <row r="1073" spans="36:36">
      <c r="AJ1073" s="37">
        <v>0</v>
      </c>
    </row>
    <row r="1074" spans="36:36">
      <c r="AJ1074" s="37">
        <v>0</v>
      </c>
    </row>
    <row r="1075" spans="36:36">
      <c r="AJ1075" s="37">
        <v>0</v>
      </c>
    </row>
    <row r="1076" spans="36:36">
      <c r="AJ1076" s="37">
        <v>0</v>
      </c>
    </row>
  </sheetData>
  <phoneticPr fontId="11" type="noConversion"/>
  <conditionalFormatting sqref="N1:N1048576">
    <cfRule type="cellIs" dxfId="8" priority="1" operator="equal">
      <formula>"t"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CF1C-AD4F-F94F-BDF7-F37FC823242A}">
  <sheetPr codeName="Sheet3"/>
  <dimension ref="A1:V32"/>
  <sheetViews>
    <sheetView topLeftCell="A7" workbookViewId="0">
      <selection activeCell="D44" sqref="D44"/>
    </sheetView>
  </sheetViews>
  <sheetFormatPr defaultColWidth="10.5703125" defaultRowHeight="15"/>
  <cols>
    <col min="1" max="1" width="23.140625" bestFit="1" customWidth="1"/>
  </cols>
  <sheetData>
    <row r="1" spans="1:11" ht="28.5">
      <c r="A1" s="68" t="s">
        <v>305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23.25">
      <c r="A3" s="13" t="s">
        <v>306</v>
      </c>
      <c r="B3" s="13"/>
    </row>
    <row r="4" spans="1:11" ht="23.25">
      <c r="A4" s="13"/>
      <c r="B4" s="13"/>
    </row>
    <row r="5" spans="1:11" ht="23.25">
      <c r="A5" s="13" t="s">
        <v>307</v>
      </c>
      <c r="B5" s="13">
        <v>7.4</v>
      </c>
    </row>
    <row r="6" spans="1:11" ht="23.25">
      <c r="A6" s="13" t="s">
        <v>308</v>
      </c>
      <c r="B6" s="13">
        <v>6.4</v>
      </c>
    </row>
    <row r="26" spans="3:22">
      <c r="C26" s="14"/>
      <c r="D26" s="14"/>
      <c r="E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30" spans="3:22">
      <c r="H30" t="e">
        <f>MATCH(COLUMN(),MatriceHeureHeure[22],0)</f>
        <v>#N/A</v>
      </c>
    </row>
    <row r="31" spans="3:22">
      <c r="H31" t="e">
        <f>VLOOKUP(COLUMN(),MatriceHeureHeure[22],1,FALSE)</f>
        <v>#N/A</v>
      </c>
      <c r="J31">
        <f>ROW()</f>
        <v>31</v>
      </c>
      <c r="K31">
        <f>COLUMN()</f>
        <v>11</v>
      </c>
    </row>
    <row r="32" spans="3:22">
      <c r="H32" t="e">
        <f>VLOOKUP(COLUMN(),MatriceHeureHeure[22],1,FALSE)</f>
        <v>#N/A</v>
      </c>
    </row>
  </sheetData>
  <mergeCells count="1">
    <mergeCell ref="A1:K1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1BA8-AD85-0145-B740-78891F117F69}">
  <sheetPr codeName="Sheet5"/>
  <dimension ref="A1:Y18"/>
  <sheetViews>
    <sheetView workbookViewId="0">
      <selection activeCell="L2" sqref="L2"/>
    </sheetView>
  </sheetViews>
  <sheetFormatPr defaultColWidth="11.42578125" defaultRowHeight="15"/>
  <cols>
    <col min="1" max="1" width="11.42578125" style="21"/>
  </cols>
  <sheetData>
    <row r="1" spans="1:25">
      <c r="A1" t="s">
        <v>309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238</v>
      </c>
      <c r="S1" t="s">
        <v>242</v>
      </c>
      <c r="T1" t="s">
        <v>326</v>
      </c>
      <c r="U1" t="s">
        <v>327</v>
      </c>
      <c r="V1" t="s">
        <v>244</v>
      </c>
      <c r="W1" t="s">
        <v>328</v>
      </c>
      <c r="X1" t="s">
        <v>329</v>
      </c>
      <c r="Y1" t="s">
        <v>330</v>
      </c>
    </row>
    <row r="2" spans="1:25">
      <c r="A2">
        <v>0</v>
      </c>
      <c r="B2" t="s">
        <v>23</v>
      </c>
      <c r="C2" t="s">
        <v>331</v>
      </c>
      <c r="D2" t="s">
        <v>332</v>
      </c>
      <c r="E2" t="s">
        <v>333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  <c r="K2" t="s">
        <v>339</v>
      </c>
      <c r="L2" t="s">
        <v>340</v>
      </c>
      <c r="M2" t="s">
        <v>341</v>
      </c>
      <c r="N2" t="s">
        <v>342</v>
      </c>
      <c r="O2" t="s">
        <v>343</v>
      </c>
      <c r="P2" t="s">
        <v>344</v>
      </c>
      <c r="Q2" t="s">
        <v>345</v>
      </c>
      <c r="R2" t="s">
        <v>346</v>
      </c>
      <c r="S2" t="s">
        <v>347</v>
      </c>
      <c r="T2" t="s">
        <v>348</v>
      </c>
      <c r="U2" t="s">
        <v>349</v>
      </c>
      <c r="V2" t="s">
        <v>350</v>
      </c>
      <c r="W2" t="s">
        <v>351</v>
      </c>
      <c r="X2" t="s">
        <v>352</v>
      </c>
      <c r="Y2" t="s">
        <v>353</v>
      </c>
    </row>
    <row r="3" spans="1:25">
      <c r="A3" s="21">
        <v>15</v>
      </c>
      <c r="B3" t="s">
        <v>28</v>
      </c>
      <c r="C3" t="s">
        <v>354</v>
      </c>
      <c r="D3" t="s">
        <v>355</v>
      </c>
      <c r="E3" t="s">
        <v>356</v>
      </c>
      <c r="F3" t="s">
        <v>34</v>
      </c>
      <c r="G3" t="s">
        <v>357</v>
      </c>
      <c r="H3" t="s">
        <v>358</v>
      </c>
      <c r="I3" t="s">
        <v>359</v>
      </c>
      <c r="J3" t="s">
        <v>360</v>
      </c>
      <c r="K3" t="s">
        <v>361</v>
      </c>
      <c r="L3" t="s">
        <v>362</v>
      </c>
      <c r="M3" t="s">
        <v>363</v>
      </c>
      <c r="N3" t="s">
        <v>364</v>
      </c>
      <c r="O3" t="s">
        <v>365</v>
      </c>
      <c r="P3" t="s">
        <v>366</v>
      </c>
      <c r="Q3" t="s">
        <v>367</v>
      </c>
      <c r="R3" t="s">
        <v>368</v>
      </c>
      <c r="S3" t="s">
        <v>369</v>
      </c>
      <c r="T3" t="s">
        <v>370</v>
      </c>
      <c r="U3" t="s">
        <v>371</v>
      </c>
      <c r="V3" t="s">
        <v>372</v>
      </c>
      <c r="W3" t="s">
        <v>373</v>
      </c>
      <c r="X3" t="s">
        <v>374</v>
      </c>
      <c r="Y3" t="s">
        <v>375</v>
      </c>
    </row>
    <row r="4" spans="1:25">
      <c r="A4" s="21">
        <v>30</v>
      </c>
      <c r="B4" t="s">
        <v>48</v>
      </c>
      <c r="C4" t="s">
        <v>376</v>
      </c>
      <c r="D4" t="s">
        <v>16</v>
      </c>
      <c r="E4" t="s">
        <v>377</v>
      </c>
      <c r="F4" t="s">
        <v>33</v>
      </c>
      <c r="G4" t="s">
        <v>378</v>
      </c>
      <c r="H4" t="s">
        <v>379</v>
      </c>
      <c r="I4" t="s">
        <v>380</v>
      </c>
      <c r="J4" t="s">
        <v>381</v>
      </c>
      <c r="K4" t="s">
        <v>382</v>
      </c>
      <c r="L4" t="s">
        <v>383</v>
      </c>
      <c r="M4" t="s">
        <v>384</v>
      </c>
      <c r="N4" t="s">
        <v>385</v>
      </c>
      <c r="O4" t="s">
        <v>386</v>
      </c>
      <c r="P4" t="s">
        <v>387</v>
      </c>
      <c r="Q4" t="s">
        <v>388</v>
      </c>
      <c r="R4" t="s">
        <v>389</v>
      </c>
      <c r="S4" t="s">
        <v>390</v>
      </c>
      <c r="T4" t="s">
        <v>391</v>
      </c>
      <c r="U4" t="s">
        <v>392</v>
      </c>
      <c r="V4" t="s">
        <v>393</v>
      </c>
      <c r="W4" t="s">
        <v>394</v>
      </c>
      <c r="X4" t="s">
        <v>395</v>
      </c>
      <c r="Y4" t="s">
        <v>396</v>
      </c>
    </row>
    <row r="5" spans="1:25">
      <c r="A5" s="21">
        <v>45</v>
      </c>
      <c r="B5" t="s">
        <v>397</v>
      </c>
      <c r="C5" t="s">
        <v>398</v>
      </c>
      <c r="D5" t="s">
        <v>399</v>
      </c>
      <c r="E5" t="s">
        <v>400</v>
      </c>
      <c r="F5" t="s">
        <v>401</v>
      </c>
      <c r="G5" t="s">
        <v>402</v>
      </c>
      <c r="H5" t="s">
        <v>403</v>
      </c>
      <c r="I5" t="s">
        <v>404</v>
      </c>
      <c r="J5" t="s">
        <v>405</v>
      </c>
      <c r="K5" t="s">
        <v>406</v>
      </c>
      <c r="L5" t="s">
        <v>407</v>
      </c>
      <c r="M5" t="s">
        <v>408</v>
      </c>
      <c r="N5" t="s">
        <v>409</v>
      </c>
      <c r="O5" t="s">
        <v>410</v>
      </c>
      <c r="P5" t="s">
        <v>411</v>
      </c>
      <c r="Q5" t="s">
        <v>412</v>
      </c>
      <c r="R5" t="s">
        <v>413</v>
      </c>
      <c r="S5" t="s">
        <v>414</v>
      </c>
      <c r="T5" t="s">
        <v>415</v>
      </c>
      <c r="U5" t="s">
        <v>416</v>
      </c>
      <c r="V5" t="s">
        <v>417</v>
      </c>
      <c r="W5" t="s">
        <v>418</v>
      </c>
      <c r="X5" t="s">
        <v>419</v>
      </c>
      <c r="Y5" t="s">
        <v>420</v>
      </c>
    </row>
    <row r="18" spans="1:1">
      <c r="A18"/>
    </row>
  </sheetData>
  <phoneticPr fontId="1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B5C393F04738418188E57A3F92B474" ma:contentTypeVersion="4" ma:contentTypeDescription="Crée un document." ma:contentTypeScope="" ma:versionID="492a628caf6566e22602c6b51038b7ce">
  <xsd:schema xmlns:xsd="http://www.w3.org/2001/XMLSchema" xmlns:xs="http://www.w3.org/2001/XMLSchema" xmlns:p="http://schemas.microsoft.com/office/2006/metadata/properties" xmlns:ns2="0220bad8-9f2f-4f56-b881-04bcb9acc084" xmlns:ns3="f632fa48-aa98-4579-b9d9-63ab60fd6684" targetNamespace="http://schemas.microsoft.com/office/2006/metadata/properties" ma:root="true" ma:fieldsID="4c36c9abba1a46c4e11df1a9f50a968b" ns2:_="" ns3:_="">
    <xsd:import namespace="0220bad8-9f2f-4f56-b881-04bcb9acc084"/>
    <xsd:import namespace="f632fa48-aa98-4579-b9d9-63ab60fd66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0bad8-9f2f-4f56-b881-04bcb9acc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2fa48-aa98-4579-b9d9-63ab60fd66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32fa48-aa98-4579-b9d9-63ab60fd6684">
      <UserInfo>
        <DisplayName>Berenger thevenet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41C0A89-B270-4187-89BD-0D087A161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20bad8-9f2f-4f56-b881-04bcb9acc084"/>
    <ds:schemaRef ds:uri="f632fa48-aa98-4579-b9d9-63ab60fd66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7B16D8-F599-4C69-B686-96BD2AF241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6A58E5-8145-459F-B29A-F675D9F134F8}">
  <ds:schemaRefs>
    <ds:schemaRef ds:uri="http://schemas.microsoft.com/office/2006/metadata/properties"/>
    <ds:schemaRef ds:uri="http://schemas.microsoft.com/office/infopath/2007/PartnerControls"/>
    <ds:schemaRef ds:uri="f632fa48-aa98-4579-b9d9-63ab60fd66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Agenda</vt:lpstr>
      <vt:lpstr>Echelles</vt:lpstr>
      <vt:lpstr>Form</vt:lpstr>
      <vt:lpstr>Moyennes</vt:lpstr>
      <vt:lpstr>Matrice lettre heure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Bérenger T.</cp:lastModifiedBy>
  <cp:revision/>
  <dcterms:created xsi:type="dcterms:W3CDTF">2020-08-13T09:42:21Z</dcterms:created>
  <dcterms:modified xsi:type="dcterms:W3CDTF">2022-08-01T16:00:18Z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0x01010030B5C393F04738418188E57A3F92B474</vt:lpwstr>
  </property>
</Properties>
</file>