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han/Desktop/"/>
    </mc:Choice>
  </mc:AlternateContent>
  <xr:revisionPtr revIDLastSave="0" documentId="13_ncr:1_{B74E3925-C2EF-5649-9FD1-B3FA042AB021}" xr6:coauthVersionLast="47" xr6:coauthVersionMax="47" xr10:uidLastSave="{00000000-0000-0000-0000-000000000000}"/>
  <bookViews>
    <workbookView xWindow="0" yWindow="500" windowWidth="28800" windowHeight="17500" xr2:uid="{CD766CEC-62FE-0544-AD74-01C15DA40390}"/>
  </bookViews>
  <sheets>
    <sheet name="资产概览" sheetId="1" r:id="rId1"/>
    <sheet name="收支概览" sheetId="2" r:id="rId2"/>
    <sheet name="资产明细" sheetId="3" r:id="rId3"/>
    <sheet name="收支明细" sheetId="4" r:id="rId4"/>
    <sheet name="保险明细" sheetId="5" r:id="rId5"/>
  </sheets>
  <definedNames>
    <definedName name="_xlnm._FilterDatabase" localSheetId="1" hidden="1">收支概览!$C$22:$C$34</definedName>
    <definedName name="_xlchart.v1.0" hidden="1">资产概览!$J$3:$K$3</definedName>
    <definedName name="_xlchart.v1.1" hidden="1">资产概览!$J$4:$K$4</definedName>
    <definedName name="_xlchart.v1.2" hidden="1">资产概览!$B$4</definedName>
    <definedName name="_xlchart.v1.3" hidden="1">资产概览!$C$3:$F$3</definedName>
    <definedName name="_xlchart.v1.4" hidden="1">资产概览!$C$4:$F$4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  <c r="K24" i="2"/>
  <c r="K25" i="2"/>
  <c r="K26" i="2"/>
  <c r="K27" i="2"/>
  <c r="K28" i="2"/>
  <c r="K29" i="2"/>
  <c r="K30" i="2"/>
  <c r="K31" i="2"/>
  <c r="K32" i="2"/>
  <c r="K33" i="2"/>
  <c r="K34" i="2"/>
  <c r="K23" i="2"/>
  <c r="X59" i="2" l="1"/>
  <c r="Y59" i="2"/>
  <c r="Z59" i="2"/>
  <c r="AA59" i="2"/>
  <c r="AB59" i="2"/>
  <c r="AC59" i="2"/>
  <c r="AD59" i="2"/>
  <c r="AE59" i="2"/>
  <c r="W59" i="2"/>
  <c r="C60" i="2"/>
  <c r="D24" i="2" s="1"/>
  <c r="C61" i="2"/>
  <c r="D25" i="2" s="1"/>
  <c r="C62" i="2"/>
  <c r="D26" i="2" s="1"/>
  <c r="C63" i="2"/>
  <c r="D27" i="2" s="1"/>
  <c r="C64" i="2"/>
  <c r="D28" i="2" s="1"/>
  <c r="C65" i="2"/>
  <c r="D29" i="2" s="1"/>
  <c r="C66" i="2"/>
  <c r="D30" i="2" s="1"/>
  <c r="C67" i="2"/>
  <c r="D31" i="2" s="1"/>
  <c r="C68" i="2"/>
  <c r="D32" i="2" s="1"/>
  <c r="C69" i="2"/>
  <c r="D33" i="2" s="1"/>
  <c r="C70" i="2"/>
  <c r="D34" i="2" s="1"/>
  <c r="G59" i="2"/>
  <c r="E39" i="2" s="1"/>
  <c r="H59" i="2"/>
  <c r="F39" i="2" s="1"/>
  <c r="I59" i="2"/>
  <c r="G39" i="2" s="1"/>
  <c r="J59" i="2"/>
  <c r="H39" i="2" s="1"/>
  <c r="K59" i="2"/>
  <c r="I39" i="2" s="1"/>
  <c r="L59" i="2"/>
  <c r="J39" i="2" s="1"/>
  <c r="G60" i="2"/>
  <c r="E40" i="2" s="1"/>
  <c r="H60" i="2"/>
  <c r="F40" i="2" s="1"/>
  <c r="I60" i="2"/>
  <c r="G40" i="2" s="1"/>
  <c r="J60" i="2"/>
  <c r="H40" i="2" s="1"/>
  <c r="K60" i="2"/>
  <c r="I40" i="2" s="1"/>
  <c r="L60" i="2"/>
  <c r="J40" i="2" s="1"/>
  <c r="G61" i="2"/>
  <c r="E41" i="2" s="1"/>
  <c r="H61" i="2"/>
  <c r="F41" i="2" s="1"/>
  <c r="I61" i="2"/>
  <c r="G41" i="2" s="1"/>
  <c r="J61" i="2"/>
  <c r="H41" i="2" s="1"/>
  <c r="K61" i="2"/>
  <c r="I41" i="2" s="1"/>
  <c r="L61" i="2"/>
  <c r="J41" i="2" s="1"/>
  <c r="G62" i="2"/>
  <c r="E42" i="2" s="1"/>
  <c r="H62" i="2"/>
  <c r="F42" i="2" s="1"/>
  <c r="I62" i="2"/>
  <c r="G42" i="2" s="1"/>
  <c r="J62" i="2"/>
  <c r="H42" i="2" s="1"/>
  <c r="K62" i="2"/>
  <c r="I42" i="2" s="1"/>
  <c r="L62" i="2"/>
  <c r="J42" i="2" s="1"/>
  <c r="G63" i="2"/>
  <c r="E43" i="2" s="1"/>
  <c r="H63" i="2"/>
  <c r="F43" i="2" s="1"/>
  <c r="I63" i="2"/>
  <c r="G43" i="2" s="1"/>
  <c r="J63" i="2"/>
  <c r="H43" i="2" s="1"/>
  <c r="K63" i="2"/>
  <c r="I43" i="2" s="1"/>
  <c r="L63" i="2"/>
  <c r="J43" i="2" s="1"/>
  <c r="G64" i="2"/>
  <c r="E44" i="2" s="1"/>
  <c r="H64" i="2"/>
  <c r="F44" i="2" s="1"/>
  <c r="I64" i="2"/>
  <c r="G44" i="2" s="1"/>
  <c r="J64" i="2"/>
  <c r="H44" i="2" s="1"/>
  <c r="K64" i="2"/>
  <c r="I44" i="2" s="1"/>
  <c r="L64" i="2"/>
  <c r="J44" i="2" s="1"/>
  <c r="G65" i="2"/>
  <c r="E45" i="2" s="1"/>
  <c r="H65" i="2"/>
  <c r="F45" i="2" s="1"/>
  <c r="I65" i="2"/>
  <c r="G45" i="2" s="1"/>
  <c r="J65" i="2"/>
  <c r="H45" i="2" s="1"/>
  <c r="K65" i="2"/>
  <c r="I45" i="2" s="1"/>
  <c r="L65" i="2"/>
  <c r="J45" i="2" s="1"/>
  <c r="G66" i="2"/>
  <c r="E46" i="2" s="1"/>
  <c r="H66" i="2"/>
  <c r="F46" i="2" s="1"/>
  <c r="I66" i="2"/>
  <c r="G46" i="2" s="1"/>
  <c r="J66" i="2"/>
  <c r="H46" i="2" s="1"/>
  <c r="K66" i="2"/>
  <c r="I46" i="2" s="1"/>
  <c r="L66" i="2"/>
  <c r="J46" i="2" s="1"/>
  <c r="G67" i="2"/>
  <c r="E47" i="2" s="1"/>
  <c r="H67" i="2"/>
  <c r="F47" i="2" s="1"/>
  <c r="I67" i="2"/>
  <c r="G47" i="2" s="1"/>
  <c r="J67" i="2"/>
  <c r="H47" i="2" s="1"/>
  <c r="K67" i="2"/>
  <c r="I47" i="2" s="1"/>
  <c r="L67" i="2"/>
  <c r="J47" i="2" s="1"/>
  <c r="G68" i="2"/>
  <c r="E48" i="2" s="1"/>
  <c r="H68" i="2"/>
  <c r="F48" i="2" s="1"/>
  <c r="I68" i="2"/>
  <c r="G48" i="2" s="1"/>
  <c r="J68" i="2"/>
  <c r="H48" i="2" s="1"/>
  <c r="K68" i="2"/>
  <c r="I48" i="2" s="1"/>
  <c r="L68" i="2"/>
  <c r="J48" i="2" s="1"/>
  <c r="G69" i="2"/>
  <c r="E49" i="2" s="1"/>
  <c r="H69" i="2"/>
  <c r="F49" i="2" s="1"/>
  <c r="I69" i="2"/>
  <c r="G49" i="2" s="1"/>
  <c r="J69" i="2"/>
  <c r="H49" i="2" s="1"/>
  <c r="K69" i="2"/>
  <c r="I49" i="2" s="1"/>
  <c r="L69" i="2"/>
  <c r="J49" i="2" s="1"/>
  <c r="G70" i="2"/>
  <c r="E50" i="2" s="1"/>
  <c r="H70" i="2"/>
  <c r="F50" i="2" s="1"/>
  <c r="I70" i="2"/>
  <c r="G50" i="2" s="1"/>
  <c r="J70" i="2"/>
  <c r="H50" i="2" s="1"/>
  <c r="K70" i="2"/>
  <c r="I50" i="2" s="1"/>
  <c r="L70" i="2"/>
  <c r="J50" i="2" s="1"/>
  <c r="F60" i="2"/>
  <c r="D40" i="2" s="1"/>
  <c r="F61" i="2"/>
  <c r="D41" i="2" s="1"/>
  <c r="F62" i="2"/>
  <c r="D42" i="2" s="1"/>
  <c r="F63" i="2"/>
  <c r="D43" i="2" s="1"/>
  <c r="F64" i="2"/>
  <c r="D44" i="2" s="1"/>
  <c r="F65" i="2"/>
  <c r="D45" i="2" s="1"/>
  <c r="F66" i="2"/>
  <c r="D46" i="2" s="1"/>
  <c r="F67" i="2"/>
  <c r="D47" i="2" s="1"/>
  <c r="F68" i="2"/>
  <c r="D48" i="2" s="1"/>
  <c r="F69" i="2"/>
  <c r="D49" i="2" s="1"/>
  <c r="F70" i="2"/>
  <c r="D50" i="2" s="1"/>
  <c r="F59" i="2"/>
  <c r="D39" i="2" s="1"/>
  <c r="D59" i="2"/>
  <c r="G23" i="2" s="1"/>
  <c r="C59" i="2"/>
  <c r="D23" i="2" s="1"/>
  <c r="D60" i="2"/>
  <c r="G24" i="2" s="1"/>
  <c r="D61" i="2"/>
  <c r="G25" i="2" s="1"/>
  <c r="D62" i="2"/>
  <c r="G26" i="2" s="1"/>
  <c r="D63" i="2"/>
  <c r="G27" i="2" s="1"/>
  <c r="D64" i="2"/>
  <c r="G28" i="2" s="1"/>
  <c r="D65" i="2"/>
  <c r="G29" i="2" s="1"/>
  <c r="D66" i="2"/>
  <c r="G30" i="2" s="1"/>
  <c r="D67" i="2"/>
  <c r="G31" i="2" s="1"/>
  <c r="D68" i="2"/>
  <c r="G32" i="2" s="1"/>
  <c r="D69" i="2"/>
  <c r="G33" i="2" s="1"/>
  <c r="D70" i="2"/>
  <c r="G34" i="2" s="1"/>
  <c r="K5" i="4"/>
  <c r="AF59" i="2" s="1"/>
  <c r="K4" i="1"/>
  <c r="J4" i="1"/>
  <c r="F4" i="1"/>
  <c r="E4" i="1"/>
  <c r="D4" i="1"/>
  <c r="C4" i="1"/>
  <c r="B4" i="1"/>
  <c r="D20" i="1"/>
  <c r="M11" i="5"/>
  <c r="F20" i="1" s="1"/>
  <c r="M3" i="5"/>
  <c r="M4" i="5"/>
  <c r="M5" i="5"/>
  <c r="M6" i="5"/>
  <c r="M7" i="5"/>
  <c r="M8" i="5"/>
  <c r="M9" i="5"/>
  <c r="M10" i="5"/>
  <c r="M2" i="5"/>
  <c r="J23" i="2" l="1"/>
  <c r="L23" i="2" s="1"/>
  <c r="J28" i="2"/>
  <c r="L28" i="2" s="1"/>
  <c r="J27" i="2"/>
  <c r="L27" i="2" s="1"/>
  <c r="J34" i="2"/>
  <c r="L34" i="2" s="1"/>
  <c r="J26" i="2"/>
  <c r="L26" i="2" s="1"/>
  <c r="J33" i="2"/>
  <c r="L33" i="2" s="1"/>
  <c r="J25" i="2"/>
  <c r="L25" i="2" s="1"/>
  <c r="J32" i="2"/>
  <c r="L32" i="2" s="1"/>
  <c r="J24" i="2"/>
  <c r="L24" i="2" s="1"/>
  <c r="H23" i="2"/>
  <c r="J31" i="2"/>
  <c r="L31" i="2" s="1"/>
  <c r="J30" i="2"/>
  <c r="L30" i="2" s="1"/>
  <c r="J29" i="2"/>
  <c r="L29" i="2" s="1"/>
  <c r="K49" i="2"/>
  <c r="K41" i="2"/>
  <c r="K39" i="2"/>
  <c r="K43" i="2"/>
  <c r="K50" i="2"/>
  <c r="K42" i="2"/>
  <c r="K48" i="2"/>
  <c r="K47" i="2"/>
  <c r="K46" i="2"/>
  <c r="K40" i="2"/>
  <c r="F53" i="2"/>
  <c r="K45" i="2"/>
  <c r="K44" i="2"/>
  <c r="G53" i="2"/>
  <c r="I29" i="2"/>
  <c r="I28" i="2"/>
  <c r="I27" i="2"/>
  <c r="I34" i="2"/>
  <c r="I24" i="2"/>
  <c r="I25" i="2"/>
  <c r="I32" i="2"/>
  <c r="I31" i="2"/>
  <c r="I26" i="2"/>
  <c r="I33" i="2"/>
  <c r="I30" i="2"/>
  <c r="F28" i="2"/>
  <c r="F34" i="2"/>
  <c r="F26" i="2"/>
  <c r="F29" i="2"/>
  <c r="F27" i="2"/>
  <c r="F33" i="2"/>
  <c r="F25" i="2"/>
  <c r="F32" i="2"/>
  <c r="F31" i="2"/>
  <c r="F30" i="2"/>
  <c r="F24" i="2"/>
  <c r="M59" i="2"/>
  <c r="M60" i="2"/>
  <c r="M63" i="2"/>
  <c r="M62" i="2"/>
  <c r="M61" i="2"/>
  <c r="C71" i="2"/>
  <c r="N66" i="2" s="1"/>
  <c r="M66" i="2"/>
  <c r="M67" i="2"/>
  <c r="M68" i="2"/>
  <c r="M64" i="2"/>
  <c r="M65" i="2"/>
  <c r="M69" i="2"/>
  <c r="E66" i="2"/>
  <c r="E65" i="2"/>
  <c r="E64" i="2"/>
  <c r="E63" i="2"/>
  <c r="E70" i="2"/>
  <c r="E62" i="2"/>
  <c r="E69" i="2"/>
  <c r="E61" i="2"/>
  <c r="E68" i="2"/>
  <c r="E60" i="2"/>
  <c r="E67" i="2"/>
  <c r="E59" i="2"/>
  <c r="D71" i="2"/>
  <c r="F71" i="2"/>
  <c r="J71" i="2"/>
  <c r="I71" i="2"/>
  <c r="H71" i="2"/>
  <c r="G71" i="2"/>
  <c r="M70" i="2" s="1"/>
  <c r="L71" i="2"/>
  <c r="K71" i="2"/>
  <c r="N59" i="2"/>
  <c r="N65" i="2"/>
  <c r="N64" i="2"/>
  <c r="N63" i="2"/>
  <c r="N70" i="2"/>
  <c r="N62" i="2"/>
  <c r="N61" i="2"/>
  <c r="N60" i="2"/>
  <c r="N69" i="2"/>
  <c r="N68" i="2"/>
  <c r="N67" i="2"/>
  <c r="L8" i="3"/>
  <c r="L13" i="3"/>
  <c r="F20" i="3"/>
  <c r="C20" i="3"/>
  <c r="I13" i="3"/>
  <c r="F13" i="3"/>
  <c r="C13" i="3"/>
  <c r="K18" i="3"/>
  <c r="K17" i="3"/>
  <c r="E26" i="2" l="1"/>
  <c r="I53" i="2"/>
  <c r="J53" i="2" s="1"/>
  <c r="E31" i="2"/>
  <c r="E30" i="2"/>
  <c r="E25" i="2"/>
  <c r="E32" i="2"/>
  <c r="E27" i="2"/>
  <c r="H34" i="2"/>
  <c r="H33" i="2"/>
  <c r="H26" i="2"/>
  <c r="H31" i="2"/>
  <c r="H32" i="2"/>
  <c r="E28" i="2"/>
  <c r="E29" i="2"/>
  <c r="E33" i="2"/>
  <c r="E34" i="2"/>
  <c r="H27" i="2"/>
  <c r="H28" i="2"/>
  <c r="H30" i="2"/>
  <c r="H29" i="2"/>
  <c r="E24" i="2"/>
  <c r="H24" i="2"/>
  <c r="H25" i="2"/>
  <c r="E23" i="2"/>
  <c r="H53" i="2"/>
  <c r="E71" i="2"/>
  <c r="M71" i="2"/>
  <c r="D5" i="2"/>
  <c r="D8" i="2"/>
  <c r="N71" i="2"/>
  <c r="D11" i="2" s="1"/>
  <c r="D17" i="1"/>
  <c r="D19" i="1"/>
  <c r="L4" i="1"/>
  <c r="D18" i="1" l="1"/>
  <c r="G4" i="1"/>
</calcChain>
</file>

<file path=xl/sharedStrings.xml><?xml version="1.0" encoding="utf-8"?>
<sst xmlns="http://schemas.openxmlformats.org/spreadsheetml/2006/main" count="291" uniqueCount="164">
  <si>
    <t>稳健理财</t>
    <phoneticPr fontId="1" type="noConversion"/>
  </si>
  <si>
    <t>类型</t>
    <phoneticPr fontId="1" type="noConversion"/>
  </si>
  <si>
    <t>当前值</t>
    <phoneticPr fontId="1" type="noConversion"/>
  </si>
  <si>
    <t>支付宝余额宝</t>
    <phoneticPr fontId="1" type="noConversion"/>
  </si>
  <si>
    <t>建设银行存单</t>
    <phoneticPr fontId="1" type="noConversion"/>
  </si>
  <si>
    <t>工商银行存单</t>
    <phoneticPr fontId="1" type="noConversion"/>
  </si>
  <si>
    <t>支付宝定期理财</t>
    <phoneticPr fontId="1" type="noConversion"/>
  </si>
  <si>
    <t>国债</t>
    <phoneticPr fontId="1" type="noConversion"/>
  </si>
  <si>
    <t>总计</t>
    <phoneticPr fontId="1" type="noConversion"/>
  </si>
  <si>
    <t>流动资产</t>
    <phoneticPr fontId="1" type="noConversion"/>
  </si>
  <si>
    <t>工商银行（2157）</t>
    <phoneticPr fontId="1" type="noConversion"/>
  </si>
  <si>
    <t>农业银行（1234）</t>
    <phoneticPr fontId="1" type="noConversion"/>
  </si>
  <si>
    <t>中国银行（2000）</t>
    <phoneticPr fontId="1" type="noConversion"/>
  </si>
  <si>
    <t>余额宝</t>
    <phoneticPr fontId="1" type="noConversion"/>
  </si>
  <si>
    <t>风险投资（长期理财）</t>
    <phoneticPr fontId="1" type="noConversion"/>
  </si>
  <si>
    <t>雪球基金</t>
    <phoneticPr fontId="1" type="noConversion"/>
  </si>
  <si>
    <t>支付宝基金</t>
    <phoneticPr fontId="1" type="noConversion"/>
  </si>
  <si>
    <t>同花顺股票</t>
    <phoneticPr fontId="1" type="noConversion"/>
  </si>
  <si>
    <t>微信零钱通</t>
    <phoneticPr fontId="1" type="noConversion"/>
  </si>
  <si>
    <t>固定资产</t>
    <phoneticPr fontId="1" type="noConversion"/>
  </si>
  <si>
    <t>房子</t>
    <phoneticPr fontId="1" type="noConversion"/>
  </si>
  <si>
    <t>车</t>
    <phoneticPr fontId="1" type="noConversion"/>
  </si>
  <si>
    <t>公积金</t>
    <phoneticPr fontId="1" type="noConversion"/>
  </si>
  <si>
    <t>长期债务</t>
    <phoneticPr fontId="1" type="noConversion"/>
  </si>
  <si>
    <t>未清余额</t>
    <phoneticPr fontId="1" type="noConversion"/>
  </si>
  <si>
    <t>房贷</t>
    <phoneticPr fontId="1" type="noConversion"/>
  </si>
  <si>
    <t>车贷</t>
    <phoneticPr fontId="1" type="noConversion"/>
  </si>
  <si>
    <t>短期债务</t>
    <phoneticPr fontId="1" type="noConversion"/>
  </si>
  <si>
    <t>信用卡</t>
    <phoneticPr fontId="1" type="noConversion"/>
  </si>
  <si>
    <t>应收款</t>
    <phoneticPr fontId="1" type="noConversion"/>
  </si>
  <si>
    <t>借给小红</t>
    <phoneticPr fontId="1" type="noConversion"/>
  </si>
  <si>
    <t>借给小白</t>
    <phoneticPr fontId="1" type="noConversion"/>
  </si>
  <si>
    <t>目标</t>
    <phoneticPr fontId="1" type="noConversion"/>
  </si>
  <si>
    <t>相机</t>
    <phoneticPr fontId="1" type="noConversion"/>
  </si>
  <si>
    <t>iPad</t>
    <phoneticPr fontId="1" type="noConversion"/>
  </si>
  <si>
    <t>目标金额</t>
    <phoneticPr fontId="1" type="noConversion"/>
  </si>
  <si>
    <t>当前金额</t>
    <phoneticPr fontId="1" type="noConversion"/>
  </si>
  <si>
    <t>资产位置</t>
    <phoneticPr fontId="1" type="noConversion"/>
  </si>
  <si>
    <t>心理账户</t>
    <phoneticPr fontId="1" type="noConversion"/>
  </si>
  <si>
    <t>1月</t>
    <phoneticPr fontId="1" type="noConversion"/>
  </si>
  <si>
    <t>月份</t>
    <phoneticPr fontId="1" type="noConversion"/>
  </si>
  <si>
    <t>月末资产明细</t>
    <phoneticPr fontId="1" type="noConversion"/>
  </si>
  <si>
    <t>风险投资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</si>
  <si>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</si>
  <si>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</si>
  <si>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</si>
  <si>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</si>
  <si>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</si>
  <si>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</si>
  <si>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</si>
  <si>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</si>
  <si>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</si>
  <si>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</si>
  <si>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</si>
  <si>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目标进度</t>
    <phoneticPr fontId="1" type="noConversion"/>
  </si>
  <si>
    <t>操作指南：请每月总结并补充填写各部分家庭资产分布状况，将自动计算后的总和（加粗字体）补充填写到下面的对应月末资产明细中。</t>
    <phoneticPr fontId="1" type="noConversion"/>
  </si>
  <si>
    <t>资产更新操作台</t>
    <phoneticPr fontId="1" type="noConversion"/>
  </si>
  <si>
    <t>资产总和</t>
    <phoneticPr fontId="1" type="noConversion"/>
  </si>
  <si>
    <t>债务总和</t>
    <phoneticPr fontId="1" type="noConversion"/>
  </si>
  <si>
    <t>时间</t>
    <phoneticPr fontId="1" type="noConversion"/>
  </si>
  <si>
    <t>家庭资产概览</t>
  </si>
  <si>
    <t>时间:</t>
    <phoneticPr fontId="1" type="noConversion"/>
  </si>
  <si>
    <t>“四笔钱”配置</t>
    <phoneticPr fontId="1" type="noConversion"/>
  </si>
  <si>
    <t>活钱</t>
    <phoneticPr fontId="1" type="noConversion"/>
  </si>
  <si>
    <t>稳健</t>
    <phoneticPr fontId="1" type="noConversion"/>
  </si>
  <si>
    <t>长期</t>
    <phoneticPr fontId="1" type="noConversion"/>
  </si>
  <si>
    <t>纸质</t>
    <phoneticPr fontId="1" type="noConversion"/>
  </si>
  <si>
    <t>父亲</t>
    <phoneticPr fontId="1" type="noConversion"/>
  </si>
  <si>
    <t>母亲</t>
    <phoneticPr fontId="1" type="noConversion"/>
  </si>
  <si>
    <t>电子</t>
    <phoneticPr fontId="1" type="noConversion"/>
  </si>
  <si>
    <t>重疾</t>
    <phoneticPr fontId="1" type="noConversion"/>
  </si>
  <si>
    <t>意外</t>
    <phoneticPr fontId="1" type="noConversion"/>
  </si>
  <si>
    <t>医疗</t>
    <phoneticPr fontId="1" type="noConversion"/>
  </si>
  <si>
    <t>寿险</t>
    <phoneticPr fontId="1" type="noConversion"/>
  </si>
  <si>
    <t>家庭成员</t>
    <phoneticPr fontId="1" type="noConversion"/>
  </si>
  <si>
    <t>保险类别</t>
    <phoneticPr fontId="1" type="noConversion"/>
  </si>
  <si>
    <t>产品名称</t>
    <phoneticPr fontId="1" type="noConversion"/>
  </si>
  <si>
    <t>保险公司</t>
    <phoneticPr fontId="1" type="noConversion"/>
  </si>
  <si>
    <t>投保人</t>
    <phoneticPr fontId="1" type="noConversion"/>
  </si>
  <si>
    <t>受益人</t>
    <phoneticPr fontId="1" type="noConversion"/>
  </si>
  <si>
    <t>保额（元）</t>
    <phoneticPr fontId="1" type="noConversion"/>
  </si>
  <si>
    <t>保障期限</t>
    <phoneticPr fontId="1" type="noConversion"/>
  </si>
  <si>
    <t>生效日</t>
    <phoneticPr fontId="1" type="noConversion"/>
  </si>
  <si>
    <t>年缴费金额（元）</t>
    <phoneticPr fontId="1" type="noConversion"/>
  </si>
  <si>
    <t>缴费卡</t>
    <phoneticPr fontId="1" type="noConversion"/>
  </si>
  <si>
    <t>缴费时间</t>
    <phoneticPr fontId="1" type="noConversion"/>
  </si>
  <si>
    <t>缴费年限</t>
    <phoneticPr fontId="1" type="noConversion"/>
  </si>
  <si>
    <t>保障责任</t>
    <phoneticPr fontId="1" type="noConversion"/>
  </si>
  <si>
    <t>保险合同号</t>
    <phoneticPr fontId="1" type="noConversion"/>
  </si>
  <si>
    <t>保单情况</t>
    <phoneticPr fontId="1" type="noConversion"/>
  </si>
  <si>
    <t>备注</t>
    <phoneticPr fontId="1" type="noConversion"/>
  </si>
  <si>
    <t>保险(年缴费)</t>
    <phoneticPr fontId="1" type="noConversion"/>
  </si>
  <si>
    <t>缴费月份</t>
    <phoneticPr fontId="1" type="noConversion"/>
  </si>
  <si>
    <t>本月需缴纳保费</t>
    <phoneticPr fontId="1" type="noConversion"/>
  </si>
  <si>
    <t>资产</t>
    <phoneticPr fontId="1" type="noConversion"/>
  </si>
  <si>
    <t>负债</t>
    <phoneticPr fontId="1" type="noConversion"/>
  </si>
  <si>
    <t>资产变化趋势</t>
    <phoneticPr fontId="1" type="noConversion"/>
  </si>
  <si>
    <t>1月</t>
  </si>
  <si>
    <t>家庭收支明细</t>
    <phoneticPr fontId="1" type="noConversion"/>
  </si>
  <si>
    <t>2月</t>
  </si>
  <si>
    <t>收入预期</t>
    <phoneticPr fontId="1" type="noConversion"/>
  </si>
  <si>
    <t>工资收入</t>
    <phoneticPr fontId="1" type="noConversion"/>
  </si>
  <si>
    <t>其他收入</t>
    <phoneticPr fontId="1" type="noConversion"/>
  </si>
  <si>
    <t>房屋</t>
  </si>
  <si>
    <t>房屋</t>
    <phoneticPr fontId="1" type="noConversion"/>
  </si>
  <si>
    <t>保险</t>
    <phoneticPr fontId="1" type="noConversion"/>
  </si>
  <si>
    <t>日用</t>
    <phoneticPr fontId="1" type="noConversion"/>
  </si>
  <si>
    <t>娱乐</t>
    <phoneticPr fontId="1" type="noConversion"/>
  </si>
  <si>
    <t>其他</t>
    <phoneticPr fontId="1" type="noConversion"/>
  </si>
  <si>
    <t>宠物</t>
    <phoneticPr fontId="1" type="noConversion"/>
  </si>
  <si>
    <t>支出预期</t>
    <phoneticPr fontId="1" type="noConversion"/>
  </si>
  <si>
    <t>收入记录</t>
    <phoneticPr fontId="1" type="noConversion"/>
  </si>
  <si>
    <t>成员</t>
    <phoneticPr fontId="1" type="noConversion"/>
  </si>
  <si>
    <t>收入类型</t>
    <phoneticPr fontId="1" type="noConversion"/>
  </si>
  <si>
    <t>收入金额</t>
    <phoneticPr fontId="1" type="noConversion"/>
  </si>
  <si>
    <t>爸爸</t>
  </si>
  <si>
    <t>工资</t>
  </si>
  <si>
    <t>支出记录</t>
    <phoneticPr fontId="1" type="noConversion"/>
  </si>
  <si>
    <t>支出类型</t>
    <phoneticPr fontId="1" type="noConversion"/>
  </si>
  <si>
    <t>支出金额</t>
    <phoneticPr fontId="1" type="noConversion"/>
  </si>
  <si>
    <t>家庭收支记录</t>
    <phoneticPr fontId="1" type="noConversion"/>
  </si>
  <si>
    <t>妈妈</t>
    <phoneticPr fontId="1" type="noConversion"/>
  </si>
  <si>
    <t>家庭收支概览</t>
    <phoneticPr fontId="1" type="noConversion"/>
  </si>
  <si>
    <t>全部</t>
  </si>
  <si>
    <t>年累计收入</t>
    <phoneticPr fontId="1" type="noConversion"/>
  </si>
  <si>
    <t>年累计支出</t>
    <phoneticPr fontId="1" type="noConversion"/>
  </si>
  <si>
    <t>收入</t>
    <phoneticPr fontId="1" type="noConversion"/>
  </si>
  <si>
    <t>支出</t>
    <phoneticPr fontId="1" type="noConversion"/>
  </si>
  <si>
    <t>盈余</t>
  </si>
  <si>
    <r>
      <t xml:space="preserve">预计盈余
</t>
    </r>
    <r>
      <rPr>
        <b/>
        <sz val="10"/>
        <color theme="1"/>
        <rFont val="仿宋"/>
        <family val="3"/>
        <charset val="134"/>
      </rPr>
      <t>(自动计算)</t>
    </r>
    <phoneticPr fontId="1" type="noConversion"/>
  </si>
  <si>
    <t>环比</t>
    <phoneticPr fontId="1" type="noConversion"/>
  </si>
  <si>
    <t>家庭月度收支预期</t>
    <phoneticPr fontId="1" type="noConversion"/>
  </si>
  <si>
    <r>
      <rPr>
        <sz val="14"/>
        <color theme="1"/>
        <rFont val="微软雅黑"/>
        <family val="2"/>
        <charset val="134"/>
      </rPr>
      <t>备注：此表为收支明细中家庭收支预期镜像版本，作为计算中间结果，</t>
    </r>
    <r>
      <rPr>
        <sz val="14"/>
        <color rgb="FFFF0000"/>
        <rFont val="微软雅黑"/>
        <family val="2"/>
        <charset val="134"/>
      </rPr>
      <t>请勿改动！</t>
    </r>
    <phoneticPr fontId="1" type="noConversion"/>
  </si>
  <si>
    <t>成员：</t>
    <phoneticPr fontId="1" type="noConversion"/>
  </si>
  <si>
    <t>工资</t>
    <phoneticPr fontId="1" type="noConversion"/>
  </si>
  <si>
    <t>收入总计</t>
    <phoneticPr fontId="1" type="noConversion"/>
  </si>
  <si>
    <t>支出总计</t>
    <phoneticPr fontId="1" type="noConversion"/>
  </si>
  <si>
    <t>年累计盈余</t>
    <phoneticPr fontId="1" type="noConversion"/>
  </si>
  <si>
    <t>/</t>
    <phoneticPr fontId="1" type="noConversion"/>
  </si>
  <si>
    <t>工资收入占比</t>
    <phoneticPr fontId="1" type="noConversion"/>
  </si>
  <si>
    <t>其他收入占比</t>
    <phoneticPr fontId="1" type="noConversion"/>
  </si>
  <si>
    <t>上月支出</t>
    <phoneticPr fontId="1" type="noConversion"/>
  </si>
  <si>
    <t>总支出</t>
    <phoneticPr fontId="1" type="noConversion"/>
  </si>
  <si>
    <t>当月总支出</t>
    <phoneticPr fontId="1" type="noConversion"/>
  </si>
  <si>
    <t>家庭总收入</t>
    <phoneticPr fontId="1" type="noConversion"/>
  </si>
  <si>
    <t>占总收入比例</t>
    <phoneticPr fontId="1" type="noConversion"/>
  </si>
  <si>
    <t>备注：</t>
    <phoneticPr fontId="1" type="noConversion"/>
  </si>
  <si>
    <t>高于预期收入</t>
    <phoneticPr fontId="1" type="noConversion"/>
  </si>
  <si>
    <t>等于预期收入</t>
    <phoneticPr fontId="1" type="noConversion"/>
  </si>
  <si>
    <t>低于预期收入</t>
    <phoneticPr fontId="1" type="noConversion"/>
  </si>
  <si>
    <t>低于预期支出</t>
    <phoneticPr fontId="1" type="noConversion"/>
  </si>
  <si>
    <t>等于预期支出</t>
    <phoneticPr fontId="1" type="noConversion"/>
  </si>
  <si>
    <t>高于预期支出</t>
    <phoneticPr fontId="1" type="noConversion"/>
  </si>
  <si>
    <t>高于预期盈余</t>
    <phoneticPr fontId="1" type="noConversion"/>
  </si>
  <si>
    <t>等于预期盈余</t>
    <phoneticPr fontId="1" type="noConversion"/>
  </si>
  <si>
    <t>低于预期盈余</t>
    <phoneticPr fontId="1" type="noConversion"/>
  </si>
  <si>
    <t>成员总收入</t>
    <phoneticPr fontId="1" type="noConversion"/>
  </si>
  <si>
    <t>成员支出分析</t>
    <phoneticPr fontId="1" type="noConversion"/>
  </si>
  <si>
    <t>成员收入分析</t>
    <phoneticPr fontId="1" type="noConversion"/>
  </si>
  <si>
    <t>成员收支月变化</t>
    <phoneticPr fontId="1" type="noConversion"/>
  </si>
  <si>
    <t>成员收入支出明细</t>
    <phoneticPr fontId="1" type="noConversion"/>
  </si>
  <si>
    <t>占月支出比例</t>
    <phoneticPr fontId="1" type="noConversion"/>
  </si>
  <si>
    <t>更新时间：2025年1月</t>
    <phoneticPr fontId="1" type="noConversion"/>
  </si>
  <si>
    <t>女儿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</si>
</sst>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;@"/>
    <numFmt numFmtId="177" formatCode="yyyy\-mm\-dd;@"/>
    <numFmt numFmtId="178" formatCode="0.0%"/>
    <numFmt numFmtId="179" formatCode="0_);[Red]\(0\)"/>
    <numFmt numFmtId="180" formatCode="&quot;¥&quot;#,##0.00;[Red]\-&quot;¥&quot;#,##0.00"/>
    <numFmt numFmtId="181" formatCode="[$-409]mmmmm;@"/>
  </numFmts>
  <fonts count="2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4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6"/>
      <color theme="1"/>
      <name val="仿宋"/>
      <family val="3"/>
      <charset val="134"/>
    </font>
    <font>
      <sz val="16"/>
      <color theme="1"/>
      <name val="仿宋"/>
      <family val="3"/>
      <charset val="134"/>
    </font>
    <font>
      <b/>
      <sz val="14"/>
      <color rgb="FFC8D5B9"/>
      <name val="微软雅黑"/>
      <family val="2"/>
      <charset val="134"/>
    </font>
    <font>
      <b/>
      <sz val="14"/>
      <color rgb="FFF5CAC3"/>
      <name val="微软雅黑"/>
      <family val="2"/>
      <charset val="134"/>
    </font>
    <font>
      <sz val="9"/>
      <color theme="1"/>
      <name val="等线"/>
      <family val="2"/>
      <charset val="134"/>
      <scheme val="minor"/>
    </font>
    <font>
      <sz val="12"/>
      <color rgb="FFE7B5BF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b/>
      <sz val="14"/>
      <color theme="1"/>
      <name val="仿宋"/>
      <family val="3"/>
      <charset val="134"/>
    </font>
    <font>
      <sz val="14"/>
      <color rgb="FFFF0000"/>
      <name val="微软雅黑"/>
      <family val="2"/>
      <charset val="134"/>
    </font>
    <font>
      <b/>
      <sz val="10"/>
      <color theme="1"/>
      <name val="仿宋"/>
      <family val="3"/>
      <charset val="134"/>
    </font>
    <font>
      <b/>
      <sz val="16"/>
      <color rgb="FF000000"/>
      <name val="微软雅黑"/>
      <family val="2"/>
      <charset val="134"/>
    </font>
    <font>
      <b/>
      <sz val="14"/>
      <color rgb="FF6F2DBD"/>
      <name val="微软雅黑"/>
      <family val="2"/>
      <charset val="134"/>
    </font>
    <font>
      <b/>
      <sz val="14"/>
      <color rgb="FF9381FF"/>
      <name val="微软雅黑"/>
      <family val="2"/>
      <charset val="134"/>
    </font>
    <font>
      <b/>
      <sz val="14"/>
      <color rgb="FFFFD8BE"/>
      <name val="微软雅黑"/>
      <family val="2"/>
      <charset val="134"/>
    </font>
    <font>
      <b/>
      <sz val="14"/>
      <color rgb="FFFFC000"/>
      <name val="微软雅黑"/>
      <family val="2"/>
      <charset val="134"/>
    </font>
    <font>
      <b/>
      <sz val="14"/>
      <color rgb="FF003049"/>
      <name val="微软雅黑"/>
      <family val="2"/>
      <charset val="134"/>
    </font>
    <font>
      <sz val="14"/>
      <color theme="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8FC0A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8D5B9"/>
        <bgColor indexed="64"/>
      </patternFill>
    </fill>
    <fill>
      <patternFill patternType="solid">
        <fgColor rgb="FFFF6700"/>
        <bgColor indexed="64"/>
      </patternFill>
    </fill>
    <fill>
      <patternFill patternType="solid">
        <fgColor rgb="FFF5CAC3"/>
        <bgColor indexed="64"/>
      </patternFill>
    </fill>
    <fill>
      <patternFill patternType="solid">
        <fgColor rgb="FFF7EDE2"/>
        <bgColor indexed="64"/>
      </patternFill>
    </fill>
    <fill>
      <patternFill patternType="solid">
        <fgColor rgb="FFD4E09B"/>
        <bgColor indexed="64"/>
      </patternFill>
    </fill>
    <fill>
      <patternFill patternType="solid">
        <fgColor rgb="FFE1EBF8"/>
        <bgColor indexed="64"/>
      </patternFill>
    </fill>
    <fill>
      <patternFill patternType="solid">
        <fgColor rgb="FFB0C4B1"/>
        <bgColor indexed="64"/>
      </patternFill>
    </fill>
    <fill>
      <patternFill patternType="solid">
        <fgColor rgb="FFBBD0FF"/>
        <bgColor indexed="64"/>
      </patternFill>
    </fill>
    <fill>
      <patternFill patternType="solid">
        <fgColor rgb="FFFFBF6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8C0FF"/>
        <bgColor indexed="64"/>
      </patternFill>
    </fill>
    <fill>
      <patternFill patternType="solid">
        <fgColor rgb="FFFFF0F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FC0A9"/>
      </left>
      <right/>
      <top style="medium">
        <color rgb="FF8FC0A9"/>
      </top>
      <bottom/>
      <diagonal/>
    </border>
    <border>
      <left/>
      <right style="medium">
        <color rgb="FF8FC0A9"/>
      </right>
      <top style="medium">
        <color rgb="FF8FC0A9"/>
      </top>
      <bottom/>
      <diagonal/>
    </border>
    <border>
      <left style="medium">
        <color rgb="FF8FC0A9"/>
      </left>
      <right/>
      <top/>
      <bottom/>
      <diagonal/>
    </border>
    <border>
      <left/>
      <right style="medium">
        <color rgb="FF8FC0A9"/>
      </right>
      <top/>
      <bottom/>
      <diagonal/>
    </border>
    <border>
      <left style="medium">
        <color rgb="FF8FC0A9"/>
      </left>
      <right/>
      <top/>
      <bottom style="medium">
        <color rgb="FF8FC0A9"/>
      </bottom>
      <diagonal/>
    </border>
    <border>
      <left/>
      <right style="medium">
        <color rgb="FF8FC0A9"/>
      </right>
      <top/>
      <bottom style="medium">
        <color rgb="FF8FC0A9"/>
      </bottom>
      <diagonal/>
    </border>
    <border>
      <left style="medium">
        <color rgb="FFF08080"/>
      </left>
      <right/>
      <top style="medium">
        <color rgb="FFF08080"/>
      </top>
      <bottom/>
      <diagonal/>
    </border>
    <border>
      <left/>
      <right style="medium">
        <color rgb="FFF08080"/>
      </right>
      <top style="medium">
        <color rgb="FFF08080"/>
      </top>
      <bottom/>
      <diagonal/>
    </border>
    <border>
      <left style="medium">
        <color rgb="FFF08080"/>
      </left>
      <right/>
      <top/>
      <bottom/>
      <diagonal/>
    </border>
    <border>
      <left/>
      <right style="medium">
        <color rgb="FFF08080"/>
      </right>
      <top/>
      <bottom/>
      <diagonal/>
    </border>
    <border>
      <left style="medium">
        <color rgb="FFF08080"/>
      </left>
      <right/>
      <top/>
      <bottom style="medium">
        <color rgb="FFF08080"/>
      </bottom>
      <diagonal/>
    </border>
    <border>
      <left/>
      <right style="medium">
        <color rgb="FFF08080"/>
      </right>
      <top/>
      <bottom style="medium">
        <color rgb="FFF08080"/>
      </bottom>
      <diagonal/>
    </border>
    <border>
      <left style="medium">
        <color rgb="FFFFDAB9"/>
      </left>
      <right/>
      <top style="medium">
        <color rgb="FFFFDAB9"/>
      </top>
      <bottom/>
      <diagonal/>
    </border>
    <border>
      <left/>
      <right/>
      <top style="medium">
        <color rgb="FFFFDAB9"/>
      </top>
      <bottom/>
      <diagonal/>
    </border>
    <border>
      <left/>
      <right style="medium">
        <color rgb="FFFFDAB9"/>
      </right>
      <top style="medium">
        <color rgb="FFFFDAB9"/>
      </top>
      <bottom/>
      <diagonal/>
    </border>
    <border>
      <left style="medium">
        <color rgb="FFFFDAB9"/>
      </left>
      <right/>
      <top/>
      <bottom/>
      <diagonal/>
    </border>
    <border>
      <left/>
      <right style="medium">
        <color rgb="FFFFDAB9"/>
      </right>
      <top/>
      <bottom/>
      <diagonal/>
    </border>
    <border>
      <left style="medium">
        <color rgb="FFFFDAB9"/>
      </left>
      <right/>
      <top/>
      <bottom style="medium">
        <color rgb="FFFFDAB9"/>
      </bottom>
      <diagonal/>
    </border>
    <border>
      <left/>
      <right/>
      <top/>
      <bottom style="medium">
        <color rgb="FFFFDAB9"/>
      </bottom>
      <diagonal/>
    </border>
    <border>
      <left/>
      <right style="medium">
        <color rgb="FFFFDAB9"/>
      </right>
      <top/>
      <bottom style="medium">
        <color rgb="FFFFDAB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dashDotDot">
        <color rgb="FFBBD0FF"/>
      </left>
      <right/>
      <top style="dashDotDot">
        <color rgb="FFBBD0FF"/>
      </top>
      <bottom/>
      <diagonal/>
    </border>
    <border>
      <left/>
      <right/>
      <top style="dashDotDot">
        <color rgb="FFBBD0FF"/>
      </top>
      <bottom/>
      <diagonal/>
    </border>
    <border>
      <left/>
      <right style="dashDotDot">
        <color rgb="FFBBD0FF"/>
      </right>
      <top style="dashDotDot">
        <color rgb="FFBBD0FF"/>
      </top>
      <bottom/>
      <diagonal/>
    </border>
    <border>
      <left style="dashDotDot">
        <color rgb="FFBBD0FF"/>
      </left>
      <right/>
      <top/>
      <bottom/>
      <diagonal/>
    </border>
    <border>
      <left/>
      <right style="dashDotDot">
        <color rgb="FFBBD0FF"/>
      </right>
      <top/>
      <bottom/>
      <diagonal/>
    </border>
    <border>
      <left style="dashDotDot">
        <color rgb="FFBBD0FF"/>
      </left>
      <right/>
      <top/>
      <bottom style="dashDotDot">
        <color rgb="FFBBD0FF"/>
      </bottom>
      <diagonal/>
    </border>
    <border>
      <left/>
      <right/>
      <top/>
      <bottom style="dashDotDot">
        <color rgb="FFBBD0FF"/>
      </bottom>
      <diagonal/>
    </border>
    <border>
      <left/>
      <right style="dashDotDot">
        <color rgb="FFBBD0FF"/>
      </right>
      <top/>
      <bottom style="dashDotDot">
        <color rgb="FFBBD0FF"/>
      </bottom>
      <diagonal/>
    </border>
  </borders>
  <cellStyleXfs count="3">
    <xf numFmtId="0" fontId="0" fillId="0" borderId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8" fontId="7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8" fontId="4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8" fontId="6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8" fontId="4" fillId="0" borderId="13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8" fontId="6" fillId="0" borderId="20" xfId="0" applyNumberFormat="1" applyFont="1" applyBorder="1" applyAlignment="1">
      <alignment horizontal="center" vertical="center"/>
    </xf>
    <xf numFmtId="178" fontId="7" fillId="0" borderId="20" xfId="0" applyNumberFormat="1" applyFont="1" applyBorder="1">
      <alignment vertical="center"/>
    </xf>
    <xf numFmtId="0" fontId="6" fillId="0" borderId="21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7" borderId="2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2" fillId="0" borderId="26" xfId="0" applyFont="1" applyBorder="1" applyAlignment="1">
      <alignment horizontal="center" vertical="center"/>
    </xf>
    <xf numFmtId="49" fontId="12" fillId="0" borderId="26" xfId="0" applyNumberFormat="1" applyFont="1" applyBorder="1" applyAlignment="1">
      <alignment horizontal="center" vertical="center"/>
    </xf>
    <xf numFmtId="58" fontId="12" fillId="0" borderId="26" xfId="0" applyNumberFormat="1" applyFont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49" fontId="12" fillId="0" borderId="31" xfId="0" applyNumberFormat="1" applyFont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58" fontId="12" fillId="0" borderId="1" xfId="0" applyNumberFormat="1" applyFont="1" applyBorder="1" applyAlignment="1">
      <alignment horizontal="center" vertical="center"/>
    </xf>
    <xf numFmtId="49" fontId="12" fillId="0" borderId="26" xfId="0" applyNumberFormat="1" applyFont="1" applyBorder="1">
      <alignment vertical="center"/>
    </xf>
    <xf numFmtId="0" fontId="12" fillId="0" borderId="26" xfId="0" applyFont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49" fontId="12" fillId="0" borderId="35" xfId="0" applyNumberFormat="1" applyFont="1" applyBorder="1">
      <alignment vertical="center"/>
    </xf>
    <xf numFmtId="49" fontId="12" fillId="0" borderId="37" xfId="0" applyNumberFormat="1" applyFont="1" applyBorder="1">
      <alignment vertical="center"/>
    </xf>
    <xf numFmtId="49" fontId="12" fillId="0" borderId="38" xfId="0" applyNumberFormat="1" applyFont="1" applyBorder="1">
      <alignment vertical="center"/>
    </xf>
    <xf numFmtId="0" fontId="12" fillId="0" borderId="34" xfId="0" applyFont="1" applyBorder="1">
      <alignment vertical="center"/>
    </xf>
    <xf numFmtId="0" fontId="12" fillId="0" borderId="37" xfId="0" applyFont="1" applyBorder="1">
      <alignment vertical="center"/>
    </xf>
    <xf numFmtId="58" fontId="12" fillId="0" borderId="35" xfId="0" applyNumberFormat="1" applyFont="1" applyBorder="1" applyAlignment="1">
      <alignment horizontal="center" vertical="center"/>
    </xf>
    <xf numFmtId="8" fontId="12" fillId="0" borderId="26" xfId="0" applyNumberFormat="1" applyFont="1" applyBorder="1" applyAlignment="1">
      <alignment horizontal="center" vertical="center"/>
    </xf>
    <xf numFmtId="8" fontId="12" fillId="0" borderId="1" xfId="0" applyNumberFormat="1" applyFont="1" applyBorder="1" applyAlignment="1">
      <alignment horizontal="center" vertical="center"/>
    </xf>
    <xf numFmtId="8" fontId="12" fillId="0" borderId="31" xfId="0" applyNumberFormat="1" applyFont="1" applyBorder="1" applyAlignment="1">
      <alignment horizontal="center" vertical="center"/>
    </xf>
    <xf numFmtId="58" fontId="7" fillId="0" borderId="0" xfId="0" applyNumberFormat="1" applyFont="1">
      <alignment vertical="center"/>
    </xf>
    <xf numFmtId="179" fontId="12" fillId="0" borderId="34" xfId="0" applyNumberFormat="1" applyFont="1" applyBorder="1" applyAlignment="1">
      <alignment horizontal="center" vertical="center"/>
    </xf>
    <xf numFmtId="179" fontId="12" fillId="0" borderId="37" xfId="0" applyNumberFormat="1" applyFont="1" applyBorder="1" applyAlignment="1">
      <alignment horizontal="center" vertical="center"/>
    </xf>
    <xf numFmtId="179" fontId="12" fillId="0" borderId="39" xfId="0" applyNumberFormat="1" applyFont="1" applyBorder="1" applyAlignment="1">
      <alignment horizontal="center" vertical="center"/>
    </xf>
    <xf numFmtId="179" fontId="12" fillId="0" borderId="38" xfId="0" applyNumberFormat="1" applyFont="1" applyBorder="1" applyAlignment="1">
      <alignment horizontal="center" vertical="center"/>
    </xf>
    <xf numFmtId="0" fontId="7" fillId="0" borderId="40" xfId="0" applyFont="1" applyBorder="1">
      <alignment vertical="center"/>
    </xf>
    <xf numFmtId="179" fontId="12" fillId="0" borderId="4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4" fillId="0" borderId="42" xfId="0" applyFont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0" fontId="4" fillId="8" borderId="4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8" fontId="5" fillId="0" borderId="4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8" fontId="0" fillId="0" borderId="0" xfId="0" applyNumberFormat="1" applyAlignment="1">
      <alignment horizontal="center" vertical="center"/>
    </xf>
    <xf numFmtId="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8" fontId="6" fillId="0" borderId="0" xfId="0" applyNumberFormat="1" applyFont="1">
      <alignment vertical="center"/>
    </xf>
    <xf numFmtId="177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8" fontId="19" fillId="0" borderId="0" xfId="0" applyNumberFormat="1" applyFont="1" applyAlignment="1">
      <alignment horizontal="center" vertical="center"/>
    </xf>
    <xf numFmtId="8" fontId="19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1" fillId="12" borderId="22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1" fillId="12" borderId="24" xfId="0" applyFont="1" applyFill="1" applyBorder="1" applyAlignment="1">
      <alignment horizontal="center" vertical="center"/>
    </xf>
    <xf numFmtId="180" fontId="4" fillId="0" borderId="0" xfId="0" applyNumberFormat="1" applyFont="1" applyAlignment="1">
      <alignment horizontal="center"/>
    </xf>
    <xf numFmtId="8" fontId="24" fillId="0" borderId="0" xfId="0" applyNumberFormat="1" applyFont="1" applyAlignment="1">
      <alignment horizontal="center" vertical="center"/>
    </xf>
    <xf numFmtId="8" fontId="23" fillId="0" borderId="0" xfId="0" applyNumberFormat="1" applyFont="1" applyAlignment="1">
      <alignment horizontal="center" vertical="center"/>
    </xf>
    <xf numFmtId="8" fontId="26" fillId="0" borderId="0" xfId="0" applyNumberFormat="1" applyFont="1" applyAlignment="1">
      <alignment horizontal="center" vertical="center"/>
    </xf>
    <xf numFmtId="8" fontId="25" fillId="0" borderId="0" xfId="0" applyNumberFormat="1" applyFont="1" applyAlignment="1">
      <alignment horizontal="center" vertical="center"/>
    </xf>
    <xf numFmtId="8" fontId="27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80" fontId="2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78" fontId="6" fillId="0" borderId="0" xfId="2" applyNumberFormat="1" applyFont="1" applyBorder="1" applyAlignment="1">
      <alignment horizontal="center" vertical="center"/>
    </xf>
    <xf numFmtId="180" fontId="0" fillId="0" borderId="0" xfId="0" applyNumberFormat="1">
      <alignment vertical="center"/>
    </xf>
    <xf numFmtId="0" fontId="6" fillId="0" borderId="44" xfId="0" applyFont="1" applyBorder="1" applyAlignment="1">
      <alignment horizontal="center" vertical="center"/>
    </xf>
    <xf numFmtId="178" fontId="6" fillId="0" borderId="44" xfId="2" applyNumberFormat="1" applyFont="1" applyBorder="1" applyAlignment="1">
      <alignment horizontal="center" vertical="center"/>
    </xf>
    <xf numFmtId="181" fontId="6" fillId="0" borderId="43" xfId="0" applyNumberFormat="1" applyFont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28" fillId="15" borderId="0" xfId="0" applyFont="1" applyFill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4" fillId="0" borderId="46" xfId="0" applyFont="1" applyBorder="1" applyAlignment="1">
      <alignment horizontal="center" vertical="center"/>
    </xf>
    <xf numFmtId="0" fontId="4" fillId="0" borderId="46" xfId="0" applyFont="1" applyBorder="1" applyAlignment="1">
      <alignment horizontal="right"/>
    </xf>
    <xf numFmtId="180" fontId="4" fillId="0" borderId="46" xfId="0" applyNumberFormat="1" applyFont="1" applyBorder="1" applyAlignment="1">
      <alignment horizont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180" fontId="24" fillId="0" borderId="51" xfId="0" applyNumberFormat="1" applyFont="1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180" fontId="0" fillId="0" borderId="46" xfId="0" applyNumberFormat="1" applyBorder="1">
      <alignment vertical="center"/>
    </xf>
    <xf numFmtId="0" fontId="5" fillId="0" borderId="48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8" fontId="6" fillId="0" borderId="51" xfId="0" applyNumberFormat="1" applyFont="1" applyBorder="1" applyAlignment="1">
      <alignment horizontal="center" vertical="center"/>
    </xf>
    <xf numFmtId="178" fontId="6" fillId="0" borderId="51" xfId="2" applyNumberFormat="1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81" fontId="6" fillId="0" borderId="51" xfId="0" applyNumberFormat="1" applyFont="1" applyBorder="1" applyAlignment="1">
      <alignment horizontal="center" vertical="center"/>
    </xf>
    <xf numFmtId="20" fontId="7" fillId="0" borderId="0" xfId="0" applyNumberFormat="1" applyFont="1" applyAlignment="1">
      <alignment horizontal="right" vertical="center"/>
    </xf>
    <xf numFmtId="0" fontId="4" fillId="0" borderId="45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9" fillId="0" borderId="49" xfId="0" applyFont="1" applyBorder="1">
      <alignment vertical="center"/>
    </xf>
    <xf numFmtId="0" fontId="9" fillId="0" borderId="52" xfId="0" applyFont="1" applyBorder="1">
      <alignment vertical="center"/>
    </xf>
    <xf numFmtId="0" fontId="2" fillId="0" borderId="50" xfId="0" applyFont="1" applyBorder="1" applyAlignment="1">
      <alignment horizontal="center" vertical="center"/>
    </xf>
    <xf numFmtId="8" fontId="2" fillId="0" borderId="51" xfId="0" applyNumberFormat="1" applyFont="1" applyBorder="1" applyAlignment="1">
      <alignment horizontal="center" vertical="center"/>
    </xf>
    <xf numFmtId="8" fontId="10" fillId="0" borderId="52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8" fontId="2" fillId="0" borderId="50" xfId="0" applyNumberFormat="1" applyFont="1" applyBorder="1" applyAlignment="1">
      <alignment horizontal="center" vertical="center"/>
    </xf>
    <xf numFmtId="8" fontId="2" fillId="0" borderId="52" xfId="0" applyNumberFormat="1" applyFont="1" applyBorder="1" applyAlignment="1">
      <alignment horizontal="center" vertical="center"/>
    </xf>
    <xf numFmtId="0" fontId="5" fillId="0" borderId="45" xfId="0" applyFont="1" applyBorder="1">
      <alignment vertical="center"/>
    </xf>
    <xf numFmtId="0" fontId="10" fillId="0" borderId="46" xfId="0" applyFont="1" applyBorder="1" applyAlignment="1">
      <alignment horizontal="center" vertical="center"/>
    </xf>
    <xf numFmtId="8" fontId="2" fillId="0" borderId="46" xfId="0" applyNumberFormat="1" applyFont="1" applyBorder="1" applyAlignment="1">
      <alignment horizontal="center" vertical="center"/>
    </xf>
    <xf numFmtId="0" fontId="5" fillId="0" borderId="48" xfId="0" applyFont="1" applyBorder="1">
      <alignment vertical="center"/>
    </xf>
    <xf numFmtId="0" fontId="10" fillId="0" borderId="0" xfId="0" applyFont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8" fontId="2" fillId="0" borderId="0" xfId="0" applyNumberFormat="1" applyFont="1">
      <alignment vertical="center"/>
    </xf>
    <xf numFmtId="8" fontId="2" fillId="0" borderId="49" xfId="0" applyNumberFormat="1" applyFont="1" applyBorder="1">
      <alignment vertical="center"/>
    </xf>
    <xf numFmtId="0" fontId="16" fillId="0" borderId="0" xfId="0" applyFont="1" applyAlignment="1">
      <alignment horizontal="center" vertical="center"/>
    </xf>
    <xf numFmtId="8" fontId="16" fillId="0" borderId="49" xfId="0" applyNumberFormat="1" applyFont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5" fillId="0" borderId="49" xfId="0" applyFont="1" applyBorder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8" fontId="6" fillId="0" borderId="0" xfId="2" applyNumberFormat="1" applyFont="1" applyBorder="1">
      <alignment vertical="center"/>
    </xf>
    <xf numFmtId="8" fontId="6" fillId="0" borderId="44" xfId="0" applyNumberFormat="1" applyFont="1" applyBorder="1" applyAlignment="1">
      <alignment horizontal="center" vertical="center"/>
    </xf>
    <xf numFmtId="44" fontId="6" fillId="0" borderId="44" xfId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3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FF0F3"/>
      <color rgb="FFB8C0FF"/>
      <color rgb="FFBBD0FF"/>
      <color rgb="FFFFBF69"/>
      <color rgb="FF9381FF"/>
      <color rgb="FF2EC4B6"/>
      <color rgb="FFCBF3F0"/>
      <color rgb="FFFF0000"/>
      <color rgb="FFA2D2FF"/>
      <color rgb="FF003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28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14-EA4E-B9AB-4990A0A91FDE}"/>
              </c:ext>
            </c:extLst>
          </c:dPt>
          <c:dPt>
            <c:idx val="1"/>
            <c:bubble3D val="0"/>
            <c:spPr>
              <a:solidFill>
                <a:srgbClr val="F5CAC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14-EA4E-B9AB-4990A0A91FDE}"/>
              </c:ext>
            </c:extLst>
          </c:dPt>
          <c:dPt>
            <c:idx val="2"/>
            <c:bubble3D val="0"/>
            <c:spPr>
              <a:solidFill>
                <a:srgbClr val="F7ED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14-EA4E-B9AB-4990A0A91FDE}"/>
              </c:ext>
            </c:extLst>
          </c:dPt>
          <c:dPt>
            <c:idx val="3"/>
            <c:bubble3D val="0"/>
            <c:spPr>
              <a:solidFill>
                <a:srgbClr val="E7B5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14-EA4E-B9AB-4990A0A91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资产概览!$C$17:$C$20</c:f>
              <c:strCache>
                <c:ptCount val="4"/>
                <c:pt idx="0">
                  <c:v>活钱</c:v>
                </c:pt>
                <c:pt idx="1">
                  <c:v>稳健</c:v>
                </c:pt>
                <c:pt idx="2">
                  <c:v>长期</c:v>
                </c:pt>
                <c:pt idx="3">
                  <c:v>保险(年缴费)</c:v>
                </c:pt>
              </c:strCache>
            </c:strRef>
          </c:cat>
          <c:val>
            <c:numRef>
              <c:f>资产概览!$D$17:$D$20</c:f>
              <c:numCache>
                <c:formatCode>"¥"#,##0.00_);[Red]\("¥"#,##0.00\)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4-EA4E-B9AB-4990A0A91F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资产明细!$D$23</c:f>
              <c:strCache>
                <c:ptCount val="1"/>
                <c:pt idx="0">
                  <c:v>稳健理财</c:v>
                </c:pt>
              </c:strCache>
            </c:strRef>
          </c:tx>
          <c:spPr>
            <a:solidFill>
              <a:srgbClr val="EDAFB8"/>
            </a:solidFill>
            <a:ln>
              <a:noFill/>
            </a:ln>
            <a:effectLst/>
          </c:spPr>
          <c:invertIfNegative val="0"/>
          <c:cat>
            <c:strRef>
              <c:f>资产明细!$C$24:$C$35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资产明细!$D$24:$D$35</c:f>
              <c:numCache>
                <c:formatCode>"¥"#,##0.00_);[Red]\("¥"#,##0.00\)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DA46-C241-B599-7AB3AF30A9D4}"/>
            </c:ext>
          </c:extLst>
        </c:ser>
        <c:ser>
          <c:idx val="1"/>
          <c:order val="1"/>
          <c:tx>
            <c:strRef>
              <c:f>资产明细!$E$23</c:f>
              <c:strCache>
                <c:ptCount val="1"/>
                <c:pt idx="0">
                  <c:v>流动资产</c:v>
                </c:pt>
              </c:strCache>
            </c:strRef>
          </c:tx>
          <c:spPr>
            <a:solidFill>
              <a:srgbClr val="F7E1D7"/>
            </a:solidFill>
            <a:ln>
              <a:noFill/>
            </a:ln>
            <a:effectLst/>
          </c:spPr>
          <c:invertIfNegative val="0"/>
          <c:cat>
            <c:strRef>
              <c:f>资产明细!$C$24:$C$35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资产明细!$E$24:$E$35</c:f>
              <c:numCache>
                <c:formatCode>"¥"#,##0.00_);[Red]\("¥"#,##0.00\)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DA46-C241-B599-7AB3AF30A9D4}"/>
            </c:ext>
          </c:extLst>
        </c:ser>
        <c:ser>
          <c:idx val="2"/>
          <c:order val="2"/>
          <c:tx>
            <c:strRef>
              <c:f>资产明细!$F$23</c:f>
              <c:strCache>
                <c:ptCount val="1"/>
                <c:pt idx="0">
                  <c:v>风险投资</c:v>
                </c:pt>
              </c:strCache>
            </c:strRef>
          </c:tx>
          <c:spPr>
            <a:solidFill>
              <a:srgbClr val="DEDBD2"/>
            </a:solidFill>
            <a:ln>
              <a:noFill/>
            </a:ln>
            <a:effectLst/>
          </c:spPr>
          <c:invertIfNegative val="0"/>
          <c:cat>
            <c:strRef>
              <c:f>资产明细!$C$24:$C$35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资产明细!$F$24:$F$35</c:f>
              <c:numCache>
                <c:formatCode>"¥"#,##0.00_);[Red]\("¥"#,##0.00\)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DA46-C241-B599-7AB3AF30A9D4}"/>
            </c:ext>
          </c:extLst>
        </c:ser>
        <c:ser>
          <c:idx val="3"/>
          <c:order val="3"/>
          <c:tx>
            <c:strRef>
              <c:f>资产明细!$G$23</c:f>
              <c:strCache>
                <c:ptCount val="1"/>
                <c:pt idx="0">
                  <c:v>应收款</c:v>
                </c:pt>
              </c:strCache>
            </c:strRef>
          </c:tx>
          <c:spPr>
            <a:solidFill>
              <a:srgbClr val="B0C4B1"/>
            </a:solidFill>
            <a:ln>
              <a:noFill/>
            </a:ln>
            <a:effectLst/>
          </c:spPr>
          <c:invertIfNegative val="0"/>
          <c:cat>
            <c:strRef>
              <c:f>资产明细!$C$24:$C$35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资产明细!$G$24:$G$35</c:f>
              <c:numCache>
                <c:formatCode>"¥"#,##0.00_);[Red]\("¥"#,##0.00\)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DA46-C241-B599-7AB3AF30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891983"/>
        <c:axId val="57893631"/>
      </c:barChart>
      <c:catAx>
        <c:axId val="578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893631"/>
        <c:crosses val="autoZero"/>
        <c:auto val="1"/>
        <c:lblAlgn val="ctr"/>
        <c:lblOffset val="100"/>
        <c:noMultiLvlLbl val="0"/>
      </c:catAx>
      <c:valAx>
        <c:axId val="578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578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angSong" panose="02010609060101010101" pitchFamily="49" charset="-122"/>
                    <a:ea typeface="FangSong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收支概览!$F$58:$L$58</c:f>
              <c:strCache>
                <c:ptCount val="7"/>
                <c:pt idx="0">
                  <c:v>房屋</c:v>
                </c:pt>
                <c:pt idx="1">
                  <c:v>保险</c:v>
                </c:pt>
                <c:pt idx="2">
                  <c:v>日用</c:v>
                </c:pt>
                <c:pt idx="3">
                  <c:v>娱乐</c:v>
                </c:pt>
                <c:pt idx="4">
                  <c:v>医疗</c:v>
                </c:pt>
                <c:pt idx="5">
                  <c:v>宠物</c:v>
                </c:pt>
                <c:pt idx="6">
                  <c:v>其他</c:v>
                </c:pt>
              </c:strCache>
            </c:strRef>
          </c:cat>
          <c:val>
            <c:numRef>
              <c:f>收支概览!$F$71:$L$71</c:f>
              <c:numCache>
                <c:formatCode>"¥"#,##0.00_);[Red]\("¥"#,##0.00\)</c:formatCode>
                <c:ptCount val="7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A-EB45-9010-048E3066E5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-56"/>
        <c:axId val="58105103"/>
        <c:axId val="58344095"/>
      </c:barChart>
      <c:valAx>
        <c:axId val="5834409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crossAx val="58105103"/>
        <c:crosses val="autoZero"/>
        <c:crossBetween val="between"/>
      </c:valAx>
      <c:catAx>
        <c:axId val="5810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58344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381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angSong" panose="02010609060101010101" pitchFamily="49" charset="-122"/>
                    <a:ea typeface="FangSong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收支概览!$C$58:$D$58</c:f>
              <c:strCache>
                <c:ptCount val="2"/>
                <c:pt idx="0">
                  <c:v>工资</c:v>
                </c:pt>
                <c:pt idx="1">
                  <c:v>其他</c:v>
                </c:pt>
              </c:strCache>
            </c:strRef>
          </c:cat>
          <c:val>
            <c:numRef>
              <c:f>收支概览!$C$71:$D$71</c:f>
              <c:numCache>
                <c:formatCode>"¥"#,##0.00_);[Red]\("¥"#,##0.00\)</c:formatCode>
                <c:ptCount val="2"/>
                <c:pt idx="0">
                  <c:v>20000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8-314F-B866-13D6A6F4C3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-25"/>
        <c:axId val="212326223"/>
        <c:axId val="212327871"/>
      </c:barChart>
      <c:catAx>
        <c:axId val="21232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212327871"/>
        <c:crosses val="autoZero"/>
        <c:auto val="1"/>
        <c:lblAlgn val="ctr"/>
        <c:lblOffset val="100"/>
        <c:noMultiLvlLbl val="0"/>
      </c:catAx>
      <c:valAx>
        <c:axId val="212327871"/>
        <c:scaling>
          <c:orientation val="minMax"/>
        </c:scaling>
        <c:delete val="1"/>
        <c:axPos val="b"/>
        <c:numFmt formatCode="&quot;¥&quot;#,##0.00_);[Red]\(&quot;¥&quot;#,##0.00\)" sourceLinked="1"/>
        <c:majorTickMark val="none"/>
        <c:minorTickMark val="none"/>
        <c:tickLblPos val="nextTo"/>
        <c:crossAx val="21232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支出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C000"/>
              </a:solidFill>
              <a:ln w="9525">
                <a:noFill/>
                <a:round/>
              </a:ln>
              <a:effectLst/>
            </c:spPr>
          </c:marker>
          <c:xVal>
            <c:strRef>
              <c:f>收支概览!$B$59:$B$70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收支概览!$M$59:$M$70</c:f>
              <c:numCache>
                <c:formatCode>"¥"#,##0.00_);[Red]\("¥"#,##0.00\)</c:formatCode>
                <c:ptCount val="12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2-4044-8215-802F82BF6A09}"/>
            </c:ext>
          </c:extLst>
        </c:ser>
        <c:ser>
          <c:idx val="1"/>
          <c:order val="1"/>
          <c:tx>
            <c:v>收入</c:v>
          </c:tx>
          <c:spPr>
            <a:ln w="19050" cap="rnd">
              <a:solidFill>
                <a:srgbClr val="9381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381FF"/>
              </a:solidFill>
              <a:ln w="9525">
                <a:noFill/>
                <a:round/>
              </a:ln>
              <a:effectLst/>
            </c:spPr>
          </c:marker>
          <c:xVal>
            <c:strRef>
              <c:f>收支概览!$B$59:$B$70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收支概览!$E$59:$E$70</c:f>
              <c:numCache>
                <c:formatCode>"¥"#,##0.00_);[Red]\("¥"#,##0.00\)</c:formatCode>
                <c:ptCount val="12"/>
                <c:pt idx="0">
                  <c:v>20000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82-4044-8215-802F82BF6A09}"/>
            </c:ext>
          </c:extLst>
        </c:ser>
        <c:ser>
          <c:idx val="2"/>
          <c:order val="2"/>
          <c:tx>
            <c:v>盈余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strRef>
              <c:f>收支概览!$B$59:$B$70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收支概览!$N$59:$N$70</c:f>
              <c:numCache>
                <c:formatCode>"¥"#,##0.00;[Red]\-"¥"#,##0.00</c:formatCode>
                <c:ptCount val="12"/>
                <c:pt idx="0">
                  <c:v>18000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82-4044-8215-802F82BF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75471"/>
        <c:axId val="415777119"/>
      </c:scatterChart>
      <c:valAx>
        <c:axId val="415775471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FangSong" panose="02010609060101010101" pitchFamily="49" charset="-122"/>
                <a:ea typeface="FangSong" panose="02010609060101010101" pitchFamily="49" charset="-122"/>
                <a:cs typeface="+mn-cs"/>
              </a:defRPr>
            </a:pPr>
            <a:endParaRPr lang="zh-CN"/>
          </a:p>
        </c:txPr>
        <c:crossAx val="415777119"/>
        <c:crosses val="autoZero"/>
        <c:crossBetween val="midCat"/>
        <c:majorUnit val="1"/>
      </c:valAx>
      <c:valAx>
        <c:axId val="4157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577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size">
        <cx:f dir="row">_xlchart.v1.4</cx:f>
      </cx:numDim>
    </cx:data>
  </cx:chartData>
  <cx:chart>
    <cx:plotArea>
      <cx:plotAreaRegion>
        <cx:series layoutId="treemap" uniqueId="{133C7F6C-E8B3-8E42-84D9-98093C8394FF}">
          <cx:tx>
            <cx:txData>
              <cx:f>_xlchart.v1.2</cx:f>
              <cx:v>10月</cx:v>
            </cx:txData>
          </cx:tx>
          <cx:spPr>
            <a:solidFill>
              <a:srgbClr val="C8D5B9"/>
            </a:solidFill>
            <a:ln>
              <a:noFill/>
            </a:ln>
          </cx:spPr>
          <cx:dataPt idx="0">
            <cx:spPr>
              <a:solidFill>
                <a:srgbClr val="9DBEBB"/>
              </a:solidFill>
            </cx:spPr>
          </cx:dataPt>
          <cx:dataPt idx="1">
            <cx:spPr>
              <a:solidFill>
                <a:srgbClr val="468189"/>
              </a:solidFill>
              <a:ln>
                <a:noFill/>
              </a:ln>
            </cx:spPr>
          </cx:dataPt>
          <cx:dataPt idx="2">
            <cx:spPr>
              <a:solidFill>
                <a:srgbClr val="C8D5B9"/>
              </a:solidFill>
            </cx:spPr>
          </cx:dataPt>
          <cx:dataPt idx="3">
            <cx:spPr>
              <a:solidFill>
                <a:srgbClr val="77ACA2"/>
              </a:solidFill>
            </cx:spPr>
          </cx:dataPt>
          <cx:dataPt idx="4">
            <cx:spPr>
              <a:solidFill>
                <a:srgbClr val="8FC0A9"/>
              </a:solidFill>
            </cx:spPr>
          </cx:dataPt>
          <cx:dataPt idx="5">
            <cx:spPr>
              <a:solidFill>
                <a:srgbClr val="68B0AB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r" align="ctr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Microsoft YaHei" panose="020B0503020204020204" pitchFamily="34" charset="-122"/>
              <a:ea typeface="Microsoft YaHei" panose="020B0503020204020204" pitchFamily="34" charset="-122"/>
              <a:cs typeface="Microsoft YaHei" panose="020B0503020204020204" pitchFamily="34" charset="-122"/>
            </a:defRPr>
          </a:pPr>
          <a:endParaRPr lang="zh-CN" alt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plotArea>
      <cx:plotAreaRegion>
        <cx:series layoutId="treemap" uniqueId="{46FE1B00-D302-8044-A26F-7BB298B2B819}">
          <cx:spPr>
            <a:solidFill>
              <a:srgbClr val="F7EDE2"/>
            </a:solidFill>
          </cx:spPr>
          <cx:dataPt idx="0"/>
          <cx:dataPt idx="1">
            <cx:spPr>
              <a:solidFill>
                <a:srgbClr val="B0C4B1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r" align="ctr" overlay="0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Microsoft YaHei" panose="020B0503020204020204" pitchFamily="34" charset="-122"/>
              <a:ea typeface="Microsoft YaHei" panose="020B0503020204020204" pitchFamily="34" charset="-122"/>
              <a:cs typeface="Microsoft YaHei" panose="020B0503020204020204" pitchFamily="34" charset="-122"/>
            </a:defRPr>
          </a:pPr>
          <a:endParaRPr lang="zh-CN" alt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196850</xdr:rowOff>
    </xdr:from>
    <xdr:to>
      <xdr:col>6</xdr:col>
      <xdr:colOff>254000</xdr:colOff>
      <xdr:row>12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8FFCA4A3-E9A3-B0E0-EE49-65F0F88B5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2300" y="1885950"/>
              <a:ext cx="51816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276085</xdr:colOff>
      <xdr:row>5</xdr:row>
      <xdr:rowOff>33155</xdr:rowOff>
    </xdr:from>
    <xdr:to>
      <xdr:col>11</xdr:col>
      <xdr:colOff>1131200</xdr:colOff>
      <xdr:row>12</xdr:row>
      <xdr:rowOff>150237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63F06EF5-A81C-6848-E30C-9502734172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9985" y="1950855"/>
              <a:ext cx="4169815" cy="1539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</xdr:col>
      <xdr:colOff>1068916</xdr:colOff>
      <xdr:row>20</xdr:row>
      <xdr:rowOff>152398</xdr:rowOff>
    </xdr:from>
    <xdr:to>
      <xdr:col>5</xdr:col>
      <xdr:colOff>31749</xdr:colOff>
      <xdr:row>31</xdr:row>
      <xdr:rowOff>10583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E2F6418-5559-CEAB-19B9-19C2E181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89911</xdr:colOff>
      <xdr:row>16</xdr:row>
      <xdr:rowOff>134868</xdr:rowOff>
    </xdr:from>
    <xdr:to>
      <xdr:col>11</xdr:col>
      <xdr:colOff>1123892</xdr:colOff>
      <xdr:row>32</xdr:row>
      <xdr:rowOff>67433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C96413-DB71-E542-98CC-EC7D4548C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568061</xdr:colOff>
      <xdr:row>3</xdr:row>
      <xdr:rowOff>343431</xdr:rowOff>
    </xdr:from>
    <xdr:to>
      <xdr:col>11</xdr:col>
      <xdr:colOff>917576</xdr:colOff>
      <xdr:row>8</xdr:row>
      <xdr:rowOff>330201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533CCDA-9247-DE2A-AA81-3EA43749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766234</xdr:colOff>
      <xdr:row>3</xdr:row>
      <xdr:rowOff>39687</xdr:rowOff>
    </xdr:from>
    <xdr:to>
      <xdr:col>2</xdr:col>
      <xdr:colOff>1440922</xdr:colOff>
      <xdr:row>4</xdr:row>
      <xdr:rowOff>264583</xdr:rowOff>
    </xdr:to>
    <xdr:pic>
      <xdr:nvPicPr>
        <xdr:cNvPr id="22" name="图形 21" descr="钱">
          <a:extLst>
            <a:ext uri="{FF2B5EF4-FFF2-40B4-BE49-F238E27FC236}">
              <a16:creationId xmlns:a16="http://schemas.microsoft.com/office/drawing/2014/main" id="{149316A5-A7D6-8CB5-920D-44147478C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417234" y="1042987"/>
          <a:ext cx="674688" cy="669396"/>
        </a:xfrm>
        <a:prstGeom prst="rect">
          <a:avLst/>
        </a:prstGeom>
      </xdr:spPr>
    </xdr:pic>
    <xdr:clientData/>
  </xdr:twoCellAnchor>
  <xdr:twoCellAnchor editAs="oneCell">
    <xdr:from>
      <xdr:col>2</xdr:col>
      <xdr:colOff>766232</xdr:colOff>
      <xdr:row>6</xdr:row>
      <xdr:rowOff>158749</xdr:rowOff>
    </xdr:from>
    <xdr:to>
      <xdr:col>2</xdr:col>
      <xdr:colOff>1470320</xdr:colOff>
      <xdr:row>7</xdr:row>
      <xdr:rowOff>413045</xdr:rowOff>
    </xdr:to>
    <xdr:pic>
      <xdr:nvPicPr>
        <xdr:cNvPr id="24" name="图形 23" descr="购物车">
          <a:extLst>
            <a:ext uri="{FF2B5EF4-FFF2-40B4-BE49-F238E27FC236}">
              <a16:creationId xmlns:a16="http://schemas.microsoft.com/office/drawing/2014/main" id="{C32656E6-2B8C-6E0C-A2F4-51D3DFA03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417232" y="2622549"/>
          <a:ext cx="704088" cy="698796"/>
        </a:xfrm>
        <a:prstGeom prst="rect">
          <a:avLst/>
        </a:prstGeom>
      </xdr:spPr>
    </xdr:pic>
    <xdr:clientData/>
  </xdr:twoCellAnchor>
  <xdr:twoCellAnchor editAs="oneCell">
    <xdr:from>
      <xdr:col>2</xdr:col>
      <xdr:colOff>766233</xdr:colOff>
      <xdr:row>9</xdr:row>
      <xdr:rowOff>132292</xdr:rowOff>
    </xdr:from>
    <xdr:to>
      <xdr:col>2</xdr:col>
      <xdr:colOff>1470321</xdr:colOff>
      <xdr:row>10</xdr:row>
      <xdr:rowOff>386588</xdr:rowOff>
    </xdr:to>
    <xdr:pic>
      <xdr:nvPicPr>
        <xdr:cNvPr id="26" name="图形 25" descr="储钱罐">
          <a:extLst>
            <a:ext uri="{FF2B5EF4-FFF2-40B4-BE49-F238E27FC236}">
              <a16:creationId xmlns:a16="http://schemas.microsoft.com/office/drawing/2014/main" id="{9F9F912D-F01D-D5A3-23AE-32D7193F3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417233" y="4018492"/>
          <a:ext cx="704088" cy="698796"/>
        </a:xfrm>
        <a:prstGeom prst="rect">
          <a:avLst/>
        </a:prstGeom>
      </xdr:spPr>
    </xdr:pic>
    <xdr:clientData/>
  </xdr:twoCellAnchor>
  <xdr:twoCellAnchor>
    <xdr:from>
      <xdr:col>5</xdr:col>
      <xdr:colOff>558800</xdr:colOff>
      <xdr:row>8</xdr:row>
      <xdr:rowOff>419100</xdr:rowOff>
    </xdr:from>
    <xdr:to>
      <xdr:col>6</xdr:col>
      <xdr:colOff>965200</xdr:colOff>
      <xdr:row>9</xdr:row>
      <xdr:rowOff>342900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430D679-9E0F-2FE8-8F66-37E65BA897E6}"/>
            </a:ext>
          </a:extLst>
        </xdr:cNvPr>
        <xdr:cNvSpPr txBox="1"/>
      </xdr:nvSpPr>
      <xdr:spPr>
        <a:xfrm>
          <a:off x="6502400" y="3771900"/>
          <a:ext cx="168910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latin typeface="Microsoft YaHei" panose="020B0503020204020204" pitchFamily="34" charset="-122"/>
              <a:ea typeface="Microsoft YaHei" panose="020B0503020204020204" pitchFamily="34" charset="-122"/>
            </a:rPr>
            <a:t>年累计收入分布</a:t>
          </a:r>
        </a:p>
      </xdr:txBody>
    </xdr:sp>
    <xdr:clientData/>
  </xdr:twoCellAnchor>
  <xdr:twoCellAnchor>
    <xdr:from>
      <xdr:col>5</xdr:col>
      <xdr:colOff>565150</xdr:colOff>
      <xdr:row>9</xdr:row>
      <xdr:rowOff>215900</xdr:rowOff>
    </xdr:from>
    <xdr:to>
      <xdr:col>11</xdr:col>
      <xdr:colOff>914400</xdr:colOff>
      <xdr:row>11</xdr:row>
      <xdr:rowOff>203200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1F56E8-BD73-9E2D-4C06-3291CACE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406400</xdr:colOff>
      <xdr:row>14</xdr:row>
      <xdr:rowOff>76200</xdr:rowOff>
    </xdr:from>
    <xdr:to>
      <xdr:col>12</xdr:col>
      <xdr:colOff>520700</xdr:colOff>
      <xdr:row>18</xdr:row>
      <xdr:rowOff>76200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E8FE6C1B-577B-9B7B-6C36-3202D408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635000</xdr:colOff>
      <xdr:row>3</xdr:row>
      <xdr:rowOff>88900</xdr:rowOff>
    </xdr:from>
    <xdr:to>
      <xdr:col>6</xdr:col>
      <xdr:colOff>1041400</xdr:colOff>
      <xdr:row>4</xdr:row>
      <xdr:rowOff>101600</xdr:rowOff>
    </xdr:to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83B6326A-EB8A-FA46-9DDD-4BC8CB022E90}"/>
            </a:ext>
          </a:extLst>
        </xdr:cNvPr>
        <xdr:cNvSpPr txBox="1"/>
      </xdr:nvSpPr>
      <xdr:spPr>
        <a:xfrm>
          <a:off x="6578600" y="1104900"/>
          <a:ext cx="168910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latin typeface="Microsoft YaHei" panose="020B0503020204020204" pitchFamily="34" charset="-122"/>
              <a:ea typeface="Microsoft YaHei" panose="020B0503020204020204" pitchFamily="34" charset="-122"/>
            </a:rPr>
            <a:t>年累计支出分布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AF4E-45D7-E345-9A36-AE5BF0A43F60}">
  <dimension ref="B1:N33"/>
  <sheetViews>
    <sheetView showGridLines="0" tabSelected="1" zoomScale="113" zoomScaleNormal="113" workbookViewId="0">
      <selection activeCell="M1" sqref="M1"/>
    </sheetView>
  </sheetViews>
  <sheetFormatPr baseColWidth="10" defaultRowHeight="16"/>
  <cols>
    <col min="2" max="2" width="14" customWidth="1"/>
    <col min="3" max="3" width="15" bestFit="1" customWidth="1"/>
    <col min="4" max="5" width="17.33203125" bestFit="1" customWidth="1"/>
    <col min="6" max="6" width="15" bestFit="1" customWidth="1"/>
    <col min="7" max="7" width="14.5" customWidth="1"/>
    <col min="8" max="8" width="5.5" customWidth="1"/>
    <col min="9" max="9" width="5.83203125" customWidth="1"/>
    <col min="10" max="10" width="17.1640625" customWidth="1"/>
    <col min="11" max="11" width="20.5" customWidth="1"/>
    <col min="12" max="12" width="16.33203125" customWidth="1"/>
    <col min="13" max="13" width="21.6640625" customWidth="1"/>
  </cols>
  <sheetData>
    <row r="1" spans="2:14" ht="56" customHeight="1">
      <c r="B1" s="7"/>
      <c r="C1" s="7"/>
      <c r="D1" s="8"/>
      <c r="E1" s="8"/>
      <c r="F1" s="177" t="s">
        <v>60</v>
      </c>
      <c r="G1" s="177"/>
      <c r="H1" s="177"/>
      <c r="I1" s="177"/>
      <c r="J1" s="8"/>
      <c r="K1" s="35" t="s">
        <v>61</v>
      </c>
      <c r="L1" s="34" t="s">
        <v>51</v>
      </c>
      <c r="M1" s="87" t="str">
        <f>IF(ISNUMBER(MATCH(VALUE(LEFT($L$1,LEN($L$1)-1)),保险明细!$M$2:$M$11,0)),"本月有保费需缴纳","本月无需缴纳保费")</f>
        <v>本月无需缴纳保费</v>
      </c>
      <c r="N1" s="7"/>
    </row>
    <row r="2" spans="2:14" ht="18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28" customHeight="1">
      <c r="B3" s="145" t="s">
        <v>59</v>
      </c>
      <c r="C3" s="126" t="s">
        <v>0</v>
      </c>
      <c r="D3" s="126" t="s">
        <v>9</v>
      </c>
      <c r="E3" s="126" t="s">
        <v>42</v>
      </c>
      <c r="F3" s="126" t="s">
        <v>29</v>
      </c>
      <c r="G3" s="126" t="s">
        <v>57</v>
      </c>
      <c r="H3" s="146"/>
      <c r="I3" s="154"/>
      <c r="J3" s="126" t="s">
        <v>23</v>
      </c>
      <c r="K3" s="126" t="s">
        <v>27</v>
      </c>
      <c r="L3" s="155" t="s">
        <v>58</v>
      </c>
      <c r="M3" s="7"/>
      <c r="N3" s="7"/>
    </row>
    <row r="4" spans="2:14" ht="31" customHeight="1">
      <c r="B4" s="151" t="str">
        <f>L1</f>
        <v>10月</v>
      </c>
      <c r="C4" s="152">
        <f>VLOOKUP($L$1,资产明细!$C$23:$J$35,2,0)</f>
        <v>0</v>
      </c>
      <c r="D4" s="152">
        <f>VLOOKUP($L$1,资产明细!$C$23:$J$35,3,0)</f>
        <v>0</v>
      </c>
      <c r="E4" s="152">
        <f>VLOOKUP($L$1,资产明细!$C$23:$J$35,4,0)</f>
        <v>0</v>
      </c>
      <c r="F4" s="152">
        <f>VLOOKUP($L$1,资产明细!$C$23:$J$35,5,0)</f>
        <v>0</v>
      </c>
      <c r="G4" s="152">
        <f>SUM(C4:F4)</f>
        <v>0</v>
      </c>
      <c r="H4" s="153"/>
      <c r="I4" s="156"/>
      <c r="J4" s="152">
        <f>VLOOKUP($L$1,资产明细!$C$23:$J$35,7,0)</f>
        <v>0</v>
      </c>
      <c r="K4" s="152">
        <f>VLOOKUP($L$1,资产明细!$C$23:$J$35,8,0)</f>
        <v>0</v>
      </c>
      <c r="L4" s="157">
        <f>SUM(J4:K4)</f>
        <v>0</v>
      </c>
      <c r="M4" s="7"/>
      <c r="N4" s="7"/>
    </row>
    <row r="5" spans="2:14" ht="18">
      <c r="B5" s="147"/>
      <c r="C5" s="7"/>
      <c r="D5" s="7"/>
      <c r="E5" s="7"/>
      <c r="F5" s="7"/>
      <c r="G5" s="7"/>
      <c r="H5" s="148"/>
      <c r="I5" s="154"/>
      <c r="J5" s="170"/>
      <c r="K5" s="170"/>
      <c r="L5" s="171"/>
      <c r="M5" s="7"/>
      <c r="N5" s="7"/>
    </row>
    <row r="6" spans="2:14">
      <c r="B6" s="130"/>
      <c r="H6" s="149"/>
      <c r="I6" s="130"/>
      <c r="L6" s="131"/>
    </row>
    <row r="7" spans="2:14">
      <c r="B7" s="130"/>
      <c r="H7" s="149"/>
      <c r="I7" s="130"/>
      <c r="L7" s="131"/>
    </row>
    <row r="8" spans="2:14">
      <c r="B8" s="130"/>
      <c r="H8" s="149"/>
      <c r="I8" s="130"/>
      <c r="L8" s="131"/>
    </row>
    <row r="9" spans="2:14">
      <c r="B9" s="130"/>
      <c r="H9" s="149"/>
      <c r="I9" s="130"/>
      <c r="L9" s="131"/>
    </row>
    <row r="10" spans="2:14">
      <c r="B10" s="130"/>
      <c r="H10" s="149"/>
      <c r="I10" s="130"/>
      <c r="L10" s="131"/>
    </row>
    <row r="11" spans="2:14">
      <c r="B11" s="130"/>
      <c r="H11" s="149"/>
      <c r="I11" s="130"/>
      <c r="L11" s="131"/>
    </row>
    <row r="12" spans="2:14">
      <c r="B12" s="130"/>
      <c r="H12" s="149"/>
      <c r="I12" s="130"/>
      <c r="L12" s="131"/>
    </row>
    <row r="13" spans="2:14">
      <c r="B13" s="130"/>
      <c r="H13" s="149"/>
      <c r="I13" s="130"/>
      <c r="L13" s="131"/>
    </row>
    <row r="14" spans="2:14">
      <c r="B14" s="132"/>
      <c r="C14" s="134"/>
      <c r="D14" s="134"/>
      <c r="E14" s="134"/>
      <c r="F14" s="134"/>
      <c r="G14" s="134"/>
      <c r="H14" s="150"/>
      <c r="I14" s="132"/>
      <c r="J14" s="134"/>
      <c r="K14" s="134"/>
      <c r="L14" s="135"/>
    </row>
    <row r="16" spans="2:14" ht="21">
      <c r="B16" s="178" t="s">
        <v>62</v>
      </c>
      <c r="C16" s="178"/>
      <c r="D16" s="78"/>
      <c r="E16" s="78"/>
      <c r="F16" s="78"/>
      <c r="G16" s="78"/>
      <c r="H16" s="178" t="s">
        <v>96</v>
      </c>
      <c r="I16" s="178"/>
      <c r="J16" s="178"/>
      <c r="K16" s="78"/>
      <c r="L16" s="78"/>
    </row>
    <row r="17" spans="2:12" ht="30" customHeight="1">
      <c r="B17" s="158"/>
      <c r="C17" s="159" t="s">
        <v>63</v>
      </c>
      <c r="D17" s="160">
        <f>D4</f>
        <v>0</v>
      </c>
      <c r="E17" s="125"/>
      <c r="F17" s="129"/>
      <c r="G17" s="124"/>
      <c r="H17" s="125"/>
      <c r="I17" s="125"/>
      <c r="J17" s="125"/>
      <c r="K17" s="168"/>
      <c r="L17" s="129"/>
    </row>
    <row r="18" spans="2:12" ht="30" customHeight="1">
      <c r="B18" s="161"/>
      <c r="C18" s="162" t="s">
        <v>64</v>
      </c>
      <c r="D18" s="163">
        <f>C4+F4</f>
        <v>0</v>
      </c>
      <c r="F18" s="131"/>
      <c r="G18" s="130"/>
      <c r="K18" s="164"/>
      <c r="L18" s="131"/>
    </row>
    <row r="19" spans="2:12" ht="30" customHeight="1">
      <c r="B19" s="161"/>
      <c r="C19" s="162" t="s">
        <v>65</v>
      </c>
      <c r="D19" s="163">
        <f>E4</f>
        <v>0</v>
      </c>
      <c r="E19" s="164"/>
      <c r="F19" s="165"/>
      <c r="G19" s="161"/>
      <c r="H19" s="78"/>
      <c r="I19" s="78"/>
      <c r="J19" s="78"/>
      <c r="K19" s="78"/>
      <c r="L19" s="169"/>
    </row>
    <row r="20" spans="2:12" ht="30" customHeight="1">
      <c r="B20" s="130"/>
      <c r="C20" s="162" t="s">
        <v>91</v>
      </c>
      <c r="D20" s="163">
        <f>SUM(保险明细!$J$2:$J$11)</f>
        <v>0</v>
      </c>
      <c r="E20" s="166" t="s">
        <v>93</v>
      </c>
      <c r="F20" s="167" t="str">
        <f>IF($M$1="本月有保费需缴纳",SUMIF(保险明细!$M$1:$M$11,VALUE(LEFT(资产概览!$L$1,1)),保险明细!$J$1:$J$11),"0")</f>
        <v>0</v>
      </c>
      <c r="G20" s="130"/>
      <c r="L20" s="131"/>
    </row>
    <row r="21" spans="2:12">
      <c r="B21" s="130"/>
      <c r="F21" s="131"/>
      <c r="G21" s="130"/>
      <c r="L21" s="131"/>
    </row>
    <row r="22" spans="2:12">
      <c r="B22" s="130"/>
      <c r="F22" s="131"/>
      <c r="G22" s="130"/>
      <c r="L22" s="131"/>
    </row>
    <row r="23" spans="2:12">
      <c r="B23" s="130"/>
      <c r="F23" s="131"/>
      <c r="G23" s="130"/>
      <c r="L23" s="131"/>
    </row>
    <row r="24" spans="2:12">
      <c r="B24" s="130"/>
      <c r="F24" s="131"/>
      <c r="G24" s="130"/>
      <c r="L24" s="131"/>
    </row>
    <row r="25" spans="2:12">
      <c r="B25" s="130"/>
      <c r="F25" s="131"/>
      <c r="G25" s="130"/>
      <c r="L25" s="131"/>
    </row>
    <row r="26" spans="2:12">
      <c r="B26" s="130"/>
      <c r="F26" s="131"/>
      <c r="G26" s="130"/>
      <c r="L26" s="131"/>
    </row>
    <row r="27" spans="2:12">
      <c r="B27" s="130"/>
      <c r="F27" s="131"/>
      <c r="G27" s="130"/>
      <c r="L27" s="131"/>
    </row>
    <row r="28" spans="2:12">
      <c r="B28" s="130"/>
      <c r="F28" s="131"/>
      <c r="G28" s="130"/>
      <c r="L28" s="131"/>
    </row>
    <row r="29" spans="2:12">
      <c r="B29" s="130"/>
      <c r="F29" s="131"/>
      <c r="G29" s="130"/>
      <c r="L29" s="131"/>
    </row>
    <row r="30" spans="2:12">
      <c r="B30" s="130"/>
      <c r="F30" s="131"/>
      <c r="G30" s="130"/>
      <c r="L30" s="131"/>
    </row>
    <row r="31" spans="2:12">
      <c r="B31" s="130"/>
      <c r="F31" s="131"/>
      <c r="G31" s="130"/>
      <c r="L31" s="131"/>
    </row>
    <row r="32" spans="2:12">
      <c r="B32" s="130"/>
      <c r="F32" s="131"/>
      <c r="G32" s="130"/>
      <c r="L32" s="131"/>
    </row>
    <row r="33" spans="2:12">
      <c r="B33" s="132"/>
      <c r="C33" s="134"/>
      <c r="D33" s="134"/>
      <c r="E33" s="134"/>
      <c r="F33" s="135"/>
      <c r="G33" s="132"/>
      <c r="H33" s="134"/>
      <c r="I33" s="134"/>
      <c r="J33" s="134"/>
      <c r="K33" s="134"/>
      <c r="L33" s="135"/>
    </row>
  </sheetData>
  <mergeCells count="3">
    <mergeCell ref="F1:I1"/>
    <mergeCell ref="B16:C16"/>
    <mergeCell ref="H16:J16"/>
  </mergeCells>
  <phoneticPr fontId="1" type="noConversion"/>
  <dataValidations count="5">
    <dataValidation allowBlank="1" showInputMessage="1" showErrorMessage="1" promptTitle="说明" prompt="固定资产多为家庭刚需，不列入本表分析范围内" sqref="F1:I1" xr:uid="{4BE7C12E-9E45-DB4F-AD5E-C028E5E4058F}"/>
    <dataValidation allowBlank="1" showInputMessage="1" showErrorMessage="1" promptTitle="四笔钱介绍" prompt="根据不同的用处、目标和风险偏好，将资金分成保险保障的钱，短期要用的活钱，中短期需要稳健增值的钱以及长期用来做较高风险投资的钱四大类" sqref="B16" xr:uid="{16ED0746-A683-524D-B09D-B5AD6DF28F02}"/>
    <dataValidation allowBlank="1" showInputMessage="1" showErrorMessage="1" prompt="随时可用的钱，包括日常花销和紧急备用金" sqref="C17" xr:uid="{CB1ECD97-5549-7341-8F58-7CC0868555E0}"/>
    <dataValidation allowBlank="1" showInputMessage="1" showErrorMessage="1" prompt="未来1-3年要用到的钱，或追求稳健增值的资金（包括应收款）" sqref="C18" xr:uid="{655108A2-8B79-7D44-9C03-2E83B2494B53}"/>
    <dataValidation allowBlank="1" showInputMessage="1" showErrorMessage="1" prompt="5年以上不用的闲钱，用于长期投资获取更高收益" sqref="C19" xr:uid="{1DBAB7BB-0CE7-A945-9F6C-96E47F585AC3}"/>
  </dataValidation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A56511-5B57-D345-9EBE-FE1E76706FBF}">
          <x14:formula1>
            <xm:f>资产明细!$C$24:$C$35</xm:f>
          </x14:formula1>
          <xm:sqref>L1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D68E-6BAB-844C-B1FB-4CA0B4A7A59F}">
  <dimension ref="B1:AF85"/>
  <sheetViews>
    <sheetView showGridLines="0" topLeftCell="A55" zoomScaleNormal="100" workbookViewId="0">
      <selection activeCell="J78" sqref="J78"/>
    </sheetView>
  </sheetViews>
  <sheetFormatPr baseColWidth="10" defaultRowHeight="16"/>
  <cols>
    <col min="3" max="3" width="20.5" customWidth="1"/>
    <col min="4" max="4" width="20" customWidth="1"/>
    <col min="5" max="5" width="15.83203125" customWidth="1"/>
    <col min="6" max="7" width="16.83203125" customWidth="1"/>
    <col min="8" max="8" width="20.5" customWidth="1"/>
    <col min="9" max="9" width="17.5" customWidth="1"/>
    <col min="10" max="10" width="20" customWidth="1"/>
    <col min="11" max="11" width="16.5" customWidth="1"/>
    <col min="12" max="13" width="16.33203125" customWidth="1"/>
    <col min="14" max="14" width="18" customWidth="1"/>
    <col min="23" max="23" width="24" customWidth="1"/>
    <col min="24" max="24" width="14.33203125" customWidth="1"/>
    <col min="25" max="25" width="21.6640625" customWidth="1"/>
    <col min="26" max="26" width="14.6640625" customWidth="1"/>
    <col min="27" max="27" width="16.1640625" customWidth="1"/>
    <col min="28" max="28" width="19.1640625" customWidth="1"/>
    <col min="29" max="29" width="17.5" customWidth="1"/>
    <col min="30" max="30" width="19.5" customWidth="1"/>
    <col min="32" max="32" width="15" customWidth="1"/>
  </cols>
  <sheetData>
    <row r="1" spans="2:13" ht="46" customHeight="1">
      <c r="B1" s="177" t="s">
        <v>122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08"/>
    </row>
    <row r="2" spans="2:13" ht="29" customHeight="1">
      <c r="G2" s="178"/>
      <c r="H2" s="178"/>
      <c r="K2" s="116" t="s">
        <v>133</v>
      </c>
      <c r="L2" s="114" t="s">
        <v>123</v>
      </c>
    </row>
    <row r="3" spans="2:13" ht="13" customHeight="1">
      <c r="C3" s="124"/>
      <c r="D3" s="125"/>
      <c r="E3" s="125"/>
      <c r="F3" s="125"/>
      <c r="G3" s="126"/>
      <c r="H3" s="126"/>
      <c r="I3" s="125"/>
      <c r="J3" s="125"/>
      <c r="K3" s="127"/>
      <c r="L3" s="128"/>
      <c r="M3" s="129"/>
    </row>
    <row r="4" spans="2:13" ht="35" customHeight="1">
      <c r="C4" s="130"/>
      <c r="D4" s="4" t="s">
        <v>124</v>
      </c>
      <c r="E4" s="4"/>
      <c r="M4" s="131"/>
    </row>
    <row r="5" spans="2:13" ht="35" customHeight="1">
      <c r="C5" s="130"/>
      <c r="D5" s="109">
        <f>SUM(C71:D71)</f>
        <v>20000</v>
      </c>
      <c r="E5" s="109"/>
      <c r="M5" s="131"/>
    </row>
    <row r="6" spans="2:13" ht="44" customHeight="1">
      <c r="C6" s="130"/>
      <c r="D6" s="110"/>
      <c r="E6" s="110"/>
      <c r="M6" s="131"/>
    </row>
    <row r="7" spans="2:13" ht="35" customHeight="1">
      <c r="C7" s="130"/>
      <c r="D7" s="4" t="s">
        <v>125</v>
      </c>
      <c r="E7" s="4"/>
      <c r="M7" s="131"/>
    </row>
    <row r="8" spans="2:13" ht="35" customHeight="1">
      <c r="C8" s="130"/>
      <c r="D8" s="111">
        <f>SUM(F71:L71)</f>
        <v>2000</v>
      </c>
      <c r="E8" s="112"/>
      <c r="M8" s="131"/>
    </row>
    <row r="9" spans="2:13" ht="42" customHeight="1">
      <c r="C9" s="130"/>
      <c r="D9" s="110"/>
      <c r="E9" s="113"/>
      <c r="M9" s="131"/>
    </row>
    <row r="10" spans="2:13" ht="35" customHeight="1">
      <c r="C10" s="130"/>
      <c r="D10" s="4" t="s">
        <v>137</v>
      </c>
      <c r="E10" s="4"/>
      <c r="M10" s="131"/>
    </row>
    <row r="11" spans="2:13" ht="35" customHeight="1">
      <c r="C11" s="130"/>
      <c r="D11" s="114">
        <f>SUM(N71)</f>
        <v>18000</v>
      </c>
      <c r="E11" s="115"/>
      <c r="M11" s="131"/>
    </row>
    <row r="12" spans="2:13" ht="35" customHeight="1">
      <c r="C12" s="132"/>
      <c r="D12" s="133"/>
      <c r="E12" s="133"/>
      <c r="F12" s="134"/>
      <c r="G12" s="134"/>
      <c r="H12" s="134"/>
      <c r="I12" s="134"/>
      <c r="J12" s="134"/>
      <c r="K12" s="134"/>
      <c r="L12" s="134"/>
      <c r="M12" s="135"/>
    </row>
    <row r="13" spans="2:13" ht="34" customHeight="1">
      <c r="C13" s="179"/>
      <c r="D13" s="180"/>
      <c r="E13" s="136"/>
      <c r="F13" s="125"/>
      <c r="G13" s="125"/>
      <c r="H13" s="125"/>
      <c r="I13" s="125"/>
      <c r="J13" s="125"/>
      <c r="K13" s="125"/>
      <c r="L13" s="125"/>
      <c r="M13" s="129"/>
    </row>
    <row r="14" spans="2:13" ht="34" customHeight="1">
      <c r="C14" s="184" t="s">
        <v>159</v>
      </c>
      <c r="D14" s="185"/>
      <c r="E14" s="118"/>
      <c r="M14" s="131"/>
    </row>
    <row r="15" spans="2:13" ht="300" customHeight="1"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3"/>
    </row>
    <row r="16" spans="2:13" ht="20" customHeight="1">
      <c r="C16" s="181"/>
      <c r="D16" s="182"/>
      <c r="E16" s="182"/>
      <c r="F16" s="182"/>
      <c r="G16" s="182"/>
      <c r="H16" s="182"/>
      <c r="I16" s="182"/>
      <c r="J16" s="182"/>
      <c r="K16" s="182"/>
      <c r="L16" s="182"/>
      <c r="M16" s="183"/>
    </row>
    <row r="17" spans="3:13" ht="43" customHeight="1">
      <c r="C17" s="181"/>
      <c r="D17" s="182"/>
      <c r="E17" s="182"/>
      <c r="F17" s="182"/>
      <c r="G17" s="182"/>
      <c r="H17" s="182"/>
      <c r="I17" s="182"/>
      <c r="J17" s="182"/>
      <c r="K17" s="182"/>
      <c r="L17" s="182"/>
      <c r="M17" s="183"/>
    </row>
    <row r="18" spans="3:13" ht="20" customHeight="1">
      <c r="C18" s="181"/>
      <c r="D18" s="182"/>
      <c r="E18" s="182"/>
      <c r="F18" s="182"/>
      <c r="G18" s="182"/>
      <c r="H18" s="182"/>
      <c r="I18" s="182"/>
      <c r="J18" s="182"/>
      <c r="K18" s="182"/>
      <c r="L18" s="182"/>
      <c r="M18" s="183"/>
    </row>
    <row r="19" spans="3:13">
      <c r="C19" s="181"/>
      <c r="D19" s="182"/>
      <c r="E19" s="182"/>
      <c r="F19" s="182"/>
      <c r="G19" s="182"/>
      <c r="H19" s="182"/>
      <c r="I19" s="182"/>
      <c r="J19" s="182"/>
      <c r="K19" s="182"/>
      <c r="L19" s="182"/>
      <c r="M19" s="183"/>
    </row>
    <row r="20" spans="3:13">
      <c r="C20" s="132"/>
      <c r="D20" s="134"/>
      <c r="E20" s="134"/>
      <c r="F20" s="134"/>
      <c r="G20" s="134"/>
      <c r="H20" s="134"/>
      <c r="I20" s="134"/>
      <c r="J20" s="134"/>
      <c r="K20" s="134"/>
      <c r="L20" s="134"/>
      <c r="M20" s="135"/>
    </row>
    <row r="21" spans="3:13" ht="51" customHeight="1">
      <c r="C21" s="179" t="s">
        <v>158</v>
      </c>
      <c r="D21" s="180"/>
      <c r="E21" s="125"/>
      <c r="F21" s="125"/>
      <c r="G21" s="125"/>
      <c r="H21" s="125"/>
      <c r="I21" s="125"/>
      <c r="J21" s="125"/>
      <c r="K21" s="125"/>
      <c r="L21" s="125"/>
      <c r="M21" s="129"/>
    </row>
    <row r="22" spans="3:13" ht="25" customHeight="1">
      <c r="C22" s="137" t="s">
        <v>59</v>
      </c>
      <c r="D22" s="3" t="s">
        <v>101</v>
      </c>
      <c r="E22" s="3" t="s">
        <v>139</v>
      </c>
      <c r="F22" s="3" t="s">
        <v>130</v>
      </c>
      <c r="G22" s="3" t="s">
        <v>102</v>
      </c>
      <c r="H22" s="3" t="s">
        <v>140</v>
      </c>
      <c r="I22" s="3" t="s">
        <v>130</v>
      </c>
      <c r="J22" s="3" t="s">
        <v>156</v>
      </c>
      <c r="K22" s="3" t="s">
        <v>144</v>
      </c>
      <c r="L22" s="3" t="s">
        <v>145</v>
      </c>
      <c r="M22" s="131"/>
    </row>
    <row r="23" spans="3:13" ht="25" customHeight="1">
      <c r="C23" s="138" t="s">
        <v>39</v>
      </c>
      <c r="D23" s="23">
        <f t="shared" ref="D23:D34" si="0">C59</f>
        <v>20000</v>
      </c>
      <c r="E23" s="117">
        <f>D23/J23</f>
        <v>1</v>
      </c>
      <c r="F23" s="2" t="s">
        <v>138</v>
      </c>
      <c r="G23" s="23">
        <f>D59</f>
        <v>0</v>
      </c>
      <c r="H23" s="117">
        <f>G23/J23</f>
        <v>0</v>
      </c>
      <c r="I23" s="2" t="s">
        <v>138</v>
      </c>
      <c r="J23" s="23">
        <f>SUM(D23,G23)</f>
        <v>20000</v>
      </c>
      <c r="K23" s="93">
        <f>SUMIF(收支明细!$B$10:$B$340,收支概览!$C23,收支明细!$E$10:$E$340)</f>
        <v>20000</v>
      </c>
      <c r="L23" s="172">
        <f>J23/K23</f>
        <v>1</v>
      </c>
      <c r="M23" s="131"/>
    </row>
    <row r="24" spans="3:13" ht="25" customHeight="1">
      <c r="C24" s="138" t="s">
        <v>43</v>
      </c>
      <c r="D24" s="23">
        <f t="shared" si="0"/>
        <v>0</v>
      </c>
      <c r="E24" s="117" t="e">
        <f t="shared" ref="E24:E34" si="1">D24/J24</f>
        <v>#DIV/0!</v>
      </c>
      <c r="F24" s="117">
        <f>(D24-D23)/D23</f>
        <v>-1</v>
      </c>
      <c r="G24" s="23">
        <f t="shared" ref="G24:G34" si="2">D60</f>
        <v>0</v>
      </c>
      <c r="H24" s="117" t="e">
        <f t="shared" ref="H24:H34" si="3">G24/J24</f>
        <v>#DIV/0!</v>
      </c>
      <c r="I24" s="2" t="e">
        <f>(G24-G23)/G23</f>
        <v>#DIV/0!</v>
      </c>
      <c r="J24" s="23">
        <f t="shared" ref="J24:J34" si="4">SUM(D24,G24)</f>
        <v>0</v>
      </c>
      <c r="K24" s="93">
        <f>SUMIF(收支明细!$B$10:$B$340,收支概览!$C24,收支明细!$E$10:$E$340)</f>
        <v>0</v>
      </c>
      <c r="L24" s="172" t="e">
        <f t="shared" ref="L24:L34" si="5">J24/K24</f>
        <v>#DIV/0!</v>
      </c>
      <c r="M24" s="131"/>
    </row>
    <row r="25" spans="3:13" ht="25" customHeight="1">
      <c r="C25" s="138" t="s">
        <v>44</v>
      </c>
      <c r="D25" s="23">
        <f t="shared" si="0"/>
        <v>0</v>
      </c>
      <c r="E25" s="117" t="e">
        <f t="shared" si="1"/>
        <v>#DIV/0!</v>
      </c>
      <c r="F25" s="117" t="e">
        <f t="shared" ref="F25:F34" si="6">(D25-D24)/D24</f>
        <v>#DIV/0!</v>
      </c>
      <c r="G25" s="23">
        <f t="shared" si="2"/>
        <v>0</v>
      </c>
      <c r="H25" s="117" t="e">
        <f t="shared" si="3"/>
        <v>#DIV/0!</v>
      </c>
      <c r="I25" s="2" t="e">
        <f t="shared" ref="I25:I34" si="7">(G25-G24)/G24</f>
        <v>#DIV/0!</v>
      </c>
      <c r="J25" s="23">
        <f t="shared" si="4"/>
        <v>0</v>
      </c>
      <c r="K25" s="93">
        <f>SUMIF(收支明细!$B$10:$B$340,收支概览!$C25,收支明细!$E$10:$E$340)</f>
        <v>0</v>
      </c>
      <c r="L25" s="172" t="e">
        <f t="shared" si="5"/>
        <v>#DIV/0!</v>
      </c>
      <c r="M25" s="131"/>
    </row>
    <row r="26" spans="3:13" ht="25" customHeight="1">
      <c r="C26" s="138" t="s">
        <v>45</v>
      </c>
      <c r="D26" s="23">
        <f t="shared" si="0"/>
        <v>0</v>
      </c>
      <c r="E26" s="117" t="e">
        <f t="shared" si="1"/>
        <v>#DIV/0!</v>
      </c>
      <c r="F26" s="117" t="e">
        <f t="shared" si="6"/>
        <v>#DIV/0!</v>
      </c>
      <c r="G26" s="23">
        <f t="shared" si="2"/>
        <v>0</v>
      </c>
      <c r="H26" s="117" t="e">
        <f t="shared" si="3"/>
        <v>#DIV/0!</v>
      </c>
      <c r="I26" s="2" t="e">
        <f t="shared" si="7"/>
        <v>#DIV/0!</v>
      </c>
      <c r="J26" s="23">
        <f t="shared" si="4"/>
        <v>0</v>
      </c>
      <c r="K26" s="93">
        <f>SUMIF(收支明细!$B$10:$B$340,收支概览!$C26,收支明细!$E$10:$E$340)</f>
        <v>0</v>
      </c>
      <c r="L26" s="172" t="e">
        <f t="shared" si="5"/>
        <v>#DIV/0!</v>
      </c>
      <c r="M26" s="131"/>
    </row>
    <row r="27" spans="3:13" ht="25" customHeight="1">
      <c r="C27" s="138" t="s">
        <v>46</v>
      </c>
      <c r="D27" s="23">
        <f t="shared" si="0"/>
        <v>0</v>
      </c>
      <c r="E27" s="117" t="e">
        <f t="shared" si="1"/>
        <v>#DIV/0!</v>
      </c>
      <c r="F27" s="117" t="e">
        <f t="shared" si="6"/>
        <v>#DIV/0!</v>
      </c>
      <c r="G27" s="23">
        <f t="shared" si="2"/>
        <v>0</v>
      </c>
      <c r="H27" s="117" t="e">
        <f t="shared" si="3"/>
        <v>#DIV/0!</v>
      </c>
      <c r="I27" s="2" t="e">
        <f t="shared" si="7"/>
        <v>#DIV/0!</v>
      </c>
      <c r="J27" s="23">
        <f t="shared" si="4"/>
        <v>0</v>
      </c>
      <c r="K27" s="93">
        <f>SUMIF(收支明细!$B$10:$B$340,收支概览!$C27,收支明细!$E$10:$E$340)</f>
        <v>0</v>
      </c>
      <c r="L27" s="172" t="e">
        <f t="shared" si="5"/>
        <v>#DIV/0!</v>
      </c>
      <c r="M27" s="131"/>
    </row>
    <row r="28" spans="3:13" ht="25" customHeight="1">
      <c r="C28" s="138" t="s">
        <v>47</v>
      </c>
      <c r="D28" s="23">
        <f t="shared" si="0"/>
        <v>0</v>
      </c>
      <c r="E28" s="117" t="e">
        <f t="shared" si="1"/>
        <v>#DIV/0!</v>
      </c>
      <c r="F28" s="117" t="e">
        <f t="shared" si="6"/>
        <v>#DIV/0!</v>
      </c>
      <c r="G28" s="23">
        <f t="shared" si="2"/>
        <v>0</v>
      </c>
      <c r="H28" s="117" t="e">
        <f t="shared" si="3"/>
        <v>#DIV/0!</v>
      </c>
      <c r="I28" s="2" t="e">
        <f t="shared" si="7"/>
        <v>#DIV/0!</v>
      </c>
      <c r="J28" s="23">
        <f t="shared" si="4"/>
        <v>0</v>
      </c>
      <c r="K28" s="93">
        <f>SUMIF(收支明细!$B$10:$B$340,收支概览!$C28,收支明细!$E$10:$E$340)</f>
        <v>0</v>
      </c>
      <c r="L28" s="172" t="e">
        <f t="shared" si="5"/>
        <v>#DIV/0!</v>
      </c>
      <c r="M28" s="131"/>
    </row>
    <row r="29" spans="3:13" ht="25" customHeight="1">
      <c r="C29" s="138" t="s">
        <v>48</v>
      </c>
      <c r="D29" s="23">
        <f t="shared" si="0"/>
        <v>0</v>
      </c>
      <c r="E29" s="117" t="e">
        <f t="shared" si="1"/>
        <v>#DIV/0!</v>
      </c>
      <c r="F29" s="117" t="e">
        <f t="shared" si="6"/>
        <v>#DIV/0!</v>
      </c>
      <c r="G29" s="23">
        <f t="shared" si="2"/>
        <v>0</v>
      </c>
      <c r="H29" s="117" t="e">
        <f t="shared" si="3"/>
        <v>#DIV/0!</v>
      </c>
      <c r="I29" s="2" t="e">
        <f t="shared" si="7"/>
        <v>#DIV/0!</v>
      </c>
      <c r="J29" s="23">
        <f t="shared" si="4"/>
        <v>0</v>
      </c>
      <c r="K29" s="93">
        <f>SUMIF(收支明细!$B$10:$B$340,收支概览!$C29,收支明细!$E$10:$E$340)</f>
        <v>0</v>
      </c>
      <c r="L29" s="172" t="e">
        <f t="shared" si="5"/>
        <v>#DIV/0!</v>
      </c>
      <c r="M29" s="131"/>
    </row>
    <row r="30" spans="3:13" ht="25" customHeight="1">
      <c r="C30" s="138" t="s">
        <v>49</v>
      </c>
      <c r="D30" s="23">
        <f t="shared" si="0"/>
        <v>0</v>
      </c>
      <c r="E30" s="117" t="e">
        <f t="shared" si="1"/>
        <v>#DIV/0!</v>
      </c>
      <c r="F30" s="117" t="e">
        <f t="shared" si="6"/>
        <v>#DIV/0!</v>
      </c>
      <c r="G30" s="23">
        <f t="shared" si="2"/>
        <v>0</v>
      </c>
      <c r="H30" s="117" t="e">
        <f t="shared" si="3"/>
        <v>#DIV/0!</v>
      </c>
      <c r="I30" s="2" t="e">
        <f t="shared" si="7"/>
        <v>#DIV/0!</v>
      </c>
      <c r="J30" s="23">
        <f t="shared" si="4"/>
        <v>0</v>
      </c>
      <c r="K30" s="93">
        <f>SUMIF(收支明细!$B$10:$B$340,收支概览!$C30,收支明细!$E$10:$E$340)</f>
        <v>0</v>
      </c>
      <c r="L30" s="172" t="e">
        <f t="shared" si="5"/>
        <v>#DIV/0!</v>
      </c>
      <c r="M30" s="131"/>
    </row>
    <row r="31" spans="3:13" ht="25" customHeight="1">
      <c r="C31" s="138" t="s">
        <v>50</v>
      </c>
      <c r="D31" s="23">
        <f t="shared" si="0"/>
        <v>0</v>
      </c>
      <c r="E31" s="117" t="e">
        <f t="shared" si="1"/>
        <v>#DIV/0!</v>
      </c>
      <c r="F31" s="117" t="e">
        <f t="shared" si="6"/>
        <v>#DIV/0!</v>
      </c>
      <c r="G31" s="23">
        <f t="shared" si="2"/>
        <v>0</v>
      </c>
      <c r="H31" s="117" t="e">
        <f t="shared" si="3"/>
        <v>#DIV/0!</v>
      </c>
      <c r="I31" s="2" t="e">
        <f t="shared" si="7"/>
        <v>#DIV/0!</v>
      </c>
      <c r="J31" s="23">
        <f t="shared" si="4"/>
        <v>0</v>
      </c>
      <c r="K31" s="93">
        <f>SUMIF(收支明细!$B$10:$B$340,收支概览!$C31,收支明细!$E$10:$E$340)</f>
        <v>0</v>
      </c>
      <c r="L31" s="172" t="e">
        <f t="shared" si="5"/>
        <v>#DIV/0!</v>
      </c>
      <c r="M31" s="131"/>
    </row>
    <row r="32" spans="3:13" ht="25" customHeight="1">
      <c r="C32" s="138" t="s">
        <v>51</v>
      </c>
      <c r="D32" s="23">
        <f t="shared" si="0"/>
        <v>0</v>
      </c>
      <c r="E32" s="117" t="e">
        <f t="shared" si="1"/>
        <v>#DIV/0!</v>
      </c>
      <c r="F32" s="117" t="e">
        <f t="shared" si="6"/>
        <v>#DIV/0!</v>
      </c>
      <c r="G32" s="23">
        <f t="shared" si="2"/>
        <v>0</v>
      </c>
      <c r="H32" s="117" t="e">
        <f t="shared" si="3"/>
        <v>#DIV/0!</v>
      </c>
      <c r="I32" s="2" t="e">
        <f t="shared" si="7"/>
        <v>#DIV/0!</v>
      </c>
      <c r="J32" s="23">
        <f t="shared" si="4"/>
        <v>0</v>
      </c>
      <c r="K32" s="93">
        <f>SUMIF(收支明细!$B$10:$B$340,收支概览!$C32,收支明细!$E$10:$E$340)</f>
        <v>0</v>
      </c>
      <c r="L32" s="172" t="e">
        <f t="shared" si="5"/>
        <v>#DIV/0!</v>
      </c>
      <c r="M32" s="131"/>
    </row>
    <row r="33" spans="3:24" ht="25" customHeight="1">
      <c r="C33" s="138" t="s">
        <v>52</v>
      </c>
      <c r="D33" s="23">
        <f t="shared" si="0"/>
        <v>0</v>
      </c>
      <c r="E33" s="117" t="e">
        <f t="shared" si="1"/>
        <v>#DIV/0!</v>
      </c>
      <c r="F33" s="117" t="e">
        <f t="shared" si="6"/>
        <v>#DIV/0!</v>
      </c>
      <c r="G33" s="23">
        <f t="shared" si="2"/>
        <v>0</v>
      </c>
      <c r="H33" s="117" t="e">
        <f t="shared" si="3"/>
        <v>#DIV/0!</v>
      </c>
      <c r="I33" s="2" t="e">
        <f t="shared" si="7"/>
        <v>#DIV/0!</v>
      </c>
      <c r="J33" s="23">
        <f t="shared" si="4"/>
        <v>0</v>
      </c>
      <c r="K33" s="93">
        <f>SUMIF(收支明细!$B$10:$B$340,收支概览!$C33,收支明细!$E$10:$E$340)</f>
        <v>0</v>
      </c>
      <c r="L33" s="172" t="e">
        <f t="shared" si="5"/>
        <v>#DIV/0!</v>
      </c>
      <c r="M33" s="131"/>
    </row>
    <row r="34" spans="3:24" ht="25" customHeight="1">
      <c r="C34" s="138" t="s">
        <v>53</v>
      </c>
      <c r="D34" s="23">
        <f t="shared" si="0"/>
        <v>0</v>
      </c>
      <c r="E34" s="117" t="e">
        <f t="shared" si="1"/>
        <v>#DIV/0!</v>
      </c>
      <c r="F34" s="117" t="e">
        <f t="shared" si="6"/>
        <v>#DIV/0!</v>
      </c>
      <c r="G34" s="23">
        <f t="shared" si="2"/>
        <v>0</v>
      </c>
      <c r="H34" s="117" t="e">
        <f t="shared" si="3"/>
        <v>#DIV/0!</v>
      </c>
      <c r="I34" s="2" t="e">
        <f t="shared" si="7"/>
        <v>#DIV/0!</v>
      </c>
      <c r="J34" s="23">
        <f t="shared" si="4"/>
        <v>0</v>
      </c>
      <c r="K34" s="93">
        <f>SUMIF(收支明细!$B$10:$B$340,收支概览!$C34,收支明细!$E$10:$E$340)</f>
        <v>0</v>
      </c>
      <c r="L34" s="172" t="e">
        <f t="shared" si="5"/>
        <v>#DIV/0!</v>
      </c>
      <c r="M34" s="131"/>
      <c r="V34" s="186" t="s">
        <v>131</v>
      </c>
      <c r="W34" s="186"/>
      <c r="X34" s="186"/>
    </row>
    <row r="35" spans="3:24" ht="25" customHeight="1">
      <c r="C35" s="139"/>
      <c r="D35" s="140"/>
      <c r="E35" s="141"/>
      <c r="F35" s="141"/>
      <c r="G35" s="140"/>
      <c r="H35" s="141"/>
      <c r="I35" s="142"/>
      <c r="J35" s="134"/>
      <c r="K35" s="134"/>
      <c r="L35" s="134"/>
      <c r="M35" s="135"/>
      <c r="V35" s="99"/>
      <c r="W35" s="99"/>
      <c r="X35" s="99"/>
    </row>
    <row r="36" spans="3:24" ht="25" customHeight="1">
      <c r="C36" s="124"/>
      <c r="D36" s="125"/>
      <c r="E36" s="125"/>
      <c r="F36" s="125"/>
      <c r="G36" s="125"/>
      <c r="H36" s="125"/>
      <c r="I36" s="125"/>
      <c r="J36" s="125"/>
      <c r="K36" s="125"/>
      <c r="L36" s="125"/>
      <c r="M36" s="129"/>
      <c r="V36" s="99"/>
      <c r="W36" s="99"/>
      <c r="X36" s="99"/>
    </row>
    <row r="37" spans="3:24" ht="25" customHeight="1">
      <c r="C37" s="184" t="s">
        <v>157</v>
      </c>
      <c r="D37" s="185"/>
      <c r="M37" s="131"/>
      <c r="V37" s="99"/>
      <c r="W37" s="99"/>
      <c r="X37" s="99"/>
    </row>
    <row r="38" spans="3:24" ht="25" customHeight="1">
      <c r="C38" s="137" t="s">
        <v>59</v>
      </c>
      <c r="D38" s="3" t="s">
        <v>104</v>
      </c>
      <c r="E38" s="3" t="s">
        <v>105</v>
      </c>
      <c r="F38" s="3" t="s">
        <v>106</v>
      </c>
      <c r="G38" s="3" t="s">
        <v>107</v>
      </c>
      <c r="H38" s="3" t="s">
        <v>72</v>
      </c>
      <c r="I38" s="3" t="s">
        <v>109</v>
      </c>
      <c r="J38" s="3" t="s">
        <v>108</v>
      </c>
      <c r="K38" s="3" t="s">
        <v>142</v>
      </c>
      <c r="M38" s="131"/>
      <c r="V38" s="99"/>
      <c r="W38" s="99"/>
      <c r="X38" s="99"/>
    </row>
    <row r="39" spans="3:24" ht="25" customHeight="1">
      <c r="C39" s="138" t="s">
        <v>39</v>
      </c>
      <c r="D39" s="23">
        <f>F59</f>
        <v>2000</v>
      </c>
      <c r="E39" s="23">
        <f t="shared" ref="E39:J39" si="8">G59</f>
        <v>0</v>
      </c>
      <c r="F39" s="23">
        <f t="shared" si="8"/>
        <v>0</v>
      </c>
      <c r="G39" s="23">
        <f t="shared" si="8"/>
        <v>0</v>
      </c>
      <c r="H39" s="23">
        <f t="shared" si="8"/>
        <v>0</v>
      </c>
      <c r="I39" s="23">
        <f t="shared" si="8"/>
        <v>0</v>
      </c>
      <c r="J39" s="23">
        <f t="shared" si="8"/>
        <v>0</v>
      </c>
      <c r="K39" s="93">
        <f>SUM(D39:J39)</f>
        <v>2000</v>
      </c>
      <c r="M39" s="131"/>
      <c r="V39" s="99"/>
      <c r="W39" s="99"/>
      <c r="X39" s="99"/>
    </row>
    <row r="40" spans="3:24" ht="25" customHeight="1">
      <c r="C40" s="138" t="s">
        <v>99</v>
      </c>
      <c r="D40" s="23">
        <f t="shared" ref="D40:D50" si="9">F60</f>
        <v>0</v>
      </c>
      <c r="E40" s="23">
        <f t="shared" ref="E40:E50" si="10">G60</f>
        <v>0</v>
      </c>
      <c r="F40" s="23">
        <f t="shared" ref="F40:F50" si="11">H60</f>
        <v>0</v>
      </c>
      <c r="G40" s="23">
        <f t="shared" ref="G40:G50" si="12">I60</f>
        <v>0</v>
      </c>
      <c r="H40" s="23">
        <f t="shared" ref="H40:H50" si="13">J60</f>
        <v>0</v>
      </c>
      <c r="I40" s="23">
        <f t="shared" ref="I40:I50" si="14">K60</f>
        <v>0</v>
      </c>
      <c r="J40" s="23">
        <f t="shared" ref="J40:J50" si="15">L60</f>
        <v>0</v>
      </c>
      <c r="K40" s="93">
        <f t="shared" ref="K40:K50" si="16">SUM(D40:J40)</f>
        <v>0</v>
      </c>
      <c r="M40" s="131"/>
      <c r="V40" s="99"/>
      <c r="W40" s="99"/>
      <c r="X40" s="99"/>
    </row>
    <row r="41" spans="3:24" ht="25" customHeight="1">
      <c r="C41" s="138" t="s">
        <v>44</v>
      </c>
      <c r="D41" s="23">
        <f>F61</f>
        <v>0</v>
      </c>
      <c r="E41" s="23">
        <f t="shared" si="10"/>
        <v>0</v>
      </c>
      <c r="F41" s="23">
        <f t="shared" si="11"/>
        <v>0</v>
      </c>
      <c r="G41" s="23">
        <f t="shared" si="12"/>
        <v>0</v>
      </c>
      <c r="H41" s="23">
        <f t="shared" si="13"/>
        <v>0</v>
      </c>
      <c r="I41" s="23">
        <f t="shared" si="14"/>
        <v>0</v>
      </c>
      <c r="J41" s="23">
        <f t="shared" si="15"/>
        <v>0</v>
      </c>
      <c r="K41" s="93">
        <f t="shared" si="16"/>
        <v>0</v>
      </c>
      <c r="M41" s="131"/>
      <c r="V41" s="99"/>
      <c r="W41" s="99"/>
      <c r="X41" s="99"/>
    </row>
    <row r="42" spans="3:24" ht="25" customHeight="1">
      <c r="C42" s="138" t="s">
        <v>45</v>
      </c>
      <c r="D42" s="23">
        <f t="shared" si="9"/>
        <v>0</v>
      </c>
      <c r="E42" s="23">
        <f t="shared" si="10"/>
        <v>0</v>
      </c>
      <c r="F42" s="23">
        <f t="shared" si="11"/>
        <v>0</v>
      </c>
      <c r="G42" s="23">
        <f t="shared" si="12"/>
        <v>0</v>
      </c>
      <c r="H42" s="23">
        <f t="shared" si="13"/>
        <v>0</v>
      </c>
      <c r="I42" s="23">
        <f t="shared" si="14"/>
        <v>0</v>
      </c>
      <c r="J42" s="23">
        <f t="shared" si="15"/>
        <v>0</v>
      </c>
      <c r="K42" s="93">
        <f t="shared" si="16"/>
        <v>0</v>
      </c>
      <c r="M42" s="131"/>
      <c r="V42" s="99"/>
      <c r="W42" s="99"/>
      <c r="X42" s="99"/>
    </row>
    <row r="43" spans="3:24" ht="25" customHeight="1">
      <c r="C43" s="138" t="s">
        <v>46</v>
      </c>
      <c r="D43" s="23">
        <f t="shared" si="9"/>
        <v>0</v>
      </c>
      <c r="E43" s="23">
        <f t="shared" si="10"/>
        <v>0</v>
      </c>
      <c r="F43" s="23">
        <f t="shared" si="11"/>
        <v>0</v>
      </c>
      <c r="G43" s="23">
        <f t="shared" si="12"/>
        <v>0</v>
      </c>
      <c r="H43" s="23">
        <f t="shared" si="13"/>
        <v>0</v>
      </c>
      <c r="I43" s="23">
        <f t="shared" si="14"/>
        <v>0</v>
      </c>
      <c r="J43" s="23">
        <f t="shared" si="15"/>
        <v>0</v>
      </c>
      <c r="K43" s="93">
        <f t="shared" si="16"/>
        <v>0</v>
      </c>
      <c r="M43" s="131"/>
      <c r="V43" s="99"/>
      <c r="W43" s="99"/>
      <c r="X43" s="99"/>
    </row>
    <row r="44" spans="3:24" ht="25" customHeight="1">
      <c r="C44" s="138" t="s">
        <v>47</v>
      </c>
      <c r="D44" s="23">
        <f t="shared" si="9"/>
        <v>0</v>
      </c>
      <c r="E44" s="23">
        <f t="shared" si="10"/>
        <v>0</v>
      </c>
      <c r="F44" s="23">
        <f t="shared" si="11"/>
        <v>0</v>
      </c>
      <c r="G44" s="23">
        <f t="shared" si="12"/>
        <v>0</v>
      </c>
      <c r="H44" s="23">
        <f t="shared" si="13"/>
        <v>0</v>
      </c>
      <c r="I44" s="23">
        <f t="shared" si="14"/>
        <v>0</v>
      </c>
      <c r="J44" s="23">
        <f t="shared" si="15"/>
        <v>0</v>
      </c>
      <c r="K44" s="93">
        <f t="shared" si="16"/>
        <v>0</v>
      </c>
      <c r="M44" s="131"/>
      <c r="V44" s="99"/>
      <c r="W44" s="99"/>
      <c r="X44" s="99"/>
    </row>
    <row r="45" spans="3:24" ht="25" customHeight="1">
      <c r="C45" s="138" t="s">
        <v>48</v>
      </c>
      <c r="D45" s="23">
        <f t="shared" si="9"/>
        <v>0</v>
      </c>
      <c r="E45" s="23">
        <f t="shared" si="10"/>
        <v>0</v>
      </c>
      <c r="F45" s="23">
        <f t="shared" si="11"/>
        <v>0</v>
      </c>
      <c r="G45" s="23">
        <f t="shared" si="12"/>
        <v>0</v>
      </c>
      <c r="H45" s="23">
        <f t="shared" si="13"/>
        <v>0</v>
      </c>
      <c r="I45" s="23">
        <f t="shared" si="14"/>
        <v>0</v>
      </c>
      <c r="J45" s="23">
        <f t="shared" si="15"/>
        <v>0</v>
      </c>
      <c r="K45" s="93">
        <f t="shared" si="16"/>
        <v>0</v>
      </c>
      <c r="M45" s="131"/>
      <c r="V45" s="99"/>
      <c r="W45" s="99"/>
      <c r="X45" s="99"/>
    </row>
    <row r="46" spans="3:24" ht="25" customHeight="1">
      <c r="C46" s="138" t="s">
        <v>49</v>
      </c>
      <c r="D46" s="23">
        <f t="shared" si="9"/>
        <v>0</v>
      </c>
      <c r="E46" s="23">
        <f t="shared" si="10"/>
        <v>0</v>
      </c>
      <c r="F46" s="23">
        <f t="shared" si="11"/>
        <v>0</v>
      </c>
      <c r="G46" s="23">
        <f t="shared" si="12"/>
        <v>0</v>
      </c>
      <c r="H46" s="23">
        <f t="shared" si="13"/>
        <v>0</v>
      </c>
      <c r="I46" s="23">
        <f t="shared" si="14"/>
        <v>0</v>
      </c>
      <c r="J46" s="23">
        <f t="shared" si="15"/>
        <v>0</v>
      </c>
      <c r="K46" s="93">
        <f t="shared" si="16"/>
        <v>0</v>
      </c>
      <c r="M46" s="131"/>
      <c r="V46" s="99"/>
      <c r="W46" s="99"/>
      <c r="X46" s="99"/>
    </row>
    <row r="47" spans="3:24" ht="25" customHeight="1">
      <c r="C47" s="138" t="s">
        <v>50</v>
      </c>
      <c r="D47" s="23">
        <f t="shared" si="9"/>
        <v>0</v>
      </c>
      <c r="E47" s="23">
        <f t="shared" si="10"/>
        <v>0</v>
      </c>
      <c r="F47" s="23">
        <f t="shared" si="11"/>
        <v>0</v>
      </c>
      <c r="G47" s="23">
        <f t="shared" si="12"/>
        <v>0</v>
      </c>
      <c r="H47" s="23">
        <f t="shared" si="13"/>
        <v>0</v>
      </c>
      <c r="I47" s="23">
        <f t="shared" si="14"/>
        <v>0</v>
      </c>
      <c r="J47" s="23">
        <f t="shared" si="15"/>
        <v>0</v>
      </c>
      <c r="K47" s="93">
        <f t="shared" si="16"/>
        <v>0</v>
      </c>
      <c r="M47" s="131"/>
      <c r="V47" s="99"/>
      <c r="W47" s="99"/>
      <c r="X47" s="99"/>
    </row>
    <row r="48" spans="3:24" ht="25" customHeight="1">
      <c r="C48" s="138" t="s">
        <v>51</v>
      </c>
      <c r="D48" s="23">
        <f t="shared" si="9"/>
        <v>0</v>
      </c>
      <c r="E48" s="23">
        <f t="shared" si="10"/>
        <v>0</v>
      </c>
      <c r="F48" s="23">
        <f t="shared" si="11"/>
        <v>0</v>
      </c>
      <c r="G48" s="23">
        <f t="shared" si="12"/>
        <v>0</v>
      </c>
      <c r="H48" s="23">
        <f t="shared" si="13"/>
        <v>0</v>
      </c>
      <c r="I48" s="23">
        <f t="shared" si="14"/>
        <v>0</v>
      </c>
      <c r="J48" s="23">
        <f t="shared" si="15"/>
        <v>0</v>
      </c>
      <c r="K48" s="93">
        <f t="shared" si="16"/>
        <v>0</v>
      </c>
      <c r="M48" s="131"/>
      <c r="V48" s="99"/>
      <c r="W48" s="99"/>
      <c r="X48" s="99"/>
    </row>
    <row r="49" spans="2:32" ht="25" customHeight="1">
      <c r="C49" s="138" t="s">
        <v>52</v>
      </c>
      <c r="D49" s="23">
        <f t="shared" si="9"/>
        <v>0</v>
      </c>
      <c r="E49" s="23">
        <f t="shared" si="10"/>
        <v>0</v>
      </c>
      <c r="F49" s="23">
        <f t="shared" si="11"/>
        <v>0</v>
      </c>
      <c r="G49" s="23">
        <f t="shared" si="12"/>
        <v>0</v>
      </c>
      <c r="H49" s="23">
        <f t="shared" si="13"/>
        <v>0</v>
      </c>
      <c r="I49" s="23">
        <f t="shared" si="14"/>
        <v>0</v>
      </c>
      <c r="J49" s="23">
        <f t="shared" si="15"/>
        <v>0</v>
      </c>
      <c r="K49" s="93">
        <f t="shared" si="16"/>
        <v>0</v>
      </c>
      <c r="M49" s="131"/>
      <c r="V49" s="99"/>
      <c r="W49" s="99"/>
      <c r="X49" s="99"/>
    </row>
    <row r="50" spans="2:32" ht="25" customHeight="1">
      <c r="C50" s="138" t="s">
        <v>53</v>
      </c>
      <c r="D50" s="23">
        <f t="shared" si="9"/>
        <v>0</v>
      </c>
      <c r="E50" s="23">
        <f t="shared" si="10"/>
        <v>0</v>
      </c>
      <c r="F50" s="23">
        <f t="shared" si="11"/>
        <v>0</v>
      </c>
      <c r="G50" s="23">
        <f t="shared" si="12"/>
        <v>0</v>
      </c>
      <c r="H50" s="23">
        <f t="shared" si="13"/>
        <v>0</v>
      </c>
      <c r="I50" s="23">
        <f t="shared" si="14"/>
        <v>0</v>
      </c>
      <c r="J50" s="23">
        <f t="shared" si="15"/>
        <v>0</v>
      </c>
      <c r="K50" s="93">
        <f t="shared" si="16"/>
        <v>0</v>
      </c>
      <c r="M50" s="131"/>
      <c r="V50" s="99"/>
      <c r="W50" s="99"/>
      <c r="X50" s="99"/>
    </row>
    <row r="51" spans="2:32" ht="28" customHeight="1">
      <c r="C51" s="130"/>
      <c r="M51" s="131"/>
      <c r="V51" s="99"/>
      <c r="W51" s="99"/>
      <c r="X51" s="99"/>
    </row>
    <row r="52" spans="2:32" ht="34" customHeight="1">
      <c r="C52" s="130"/>
      <c r="D52" s="175" t="s">
        <v>59</v>
      </c>
      <c r="E52" s="175" t="s">
        <v>118</v>
      </c>
      <c r="F52" s="176" t="s">
        <v>119</v>
      </c>
      <c r="G52" s="175" t="s">
        <v>141</v>
      </c>
      <c r="H52" s="175" t="s">
        <v>130</v>
      </c>
      <c r="I52" s="175" t="s">
        <v>143</v>
      </c>
      <c r="J52" s="175" t="s">
        <v>161</v>
      </c>
      <c r="M52" s="131"/>
      <c r="V52" s="99"/>
      <c r="W52" s="99"/>
      <c r="X52" s="99"/>
    </row>
    <row r="53" spans="2:32" ht="30" customHeight="1">
      <c r="C53" s="130"/>
      <c r="D53" s="121" t="s">
        <v>45</v>
      </c>
      <c r="E53" s="119" t="s">
        <v>103</v>
      </c>
      <c r="F53" s="173">
        <f>VLOOKUP($D$53,$C$39:$J$50,MATCH($E$53,$C$38:$J$38,0))</f>
        <v>0</v>
      </c>
      <c r="G53" s="173">
        <f>IF(D53="1月","/",INDEX(C39:J50,MATCH(D53,C39:C50,0)-1,MATCH(E53,C38:J38,0)))</f>
        <v>0</v>
      </c>
      <c r="H53" s="120" t="e">
        <f>(F53-G53)/G53</f>
        <v>#DIV/0!</v>
      </c>
      <c r="I53" s="174">
        <f>VLOOKUP(D53,C39:K50,MATCH(K38,C38:K38,0))</f>
        <v>0</v>
      </c>
      <c r="J53" s="120" t="e">
        <f>F53/I53</f>
        <v>#DIV/0!</v>
      </c>
      <c r="M53" s="131"/>
      <c r="V53" s="99"/>
      <c r="W53" s="99"/>
      <c r="X53" s="99"/>
    </row>
    <row r="54" spans="2:32" ht="30" customHeight="1">
      <c r="C54" s="132"/>
      <c r="D54" s="143"/>
      <c r="E54" s="142"/>
      <c r="F54" s="142"/>
      <c r="G54" s="142"/>
      <c r="H54" s="141"/>
      <c r="I54" s="142"/>
      <c r="J54" s="141"/>
      <c r="K54" s="134"/>
      <c r="L54" s="134"/>
      <c r="M54" s="135"/>
      <c r="V54" s="99"/>
      <c r="W54" s="99"/>
      <c r="X54" s="99"/>
    </row>
    <row r="55" spans="2:32" ht="23">
      <c r="V55" s="99"/>
      <c r="W55" s="99"/>
      <c r="X55" s="99"/>
    </row>
    <row r="56" spans="2:32" ht="37" customHeight="1">
      <c r="C56" s="185" t="s">
        <v>160</v>
      </c>
      <c r="D56" s="185"/>
      <c r="V56" s="99"/>
      <c r="W56" s="99"/>
      <c r="X56" s="99"/>
    </row>
    <row r="57" spans="2:32" ht="21">
      <c r="C57" s="188" t="s">
        <v>126</v>
      </c>
      <c r="D57" s="188"/>
      <c r="E57" s="188"/>
      <c r="F57" s="190" t="s">
        <v>127</v>
      </c>
      <c r="G57" s="190"/>
      <c r="H57" s="190"/>
      <c r="I57" s="190"/>
      <c r="J57" s="190"/>
      <c r="K57" s="190"/>
      <c r="L57" s="190"/>
      <c r="M57" s="122"/>
      <c r="N57" s="123" t="s">
        <v>128</v>
      </c>
      <c r="V57" s="96"/>
      <c r="W57" s="100" t="s">
        <v>100</v>
      </c>
      <c r="X57" s="100"/>
      <c r="Y57" s="101" t="s">
        <v>110</v>
      </c>
      <c r="Z57" s="101"/>
      <c r="AA57" s="101"/>
      <c r="AB57" s="101"/>
      <c r="AC57" s="101"/>
      <c r="AD57" s="101"/>
      <c r="AE57" s="101"/>
      <c r="AF57" s="189" t="s">
        <v>129</v>
      </c>
    </row>
    <row r="58" spans="2:32" ht="21">
      <c r="B58" s="3" t="s">
        <v>59</v>
      </c>
      <c r="C58" s="3" t="s">
        <v>134</v>
      </c>
      <c r="D58" s="3" t="s">
        <v>108</v>
      </c>
      <c r="E58" s="3" t="s">
        <v>135</v>
      </c>
      <c r="F58" s="3" t="s">
        <v>104</v>
      </c>
      <c r="G58" s="3" t="s">
        <v>105</v>
      </c>
      <c r="H58" s="3" t="s">
        <v>106</v>
      </c>
      <c r="I58" s="3" t="s">
        <v>107</v>
      </c>
      <c r="J58" s="3" t="s">
        <v>72</v>
      </c>
      <c r="K58" s="3" t="s">
        <v>109</v>
      </c>
      <c r="L58" s="3" t="s">
        <v>108</v>
      </c>
      <c r="M58" s="3" t="s">
        <v>136</v>
      </c>
      <c r="V58" s="96"/>
      <c r="W58" s="100" t="s">
        <v>101</v>
      </c>
      <c r="X58" s="100" t="s">
        <v>102</v>
      </c>
      <c r="Y58" s="101" t="s">
        <v>104</v>
      </c>
      <c r="Z58" s="101" t="s">
        <v>105</v>
      </c>
      <c r="AA58" s="101" t="s">
        <v>106</v>
      </c>
      <c r="AB58" s="101" t="s">
        <v>107</v>
      </c>
      <c r="AC58" s="101" t="s">
        <v>72</v>
      </c>
      <c r="AD58" s="101" t="s">
        <v>109</v>
      </c>
      <c r="AE58" s="101" t="s">
        <v>108</v>
      </c>
      <c r="AF58" s="189"/>
    </row>
    <row r="59" spans="2:32" ht="21">
      <c r="B59" s="3" t="s">
        <v>39</v>
      </c>
      <c r="C59" s="23">
        <f>IF($L$2="全部",SUMIFS(收支明细!$E$10:$E$134,收支明细!$B$10:$B$134,收支概览!$B59,收支明细!$D$10:$D$134,"工资"),SUMIFS(收支明细!$E$10:$E$134,收支明细!$B$10:$B$134,收支概览!$B59,收支明细!$C$10:$C$134,收支概览!$L$2,收支明细!$D$10:$D$134,"工资"))</f>
        <v>20000</v>
      </c>
      <c r="D59" s="23">
        <f>IF($L$2="全部",SUMIFS(收支明细!$E$10:$E$134,收支明细!$B$10:$B$134,收支概览!$B59,收支明细!$D$10:$D$134,"其他"),SUMIFS(收支明细!$E$10:$E$134,收支明细!$B$10:$B$134,收支概览!$B59,收支明细!$C$10:$C$134,收支概览!$L$2,收支明细!$D$10:$D$134,"其他"))</f>
        <v>0</v>
      </c>
      <c r="E59" s="23">
        <f>SUM(C59:D59)</f>
        <v>20000</v>
      </c>
      <c r="F59" s="23">
        <f>IF($L$2="全部",SUMIFS(收支明细!$K$10:$K$388,收支明细!$H$10:$H$388,收支概览!$B59,收支明细!$J$10:$J$388,F$58),SUMIFS(收支明细!$K$10:$K$388,收支明细!$H$10:$H$388,收支概览!$B59,收支明细!$I$10:$I$388,收支概览!$L$2,收支明细!$J$10:$J$388,F$58))</f>
        <v>2000</v>
      </c>
      <c r="G59" s="23">
        <f>IF($L$2="全部",SUMIFS(收支明细!$K$10:$K$388,收支明细!$H$10:$H$388,收支概览!$B59,收支明细!$J$10:$J$388,G$58),SUMIFS(收支明细!$K$10:$K$388,收支明细!$H$10:$H$388,收支概览!$B59,收支明细!$I$10:$I$388,收支概览!$L$2,收支明细!$J$10:$J$388,G$58))</f>
        <v>0</v>
      </c>
      <c r="H59" s="23">
        <f>IF($L$2="全部",SUMIFS(收支明细!$K$10:$K$388,收支明细!$H$10:$H$388,收支概览!$B59,收支明细!$J$10:$J$388,H$58),SUMIFS(收支明细!$K$10:$K$388,收支明细!$H$10:$H$388,收支概览!$B59,收支明细!$I$10:$I$388,收支概览!$L$2,收支明细!$J$10:$J$388,H$58))</f>
        <v>0</v>
      </c>
      <c r="I59" s="23">
        <f>IF($L$2="全部",SUMIFS(收支明细!$K$10:$K$388,收支明细!$H$10:$H$388,收支概览!$B59,收支明细!$J$10:$J$388,I$58),SUMIFS(收支明细!$K$10:$K$388,收支明细!$H$10:$H$388,收支概览!$B59,收支明细!$I$10:$I$388,收支概览!$L$2,收支明细!$J$10:$J$388,I$58))</f>
        <v>0</v>
      </c>
      <c r="J59" s="23">
        <f>IF($L$2="全部",SUMIFS(收支明细!$K$10:$K$388,收支明细!$H$10:$H$388,收支概览!$B59,收支明细!$J$10:$J$388,J$58),SUMIFS(收支明细!$K$10:$K$388,收支明细!$H$10:$H$388,收支概览!$B59,收支明细!$I$10:$I$388,收支概览!$L$2,收支明细!$J$10:$J$388,J$58))</f>
        <v>0</v>
      </c>
      <c r="K59" s="23">
        <f>IF($L$2="全部",SUMIFS(收支明细!$K$10:$K$388,收支明细!$H$10:$H$388,收支概览!$B59,收支明细!$J$10:$J$388,K$58),SUMIFS(收支明细!$K$10:$K$388,收支明细!$H$10:$H$388,收支概览!$B59,收支明细!$I$10:$I$388,收支概览!$L$2,收支明细!$J$10:$J$388,K$58))</f>
        <v>0</v>
      </c>
      <c r="L59" s="23">
        <f>IF($L$2="全部",SUMIFS(收支明细!$K$10:$K$388,收支明细!$H$10:$H$388,收支概览!$B59,收支明细!$J$10:$J$388,L$58),SUMIFS(收支明细!$K$10:$K$388,收支明细!$H$10:$H$388,收支概览!$B59,收支明细!$I$10:$I$388,收支概览!$L$2,收支明细!$J$10:$J$388,L$58))</f>
        <v>0</v>
      </c>
      <c r="M59" s="23">
        <f>SUM(F59:L59)</f>
        <v>2000</v>
      </c>
      <c r="N59" s="97">
        <f>SUM(C59:D59)-SUM(F59:K59)</f>
        <v>18000</v>
      </c>
      <c r="V59" s="96"/>
      <c r="W59" s="23">
        <f>收支明细!B5</f>
        <v>20000</v>
      </c>
      <c r="X59" s="23">
        <f>收支明细!C5</f>
        <v>0</v>
      </c>
      <c r="Y59" s="23">
        <f>收支明细!D5</f>
        <v>2000</v>
      </c>
      <c r="Z59" s="23">
        <f>收支明细!E5</f>
        <v>1000</v>
      </c>
      <c r="AA59" s="23">
        <f>收支明细!F5</f>
        <v>6000</v>
      </c>
      <c r="AB59" s="23">
        <f>收支明细!G5</f>
        <v>1500</v>
      </c>
      <c r="AC59" s="23">
        <f>收支明细!H5</f>
        <v>500</v>
      </c>
      <c r="AD59" s="23">
        <f>收支明细!I5</f>
        <v>200</v>
      </c>
      <c r="AE59" s="23">
        <f>收支明细!J5</f>
        <v>500</v>
      </c>
      <c r="AF59" s="23">
        <f>收支明细!K5</f>
        <v>8300</v>
      </c>
    </row>
    <row r="60" spans="2:32" ht="21">
      <c r="B60" s="3" t="s">
        <v>43</v>
      </c>
      <c r="C60" s="23">
        <f>IF($L$2="全部",SUMIFS(收支明细!$E$10:$E$134,收支明细!$B$10:$B$134,收支概览!$B60,收支明细!$D$10:$D$134,"工资"),SUMIFS(收支明细!$E$10:$E$134,收支明细!$B$10:$B$134,收支概览!$B60,收支明细!$C$10:$C$134,收支概览!$L$2,收支明细!$D$10:$D$134,"工资"))</f>
        <v>0</v>
      </c>
      <c r="D60" s="23">
        <f>IF($L$2="全部",SUMIFS(收支明细!$E$10:$E$34,收支明细!$B$10:$B$34,收支概览!$B60,收支明细!$D$10:$D$34,"其他"),SUMIFS(收支明细!$E$10:$E$34,收支明细!$B$10:$B$34,收支概览!$B60,收支明细!$C$10:$C$34,收支概览!$L$2,收支明细!$D$10:$D$34,"其他"))</f>
        <v>0</v>
      </c>
      <c r="E60" s="23">
        <f t="shared" ref="E60:E71" si="17">SUM(C60:D60)</f>
        <v>0</v>
      </c>
      <c r="F60" s="23">
        <f>IF($L$2="全部",SUMIFS(收支明细!$K$10:$K$388,收支明细!$H$10:$H$388,收支概览!$B60,收支明细!$J$10:$J$388,F$58),SUMIFS(收支明细!$K$10:$K$388,收支明细!$H$10:$H$388,收支概览!$B60,收支明细!$I$10:$I$388,收支概览!$L$2,收支明细!$J$10:$J$388,F$58))</f>
        <v>0</v>
      </c>
      <c r="G60" s="23">
        <f>IF($L$2="全部",SUMIFS(收支明细!$K$10:$K$388,收支明细!$H$10:$H$388,收支概览!$B60,收支明细!$J$10:$J$388,G$58),SUMIFS(收支明细!$K$10:$K$388,收支明细!$H$10:$H$388,收支概览!$B60,收支明细!$I$10:$I$388,收支概览!$L$2,收支明细!$J$10:$J$388,G$58))</f>
        <v>0</v>
      </c>
      <c r="H60" s="23">
        <f>IF($L$2="全部",SUMIFS(收支明细!$K$10:$K$388,收支明细!$H$10:$H$388,收支概览!$B60,收支明细!$J$10:$J$388,H$58),SUMIFS(收支明细!$K$10:$K$388,收支明细!$H$10:$H$388,收支概览!$B60,收支明细!$I$10:$I$388,收支概览!$L$2,收支明细!$J$10:$J$388,H$58))</f>
        <v>0</v>
      </c>
      <c r="I60" s="23">
        <f>IF($L$2="全部",SUMIFS(收支明细!$K$10:$K$388,收支明细!$H$10:$H$388,收支概览!$B60,收支明细!$J$10:$J$388,I$58),SUMIFS(收支明细!$K$10:$K$388,收支明细!$H$10:$H$388,收支概览!$B60,收支明细!$I$10:$I$388,收支概览!$L$2,收支明细!$J$10:$J$388,I$58))</f>
        <v>0</v>
      </c>
      <c r="J60" s="23">
        <f>IF($L$2="全部",SUMIFS(收支明细!$K$10:$K$388,收支明细!$H$10:$H$388,收支概览!$B60,收支明细!$J$10:$J$388,J$58),SUMIFS(收支明细!$K$10:$K$388,收支明细!$H$10:$H$388,收支概览!$B60,收支明细!$I$10:$I$388,收支概览!$L$2,收支明细!$J$10:$J$388,J$58))</f>
        <v>0</v>
      </c>
      <c r="K60" s="23">
        <f>IF($L$2="全部",SUMIFS(收支明细!$K$10:$K$388,收支明细!$H$10:$H$388,收支概览!$B60,收支明细!$J$10:$J$388,K$58),SUMIFS(收支明细!$K$10:$K$388,收支明细!$H$10:$H$388,收支概览!$B60,收支明细!$I$10:$I$388,收支概览!$L$2,收支明细!$J$10:$J$388,K$58))</f>
        <v>0</v>
      </c>
      <c r="L60" s="23">
        <f>IF($L$2="全部",SUMIFS(收支明细!$K$10:$K$388,收支明细!$H$10:$H$388,收支概览!$B60,收支明细!$J$10:$J$388,L$58),SUMIFS(收支明细!$K$10:$K$388,收支明细!$H$10:$H$388,收支概览!$B60,收支明细!$I$10:$I$388,收支概览!$L$2,收支明细!$J$10:$J$388,L$58))</f>
        <v>0</v>
      </c>
      <c r="M60" s="23">
        <f t="shared" ref="M60:M71" si="18">SUM(F60:L60)</f>
        <v>0</v>
      </c>
      <c r="N60" s="97">
        <f t="shared" ref="N60:N70" si="19">SUM(C60:D60)-SUM(F60:K60)</f>
        <v>0</v>
      </c>
      <c r="V60" s="96"/>
      <c r="W60" s="23"/>
      <c r="X60" s="23"/>
      <c r="Y60" s="23"/>
      <c r="Z60" s="23"/>
      <c r="AA60" s="23"/>
      <c r="AB60" s="187" t="s">
        <v>132</v>
      </c>
      <c r="AC60" s="187"/>
      <c r="AD60" s="187"/>
      <c r="AE60" s="187"/>
      <c r="AF60" s="187"/>
    </row>
    <row r="61" spans="2:32" ht="21">
      <c r="B61" s="3" t="s">
        <v>44</v>
      </c>
      <c r="C61" s="23">
        <f>IF($L$2="全部",SUMIFS(收支明细!$E$10:$E$134,收支明细!$B$10:$B$134,收支概览!$B61,收支明细!$D$10:$D$134,"工资"),SUMIFS(收支明细!$E$10:$E$134,收支明细!$B$10:$B$134,收支概览!$B61,收支明细!$C$10:$C$134,收支概览!$L$2,收支明细!$D$10:$D$134,"工资"))</f>
        <v>0</v>
      </c>
      <c r="D61" s="23">
        <f>IF($L$2="全部",SUMIFS(收支明细!$E$10:$E$34,收支明细!$B$10:$B$34,收支概览!$B61,收支明细!$D$10:$D$34,"其他"),SUMIFS(收支明细!$E$10:$E$34,收支明细!$B$10:$B$34,收支概览!$B61,收支明细!$C$10:$C$34,收支概览!$L$2,收支明细!$D$10:$D$34,"其他"))</f>
        <v>0</v>
      </c>
      <c r="E61" s="23">
        <f t="shared" si="17"/>
        <v>0</v>
      </c>
      <c r="F61" s="23">
        <f>IF($L$2="全部",SUMIFS(收支明细!$K$10:$K$388,收支明细!$H$10:$H$388,收支概览!$B61,收支明细!$J$10:$J$388,F$58),SUMIFS(收支明细!$K$10:$K$388,收支明细!$H$10:$H$388,收支概览!$B61,收支明细!$I$10:$I$388,收支概览!$L$2,收支明细!$J$10:$J$388,F$58))</f>
        <v>0</v>
      </c>
      <c r="G61" s="23">
        <f>IF($L$2="全部",SUMIFS(收支明细!$K$10:$K$388,收支明细!$H$10:$H$388,收支概览!$B61,收支明细!$J$10:$J$388,G$58),SUMIFS(收支明细!$K$10:$K$388,收支明细!$H$10:$H$388,收支概览!$B61,收支明细!$I$10:$I$388,收支概览!$L$2,收支明细!$J$10:$J$388,G$58))</f>
        <v>0</v>
      </c>
      <c r="H61" s="23">
        <f>IF($L$2="全部",SUMIFS(收支明细!$K$10:$K$388,收支明细!$H$10:$H$388,收支概览!$B61,收支明细!$J$10:$J$388,H$58),SUMIFS(收支明细!$K$10:$K$388,收支明细!$H$10:$H$388,收支概览!$B61,收支明细!$I$10:$I$388,收支概览!$L$2,收支明细!$J$10:$J$388,H$58))</f>
        <v>0</v>
      </c>
      <c r="I61" s="23">
        <f>IF($L$2="全部",SUMIFS(收支明细!$K$10:$K$388,收支明细!$H$10:$H$388,收支概览!$B61,收支明细!$J$10:$J$388,I$58),SUMIFS(收支明细!$K$10:$K$388,收支明细!$H$10:$H$388,收支概览!$B61,收支明细!$I$10:$I$388,收支概览!$L$2,收支明细!$J$10:$J$388,I$58))</f>
        <v>0</v>
      </c>
      <c r="J61" s="23">
        <f>IF($L$2="全部",SUMIFS(收支明细!$K$10:$K$388,收支明细!$H$10:$H$388,收支概览!$B61,收支明细!$J$10:$J$388,J$58),SUMIFS(收支明细!$K$10:$K$388,收支明细!$H$10:$H$388,收支概览!$B61,收支明细!$I$10:$I$388,收支概览!$L$2,收支明细!$J$10:$J$388,J$58))</f>
        <v>0</v>
      </c>
      <c r="K61" s="23">
        <f>IF($L$2="全部",SUMIFS(收支明细!$K$10:$K$388,收支明细!$H$10:$H$388,收支概览!$B61,收支明细!$J$10:$J$388,K$58),SUMIFS(收支明细!$K$10:$K$388,收支明细!$H$10:$H$388,收支概览!$B61,收支明细!$I$10:$I$388,收支概览!$L$2,收支明细!$J$10:$J$388,K$58))</f>
        <v>0</v>
      </c>
      <c r="L61" s="23">
        <f>IF($L$2="全部",SUMIFS(收支明细!$K$10:$K$388,收支明细!$H$10:$H$388,收支概览!$B61,收支明细!$J$10:$J$388,L$58),SUMIFS(收支明细!$K$10:$K$388,收支明细!$H$10:$H$388,收支概览!$B61,收支明细!$I$10:$I$388,收支概览!$L$2,收支明细!$J$10:$J$388,L$58))</f>
        <v>0</v>
      </c>
      <c r="M61" s="23">
        <f t="shared" si="18"/>
        <v>0</v>
      </c>
      <c r="N61" s="97">
        <f t="shared" si="19"/>
        <v>0</v>
      </c>
      <c r="V61" s="96"/>
      <c r="W61" s="23"/>
      <c r="X61" s="23"/>
      <c r="Y61" s="23"/>
      <c r="Z61" s="23"/>
      <c r="AA61" s="23"/>
      <c r="AB61" s="23"/>
      <c r="AC61" s="23"/>
      <c r="AD61" s="23"/>
      <c r="AE61" s="23"/>
      <c r="AF61" s="23"/>
    </row>
    <row r="62" spans="2:32" ht="21">
      <c r="B62" s="3" t="s">
        <v>45</v>
      </c>
      <c r="C62" s="23">
        <f>IF($L$2="全部",SUMIFS(收支明细!$E$10:$E$134,收支明细!$B$10:$B$134,收支概览!$B62,收支明细!$D$10:$D$134,"工资"),SUMIFS(收支明细!$E$10:$E$134,收支明细!$B$10:$B$134,收支概览!$B62,收支明细!$C$10:$C$134,收支概览!$L$2,收支明细!$D$10:$D$134,"工资"))</f>
        <v>0</v>
      </c>
      <c r="D62" s="23">
        <f>IF($L$2="全部",SUMIFS(收支明细!$E$10:$E$34,收支明细!$B$10:$B$34,收支概览!$B62,收支明细!$D$10:$D$34,"其他"),SUMIFS(收支明细!$E$10:$E$34,收支明细!$B$10:$B$34,收支概览!$B62,收支明细!$C$10:$C$34,收支概览!$L$2,收支明细!$D$10:$D$34,"其他"))</f>
        <v>0</v>
      </c>
      <c r="E62" s="23">
        <f t="shared" si="17"/>
        <v>0</v>
      </c>
      <c r="F62" s="23">
        <f>IF($L$2="全部",SUMIFS(收支明细!$K$10:$K$388,收支明细!$H$10:$H$388,收支概览!$B62,收支明细!$J$10:$J$388,F$58),SUMIFS(收支明细!$K$10:$K$388,收支明细!$H$10:$H$388,收支概览!$B62,收支明细!$I$10:$I$388,收支概览!$L$2,收支明细!$J$10:$J$388,F$58))</f>
        <v>0</v>
      </c>
      <c r="G62" s="23">
        <f>IF($L$2="全部",SUMIFS(收支明细!$K$10:$K$388,收支明细!$H$10:$H$388,收支概览!$B62,收支明细!$J$10:$J$388,G$58),SUMIFS(收支明细!$K$10:$K$388,收支明细!$H$10:$H$388,收支概览!$B62,收支明细!$I$10:$I$388,收支概览!$L$2,收支明细!$J$10:$J$388,G$58))</f>
        <v>0</v>
      </c>
      <c r="H62" s="23">
        <f>IF($L$2="全部",SUMIFS(收支明细!$K$10:$K$388,收支明细!$H$10:$H$388,收支概览!$B62,收支明细!$J$10:$J$388,H$58),SUMIFS(收支明细!$K$10:$K$388,收支明细!$H$10:$H$388,收支概览!$B62,收支明细!$I$10:$I$388,收支概览!$L$2,收支明细!$J$10:$J$388,H$58))</f>
        <v>0</v>
      </c>
      <c r="I62" s="23">
        <f>IF($L$2="全部",SUMIFS(收支明细!$K$10:$K$388,收支明细!$H$10:$H$388,收支概览!$B62,收支明细!$J$10:$J$388,I$58),SUMIFS(收支明细!$K$10:$K$388,收支明细!$H$10:$H$388,收支概览!$B62,收支明细!$I$10:$I$388,收支概览!$L$2,收支明细!$J$10:$J$388,I$58))</f>
        <v>0</v>
      </c>
      <c r="J62" s="23">
        <f>IF($L$2="全部",SUMIFS(收支明细!$K$10:$K$388,收支明细!$H$10:$H$388,收支概览!$B62,收支明细!$J$10:$J$388,J$58),SUMIFS(收支明细!$K$10:$K$388,收支明细!$H$10:$H$388,收支概览!$B62,收支明细!$I$10:$I$388,收支概览!$L$2,收支明细!$J$10:$J$388,J$58))</f>
        <v>0</v>
      </c>
      <c r="K62" s="23">
        <f>IF($L$2="全部",SUMIFS(收支明细!$K$10:$K$388,收支明细!$H$10:$H$388,收支概览!$B62,收支明细!$J$10:$J$388,K$58),SUMIFS(收支明细!$K$10:$K$388,收支明细!$H$10:$H$388,收支概览!$B62,收支明细!$I$10:$I$388,收支概览!$L$2,收支明细!$J$10:$J$388,K$58))</f>
        <v>0</v>
      </c>
      <c r="L62" s="23">
        <f>IF($L$2="全部",SUMIFS(收支明细!$K$10:$K$388,收支明细!$H$10:$H$388,收支概览!$B62,收支明细!$J$10:$J$388,L$58),SUMIFS(收支明细!$K$10:$K$388,收支明细!$H$10:$H$388,收支概览!$B62,收支明细!$I$10:$I$388,收支概览!$L$2,收支明细!$J$10:$J$388,L$58))</f>
        <v>0</v>
      </c>
      <c r="M62" s="23">
        <f t="shared" si="18"/>
        <v>0</v>
      </c>
      <c r="N62" s="97">
        <f>SUM(C62:D62)-SUM(F62:K62)</f>
        <v>0</v>
      </c>
      <c r="V62" s="96"/>
      <c r="W62" s="23"/>
      <c r="X62" s="23"/>
      <c r="Y62" s="23"/>
      <c r="Z62" s="23"/>
      <c r="AA62" s="23"/>
      <c r="AB62" s="23"/>
      <c r="AC62" s="23"/>
      <c r="AD62" s="23"/>
      <c r="AE62" s="23"/>
      <c r="AF62" s="23"/>
    </row>
    <row r="63" spans="2:32" ht="21">
      <c r="B63" s="3" t="s">
        <v>46</v>
      </c>
      <c r="C63" s="23">
        <f>IF($L$2="全部",SUMIFS(收支明细!$E$10:$E$134,收支明细!$B$10:$B$134,收支概览!$B63,收支明细!$D$10:$D$134,"工资"),SUMIFS(收支明细!$E$10:$E$134,收支明细!$B$10:$B$134,收支概览!$B63,收支明细!$C$10:$C$134,收支概览!$L$2,收支明细!$D$10:$D$134,"工资"))</f>
        <v>0</v>
      </c>
      <c r="D63" s="23">
        <f>IF($L$2="全部",SUMIFS(收支明细!$E$10:$E$34,收支明细!$B$10:$B$34,收支概览!$B63,收支明细!$D$10:$D$34,"其他"),SUMIFS(收支明细!$E$10:$E$34,收支明细!$B$10:$B$34,收支概览!$B63,收支明细!$C$10:$C$34,收支概览!$L$2,收支明细!$D$10:$D$34,"其他"))</f>
        <v>0</v>
      </c>
      <c r="E63" s="23">
        <f t="shared" si="17"/>
        <v>0</v>
      </c>
      <c r="F63" s="23">
        <f>IF($L$2="全部",SUMIFS(收支明细!$K$10:$K$388,收支明细!$H$10:$H$388,收支概览!$B63,收支明细!$J$10:$J$388,F$58),SUMIFS(收支明细!$K$10:$K$388,收支明细!$H$10:$H$388,收支概览!$B63,收支明细!$I$10:$I$388,收支概览!$L$2,收支明细!$J$10:$J$388,F$58))</f>
        <v>0</v>
      </c>
      <c r="G63" s="23">
        <f>IF($L$2="全部",SUMIFS(收支明细!$K$10:$K$388,收支明细!$H$10:$H$388,收支概览!$B63,收支明细!$J$10:$J$388,G$58),SUMIFS(收支明细!$K$10:$K$388,收支明细!$H$10:$H$388,收支概览!$B63,收支明细!$I$10:$I$388,收支概览!$L$2,收支明细!$J$10:$J$388,G$58))</f>
        <v>0</v>
      </c>
      <c r="H63" s="23">
        <f>IF($L$2="全部",SUMIFS(收支明细!$K$10:$K$388,收支明细!$H$10:$H$388,收支概览!$B63,收支明细!$J$10:$J$388,H$58),SUMIFS(收支明细!$K$10:$K$388,收支明细!$H$10:$H$388,收支概览!$B63,收支明细!$I$10:$I$388,收支概览!$L$2,收支明细!$J$10:$J$388,H$58))</f>
        <v>0</v>
      </c>
      <c r="I63" s="23">
        <f>IF($L$2="全部",SUMIFS(收支明细!$K$10:$K$388,收支明细!$H$10:$H$388,收支概览!$B63,收支明细!$J$10:$J$388,I$58),SUMIFS(收支明细!$K$10:$K$388,收支明细!$H$10:$H$388,收支概览!$B63,收支明细!$I$10:$I$388,收支概览!$L$2,收支明细!$J$10:$J$388,I$58))</f>
        <v>0</v>
      </c>
      <c r="J63" s="23">
        <f>IF($L$2="全部",SUMIFS(收支明细!$K$10:$K$388,收支明细!$H$10:$H$388,收支概览!$B63,收支明细!$J$10:$J$388,J$58),SUMIFS(收支明细!$K$10:$K$388,收支明细!$H$10:$H$388,收支概览!$B63,收支明细!$I$10:$I$388,收支概览!$L$2,收支明细!$J$10:$J$388,J$58))</f>
        <v>0</v>
      </c>
      <c r="K63" s="23">
        <f>IF($L$2="全部",SUMIFS(收支明细!$K$10:$K$388,收支明细!$H$10:$H$388,收支概览!$B63,收支明细!$J$10:$J$388,K$58),SUMIFS(收支明细!$K$10:$K$388,收支明细!$H$10:$H$388,收支概览!$B63,收支明细!$I$10:$I$388,收支概览!$L$2,收支明细!$J$10:$J$388,K$58))</f>
        <v>0</v>
      </c>
      <c r="L63" s="23">
        <f>IF($L$2="全部",SUMIFS(收支明细!$K$10:$K$388,收支明细!$H$10:$H$388,收支概览!$B63,收支明细!$J$10:$J$388,L$58),SUMIFS(收支明细!$K$10:$K$388,收支明细!$H$10:$H$388,收支概览!$B63,收支明细!$I$10:$I$388,收支概览!$L$2,收支明细!$J$10:$J$388,L$58))</f>
        <v>0</v>
      </c>
      <c r="M63" s="23">
        <f t="shared" si="18"/>
        <v>0</v>
      </c>
      <c r="N63" s="97">
        <f t="shared" si="19"/>
        <v>0</v>
      </c>
      <c r="V63" s="96"/>
      <c r="W63" s="23"/>
      <c r="X63" s="23"/>
      <c r="Y63" s="23"/>
      <c r="Z63" s="23"/>
      <c r="AA63" s="23"/>
      <c r="AB63" s="23"/>
      <c r="AC63" s="23"/>
      <c r="AD63" s="23"/>
      <c r="AE63" s="23"/>
      <c r="AF63" s="23"/>
    </row>
    <row r="64" spans="2:32" ht="21">
      <c r="B64" s="3" t="s">
        <v>47</v>
      </c>
      <c r="C64" s="23">
        <f>IF($L$2="全部",SUMIFS(收支明细!$E$10:$E$134,收支明细!$B$10:$B$134,收支概览!$B64,收支明细!$D$10:$D$134,"工资"),SUMIFS(收支明细!$E$10:$E$134,收支明细!$B$10:$B$134,收支概览!$B64,收支明细!$C$10:$C$134,收支概览!$L$2,收支明细!$D$10:$D$134,"工资"))</f>
        <v>0</v>
      </c>
      <c r="D64" s="23">
        <f>IF($L$2="全部",SUMIFS(收支明细!$E$10:$E$34,收支明细!$B$10:$B$34,收支概览!$B64,收支明细!$D$10:$D$34,"其他"),SUMIFS(收支明细!$E$10:$E$34,收支明细!$B$10:$B$34,收支概览!$B64,收支明细!$C$10:$C$34,收支概览!$L$2,收支明细!$D$10:$D$34,"其他"))</f>
        <v>0</v>
      </c>
      <c r="E64" s="23">
        <f t="shared" si="17"/>
        <v>0</v>
      </c>
      <c r="F64" s="23">
        <f>IF($L$2="全部",SUMIFS(收支明细!$K$10:$K$388,收支明细!$H$10:$H$388,收支概览!$B64,收支明细!$J$10:$J$388,F$58),SUMIFS(收支明细!$K$10:$K$388,收支明细!$H$10:$H$388,收支概览!$B64,收支明细!$I$10:$I$388,收支概览!$L$2,收支明细!$J$10:$J$388,F$58))</f>
        <v>0</v>
      </c>
      <c r="G64" s="23">
        <f>IF($L$2="全部",SUMIFS(收支明细!$K$10:$K$388,收支明细!$H$10:$H$388,收支概览!$B64,收支明细!$J$10:$J$388,G$58),SUMIFS(收支明细!$K$10:$K$388,收支明细!$H$10:$H$388,收支概览!$B64,收支明细!$I$10:$I$388,收支概览!$L$2,收支明细!$J$10:$J$388,G$58))</f>
        <v>0</v>
      </c>
      <c r="H64" s="23">
        <f>IF($L$2="全部",SUMIFS(收支明细!$K$10:$K$388,收支明细!$H$10:$H$388,收支概览!$B64,收支明细!$J$10:$J$388,H$58),SUMIFS(收支明细!$K$10:$K$388,收支明细!$H$10:$H$388,收支概览!$B64,收支明细!$I$10:$I$388,收支概览!$L$2,收支明细!$J$10:$J$388,H$58))</f>
        <v>0</v>
      </c>
      <c r="I64" s="23">
        <f>IF($L$2="全部",SUMIFS(收支明细!$K$10:$K$388,收支明细!$H$10:$H$388,收支概览!$B64,收支明细!$J$10:$J$388,I$58),SUMIFS(收支明细!$K$10:$K$388,收支明细!$H$10:$H$388,收支概览!$B64,收支明细!$I$10:$I$388,收支概览!$L$2,收支明细!$J$10:$J$388,I$58))</f>
        <v>0</v>
      </c>
      <c r="J64" s="23">
        <f>IF($L$2="全部",SUMIFS(收支明细!$K$10:$K$388,收支明细!$H$10:$H$388,收支概览!$B64,收支明细!$J$10:$J$388,J$58),SUMIFS(收支明细!$K$10:$K$388,收支明细!$H$10:$H$388,收支概览!$B64,收支明细!$I$10:$I$388,收支概览!$L$2,收支明细!$J$10:$J$388,J$58))</f>
        <v>0</v>
      </c>
      <c r="K64" s="23">
        <f>IF($L$2="全部",SUMIFS(收支明细!$K$10:$K$388,收支明细!$H$10:$H$388,收支概览!$B64,收支明细!$J$10:$J$388,K$58),SUMIFS(收支明细!$K$10:$K$388,收支明细!$H$10:$H$388,收支概览!$B64,收支明细!$I$10:$I$388,收支概览!$L$2,收支明细!$J$10:$J$388,K$58))</f>
        <v>0</v>
      </c>
      <c r="L64" s="23">
        <f>IF($L$2="全部",SUMIFS(收支明细!$K$10:$K$388,收支明细!$H$10:$H$388,收支概览!$B64,收支明细!$J$10:$J$388,L$58),SUMIFS(收支明细!$K$10:$K$388,收支明细!$H$10:$H$388,收支概览!$B64,收支明细!$I$10:$I$388,收支概览!$L$2,收支明细!$J$10:$J$388,L$58))</f>
        <v>0</v>
      </c>
      <c r="M64" s="23">
        <f t="shared" si="18"/>
        <v>0</v>
      </c>
      <c r="N64" s="97">
        <f t="shared" si="19"/>
        <v>0</v>
      </c>
      <c r="V64" s="96"/>
      <c r="W64" s="23"/>
      <c r="X64" s="23"/>
      <c r="Y64" s="23"/>
      <c r="Z64" s="23"/>
      <c r="AA64" s="23"/>
      <c r="AB64" s="23"/>
      <c r="AC64" s="23"/>
      <c r="AD64" s="23"/>
      <c r="AE64" s="23"/>
      <c r="AF64" s="23"/>
    </row>
    <row r="65" spans="2:32" ht="21">
      <c r="B65" s="3" t="s">
        <v>48</v>
      </c>
      <c r="C65" s="23">
        <f>IF($L$2="全部",SUMIFS(收支明细!$E$10:$E$134,收支明细!$B$10:$B$134,收支概览!$B65,收支明细!$D$10:$D$134,"工资"),SUMIFS(收支明细!$E$10:$E$134,收支明细!$B$10:$B$134,收支概览!$B65,收支明细!$C$10:$C$134,收支概览!$L$2,收支明细!$D$10:$D$134,"工资"))</f>
        <v>0</v>
      </c>
      <c r="D65" s="23">
        <f>IF($L$2="全部",SUMIFS(收支明细!$E$10:$E$34,收支明细!$B$10:$B$34,收支概览!$B65,收支明细!$D$10:$D$34,"其他"),SUMIFS(收支明细!$E$10:$E$34,收支明细!$B$10:$B$34,收支概览!$B65,收支明细!$C$10:$C$34,收支概览!$L$2,收支明细!$D$10:$D$34,"其他"))</f>
        <v>0</v>
      </c>
      <c r="E65" s="23">
        <f t="shared" si="17"/>
        <v>0</v>
      </c>
      <c r="F65" s="23">
        <f>IF($L$2="全部",SUMIFS(收支明细!$K$10:$K$388,收支明细!$H$10:$H$388,收支概览!$B65,收支明细!$J$10:$J$388,F$58),SUMIFS(收支明细!$K$10:$K$388,收支明细!$H$10:$H$388,收支概览!$B65,收支明细!$I$10:$I$388,收支概览!$L$2,收支明细!$J$10:$J$388,F$58))</f>
        <v>0</v>
      </c>
      <c r="G65" s="23">
        <f>IF($L$2="全部",SUMIFS(收支明细!$K$10:$K$388,收支明细!$H$10:$H$388,收支概览!$B65,收支明细!$J$10:$J$388,G$58),SUMIFS(收支明细!$K$10:$K$388,收支明细!$H$10:$H$388,收支概览!$B65,收支明细!$I$10:$I$388,收支概览!$L$2,收支明细!$J$10:$J$388,G$58))</f>
        <v>0</v>
      </c>
      <c r="H65" s="23">
        <f>IF($L$2="全部",SUMIFS(收支明细!$K$10:$K$388,收支明细!$H$10:$H$388,收支概览!$B65,收支明细!$J$10:$J$388,H$58),SUMIFS(收支明细!$K$10:$K$388,收支明细!$H$10:$H$388,收支概览!$B65,收支明细!$I$10:$I$388,收支概览!$L$2,收支明细!$J$10:$J$388,H$58))</f>
        <v>0</v>
      </c>
      <c r="I65" s="23">
        <f>IF($L$2="全部",SUMIFS(收支明细!$K$10:$K$388,收支明细!$H$10:$H$388,收支概览!$B65,收支明细!$J$10:$J$388,I$58),SUMIFS(收支明细!$K$10:$K$388,收支明细!$H$10:$H$388,收支概览!$B65,收支明细!$I$10:$I$388,收支概览!$L$2,收支明细!$J$10:$J$388,I$58))</f>
        <v>0</v>
      </c>
      <c r="J65" s="23">
        <f>IF($L$2="全部",SUMIFS(收支明细!$K$10:$K$388,收支明细!$H$10:$H$388,收支概览!$B65,收支明细!$J$10:$J$388,J$58),SUMIFS(收支明细!$K$10:$K$388,收支明细!$H$10:$H$388,收支概览!$B65,收支明细!$I$10:$I$388,收支概览!$L$2,收支明细!$J$10:$J$388,J$58))</f>
        <v>0</v>
      </c>
      <c r="K65" s="23">
        <f>IF($L$2="全部",SUMIFS(收支明细!$K$10:$K$388,收支明细!$H$10:$H$388,收支概览!$B65,收支明细!$J$10:$J$388,K$58),SUMIFS(收支明细!$K$10:$K$388,收支明细!$H$10:$H$388,收支概览!$B65,收支明细!$I$10:$I$388,收支概览!$L$2,收支明细!$J$10:$J$388,K$58))</f>
        <v>0</v>
      </c>
      <c r="L65" s="23">
        <f>IF($L$2="全部",SUMIFS(收支明细!$K$10:$K$388,收支明细!$H$10:$H$388,收支概览!$B65,收支明细!$J$10:$J$388,L$58),SUMIFS(收支明细!$K$10:$K$388,收支明细!$H$10:$H$388,收支概览!$B65,收支明细!$I$10:$I$388,收支概览!$L$2,收支明细!$J$10:$J$388,L$58))</f>
        <v>0</v>
      </c>
      <c r="M65" s="23">
        <f t="shared" si="18"/>
        <v>0</v>
      </c>
      <c r="N65" s="97">
        <f t="shared" si="19"/>
        <v>0</v>
      </c>
      <c r="V65" s="96"/>
      <c r="W65" s="23"/>
      <c r="X65" s="23"/>
      <c r="Y65" s="23"/>
      <c r="Z65" s="23"/>
      <c r="AA65" s="23"/>
      <c r="AB65" s="23"/>
      <c r="AC65" s="23"/>
      <c r="AD65" s="23"/>
      <c r="AE65" s="23"/>
      <c r="AF65" s="23"/>
    </row>
    <row r="66" spans="2:32" ht="21">
      <c r="B66" s="3" t="s">
        <v>49</v>
      </c>
      <c r="C66" s="23">
        <f>IF($L$2="全部",SUMIFS(收支明细!$E$10:$E$134,收支明细!$B$10:$B$134,收支概览!$B66,收支明细!$D$10:$D$134,"工资"),SUMIFS(收支明细!$E$10:$E$134,收支明细!$B$10:$B$134,收支概览!$B66,收支明细!$C$10:$C$134,收支概览!$L$2,收支明细!$D$10:$D$134,"工资"))</f>
        <v>0</v>
      </c>
      <c r="D66" s="23">
        <f>IF($L$2="全部",SUMIFS(收支明细!$E$10:$E$34,收支明细!$B$10:$B$34,收支概览!$B66,收支明细!$D$10:$D$34,"其他"),SUMIFS(收支明细!$E$10:$E$34,收支明细!$B$10:$B$34,收支概览!$B66,收支明细!$C$10:$C$34,收支概览!$L$2,收支明细!$D$10:$D$34,"其他"))</f>
        <v>0</v>
      </c>
      <c r="E66" s="23">
        <f t="shared" si="17"/>
        <v>0</v>
      </c>
      <c r="F66" s="23">
        <f>IF($L$2="全部",SUMIFS(收支明细!$K$10:$K$388,收支明细!$H$10:$H$388,收支概览!$B66,收支明细!$J$10:$J$388,F$58),SUMIFS(收支明细!$K$10:$K$388,收支明细!$H$10:$H$388,收支概览!$B66,收支明细!$I$10:$I$388,收支概览!$L$2,收支明细!$J$10:$J$388,F$58))</f>
        <v>0</v>
      </c>
      <c r="G66" s="23">
        <f>IF($L$2="全部",SUMIFS(收支明细!$K$10:$K$388,收支明细!$H$10:$H$388,收支概览!$B66,收支明细!$J$10:$J$388,G$58),SUMIFS(收支明细!$K$10:$K$388,收支明细!$H$10:$H$388,收支概览!$B66,收支明细!$I$10:$I$388,收支概览!$L$2,收支明细!$J$10:$J$388,G$58))</f>
        <v>0</v>
      </c>
      <c r="H66" s="23">
        <f>IF($L$2="全部",SUMIFS(收支明细!$K$10:$K$388,收支明细!$H$10:$H$388,收支概览!$B66,收支明细!$J$10:$J$388,H$58),SUMIFS(收支明细!$K$10:$K$388,收支明细!$H$10:$H$388,收支概览!$B66,收支明细!$I$10:$I$388,收支概览!$L$2,收支明细!$J$10:$J$388,H$58))</f>
        <v>0</v>
      </c>
      <c r="I66" s="23">
        <f>IF($L$2="全部",SUMIFS(收支明细!$K$10:$K$388,收支明细!$H$10:$H$388,收支概览!$B66,收支明细!$J$10:$J$388,I$58),SUMIFS(收支明细!$K$10:$K$388,收支明细!$H$10:$H$388,收支概览!$B66,收支明细!$I$10:$I$388,收支概览!$L$2,收支明细!$J$10:$J$388,I$58))</f>
        <v>0</v>
      </c>
      <c r="J66" s="23">
        <f>IF($L$2="全部",SUMIFS(收支明细!$K$10:$K$388,收支明细!$H$10:$H$388,收支概览!$B66,收支明细!$J$10:$J$388,J$58),SUMIFS(收支明细!$K$10:$K$388,收支明细!$H$10:$H$388,收支概览!$B66,收支明细!$I$10:$I$388,收支概览!$L$2,收支明细!$J$10:$J$388,J$58))</f>
        <v>0</v>
      </c>
      <c r="K66" s="23">
        <f>IF($L$2="全部",SUMIFS(收支明细!$K$10:$K$388,收支明细!$H$10:$H$388,收支概览!$B66,收支明细!$J$10:$J$388,K$58),SUMIFS(收支明细!$K$10:$K$388,收支明细!$H$10:$H$388,收支概览!$B66,收支明细!$I$10:$I$388,收支概览!$L$2,收支明细!$J$10:$J$388,K$58))</f>
        <v>0</v>
      </c>
      <c r="L66" s="23">
        <f>IF($L$2="全部",SUMIFS(收支明细!$K$10:$K$388,收支明细!$H$10:$H$388,收支概览!$B66,收支明细!$J$10:$J$388,L$58),SUMIFS(收支明细!$K$10:$K$388,收支明细!$H$10:$H$388,收支概览!$B66,收支明细!$I$10:$I$388,收支概览!$L$2,收支明细!$J$10:$J$388,L$58))</f>
        <v>0</v>
      </c>
      <c r="M66" s="23">
        <f t="shared" si="18"/>
        <v>0</v>
      </c>
      <c r="N66" s="97">
        <f t="shared" si="19"/>
        <v>0</v>
      </c>
      <c r="V66" s="96"/>
      <c r="W66" s="23"/>
      <c r="X66" s="23"/>
      <c r="Y66" s="23"/>
      <c r="Z66" s="23"/>
      <c r="AA66" s="23"/>
      <c r="AB66" s="23"/>
      <c r="AC66" s="23"/>
      <c r="AD66" s="23"/>
      <c r="AE66" s="23"/>
      <c r="AF66" s="23"/>
    </row>
    <row r="67" spans="2:32" ht="21">
      <c r="B67" s="3" t="s">
        <v>50</v>
      </c>
      <c r="C67" s="23">
        <f>IF($L$2="全部",SUMIFS(收支明细!$E$10:$E$134,收支明细!$B$10:$B$134,收支概览!$B67,收支明细!$D$10:$D$134,"工资"),SUMIFS(收支明细!$E$10:$E$134,收支明细!$B$10:$B$134,收支概览!$B67,收支明细!$C$10:$C$134,收支概览!$L$2,收支明细!$D$10:$D$134,"工资"))</f>
        <v>0</v>
      </c>
      <c r="D67" s="23">
        <f>IF($L$2="全部",SUMIFS(收支明细!$E$10:$E$34,收支明细!$B$10:$B$34,收支概览!$B67,收支明细!$D$10:$D$34,"其他"),SUMIFS(收支明细!$E$10:$E$34,收支明细!$B$10:$B$34,收支概览!$B67,收支明细!$C$10:$C$34,收支概览!$L$2,收支明细!$D$10:$D$34,"其他"))</f>
        <v>0</v>
      </c>
      <c r="E67" s="23">
        <f t="shared" si="17"/>
        <v>0</v>
      </c>
      <c r="F67" s="23">
        <f>IF($L$2="全部",SUMIFS(收支明细!$K$10:$K$388,收支明细!$H$10:$H$388,收支概览!$B67,收支明细!$J$10:$J$388,F$58),SUMIFS(收支明细!$K$10:$K$388,收支明细!$H$10:$H$388,收支概览!$B67,收支明细!$I$10:$I$388,收支概览!$L$2,收支明细!$J$10:$J$388,F$58))</f>
        <v>0</v>
      </c>
      <c r="G67" s="23">
        <f>IF($L$2="全部",SUMIFS(收支明细!$K$10:$K$388,收支明细!$H$10:$H$388,收支概览!$B67,收支明细!$J$10:$J$388,G$58),SUMIFS(收支明细!$K$10:$K$388,收支明细!$H$10:$H$388,收支概览!$B67,收支明细!$I$10:$I$388,收支概览!$L$2,收支明细!$J$10:$J$388,G$58))</f>
        <v>0</v>
      </c>
      <c r="H67" s="23">
        <f>IF($L$2="全部",SUMIFS(收支明细!$K$10:$K$388,收支明细!$H$10:$H$388,收支概览!$B67,收支明细!$J$10:$J$388,H$58),SUMIFS(收支明细!$K$10:$K$388,收支明细!$H$10:$H$388,收支概览!$B67,收支明细!$I$10:$I$388,收支概览!$L$2,收支明细!$J$10:$J$388,H$58))</f>
        <v>0</v>
      </c>
      <c r="I67" s="23">
        <f>IF($L$2="全部",SUMIFS(收支明细!$K$10:$K$388,收支明细!$H$10:$H$388,收支概览!$B67,收支明细!$J$10:$J$388,I$58),SUMIFS(收支明细!$K$10:$K$388,收支明细!$H$10:$H$388,收支概览!$B67,收支明细!$I$10:$I$388,收支概览!$L$2,收支明细!$J$10:$J$388,I$58))</f>
        <v>0</v>
      </c>
      <c r="J67" s="23">
        <f>IF($L$2="全部",SUMIFS(收支明细!$K$10:$K$388,收支明细!$H$10:$H$388,收支概览!$B67,收支明细!$J$10:$J$388,J$58),SUMIFS(收支明细!$K$10:$K$388,收支明细!$H$10:$H$388,收支概览!$B67,收支明细!$I$10:$I$388,收支概览!$L$2,收支明细!$J$10:$J$388,J$58))</f>
        <v>0</v>
      </c>
      <c r="K67" s="23">
        <f>IF($L$2="全部",SUMIFS(收支明细!$K$10:$K$388,收支明细!$H$10:$H$388,收支概览!$B67,收支明细!$J$10:$J$388,K$58),SUMIFS(收支明细!$K$10:$K$388,收支明细!$H$10:$H$388,收支概览!$B67,收支明细!$I$10:$I$388,收支概览!$L$2,收支明细!$J$10:$J$388,K$58))</f>
        <v>0</v>
      </c>
      <c r="L67" s="23">
        <f>IF($L$2="全部",SUMIFS(收支明细!$K$10:$K$388,收支明细!$H$10:$H$388,收支概览!$B67,收支明细!$J$10:$J$388,L$58),SUMIFS(收支明细!$K$10:$K$388,收支明细!$H$10:$H$388,收支概览!$B67,收支明细!$I$10:$I$388,收支概览!$L$2,收支明细!$J$10:$J$388,L$58))</f>
        <v>0</v>
      </c>
      <c r="M67" s="23">
        <f t="shared" si="18"/>
        <v>0</v>
      </c>
      <c r="N67" s="97">
        <f t="shared" si="19"/>
        <v>0</v>
      </c>
      <c r="V67" s="96"/>
      <c r="W67" s="23"/>
      <c r="X67" s="23"/>
      <c r="Y67" s="23"/>
      <c r="Z67" s="23"/>
      <c r="AA67" s="23"/>
      <c r="AB67" s="23"/>
      <c r="AC67" s="23"/>
      <c r="AD67" s="23"/>
      <c r="AE67" s="23"/>
      <c r="AF67" s="23"/>
    </row>
    <row r="68" spans="2:32" ht="21">
      <c r="B68" s="3" t="s">
        <v>51</v>
      </c>
      <c r="C68" s="23">
        <f>IF($L$2="全部",SUMIFS(收支明细!$E$10:$E$134,收支明细!$B$10:$B$134,收支概览!$B68,收支明细!$D$10:$D$134,"工资"),SUMIFS(收支明细!$E$10:$E$134,收支明细!$B$10:$B$134,收支概览!$B68,收支明细!$C$10:$C$134,收支概览!$L$2,收支明细!$D$10:$D$134,"工资"))</f>
        <v>0</v>
      </c>
      <c r="D68" s="23">
        <f>IF($L$2="全部",SUMIFS(收支明细!$E$10:$E$34,收支明细!$B$10:$B$34,收支概览!$B68,收支明细!$D$10:$D$34,"其他"),SUMIFS(收支明细!$E$10:$E$34,收支明细!$B$10:$B$34,收支概览!$B68,收支明细!$C$10:$C$34,收支概览!$L$2,收支明细!$D$10:$D$34,"其他"))</f>
        <v>0</v>
      </c>
      <c r="E68" s="23">
        <f t="shared" si="17"/>
        <v>0</v>
      </c>
      <c r="F68" s="23">
        <f>IF($L$2="全部",SUMIFS(收支明细!$K$10:$K$388,收支明细!$H$10:$H$388,收支概览!$B68,收支明细!$J$10:$J$388,F$58),SUMIFS(收支明细!$K$10:$K$388,收支明细!$H$10:$H$388,收支概览!$B68,收支明细!$I$10:$I$388,收支概览!$L$2,收支明细!$J$10:$J$388,F$58))</f>
        <v>0</v>
      </c>
      <c r="G68" s="23">
        <f>IF($L$2="全部",SUMIFS(收支明细!$K$10:$K$388,收支明细!$H$10:$H$388,收支概览!$B68,收支明细!$J$10:$J$388,G$58),SUMIFS(收支明细!$K$10:$K$388,收支明细!$H$10:$H$388,收支概览!$B68,收支明细!$I$10:$I$388,收支概览!$L$2,收支明细!$J$10:$J$388,G$58))</f>
        <v>0</v>
      </c>
      <c r="H68" s="23">
        <f>IF($L$2="全部",SUMIFS(收支明细!$K$10:$K$388,收支明细!$H$10:$H$388,收支概览!$B68,收支明细!$J$10:$J$388,H$58),SUMIFS(收支明细!$K$10:$K$388,收支明细!$H$10:$H$388,收支概览!$B68,收支明细!$I$10:$I$388,收支概览!$L$2,收支明细!$J$10:$J$388,H$58))</f>
        <v>0</v>
      </c>
      <c r="I68" s="23">
        <f>IF($L$2="全部",SUMIFS(收支明细!$K$10:$K$388,收支明细!$H$10:$H$388,收支概览!$B68,收支明细!$J$10:$J$388,I$58),SUMIFS(收支明细!$K$10:$K$388,收支明细!$H$10:$H$388,收支概览!$B68,收支明细!$I$10:$I$388,收支概览!$L$2,收支明细!$J$10:$J$388,I$58))</f>
        <v>0</v>
      </c>
      <c r="J68" s="23">
        <f>IF($L$2="全部",SUMIFS(收支明细!$K$10:$K$388,收支明细!$H$10:$H$388,收支概览!$B68,收支明细!$J$10:$J$388,J$58),SUMIFS(收支明细!$K$10:$K$388,收支明细!$H$10:$H$388,收支概览!$B68,收支明细!$I$10:$I$388,收支概览!$L$2,收支明细!$J$10:$J$388,J$58))</f>
        <v>0</v>
      </c>
      <c r="K68" s="23">
        <f>IF($L$2="全部",SUMIFS(收支明细!$K$10:$K$388,收支明细!$H$10:$H$388,收支概览!$B68,收支明细!$J$10:$J$388,K$58),SUMIFS(收支明细!$K$10:$K$388,收支明细!$H$10:$H$388,收支概览!$B68,收支明细!$I$10:$I$388,收支概览!$L$2,收支明细!$J$10:$J$388,K$58))</f>
        <v>0</v>
      </c>
      <c r="L68" s="23">
        <f>IF($L$2="全部",SUMIFS(收支明细!$K$10:$K$388,收支明细!$H$10:$H$388,收支概览!$B68,收支明细!$J$10:$J$388,L$58),SUMIFS(收支明细!$K$10:$K$388,收支明细!$H$10:$H$388,收支概览!$B68,收支明细!$I$10:$I$388,收支概览!$L$2,收支明细!$J$10:$J$388,L$58))</f>
        <v>0</v>
      </c>
      <c r="M68" s="23">
        <f t="shared" si="18"/>
        <v>0</v>
      </c>
      <c r="N68" s="97">
        <f t="shared" si="19"/>
        <v>0</v>
      </c>
      <c r="V68" s="96"/>
      <c r="W68" s="23"/>
      <c r="X68" s="23"/>
      <c r="Y68" s="23"/>
      <c r="Z68" s="23"/>
      <c r="AA68" s="23"/>
      <c r="AB68" s="23"/>
      <c r="AC68" s="23"/>
      <c r="AD68" s="23"/>
      <c r="AE68" s="23"/>
      <c r="AF68" s="23"/>
    </row>
    <row r="69" spans="2:32" ht="21">
      <c r="B69" s="3" t="s">
        <v>52</v>
      </c>
      <c r="C69" s="23">
        <f>IF($L$2="全部",SUMIFS(收支明细!$E$10:$E$134,收支明细!$B$10:$B$134,收支概览!$B69,收支明细!$D$10:$D$134,"工资"),SUMIFS(收支明细!$E$10:$E$134,收支明细!$B$10:$B$134,收支概览!$B69,收支明细!$C$10:$C$134,收支概览!$L$2,收支明细!$D$10:$D$134,"工资"))</f>
        <v>0</v>
      </c>
      <c r="D69" s="23">
        <f>IF($L$2="全部",SUMIFS(收支明细!$E$10:$E$34,收支明细!$B$10:$B$34,收支概览!$B69,收支明细!$D$10:$D$34,"其他"),SUMIFS(收支明细!$E$10:$E$34,收支明细!$B$10:$B$34,收支概览!$B69,收支明细!$C$10:$C$34,收支概览!$L$2,收支明细!$D$10:$D$34,"其他"))</f>
        <v>0</v>
      </c>
      <c r="E69" s="23">
        <f t="shared" si="17"/>
        <v>0</v>
      </c>
      <c r="F69" s="23">
        <f>IF($L$2="全部",SUMIFS(收支明细!$K$10:$K$388,收支明细!$H$10:$H$388,收支概览!$B69,收支明细!$J$10:$J$388,F$58),SUMIFS(收支明细!$K$10:$K$388,收支明细!$H$10:$H$388,收支概览!$B69,收支明细!$I$10:$I$388,收支概览!$L$2,收支明细!$J$10:$J$388,F$58))</f>
        <v>0</v>
      </c>
      <c r="G69" s="23">
        <f>IF($L$2="全部",SUMIFS(收支明细!$K$10:$K$388,收支明细!$H$10:$H$388,收支概览!$B69,收支明细!$J$10:$J$388,G$58),SUMIFS(收支明细!$K$10:$K$388,收支明细!$H$10:$H$388,收支概览!$B69,收支明细!$I$10:$I$388,收支概览!$L$2,收支明细!$J$10:$J$388,G$58))</f>
        <v>0</v>
      </c>
      <c r="H69" s="23">
        <f>IF($L$2="全部",SUMIFS(收支明细!$K$10:$K$388,收支明细!$H$10:$H$388,收支概览!$B69,收支明细!$J$10:$J$388,H$58),SUMIFS(收支明细!$K$10:$K$388,收支明细!$H$10:$H$388,收支概览!$B69,收支明细!$I$10:$I$388,收支概览!$L$2,收支明细!$J$10:$J$388,H$58))</f>
        <v>0</v>
      </c>
      <c r="I69" s="23">
        <f>IF($L$2="全部",SUMIFS(收支明细!$K$10:$K$388,收支明细!$H$10:$H$388,收支概览!$B69,收支明细!$J$10:$J$388,I$58),SUMIFS(收支明细!$K$10:$K$388,收支明细!$H$10:$H$388,收支概览!$B69,收支明细!$I$10:$I$388,收支概览!$L$2,收支明细!$J$10:$J$388,I$58))</f>
        <v>0</v>
      </c>
      <c r="J69" s="23">
        <f>IF($L$2="全部",SUMIFS(收支明细!$K$10:$K$388,收支明细!$H$10:$H$388,收支概览!$B69,收支明细!$J$10:$J$388,J$58),SUMIFS(收支明细!$K$10:$K$388,收支明细!$H$10:$H$388,收支概览!$B69,收支明细!$I$10:$I$388,收支概览!$L$2,收支明细!$J$10:$J$388,J$58))</f>
        <v>0</v>
      </c>
      <c r="K69" s="23">
        <f>IF($L$2="全部",SUMIFS(收支明细!$K$10:$K$388,收支明细!$H$10:$H$388,收支概览!$B69,收支明细!$J$10:$J$388,K$58),SUMIFS(收支明细!$K$10:$K$388,收支明细!$H$10:$H$388,收支概览!$B69,收支明细!$I$10:$I$388,收支概览!$L$2,收支明细!$J$10:$J$388,K$58))</f>
        <v>0</v>
      </c>
      <c r="L69" s="23">
        <f>IF($L$2="全部",SUMIFS(收支明细!$K$10:$K$388,收支明细!$H$10:$H$388,收支概览!$B69,收支明细!$J$10:$J$388,L$58),SUMIFS(收支明细!$K$10:$K$388,收支明细!$H$10:$H$388,收支概览!$B69,收支明细!$I$10:$I$388,收支概览!$L$2,收支明细!$J$10:$J$388,L$58))</f>
        <v>0</v>
      </c>
      <c r="M69" s="23">
        <f t="shared" si="18"/>
        <v>0</v>
      </c>
      <c r="N69" s="97">
        <f t="shared" si="19"/>
        <v>0</v>
      </c>
      <c r="P69" s="97"/>
      <c r="V69" s="96"/>
      <c r="W69" s="23"/>
      <c r="X69" s="23"/>
      <c r="Y69" s="23"/>
      <c r="Z69" s="23"/>
      <c r="AA69" s="23"/>
      <c r="AB69" s="23"/>
      <c r="AC69" s="23"/>
      <c r="AD69" s="23"/>
      <c r="AE69" s="23"/>
      <c r="AF69" s="23"/>
    </row>
    <row r="70" spans="2:32" ht="21">
      <c r="B70" s="3" t="s">
        <v>53</v>
      </c>
      <c r="C70" s="23">
        <f>IF($L$2="全部",SUMIFS(收支明细!$E$10:$E$134,收支明细!$B$10:$B$134,收支概览!$B70,收支明细!$D$10:$D$134,"工资"),SUMIFS(收支明细!$E$10:$E$134,收支明细!$B$10:$B$134,收支概览!$B70,收支明细!$C$10:$C$134,收支概览!$L$2,收支明细!$D$10:$D$134,"工资"))</f>
        <v>0</v>
      </c>
      <c r="D70" s="23">
        <f>IF($L$2="全部",SUMIFS(收支明细!$E$10:$E$34,收支明细!$B$10:$B$34,收支概览!$B70,收支明细!$D$10:$D$34,"其他"),SUMIFS(收支明细!$E$10:$E$34,收支明细!$B$10:$B$34,收支概览!$B70,收支明细!$C$10:$C$34,收支概览!$L$2,收支明细!$D$10:$D$34,"其他"))</f>
        <v>0</v>
      </c>
      <c r="E70" s="23">
        <f t="shared" si="17"/>
        <v>0</v>
      </c>
      <c r="F70" s="23">
        <f>IF($L$2="全部",SUMIFS(收支明细!$K$10:$K$388,收支明细!$H$10:$H$388,收支概览!$B70,收支明细!$J$10:$J$388,F$58),SUMIFS(收支明细!$K$10:$K$388,收支明细!$H$10:$H$388,收支概览!$B70,收支明细!$I$10:$I$388,收支概览!$L$2,收支明细!$J$10:$J$388,F$58))</f>
        <v>0</v>
      </c>
      <c r="G70" s="23">
        <f>IF($L$2="全部",SUMIFS(收支明细!$K$10:$K$388,收支明细!$H$10:$H$388,收支概览!$B70,收支明细!$J$10:$J$388,G$58),SUMIFS(收支明细!$K$10:$K$388,收支明细!$H$10:$H$388,收支概览!$B70,收支明细!$I$10:$I$388,收支概览!$L$2,收支明细!$J$10:$J$388,G$58))</f>
        <v>0</v>
      </c>
      <c r="H70" s="23">
        <f>IF($L$2="全部",SUMIFS(收支明细!$K$10:$K$388,收支明细!$H$10:$H$388,收支概览!$B70,收支明细!$J$10:$J$388,H$58),SUMIFS(收支明细!$K$10:$K$388,收支明细!$H$10:$H$388,收支概览!$B70,收支明细!$I$10:$I$388,收支概览!$L$2,收支明细!$J$10:$J$388,H$58))</f>
        <v>0</v>
      </c>
      <c r="I70" s="23">
        <f>IF($L$2="全部",SUMIFS(收支明细!$K$10:$K$388,收支明细!$H$10:$H$388,收支概览!$B70,收支明细!$J$10:$J$388,I$58),SUMIFS(收支明细!$K$10:$K$388,收支明细!$H$10:$H$388,收支概览!$B70,收支明细!$I$10:$I$388,收支概览!$L$2,收支明细!$J$10:$J$388,I$58))</f>
        <v>0</v>
      </c>
      <c r="J70" s="23">
        <f>IF($L$2="全部",SUMIFS(收支明细!$K$10:$K$388,收支明细!$H$10:$H$388,收支概览!$B70,收支明细!$J$10:$J$388,J$58),SUMIFS(收支明细!$K$10:$K$388,收支明细!$H$10:$H$388,收支概览!$B70,收支明细!$I$10:$I$388,收支概览!$L$2,收支明细!$J$10:$J$388,J$58))</f>
        <v>0</v>
      </c>
      <c r="K70" s="23">
        <f>IF($L$2="全部",SUMIFS(收支明细!$K$10:$K$388,收支明细!$H$10:$H$388,收支概览!$B70,收支明细!$J$10:$J$388,K$58),SUMIFS(收支明细!$K$10:$K$388,收支明细!$H$10:$H$388,收支概览!$B70,收支明细!$I$10:$I$388,收支概览!$L$2,收支明细!$J$10:$J$388,K$58))</f>
        <v>0</v>
      </c>
      <c r="L70" s="23">
        <f>IF($L$2="全部",SUMIFS(收支明细!$K$10:$K$388,收支明细!$H$10:$H$388,收支概览!$B70,收支明细!$J$10:$J$388,L$58),SUMIFS(收支明细!$K$10:$K$388,收支明细!$H$10:$H$388,收支概览!$B70,收支明细!$I$10:$I$388,收支概览!$L$2,收支明细!$J$10:$J$388,L$58))</f>
        <v>0</v>
      </c>
      <c r="M70" s="23">
        <f t="shared" si="18"/>
        <v>0</v>
      </c>
      <c r="N70" s="97">
        <f t="shared" si="19"/>
        <v>0</v>
      </c>
      <c r="V70" s="96"/>
      <c r="W70" s="23"/>
      <c r="X70" s="23"/>
      <c r="Y70" s="23"/>
      <c r="Z70" s="23"/>
      <c r="AA70" s="23"/>
      <c r="AB70" s="23"/>
      <c r="AC70" s="23"/>
      <c r="AD70" s="23"/>
      <c r="AE70" s="23"/>
      <c r="AF70" s="23"/>
    </row>
    <row r="71" spans="2:32" ht="21">
      <c r="B71" s="3" t="s">
        <v>8</v>
      </c>
      <c r="C71" s="93">
        <f>SUM(C59:C70)</f>
        <v>20000</v>
      </c>
      <c r="D71" s="93">
        <f t="shared" ref="D71:N71" si="20">SUM(D59:D70)</f>
        <v>0</v>
      </c>
      <c r="E71" s="23">
        <f t="shared" si="17"/>
        <v>20000</v>
      </c>
      <c r="F71" s="93">
        <f t="shared" si="20"/>
        <v>2000</v>
      </c>
      <c r="G71" s="93">
        <f t="shared" si="20"/>
        <v>0</v>
      </c>
      <c r="H71" s="93">
        <f t="shared" si="20"/>
        <v>0</v>
      </c>
      <c r="I71" s="93">
        <f t="shared" si="20"/>
        <v>0</v>
      </c>
      <c r="J71" s="93">
        <f t="shared" si="20"/>
        <v>0</v>
      </c>
      <c r="K71" s="93">
        <f t="shared" si="20"/>
        <v>0</v>
      </c>
      <c r="L71" s="93">
        <f t="shared" si="20"/>
        <v>0</v>
      </c>
      <c r="M71" s="23">
        <f t="shared" si="18"/>
        <v>2000</v>
      </c>
      <c r="N71" s="104">
        <f t="shared" si="20"/>
        <v>18000</v>
      </c>
      <c r="V71" s="96"/>
      <c r="W71" s="103"/>
      <c r="X71" s="103"/>
      <c r="Y71" s="103"/>
      <c r="Z71" s="103"/>
      <c r="AA71" s="103"/>
      <c r="AB71" s="103"/>
      <c r="AC71" s="103"/>
      <c r="AD71" s="103"/>
      <c r="AE71" s="103"/>
      <c r="AF71" s="102"/>
    </row>
    <row r="72" spans="2:32" ht="2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2:32" ht="21">
      <c r="B73" s="3"/>
      <c r="C73" s="1"/>
      <c r="D73" s="1"/>
      <c r="E73" s="1"/>
    </row>
    <row r="74" spans="2:32" ht="21" customHeight="1">
      <c r="B74" s="78"/>
      <c r="C74" s="3"/>
      <c r="D74" s="3"/>
      <c r="E74" s="3"/>
      <c r="H74" s="144">
        <v>4.1666666666666664E-2</v>
      </c>
      <c r="I74" s="91" t="s">
        <v>150</v>
      </c>
      <c r="M74" s="144">
        <v>4.1666666666666664E-2</v>
      </c>
      <c r="N74" s="91" t="s">
        <v>153</v>
      </c>
    </row>
    <row r="75" spans="2:32" ht="21" customHeight="1">
      <c r="B75" s="91" t="s">
        <v>146</v>
      </c>
      <c r="C75" s="144">
        <v>4.1666666666666664E-2</v>
      </c>
      <c r="D75" s="91" t="s">
        <v>147</v>
      </c>
      <c r="E75" s="3"/>
      <c r="H75" s="144">
        <v>0</v>
      </c>
      <c r="I75" s="92" t="s">
        <v>151</v>
      </c>
      <c r="M75" s="144">
        <v>0</v>
      </c>
      <c r="N75" s="92" t="s">
        <v>154</v>
      </c>
    </row>
    <row r="76" spans="2:32" ht="17">
      <c r="B76" s="91"/>
      <c r="C76" s="144">
        <v>0</v>
      </c>
      <c r="D76" s="92" t="s">
        <v>148</v>
      </c>
      <c r="E76" s="93"/>
      <c r="H76" s="144">
        <v>-1</v>
      </c>
      <c r="I76" s="91" t="s">
        <v>152</v>
      </c>
      <c r="M76" s="144">
        <v>-1</v>
      </c>
      <c r="N76" s="91" t="s">
        <v>155</v>
      </c>
    </row>
    <row r="77" spans="2:32">
      <c r="B77" s="91"/>
      <c r="C77" s="144">
        <v>-1</v>
      </c>
      <c r="D77" s="91" t="s">
        <v>149</v>
      </c>
    </row>
    <row r="78" spans="2:32" ht="21">
      <c r="B78" s="3"/>
    </row>
    <row r="79" spans="2:32" ht="21">
      <c r="B79" s="3"/>
    </row>
    <row r="80" spans="2:32" ht="21">
      <c r="B80" s="3"/>
    </row>
    <row r="81" spans="2:2" ht="21">
      <c r="B81" s="3"/>
    </row>
    <row r="82" spans="2:2" ht="21">
      <c r="B82" s="3"/>
    </row>
    <row r="83" spans="2:2" ht="21">
      <c r="B83" s="3"/>
    </row>
    <row r="84" spans="2:2" ht="21">
      <c r="B84" s="3"/>
    </row>
    <row r="85" spans="2:2" ht="21">
      <c r="B85" s="3"/>
    </row>
  </sheetData>
  <mergeCells count="13">
    <mergeCell ref="V34:X34"/>
    <mergeCell ref="AB60:AF60"/>
    <mergeCell ref="C37:D37"/>
    <mergeCell ref="C56:D56"/>
    <mergeCell ref="C57:E57"/>
    <mergeCell ref="AF57:AF58"/>
    <mergeCell ref="F57:L57"/>
    <mergeCell ref="G2:H2"/>
    <mergeCell ref="C13:D13"/>
    <mergeCell ref="C21:D21"/>
    <mergeCell ref="B1:L1"/>
    <mergeCell ref="C15:M19"/>
    <mergeCell ref="C14:D14"/>
  </mergeCells>
  <phoneticPr fontId="1" type="noConversion"/>
  <conditionalFormatting sqref="D59:D70">
    <cfRule type="iconSet" priority="55">
      <iconSet iconSet="3Arrows">
        <cfvo type="percent" val="0"/>
        <cfvo type="formula" val="$X$59"/>
        <cfvo type="formula" val="$X$59" gte="0"/>
      </iconSet>
    </cfRule>
  </conditionalFormatting>
  <conditionalFormatting sqref="C59:C70">
    <cfRule type="iconSet" priority="54">
      <iconSet iconSet="3Arrows">
        <cfvo type="percent" val="0"/>
        <cfvo type="formula" val="$W$59"/>
        <cfvo type="formula" val="$W$59" gte="0"/>
      </iconSet>
    </cfRule>
  </conditionalFormatting>
  <conditionalFormatting sqref="F59:F70">
    <cfRule type="iconSet" priority="53">
      <iconSet reverse="1">
        <cfvo type="percent" val="0"/>
        <cfvo type="formula" val="$Y$59"/>
        <cfvo type="formula" val="$Y$59" gte="0"/>
      </iconSet>
    </cfRule>
  </conditionalFormatting>
  <conditionalFormatting sqref="G59:G70">
    <cfRule type="iconSet" priority="52">
      <iconSet reverse="1">
        <cfvo type="percent" val="0"/>
        <cfvo type="formula" val="$Z$59"/>
        <cfvo type="formula" val="$Z$59" gte="0"/>
      </iconSet>
    </cfRule>
  </conditionalFormatting>
  <conditionalFormatting sqref="H59:H70">
    <cfRule type="iconSet" priority="51">
      <iconSet reverse="1">
        <cfvo type="percent" val="0"/>
        <cfvo type="formula" val="$AA$59"/>
        <cfvo type="formula" val="$AA$59" gte="0"/>
      </iconSet>
    </cfRule>
  </conditionalFormatting>
  <conditionalFormatting sqref="I59:I70">
    <cfRule type="iconSet" priority="50">
      <iconSet reverse="1">
        <cfvo type="percent" val="0"/>
        <cfvo type="formula" val="$AB$59"/>
        <cfvo type="formula" val="$AB$59" gte="0"/>
      </iconSet>
    </cfRule>
  </conditionalFormatting>
  <conditionalFormatting sqref="J59:J70">
    <cfRule type="iconSet" priority="49">
      <iconSet reverse="1">
        <cfvo type="percent" val="0"/>
        <cfvo type="formula" val="$AC$59"/>
        <cfvo type="formula" val="$AC$59" gte="0"/>
      </iconSet>
    </cfRule>
  </conditionalFormatting>
  <conditionalFormatting sqref="K59:K70">
    <cfRule type="iconSet" priority="48">
      <iconSet reverse="1">
        <cfvo type="percent" val="0"/>
        <cfvo type="formula" val="$AD$59"/>
        <cfvo type="formula" val="$AD$59" gte="0"/>
      </iconSet>
    </cfRule>
  </conditionalFormatting>
  <conditionalFormatting sqref="L59:L70">
    <cfRule type="iconSet" priority="47">
      <iconSet reverse="1">
        <cfvo type="percent" val="0"/>
        <cfvo type="formula" val="$AE$59"/>
        <cfvo type="formula" val="$AE$59" gte="0"/>
      </iconSet>
    </cfRule>
  </conditionalFormatting>
  <conditionalFormatting sqref="N59:N70">
    <cfRule type="iconSet" priority="45">
      <iconSet iconSet="3Symbols2">
        <cfvo type="percent" val="0"/>
        <cfvo type="formula" val="$AF$59"/>
        <cfvo type="formula" val="$AF$59" gte="0"/>
      </iconSet>
    </cfRule>
  </conditionalFormatting>
  <conditionalFormatting sqref="E23:E35">
    <cfRule type="dataBar" priority="15">
      <dataBar>
        <cfvo type="num" val="0"/>
        <cfvo type="num" val="1"/>
        <color rgb="FFB8C0FF"/>
      </dataBar>
      <extLst>
        <ext xmlns:x14="http://schemas.microsoft.com/office/spreadsheetml/2009/9/main" uri="{B025F937-C7B1-47D3-B67F-A62EFF666E3E}">
          <x14:id>{5934C761-35E8-4045-A73E-5B2F84EBA4CC}</x14:id>
        </ext>
      </extLst>
    </cfRule>
    <cfRule type="dataBar" priority="39">
      <dataBar>
        <cfvo type="num" val="0"/>
        <cfvo type="num" val="1"/>
        <color rgb="FFF5CAC3"/>
      </dataBar>
      <extLst>
        <ext xmlns:x14="http://schemas.microsoft.com/office/spreadsheetml/2009/9/main" uri="{B025F937-C7B1-47D3-B67F-A62EFF666E3E}">
          <x14:id>{38B7769B-8841-E343-B7A1-CDF19992B3BE}</x14:id>
        </ext>
      </extLst>
    </cfRule>
    <cfRule type="dataBar" priority="44">
      <dataBar>
        <cfvo type="percent" val="0"/>
        <cfvo type="percent" val="100"/>
        <color rgb="FF9381FF"/>
      </dataBar>
      <extLst>
        <ext xmlns:x14="http://schemas.microsoft.com/office/spreadsheetml/2009/9/main" uri="{B025F937-C7B1-47D3-B67F-A62EFF666E3E}">
          <x14:id>{203B4724-5C15-4A41-9931-6C9733297EAC}</x14:id>
        </ext>
      </extLst>
    </cfRule>
  </conditionalFormatting>
  <conditionalFormatting sqref="E23:E35">
    <cfRule type="dataBar" priority="43">
      <dataBar>
        <cfvo type="percent" val="0"/>
        <cfvo type="num" val="1"/>
        <color rgb="FFFFD8BE"/>
      </dataBar>
      <extLst>
        <ext xmlns:x14="http://schemas.microsoft.com/office/spreadsheetml/2009/9/main" uri="{B025F937-C7B1-47D3-B67F-A62EFF666E3E}">
          <x14:id>{18EDC80E-45CE-5945-81F7-8217B97702B8}</x14:id>
        </ext>
      </extLst>
    </cfRule>
  </conditionalFormatting>
  <conditionalFormatting sqref="F24:F35">
    <cfRule type="dataBar" priority="37">
      <dataBar>
        <cfvo type="num" val="-0.5"/>
        <cfvo type="num" val="0.5"/>
        <color rgb="FFC1121F"/>
      </dataBar>
      <extLst>
        <ext xmlns:x14="http://schemas.microsoft.com/office/spreadsheetml/2009/9/main" uri="{B025F937-C7B1-47D3-B67F-A62EFF666E3E}">
          <x14:id>{042EBE73-D628-8D49-9236-6D63427BF982}</x14:id>
        </ext>
      </extLst>
    </cfRule>
    <cfRule type="dataBar" priority="38">
      <dataBar>
        <cfvo type="num" val="-0.5"/>
        <cfvo type="num" val="0.5"/>
        <color rgb="FFFF0000"/>
      </dataBar>
      <extLst>
        <ext xmlns:x14="http://schemas.microsoft.com/office/spreadsheetml/2009/9/main" uri="{B025F937-C7B1-47D3-B67F-A62EFF666E3E}">
          <x14:id>{3DE5791A-6AAB-8D4D-9FBA-4177E2C3A8EC}</x14:id>
        </ext>
      </extLst>
    </cfRule>
  </conditionalFormatting>
  <conditionalFormatting sqref="E23:E35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{C5A0771B-8972-0E44-9581-99C1071C43A5}</x14:id>
        </ext>
      </extLst>
    </cfRule>
  </conditionalFormatting>
  <conditionalFormatting sqref="F24:F35">
    <cfRule type="dataBar" priority="35">
      <dataBar>
        <cfvo type="num" val="-0.5"/>
        <cfvo type="num" val="0.5"/>
        <color rgb="FFFFBF69"/>
      </dataBar>
      <extLst>
        <ext xmlns:x14="http://schemas.microsoft.com/office/spreadsheetml/2009/9/main" uri="{B025F937-C7B1-47D3-B67F-A62EFF666E3E}">
          <x14:id>{963B6926-ACC8-874C-BEF1-788E6FAC185B}</x14:id>
        </ext>
      </extLst>
    </cfRule>
  </conditionalFormatting>
  <conditionalFormatting sqref="F24:F35">
    <cfRule type="dataBar" priority="34">
      <dataBar>
        <cfvo type="num" val="-0.5"/>
        <cfvo type="num" val="0.5"/>
        <color rgb="FFFFBF69"/>
      </dataBar>
      <extLst>
        <ext xmlns:x14="http://schemas.microsoft.com/office/spreadsheetml/2009/9/main" uri="{B025F937-C7B1-47D3-B67F-A62EFF666E3E}">
          <x14:id>{00724D7D-D130-4240-A0FC-204B8E1789B9}</x14:id>
        </ext>
      </extLst>
    </cfRule>
  </conditionalFormatting>
  <conditionalFormatting sqref="H23:H35">
    <cfRule type="dataBar" priority="33">
      <dataBar>
        <cfvo type="num" val="0"/>
        <cfvo type="num" val="1"/>
        <color rgb="FFFFBF69"/>
      </dataBar>
      <extLst>
        <ext xmlns:x14="http://schemas.microsoft.com/office/spreadsheetml/2009/9/main" uri="{B025F937-C7B1-47D3-B67F-A62EFF666E3E}">
          <x14:id>{0D1536AA-AD1B-1D42-8324-F5A8FD0C7DAA}</x14:id>
        </ext>
      </extLst>
    </cfRule>
  </conditionalFormatting>
  <conditionalFormatting sqref="I23:I35">
    <cfRule type="dataBar" priority="32">
      <dataBar>
        <cfvo type="num" val="-0.5"/>
        <cfvo type="num" val="0.5"/>
        <color rgb="FFFFBF69"/>
      </dataBar>
      <extLst>
        <ext xmlns:x14="http://schemas.microsoft.com/office/spreadsheetml/2009/9/main" uri="{B025F937-C7B1-47D3-B67F-A62EFF666E3E}">
          <x14:id>{44086E32-49CD-664B-BF7D-D7B67B9934F8}</x14:id>
        </ext>
      </extLst>
    </cfRule>
  </conditionalFormatting>
  <conditionalFormatting sqref="D39:J50">
    <cfRule type="colorScale" priority="23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">
    <cfRule type="colorScale" priority="29">
      <colorScale>
        <cfvo type="min"/>
        <cfvo type="max"/>
        <color rgb="FF2EC4B6"/>
        <color rgb="FFFFBF69"/>
      </colorScale>
    </cfRule>
  </conditionalFormatting>
  <conditionalFormatting sqref="D39:J51">
    <cfRule type="colorScale" priority="20">
      <colorScale>
        <cfvo type="min"/>
        <cfvo type="max"/>
        <color theme="0"/>
        <color theme="7"/>
      </colorScale>
    </cfRule>
    <cfRule type="colorScale" priority="21">
      <colorScale>
        <cfvo type="min"/>
        <cfvo type="max"/>
        <color theme="0"/>
        <color rgb="FFFFBF69"/>
      </colorScale>
    </cfRule>
    <cfRule type="colorScale" priority="22">
      <colorScale>
        <cfvo type="min"/>
        <cfvo type="max"/>
        <color theme="9"/>
        <color rgb="FFFFEF9C"/>
      </colorScale>
    </cfRule>
  </conditionalFormatting>
  <conditionalFormatting sqref="H53:H54">
    <cfRule type="dataBar" priority="19">
      <dataBar>
        <cfvo type="num" val="-0.5"/>
        <cfvo type="num" val="0.5"/>
        <color rgb="FFFFBF69"/>
      </dataBar>
      <extLst>
        <ext xmlns:x14="http://schemas.microsoft.com/office/spreadsheetml/2009/9/main" uri="{B025F937-C7B1-47D3-B67F-A62EFF666E3E}">
          <x14:id>{E1E5C5CA-5373-644C-B643-4B510C1DBF21}</x14:id>
        </ext>
      </extLst>
    </cfRule>
  </conditionalFormatting>
  <conditionalFormatting sqref="J53:J54">
    <cfRule type="dataBar" priority="10">
      <dataBar>
        <cfvo type="num" val="0"/>
        <cfvo type="num" val="1"/>
        <color rgb="FFB8C0FF"/>
      </dataBar>
      <extLst>
        <ext xmlns:x14="http://schemas.microsoft.com/office/spreadsheetml/2009/9/main" uri="{B025F937-C7B1-47D3-B67F-A62EFF666E3E}">
          <x14:id>{71AE199A-D615-364B-B473-5575DC4E88A0}</x14:id>
        </ext>
      </extLst>
    </cfRule>
    <cfRule type="dataBar" priority="12">
      <dataBar>
        <cfvo type="num" val="0"/>
        <cfvo type="num" val="1"/>
        <color rgb="FFF5CAC3"/>
      </dataBar>
      <extLst>
        <ext xmlns:x14="http://schemas.microsoft.com/office/spreadsheetml/2009/9/main" uri="{B025F937-C7B1-47D3-B67F-A62EFF666E3E}">
          <x14:id>{F44347CD-DFF2-C147-8FF4-353B7EB83429}</x14:id>
        </ext>
      </extLst>
    </cfRule>
    <cfRule type="dataBar" priority="14">
      <dataBar>
        <cfvo type="percent" val="0"/>
        <cfvo type="percent" val="100"/>
        <color rgb="FF9381FF"/>
      </dataBar>
      <extLst>
        <ext xmlns:x14="http://schemas.microsoft.com/office/spreadsheetml/2009/9/main" uri="{B025F937-C7B1-47D3-B67F-A62EFF666E3E}">
          <x14:id>{AE832A77-FE4A-AA49-9F3C-64D6C40B910F}</x14:id>
        </ext>
      </extLst>
    </cfRule>
  </conditionalFormatting>
  <conditionalFormatting sqref="J53:J54">
    <cfRule type="dataBar" priority="13">
      <dataBar>
        <cfvo type="percent" val="0"/>
        <cfvo type="num" val="1"/>
        <color rgb="FFFFD8BE"/>
      </dataBar>
      <extLst>
        <ext xmlns:x14="http://schemas.microsoft.com/office/spreadsheetml/2009/9/main" uri="{B025F937-C7B1-47D3-B67F-A62EFF666E3E}">
          <x14:id>{D8AE83AC-50AC-5042-B9F2-B636617E47A5}</x14:id>
        </ext>
      </extLst>
    </cfRule>
  </conditionalFormatting>
  <conditionalFormatting sqref="J53:J54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{DE6534C8-5FF6-144B-93A8-9F26D984ADDE}</x14:id>
        </ext>
      </extLst>
    </cfRule>
  </conditionalFormatting>
  <conditionalFormatting sqref="L23:L34">
    <cfRule type="dataBar" priority="9">
      <dataBar>
        <cfvo type="num" val="0"/>
        <cfvo type="num" val="1"/>
        <color rgb="FFFFBF69"/>
      </dataBar>
      <extLst>
        <ext xmlns:x14="http://schemas.microsoft.com/office/spreadsheetml/2009/9/main" uri="{B025F937-C7B1-47D3-B67F-A62EFF666E3E}">
          <x14:id>{0F0BC0C6-F05D-0143-8D74-194003F83DA1}</x14:id>
        </ext>
      </extLst>
    </cfRule>
  </conditionalFormatting>
  <conditionalFormatting sqref="E56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75:C77">
    <cfRule type="iconSet" priority="6">
      <iconSet iconSet="3Arrows" showValue="0">
        <cfvo type="percent" val="0"/>
        <cfvo type="num" val="0"/>
        <cfvo type="num" val="0" gte="0"/>
      </iconSet>
    </cfRule>
  </conditionalFormatting>
  <conditionalFormatting sqref="H74:H76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H74:H76">
    <cfRule type="iconSet" priority="4">
      <iconSet showValue="0">
        <cfvo type="percent" val="0"/>
        <cfvo type="num" val="0"/>
        <cfvo type="num" val="0" gte="0"/>
      </iconSet>
    </cfRule>
  </conditionalFormatting>
  <conditionalFormatting sqref="M74:M76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M74:M76">
    <cfRule type="iconSet" priority="2">
      <iconSet showValue="0">
        <cfvo type="percent" val="0"/>
        <cfvo type="num" val="0"/>
        <cfvo type="num" val="0" gte="0"/>
      </iconSet>
    </cfRule>
  </conditionalFormatting>
  <conditionalFormatting sqref="M74:M76">
    <cfRule type="iconSet" priority="1">
      <iconSet iconSet="3Symbols2" showValue="0">
        <cfvo type="percent" val="0"/>
        <cfvo type="num" val="0"/>
        <cfvo type="num" val="0" gte="0"/>
      </iconSet>
    </cfRule>
  </conditionalFormatting>
  <dataValidations count="4">
    <dataValidation allowBlank="1" showInputMessage="1" showErrorMessage="1" prompt="包括水电、生活用品、餐饮等" sqref="H58 AA58" xr:uid="{1A469CDA-F709-1148-A872-6B5FDC7E5035}"/>
    <dataValidation type="list" allowBlank="1" showInputMessage="1" showErrorMessage="1" sqref="M1 L2:L3" xr:uid="{0A80378F-183B-6645-B8C4-8FE0F96EFDA5}">
      <formula1>"爸爸,妈妈,孩子,全部"</formula1>
    </dataValidation>
    <dataValidation type="list" allowBlank="1" showInputMessage="1" showErrorMessage="1" sqref="D53:D54" xr:uid="{7BC33BD5-8369-7646-8E7B-410C42893DE7}">
      <formula1>"1月,2月,3月,4月,5月,6月,7月,8月,9月,10月,11月,12月"</formula1>
    </dataValidation>
    <dataValidation type="list" allowBlank="1" showInputMessage="1" showErrorMessage="1" sqref="E53:E54" xr:uid="{05EE02E5-F338-B04C-A2C0-DF3A5B1B3E7F}">
      <formula1>"房屋,保险,日用,娱乐,医疗,宠物,其他"</formula1>
    </dataValidation>
  </dataValidation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34C761-35E8-4045-A73E-5B2F84EBA4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8B7769B-8841-E343-B7A1-CDF19992B3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03B4724-5C15-4A41-9931-6C9733297EA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E23:E35</xm:sqref>
        </x14:conditionalFormatting>
        <x14:conditionalFormatting xmlns:xm="http://schemas.microsoft.com/office/excel/2006/main">
          <x14:cfRule type="dataBar" id="{18EDC80E-45CE-5945-81F7-8217B97702B8}">
            <x14:dataBar minLength="0" maxLength="100">
              <x14:cfvo type="percent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E23:E35</xm:sqref>
        </x14:conditionalFormatting>
        <x14:conditionalFormatting xmlns:xm="http://schemas.microsoft.com/office/excel/2006/main">
          <x14:cfRule type="dataBar" id="{042EBE73-D628-8D49-9236-6D63427BF982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rgb="FF003049"/>
              <x14:axisColor rgb="FF000000"/>
            </x14:dataBar>
          </x14:cfRule>
          <x14:cfRule type="dataBar" id="{3DE5791A-6AAB-8D4D-9FBA-4177E2C3A8EC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theme="4"/>
              <x14:axisColor rgb="FF000000"/>
            </x14:dataBar>
          </x14:cfRule>
          <xm:sqref>F24:F35</xm:sqref>
        </x14:conditionalFormatting>
        <x14:conditionalFormatting xmlns:xm="http://schemas.microsoft.com/office/excel/2006/main">
          <x14:cfRule type="dataBar" id="{C5A0771B-8972-0E44-9581-99C1071C43A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E23:E35</xm:sqref>
        </x14:conditionalFormatting>
        <x14:conditionalFormatting xmlns:xm="http://schemas.microsoft.com/office/excel/2006/main">
          <x14:cfRule type="dataBar" id="{963B6926-ACC8-874C-BEF1-788E6FAC185B}">
            <x14:dataBar minLength="0" maxLength="100" negativeBarColorSameAsPositive="1">
              <x14:cfvo type="num">
                <xm:f>-0.5</xm:f>
              </x14:cfvo>
              <x14:cfvo type="num">
                <xm:f>0.5</xm:f>
              </x14:cfvo>
              <x14:axisColor rgb="FF000000"/>
            </x14:dataBar>
          </x14:cfRule>
          <xm:sqref>F24:F35</xm:sqref>
        </x14:conditionalFormatting>
        <x14:conditionalFormatting xmlns:xm="http://schemas.microsoft.com/office/excel/2006/main">
          <x14:cfRule type="dataBar" id="{00724D7D-D130-4240-A0FC-204B8E1789B9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rgb="FF2EC4B6"/>
              <x14:axisColor rgb="FF000000"/>
            </x14:dataBar>
          </x14:cfRule>
          <xm:sqref>F24:F35</xm:sqref>
        </x14:conditionalFormatting>
        <x14:conditionalFormatting xmlns:xm="http://schemas.microsoft.com/office/excel/2006/main">
          <x14:cfRule type="dataBar" id="{0D1536AA-AD1B-1D42-8324-F5A8FD0C7DA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H23:H35</xm:sqref>
        </x14:conditionalFormatting>
        <x14:conditionalFormatting xmlns:xm="http://schemas.microsoft.com/office/excel/2006/main">
          <x14:cfRule type="dataBar" id="{44086E32-49CD-664B-BF7D-D7B67B9934F8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rgb="FF2EC4B6"/>
              <x14:axisColor rgb="FF000000"/>
            </x14:dataBar>
          </x14:cfRule>
          <xm:sqref>I23:I35</xm:sqref>
        </x14:conditionalFormatting>
        <x14:conditionalFormatting xmlns:xm="http://schemas.microsoft.com/office/excel/2006/main">
          <x14:cfRule type="dataBar" id="{E1E5C5CA-5373-644C-B643-4B510C1DBF21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rgb="FF2EC4B6"/>
              <x14:axisColor rgb="FF000000"/>
            </x14:dataBar>
          </x14:cfRule>
          <xm:sqref>H53:H54</xm:sqref>
        </x14:conditionalFormatting>
        <x14:conditionalFormatting xmlns:xm="http://schemas.microsoft.com/office/excel/2006/main">
          <x14:cfRule type="dataBar" id="{71AE199A-D615-364B-B473-5575DC4E88A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44347CD-DFF2-C147-8FF4-353B7EB834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E832A77-FE4A-AA49-9F3C-64D6C40B910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J53:J54</xm:sqref>
        </x14:conditionalFormatting>
        <x14:conditionalFormatting xmlns:xm="http://schemas.microsoft.com/office/excel/2006/main">
          <x14:cfRule type="dataBar" id="{D8AE83AC-50AC-5042-B9F2-B636617E47A5}">
            <x14:dataBar minLength="0" maxLength="100">
              <x14:cfvo type="percent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J53:J54</xm:sqref>
        </x14:conditionalFormatting>
        <x14:conditionalFormatting xmlns:xm="http://schemas.microsoft.com/office/excel/2006/main">
          <x14:cfRule type="dataBar" id="{DE6534C8-5FF6-144B-93A8-9F26D984ADD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J53:J54</xm:sqref>
        </x14:conditionalFormatting>
        <x14:conditionalFormatting xmlns:xm="http://schemas.microsoft.com/office/excel/2006/main">
          <x14:cfRule type="dataBar" id="{0F0BC0C6-F05D-0143-8D74-194003F83D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L23:L34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8361958E-9D13-D240-90A6-DBBC43818B7F}">
          <x14:colorSeries rgb="FF2EC4B6"/>
          <x14:colorNegative rgb="FFD00000"/>
          <x14:colorAxis rgb="FF000000"/>
          <x14:colorMarkers rgb="FFFFBF69"/>
          <x14:colorFirst rgb="FFD00000"/>
          <x14:colorLast rgb="FFD00000"/>
          <x14:colorHigh rgb="FFD00000"/>
          <x14:colorLow rgb="FFD00000"/>
          <x14:sparklines>
            <x14:sparkline>
              <xm:f>收支概览!C59:C70</xm:f>
              <xm:sqref>C72</xm:sqref>
            </x14:sparkline>
            <x14:sparkline>
              <xm:f>收支概览!D59:D70</xm:f>
              <xm:sqref>D72</xm:sqref>
            </x14:sparkline>
            <x14:sparkline>
              <xm:f>收支概览!E59:E70</xm:f>
              <xm:sqref>E72</xm:sqref>
            </x14:sparkline>
            <x14:sparkline>
              <xm:f>收支概览!F59:F70</xm:f>
              <xm:sqref>F72</xm:sqref>
            </x14:sparkline>
            <x14:sparkline>
              <xm:f>收支概览!G59:G70</xm:f>
              <xm:sqref>G72</xm:sqref>
            </x14:sparkline>
            <x14:sparkline>
              <xm:f>收支概览!H59:H70</xm:f>
              <xm:sqref>H72</xm:sqref>
            </x14:sparkline>
            <x14:sparkline>
              <xm:f>收支概览!I59:I70</xm:f>
              <xm:sqref>I72</xm:sqref>
            </x14:sparkline>
            <x14:sparkline>
              <xm:f>收支概览!J59:J70</xm:f>
              <xm:sqref>J72</xm:sqref>
            </x14:sparkline>
            <x14:sparkline>
              <xm:f>收支概览!K59:K70</xm:f>
              <xm:sqref>K72</xm:sqref>
            </x14:sparkline>
            <x14:sparkline>
              <xm:f>收支概览!L59:L70</xm:f>
              <xm:sqref>L72</xm:sqref>
            </x14:sparkline>
            <x14:sparkline>
              <xm:f>收支概览!M59:M70</xm:f>
              <xm:sqref>M72</xm:sqref>
            </x14:sparkline>
            <x14:sparkline>
              <xm:f>收支概览!N59:N70</xm:f>
              <xm:sqref>N72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0439-445E-0941-A357-343911170798}">
  <dimension ref="B1:L36"/>
  <sheetViews>
    <sheetView showGridLines="0" zoomScaleNormal="100" workbookViewId="0">
      <selection activeCell="F10" sqref="F10"/>
    </sheetView>
  </sheetViews>
  <sheetFormatPr baseColWidth="10" defaultRowHeight="16"/>
  <cols>
    <col min="2" max="3" width="20.83203125" customWidth="1"/>
    <col min="4" max="4" width="15.83203125" customWidth="1"/>
    <col min="5" max="6" width="20.83203125" customWidth="1"/>
    <col min="7" max="7" width="15.83203125" customWidth="1"/>
    <col min="8" max="9" width="20.83203125" customWidth="1"/>
    <col min="10" max="10" width="15.83203125" customWidth="1"/>
    <col min="11" max="12" width="20.83203125" customWidth="1"/>
  </cols>
  <sheetData>
    <row r="1" spans="2:12" ht="47" customHeight="1">
      <c r="B1" s="177" t="s">
        <v>56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</row>
    <row r="2" spans="2:12" ht="33" customHeight="1">
      <c r="B2" s="195" t="s">
        <v>55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2:12" ht="44" customHeight="1" thickBot="1">
      <c r="B3" s="191" t="s">
        <v>162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2:12" ht="30" customHeight="1">
      <c r="B4" s="198" t="s">
        <v>0</v>
      </c>
      <c r="C4" s="199"/>
      <c r="D4" s="4"/>
      <c r="E4" s="198" t="s">
        <v>9</v>
      </c>
      <c r="F4" s="199"/>
      <c r="G4" s="4"/>
      <c r="H4" s="198" t="s">
        <v>14</v>
      </c>
      <c r="I4" s="199"/>
      <c r="J4" s="4"/>
      <c r="K4" s="196" t="s">
        <v>27</v>
      </c>
      <c r="L4" s="197"/>
    </row>
    <row r="5" spans="2:12" ht="25" customHeight="1">
      <c r="B5" s="9" t="s">
        <v>1</v>
      </c>
      <c r="C5" s="10" t="s">
        <v>2</v>
      </c>
      <c r="D5" s="2"/>
      <c r="E5" s="9" t="s">
        <v>1</v>
      </c>
      <c r="F5" s="10" t="s">
        <v>2</v>
      </c>
      <c r="G5" s="2"/>
      <c r="H5" s="9" t="s">
        <v>1</v>
      </c>
      <c r="I5" s="10" t="s">
        <v>2</v>
      </c>
      <c r="J5" s="2"/>
      <c r="K5" s="20" t="s">
        <v>1</v>
      </c>
      <c r="L5" s="21" t="s">
        <v>24</v>
      </c>
    </row>
    <row r="6" spans="2:12" ht="25" customHeight="1">
      <c r="B6" s="11" t="s">
        <v>4</v>
      </c>
      <c r="C6" s="12">
        <v>0</v>
      </c>
      <c r="D6" s="2"/>
      <c r="E6" s="11" t="s">
        <v>10</v>
      </c>
      <c r="F6" s="12">
        <v>0</v>
      </c>
      <c r="G6" s="2"/>
      <c r="H6" s="11" t="s">
        <v>15</v>
      </c>
      <c r="I6" s="12">
        <v>0</v>
      </c>
      <c r="J6" s="2"/>
      <c r="K6" s="16" t="s">
        <v>28</v>
      </c>
      <c r="L6" s="17">
        <v>0</v>
      </c>
    </row>
    <row r="7" spans="2:12" ht="25" customHeight="1">
      <c r="B7" s="11" t="s">
        <v>5</v>
      </c>
      <c r="C7" s="12">
        <v>0</v>
      </c>
      <c r="D7" s="2"/>
      <c r="E7" s="11" t="s">
        <v>11</v>
      </c>
      <c r="F7" s="12">
        <v>0</v>
      </c>
      <c r="G7" s="2"/>
      <c r="H7" s="11" t="s">
        <v>16</v>
      </c>
      <c r="I7" s="12">
        <v>0</v>
      </c>
      <c r="J7" s="2"/>
      <c r="K7" s="16"/>
      <c r="L7" s="17"/>
    </row>
    <row r="8" spans="2:12" ht="25" customHeight="1" thickBot="1">
      <c r="B8" s="11" t="s">
        <v>6</v>
      </c>
      <c r="C8" s="12">
        <v>0</v>
      </c>
      <c r="D8" s="2"/>
      <c r="E8" s="11" t="s">
        <v>12</v>
      </c>
      <c r="F8" s="12">
        <v>0</v>
      </c>
      <c r="G8" s="2"/>
      <c r="H8" s="11" t="s">
        <v>17</v>
      </c>
      <c r="I8" s="12">
        <v>0</v>
      </c>
      <c r="J8" s="2"/>
      <c r="K8" s="18" t="s">
        <v>8</v>
      </c>
      <c r="L8" s="19">
        <f>SUM(L6:L7)</f>
        <v>0</v>
      </c>
    </row>
    <row r="9" spans="2:12" ht="25" customHeight="1">
      <c r="B9" s="11" t="s">
        <v>7</v>
      </c>
      <c r="C9" s="12">
        <v>0</v>
      </c>
      <c r="D9" s="2"/>
      <c r="E9" s="11" t="s">
        <v>3</v>
      </c>
      <c r="F9" s="12">
        <v>0</v>
      </c>
      <c r="G9" s="2"/>
      <c r="H9" s="11"/>
      <c r="I9" s="12"/>
      <c r="J9" s="2"/>
      <c r="K9" s="196" t="s">
        <v>23</v>
      </c>
      <c r="L9" s="197"/>
    </row>
    <row r="10" spans="2:12" ht="25" customHeight="1">
      <c r="B10" s="11" t="s">
        <v>22</v>
      </c>
      <c r="C10" s="12">
        <v>0</v>
      </c>
      <c r="D10" s="2"/>
      <c r="E10" s="11" t="s">
        <v>18</v>
      </c>
      <c r="F10" s="12">
        <v>0</v>
      </c>
      <c r="G10" s="2"/>
      <c r="H10" s="11"/>
      <c r="I10" s="12"/>
      <c r="J10" s="2"/>
      <c r="K10" s="20" t="s">
        <v>1</v>
      </c>
      <c r="L10" s="21" t="s">
        <v>24</v>
      </c>
    </row>
    <row r="11" spans="2:12" ht="25" customHeight="1">
      <c r="B11" s="11"/>
      <c r="C11" s="12"/>
      <c r="D11" s="2"/>
      <c r="E11" s="11"/>
      <c r="F11" s="15"/>
      <c r="G11" s="2"/>
      <c r="H11" s="11"/>
      <c r="I11" s="12"/>
      <c r="J11" s="2"/>
      <c r="K11" s="16" t="s">
        <v>25</v>
      </c>
      <c r="L11" s="17">
        <v>0</v>
      </c>
    </row>
    <row r="12" spans="2:12" ht="27" customHeight="1">
      <c r="B12" s="11"/>
      <c r="C12" s="12"/>
      <c r="D12" s="2"/>
      <c r="E12" s="11"/>
      <c r="F12" s="12"/>
      <c r="G12" s="2"/>
      <c r="H12" s="11"/>
      <c r="I12" s="15"/>
      <c r="J12" s="2"/>
      <c r="K12" s="16" t="s">
        <v>26</v>
      </c>
      <c r="L12" s="17">
        <v>0</v>
      </c>
    </row>
    <row r="13" spans="2:12" s="5" customFormat="1" ht="25" customHeight="1" thickBot="1">
      <c r="B13" s="13" t="s">
        <v>8</v>
      </c>
      <c r="C13" s="14">
        <f>SUM(C6:C12)</f>
        <v>0</v>
      </c>
      <c r="D13" s="3"/>
      <c r="E13" s="13" t="s">
        <v>8</v>
      </c>
      <c r="F13" s="14">
        <f>SUM(F6:F12)</f>
        <v>0</v>
      </c>
      <c r="G13" s="3"/>
      <c r="H13" s="13" t="s">
        <v>8</v>
      </c>
      <c r="I13" s="14">
        <f>SUM(I6:I12)</f>
        <v>0</v>
      </c>
      <c r="J13" s="3"/>
      <c r="K13" s="18" t="s">
        <v>8</v>
      </c>
      <c r="L13" s="19">
        <f>SUM(L11:L12)</f>
        <v>0</v>
      </c>
    </row>
    <row r="14" spans="2:12" ht="22" customHeight="1" thickBot="1">
      <c r="D14" s="2"/>
      <c r="G14" s="2"/>
      <c r="H14" s="2"/>
      <c r="I14" s="1"/>
      <c r="J14" s="2"/>
      <c r="K14" s="1"/>
      <c r="L14" s="1"/>
    </row>
    <row r="15" spans="2:12" ht="30" customHeight="1">
      <c r="B15" s="198" t="s">
        <v>29</v>
      </c>
      <c r="C15" s="199"/>
      <c r="D15" s="4"/>
      <c r="E15" s="198" t="s">
        <v>19</v>
      </c>
      <c r="F15" s="199"/>
      <c r="G15" s="4"/>
      <c r="H15" s="192" t="s">
        <v>38</v>
      </c>
      <c r="I15" s="193"/>
      <c r="J15" s="193"/>
      <c r="K15" s="193"/>
      <c r="L15" s="194"/>
    </row>
    <row r="16" spans="2:12" ht="25" customHeight="1">
      <c r="B16" s="9" t="s">
        <v>1</v>
      </c>
      <c r="C16" s="10" t="s">
        <v>2</v>
      </c>
      <c r="D16" s="2"/>
      <c r="E16" s="9" t="s">
        <v>1</v>
      </c>
      <c r="F16" s="10" t="s">
        <v>2</v>
      </c>
      <c r="G16" s="2"/>
      <c r="H16" s="31" t="s">
        <v>32</v>
      </c>
      <c r="I16" s="32" t="s">
        <v>35</v>
      </c>
      <c r="J16" s="32" t="s">
        <v>36</v>
      </c>
      <c r="K16" s="32" t="s">
        <v>54</v>
      </c>
      <c r="L16" s="33" t="s">
        <v>37</v>
      </c>
    </row>
    <row r="17" spans="2:12" ht="25" customHeight="1">
      <c r="B17" s="11" t="s">
        <v>30</v>
      </c>
      <c r="C17" s="12">
        <v>0</v>
      </c>
      <c r="D17" s="2"/>
      <c r="E17" s="11" t="s">
        <v>20</v>
      </c>
      <c r="F17" s="12">
        <v>0</v>
      </c>
      <c r="G17" s="2"/>
      <c r="H17" s="22" t="s">
        <v>33</v>
      </c>
      <c r="I17" s="23">
        <v>5000</v>
      </c>
      <c r="J17" s="23">
        <v>0</v>
      </c>
      <c r="K17" s="6">
        <f>J17/I17</f>
        <v>0</v>
      </c>
      <c r="L17" s="24" t="s">
        <v>13</v>
      </c>
    </row>
    <row r="18" spans="2:12" ht="25" customHeight="1">
      <c r="B18" s="11" t="s">
        <v>31</v>
      </c>
      <c r="C18" s="12">
        <v>0</v>
      </c>
      <c r="D18" s="2"/>
      <c r="E18" s="11" t="s">
        <v>21</v>
      </c>
      <c r="F18" s="12">
        <v>0</v>
      </c>
      <c r="G18" s="2"/>
      <c r="H18" s="22" t="s">
        <v>34</v>
      </c>
      <c r="I18" s="23">
        <v>4200</v>
      </c>
      <c r="J18" s="23">
        <v>0</v>
      </c>
      <c r="K18" s="6">
        <f t="shared" ref="K18" si="0">J18/I18</f>
        <v>0</v>
      </c>
      <c r="L18" s="24" t="s">
        <v>6</v>
      </c>
    </row>
    <row r="19" spans="2:12" ht="25" customHeight="1">
      <c r="B19" s="11"/>
      <c r="C19" s="12"/>
      <c r="D19" s="2"/>
      <c r="E19" s="11"/>
      <c r="F19" s="12"/>
      <c r="G19" s="2"/>
      <c r="H19" s="22"/>
      <c r="I19" s="25"/>
      <c r="J19" s="23"/>
      <c r="K19" s="6"/>
      <c r="L19" s="24"/>
    </row>
    <row r="20" spans="2:12" ht="25" customHeight="1" thickBot="1">
      <c r="B20" s="13" t="s">
        <v>8</v>
      </c>
      <c r="C20" s="14">
        <f>SUM(C17:C19)</f>
        <v>0</v>
      </c>
      <c r="D20" s="3"/>
      <c r="E20" s="13" t="s">
        <v>8</v>
      </c>
      <c r="F20" s="14">
        <f>SUM(F17:F19)</f>
        <v>0</v>
      </c>
      <c r="G20" s="2"/>
      <c r="H20" s="26"/>
      <c r="I20" s="27"/>
      <c r="J20" s="28"/>
      <c r="K20" s="29"/>
      <c r="L20" s="30"/>
    </row>
    <row r="21" spans="2:12" ht="19" customHeight="1">
      <c r="B21" s="1"/>
      <c r="C21" s="1"/>
      <c r="D21" s="1"/>
      <c r="E21" s="1"/>
      <c r="F21" s="1"/>
      <c r="G21" s="1"/>
      <c r="H21" s="1"/>
      <c r="I21" s="1"/>
      <c r="J21" s="1"/>
      <c r="K21" s="6"/>
      <c r="L21" s="1"/>
    </row>
    <row r="22" spans="2:12" ht="52" customHeight="1">
      <c r="B22" s="177" t="s">
        <v>41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</row>
    <row r="23" spans="2:12" ht="30" customHeight="1">
      <c r="B23" s="3"/>
      <c r="C23" s="82" t="s">
        <v>40</v>
      </c>
      <c r="D23" s="83" t="s">
        <v>0</v>
      </c>
      <c r="E23" s="83" t="s">
        <v>9</v>
      </c>
      <c r="F23" s="83" t="s">
        <v>42</v>
      </c>
      <c r="G23" s="83" t="s">
        <v>29</v>
      </c>
      <c r="H23" s="83" t="s">
        <v>19</v>
      </c>
      <c r="I23" s="84" t="s">
        <v>23</v>
      </c>
      <c r="J23" s="84" t="s">
        <v>27</v>
      </c>
      <c r="K23" s="79" t="s">
        <v>94</v>
      </c>
      <c r="L23" s="80" t="s">
        <v>95</v>
      </c>
    </row>
    <row r="24" spans="2:12" ht="30" customHeight="1">
      <c r="B24" s="3"/>
      <c r="C24" s="85" t="s">
        <v>39</v>
      </c>
      <c r="D24" s="86"/>
      <c r="E24" s="86"/>
      <c r="F24" s="86"/>
      <c r="G24" s="86"/>
      <c r="H24" s="86"/>
      <c r="I24" s="86"/>
      <c r="J24" s="86"/>
    </row>
    <row r="25" spans="2:12" ht="30" customHeight="1">
      <c r="B25" s="3"/>
      <c r="C25" s="85" t="s">
        <v>43</v>
      </c>
      <c r="D25" s="86"/>
      <c r="E25" s="86"/>
      <c r="F25" s="86"/>
      <c r="G25" s="86"/>
      <c r="H25" s="86"/>
      <c r="I25" s="86"/>
      <c r="J25" s="86"/>
    </row>
    <row r="26" spans="2:12" ht="30" customHeight="1">
      <c r="B26" s="3"/>
      <c r="C26" s="85" t="s">
        <v>44</v>
      </c>
      <c r="D26" s="86"/>
      <c r="E26" s="86"/>
      <c r="F26" s="86"/>
      <c r="G26" s="86"/>
      <c r="H26" s="86"/>
      <c r="I26" s="86"/>
      <c r="J26" s="86"/>
    </row>
    <row r="27" spans="2:12" ht="30" customHeight="1">
      <c r="B27" s="3"/>
      <c r="C27" s="85" t="s">
        <v>45</v>
      </c>
      <c r="D27" s="86"/>
      <c r="E27" s="86"/>
      <c r="F27" s="86"/>
      <c r="G27" s="86"/>
      <c r="H27" s="86"/>
      <c r="I27" s="86"/>
      <c r="J27" s="86"/>
    </row>
    <row r="28" spans="2:12" ht="30" customHeight="1">
      <c r="B28" s="3"/>
      <c r="C28" s="85" t="s">
        <v>46</v>
      </c>
      <c r="D28" s="86"/>
      <c r="E28" s="86"/>
      <c r="F28" s="86"/>
      <c r="G28" s="86"/>
      <c r="H28" s="86"/>
      <c r="I28" s="86"/>
      <c r="J28" s="86"/>
    </row>
    <row r="29" spans="2:12" ht="30" customHeight="1">
      <c r="B29" s="3"/>
      <c r="C29" s="85" t="s">
        <v>47</v>
      </c>
      <c r="D29" s="86"/>
      <c r="E29" s="86"/>
      <c r="F29" s="86"/>
      <c r="G29" s="86"/>
      <c r="H29" s="86"/>
      <c r="I29" s="86"/>
      <c r="J29" s="86"/>
    </row>
    <row r="30" spans="2:12" ht="30" customHeight="1">
      <c r="B30" s="3"/>
      <c r="C30" s="85" t="s">
        <v>48</v>
      </c>
      <c r="D30" s="86"/>
      <c r="E30" s="86"/>
      <c r="F30" s="86"/>
      <c r="G30" s="86"/>
      <c r="H30" s="86"/>
      <c r="I30" s="86"/>
      <c r="J30" s="86"/>
    </row>
    <row r="31" spans="2:12" ht="30" customHeight="1">
      <c r="B31" s="3"/>
      <c r="C31" s="85" t="s">
        <v>49</v>
      </c>
      <c r="D31" s="86"/>
      <c r="E31" s="86"/>
      <c r="F31" s="86"/>
      <c r="G31" s="86"/>
      <c r="H31" s="86"/>
      <c r="I31" s="86"/>
      <c r="J31" s="86"/>
    </row>
    <row r="32" spans="2:12" ht="30" customHeight="1">
      <c r="B32" s="3"/>
      <c r="C32" s="85" t="s">
        <v>50</v>
      </c>
      <c r="D32" s="86"/>
      <c r="E32" s="86"/>
      <c r="F32" s="86"/>
      <c r="G32" s="86"/>
      <c r="H32" s="86"/>
      <c r="I32" s="86"/>
      <c r="J32" s="86"/>
    </row>
    <row r="33" spans="2:10" ht="30" customHeight="1">
      <c r="B33" s="3"/>
      <c r="C33" s="85" t="s">
        <v>51</v>
      </c>
      <c r="D33" s="86"/>
      <c r="E33" s="86"/>
      <c r="F33" s="86"/>
      <c r="G33" s="86"/>
      <c r="H33" s="86"/>
      <c r="I33" s="86"/>
      <c r="J33" s="86"/>
    </row>
    <row r="34" spans="2:10" ht="30" customHeight="1">
      <c r="B34" s="3"/>
      <c r="C34" s="85" t="s">
        <v>52</v>
      </c>
      <c r="D34" s="86"/>
      <c r="E34" s="86"/>
      <c r="F34" s="86"/>
      <c r="G34" s="86"/>
      <c r="H34" s="86"/>
      <c r="I34" s="86"/>
      <c r="J34" s="86"/>
    </row>
    <row r="35" spans="2:10" ht="30" customHeight="1">
      <c r="B35" s="3"/>
      <c r="C35" s="85" t="s">
        <v>53</v>
      </c>
      <c r="D35" s="86"/>
      <c r="E35" s="86"/>
      <c r="F35" s="86"/>
      <c r="G35" s="86"/>
      <c r="H35" s="86"/>
      <c r="I35" s="86"/>
      <c r="J35" s="86"/>
    </row>
    <row r="36" spans="2:10" ht="30" customHeight="1">
      <c r="D36" s="81"/>
      <c r="E36" s="81"/>
      <c r="F36" s="81"/>
      <c r="G36" s="81"/>
      <c r="H36" s="81"/>
      <c r="I36" s="81"/>
      <c r="J36" s="81"/>
    </row>
  </sheetData>
  <mergeCells count="12">
    <mergeCell ref="B1:L1"/>
    <mergeCell ref="B3:L3"/>
    <mergeCell ref="H15:L15"/>
    <mergeCell ref="B22:L22"/>
    <mergeCell ref="B2:L2"/>
    <mergeCell ref="K9:L9"/>
    <mergeCell ref="K4:L4"/>
    <mergeCell ref="B15:C15"/>
    <mergeCell ref="E4:F4"/>
    <mergeCell ref="H4:I4"/>
    <mergeCell ref="E15:F15"/>
    <mergeCell ref="B4:C4"/>
  </mergeCells>
  <phoneticPr fontId="1" type="noConversion"/>
  <conditionalFormatting sqref="K17:K21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{33F31BD4-560F-F94A-9088-CCEEC8689AF4}</x14:id>
        </ext>
      </extLst>
    </cfRule>
  </conditionalFormatting>
  <conditionalFormatting sqref="K17:K21">
    <cfRule type="dataBar" priority="1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{8E56373B-92EE-4F49-AD43-760B13B1D5F5}</x14:id>
        </ext>
      </extLst>
    </cfRule>
    <cfRule type="dataBar" priority="13">
      <dataBar>
        <cfvo type="percent" val="0"/>
        <cfvo type="percent" val="100"/>
        <color rgb="FFFFB628"/>
      </dataBar>
      <extLst>
        <ext xmlns:x14="http://schemas.microsoft.com/office/spreadsheetml/2009/9/main" uri="{B025F937-C7B1-47D3-B67F-A62EFF666E3E}">
          <x14:id>{1E5722E9-3531-F348-A254-97BD85157C52}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{D1937D0D-3419-234E-84C4-9C2C63075692}</x14:id>
        </ext>
      </extLst>
    </cfRule>
  </conditionalFormatting>
  <conditionalFormatting sqref="K17:K21">
    <cfRule type="dataBar" priority="18">
      <dataBar>
        <cfvo type="percent" val="0"/>
        <cfvo type="percent" val="100"/>
        <color theme="7"/>
      </dataBar>
      <extLst>
        <ext xmlns:x14="http://schemas.microsoft.com/office/spreadsheetml/2009/9/main" uri="{B025F937-C7B1-47D3-B67F-A62EFF666E3E}">
          <x14:id>{E006A1C8-D32A-F74B-AD82-F33E51D3A812}</x14:id>
        </ext>
      </extLst>
    </cfRule>
    <cfRule type="dataBar" priority="19">
      <dataBar>
        <cfvo type="percent" val="0"/>
        <cfvo type="percent" val="100"/>
        <color rgb="FFFFC000"/>
      </dataBar>
      <extLst>
        <ext xmlns:x14="http://schemas.microsoft.com/office/spreadsheetml/2009/9/main" uri="{B025F937-C7B1-47D3-B67F-A62EFF666E3E}">
          <x14:id>{35351B0C-5C76-0B46-A513-EE36CB45AA33}</x14:id>
        </ext>
      </extLst>
    </cfRule>
  </conditionalFormatting>
  <conditionalFormatting sqref="K18:K2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{5339BE80-5084-1843-9150-D668641D7D5A}</x14:id>
        </ext>
      </extLst>
    </cfRule>
  </conditionalFormatting>
  <conditionalFormatting sqref="K17:K18">
    <cfRule type="dataBar" priority="1">
      <dataBar>
        <cfvo type="num" val="0"/>
        <cfvo type="num" val="1"/>
        <color rgb="FFFFDAB9"/>
      </dataBar>
      <extLst>
        <ext xmlns:x14="http://schemas.microsoft.com/office/spreadsheetml/2009/9/main" uri="{B025F937-C7B1-47D3-B67F-A62EFF666E3E}">
          <x14:id>{451D1444-829A-F643-BF16-EE619010CAE8}</x14:id>
        </ext>
      </extLst>
    </cfRule>
  </conditionalFormatting>
  <pageMargins left="0.7" right="0.7" top="0.75" bottom="0.75" header="0.3" footer="0.3"/>
  <pageSetup scale="36" fitToWidth="0" fitToHeight="0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F31BD4-560F-F94A-9088-CCEEC8689AF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K17:K21</xm:sqref>
        </x14:conditionalFormatting>
        <x14:conditionalFormatting xmlns:xm="http://schemas.microsoft.com/office/excel/2006/main">
          <x14:cfRule type="dataBar" id="{8E56373B-92EE-4F49-AD43-760B13B1D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E5722E9-3531-F348-A254-97BD85157C5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D1937D0D-3419-234E-84C4-9C2C63075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K17:K21</xm:sqref>
        </x14:conditionalFormatting>
        <x14:conditionalFormatting xmlns:xm="http://schemas.microsoft.com/office/excel/2006/main">
          <x14:cfRule type="dataBar" id="{E006A1C8-D32A-F74B-AD82-F33E51D3A81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5351B0C-5C76-0B46-A513-EE36CB45AA3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K17:K21</xm:sqref>
        </x14:conditionalFormatting>
        <x14:conditionalFormatting xmlns:xm="http://schemas.microsoft.com/office/excel/2006/main">
          <x14:cfRule type="dataBar" id="{5339BE80-5084-1843-9150-D668641D7D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K18:K21</xm:sqref>
        </x14:conditionalFormatting>
        <x14:conditionalFormatting xmlns:xm="http://schemas.microsoft.com/office/excel/2006/main">
          <x14:cfRule type="dataBar" id="{451D1444-829A-F643-BF16-EE619010CAE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K17:K18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D6AA9BB6-81BE-6443-AD39-F57AE0D90AD5}">
          <x14:colorSeries rgb="FFF6BD60"/>
          <x14:colorNegative rgb="FFFFB620"/>
          <x14:colorAxis rgb="FF000000"/>
          <x14:colorMarkers rgb="FFF28482"/>
          <x14:colorFirst rgb="FF777777"/>
          <x14:colorLast rgb="FF359CEB"/>
          <x14:colorHigh rgb="FF56BE79"/>
          <x14:colorLow rgb="FFFF5055"/>
          <x14:sparklines>
            <x14:sparkline>
              <xm:f>资产明细!D24:D35</xm:f>
              <xm:sqref>D36</xm:sqref>
            </x14:sparkline>
            <x14:sparkline>
              <xm:f>资产明细!E24:E35</xm:f>
              <xm:sqref>E36</xm:sqref>
            </x14:sparkline>
            <x14:sparkline>
              <xm:f>资产明细!F24:F35</xm:f>
              <xm:sqref>F36</xm:sqref>
            </x14:sparkline>
            <x14:sparkline>
              <xm:f>资产明细!G24:G35</xm:f>
              <xm:sqref>G36</xm:sqref>
            </x14:sparkline>
            <x14:sparkline>
              <xm:f>资产明细!H24:H35</xm:f>
              <xm:sqref>H36</xm:sqref>
            </x14:sparkline>
            <x14:sparkline>
              <xm:f>资产明细!I24:I35</xm:f>
              <xm:sqref>I36</xm:sqref>
            </x14:sparkline>
            <x14:sparkline>
              <xm:f>资产明细!J24:J35</xm:f>
              <xm:sqref>J36</xm:sqref>
            </x14:sparkline>
          </x14:sparklines>
        </x14:sparklineGroup>
        <x14:sparklineGroup type="column" displayEmptyCellsAs="gap" xr2:uid="{DE99FB16-1CA6-E14F-9868-4DE82E4C820E}">
          <x14:colorSeries rgb="FFFFDAB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资产明细!D36:J36</xm:f>
              <xm:sqref>K36</xm:sqref>
            </x14:sparkline>
          </x14:sparklines>
        </x14:sparklineGroup>
        <x14:sparklineGroup type="column" displayEmptyCellsAs="gap" xr2:uid="{F36D0DC3-3B06-F447-B1C8-443EBF34D3B8}">
          <x14:colorSeries rgb="FFC8D5B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资产明细!D24:H24</xm:f>
              <xm:sqref>K24</xm:sqref>
            </x14:sparkline>
            <x14:sparkline>
              <xm:f>资产明细!D25:H25</xm:f>
              <xm:sqref>K25</xm:sqref>
            </x14:sparkline>
            <x14:sparkline>
              <xm:f>资产明细!D26:H26</xm:f>
              <xm:sqref>K26</xm:sqref>
            </x14:sparkline>
            <x14:sparkline>
              <xm:f>资产明细!D27:H27</xm:f>
              <xm:sqref>K27</xm:sqref>
            </x14:sparkline>
            <x14:sparkline>
              <xm:f>资产明细!D28:H28</xm:f>
              <xm:sqref>K28</xm:sqref>
            </x14:sparkline>
            <x14:sparkline>
              <xm:f>资产明细!D29:H29</xm:f>
              <xm:sqref>K29</xm:sqref>
            </x14:sparkline>
            <x14:sparkline>
              <xm:f>资产明细!D30:H30</xm:f>
              <xm:sqref>K30</xm:sqref>
            </x14:sparkline>
            <x14:sparkline>
              <xm:f>资产明细!D31:H31</xm:f>
              <xm:sqref>K31</xm:sqref>
            </x14:sparkline>
            <x14:sparkline>
              <xm:f>资产明细!D32:H32</xm:f>
              <xm:sqref>K32</xm:sqref>
            </x14:sparkline>
            <x14:sparkline>
              <xm:f>资产明细!D33:H33</xm:f>
              <xm:sqref>K33</xm:sqref>
            </x14:sparkline>
            <x14:sparkline>
              <xm:f>资产明细!D34:H34</xm:f>
              <xm:sqref>K34</xm:sqref>
            </x14:sparkline>
            <x14:sparkline>
              <xm:f>资产明细!D35:H35</xm:f>
              <xm:sqref>K35</xm:sqref>
            </x14:sparkline>
          </x14:sparklines>
        </x14:sparklineGroup>
        <x14:sparklineGroup type="column" displayEmptyCellsAs="gap" xr2:uid="{14F651AD-480A-C243-8F92-04BDB9E5E351}">
          <x14:colorSeries rgb="FFF5CAC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资产明细!I24:J24</xm:f>
              <xm:sqref>L24</xm:sqref>
            </x14:sparkline>
            <x14:sparkline>
              <xm:f>资产明细!I25:J25</xm:f>
              <xm:sqref>L25</xm:sqref>
            </x14:sparkline>
            <x14:sparkline>
              <xm:f>资产明细!I26:J26</xm:f>
              <xm:sqref>L26</xm:sqref>
            </x14:sparkline>
            <x14:sparkline>
              <xm:f>资产明细!I27:J27</xm:f>
              <xm:sqref>L27</xm:sqref>
            </x14:sparkline>
            <x14:sparkline>
              <xm:f>资产明细!I28:J28</xm:f>
              <xm:sqref>L28</xm:sqref>
            </x14:sparkline>
            <x14:sparkline>
              <xm:f>资产明细!I29:J29</xm:f>
              <xm:sqref>L29</xm:sqref>
            </x14:sparkline>
            <x14:sparkline>
              <xm:f>资产明细!I30:J30</xm:f>
              <xm:sqref>L30</xm:sqref>
            </x14:sparkline>
            <x14:sparkline>
              <xm:f>资产明细!I31:J31</xm:f>
              <xm:sqref>L31</xm:sqref>
            </x14:sparkline>
            <x14:sparkline>
              <xm:f>资产明细!I32:J32</xm:f>
              <xm:sqref>L32</xm:sqref>
            </x14:sparkline>
            <x14:sparkline>
              <xm:f>资产明细!I33:J33</xm:f>
              <xm:sqref>L33</xm:sqref>
            </x14:sparkline>
            <x14:sparkline>
              <xm:f>资产明细!I34:J34</xm:f>
              <xm:sqref>L34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CD43-8AEF-2A42-8C0F-89A266D86E0A}">
  <dimension ref="B1:N392"/>
  <sheetViews>
    <sheetView zoomScale="117" zoomScaleNormal="117" workbookViewId="0">
      <selection activeCell="C18" sqref="C18"/>
    </sheetView>
  </sheetViews>
  <sheetFormatPr baseColWidth="10" defaultRowHeight="16"/>
  <cols>
    <col min="2" max="2" width="18.6640625" style="90" customWidth="1"/>
    <col min="3" max="3" width="17.83203125" customWidth="1"/>
    <col min="4" max="4" width="18.33203125" customWidth="1"/>
    <col min="5" max="5" width="15" style="89" bestFit="1" customWidth="1"/>
    <col min="6" max="8" width="13.83203125" bestFit="1" customWidth="1"/>
    <col min="9" max="9" width="19" style="90" customWidth="1"/>
    <col min="10" max="10" width="11.33203125" bestFit="1" customWidth="1"/>
    <col min="11" max="11" width="21.6640625" customWidth="1"/>
    <col min="12" max="12" width="15" style="89" bestFit="1" customWidth="1"/>
    <col min="13" max="13" width="15" style="89" customWidth="1"/>
    <col min="14" max="14" width="16" customWidth="1"/>
    <col min="15" max="16" width="10.83203125" customWidth="1"/>
  </cols>
  <sheetData>
    <row r="1" spans="2:14" ht="43" customHeight="1">
      <c r="B1" s="177" t="s">
        <v>98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8"/>
      <c r="N1" s="8"/>
    </row>
    <row r="2" spans="2:14" ht="30" customHeight="1">
      <c r="B2" s="185" t="s">
        <v>131</v>
      </c>
      <c r="C2" s="185"/>
      <c r="D2" s="185"/>
      <c r="E2"/>
      <c r="I2"/>
      <c r="L2"/>
      <c r="M2"/>
    </row>
    <row r="3" spans="2:14" ht="28" customHeight="1">
      <c r="B3" s="200" t="s">
        <v>100</v>
      </c>
      <c r="C3" s="200"/>
      <c r="D3" s="201" t="s">
        <v>110</v>
      </c>
      <c r="E3" s="201"/>
      <c r="F3" s="201"/>
      <c r="G3" s="201"/>
      <c r="H3" s="201"/>
      <c r="I3" s="201"/>
      <c r="J3" s="201"/>
      <c r="K3" s="202" t="s">
        <v>129</v>
      </c>
      <c r="M3"/>
    </row>
    <row r="4" spans="2:14" ht="35" customHeight="1">
      <c r="B4" s="96" t="s">
        <v>101</v>
      </c>
      <c r="C4" s="96" t="s">
        <v>102</v>
      </c>
      <c r="D4" s="96" t="s">
        <v>104</v>
      </c>
      <c r="E4" s="96" t="s">
        <v>105</v>
      </c>
      <c r="F4" s="96" t="s">
        <v>106</v>
      </c>
      <c r="G4" s="96" t="s">
        <v>107</v>
      </c>
      <c r="H4" s="96" t="s">
        <v>72</v>
      </c>
      <c r="I4" s="96" t="s">
        <v>109</v>
      </c>
      <c r="J4" s="96" t="s">
        <v>108</v>
      </c>
      <c r="K4" s="202"/>
      <c r="M4"/>
    </row>
    <row r="5" spans="2:14" ht="28" customHeight="1">
      <c r="B5" s="23">
        <v>20000</v>
      </c>
      <c r="C5" s="23">
        <v>0</v>
      </c>
      <c r="D5" s="23">
        <v>2000</v>
      </c>
      <c r="E5" s="23">
        <v>1000</v>
      </c>
      <c r="F5" s="23">
        <v>6000</v>
      </c>
      <c r="G5" s="23">
        <v>1500</v>
      </c>
      <c r="H5" s="23">
        <v>500</v>
      </c>
      <c r="I5" s="23">
        <v>200</v>
      </c>
      <c r="J5" s="23">
        <v>500</v>
      </c>
      <c r="K5" s="97">
        <f>SUM(B5:C5)-SUM(D5:J5)</f>
        <v>8300</v>
      </c>
      <c r="M5"/>
    </row>
    <row r="6" spans="2:14" ht="50" customHeight="1">
      <c r="B6"/>
      <c r="E6"/>
      <c r="I6"/>
      <c r="L6"/>
      <c r="M6"/>
    </row>
    <row r="7" spans="2:14" ht="30" customHeight="1">
      <c r="B7" s="185" t="s">
        <v>120</v>
      </c>
      <c r="C7" s="185"/>
      <c r="D7" s="185"/>
      <c r="E7" s="98"/>
      <c r="I7"/>
      <c r="L7"/>
      <c r="M7"/>
    </row>
    <row r="8" spans="2:14" ht="25" customHeight="1">
      <c r="B8" s="200" t="s">
        <v>111</v>
      </c>
      <c r="C8" s="200"/>
      <c r="D8" s="200"/>
      <c r="E8" s="200"/>
      <c r="H8" s="201" t="s">
        <v>117</v>
      </c>
      <c r="I8" s="201"/>
      <c r="J8" s="201"/>
      <c r="K8" s="201"/>
      <c r="M8" s="96"/>
    </row>
    <row r="9" spans="2:14" ht="22" customHeight="1">
      <c r="B9" s="91" t="s">
        <v>59</v>
      </c>
      <c r="C9" s="91" t="s">
        <v>112</v>
      </c>
      <c r="D9" s="91" t="s">
        <v>113</v>
      </c>
      <c r="E9" s="91" t="s">
        <v>114</v>
      </c>
      <c r="F9" s="91"/>
      <c r="G9" s="91"/>
      <c r="H9" s="91" t="s">
        <v>59</v>
      </c>
      <c r="I9" s="91" t="s">
        <v>112</v>
      </c>
      <c r="J9" s="91" t="s">
        <v>118</v>
      </c>
      <c r="K9" s="91" t="s">
        <v>119</v>
      </c>
      <c r="M9" s="91"/>
      <c r="N9" s="1"/>
    </row>
    <row r="10" spans="2:14">
      <c r="B10" s="94" t="s">
        <v>97</v>
      </c>
      <c r="C10" s="91" t="s">
        <v>115</v>
      </c>
      <c r="D10" s="91" t="s">
        <v>116</v>
      </c>
      <c r="E10" s="92">
        <v>10000</v>
      </c>
      <c r="F10" s="91"/>
      <c r="G10" s="91"/>
      <c r="H10" s="94" t="s">
        <v>97</v>
      </c>
      <c r="I10" s="91" t="s">
        <v>115</v>
      </c>
      <c r="J10" s="91" t="s">
        <v>103</v>
      </c>
      <c r="K10" s="92">
        <v>2000</v>
      </c>
      <c r="M10" s="92"/>
      <c r="N10" s="1"/>
    </row>
    <row r="11" spans="2:14">
      <c r="B11" s="94" t="s">
        <v>97</v>
      </c>
      <c r="C11" s="91" t="s">
        <v>121</v>
      </c>
      <c r="D11" s="91" t="s">
        <v>116</v>
      </c>
      <c r="E11" s="92">
        <v>10000</v>
      </c>
      <c r="F11" s="91"/>
      <c r="G11" s="91"/>
      <c r="H11" s="94"/>
      <c r="I11" s="91"/>
      <c r="J11" s="91"/>
      <c r="K11" s="92"/>
      <c r="M11" s="92"/>
      <c r="N11" s="1"/>
    </row>
    <row r="12" spans="2:14">
      <c r="B12" s="94"/>
      <c r="C12" s="91"/>
      <c r="D12" s="91"/>
      <c r="E12" s="92"/>
      <c r="F12" s="91"/>
      <c r="G12" s="91"/>
      <c r="H12" s="94"/>
      <c r="I12" s="91"/>
      <c r="J12" s="91"/>
      <c r="K12" s="92"/>
      <c r="M12" s="92"/>
      <c r="N12" s="1"/>
    </row>
    <row r="13" spans="2:14">
      <c r="B13" s="94"/>
      <c r="C13" s="91"/>
      <c r="D13" s="91"/>
      <c r="E13" s="92"/>
      <c r="F13" s="91"/>
      <c r="G13" s="91"/>
      <c r="H13" s="94"/>
      <c r="I13" s="91"/>
      <c r="J13" s="91"/>
      <c r="K13" s="92"/>
      <c r="M13" s="92"/>
      <c r="N13" s="1"/>
    </row>
    <row r="14" spans="2:14">
      <c r="B14" s="94"/>
      <c r="C14" s="91"/>
      <c r="D14" s="91"/>
      <c r="E14" s="92"/>
      <c r="F14" s="91"/>
      <c r="G14" s="91"/>
      <c r="H14" s="94"/>
      <c r="I14" s="91"/>
      <c r="J14" s="91"/>
      <c r="K14" s="92"/>
      <c r="M14" s="92"/>
      <c r="N14" s="1"/>
    </row>
    <row r="15" spans="2:14">
      <c r="B15" s="94"/>
      <c r="C15" s="91"/>
      <c r="D15" s="91"/>
      <c r="E15" s="92"/>
      <c r="F15" s="91"/>
      <c r="G15" s="91"/>
      <c r="H15" s="94"/>
      <c r="I15" s="91"/>
      <c r="J15" s="91"/>
      <c r="K15" s="92"/>
      <c r="M15" s="92"/>
      <c r="N15" s="1"/>
    </row>
    <row r="16" spans="2:14">
      <c r="B16" s="94"/>
      <c r="C16" s="91"/>
      <c r="D16" s="91"/>
      <c r="E16" s="92"/>
      <c r="F16" s="91"/>
      <c r="G16" s="91"/>
      <c r="H16" s="94"/>
      <c r="I16" s="91"/>
      <c r="J16" s="91"/>
      <c r="K16" s="92"/>
      <c r="M16" s="92"/>
      <c r="N16" s="1"/>
    </row>
    <row r="17" spans="2:14">
      <c r="B17" s="94"/>
      <c r="C17" s="91"/>
      <c r="D17" s="91"/>
      <c r="E17" s="92"/>
      <c r="F17" s="91"/>
      <c r="G17" s="91"/>
      <c r="H17" s="94"/>
      <c r="I17" s="91"/>
      <c r="J17" s="91"/>
      <c r="K17" s="92"/>
      <c r="M17" s="92"/>
      <c r="N17" s="1"/>
    </row>
    <row r="18" spans="2:14">
      <c r="B18" s="94"/>
      <c r="C18" s="91"/>
      <c r="D18" s="91"/>
      <c r="E18" s="92"/>
      <c r="F18" s="91"/>
      <c r="G18" s="91"/>
      <c r="H18" s="94"/>
      <c r="I18" s="91"/>
      <c r="J18" s="91"/>
      <c r="K18" s="92"/>
      <c r="M18" s="92"/>
      <c r="N18" s="1"/>
    </row>
    <row r="19" spans="2:14">
      <c r="B19" s="94"/>
      <c r="C19" s="91"/>
      <c r="D19" s="91"/>
      <c r="E19" s="92"/>
      <c r="F19" s="91"/>
      <c r="G19" s="91"/>
      <c r="H19" s="94"/>
      <c r="I19" s="91"/>
      <c r="J19" s="91"/>
      <c r="K19" s="92"/>
      <c r="M19" s="92"/>
      <c r="N19" s="1"/>
    </row>
    <row r="20" spans="2:14">
      <c r="B20" s="94"/>
      <c r="C20" s="91"/>
      <c r="D20" s="91"/>
      <c r="E20" s="92"/>
      <c r="F20" s="91"/>
      <c r="G20" s="91"/>
      <c r="H20" s="94"/>
      <c r="I20" s="91"/>
      <c r="J20" s="91"/>
      <c r="K20" s="92"/>
      <c r="M20" s="92"/>
      <c r="N20" s="1"/>
    </row>
    <row r="21" spans="2:14">
      <c r="B21" s="94"/>
      <c r="C21" s="91"/>
      <c r="D21" s="91"/>
      <c r="E21" s="92"/>
      <c r="F21" s="91"/>
      <c r="G21" s="91"/>
      <c r="H21" s="94"/>
      <c r="I21" s="91"/>
      <c r="J21" s="91"/>
      <c r="K21" s="92"/>
      <c r="M21" s="92"/>
      <c r="N21" s="1"/>
    </row>
    <row r="22" spans="2:14">
      <c r="B22" s="94"/>
      <c r="C22" s="91"/>
      <c r="D22" s="91"/>
      <c r="E22" s="92"/>
      <c r="F22" s="91"/>
      <c r="G22" s="91"/>
      <c r="H22" s="94"/>
      <c r="I22" s="91"/>
      <c r="J22" s="91"/>
      <c r="K22" s="92"/>
      <c r="M22" s="92"/>
      <c r="N22" s="1"/>
    </row>
    <row r="23" spans="2:14">
      <c r="B23" s="94"/>
      <c r="C23" s="91"/>
      <c r="D23" s="91"/>
      <c r="E23" s="92"/>
      <c r="F23" s="91"/>
      <c r="G23" s="91"/>
      <c r="H23" s="94"/>
      <c r="I23" s="91"/>
      <c r="J23" s="91"/>
      <c r="K23" s="92"/>
      <c r="M23" s="92"/>
      <c r="N23" s="1"/>
    </row>
    <row r="24" spans="2:14">
      <c r="B24" s="94"/>
      <c r="C24" s="91"/>
      <c r="D24" s="91"/>
      <c r="E24" s="92"/>
      <c r="F24" s="91"/>
      <c r="G24" s="91"/>
      <c r="H24" s="94"/>
      <c r="I24" s="91"/>
      <c r="J24" s="91"/>
      <c r="K24" s="92"/>
      <c r="M24" s="92"/>
      <c r="N24" s="1"/>
    </row>
    <row r="25" spans="2:14">
      <c r="B25" s="94"/>
      <c r="C25" s="91"/>
      <c r="D25" s="91"/>
      <c r="E25" s="92"/>
      <c r="F25" s="91"/>
      <c r="G25" s="91"/>
      <c r="H25" s="94"/>
      <c r="I25" s="91"/>
      <c r="J25" s="91"/>
      <c r="K25" s="92"/>
      <c r="M25" s="92"/>
      <c r="N25" s="1"/>
    </row>
    <row r="26" spans="2:14">
      <c r="B26" s="94"/>
      <c r="C26" s="91"/>
      <c r="D26" s="91"/>
      <c r="E26" s="92"/>
      <c r="F26" s="91"/>
      <c r="G26" s="91"/>
      <c r="H26" s="94"/>
      <c r="I26" s="91"/>
      <c r="J26" s="91"/>
      <c r="K26" s="92"/>
      <c r="M26" s="92"/>
      <c r="N26" s="1"/>
    </row>
    <row r="27" spans="2:14">
      <c r="B27" s="94"/>
      <c r="C27" s="91"/>
      <c r="D27" s="91"/>
      <c r="E27" s="92"/>
      <c r="F27" s="91"/>
      <c r="G27" s="91"/>
      <c r="H27" s="94"/>
      <c r="I27" s="91"/>
      <c r="J27" s="91"/>
      <c r="K27" s="92"/>
      <c r="M27" s="92"/>
      <c r="N27" s="1"/>
    </row>
    <row r="28" spans="2:14">
      <c r="B28" s="94"/>
      <c r="C28" s="91"/>
      <c r="D28" s="91"/>
      <c r="E28" s="92"/>
      <c r="F28" s="91"/>
      <c r="G28" s="91"/>
      <c r="H28" s="94"/>
      <c r="I28" s="91"/>
      <c r="J28" s="91"/>
      <c r="K28" s="92"/>
      <c r="M28" s="92"/>
      <c r="N28" s="1"/>
    </row>
    <row r="29" spans="2:14">
      <c r="B29" s="94"/>
      <c r="C29" s="91"/>
      <c r="D29" s="91"/>
      <c r="E29" s="92"/>
      <c r="F29" s="91"/>
      <c r="G29" s="91"/>
      <c r="H29" s="94"/>
      <c r="I29" s="91"/>
      <c r="J29" s="91"/>
      <c r="K29" s="92"/>
      <c r="M29" s="92"/>
      <c r="N29" s="1"/>
    </row>
    <row r="30" spans="2:14">
      <c r="B30" s="94"/>
      <c r="C30" s="91"/>
      <c r="D30" s="91"/>
      <c r="E30" s="92"/>
      <c r="F30" s="91"/>
      <c r="G30" s="91"/>
      <c r="H30" s="94"/>
      <c r="I30" s="91"/>
      <c r="J30" s="91"/>
      <c r="K30" s="92"/>
      <c r="M30" s="92"/>
      <c r="N30" s="1"/>
    </row>
    <row r="31" spans="2:14">
      <c r="B31" s="94"/>
      <c r="C31" s="91"/>
      <c r="D31" s="91"/>
      <c r="E31" s="92"/>
      <c r="F31" s="91"/>
      <c r="G31" s="91"/>
      <c r="H31" s="94"/>
      <c r="I31" s="91"/>
      <c r="J31" s="91"/>
      <c r="K31" s="92"/>
      <c r="M31" s="92"/>
      <c r="N31" s="1"/>
    </row>
    <row r="32" spans="2:14">
      <c r="B32" s="94"/>
      <c r="C32" s="91"/>
      <c r="D32" s="91"/>
      <c r="E32" s="92"/>
      <c r="F32" s="91"/>
      <c r="G32" s="91"/>
      <c r="H32" s="94"/>
      <c r="I32" s="91"/>
      <c r="J32" s="91"/>
      <c r="K32" s="92"/>
      <c r="M32" s="92"/>
      <c r="N32" s="1"/>
    </row>
    <row r="33" spans="2:14">
      <c r="B33" s="94"/>
      <c r="C33" s="91"/>
      <c r="D33" s="91"/>
      <c r="E33" s="92"/>
      <c r="F33" s="91"/>
      <c r="G33" s="91"/>
      <c r="H33" s="94"/>
      <c r="I33" s="91"/>
      <c r="J33" s="91"/>
      <c r="K33" s="92"/>
      <c r="M33" s="92"/>
      <c r="N33" s="1"/>
    </row>
    <row r="34" spans="2:14">
      <c r="B34" s="94"/>
      <c r="C34" s="91"/>
      <c r="D34" s="91"/>
      <c r="E34" s="92"/>
      <c r="F34" s="91"/>
      <c r="G34" s="91"/>
      <c r="H34" s="94"/>
      <c r="I34" s="91"/>
      <c r="J34" s="91"/>
      <c r="K34" s="92"/>
      <c r="M34" s="92"/>
      <c r="N34" s="1"/>
    </row>
    <row r="35" spans="2:14">
      <c r="B35" s="94"/>
      <c r="C35" s="91"/>
      <c r="D35" s="91"/>
      <c r="E35" s="92"/>
      <c r="F35" s="91"/>
      <c r="G35" s="91"/>
      <c r="H35" s="94"/>
      <c r="I35" s="91"/>
      <c r="J35" s="91"/>
      <c r="K35" s="92"/>
      <c r="M35" s="92"/>
      <c r="N35" s="1"/>
    </row>
    <row r="36" spans="2:14">
      <c r="B36" s="94"/>
      <c r="C36" s="91"/>
      <c r="D36" s="91"/>
      <c r="E36" s="92"/>
      <c r="F36" s="91"/>
      <c r="G36" s="91"/>
      <c r="H36" s="94"/>
      <c r="I36" s="91"/>
      <c r="J36" s="91"/>
      <c r="K36" s="92"/>
      <c r="M36" s="92"/>
      <c r="N36" s="1"/>
    </row>
    <row r="37" spans="2:14">
      <c r="B37" s="94"/>
      <c r="C37" s="91"/>
      <c r="D37" s="91"/>
      <c r="E37" s="92"/>
      <c r="F37" s="91"/>
      <c r="G37" s="91"/>
      <c r="H37" s="94"/>
      <c r="I37" s="91"/>
      <c r="J37" s="91"/>
      <c r="K37" s="92"/>
      <c r="M37" s="92"/>
      <c r="N37" s="1"/>
    </row>
    <row r="38" spans="2:14">
      <c r="B38" s="94"/>
      <c r="C38" s="91"/>
      <c r="D38" s="91"/>
      <c r="E38" s="92"/>
      <c r="F38" s="91"/>
      <c r="G38" s="91"/>
      <c r="H38" s="94"/>
      <c r="I38" s="91"/>
      <c r="J38" s="91"/>
      <c r="K38" s="92"/>
      <c r="M38" s="92"/>
      <c r="N38" s="1"/>
    </row>
    <row r="39" spans="2:14">
      <c r="B39" s="94"/>
      <c r="C39" s="91"/>
      <c r="D39" s="91"/>
      <c r="E39" s="92"/>
      <c r="F39" s="91"/>
      <c r="G39" s="91"/>
      <c r="H39" s="94"/>
      <c r="I39" s="91"/>
      <c r="J39" s="91"/>
      <c r="K39" s="92"/>
      <c r="M39" s="92"/>
      <c r="N39" s="1"/>
    </row>
    <row r="40" spans="2:14">
      <c r="B40" s="94"/>
      <c r="C40" s="91"/>
      <c r="D40" s="91"/>
      <c r="E40" s="92"/>
      <c r="F40" s="91"/>
      <c r="G40" s="91"/>
      <c r="H40" s="94"/>
      <c r="I40" s="91"/>
      <c r="J40" s="91"/>
      <c r="K40" s="92"/>
      <c r="M40" s="92"/>
      <c r="N40" s="1"/>
    </row>
    <row r="41" spans="2:14">
      <c r="B41" s="94"/>
      <c r="C41" s="91"/>
      <c r="D41" s="91"/>
      <c r="E41" s="92"/>
      <c r="F41" s="91"/>
      <c r="G41" s="91"/>
      <c r="H41" s="94"/>
      <c r="I41" s="91"/>
      <c r="J41" s="91"/>
      <c r="K41" s="92"/>
      <c r="M41" s="92"/>
      <c r="N41" s="1"/>
    </row>
    <row r="42" spans="2:14">
      <c r="B42" s="94"/>
      <c r="C42" s="91"/>
      <c r="D42" s="91"/>
      <c r="E42" s="92"/>
      <c r="F42" s="91"/>
      <c r="G42" s="91"/>
      <c r="H42" s="94"/>
      <c r="I42" s="91"/>
      <c r="J42" s="91"/>
      <c r="K42" s="92"/>
      <c r="M42" s="92"/>
      <c r="N42" s="1"/>
    </row>
    <row r="43" spans="2:14">
      <c r="B43" s="94"/>
      <c r="C43" s="91"/>
      <c r="D43" s="91"/>
      <c r="E43" s="92"/>
      <c r="F43" s="91"/>
      <c r="G43" s="91"/>
      <c r="H43" s="94"/>
      <c r="I43" s="91"/>
      <c r="J43" s="91"/>
      <c r="K43" s="92"/>
      <c r="M43" s="92"/>
      <c r="N43" s="1"/>
    </row>
    <row r="44" spans="2:14">
      <c r="B44" s="94"/>
      <c r="C44" s="91"/>
      <c r="D44" s="91"/>
      <c r="E44" s="92"/>
      <c r="F44" s="91"/>
      <c r="G44" s="91"/>
      <c r="H44" s="94"/>
      <c r="I44" s="91"/>
      <c r="J44" s="91"/>
      <c r="K44" s="92"/>
      <c r="M44" s="92"/>
      <c r="N44" s="1"/>
    </row>
    <row r="45" spans="2:14">
      <c r="B45" s="94"/>
      <c r="C45" s="91"/>
      <c r="D45" s="91"/>
      <c r="E45" s="92"/>
      <c r="F45" s="91"/>
      <c r="G45" s="91"/>
      <c r="H45" s="94"/>
      <c r="I45" s="91"/>
      <c r="J45" s="91"/>
      <c r="K45" s="92"/>
      <c r="M45" s="92"/>
      <c r="N45" s="1"/>
    </row>
    <row r="46" spans="2:14">
      <c r="B46" s="94"/>
      <c r="C46" s="91"/>
      <c r="D46" s="91"/>
      <c r="E46" s="92"/>
      <c r="F46" s="91"/>
      <c r="G46" s="91"/>
      <c r="H46" s="94"/>
      <c r="I46" s="91"/>
      <c r="J46" s="91"/>
      <c r="K46" s="92"/>
      <c r="M46" s="92"/>
      <c r="N46" s="1"/>
    </row>
    <row r="47" spans="2:14">
      <c r="B47" s="94"/>
      <c r="C47" s="91"/>
      <c r="D47" s="91"/>
      <c r="E47" s="92"/>
      <c r="F47" s="91"/>
      <c r="G47" s="91"/>
      <c r="H47" s="94"/>
      <c r="I47" s="91"/>
      <c r="J47" s="91"/>
      <c r="K47" s="92"/>
      <c r="M47" s="92"/>
      <c r="N47" s="1"/>
    </row>
    <row r="48" spans="2:14">
      <c r="B48" s="94"/>
      <c r="C48" s="91"/>
      <c r="D48" s="91"/>
      <c r="E48" s="92"/>
      <c r="F48" s="91"/>
      <c r="G48" s="91"/>
      <c r="H48" s="94"/>
      <c r="I48" s="91"/>
      <c r="J48" s="91"/>
      <c r="K48" s="92"/>
      <c r="M48" s="92"/>
      <c r="N48" s="1"/>
    </row>
    <row r="49" spans="2:14">
      <c r="B49" s="94"/>
      <c r="C49" s="91"/>
      <c r="D49" s="91"/>
      <c r="E49" s="92"/>
      <c r="F49" s="91"/>
      <c r="G49" s="91"/>
      <c r="H49" s="94"/>
      <c r="I49" s="91"/>
      <c r="J49" s="91"/>
      <c r="K49" s="92"/>
      <c r="M49" s="92"/>
      <c r="N49" s="1"/>
    </row>
    <row r="50" spans="2:14">
      <c r="B50" s="94"/>
      <c r="C50" s="91"/>
      <c r="D50" s="91"/>
      <c r="E50" s="92"/>
      <c r="F50" s="91"/>
      <c r="G50" s="91"/>
      <c r="H50" s="94"/>
      <c r="I50" s="91"/>
      <c r="J50" s="91"/>
      <c r="K50" s="92"/>
      <c r="M50" s="92"/>
      <c r="N50" s="1"/>
    </row>
    <row r="51" spans="2:14">
      <c r="B51" s="94"/>
      <c r="C51" s="91"/>
      <c r="D51" s="91"/>
      <c r="E51" s="92"/>
      <c r="F51" s="91"/>
      <c r="G51" s="91"/>
      <c r="H51" s="94"/>
      <c r="I51" s="91"/>
      <c r="J51" s="91"/>
      <c r="K51" s="92"/>
      <c r="M51" s="92"/>
      <c r="N51" s="1"/>
    </row>
    <row r="52" spans="2:14">
      <c r="B52" s="94"/>
      <c r="C52" s="91"/>
      <c r="D52" s="91"/>
      <c r="E52" s="92"/>
      <c r="F52" s="91"/>
      <c r="G52" s="91"/>
      <c r="H52" s="94"/>
      <c r="I52" s="91"/>
      <c r="J52" s="91"/>
      <c r="K52" s="92"/>
      <c r="M52" s="92"/>
      <c r="N52" s="1"/>
    </row>
    <row r="53" spans="2:14">
      <c r="B53" s="94"/>
      <c r="C53" s="91"/>
      <c r="D53" s="91"/>
      <c r="E53" s="92"/>
      <c r="F53" s="91"/>
      <c r="G53" s="91"/>
      <c r="H53" s="94"/>
      <c r="I53" s="91"/>
      <c r="J53" s="91"/>
      <c r="K53" s="92"/>
      <c r="M53" s="92"/>
      <c r="N53" s="1"/>
    </row>
    <row r="54" spans="2:14">
      <c r="B54" s="94"/>
      <c r="C54" s="91"/>
      <c r="D54" s="91"/>
      <c r="E54" s="92"/>
      <c r="F54" s="91"/>
      <c r="G54" s="91"/>
      <c r="H54" s="94"/>
      <c r="I54" s="91"/>
      <c r="J54" s="91"/>
      <c r="K54" s="92"/>
      <c r="M54" s="92"/>
      <c r="N54" s="1"/>
    </row>
    <row r="55" spans="2:14">
      <c r="B55" s="94"/>
      <c r="C55" s="91"/>
      <c r="D55" s="91"/>
      <c r="E55" s="92"/>
      <c r="F55" s="91"/>
      <c r="G55" s="91"/>
      <c r="H55" s="94"/>
      <c r="I55" s="91"/>
      <c r="J55" s="91"/>
      <c r="K55" s="92"/>
      <c r="M55" s="92"/>
      <c r="N55" s="1"/>
    </row>
    <row r="56" spans="2:14">
      <c r="B56" s="94"/>
      <c r="C56" s="91"/>
      <c r="D56" s="91"/>
      <c r="E56" s="92"/>
      <c r="F56" s="91"/>
      <c r="G56" s="91"/>
      <c r="H56" s="94"/>
      <c r="I56" s="91"/>
      <c r="J56" s="91"/>
      <c r="K56" s="92"/>
      <c r="M56" s="92"/>
      <c r="N56" s="1"/>
    </row>
    <row r="57" spans="2:14">
      <c r="B57" s="94"/>
      <c r="C57" s="91"/>
      <c r="D57" s="91"/>
      <c r="E57" s="92"/>
      <c r="F57" s="91"/>
      <c r="G57" s="91"/>
      <c r="H57" s="94"/>
      <c r="I57" s="91"/>
      <c r="J57" s="91"/>
      <c r="K57" s="92"/>
      <c r="M57" s="92"/>
      <c r="N57" s="1"/>
    </row>
    <row r="58" spans="2:14">
      <c r="B58" s="94"/>
      <c r="C58" s="91"/>
      <c r="D58" s="91"/>
      <c r="E58" s="92"/>
      <c r="F58" s="91"/>
      <c r="G58" s="91"/>
      <c r="H58" s="94"/>
      <c r="I58" s="91"/>
      <c r="J58" s="91"/>
      <c r="K58" s="92"/>
      <c r="M58" s="92"/>
      <c r="N58" s="1"/>
    </row>
    <row r="59" spans="2:14">
      <c r="B59" s="94"/>
      <c r="C59" s="91"/>
      <c r="D59" s="91"/>
      <c r="E59" s="92"/>
      <c r="F59" s="91"/>
      <c r="G59" s="91"/>
      <c r="H59" s="94"/>
      <c r="I59" s="91"/>
      <c r="J59" s="91"/>
      <c r="K59" s="92"/>
      <c r="M59" s="92"/>
      <c r="N59" s="1"/>
    </row>
    <row r="60" spans="2:14">
      <c r="B60" s="94"/>
      <c r="C60" s="91"/>
      <c r="D60" s="91"/>
      <c r="E60" s="92"/>
      <c r="F60" s="91"/>
      <c r="G60" s="91"/>
      <c r="H60" s="94"/>
      <c r="I60" s="91"/>
      <c r="J60" s="91"/>
      <c r="K60" s="92"/>
      <c r="M60" s="92"/>
      <c r="N60" s="1"/>
    </row>
    <row r="61" spans="2:14">
      <c r="B61" s="94"/>
      <c r="C61" s="91"/>
      <c r="D61" s="91"/>
      <c r="E61" s="92"/>
      <c r="F61" s="91"/>
      <c r="G61" s="91"/>
      <c r="H61" s="94"/>
      <c r="I61" s="91"/>
      <c r="J61" s="91"/>
      <c r="K61" s="92"/>
      <c r="M61" s="92"/>
      <c r="N61" s="1"/>
    </row>
    <row r="62" spans="2:14">
      <c r="B62" s="94"/>
      <c r="C62" s="91"/>
      <c r="D62" s="91"/>
      <c r="E62" s="92"/>
      <c r="F62" s="91"/>
      <c r="G62" s="91"/>
      <c r="H62" s="94"/>
      <c r="I62" s="91"/>
      <c r="J62" s="91"/>
      <c r="K62" s="92"/>
      <c r="M62" s="92"/>
      <c r="N62" s="1"/>
    </row>
    <row r="63" spans="2:14">
      <c r="B63" s="94"/>
      <c r="C63" s="91"/>
      <c r="D63" s="91"/>
      <c r="E63" s="92"/>
      <c r="F63" s="91"/>
      <c r="G63" s="91"/>
      <c r="H63" s="94"/>
      <c r="I63" s="91"/>
      <c r="J63" s="91"/>
      <c r="K63" s="92"/>
      <c r="M63" s="92"/>
      <c r="N63" s="1"/>
    </row>
    <row r="64" spans="2:14">
      <c r="B64" s="94"/>
      <c r="C64" s="91"/>
      <c r="D64" s="91"/>
      <c r="E64" s="92"/>
      <c r="F64" s="91"/>
      <c r="G64" s="91"/>
      <c r="H64" s="94"/>
      <c r="I64" s="91"/>
      <c r="J64" s="91"/>
      <c r="K64" s="92"/>
      <c r="M64" s="92"/>
      <c r="N64" s="1"/>
    </row>
    <row r="65" spans="2:14">
      <c r="B65" s="94"/>
      <c r="C65" s="91"/>
      <c r="D65" s="91"/>
      <c r="E65" s="92"/>
      <c r="F65" s="91"/>
      <c r="G65" s="91"/>
      <c r="H65" s="94"/>
      <c r="I65" s="91"/>
      <c r="J65" s="91"/>
      <c r="K65" s="92"/>
      <c r="M65" s="92"/>
      <c r="N65" s="1"/>
    </row>
    <row r="66" spans="2:14">
      <c r="B66" s="94"/>
      <c r="C66" s="91"/>
      <c r="D66" s="91"/>
      <c r="E66" s="92"/>
      <c r="F66" s="91"/>
      <c r="G66" s="91"/>
      <c r="H66" s="94"/>
      <c r="I66" s="91"/>
      <c r="J66" s="91"/>
      <c r="K66" s="92"/>
      <c r="M66" s="92"/>
      <c r="N66" s="1"/>
    </row>
    <row r="67" spans="2:14">
      <c r="B67" s="94"/>
      <c r="C67" s="91"/>
      <c r="D67" s="91"/>
      <c r="E67" s="92"/>
      <c r="F67" s="91"/>
      <c r="G67" s="91"/>
      <c r="H67" s="94"/>
      <c r="I67" s="91"/>
      <c r="J67" s="91"/>
      <c r="K67" s="92"/>
      <c r="M67" s="92"/>
      <c r="N67" s="1"/>
    </row>
    <row r="68" spans="2:14">
      <c r="B68" s="94"/>
      <c r="C68" s="91"/>
      <c r="D68" s="91"/>
      <c r="E68" s="92"/>
      <c r="F68" s="91"/>
      <c r="G68" s="91"/>
      <c r="H68" s="94"/>
      <c r="I68" s="91"/>
      <c r="J68" s="91"/>
      <c r="K68" s="92"/>
      <c r="M68" s="92"/>
      <c r="N68" s="1"/>
    </row>
    <row r="69" spans="2:14">
      <c r="B69" s="94"/>
      <c r="C69" s="91"/>
      <c r="D69" s="91"/>
      <c r="E69" s="92"/>
      <c r="F69" s="91"/>
      <c r="G69" s="91"/>
      <c r="H69" s="94"/>
      <c r="I69" s="91"/>
      <c r="J69" s="91"/>
      <c r="K69" s="92"/>
      <c r="M69" s="92"/>
      <c r="N69" s="1"/>
    </row>
    <row r="70" spans="2:14">
      <c r="B70" s="94"/>
      <c r="C70" s="91"/>
      <c r="D70" s="91"/>
      <c r="E70" s="92"/>
      <c r="F70" s="91"/>
      <c r="G70" s="91"/>
      <c r="H70" s="94"/>
      <c r="I70" s="91"/>
      <c r="J70" s="91"/>
      <c r="K70" s="92"/>
      <c r="M70" s="92"/>
      <c r="N70" s="1"/>
    </row>
    <row r="71" spans="2:14">
      <c r="B71" s="94"/>
      <c r="C71" s="91"/>
      <c r="D71" s="91"/>
      <c r="E71" s="92"/>
      <c r="F71" s="91"/>
      <c r="G71" s="91"/>
      <c r="H71" s="94"/>
      <c r="I71" s="91"/>
      <c r="J71" s="91"/>
      <c r="K71" s="92"/>
      <c r="M71" s="92"/>
      <c r="N71" s="1"/>
    </row>
    <row r="72" spans="2:14">
      <c r="B72" s="94"/>
      <c r="C72" s="91"/>
      <c r="D72" s="91"/>
      <c r="E72" s="92"/>
      <c r="F72" s="91"/>
      <c r="G72" s="91"/>
      <c r="H72" s="94"/>
      <c r="I72" s="91"/>
      <c r="J72" s="91"/>
      <c r="K72" s="92"/>
      <c r="M72" s="92"/>
      <c r="N72" s="1"/>
    </row>
    <row r="73" spans="2:14">
      <c r="B73" s="94"/>
      <c r="C73" s="91"/>
      <c r="D73" s="91"/>
      <c r="E73" s="92"/>
      <c r="F73" s="91"/>
      <c r="G73" s="91"/>
      <c r="H73" s="94"/>
      <c r="I73" s="91"/>
      <c r="J73" s="91"/>
      <c r="K73" s="92"/>
      <c r="M73" s="92"/>
      <c r="N73" s="1"/>
    </row>
    <row r="74" spans="2:14">
      <c r="B74" s="94"/>
      <c r="C74" s="91"/>
      <c r="D74" s="91"/>
      <c r="E74" s="92"/>
      <c r="F74" s="91"/>
      <c r="G74" s="91"/>
      <c r="H74" s="94"/>
      <c r="I74" s="91"/>
      <c r="J74" s="91"/>
      <c r="K74" s="92"/>
      <c r="M74" s="92"/>
      <c r="N74" s="1"/>
    </row>
    <row r="75" spans="2:14">
      <c r="B75" s="94"/>
      <c r="C75" s="91"/>
      <c r="D75" s="91"/>
      <c r="E75" s="92"/>
      <c r="F75" s="91"/>
      <c r="G75" s="91"/>
      <c r="H75" s="94"/>
      <c r="I75" s="91"/>
      <c r="J75" s="91"/>
      <c r="K75" s="92"/>
      <c r="M75" s="92"/>
      <c r="N75" s="1"/>
    </row>
    <row r="76" spans="2:14">
      <c r="B76" s="94"/>
      <c r="C76" s="91"/>
      <c r="D76" s="91"/>
      <c r="E76" s="92"/>
      <c r="F76" s="91"/>
      <c r="G76" s="91"/>
      <c r="H76" s="94"/>
      <c r="I76" s="91"/>
      <c r="J76" s="91"/>
      <c r="K76" s="92"/>
      <c r="M76" s="92"/>
      <c r="N76" s="1"/>
    </row>
    <row r="77" spans="2:14">
      <c r="B77" s="94"/>
      <c r="C77" s="91"/>
      <c r="D77" s="91"/>
      <c r="E77" s="92"/>
      <c r="F77" s="91"/>
      <c r="G77" s="91"/>
      <c r="H77" s="94"/>
      <c r="I77" s="91"/>
      <c r="J77" s="91"/>
      <c r="K77" s="92"/>
      <c r="M77" s="92"/>
      <c r="N77" s="1"/>
    </row>
    <row r="78" spans="2:14">
      <c r="B78" s="94"/>
      <c r="C78" s="91"/>
      <c r="D78" s="91"/>
      <c r="E78" s="92"/>
      <c r="F78" s="91"/>
      <c r="G78" s="91"/>
      <c r="H78" s="94"/>
      <c r="I78" s="91"/>
      <c r="J78" s="91"/>
      <c r="K78" s="92"/>
      <c r="M78" s="92"/>
      <c r="N78" s="1"/>
    </row>
    <row r="79" spans="2:14">
      <c r="B79" s="94"/>
      <c r="C79" s="91"/>
      <c r="D79" s="91"/>
      <c r="E79" s="92"/>
      <c r="F79" s="91"/>
      <c r="G79" s="91"/>
      <c r="H79" s="94"/>
      <c r="I79" s="91"/>
      <c r="J79" s="91"/>
      <c r="K79" s="92"/>
      <c r="M79" s="92"/>
      <c r="N79" s="1"/>
    </row>
    <row r="80" spans="2:14">
      <c r="B80" s="94"/>
      <c r="C80" s="91"/>
      <c r="D80" s="91"/>
      <c r="E80" s="92"/>
      <c r="F80" s="91"/>
      <c r="G80" s="91"/>
      <c r="H80" s="94"/>
      <c r="I80" s="91"/>
      <c r="J80" s="91"/>
      <c r="K80" s="92"/>
      <c r="M80" s="92"/>
      <c r="N80" s="1"/>
    </row>
    <row r="81" spans="2:14">
      <c r="B81" s="94"/>
      <c r="C81" s="91"/>
      <c r="D81" s="91"/>
      <c r="E81" s="92"/>
      <c r="F81" s="91"/>
      <c r="G81" s="91"/>
      <c r="H81" s="94"/>
      <c r="I81" s="91"/>
      <c r="J81" s="91"/>
      <c r="K81" s="92"/>
      <c r="M81" s="92"/>
      <c r="N81" s="1"/>
    </row>
    <row r="82" spans="2:14">
      <c r="B82" s="94"/>
      <c r="C82" s="91"/>
      <c r="D82" s="91"/>
      <c r="E82" s="92"/>
      <c r="F82" s="91"/>
      <c r="G82" s="91"/>
      <c r="H82" s="94"/>
      <c r="I82" s="91"/>
      <c r="J82" s="91"/>
      <c r="K82" s="92"/>
      <c r="M82" s="92"/>
      <c r="N82" s="1"/>
    </row>
    <row r="83" spans="2:14">
      <c r="B83" s="94"/>
      <c r="C83" s="91"/>
      <c r="D83" s="91"/>
      <c r="E83" s="92"/>
      <c r="F83" s="91"/>
      <c r="G83" s="91"/>
      <c r="H83" s="94"/>
      <c r="I83" s="91"/>
      <c r="J83" s="91"/>
      <c r="K83" s="92"/>
      <c r="M83" s="92"/>
      <c r="N83" s="1"/>
    </row>
    <row r="84" spans="2:14">
      <c r="B84" s="94"/>
      <c r="C84" s="91"/>
      <c r="D84" s="91"/>
      <c r="E84" s="92"/>
      <c r="F84" s="91"/>
      <c r="G84" s="91"/>
      <c r="H84" s="94"/>
      <c r="I84" s="91"/>
      <c r="J84" s="91"/>
      <c r="K84" s="92"/>
      <c r="M84" s="92"/>
      <c r="N84" s="1"/>
    </row>
    <row r="85" spans="2:14">
      <c r="B85" s="94"/>
      <c r="C85" s="91"/>
      <c r="D85" s="91"/>
      <c r="E85" s="92"/>
      <c r="F85" s="91"/>
      <c r="G85" s="91"/>
      <c r="H85" s="94"/>
      <c r="I85" s="91"/>
      <c r="J85" s="91"/>
      <c r="K85" s="92"/>
      <c r="M85" s="92"/>
      <c r="N85" s="1"/>
    </row>
    <row r="86" spans="2:14">
      <c r="B86" s="94"/>
      <c r="C86" s="91"/>
      <c r="D86" s="91"/>
      <c r="E86" s="92"/>
      <c r="F86" s="91"/>
      <c r="G86" s="91"/>
      <c r="H86" s="94"/>
      <c r="I86" s="91"/>
      <c r="J86" s="91"/>
      <c r="K86" s="92"/>
      <c r="M86" s="92"/>
      <c r="N86" s="1"/>
    </row>
    <row r="87" spans="2:14">
      <c r="B87" s="94"/>
      <c r="C87" s="91"/>
      <c r="D87" s="91"/>
      <c r="E87" s="92"/>
      <c r="F87" s="91"/>
      <c r="G87" s="91"/>
      <c r="H87" s="94"/>
      <c r="I87" s="91"/>
      <c r="J87" s="91"/>
      <c r="K87" s="92"/>
      <c r="M87" s="92"/>
      <c r="N87" s="1"/>
    </row>
    <row r="88" spans="2:14">
      <c r="B88" s="94"/>
      <c r="C88" s="91"/>
      <c r="D88" s="91"/>
      <c r="E88" s="92"/>
      <c r="F88" s="91"/>
      <c r="G88" s="91"/>
      <c r="H88" s="94"/>
      <c r="I88" s="91"/>
      <c r="J88" s="91"/>
      <c r="K88" s="92"/>
      <c r="M88" s="92"/>
      <c r="N88" s="1"/>
    </row>
    <row r="89" spans="2:14">
      <c r="B89" s="94"/>
      <c r="C89" s="91"/>
      <c r="D89" s="91"/>
      <c r="E89" s="92"/>
      <c r="F89" s="91"/>
      <c r="G89" s="91"/>
      <c r="H89" s="94"/>
      <c r="I89" s="91"/>
      <c r="J89" s="91"/>
      <c r="K89" s="92"/>
      <c r="M89" s="92"/>
      <c r="N89" s="1"/>
    </row>
    <row r="90" spans="2:14">
      <c r="B90" s="94"/>
      <c r="C90" s="91"/>
      <c r="D90" s="91"/>
      <c r="E90" s="92"/>
      <c r="F90" s="91"/>
      <c r="G90" s="91"/>
      <c r="H90" s="94"/>
      <c r="I90" s="91"/>
      <c r="J90" s="91"/>
      <c r="K90" s="92"/>
      <c r="M90" s="92"/>
      <c r="N90" s="1"/>
    </row>
    <row r="91" spans="2:14">
      <c r="B91" s="94"/>
      <c r="C91" s="91"/>
      <c r="D91" s="91"/>
      <c r="E91" s="92"/>
      <c r="F91" s="91"/>
      <c r="G91" s="91"/>
      <c r="H91" s="94"/>
      <c r="I91" s="91"/>
      <c r="J91" s="91"/>
      <c r="K91" s="92"/>
      <c r="M91" s="92"/>
      <c r="N91" s="1"/>
    </row>
    <row r="92" spans="2:14">
      <c r="B92" s="94"/>
      <c r="C92" s="91"/>
      <c r="D92" s="91"/>
      <c r="E92" s="92"/>
      <c r="F92" s="91"/>
      <c r="G92" s="91"/>
      <c r="H92" s="94"/>
      <c r="I92" s="91"/>
      <c r="J92" s="91"/>
      <c r="K92" s="92"/>
      <c r="M92" s="92"/>
      <c r="N92" s="1"/>
    </row>
    <row r="93" spans="2:14">
      <c r="B93" s="94"/>
      <c r="C93" s="91"/>
      <c r="D93" s="91"/>
      <c r="E93" s="92"/>
      <c r="F93" s="91"/>
      <c r="G93" s="91"/>
      <c r="H93" s="94"/>
      <c r="I93" s="91"/>
      <c r="J93" s="91"/>
      <c r="K93" s="92"/>
      <c r="M93" s="92"/>
      <c r="N93" s="1"/>
    </row>
    <row r="94" spans="2:14">
      <c r="B94" s="94"/>
      <c r="C94" s="91"/>
      <c r="D94" s="91"/>
      <c r="E94" s="92"/>
      <c r="F94" s="91"/>
      <c r="G94" s="91"/>
      <c r="H94" s="94"/>
      <c r="I94" s="91"/>
      <c r="J94" s="91"/>
      <c r="K94" s="92"/>
      <c r="M94" s="92"/>
      <c r="N94" s="1"/>
    </row>
    <row r="95" spans="2:14">
      <c r="B95" s="94"/>
      <c r="C95" s="91"/>
      <c r="D95" s="91"/>
      <c r="E95" s="92"/>
      <c r="F95" s="91"/>
      <c r="G95" s="91"/>
      <c r="H95" s="94"/>
      <c r="I95" s="91"/>
      <c r="J95" s="91"/>
      <c r="K95" s="92"/>
      <c r="M95" s="92"/>
      <c r="N95" s="1"/>
    </row>
    <row r="96" spans="2:14">
      <c r="B96" s="94"/>
      <c r="C96" s="91"/>
      <c r="D96" s="91"/>
      <c r="E96" s="92"/>
      <c r="F96" s="91"/>
      <c r="G96" s="91"/>
      <c r="H96" s="94"/>
      <c r="I96" s="91"/>
      <c r="J96" s="91"/>
      <c r="K96" s="92"/>
      <c r="M96" s="92"/>
      <c r="N96" s="1"/>
    </row>
    <row r="97" spans="2:14">
      <c r="B97" s="94"/>
      <c r="C97" s="91"/>
      <c r="D97" s="91"/>
      <c r="E97" s="92"/>
      <c r="F97" s="91"/>
      <c r="G97" s="91"/>
      <c r="H97" s="94"/>
      <c r="I97" s="91"/>
      <c r="J97" s="91"/>
      <c r="K97" s="92"/>
      <c r="M97" s="92"/>
      <c r="N97" s="1"/>
    </row>
    <row r="98" spans="2:14">
      <c r="B98" s="94"/>
      <c r="C98" s="91"/>
      <c r="D98" s="91"/>
      <c r="E98" s="92"/>
      <c r="F98" s="91"/>
      <c r="G98" s="91"/>
      <c r="H98" s="94"/>
      <c r="I98" s="91"/>
      <c r="J98" s="91"/>
      <c r="K98" s="92"/>
      <c r="M98" s="92"/>
      <c r="N98" s="1"/>
    </row>
    <row r="99" spans="2:14">
      <c r="B99" s="94"/>
      <c r="C99" s="91"/>
      <c r="D99" s="91"/>
      <c r="E99" s="92"/>
      <c r="F99" s="91"/>
      <c r="G99" s="91"/>
      <c r="H99" s="94"/>
      <c r="I99" s="91"/>
      <c r="J99" s="91"/>
      <c r="K99" s="92"/>
      <c r="M99" s="92"/>
      <c r="N99" s="1"/>
    </row>
    <row r="100" spans="2:14">
      <c r="B100" s="94"/>
      <c r="C100" s="91"/>
      <c r="D100" s="91"/>
      <c r="E100" s="92"/>
      <c r="F100" s="91"/>
      <c r="G100" s="91"/>
      <c r="H100" s="94"/>
      <c r="I100" s="91"/>
      <c r="J100" s="91"/>
      <c r="K100" s="92"/>
      <c r="M100" s="92"/>
      <c r="N100" s="1"/>
    </row>
    <row r="101" spans="2:14">
      <c r="B101" s="94"/>
      <c r="C101" s="91"/>
      <c r="D101" s="91"/>
      <c r="E101" s="92"/>
      <c r="F101" s="91"/>
      <c r="G101" s="91"/>
      <c r="H101" s="94"/>
      <c r="I101" s="91"/>
      <c r="J101" s="91"/>
      <c r="K101" s="92"/>
      <c r="M101" s="92"/>
      <c r="N101" s="1"/>
    </row>
    <row r="102" spans="2:14">
      <c r="B102" s="94"/>
      <c r="C102" s="91"/>
      <c r="D102" s="91"/>
      <c r="E102" s="92"/>
      <c r="F102" s="91"/>
      <c r="G102" s="91"/>
      <c r="H102" s="94"/>
      <c r="I102" s="91"/>
      <c r="J102" s="91"/>
      <c r="K102" s="92"/>
      <c r="M102" s="92"/>
      <c r="N102" s="1"/>
    </row>
    <row r="103" spans="2:14">
      <c r="B103" s="94"/>
      <c r="C103" s="91"/>
      <c r="D103" s="91"/>
      <c r="E103" s="92"/>
      <c r="F103" s="91"/>
      <c r="G103" s="91"/>
      <c r="H103" s="94"/>
      <c r="I103" s="91"/>
      <c r="J103" s="91"/>
      <c r="K103" s="92"/>
      <c r="M103" s="92"/>
      <c r="N103" s="1"/>
    </row>
    <row r="104" spans="2:14">
      <c r="B104" s="94"/>
      <c r="C104" s="91"/>
      <c r="D104" s="91"/>
      <c r="E104" s="92"/>
      <c r="F104" s="91"/>
      <c r="G104" s="91"/>
      <c r="H104" s="94"/>
      <c r="I104" s="91"/>
      <c r="J104" s="91"/>
      <c r="K104" s="92"/>
      <c r="M104" s="92"/>
      <c r="N104" s="1"/>
    </row>
    <row r="105" spans="2:14">
      <c r="B105" s="94"/>
      <c r="C105" s="91"/>
      <c r="D105" s="91"/>
      <c r="E105" s="92"/>
      <c r="F105" s="91"/>
      <c r="G105" s="91"/>
      <c r="H105" s="94"/>
      <c r="I105" s="91"/>
      <c r="J105" s="91"/>
      <c r="K105" s="92"/>
      <c r="M105" s="92"/>
      <c r="N105" s="1"/>
    </row>
    <row r="106" spans="2:14">
      <c r="B106" s="94"/>
      <c r="C106" s="91"/>
      <c r="D106" s="91"/>
      <c r="E106" s="92"/>
      <c r="F106" s="91"/>
      <c r="G106" s="91"/>
      <c r="H106" s="94"/>
      <c r="I106" s="91"/>
      <c r="J106" s="91"/>
      <c r="K106" s="92"/>
      <c r="M106" s="92"/>
      <c r="N106" s="1"/>
    </row>
    <row r="107" spans="2:14">
      <c r="B107" s="94"/>
      <c r="C107" s="91"/>
      <c r="D107" s="91"/>
      <c r="E107" s="92"/>
      <c r="F107" s="91"/>
      <c r="G107" s="91"/>
      <c r="H107" s="94"/>
      <c r="I107" s="91"/>
      <c r="J107" s="91"/>
      <c r="K107" s="92"/>
      <c r="M107" s="92"/>
      <c r="N107" s="1"/>
    </row>
    <row r="108" spans="2:14">
      <c r="B108" s="94"/>
      <c r="C108" s="91"/>
      <c r="D108" s="91"/>
      <c r="E108" s="92"/>
      <c r="F108" s="91"/>
      <c r="G108" s="91"/>
      <c r="H108" s="94"/>
      <c r="I108" s="91"/>
      <c r="J108" s="91"/>
      <c r="K108" s="92"/>
      <c r="M108" s="92"/>
      <c r="N108" s="1"/>
    </row>
    <row r="109" spans="2:14">
      <c r="B109" s="94"/>
      <c r="C109" s="91"/>
      <c r="D109" s="91"/>
      <c r="E109" s="92"/>
      <c r="F109" s="91"/>
      <c r="G109" s="91"/>
      <c r="H109" s="94"/>
      <c r="I109" s="91"/>
      <c r="J109" s="91"/>
      <c r="K109" s="92"/>
      <c r="M109" s="92"/>
      <c r="N109" s="1"/>
    </row>
    <row r="110" spans="2:14">
      <c r="B110" s="94"/>
      <c r="C110" s="91"/>
      <c r="D110" s="91"/>
      <c r="E110" s="92"/>
      <c r="F110" s="91"/>
      <c r="G110" s="91"/>
      <c r="H110" s="94"/>
      <c r="I110" s="91"/>
      <c r="J110" s="91"/>
      <c r="K110" s="92"/>
      <c r="M110" s="92"/>
      <c r="N110" s="1"/>
    </row>
    <row r="111" spans="2:14">
      <c r="B111" s="94"/>
      <c r="C111" s="91"/>
      <c r="D111" s="91"/>
      <c r="E111" s="92"/>
      <c r="F111" s="91"/>
      <c r="G111" s="91"/>
      <c r="H111" s="94"/>
      <c r="I111" s="91"/>
      <c r="J111" s="91"/>
      <c r="K111" s="92"/>
      <c r="M111" s="92"/>
      <c r="N111" s="1"/>
    </row>
    <row r="112" spans="2:14">
      <c r="B112" s="94"/>
      <c r="C112" s="91"/>
      <c r="D112" s="91"/>
      <c r="E112" s="92"/>
      <c r="F112" s="91"/>
      <c r="G112" s="91"/>
      <c r="H112" s="94"/>
      <c r="I112" s="91"/>
      <c r="J112" s="91"/>
      <c r="K112" s="92"/>
      <c r="M112" s="92"/>
      <c r="N112" s="1"/>
    </row>
    <row r="113" spans="2:14">
      <c r="B113" s="94"/>
      <c r="C113" s="91"/>
      <c r="D113" s="91"/>
      <c r="E113" s="92"/>
      <c r="F113" s="91"/>
      <c r="G113" s="91"/>
      <c r="H113" s="94"/>
      <c r="I113" s="91"/>
      <c r="J113" s="91"/>
      <c r="K113" s="92"/>
      <c r="M113" s="92"/>
      <c r="N113" s="1"/>
    </row>
    <row r="114" spans="2:14">
      <c r="B114" s="94"/>
      <c r="C114" s="91"/>
      <c r="D114" s="91"/>
      <c r="E114" s="92"/>
      <c r="F114" s="91"/>
      <c r="G114" s="91"/>
      <c r="H114" s="94"/>
      <c r="I114" s="91"/>
      <c r="J114" s="91"/>
      <c r="K114" s="92"/>
      <c r="M114" s="92"/>
      <c r="N114" s="1"/>
    </row>
    <row r="115" spans="2:14">
      <c r="B115" s="94"/>
      <c r="C115" s="91"/>
      <c r="D115" s="91"/>
      <c r="E115" s="92"/>
      <c r="F115" s="91"/>
      <c r="G115" s="91"/>
      <c r="H115" s="94"/>
      <c r="I115" s="91"/>
      <c r="J115" s="91"/>
      <c r="K115" s="92"/>
      <c r="M115" s="92"/>
      <c r="N115" s="1"/>
    </row>
    <row r="116" spans="2:14">
      <c r="B116" s="94"/>
      <c r="C116" s="91"/>
      <c r="D116" s="91"/>
      <c r="E116" s="92"/>
      <c r="F116" s="91"/>
      <c r="G116" s="91"/>
      <c r="H116" s="94"/>
      <c r="I116" s="91"/>
      <c r="J116" s="91"/>
      <c r="K116" s="92"/>
      <c r="M116" s="92"/>
      <c r="N116" s="1"/>
    </row>
    <row r="117" spans="2:14">
      <c r="B117" s="94"/>
      <c r="C117" s="91"/>
      <c r="D117" s="91"/>
      <c r="E117" s="92"/>
      <c r="F117" s="91"/>
      <c r="G117" s="91"/>
      <c r="H117" s="94"/>
      <c r="I117" s="91"/>
      <c r="J117" s="91"/>
      <c r="K117" s="92"/>
      <c r="M117" s="92"/>
      <c r="N117" s="1"/>
    </row>
    <row r="118" spans="2:14">
      <c r="B118" s="94"/>
      <c r="C118" s="91"/>
      <c r="D118" s="91"/>
      <c r="E118" s="92"/>
      <c r="F118" s="91"/>
      <c r="G118" s="91"/>
      <c r="H118" s="94"/>
      <c r="I118" s="91"/>
      <c r="J118" s="91"/>
      <c r="K118" s="92"/>
      <c r="M118" s="92"/>
      <c r="N118" s="1"/>
    </row>
    <row r="119" spans="2:14">
      <c r="B119" s="94"/>
      <c r="C119" s="91"/>
      <c r="D119" s="91"/>
      <c r="E119" s="92"/>
      <c r="F119" s="91"/>
      <c r="G119" s="91"/>
      <c r="H119" s="94"/>
      <c r="I119" s="91"/>
      <c r="J119" s="91"/>
      <c r="K119" s="92"/>
      <c r="M119" s="92"/>
      <c r="N119" s="1"/>
    </row>
    <row r="120" spans="2:14">
      <c r="B120" s="94"/>
      <c r="C120" s="91"/>
      <c r="D120" s="91"/>
      <c r="E120" s="92"/>
      <c r="F120" s="91"/>
      <c r="G120" s="91"/>
      <c r="H120" s="94"/>
      <c r="I120" s="91"/>
      <c r="J120" s="91"/>
      <c r="K120" s="92"/>
      <c r="M120" s="92"/>
      <c r="N120" s="1"/>
    </row>
    <row r="121" spans="2:14">
      <c r="B121" s="94"/>
      <c r="C121" s="91"/>
      <c r="D121" s="91"/>
      <c r="E121" s="92"/>
      <c r="F121" s="91"/>
      <c r="G121" s="91"/>
      <c r="H121" s="94"/>
      <c r="I121" s="91"/>
      <c r="J121" s="91"/>
      <c r="K121" s="92"/>
      <c r="M121" s="92"/>
      <c r="N121" s="1"/>
    </row>
    <row r="122" spans="2:14">
      <c r="B122" s="94"/>
      <c r="C122" s="91"/>
      <c r="D122" s="91"/>
      <c r="E122" s="92"/>
      <c r="F122" s="91"/>
      <c r="G122" s="91"/>
      <c r="H122" s="94"/>
      <c r="I122" s="91"/>
      <c r="J122" s="91"/>
      <c r="K122" s="92"/>
      <c r="M122" s="92"/>
      <c r="N122" s="1"/>
    </row>
    <row r="123" spans="2:14">
      <c r="B123" s="94"/>
      <c r="C123" s="91"/>
      <c r="D123" s="91"/>
      <c r="E123" s="92"/>
      <c r="F123" s="91"/>
      <c r="G123" s="91"/>
      <c r="H123" s="94"/>
      <c r="I123" s="91"/>
      <c r="J123" s="91"/>
      <c r="K123" s="92"/>
      <c r="M123" s="92"/>
      <c r="N123" s="1"/>
    </row>
    <row r="124" spans="2:14">
      <c r="B124" s="94"/>
      <c r="C124" s="91"/>
      <c r="D124" s="91"/>
      <c r="E124" s="92"/>
      <c r="F124" s="91"/>
      <c r="G124" s="91"/>
      <c r="H124" s="94"/>
      <c r="I124" s="91"/>
      <c r="J124" s="91"/>
      <c r="K124" s="92"/>
      <c r="M124" s="92"/>
      <c r="N124" s="1"/>
    </row>
    <row r="125" spans="2:14">
      <c r="B125" s="94"/>
      <c r="C125" s="91"/>
      <c r="D125" s="91"/>
      <c r="E125" s="92"/>
      <c r="F125" s="91"/>
      <c r="G125" s="91"/>
      <c r="H125" s="94"/>
      <c r="I125" s="91"/>
      <c r="J125" s="91"/>
      <c r="K125" s="92"/>
      <c r="M125" s="92"/>
      <c r="N125" s="1"/>
    </row>
    <row r="126" spans="2:14">
      <c r="B126" s="94"/>
      <c r="C126" s="91"/>
      <c r="D126" s="91"/>
      <c r="E126" s="92"/>
      <c r="F126" s="91"/>
      <c r="G126" s="91"/>
      <c r="H126" s="94"/>
      <c r="I126" s="91"/>
      <c r="J126" s="91"/>
      <c r="K126" s="92"/>
      <c r="M126" s="92"/>
      <c r="N126" s="1"/>
    </row>
    <row r="127" spans="2:14">
      <c r="B127" s="94"/>
      <c r="C127" s="91"/>
      <c r="D127" s="91"/>
      <c r="E127" s="92"/>
      <c r="F127" s="91"/>
      <c r="G127" s="91"/>
      <c r="H127" s="94"/>
      <c r="I127" s="91"/>
      <c r="J127" s="91"/>
      <c r="K127" s="92"/>
      <c r="M127" s="92"/>
      <c r="N127" s="1"/>
    </row>
    <row r="128" spans="2:14">
      <c r="B128" s="94"/>
      <c r="C128" s="91"/>
      <c r="D128" s="91"/>
      <c r="E128" s="92"/>
      <c r="F128" s="91"/>
      <c r="G128" s="91"/>
      <c r="H128" s="94"/>
      <c r="I128" s="91"/>
      <c r="J128" s="91"/>
      <c r="K128" s="92"/>
      <c r="M128" s="92"/>
      <c r="N128" s="1"/>
    </row>
    <row r="129" spans="2:14">
      <c r="B129" s="94"/>
      <c r="C129" s="91"/>
      <c r="D129" s="91"/>
      <c r="E129" s="92"/>
      <c r="F129" s="91"/>
      <c r="G129" s="91"/>
      <c r="H129" s="94"/>
      <c r="I129" s="91"/>
      <c r="J129" s="91"/>
      <c r="K129" s="92"/>
      <c r="M129" s="92"/>
      <c r="N129" s="1"/>
    </row>
    <row r="130" spans="2:14">
      <c r="B130" s="94"/>
      <c r="C130" s="91"/>
      <c r="D130" s="91"/>
      <c r="E130" s="92"/>
      <c r="F130" s="91"/>
      <c r="G130" s="91"/>
      <c r="H130" s="94"/>
      <c r="I130" s="91"/>
      <c r="J130" s="91"/>
      <c r="K130" s="92"/>
      <c r="M130" s="92"/>
      <c r="N130" s="1"/>
    </row>
    <row r="131" spans="2:14">
      <c r="B131" s="94"/>
      <c r="C131" s="91"/>
      <c r="D131" s="91"/>
      <c r="E131" s="92"/>
      <c r="F131" s="91"/>
      <c r="G131" s="91"/>
      <c r="H131" s="94"/>
      <c r="I131" s="91"/>
      <c r="J131" s="91"/>
      <c r="K131" s="92"/>
      <c r="M131" s="92"/>
      <c r="N131" s="1"/>
    </row>
    <row r="132" spans="2:14">
      <c r="B132" s="94"/>
      <c r="C132" s="91"/>
      <c r="D132" s="91"/>
      <c r="E132" s="92"/>
      <c r="F132" s="91"/>
      <c r="G132" s="91"/>
      <c r="H132" s="94"/>
      <c r="I132" s="91"/>
      <c r="J132" s="91"/>
      <c r="K132" s="92"/>
      <c r="M132" s="92"/>
      <c r="N132" s="1"/>
    </row>
    <row r="133" spans="2:14">
      <c r="B133" s="94"/>
      <c r="C133" s="91"/>
      <c r="D133" s="91"/>
      <c r="E133" s="92"/>
      <c r="F133" s="91"/>
      <c r="G133" s="91"/>
      <c r="H133" s="94"/>
      <c r="I133" s="91"/>
      <c r="J133" s="91"/>
      <c r="K133" s="92"/>
      <c r="M133" s="92"/>
      <c r="N133" s="1"/>
    </row>
    <row r="134" spans="2:14">
      <c r="B134" s="94"/>
      <c r="C134" s="91"/>
      <c r="D134" s="91"/>
      <c r="E134" s="92"/>
      <c r="F134" s="91"/>
      <c r="G134" s="91"/>
      <c r="H134" s="94"/>
      <c r="I134" s="91"/>
      <c r="J134" s="91"/>
      <c r="K134" s="92"/>
      <c r="M134" s="92"/>
      <c r="N134" s="1"/>
    </row>
    <row r="135" spans="2:14">
      <c r="B135" s="94"/>
      <c r="C135" s="91"/>
      <c r="D135" s="91"/>
      <c r="E135" s="92"/>
      <c r="F135" s="91"/>
      <c r="G135" s="91"/>
      <c r="H135" s="94"/>
      <c r="I135" s="91"/>
      <c r="J135" s="91"/>
      <c r="K135" s="92"/>
      <c r="M135" s="92"/>
      <c r="N135" s="1"/>
    </row>
    <row r="136" spans="2:14">
      <c r="B136" s="94"/>
      <c r="C136" s="91"/>
      <c r="D136" s="91"/>
      <c r="E136" s="92"/>
      <c r="F136" s="91"/>
      <c r="G136" s="91"/>
      <c r="H136" s="94"/>
      <c r="I136" s="91"/>
      <c r="J136" s="91"/>
      <c r="K136" s="92"/>
      <c r="M136" s="92"/>
      <c r="N136" s="1"/>
    </row>
    <row r="137" spans="2:14">
      <c r="B137" s="94"/>
      <c r="C137" s="91"/>
      <c r="D137" s="91"/>
      <c r="E137" s="92"/>
      <c r="F137" s="91"/>
      <c r="G137" s="91"/>
      <c r="H137" s="94"/>
      <c r="I137" s="91"/>
      <c r="J137" s="91"/>
      <c r="K137" s="92"/>
      <c r="M137" s="92"/>
      <c r="N137" s="1"/>
    </row>
    <row r="138" spans="2:14">
      <c r="B138" s="94"/>
      <c r="C138" s="91"/>
      <c r="D138" s="91"/>
      <c r="E138" s="92"/>
      <c r="F138" s="91"/>
      <c r="G138" s="91"/>
      <c r="H138" s="94"/>
      <c r="I138" s="91"/>
      <c r="J138" s="91"/>
      <c r="K138" s="92"/>
      <c r="M138" s="92"/>
      <c r="N138" s="1"/>
    </row>
    <row r="139" spans="2:14">
      <c r="B139" s="94"/>
      <c r="C139" s="91"/>
      <c r="D139" s="91"/>
      <c r="E139" s="92"/>
      <c r="F139" s="91"/>
      <c r="G139" s="91"/>
      <c r="H139" s="94"/>
      <c r="I139" s="91"/>
      <c r="J139" s="91"/>
      <c r="K139" s="92"/>
      <c r="M139" s="92"/>
      <c r="N139" s="1"/>
    </row>
    <row r="140" spans="2:14">
      <c r="B140" s="94"/>
      <c r="C140" s="91"/>
      <c r="D140" s="91"/>
      <c r="E140" s="92"/>
      <c r="F140" s="91"/>
      <c r="G140" s="91"/>
      <c r="H140" s="94"/>
      <c r="I140" s="91"/>
      <c r="J140" s="91"/>
      <c r="K140" s="92"/>
      <c r="M140" s="92"/>
      <c r="N140" s="1"/>
    </row>
    <row r="141" spans="2:14">
      <c r="B141" s="94"/>
      <c r="C141" s="91"/>
      <c r="D141" s="91"/>
      <c r="E141" s="92"/>
      <c r="F141" s="91"/>
      <c r="G141" s="91"/>
      <c r="H141" s="94"/>
      <c r="I141" s="91"/>
      <c r="J141" s="91"/>
      <c r="K141" s="92"/>
      <c r="M141" s="92"/>
      <c r="N141" s="1"/>
    </row>
    <row r="142" spans="2:14">
      <c r="B142" s="94"/>
      <c r="C142" s="91"/>
      <c r="D142" s="91"/>
      <c r="E142" s="92"/>
      <c r="F142" s="91"/>
      <c r="G142" s="91"/>
      <c r="H142" s="94"/>
      <c r="I142" s="91"/>
      <c r="J142" s="91"/>
      <c r="K142" s="92"/>
      <c r="M142" s="92"/>
      <c r="N142" s="1"/>
    </row>
    <row r="143" spans="2:14">
      <c r="B143" s="94"/>
      <c r="C143" s="91"/>
      <c r="D143" s="91"/>
      <c r="E143" s="92"/>
      <c r="F143" s="91"/>
      <c r="G143" s="91"/>
      <c r="H143" s="94"/>
      <c r="I143" s="91"/>
      <c r="J143" s="91"/>
      <c r="K143" s="92"/>
      <c r="M143" s="92"/>
      <c r="N143" s="1"/>
    </row>
    <row r="144" spans="2:14">
      <c r="B144" s="94"/>
      <c r="C144" s="91"/>
      <c r="D144" s="91"/>
      <c r="E144" s="92"/>
      <c r="F144" s="91"/>
      <c r="G144" s="91"/>
      <c r="H144" s="94"/>
      <c r="I144" s="91"/>
      <c r="J144" s="91"/>
      <c r="K144" s="92"/>
      <c r="M144" s="92"/>
      <c r="N144" s="1"/>
    </row>
    <row r="145" spans="2:14">
      <c r="B145" s="94"/>
      <c r="C145" s="91"/>
      <c r="D145" s="91"/>
      <c r="E145" s="92"/>
      <c r="F145" s="91"/>
      <c r="G145" s="91"/>
      <c r="H145" s="94"/>
      <c r="I145" s="91"/>
      <c r="J145" s="91"/>
      <c r="K145" s="92"/>
      <c r="M145" s="92"/>
      <c r="N145" s="1"/>
    </row>
    <row r="146" spans="2:14">
      <c r="B146" s="94"/>
      <c r="C146" s="91"/>
      <c r="D146" s="91"/>
      <c r="E146" s="92"/>
      <c r="F146" s="91"/>
      <c r="G146" s="91"/>
      <c r="H146" s="94"/>
      <c r="I146" s="91"/>
      <c r="J146" s="91"/>
      <c r="K146" s="92"/>
      <c r="M146" s="92"/>
      <c r="N146" s="1"/>
    </row>
    <row r="147" spans="2:14">
      <c r="B147" s="94"/>
      <c r="C147" s="91"/>
      <c r="D147" s="91"/>
      <c r="E147" s="92"/>
      <c r="F147" s="91"/>
      <c r="G147" s="91"/>
      <c r="H147" s="94"/>
      <c r="I147" s="91"/>
      <c r="J147" s="91"/>
      <c r="K147" s="92"/>
      <c r="M147" s="92"/>
      <c r="N147" s="1"/>
    </row>
    <row r="148" spans="2:14">
      <c r="B148" s="94"/>
      <c r="C148" s="91"/>
      <c r="D148" s="91"/>
      <c r="E148" s="92"/>
      <c r="F148" s="91"/>
      <c r="G148" s="91"/>
      <c r="H148" s="94"/>
      <c r="I148" s="91"/>
      <c r="J148" s="91"/>
      <c r="K148" s="92"/>
      <c r="M148" s="92"/>
      <c r="N148" s="1"/>
    </row>
    <row r="149" spans="2:14">
      <c r="B149" s="94"/>
      <c r="C149" s="91"/>
      <c r="D149" s="91"/>
      <c r="E149" s="92"/>
      <c r="F149" s="91"/>
      <c r="G149" s="91"/>
      <c r="H149" s="94"/>
      <c r="I149" s="91"/>
      <c r="J149" s="91"/>
      <c r="K149" s="92"/>
      <c r="M149" s="92"/>
      <c r="N149" s="1"/>
    </row>
    <row r="150" spans="2:14">
      <c r="B150" s="94"/>
      <c r="C150" s="91"/>
      <c r="D150" s="91"/>
      <c r="E150" s="92"/>
      <c r="F150" s="91"/>
      <c r="G150" s="91"/>
      <c r="H150" s="94"/>
      <c r="I150" s="91"/>
      <c r="J150" s="91"/>
      <c r="K150" s="92"/>
      <c r="M150" s="92"/>
      <c r="N150" s="1"/>
    </row>
    <row r="151" spans="2:14">
      <c r="B151" s="94"/>
      <c r="C151" s="91"/>
      <c r="D151" s="91"/>
      <c r="E151" s="92"/>
      <c r="F151" s="91"/>
      <c r="G151" s="91"/>
      <c r="H151" s="94"/>
      <c r="I151" s="91"/>
      <c r="J151" s="91"/>
      <c r="K151" s="92"/>
      <c r="M151" s="92"/>
      <c r="N151" s="1"/>
    </row>
    <row r="152" spans="2:14">
      <c r="B152" s="94"/>
      <c r="C152" s="91"/>
      <c r="D152" s="91"/>
      <c r="E152" s="92"/>
      <c r="F152" s="91"/>
      <c r="G152" s="91"/>
      <c r="H152" s="94"/>
      <c r="I152" s="91"/>
      <c r="J152" s="91"/>
      <c r="K152" s="92"/>
      <c r="M152" s="92"/>
      <c r="N152" s="1"/>
    </row>
    <row r="153" spans="2:14">
      <c r="B153" s="94"/>
      <c r="C153" s="91"/>
      <c r="D153" s="91"/>
      <c r="E153" s="92"/>
      <c r="F153" s="91"/>
      <c r="G153" s="91"/>
      <c r="H153" s="94"/>
      <c r="I153" s="91"/>
      <c r="J153" s="91"/>
      <c r="K153" s="92"/>
      <c r="M153" s="92"/>
      <c r="N153" s="1"/>
    </row>
    <row r="154" spans="2:14">
      <c r="B154" s="94"/>
      <c r="C154" s="91"/>
      <c r="D154" s="91"/>
      <c r="E154" s="92"/>
      <c r="F154" s="91"/>
      <c r="G154" s="91"/>
      <c r="H154" s="94"/>
      <c r="I154" s="91"/>
      <c r="J154" s="91"/>
      <c r="K154" s="92"/>
      <c r="M154" s="92"/>
      <c r="N154" s="1"/>
    </row>
    <row r="155" spans="2:14">
      <c r="B155" s="94"/>
      <c r="C155" s="91"/>
      <c r="D155" s="91"/>
      <c r="E155" s="92"/>
      <c r="F155" s="91"/>
      <c r="G155" s="91"/>
      <c r="H155" s="94"/>
      <c r="I155" s="91"/>
      <c r="J155" s="91"/>
      <c r="K155" s="92"/>
      <c r="M155" s="92"/>
      <c r="N155" s="1"/>
    </row>
    <row r="156" spans="2:14">
      <c r="B156" s="94"/>
      <c r="C156" s="91"/>
      <c r="D156" s="91"/>
      <c r="E156" s="92"/>
      <c r="F156" s="91"/>
      <c r="G156" s="91"/>
      <c r="H156" s="94"/>
      <c r="I156" s="91"/>
      <c r="J156" s="91"/>
      <c r="K156" s="92"/>
      <c r="M156" s="92"/>
      <c r="N156" s="1"/>
    </row>
    <row r="157" spans="2:14">
      <c r="B157" s="94"/>
      <c r="C157" s="91"/>
      <c r="D157" s="91"/>
      <c r="E157" s="92"/>
      <c r="F157" s="91"/>
      <c r="G157" s="91"/>
      <c r="H157" s="94"/>
      <c r="I157" s="91"/>
      <c r="J157" s="91"/>
      <c r="K157" s="92"/>
      <c r="M157" s="92"/>
      <c r="N157" s="1"/>
    </row>
    <row r="158" spans="2:14">
      <c r="B158" s="94"/>
      <c r="C158" s="91"/>
      <c r="D158" s="91"/>
      <c r="E158" s="92"/>
      <c r="F158" s="91"/>
      <c r="G158" s="91"/>
      <c r="H158" s="94"/>
      <c r="I158" s="91"/>
      <c r="J158" s="91"/>
      <c r="K158" s="92"/>
      <c r="M158" s="92"/>
      <c r="N158" s="1"/>
    </row>
    <row r="159" spans="2:14">
      <c r="B159" s="94"/>
      <c r="C159" s="91"/>
      <c r="D159" s="91"/>
      <c r="E159" s="92"/>
      <c r="F159" s="91"/>
      <c r="G159" s="91"/>
      <c r="H159" s="94"/>
      <c r="I159" s="91"/>
      <c r="J159" s="91"/>
      <c r="K159" s="92"/>
      <c r="M159" s="92"/>
      <c r="N159" s="1"/>
    </row>
    <row r="160" spans="2:14">
      <c r="B160" s="94"/>
      <c r="C160" s="91"/>
      <c r="D160" s="91"/>
      <c r="E160" s="92"/>
      <c r="F160" s="91"/>
      <c r="G160" s="91"/>
      <c r="H160" s="94"/>
      <c r="I160" s="91"/>
      <c r="J160" s="91"/>
      <c r="K160" s="92"/>
      <c r="M160" s="92"/>
      <c r="N160" s="1"/>
    </row>
    <row r="161" spans="2:14">
      <c r="B161" s="94"/>
      <c r="C161" s="91"/>
      <c r="D161" s="91"/>
      <c r="E161" s="92"/>
      <c r="F161" s="91"/>
      <c r="G161" s="91"/>
      <c r="H161" s="94"/>
      <c r="I161" s="91"/>
      <c r="J161" s="91"/>
      <c r="K161" s="92"/>
      <c r="M161" s="92"/>
      <c r="N161" s="1"/>
    </row>
    <row r="162" spans="2:14">
      <c r="B162" s="94"/>
      <c r="C162" s="91"/>
      <c r="D162" s="91"/>
      <c r="E162" s="92"/>
      <c r="F162" s="91"/>
      <c r="G162" s="91"/>
      <c r="H162" s="94"/>
      <c r="I162" s="91"/>
      <c r="J162" s="91"/>
      <c r="K162" s="92"/>
      <c r="M162" s="92"/>
      <c r="N162" s="1"/>
    </row>
    <row r="163" spans="2:14">
      <c r="B163" s="94"/>
      <c r="C163" s="91"/>
      <c r="D163" s="91"/>
      <c r="E163" s="92"/>
      <c r="F163" s="91"/>
      <c r="G163" s="91"/>
      <c r="H163" s="94"/>
      <c r="I163" s="91"/>
      <c r="J163" s="91"/>
      <c r="K163" s="92"/>
      <c r="M163" s="92"/>
      <c r="N163" s="1"/>
    </row>
    <row r="164" spans="2:14">
      <c r="B164" s="94"/>
      <c r="C164" s="91"/>
      <c r="D164" s="91"/>
      <c r="E164" s="92"/>
      <c r="F164" s="91"/>
      <c r="G164" s="91"/>
      <c r="H164" s="94"/>
      <c r="I164" s="91"/>
      <c r="J164" s="91"/>
      <c r="K164" s="92"/>
      <c r="M164" s="92"/>
      <c r="N164" s="1"/>
    </row>
    <row r="165" spans="2:14">
      <c r="B165" s="94"/>
      <c r="C165" s="91"/>
      <c r="D165" s="91"/>
      <c r="E165" s="92"/>
      <c r="F165" s="91"/>
      <c r="G165" s="91"/>
      <c r="H165" s="94"/>
      <c r="I165" s="91"/>
      <c r="J165" s="91"/>
      <c r="K165" s="92"/>
      <c r="M165" s="92"/>
      <c r="N165" s="1"/>
    </row>
    <row r="166" spans="2:14">
      <c r="B166" s="94"/>
      <c r="C166" s="91"/>
      <c r="D166" s="91"/>
      <c r="E166" s="92"/>
      <c r="F166" s="91"/>
      <c r="G166" s="91"/>
      <c r="H166" s="94"/>
      <c r="I166" s="91"/>
      <c r="J166" s="91"/>
      <c r="K166" s="92"/>
      <c r="M166" s="92"/>
      <c r="N166" s="1"/>
    </row>
    <row r="167" spans="2:14">
      <c r="B167" s="94"/>
      <c r="C167" s="91"/>
      <c r="D167" s="91"/>
      <c r="E167" s="92"/>
      <c r="F167" s="91"/>
      <c r="G167" s="91"/>
      <c r="H167" s="94"/>
      <c r="I167" s="91"/>
      <c r="J167" s="91"/>
      <c r="K167" s="92"/>
      <c r="M167" s="92"/>
      <c r="N167" s="1"/>
    </row>
    <row r="168" spans="2:14">
      <c r="B168" s="94"/>
      <c r="C168" s="91"/>
      <c r="D168" s="91"/>
      <c r="E168" s="92"/>
      <c r="F168" s="91"/>
      <c r="G168" s="91"/>
      <c r="H168" s="94"/>
      <c r="I168" s="91"/>
      <c r="J168" s="91"/>
      <c r="K168" s="92"/>
      <c r="M168" s="92"/>
      <c r="N168" s="1"/>
    </row>
    <row r="169" spans="2:14">
      <c r="B169" s="94"/>
      <c r="C169" s="91"/>
      <c r="D169" s="91"/>
      <c r="E169" s="92"/>
      <c r="F169" s="91"/>
      <c r="G169" s="91"/>
      <c r="H169" s="94"/>
      <c r="I169" s="91"/>
      <c r="J169" s="91"/>
      <c r="K169" s="92"/>
      <c r="M169" s="92"/>
      <c r="N169" s="1"/>
    </row>
    <row r="170" spans="2:14">
      <c r="B170" s="94"/>
      <c r="C170" s="91"/>
      <c r="D170" s="91"/>
      <c r="E170" s="92"/>
      <c r="F170" s="91"/>
      <c r="G170" s="91"/>
      <c r="H170" s="94"/>
      <c r="I170" s="91"/>
      <c r="J170" s="91"/>
      <c r="K170" s="92"/>
      <c r="M170" s="92"/>
      <c r="N170" s="1"/>
    </row>
    <row r="171" spans="2:14">
      <c r="B171" s="94"/>
      <c r="C171" s="91"/>
      <c r="D171" s="91"/>
      <c r="E171" s="92"/>
      <c r="F171" s="91"/>
      <c r="G171" s="91"/>
      <c r="H171" s="94"/>
      <c r="I171" s="91"/>
      <c r="J171" s="91"/>
      <c r="K171" s="92"/>
      <c r="M171" s="92"/>
      <c r="N171" s="1"/>
    </row>
    <row r="172" spans="2:14">
      <c r="B172" s="94"/>
      <c r="C172" s="91"/>
      <c r="D172" s="91"/>
      <c r="E172" s="92"/>
      <c r="F172" s="91"/>
      <c r="G172" s="91"/>
      <c r="H172" s="94"/>
      <c r="I172" s="91"/>
      <c r="J172" s="91"/>
      <c r="K172" s="92"/>
      <c r="M172" s="92"/>
      <c r="N172" s="1"/>
    </row>
    <row r="173" spans="2:14">
      <c r="B173" s="94"/>
      <c r="C173" s="91"/>
      <c r="D173" s="91"/>
      <c r="E173" s="92"/>
      <c r="F173" s="91"/>
      <c r="G173" s="91"/>
      <c r="H173" s="94"/>
      <c r="I173" s="91"/>
      <c r="J173" s="91"/>
      <c r="K173" s="92"/>
      <c r="M173" s="92"/>
      <c r="N173" s="1"/>
    </row>
    <row r="174" spans="2:14">
      <c r="B174" s="94"/>
      <c r="C174" s="91"/>
      <c r="D174" s="91"/>
      <c r="E174" s="92"/>
      <c r="F174" s="91"/>
      <c r="G174" s="91"/>
      <c r="H174" s="94"/>
      <c r="I174" s="91"/>
      <c r="J174" s="91"/>
      <c r="K174" s="92"/>
      <c r="M174" s="92"/>
      <c r="N174" s="1"/>
    </row>
    <row r="175" spans="2:14">
      <c r="B175" s="94"/>
      <c r="C175" s="91"/>
      <c r="D175" s="91"/>
      <c r="E175" s="92"/>
      <c r="F175" s="91"/>
      <c r="G175" s="91"/>
      <c r="H175" s="94"/>
      <c r="I175" s="91"/>
      <c r="J175" s="91"/>
      <c r="K175" s="92"/>
      <c r="M175" s="92"/>
      <c r="N175" s="1"/>
    </row>
    <row r="176" spans="2:14">
      <c r="B176" s="94"/>
      <c r="C176" s="91"/>
      <c r="D176" s="91"/>
      <c r="E176" s="92"/>
      <c r="F176" s="91"/>
      <c r="G176" s="91"/>
      <c r="H176" s="94"/>
      <c r="I176" s="91"/>
      <c r="J176" s="91"/>
      <c r="K176" s="92"/>
      <c r="M176" s="92"/>
      <c r="N176" s="1"/>
    </row>
    <row r="177" spans="2:14">
      <c r="B177" s="94"/>
      <c r="C177" s="91"/>
      <c r="D177" s="91"/>
      <c r="E177" s="92"/>
      <c r="F177" s="91"/>
      <c r="G177" s="91"/>
      <c r="H177" s="94"/>
      <c r="I177" s="91"/>
      <c r="J177" s="91"/>
      <c r="K177" s="92"/>
      <c r="M177" s="92"/>
      <c r="N177" s="1"/>
    </row>
    <row r="178" spans="2:14">
      <c r="B178" s="94"/>
      <c r="C178" s="91"/>
      <c r="D178" s="91"/>
      <c r="E178" s="92"/>
      <c r="F178" s="91"/>
      <c r="G178" s="91"/>
      <c r="H178" s="94"/>
      <c r="I178" s="91"/>
      <c r="J178" s="91"/>
      <c r="K178" s="92"/>
      <c r="M178" s="92"/>
      <c r="N178" s="1"/>
    </row>
    <row r="179" spans="2:14">
      <c r="B179" s="94"/>
      <c r="C179" s="91"/>
      <c r="D179" s="91"/>
      <c r="E179" s="92"/>
      <c r="F179" s="91"/>
      <c r="G179" s="91"/>
      <c r="H179" s="94"/>
      <c r="I179" s="91"/>
      <c r="J179" s="91"/>
      <c r="K179" s="92"/>
      <c r="M179" s="92"/>
      <c r="N179" s="1"/>
    </row>
    <row r="180" spans="2:14">
      <c r="B180" s="94"/>
      <c r="C180" s="91"/>
      <c r="D180" s="91"/>
      <c r="E180" s="92"/>
      <c r="F180" s="91"/>
      <c r="G180" s="91"/>
      <c r="H180" s="94"/>
      <c r="I180" s="91"/>
      <c r="J180" s="91"/>
      <c r="K180" s="92"/>
      <c r="M180" s="92"/>
      <c r="N180" s="1"/>
    </row>
    <row r="181" spans="2:14">
      <c r="B181" s="94"/>
      <c r="C181" s="91"/>
      <c r="D181" s="91"/>
      <c r="E181" s="92"/>
      <c r="F181" s="91"/>
      <c r="G181" s="91"/>
      <c r="H181" s="94"/>
      <c r="I181" s="91"/>
      <c r="J181" s="91"/>
      <c r="K181" s="92"/>
      <c r="M181" s="92"/>
      <c r="N181" s="1"/>
    </row>
    <row r="182" spans="2:14">
      <c r="B182" s="94"/>
      <c r="C182" s="91"/>
      <c r="D182" s="91"/>
      <c r="E182" s="92"/>
      <c r="F182" s="91"/>
      <c r="G182" s="91"/>
      <c r="H182" s="94"/>
      <c r="I182" s="91"/>
      <c r="J182" s="91"/>
      <c r="K182" s="92"/>
      <c r="M182" s="92"/>
      <c r="N182" s="1"/>
    </row>
    <row r="183" spans="2:14">
      <c r="B183" s="94"/>
      <c r="C183" s="91"/>
      <c r="D183" s="91"/>
      <c r="E183" s="92"/>
      <c r="F183" s="91"/>
      <c r="G183" s="91"/>
      <c r="H183" s="94"/>
      <c r="I183" s="91"/>
      <c r="J183" s="91"/>
      <c r="K183" s="92"/>
      <c r="M183" s="92"/>
      <c r="N183" s="1"/>
    </row>
    <row r="184" spans="2:14">
      <c r="B184" s="94"/>
      <c r="C184" s="91"/>
      <c r="D184" s="91"/>
      <c r="E184" s="92"/>
      <c r="F184" s="91"/>
      <c r="G184" s="91"/>
      <c r="H184" s="94"/>
      <c r="I184" s="91"/>
      <c r="J184" s="91"/>
      <c r="K184" s="92"/>
      <c r="M184" s="92"/>
      <c r="N184" s="1"/>
    </row>
    <row r="185" spans="2:14">
      <c r="B185" s="94"/>
      <c r="C185" s="91"/>
      <c r="D185" s="91"/>
      <c r="E185" s="92"/>
      <c r="F185" s="91"/>
      <c r="G185" s="91"/>
      <c r="H185" s="94"/>
      <c r="I185" s="91"/>
      <c r="J185" s="91"/>
      <c r="K185" s="92"/>
      <c r="M185" s="92"/>
      <c r="N185" s="1"/>
    </row>
    <row r="186" spans="2:14">
      <c r="B186" s="94"/>
      <c r="C186" s="91"/>
      <c r="D186" s="91"/>
      <c r="E186" s="92"/>
      <c r="F186" s="91"/>
      <c r="G186" s="91"/>
      <c r="H186" s="94"/>
      <c r="I186" s="91"/>
      <c r="J186" s="91"/>
      <c r="K186" s="92"/>
      <c r="M186" s="92"/>
      <c r="N186" s="1"/>
    </row>
    <row r="187" spans="2:14">
      <c r="B187" s="94"/>
      <c r="C187" s="91"/>
      <c r="D187" s="91"/>
      <c r="E187" s="92"/>
      <c r="F187" s="91"/>
      <c r="G187" s="91"/>
      <c r="H187" s="94"/>
      <c r="I187" s="91"/>
      <c r="J187" s="91"/>
      <c r="K187" s="92"/>
      <c r="M187" s="92"/>
      <c r="N187" s="1"/>
    </row>
    <row r="188" spans="2:14">
      <c r="B188" s="94"/>
      <c r="C188" s="91"/>
      <c r="D188" s="91"/>
      <c r="E188" s="92"/>
      <c r="F188" s="91"/>
      <c r="G188" s="91"/>
      <c r="H188" s="94"/>
      <c r="I188" s="91"/>
      <c r="J188" s="91"/>
      <c r="K188" s="92"/>
      <c r="M188" s="92"/>
      <c r="N188" s="1"/>
    </row>
    <row r="189" spans="2:14">
      <c r="B189" s="94"/>
      <c r="C189" s="91"/>
      <c r="D189" s="91"/>
      <c r="E189" s="92"/>
      <c r="F189" s="91"/>
      <c r="G189" s="91"/>
      <c r="H189" s="94"/>
      <c r="I189" s="91"/>
      <c r="J189" s="91"/>
      <c r="K189" s="92"/>
      <c r="M189" s="92"/>
      <c r="N189" s="1"/>
    </row>
    <row r="190" spans="2:14">
      <c r="B190" s="94"/>
      <c r="C190" s="91"/>
      <c r="D190" s="91"/>
      <c r="E190" s="92"/>
      <c r="F190" s="91"/>
      <c r="G190" s="91"/>
      <c r="H190" s="94"/>
      <c r="I190" s="91"/>
      <c r="J190" s="91"/>
      <c r="K190" s="92"/>
      <c r="M190" s="92"/>
      <c r="N190" s="1"/>
    </row>
    <row r="191" spans="2:14">
      <c r="B191" s="94"/>
      <c r="C191" s="91"/>
      <c r="D191" s="91"/>
      <c r="E191" s="92"/>
      <c r="F191" s="91"/>
      <c r="G191" s="91"/>
      <c r="H191" s="94"/>
      <c r="I191" s="91"/>
      <c r="J191" s="91"/>
      <c r="K191" s="92"/>
      <c r="M191" s="92"/>
      <c r="N191" s="1"/>
    </row>
    <row r="192" spans="2:14">
      <c r="B192" s="94"/>
      <c r="C192" s="91"/>
      <c r="D192" s="91"/>
      <c r="E192" s="92"/>
      <c r="F192" s="91"/>
      <c r="G192" s="91"/>
      <c r="H192" s="94"/>
      <c r="I192" s="91"/>
      <c r="J192" s="91"/>
      <c r="K192" s="92"/>
      <c r="M192" s="92"/>
      <c r="N192" s="1"/>
    </row>
    <row r="193" spans="2:14">
      <c r="B193" s="94"/>
      <c r="C193" s="91"/>
      <c r="D193" s="91"/>
      <c r="E193" s="92"/>
      <c r="F193" s="91"/>
      <c r="G193" s="91"/>
      <c r="H193" s="94"/>
      <c r="I193" s="91"/>
      <c r="J193" s="91"/>
      <c r="K193" s="92"/>
      <c r="M193" s="92"/>
      <c r="N193" s="1"/>
    </row>
    <row r="194" spans="2:14">
      <c r="B194" s="94"/>
      <c r="C194" s="91"/>
      <c r="D194" s="91"/>
      <c r="E194" s="92"/>
      <c r="F194" s="91"/>
      <c r="G194" s="91"/>
      <c r="H194" s="94"/>
      <c r="I194" s="91"/>
      <c r="J194" s="91"/>
      <c r="K194" s="92"/>
      <c r="M194" s="92"/>
      <c r="N194" s="1"/>
    </row>
    <row r="195" spans="2:14">
      <c r="B195" s="94"/>
      <c r="C195" s="91"/>
      <c r="D195" s="91"/>
      <c r="E195" s="92"/>
      <c r="F195" s="91"/>
      <c r="G195" s="91"/>
      <c r="H195" s="94"/>
      <c r="I195" s="91"/>
      <c r="J195" s="91"/>
      <c r="K195" s="92"/>
      <c r="M195" s="92"/>
      <c r="N195" s="1"/>
    </row>
    <row r="196" spans="2:14">
      <c r="B196" s="95"/>
      <c r="C196" s="1"/>
      <c r="D196" s="1"/>
      <c r="E196" s="88"/>
      <c r="F196" s="1"/>
      <c r="G196" s="1"/>
      <c r="H196" s="95"/>
      <c r="I196" s="1"/>
      <c r="J196" s="1"/>
      <c r="K196" s="88"/>
      <c r="M196" s="88"/>
      <c r="N196" s="1"/>
    </row>
    <row r="197" spans="2:14">
      <c r="B197" s="95"/>
      <c r="C197" s="1"/>
      <c r="D197" s="1"/>
      <c r="E197" s="88"/>
      <c r="F197" s="1"/>
      <c r="G197" s="1"/>
      <c r="H197" s="95"/>
      <c r="I197" s="1"/>
      <c r="J197" s="1"/>
      <c r="K197" s="88"/>
      <c r="M197" s="88"/>
      <c r="N197" s="1"/>
    </row>
    <row r="198" spans="2:14">
      <c r="B198" s="95"/>
      <c r="C198" s="1"/>
      <c r="D198" s="1"/>
      <c r="E198" s="88"/>
      <c r="F198" s="1"/>
      <c r="G198" s="1"/>
      <c r="H198" s="95"/>
      <c r="I198" s="1"/>
      <c r="J198" s="1"/>
      <c r="K198" s="88"/>
      <c r="M198" s="88"/>
      <c r="N198" s="1"/>
    </row>
    <row r="199" spans="2:14">
      <c r="B199" s="95"/>
      <c r="C199" s="1"/>
      <c r="D199" s="1"/>
      <c r="E199" s="88"/>
      <c r="F199" s="1"/>
      <c r="G199" s="1"/>
      <c r="H199" s="95"/>
      <c r="I199" s="1"/>
      <c r="J199" s="1"/>
      <c r="K199" s="88"/>
      <c r="M199" s="88"/>
      <c r="N199" s="1"/>
    </row>
    <row r="200" spans="2:14">
      <c r="H200" s="90"/>
      <c r="I200"/>
      <c r="K200" s="89"/>
    </row>
    <row r="201" spans="2:14">
      <c r="H201" s="90"/>
      <c r="I201"/>
      <c r="K201" s="89"/>
    </row>
    <row r="202" spans="2:14">
      <c r="H202" s="90"/>
      <c r="I202"/>
      <c r="K202" s="89"/>
    </row>
    <row r="203" spans="2:14">
      <c r="H203" s="90"/>
      <c r="I203"/>
      <c r="K203" s="89"/>
    </row>
    <row r="204" spans="2:14">
      <c r="H204" s="90"/>
      <c r="I204"/>
      <c r="K204" s="89"/>
    </row>
    <row r="205" spans="2:14">
      <c r="H205" s="90"/>
      <c r="I205"/>
      <c r="K205" s="89"/>
    </row>
    <row r="206" spans="2:14">
      <c r="H206" s="90"/>
      <c r="I206"/>
      <c r="K206" s="89"/>
    </row>
    <row r="207" spans="2:14">
      <c r="H207" s="90"/>
      <c r="I207"/>
      <c r="K207" s="89"/>
    </row>
    <row r="208" spans="2:14">
      <c r="H208" s="90"/>
      <c r="I208"/>
      <c r="K208" s="89"/>
    </row>
    <row r="209" spans="8:11">
      <c r="H209" s="90"/>
      <c r="I209"/>
      <c r="K209" s="89"/>
    </row>
    <row r="210" spans="8:11">
      <c r="H210" s="90"/>
      <c r="I210"/>
      <c r="K210" s="89"/>
    </row>
    <row r="211" spans="8:11">
      <c r="H211" s="90"/>
      <c r="I211"/>
      <c r="K211" s="89"/>
    </row>
    <row r="212" spans="8:11">
      <c r="H212" s="90"/>
      <c r="I212"/>
      <c r="K212" s="89"/>
    </row>
    <row r="213" spans="8:11">
      <c r="H213" s="90"/>
      <c r="I213"/>
      <c r="K213" s="89"/>
    </row>
    <row r="214" spans="8:11">
      <c r="H214" s="90"/>
      <c r="I214"/>
      <c r="K214" s="89"/>
    </row>
    <row r="215" spans="8:11">
      <c r="H215" s="90"/>
      <c r="I215"/>
      <c r="K215" s="89"/>
    </row>
    <row r="216" spans="8:11">
      <c r="H216" s="90"/>
      <c r="I216"/>
      <c r="K216" s="89"/>
    </row>
    <row r="217" spans="8:11">
      <c r="H217" s="90"/>
      <c r="I217"/>
      <c r="K217" s="89"/>
    </row>
    <row r="218" spans="8:11">
      <c r="H218" s="90"/>
      <c r="I218"/>
      <c r="K218" s="89"/>
    </row>
    <row r="219" spans="8:11">
      <c r="H219" s="90"/>
      <c r="I219"/>
      <c r="K219" s="89"/>
    </row>
    <row r="220" spans="8:11">
      <c r="H220" s="90"/>
      <c r="I220"/>
      <c r="K220" s="89"/>
    </row>
    <row r="221" spans="8:11">
      <c r="H221" s="90"/>
      <c r="I221"/>
      <c r="K221" s="89"/>
    </row>
    <row r="222" spans="8:11">
      <c r="H222" s="90"/>
      <c r="I222"/>
      <c r="K222" s="89"/>
    </row>
    <row r="223" spans="8:11">
      <c r="H223" s="90"/>
      <c r="I223"/>
      <c r="K223" s="89"/>
    </row>
    <row r="224" spans="8:11">
      <c r="H224" s="90"/>
      <c r="I224"/>
      <c r="K224" s="89"/>
    </row>
    <row r="225" spans="8:11">
      <c r="H225" s="90"/>
      <c r="I225"/>
      <c r="K225" s="89"/>
    </row>
    <row r="226" spans="8:11">
      <c r="H226" s="90"/>
      <c r="I226"/>
      <c r="K226" s="89"/>
    </row>
    <row r="227" spans="8:11">
      <c r="H227" s="90"/>
      <c r="I227"/>
      <c r="K227" s="89"/>
    </row>
    <row r="228" spans="8:11">
      <c r="H228" s="90"/>
      <c r="I228"/>
      <c r="K228" s="89"/>
    </row>
    <row r="229" spans="8:11">
      <c r="H229" s="90"/>
      <c r="I229"/>
      <c r="K229" s="89"/>
    </row>
    <row r="230" spans="8:11">
      <c r="H230" s="90"/>
      <c r="I230"/>
      <c r="K230" s="89"/>
    </row>
    <row r="231" spans="8:11">
      <c r="H231" s="90"/>
      <c r="I231"/>
      <c r="K231" s="89"/>
    </row>
    <row r="232" spans="8:11">
      <c r="H232" s="90"/>
      <c r="I232"/>
      <c r="K232" s="89"/>
    </row>
    <row r="233" spans="8:11">
      <c r="H233" s="90"/>
      <c r="I233"/>
      <c r="K233" s="89"/>
    </row>
    <row r="234" spans="8:11">
      <c r="H234" s="90"/>
      <c r="I234"/>
      <c r="K234" s="89"/>
    </row>
    <row r="235" spans="8:11">
      <c r="H235" s="90"/>
      <c r="I235"/>
      <c r="K235" s="89"/>
    </row>
    <row r="236" spans="8:11">
      <c r="H236" s="90"/>
      <c r="I236"/>
      <c r="K236" s="89"/>
    </row>
    <row r="237" spans="8:11">
      <c r="H237" s="90"/>
      <c r="I237"/>
      <c r="K237" s="89"/>
    </row>
    <row r="238" spans="8:11">
      <c r="H238" s="90"/>
      <c r="I238"/>
      <c r="K238" s="89"/>
    </row>
    <row r="239" spans="8:11">
      <c r="H239" s="90"/>
      <c r="I239"/>
      <c r="K239" s="89"/>
    </row>
    <row r="240" spans="8:11">
      <c r="H240" s="90"/>
      <c r="I240"/>
      <c r="K240" s="89"/>
    </row>
    <row r="241" spans="8:11">
      <c r="H241" s="90"/>
      <c r="I241"/>
      <c r="K241" s="89"/>
    </row>
    <row r="242" spans="8:11">
      <c r="H242" s="90"/>
      <c r="I242"/>
      <c r="K242" s="89"/>
    </row>
    <row r="243" spans="8:11">
      <c r="H243" s="90"/>
      <c r="I243"/>
      <c r="K243" s="89"/>
    </row>
    <row r="244" spans="8:11">
      <c r="H244" s="90"/>
      <c r="I244"/>
      <c r="K244" s="89"/>
    </row>
    <row r="245" spans="8:11">
      <c r="H245" s="90"/>
      <c r="I245"/>
      <c r="K245" s="89"/>
    </row>
    <row r="246" spans="8:11">
      <c r="H246" s="90"/>
      <c r="I246"/>
      <c r="K246" s="89"/>
    </row>
    <row r="247" spans="8:11">
      <c r="H247" s="90"/>
      <c r="I247"/>
      <c r="K247" s="89"/>
    </row>
    <row r="248" spans="8:11">
      <c r="H248" s="90"/>
      <c r="I248"/>
      <c r="K248" s="89"/>
    </row>
    <row r="249" spans="8:11">
      <c r="H249" s="90"/>
      <c r="I249"/>
      <c r="K249" s="89"/>
    </row>
    <row r="250" spans="8:11">
      <c r="H250" s="90"/>
      <c r="I250"/>
      <c r="K250" s="89"/>
    </row>
    <row r="251" spans="8:11">
      <c r="H251" s="90"/>
      <c r="I251"/>
      <c r="K251" s="89"/>
    </row>
    <row r="252" spans="8:11">
      <c r="H252" s="90"/>
      <c r="I252"/>
      <c r="K252" s="89"/>
    </row>
    <row r="253" spans="8:11">
      <c r="H253" s="90"/>
      <c r="I253"/>
      <c r="K253" s="89"/>
    </row>
    <row r="254" spans="8:11">
      <c r="H254" s="90"/>
      <c r="I254"/>
      <c r="K254" s="89"/>
    </row>
    <row r="255" spans="8:11">
      <c r="H255" s="90"/>
      <c r="I255"/>
      <c r="K255" s="89"/>
    </row>
    <row r="256" spans="8:11">
      <c r="H256" s="90"/>
      <c r="I256"/>
      <c r="K256" s="89"/>
    </row>
    <row r="257" spans="8:11">
      <c r="H257" s="90"/>
      <c r="I257"/>
      <c r="K257" s="89"/>
    </row>
    <row r="258" spans="8:11">
      <c r="H258" s="90"/>
      <c r="I258"/>
      <c r="K258" s="89"/>
    </row>
    <row r="259" spans="8:11">
      <c r="H259" s="90"/>
      <c r="I259"/>
      <c r="K259" s="89"/>
    </row>
    <row r="260" spans="8:11">
      <c r="H260" s="90"/>
      <c r="I260"/>
      <c r="K260" s="89"/>
    </row>
    <row r="261" spans="8:11">
      <c r="H261" s="90"/>
      <c r="I261"/>
      <c r="K261" s="89"/>
    </row>
    <row r="262" spans="8:11">
      <c r="H262" s="90"/>
      <c r="I262"/>
      <c r="K262" s="89"/>
    </row>
    <row r="263" spans="8:11">
      <c r="H263" s="90"/>
      <c r="I263"/>
      <c r="K263" s="89"/>
    </row>
    <row r="264" spans="8:11">
      <c r="H264" s="90"/>
      <c r="I264"/>
      <c r="K264" s="89"/>
    </row>
    <row r="265" spans="8:11">
      <c r="H265" s="90"/>
      <c r="I265"/>
      <c r="K265" s="89"/>
    </row>
    <row r="266" spans="8:11">
      <c r="H266" s="90"/>
      <c r="I266"/>
      <c r="K266" s="89"/>
    </row>
    <row r="267" spans="8:11">
      <c r="H267" s="90"/>
      <c r="I267"/>
      <c r="K267" s="89"/>
    </row>
    <row r="268" spans="8:11">
      <c r="H268" s="90"/>
      <c r="I268"/>
      <c r="K268" s="89"/>
    </row>
    <row r="269" spans="8:11">
      <c r="H269" s="90"/>
      <c r="I269"/>
      <c r="K269" s="89"/>
    </row>
    <row r="270" spans="8:11">
      <c r="H270" s="90"/>
      <c r="I270"/>
      <c r="K270" s="89"/>
    </row>
    <row r="271" spans="8:11">
      <c r="H271" s="90"/>
      <c r="I271"/>
      <c r="K271" s="89"/>
    </row>
    <row r="272" spans="8:11">
      <c r="H272" s="90"/>
      <c r="I272"/>
    </row>
    <row r="273" spans="8:11">
      <c r="H273" s="90"/>
      <c r="I273"/>
      <c r="K273" s="89"/>
    </row>
    <row r="274" spans="8:11">
      <c r="H274" s="90"/>
      <c r="I274"/>
      <c r="K274" s="89"/>
    </row>
    <row r="275" spans="8:11">
      <c r="H275" s="90"/>
      <c r="I275"/>
      <c r="K275" s="89"/>
    </row>
    <row r="276" spans="8:11">
      <c r="H276" s="90"/>
      <c r="I276"/>
      <c r="K276" s="89"/>
    </row>
    <row r="277" spans="8:11">
      <c r="H277" s="90"/>
      <c r="I277"/>
      <c r="K277" s="89"/>
    </row>
    <row r="278" spans="8:11">
      <c r="H278" s="90"/>
      <c r="I278"/>
      <c r="K278" s="89"/>
    </row>
    <row r="279" spans="8:11">
      <c r="H279" s="90"/>
      <c r="I279"/>
      <c r="K279" s="89"/>
    </row>
    <row r="280" spans="8:11">
      <c r="H280" s="90"/>
      <c r="I280"/>
      <c r="K280" s="89"/>
    </row>
    <row r="281" spans="8:11">
      <c r="H281" s="90"/>
      <c r="I281"/>
      <c r="K281" s="89"/>
    </row>
    <row r="282" spans="8:11">
      <c r="H282" s="90"/>
      <c r="I282"/>
      <c r="K282" s="89"/>
    </row>
    <row r="283" spans="8:11">
      <c r="H283" s="90"/>
      <c r="I283"/>
      <c r="K283" s="89"/>
    </row>
    <row r="284" spans="8:11">
      <c r="H284" s="90"/>
      <c r="I284"/>
      <c r="K284" s="89"/>
    </row>
    <row r="285" spans="8:11">
      <c r="H285" s="90"/>
      <c r="I285"/>
      <c r="K285" s="89"/>
    </row>
    <row r="286" spans="8:11">
      <c r="H286" s="90"/>
      <c r="I286"/>
      <c r="K286" s="89"/>
    </row>
    <row r="287" spans="8:11">
      <c r="H287" s="90"/>
      <c r="I287"/>
      <c r="K287" s="89"/>
    </row>
    <row r="288" spans="8:11">
      <c r="H288" s="90"/>
      <c r="I288"/>
      <c r="K288" s="89"/>
    </row>
    <row r="289" spans="8:11">
      <c r="H289" s="90"/>
      <c r="I289"/>
      <c r="K289" s="89"/>
    </row>
    <row r="290" spans="8:11">
      <c r="H290" s="90"/>
      <c r="I290"/>
      <c r="K290" s="89"/>
    </row>
    <row r="291" spans="8:11">
      <c r="H291" s="90"/>
      <c r="I291"/>
      <c r="K291" s="89"/>
    </row>
    <row r="292" spans="8:11">
      <c r="H292" s="90"/>
      <c r="I292"/>
      <c r="K292" s="89"/>
    </row>
    <row r="293" spans="8:11">
      <c r="H293" s="90"/>
      <c r="I293"/>
      <c r="K293" s="89"/>
    </row>
    <row r="294" spans="8:11">
      <c r="H294" s="90"/>
      <c r="I294"/>
      <c r="K294" s="89"/>
    </row>
    <row r="295" spans="8:11">
      <c r="H295" s="90"/>
      <c r="I295"/>
      <c r="K295" s="89"/>
    </row>
    <row r="296" spans="8:11">
      <c r="H296" s="90"/>
      <c r="I296"/>
      <c r="K296" s="89"/>
    </row>
    <row r="297" spans="8:11">
      <c r="H297" s="90"/>
      <c r="I297"/>
      <c r="K297" s="89"/>
    </row>
    <row r="298" spans="8:11">
      <c r="H298" s="90"/>
      <c r="I298"/>
      <c r="K298" s="89"/>
    </row>
    <row r="299" spans="8:11">
      <c r="H299" s="90"/>
      <c r="I299"/>
      <c r="K299" s="89"/>
    </row>
    <row r="300" spans="8:11">
      <c r="H300" s="90"/>
      <c r="I300"/>
      <c r="K300" s="89"/>
    </row>
    <row r="301" spans="8:11">
      <c r="H301" s="90"/>
      <c r="I301"/>
      <c r="K301" s="89"/>
    </row>
    <row r="302" spans="8:11">
      <c r="H302" s="90"/>
      <c r="I302"/>
      <c r="K302" s="89"/>
    </row>
    <row r="303" spans="8:11">
      <c r="H303" s="90"/>
      <c r="I303"/>
      <c r="K303" s="89"/>
    </row>
    <row r="304" spans="8:11">
      <c r="H304" s="90"/>
      <c r="I304"/>
      <c r="K304" s="89"/>
    </row>
    <row r="305" spans="8:11">
      <c r="H305" s="90"/>
      <c r="I305"/>
      <c r="K305" s="89"/>
    </row>
    <row r="306" spans="8:11">
      <c r="H306" s="90"/>
      <c r="I306"/>
      <c r="K306" s="89"/>
    </row>
    <row r="307" spans="8:11">
      <c r="H307" s="90"/>
      <c r="I307"/>
      <c r="K307" s="89"/>
    </row>
    <row r="308" spans="8:11">
      <c r="H308" s="90"/>
      <c r="I308"/>
      <c r="K308" s="89"/>
    </row>
    <row r="309" spans="8:11">
      <c r="H309" s="90"/>
      <c r="I309"/>
      <c r="K309" s="89"/>
    </row>
    <row r="310" spans="8:11">
      <c r="H310" s="90"/>
      <c r="I310"/>
      <c r="K310" s="89"/>
    </row>
    <row r="311" spans="8:11">
      <c r="H311" s="90"/>
      <c r="I311"/>
      <c r="K311" s="89"/>
    </row>
    <row r="312" spans="8:11">
      <c r="H312" s="90"/>
      <c r="I312"/>
      <c r="K312" s="89"/>
    </row>
    <row r="313" spans="8:11">
      <c r="H313" s="90"/>
      <c r="I313"/>
      <c r="K313" s="89"/>
    </row>
    <row r="314" spans="8:11">
      <c r="H314" s="90"/>
      <c r="I314"/>
      <c r="K314" s="89"/>
    </row>
    <row r="315" spans="8:11">
      <c r="H315" s="90"/>
      <c r="I315"/>
      <c r="K315" s="89"/>
    </row>
    <row r="316" spans="8:11">
      <c r="H316" s="90"/>
      <c r="I316"/>
      <c r="K316" s="89"/>
    </row>
    <row r="317" spans="8:11">
      <c r="H317" s="90"/>
      <c r="I317"/>
      <c r="K317" s="89"/>
    </row>
    <row r="318" spans="8:11">
      <c r="H318" s="90"/>
      <c r="I318"/>
      <c r="K318" s="89"/>
    </row>
    <row r="319" spans="8:11">
      <c r="H319" s="90"/>
      <c r="I319"/>
      <c r="K319" s="89"/>
    </row>
    <row r="320" spans="8:11">
      <c r="H320" s="90"/>
      <c r="I320"/>
      <c r="K320" s="89"/>
    </row>
    <row r="321" spans="8:11">
      <c r="H321" s="90"/>
      <c r="I321"/>
      <c r="K321" s="89"/>
    </row>
    <row r="322" spans="8:11">
      <c r="H322" s="90"/>
      <c r="I322"/>
      <c r="K322" s="89"/>
    </row>
    <row r="323" spans="8:11">
      <c r="H323" s="90"/>
      <c r="I323"/>
      <c r="K323" s="89"/>
    </row>
    <row r="324" spans="8:11">
      <c r="H324" s="90"/>
      <c r="I324"/>
      <c r="K324" s="89"/>
    </row>
    <row r="325" spans="8:11">
      <c r="H325" s="90"/>
      <c r="I325"/>
      <c r="K325" s="89"/>
    </row>
    <row r="326" spans="8:11">
      <c r="H326" s="90"/>
      <c r="I326"/>
      <c r="K326" s="89"/>
    </row>
    <row r="327" spans="8:11">
      <c r="H327" s="90"/>
      <c r="I327"/>
      <c r="K327" s="89"/>
    </row>
    <row r="328" spans="8:11">
      <c r="H328" s="90"/>
      <c r="I328"/>
      <c r="K328" s="89"/>
    </row>
    <row r="329" spans="8:11">
      <c r="H329" s="90"/>
      <c r="I329"/>
      <c r="K329" s="89"/>
    </row>
    <row r="330" spans="8:11">
      <c r="H330" s="90"/>
      <c r="I330"/>
      <c r="K330" s="89"/>
    </row>
    <row r="331" spans="8:11">
      <c r="H331" s="90"/>
      <c r="I331"/>
      <c r="K331" s="89"/>
    </row>
    <row r="332" spans="8:11">
      <c r="H332" s="90"/>
      <c r="I332"/>
      <c r="K332" s="89"/>
    </row>
    <row r="333" spans="8:11">
      <c r="H333" s="90"/>
      <c r="I333"/>
      <c r="K333" s="89"/>
    </row>
    <row r="334" spans="8:11">
      <c r="H334" s="90"/>
      <c r="I334"/>
      <c r="K334" s="89"/>
    </row>
    <row r="335" spans="8:11">
      <c r="H335" s="90"/>
      <c r="I335"/>
      <c r="K335" s="89"/>
    </row>
    <row r="336" spans="8:11">
      <c r="H336" s="90"/>
      <c r="I336"/>
      <c r="K336" s="89"/>
    </row>
    <row r="337" spans="8:11">
      <c r="H337" s="90"/>
      <c r="I337"/>
      <c r="K337" s="89"/>
    </row>
    <row r="338" spans="8:11">
      <c r="H338" s="90"/>
      <c r="I338"/>
      <c r="K338" s="89"/>
    </row>
    <row r="339" spans="8:11">
      <c r="H339" s="90"/>
      <c r="I339"/>
      <c r="K339" s="89"/>
    </row>
    <row r="340" spans="8:11">
      <c r="H340" s="90"/>
      <c r="I340"/>
      <c r="K340" s="89"/>
    </row>
    <row r="341" spans="8:11">
      <c r="H341" s="90"/>
      <c r="I341"/>
      <c r="K341" s="89"/>
    </row>
    <row r="342" spans="8:11">
      <c r="H342" s="90"/>
      <c r="I342"/>
      <c r="K342" s="89"/>
    </row>
    <row r="343" spans="8:11">
      <c r="H343" s="90"/>
      <c r="I343"/>
      <c r="K343" s="89"/>
    </row>
    <row r="344" spans="8:11">
      <c r="H344" s="90"/>
      <c r="I344"/>
      <c r="K344" s="89"/>
    </row>
    <row r="345" spans="8:11">
      <c r="H345" s="90"/>
      <c r="I345"/>
      <c r="K345" s="89"/>
    </row>
    <row r="346" spans="8:11">
      <c r="H346" s="90"/>
      <c r="I346"/>
      <c r="K346" s="89"/>
    </row>
    <row r="347" spans="8:11">
      <c r="H347" s="90"/>
      <c r="I347"/>
      <c r="K347" s="89"/>
    </row>
    <row r="348" spans="8:11">
      <c r="H348" s="90"/>
      <c r="I348"/>
      <c r="K348" s="89"/>
    </row>
    <row r="349" spans="8:11">
      <c r="H349" s="90"/>
      <c r="I349"/>
      <c r="K349" s="89"/>
    </row>
    <row r="350" spans="8:11">
      <c r="H350" s="90"/>
      <c r="I350"/>
      <c r="K350" s="89"/>
    </row>
    <row r="351" spans="8:11">
      <c r="H351" s="90"/>
      <c r="I351"/>
      <c r="K351" s="89"/>
    </row>
    <row r="352" spans="8:11">
      <c r="H352" s="90"/>
      <c r="I352"/>
      <c r="K352" s="89"/>
    </row>
    <row r="353" spans="8:11">
      <c r="H353" s="90"/>
      <c r="I353"/>
      <c r="K353" s="89"/>
    </row>
    <row r="354" spans="8:11">
      <c r="H354" s="90"/>
      <c r="I354"/>
      <c r="K354" s="89"/>
    </row>
    <row r="355" spans="8:11">
      <c r="H355" s="90"/>
      <c r="I355"/>
      <c r="K355" s="89"/>
    </row>
    <row r="356" spans="8:11">
      <c r="H356" s="90"/>
      <c r="I356"/>
      <c r="K356" s="89"/>
    </row>
    <row r="357" spans="8:11">
      <c r="H357" s="90"/>
      <c r="I357"/>
      <c r="K357" s="89"/>
    </row>
    <row r="358" spans="8:11">
      <c r="H358" s="90"/>
      <c r="I358"/>
      <c r="K358" s="89"/>
    </row>
    <row r="359" spans="8:11">
      <c r="H359" s="90"/>
      <c r="I359"/>
      <c r="K359" s="89"/>
    </row>
    <row r="360" spans="8:11">
      <c r="H360" s="90"/>
      <c r="I360"/>
      <c r="K360" s="89"/>
    </row>
    <row r="361" spans="8:11">
      <c r="H361" s="90"/>
      <c r="I361"/>
      <c r="K361" s="89"/>
    </row>
    <row r="362" spans="8:11">
      <c r="H362" s="90"/>
      <c r="I362"/>
      <c r="K362" s="89"/>
    </row>
    <row r="363" spans="8:11">
      <c r="H363" s="90"/>
      <c r="I363"/>
      <c r="K363" s="89"/>
    </row>
    <row r="364" spans="8:11">
      <c r="H364" s="90"/>
      <c r="I364"/>
      <c r="K364" s="89"/>
    </row>
    <row r="365" spans="8:11">
      <c r="H365" s="90"/>
      <c r="I365"/>
      <c r="K365" s="89"/>
    </row>
    <row r="366" spans="8:11">
      <c r="H366" s="90"/>
      <c r="I366"/>
      <c r="K366" s="89"/>
    </row>
    <row r="367" spans="8:11">
      <c r="H367" s="90"/>
      <c r="I367"/>
      <c r="K367" s="89"/>
    </row>
    <row r="368" spans="8:11">
      <c r="H368" s="90"/>
      <c r="I368"/>
      <c r="K368" s="89"/>
    </row>
    <row r="369" spans="8:11">
      <c r="H369" s="90"/>
      <c r="I369"/>
      <c r="K369" s="89"/>
    </row>
    <row r="370" spans="8:11">
      <c r="H370" s="90"/>
      <c r="I370"/>
      <c r="K370" s="89"/>
    </row>
    <row r="371" spans="8:11">
      <c r="H371" s="90"/>
      <c r="I371"/>
      <c r="K371" s="89"/>
    </row>
    <row r="372" spans="8:11">
      <c r="H372" s="90"/>
      <c r="I372"/>
      <c r="K372" s="89"/>
    </row>
    <row r="373" spans="8:11">
      <c r="H373" s="90"/>
      <c r="I373"/>
      <c r="K373" s="89"/>
    </row>
    <row r="374" spans="8:11">
      <c r="H374" s="90"/>
      <c r="I374"/>
      <c r="K374" s="89"/>
    </row>
    <row r="375" spans="8:11">
      <c r="H375" s="90"/>
      <c r="I375"/>
      <c r="K375" s="89"/>
    </row>
    <row r="376" spans="8:11">
      <c r="H376" s="90"/>
      <c r="I376"/>
      <c r="K376" s="89"/>
    </row>
    <row r="377" spans="8:11">
      <c r="H377" s="90"/>
      <c r="I377"/>
      <c r="K377" s="89"/>
    </row>
    <row r="378" spans="8:11">
      <c r="H378" s="90"/>
      <c r="I378"/>
      <c r="K378" s="89"/>
    </row>
    <row r="379" spans="8:11">
      <c r="H379" s="90"/>
      <c r="I379"/>
      <c r="K379" s="89"/>
    </row>
    <row r="380" spans="8:11">
      <c r="H380" s="90"/>
      <c r="I380"/>
      <c r="K380" s="89"/>
    </row>
    <row r="381" spans="8:11">
      <c r="H381" s="90"/>
      <c r="I381"/>
      <c r="K381" s="89"/>
    </row>
    <row r="382" spans="8:11">
      <c r="H382" s="90"/>
      <c r="I382"/>
      <c r="K382" s="89"/>
    </row>
    <row r="383" spans="8:11">
      <c r="H383" s="90"/>
      <c r="I383"/>
      <c r="K383" s="89"/>
    </row>
    <row r="384" spans="8:11">
      <c r="H384" s="90"/>
      <c r="I384"/>
      <c r="K384" s="89"/>
    </row>
    <row r="385" spans="8:11">
      <c r="H385" s="90"/>
      <c r="I385"/>
      <c r="K385" s="89"/>
    </row>
    <row r="386" spans="8:11">
      <c r="H386" s="90"/>
      <c r="I386"/>
      <c r="K386" s="89"/>
    </row>
    <row r="387" spans="8:11">
      <c r="H387" s="90"/>
      <c r="I387"/>
      <c r="K387" s="89"/>
    </row>
    <row r="388" spans="8:11">
      <c r="H388" s="90"/>
      <c r="I388"/>
      <c r="K388" s="89"/>
    </row>
    <row r="389" spans="8:11">
      <c r="H389" s="90"/>
      <c r="I389"/>
      <c r="K389" s="89"/>
    </row>
    <row r="390" spans="8:11">
      <c r="H390" s="90"/>
      <c r="I390"/>
      <c r="K390" s="89"/>
    </row>
    <row r="391" spans="8:11">
      <c r="H391" s="90"/>
      <c r="I391"/>
      <c r="K391" s="89"/>
    </row>
    <row r="392" spans="8:11">
      <c r="H392" s="90"/>
      <c r="I392"/>
      <c r="K392" s="89"/>
    </row>
  </sheetData>
  <mergeCells count="8">
    <mergeCell ref="B1:L1"/>
    <mergeCell ref="B3:C3"/>
    <mergeCell ref="B2:D2"/>
    <mergeCell ref="H8:K8"/>
    <mergeCell ref="D3:J3"/>
    <mergeCell ref="B7:D7"/>
    <mergeCell ref="B8:E8"/>
    <mergeCell ref="K3:K4"/>
  </mergeCells>
  <phoneticPr fontId="1" type="noConversion"/>
  <dataValidations count="6">
    <dataValidation allowBlank="1" showInputMessage="1" showErrorMessage="1" prompt="包括水电、生活用品、餐饮等" sqref="F4" xr:uid="{FAD98289-7C66-6C4A-A49E-375A33192D3A}"/>
    <dataValidation type="list" allowBlank="1" showInputMessage="1" showErrorMessage="1" sqref="C10:C1048576 I10:I392 J393:J1048576" xr:uid="{1135A0EA-C3A2-E843-97FA-17D212137297}">
      <formula1>"爸爸,妈妈,孩子"</formula1>
    </dataValidation>
    <dataValidation type="list" allowBlank="1" showInputMessage="1" showErrorMessage="1" sqref="D10:D1048576" xr:uid="{5A7BE53A-A082-A44D-968C-1AB757CAB00A}">
      <formula1>"工资,其他"</formula1>
    </dataValidation>
    <dataValidation allowBlank="1" showInputMessage="1" showErrorMessage="1" prompt="家庭共同支出，如房屋或宠物支出，建议设定为同一成员支出，方便后续分析" sqref="H8" xr:uid="{5D02DFA6-39E6-CF4A-B313-B4B6CAAAAF7D}"/>
    <dataValidation type="list" allowBlank="1" showInputMessage="1" showErrorMessage="1" sqref="B10:B455 H10:H392 I393:I1989" xr:uid="{99F7ED10-C570-2946-B8EB-51E5E951C6B5}">
      <formula1>"1月,2月,3月,4月,5月,6月,7月,8月,9月,10月,11月,12月"</formula1>
    </dataValidation>
    <dataValidation type="list" allowBlank="1" showInputMessage="1" showErrorMessage="1" sqref="K393:K1048576 J10:J392" xr:uid="{55B7EF44-CC06-0B4A-80BC-7D6C98E31351}">
      <formula1>"房屋,保险,日用,娱乐,医疗,宠物,其他"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2298-3978-E045-B5E6-0542CDF95CE5}">
  <dimension ref="A1:R15"/>
  <sheetViews>
    <sheetView showGridLines="0" workbookViewId="0">
      <selection activeCell="J23" sqref="J23"/>
    </sheetView>
  </sheetViews>
  <sheetFormatPr baseColWidth="10" defaultRowHeight="15"/>
  <cols>
    <col min="1" max="1" width="16.6640625" style="37" customWidth="1"/>
    <col min="2" max="2" width="21" style="37" customWidth="1"/>
    <col min="3" max="3" width="20" style="37" customWidth="1"/>
    <col min="4" max="4" width="19" style="37" customWidth="1"/>
    <col min="5" max="5" width="12.83203125" style="37" customWidth="1"/>
    <col min="6" max="6" width="10.83203125" style="37"/>
    <col min="7" max="7" width="20.6640625" style="37" customWidth="1"/>
    <col min="8" max="8" width="20.5" style="37" customWidth="1"/>
    <col min="9" max="9" width="10.83203125" style="37"/>
    <col min="10" max="10" width="28" style="37" customWidth="1"/>
    <col min="11" max="11" width="10.83203125" style="37"/>
    <col min="12" max="12" width="17.83203125" style="37" customWidth="1"/>
    <col min="13" max="13" width="15.5" style="37" customWidth="1"/>
    <col min="14" max="14" width="12.83203125" style="37" customWidth="1"/>
    <col min="15" max="15" width="20.5" style="37" customWidth="1"/>
    <col min="16" max="16" width="29.33203125" style="37" customWidth="1"/>
    <col min="17" max="17" width="19.33203125" style="37" customWidth="1"/>
    <col min="18" max="16384" width="10.83203125" style="37"/>
  </cols>
  <sheetData>
    <row r="1" spans="1:18" ht="30" customHeight="1" thickBot="1">
      <c r="A1" s="105" t="s">
        <v>74</v>
      </c>
      <c r="B1" s="106" t="s">
        <v>75</v>
      </c>
      <c r="C1" s="106" t="s">
        <v>76</v>
      </c>
      <c r="D1" s="106" t="s">
        <v>77</v>
      </c>
      <c r="E1" s="106" t="s">
        <v>78</v>
      </c>
      <c r="F1" s="106" t="s">
        <v>79</v>
      </c>
      <c r="G1" s="106" t="s">
        <v>80</v>
      </c>
      <c r="H1" s="106" t="s">
        <v>81</v>
      </c>
      <c r="I1" s="106" t="s">
        <v>82</v>
      </c>
      <c r="J1" s="106" t="s">
        <v>83</v>
      </c>
      <c r="K1" s="106" t="s">
        <v>84</v>
      </c>
      <c r="L1" s="106" t="s">
        <v>85</v>
      </c>
      <c r="M1" s="106" t="s">
        <v>92</v>
      </c>
      <c r="N1" s="106" t="s">
        <v>86</v>
      </c>
      <c r="O1" s="36" t="s">
        <v>87</v>
      </c>
      <c r="P1" s="106" t="s">
        <v>88</v>
      </c>
      <c r="Q1" s="106" t="s">
        <v>89</v>
      </c>
      <c r="R1" s="107" t="s">
        <v>90</v>
      </c>
    </row>
    <row r="2" spans="1:18" ht="30" customHeight="1">
      <c r="A2" s="205" t="s">
        <v>163</v>
      </c>
      <c r="B2" s="52" t="s">
        <v>70</v>
      </c>
      <c r="C2" s="38"/>
      <c r="D2" s="38"/>
      <c r="E2" s="38"/>
      <c r="F2" s="38"/>
      <c r="G2" s="38"/>
      <c r="H2" s="38"/>
      <c r="I2" s="38"/>
      <c r="J2" s="68"/>
      <c r="K2" s="39"/>
      <c r="L2" s="40">
        <v>45794</v>
      </c>
      <c r="M2" s="73">
        <f>MONTH(L2)</f>
        <v>5</v>
      </c>
      <c r="N2" s="38"/>
      <c r="O2" s="41"/>
      <c r="P2" s="39"/>
      <c r="Q2" s="38" t="s">
        <v>69</v>
      </c>
      <c r="R2" s="42"/>
    </row>
    <row r="3" spans="1:18" ht="30" customHeight="1">
      <c r="A3" s="206"/>
      <c r="B3" s="53" t="s">
        <v>71</v>
      </c>
      <c r="C3" s="43"/>
      <c r="D3" s="55"/>
      <c r="E3" s="55"/>
      <c r="F3" s="55"/>
      <c r="G3" s="43"/>
      <c r="H3" s="55"/>
      <c r="I3" s="55"/>
      <c r="J3" s="69"/>
      <c r="K3" s="56"/>
      <c r="L3" s="57">
        <v>45760</v>
      </c>
      <c r="M3" s="75">
        <f t="shared" ref="M3:M10" si="0">MONTH(L3)</f>
        <v>4</v>
      </c>
      <c r="N3" s="55"/>
      <c r="O3" s="44"/>
      <c r="P3" s="56"/>
      <c r="Q3" s="204" t="s">
        <v>69</v>
      </c>
      <c r="R3" s="45"/>
    </row>
    <row r="4" spans="1:18" ht="30" customHeight="1">
      <c r="A4" s="206"/>
      <c r="B4" s="53" t="s">
        <v>72</v>
      </c>
      <c r="C4" s="43"/>
      <c r="D4" s="55"/>
      <c r="E4" s="55"/>
      <c r="F4" s="55"/>
      <c r="G4" s="43"/>
      <c r="H4" s="55"/>
      <c r="I4" s="55"/>
      <c r="J4" s="69"/>
      <c r="K4" s="56"/>
      <c r="L4" s="57">
        <v>45700</v>
      </c>
      <c r="M4" s="74">
        <f t="shared" si="0"/>
        <v>2</v>
      </c>
      <c r="N4" s="55"/>
      <c r="O4" s="44"/>
      <c r="P4" s="56"/>
      <c r="Q4" s="204"/>
      <c r="R4" s="45"/>
    </row>
    <row r="5" spans="1:18" ht="30" customHeight="1" thickBot="1">
      <c r="A5" s="206"/>
      <c r="B5" s="53" t="s">
        <v>72</v>
      </c>
      <c r="C5" s="43"/>
      <c r="D5" s="55"/>
      <c r="E5" s="55"/>
      <c r="F5" s="55"/>
      <c r="G5" s="43"/>
      <c r="H5" s="55"/>
      <c r="I5" s="55"/>
      <c r="J5" s="69"/>
      <c r="K5" s="56"/>
      <c r="L5" s="67">
        <v>45700</v>
      </c>
      <c r="M5" s="72">
        <f t="shared" si="0"/>
        <v>2</v>
      </c>
      <c r="N5" s="55"/>
      <c r="O5" s="44"/>
      <c r="P5" s="56"/>
      <c r="Q5" s="204"/>
      <c r="R5" s="45"/>
    </row>
    <row r="6" spans="1:18" ht="30" customHeight="1">
      <c r="A6" s="205" t="s">
        <v>67</v>
      </c>
      <c r="B6" s="52" t="s">
        <v>70</v>
      </c>
      <c r="C6" s="38"/>
      <c r="D6" s="59"/>
      <c r="E6" s="59"/>
      <c r="F6" s="38"/>
      <c r="G6" s="38"/>
      <c r="H6" s="59"/>
      <c r="I6" s="59"/>
      <c r="J6" s="68"/>
      <c r="K6" s="58"/>
      <c r="L6" s="57">
        <v>45760</v>
      </c>
      <c r="M6" s="73">
        <f t="shared" si="0"/>
        <v>4</v>
      </c>
      <c r="N6" s="59"/>
      <c r="O6" s="41"/>
      <c r="P6" s="58"/>
      <c r="Q6" s="203" t="s">
        <v>69</v>
      </c>
      <c r="R6" s="42"/>
    </row>
    <row r="7" spans="1:18" ht="30" customHeight="1">
      <c r="A7" s="206"/>
      <c r="B7" s="53" t="s">
        <v>71</v>
      </c>
      <c r="C7" s="43"/>
      <c r="D7" s="55"/>
      <c r="E7" s="55"/>
      <c r="F7" s="43"/>
      <c r="G7" s="43"/>
      <c r="H7" s="55"/>
      <c r="I7" s="55"/>
      <c r="J7" s="69"/>
      <c r="K7" s="56"/>
      <c r="L7" s="57">
        <v>45700</v>
      </c>
      <c r="M7" s="75">
        <f t="shared" si="0"/>
        <v>2</v>
      </c>
      <c r="N7" s="55"/>
      <c r="O7" s="44"/>
      <c r="P7" s="56"/>
      <c r="Q7" s="204"/>
      <c r="R7" s="45"/>
    </row>
    <row r="8" spans="1:18" ht="30" customHeight="1" thickBot="1">
      <c r="A8" s="207"/>
      <c r="B8" s="54" t="s">
        <v>73</v>
      </c>
      <c r="C8" s="46"/>
      <c r="D8" s="46"/>
      <c r="E8" s="46"/>
      <c r="F8" s="46"/>
      <c r="G8" s="46"/>
      <c r="H8" s="46"/>
      <c r="I8" s="46"/>
      <c r="J8" s="70"/>
      <c r="K8" s="47"/>
      <c r="L8" s="67">
        <v>45700</v>
      </c>
      <c r="M8" s="72">
        <f t="shared" si="0"/>
        <v>2</v>
      </c>
      <c r="N8" s="46"/>
      <c r="O8" s="48"/>
      <c r="P8" s="47"/>
      <c r="Q8" s="46" t="s">
        <v>66</v>
      </c>
      <c r="R8" s="49"/>
    </row>
    <row r="9" spans="1:18" ht="30" customHeight="1">
      <c r="A9" s="205" t="s">
        <v>68</v>
      </c>
      <c r="B9" s="52" t="s">
        <v>70</v>
      </c>
      <c r="C9" s="38"/>
      <c r="D9" s="38"/>
      <c r="E9" s="38"/>
      <c r="F9" s="38"/>
      <c r="G9" s="38"/>
      <c r="H9" s="38"/>
      <c r="I9" s="38"/>
      <c r="J9" s="68"/>
      <c r="K9" s="63"/>
      <c r="L9" s="57">
        <v>45760</v>
      </c>
      <c r="M9" s="73">
        <f t="shared" si="0"/>
        <v>4</v>
      </c>
      <c r="N9" s="66"/>
      <c r="O9" s="41"/>
      <c r="P9" s="39"/>
      <c r="Q9" s="60" t="s">
        <v>69</v>
      </c>
      <c r="R9" s="42"/>
    </row>
    <row r="10" spans="1:18" ht="30" customHeight="1">
      <c r="A10" s="206"/>
      <c r="B10" s="53" t="s">
        <v>71</v>
      </c>
      <c r="C10" s="43"/>
      <c r="D10" s="43"/>
      <c r="E10" s="43"/>
      <c r="F10" s="43"/>
      <c r="G10" s="43"/>
      <c r="H10" s="50"/>
      <c r="I10" s="50"/>
      <c r="J10" s="69"/>
      <c r="K10" s="64"/>
      <c r="L10" s="57">
        <v>45700</v>
      </c>
      <c r="M10" s="75">
        <f t="shared" si="0"/>
        <v>2</v>
      </c>
      <c r="N10" s="65"/>
      <c r="O10" s="44"/>
      <c r="P10" s="51"/>
      <c r="Q10" s="61" t="s">
        <v>66</v>
      </c>
      <c r="R10" s="45"/>
    </row>
    <row r="11" spans="1:18" ht="30" customHeight="1" thickBot="1">
      <c r="A11" s="207"/>
      <c r="B11" s="54" t="s">
        <v>72</v>
      </c>
      <c r="C11" s="46"/>
      <c r="D11" s="46"/>
      <c r="E11" s="46"/>
      <c r="F11" s="46"/>
      <c r="G11" s="46"/>
      <c r="H11" s="46"/>
      <c r="I11" s="46"/>
      <c r="J11" s="70"/>
      <c r="K11" s="62"/>
      <c r="L11" s="67">
        <v>45700</v>
      </c>
      <c r="M11" s="77">
        <f>MONTH(L11)</f>
        <v>2</v>
      </c>
      <c r="N11" s="46"/>
      <c r="O11" s="48"/>
      <c r="P11" s="47"/>
      <c r="Q11" s="46" t="s">
        <v>66</v>
      </c>
      <c r="R11" s="49"/>
    </row>
    <row r="12" spans="1:18">
      <c r="M12" s="76"/>
    </row>
    <row r="15" spans="1:18">
      <c r="I15" s="71"/>
    </row>
  </sheetData>
  <mergeCells count="5">
    <mergeCell ref="Q6:Q7"/>
    <mergeCell ref="A9:A11"/>
    <mergeCell ref="Q3:Q5"/>
    <mergeCell ref="A6:A8"/>
    <mergeCell ref="A2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资产概览</vt:lpstr>
      <vt:lpstr>收支概览</vt:lpstr>
      <vt:lpstr>资产明细</vt:lpstr>
      <vt:lpstr>收支明细</vt:lpstr>
      <vt:lpstr>保险明细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2024-12-20T11:02:24Z</dcterms:created>
  <dcterms:modified xsi:type="dcterms:W3CDTF">2024-12-27T04:17:01Z</dcterms:modified>
</cp:coreProperties>
</file>