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codeName="ThisWorkbook"/>
  <mc:AlternateContent xmlns:mc="http://schemas.openxmlformats.org/markup-compatibility/2006">
    <mc:Choice Requires="x15">
      <x15ac:absPath xmlns:x15ac="http://schemas.microsoft.com/office/spreadsheetml/2010/11/ac" url="D:\L\Workspace\@Work\Urgent\41. 老年句法综述（投出 外语教学）\数据\"/>
    </mc:Choice>
  </mc:AlternateContent>
  <xr:revisionPtr revIDLastSave="0" documentId="13_ncr:1_{903F2DBD-1C67-41CC-9489-1FE0ECE3C86C}" xr6:coauthVersionLast="36" xr6:coauthVersionMax="36" xr10:uidLastSave="{00000000-0000-0000-0000-000000000000}"/>
  <bookViews>
    <workbookView xWindow="0" yWindow="0" windowWidth="22260" windowHeight="12645" xr2:uid="{00000000-000D-0000-FFFF-FFFF00000000}"/>
  </bookViews>
  <sheets>
    <sheet name="文献列表" sheetId="1" r:id="rId1"/>
    <sheet name="文献发现（指标）" sheetId="2" r:id="rId2"/>
    <sheet name="文献发现（句法结构类型）" sheetId="4" r:id="rId3"/>
    <sheet name="各句法指标提出" sheetId="3" r:id="rId4"/>
  </sheets>
  <definedNames>
    <definedName name="_xlnm._FilterDatabase" localSheetId="2" hidden="1">'文献发现（句法结构类型）'!$A$1:$P$138</definedName>
    <definedName name="_xlnm._FilterDatabase" localSheetId="1" hidden="1">'文献发现（指标）'!$A$1:$P$110</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 l="1"/>
  <c r="G34" i="3" l="1"/>
  <c r="G15" i="3" l="1"/>
  <c r="F12" i="1" l="1"/>
  <c r="F7" i="1"/>
  <c r="F9" i="1"/>
  <c r="F10" i="1"/>
  <c r="F11" i="1"/>
  <c r="F14" i="1"/>
  <c r="F16" i="1"/>
  <c r="F17" i="1"/>
  <c r="F18" i="1"/>
  <c r="F19" i="1"/>
  <c r="F20" i="1"/>
  <c r="F21" i="1"/>
  <c r="F23" i="1"/>
  <c r="F27" i="1"/>
  <c r="F28" i="1"/>
  <c r="A106" i="4"/>
  <c r="A107" i="4"/>
  <c r="A108" i="4"/>
  <c r="A109" i="4"/>
  <c r="A110" i="4"/>
  <c r="A111" i="4"/>
  <c r="A112" i="4"/>
  <c r="A113" i="4"/>
  <c r="A114" i="4"/>
  <c r="A115" i="4"/>
  <c r="A116" i="4"/>
  <c r="A117" i="4"/>
  <c r="A118" i="4"/>
  <c r="A119" i="4"/>
  <c r="A120" i="4"/>
  <c r="A121" i="4"/>
  <c r="A122" i="4"/>
  <c r="A123" i="4"/>
  <c r="A124" i="4"/>
  <c r="A125" i="4"/>
  <c r="A126" i="4"/>
  <c r="A127" i="4"/>
  <c r="A128" i="4"/>
  <c r="A129" i="4"/>
  <c r="A99" i="2"/>
  <c r="A100" i="2"/>
  <c r="A101" i="2"/>
  <c r="A102" i="2"/>
  <c r="A103" i="2"/>
  <c r="A98" i="2"/>
  <c r="A97" i="2"/>
  <c r="A94" i="2"/>
  <c r="A93" i="2"/>
  <c r="A92" i="2"/>
  <c r="A91" i="2"/>
  <c r="A90" i="2"/>
  <c r="A89" i="2"/>
  <c r="A88" i="2"/>
  <c r="A87" i="2"/>
  <c r="A86" i="2"/>
  <c r="A84" i="2"/>
  <c r="A83" i="2"/>
  <c r="A65" i="2"/>
  <c r="A66" i="2"/>
  <c r="A67" i="2"/>
  <c r="A68" i="2"/>
  <c r="A69" i="2"/>
  <c r="A70" i="2"/>
  <c r="A71" i="2"/>
  <c r="A72" i="2"/>
  <c r="A73" i="2"/>
  <c r="A74" i="2"/>
  <c r="A75" i="2"/>
  <c r="A76" i="2"/>
  <c r="A77" i="2"/>
  <c r="A78" i="2"/>
  <c r="A79" i="2"/>
  <c r="A80" i="2"/>
  <c r="A81" i="2"/>
  <c r="A82" i="2"/>
  <c r="A64" i="2"/>
  <c r="A63" i="2"/>
  <c r="A62" i="2"/>
  <c r="A44" i="2"/>
  <c r="A45" i="2"/>
  <c r="A46" i="2"/>
  <c r="A47" i="2"/>
  <c r="A48" i="2"/>
  <c r="A49" i="2"/>
  <c r="A50" i="2"/>
  <c r="A51" i="2"/>
  <c r="A52" i="2"/>
  <c r="A53" i="2"/>
  <c r="A54" i="2"/>
  <c r="A55" i="2"/>
  <c r="A56" i="2"/>
  <c r="A57" i="2"/>
  <c r="A58" i="2"/>
  <c r="A59" i="2"/>
  <c r="A60" i="2"/>
  <c r="A61" i="2"/>
  <c r="A43" i="2"/>
  <c r="A42" i="2"/>
  <c r="A41" i="2"/>
  <c r="A37" i="2"/>
  <c r="A38" i="2"/>
  <c r="A39" i="2"/>
  <c r="A40" i="2"/>
  <c r="A36" i="2"/>
  <c r="A35" i="2"/>
  <c r="A34" i="2"/>
  <c r="A33" i="2"/>
  <c r="A110" i="2"/>
  <c r="A109" i="2"/>
  <c r="A108" i="2"/>
  <c r="A107" i="2"/>
  <c r="A106" i="2"/>
  <c r="A105" i="2"/>
  <c r="A104" i="2"/>
  <c r="A32" i="2"/>
  <c r="A31" i="2"/>
  <c r="A30" i="2"/>
  <c r="A14" i="2"/>
  <c r="A15" i="2"/>
  <c r="A16" i="2"/>
  <c r="A17" i="2"/>
  <c r="A18" i="2"/>
  <c r="A19" i="2"/>
  <c r="A20" i="2"/>
  <c r="A21" i="2"/>
  <c r="A22" i="2"/>
  <c r="A13" i="2"/>
  <c r="A12" i="2"/>
  <c r="A96" i="2"/>
  <c r="A95" i="2"/>
  <c r="A85" i="2"/>
  <c r="A134" i="4"/>
  <c r="A138" i="4"/>
  <c r="A137" i="4"/>
  <c r="A136" i="4"/>
  <c r="A135" i="4"/>
  <c r="A133" i="4"/>
  <c r="A132" i="4"/>
  <c r="A131" i="4"/>
  <c r="A130" i="4"/>
  <c r="A105" i="4"/>
  <c r="A95" i="4"/>
  <c r="A96" i="4"/>
  <c r="A97" i="4"/>
  <c r="A98" i="4"/>
  <c r="A99" i="4"/>
  <c r="A100" i="4"/>
  <c r="A101" i="4"/>
  <c r="A102" i="4"/>
  <c r="A103" i="4"/>
  <c r="A104" i="4"/>
  <c r="A94" i="4"/>
  <c r="A93" i="4"/>
  <c r="A87" i="4"/>
  <c r="A88" i="4"/>
  <c r="A89" i="4"/>
  <c r="A90" i="4"/>
  <c r="A91" i="4"/>
  <c r="A92" i="4"/>
  <c r="A86" i="4"/>
  <c r="A85" i="4"/>
  <c r="A84" i="4"/>
  <c r="A83" i="4"/>
  <c r="A82" i="4"/>
  <c r="A29" i="2"/>
  <c r="A28" i="2"/>
  <c r="A27" i="2"/>
  <c r="A63" i="4"/>
  <c r="A64" i="4"/>
  <c r="A65" i="4"/>
  <c r="A66" i="4"/>
  <c r="A67" i="4"/>
  <c r="A62" i="4"/>
  <c r="A61" i="4"/>
  <c r="A60" i="4"/>
  <c r="A59" i="4"/>
  <c r="A26" i="2"/>
  <c r="A25" i="2"/>
  <c r="A24" i="2"/>
  <c r="A23" i="2"/>
  <c r="A55" i="4"/>
  <c r="A56" i="4"/>
  <c r="A57" i="4"/>
  <c r="A58" i="4"/>
  <c r="A54" i="4"/>
  <c r="A53" i="4"/>
  <c r="A11" i="2"/>
  <c r="A10" i="2"/>
  <c r="A31" i="4"/>
  <c r="A30" i="4"/>
  <c r="A29" i="4"/>
  <c r="A28" i="4"/>
  <c r="A9" i="2"/>
  <c r="A21" i="4"/>
  <c r="A22" i="4"/>
  <c r="A23" i="4"/>
  <c r="A24" i="4"/>
  <c r="A25" i="4"/>
  <c r="A26" i="4"/>
  <c r="A27" i="4"/>
  <c r="A20" i="4"/>
  <c r="A19" i="4"/>
  <c r="A12" i="4"/>
  <c r="A3" i="2"/>
  <c r="A8" i="2"/>
  <c r="A7" i="2"/>
  <c r="A4" i="2"/>
  <c r="A2" i="2"/>
  <c r="A6" i="2"/>
  <c r="A5" i="2"/>
  <c r="A8" i="4"/>
  <c r="A7" i="4"/>
  <c r="A6" i="4"/>
  <c r="A5" i="4"/>
  <c r="A4" i="4"/>
  <c r="A9" i="4"/>
  <c r="A18" i="4"/>
  <c r="A3" i="4"/>
  <c r="A2" i="4"/>
  <c r="A17" i="4"/>
  <c r="A16" i="4"/>
  <c r="A15" i="4"/>
  <c r="A14" i="4"/>
  <c r="A13" i="4"/>
  <c r="A11" i="4"/>
  <c r="A10" i="4"/>
  <c r="A81" i="4"/>
  <c r="A80" i="4"/>
  <c r="A79" i="4"/>
  <c r="A78" i="4"/>
  <c r="A77" i="4"/>
  <c r="A76" i="4"/>
  <c r="A75" i="4"/>
  <c r="A74" i="4"/>
  <c r="A73" i="4"/>
  <c r="A72" i="4"/>
  <c r="A68" i="4"/>
  <c r="A69" i="4"/>
  <c r="A70" i="4"/>
  <c r="A71" i="4"/>
  <c r="F29" i="1"/>
  <c r="F4" i="1"/>
  <c r="F6" i="1"/>
  <c r="F31" i="1"/>
  <c r="F25" i="1"/>
  <c r="F26" i="1"/>
  <c r="A52" i="4" l="1"/>
  <c r="A51" i="4"/>
  <c r="A50" i="4"/>
  <c r="A49" i="4"/>
  <c r="A48" i="4"/>
  <c r="A47" i="4"/>
  <c r="A46" i="4"/>
  <c r="A45" i="4"/>
  <c r="A44" i="4"/>
  <c r="A43" i="4"/>
  <c r="A42" i="4"/>
  <c r="A41" i="4"/>
  <c r="A40" i="4"/>
  <c r="A39" i="4"/>
  <c r="A38" i="4"/>
  <c r="A37" i="4"/>
  <c r="A36" i="4"/>
  <c r="A35" i="4"/>
  <c r="A34" i="4"/>
  <c r="A33" i="4"/>
  <c r="A32" i="4"/>
  <c r="F8" i="1"/>
  <c r="G6" i="3"/>
  <c r="G8" i="3"/>
  <c r="G7" i="3"/>
  <c r="G10" i="3" l="1"/>
  <c r="G5" i="3"/>
  <c r="G4" i="3"/>
  <c r="F15" i="1"/>
  <c r="F24" i="1" l="1"/>
  <c r="G22" i="3"/>
  <c r="G21" i="3"/>
  <c r="G33" i="3"/>
  <c r="G44" i="3"/>
  <c r="G43" i="3"/>
  <c r="G20" i="3"/>
  <c r="G42" i="3"/>
  <c r="G18" i="3"/>
  <c r="G23" i="3"/>
  <c r="G14" i="3"/>
  <c r="G19" i="3"/>
  <c r="G3" i="3"/>
  <c r="G45" i="3"/>
  <c r="G31" i="3"/>
  <c r="G32" i="3"/>
  <c r="G9" i="3"/>
  <c r="G24" i="3"/>
  <c r="G38" i="3"/>
  <c r="G37" i="3"/>
  <c r="G36" i="3"/>
  <c r="G35" i="3"/>
  <c r="G28" i="3"/>
  <c r="G17" i="3"/>
  <c r="G29" i="3" l="1"/>
  <c r="G30" i="3"/>
  <c r="G12" i="3"/>
  <c r="G13" i="3"/>
  <c r="G11" i="3"/>
  <c r="G2" i="3"/>
  <c r="G16" i="3"/>
  <c r="F13" i="1" l="1"/>
  <c r="G25" i="3"/>
  <c r="G26" i="3"/>
  <c r="F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Tsy Theo Yih</author>
  </authors>
  <commentList>
    <comment ref="AB5" authorId="0" shapeId="0" xr:uid="{765927F8-FA27-466E-9043-08DE0399D32F}">
      <text>
        <r>
          <rPr>
            <b/>
            <sz val="9"/>
            <color indexed="81"/>
            <rFont val="宋体"/>
            <family val="3"/>
            <charset val="134"/>
          </rPr>
          <t>Tsy Theo Yih:</t>
        </r>
        <r>
          <rPr>
            <sz val="9"/>
            <color indexed="81"/>
            <rFont val="宋体"/>
            <family val="3"/>
            <charset val="134"/>
          </rPr>
          <t xml:space="preserve">
改名Journal of Speech, Language, and Hearing Research (JSLHR)</t>
        </r>
      </text>
    </comment>
    <comment ref="H8" authorId="0" shapeId="0" xr:uid="{9DBE6ABD-0929-47BC-92C1-1A65DD27F588}">
      <text>
        <r>
          <rPr>
            <b/>
            <sz val="9"/>
            <color indexed="81"/>
            <rFont val="宋体"/>
            <family val="3"/>
            <charset val="134"/>
          </rPr>
          <t>Tsy Theo Yih:</t>
        </r>
        <r>
          <rPr>
            <sz val="9"/>
            <color indexed="81"/>
            <rFont val="宋体"/>
            <family val="3"/>
            <charset val="134"/>
          </rPr>
          <t xml:space="preserve">
p. 49</t>
        </r>
      </text>
    </comment>
    <comment ref="I8" authorId="0" shapeId="0" xr:uid="{EA7648DB-505D-42A2-973A-830982A723DD}">
      <text>
        <r>
          <rPr>
            <b/>
            <sz val="9"/>
            <color indexed="81"/>
            <rFont val="宋体"/>
            <family val="3"/>
            <charset val="134"/>
          </rPr>
          <t>Tsy Theo Yih:</t>
        </r>
        <r>
          <rPr>
            <sz val="9"/>
            <color indexed="81"/>
            <rFont val="宋体"/>
            <family val="3"/>
            <charset val="134"/>
          </rPr>
          <t xml:space="preserve">
p. 49</t>
        </r>
      </text>
    </comment>
    <comment ref="K8" authorId="0" shapeId="0" xr:uid="{341F1C32-4B7B-409C-96F1-E5CFC89CC642}">
      <text>
        <r>
          <rPr>
            <b/>
            <sz val="9"/>
            <color indexed="81"/>
            <rFont val="宋体"/>
            <family val="3"/>
            <charset val="134"/>
          </rPr>
          <t>Tsy Theo Yih:</t>
        </r>
        <r>
          <rPr>
            <sz val="9"/>
            <color indexed="81"/>
            <rFont val="宋体"/>
            <family val="3"/>
            <charset val="134"/>
          </rPr>
          <t xml:space="preserve">
p. 57</t>
        </r>
      </text>
    </comment>
  </commentList>
</comments>
</file>

<file path=xl/sharedStrings.xml><?xml version="1.0" encoding="utf-8"?>
<sst xmlns="http://schemas.openxmlformats.org/spreadsheetml/2006/main" count="3079" uniqueCount="1020">
  <si>
    <t>编号</t>
    <phoneticPr fontId="1" type="noConversion"/>
  </si>
  <si>
    <t>文献名称</t>
    <phoneticPr fontId="1" type="noConversion"/>
  </si>
  <si>
    <t>作者</t>
    <phoneticPr fontId="1" type="noConversion"/>
  </si>
  <si>
    <t>年份</t>
    <phoneticPr fontId="1" type="noConversion"/>
  </si>
  <si>
    <t>引用关系</t>
    <phoneticPr fontId="1" type="noConversion"/>
  </si>
  <si>
    <t>轻度阿尔茨海默病患者自发言语特点研究</t>
    <phoneticPr fontId="1" type="noConversion"/>
  </si>
  <si>
    <t>李妍等</t>
    <phoneticPr fontId="1" type="noConversion"/>
  </si>
  <si>
    <t>Ahmed et al.</t>
    <phoneticPr fontId="1" type="noConversion"/>
  </si>
  <si>
    <t>Connected speech as a marker of disease progression in autopsy-proven Alzheimer's disease</t>
    <phoneticPr fontId="1" type="noConversion"/>
  </si>
  <si>
    <t>Cuetos et al.</t>
    <phoneticPr fontId="1" type="noConversion"/>
  </si>
  <si>
    <t>Linguistic changes in verbal expression: a preclinical marker of Alzheimer's disease</t>
    <phoneticPr fontId="1" type="noConversion"/>
  </si>
  <si>
    <t>Agmon et al.</t>
    <phoneticPr fontId="1" type="noConversion"/>
  </si>
  <si>
    <t>Automated Measures of Syntactic Complexity in Natural Speech Production: Older and Younger Adults as a Case Study</t>
    <phoneticPr fontId="1" type="noConversion"/>
  </si>
  <si>
    <t>Roark et al.</t>
    <phoneticPr fontId="1" type="noConversion"/>
  </si>
  <si>
    <t>Spoken Language Derived Measures for Detecting Mild Cognitive Impairment</t>
    <phoneticPr fontId="1" type="noConversion"/>
  </si>
  <si>
    <t>Syntactic complexity measures for detecting Mild Cognitive Impairment</t>
    <phoneticPr fontId="1" type="noConversion"/>
  </si>
  <si>
    <t>备注</t>
    <phoneticPr fontId="1" type="noConversion"/>
  </si>
  <si>
    <t>Pakhomov et al.</t>
    <phoneticPr fontId="1" type="noConversion"/>
  </si>
  <si>
    <t>Kemper et al.</t>
    <phoneticPr fontId="1" type="noConversion"/>
  </si>
  <si>
    <t>Cheung &amp; Kemper</t>
    <phoneticPr fontId="1" type="noConversion"/>
  </si>
  <si>
    <t>Longitudinal change in language production: Effects of aging and dementia on grammatical complexity and propositional content</t>
    <phoneticPr fontId="1" type="noConversion"/>
  </si>
  <si>
    <t>年份</t>
    <phoneticPr fontId="1" type="noConversion"/>
  </si>
  <si>
    <t>文献缩写</t>
    <phoneticPr fontId="1" type="noConversion"/>
  </si>
  <si>
    <t>Yngve score</t>
    <phoneticPr fontId="1" type="noConversion"/>
  </si>
  <si>
    <t>Frazier score</t>
    <phoneticPr fontId="1" type="noConversion"/>
  </si>
  <si>
    <t>Frazier-Roark score</t>
    <phoneticPr fontId="1" type="noConversion"/>
  </si>
  <si>
    <t>Mean dependency distance</t>
    <phoneticPr fontId="1" type="noConversion"/>
  </si>
  <si>
    <t>Syntactic frequency</t>
    <phoneticPr fontId="1" type="noConversion"/>
  </si>
  <si>
    <t>Developmental level</t>
    <phoneticPr fontId="1" type="noConversion"/>
  </si>
  <si>
    <t>完整句子字数所占比</t>
    <phoneticPr fontId="1" type="noConversion"/>
  </si>
  <si>
    <t>句法错误</t>
    <phoneticPr fontId="1" type="noConversion"/>
  </si>
  <si>
    <t>平均句子长度</t>
    <phoneticPr fontId="1" type="noConversion"/>
  </si>
  <si>
    <t>无明显差异</t>
    <phoneticPr fontId="1" type="noConversion"/>
  </si>
  <si>
    <t>Calzà et al.</t>
    <phoneticPr fontId="1" type="noConversion"/>
  </si>
  <si>
    <t>Linguistic features and automatic classifiers for identifying mild cognitive impairment and dementia</t>
    <phoneticPr fontId="1" type="noConversion"/>
  </si>
  <si>
    <t>On the preservation of syntax in Alzheimer's disease. Evidence from written sentences</t>
    <phoneticPr fontId="1" type="noConversion"/>
  </si>
  <si>
    <t>Competing complexity metrics and adults' production of complex sentences</t>
    <phoneticPr fontId="1" type="noConversion"/>
  </si>
  <si>
    <t>Orimaye et al.</t>
    <phoneticPr fontId="1" type="noConversion"/>
  </si>
  <si>
    <t>Predicting probable Alzheimer’s disease using linguistic deficits and biomarkers</t>
    <phoneticPr fontId="1" type="noConversion"/>
  </si>
  <si>
    <t>SYN_NPLENM</t>
    <phoneticPr fontId="1" type="noConversion"/>
  </si>
  <si>
    <t>SYN_NPLENSD</t>
    <phoneticPr fontId="1" type="noConversion"/>
  </si>
  <si>
    <t>SYN_GRAPHDISTM</t>
    <phoneticPr fontId="1" type="noConversion"/>
  </si>
  <si>
    <t>SYN_GRAPHDISTSD</t>
    <phoneticPr fontId="1" type="noConversion"/>
  </si>
  <si>
    <t>SYN_ISynCompl</t>
    <phoneticPr fontId="1" type="noConversion"/>
  </si>
  <si>
    <t>SYN_MAXDEPTHM</t>
    <phoneticPr fontId="1" type="noConversion"/>
  </si>
  <si>
    <t>SYN_MAXDEPTHSD</t>
    <phoneticPr fontId="1" type="noConversion"/>
  </si>
  <si>
    <t>SYN_SLENM</t>
    <phoneticPr fontId="1" type="noConversion"/>
  </si>
  <si>
    <t>SYN_SLENSD</t>
    <phoneticPr fontId="1" type="noConversion"/>
  </si>
  <si>
    <t>p值</t>
    <phoneticPr fontId="1" type="noConversion"/>
  </si>
  <si>
    <t>&lt;.001</t>
    <phoneticPr fontId="1" type="noConversion"/>
  </si>
  <si>
    <t>&lt;0.001</t>
    <phoneticPr fontId="1" type="noConversion"/>
  </si>
  <si>
    <t>***</t>
    <phoneticPr fontId="1" type="noConversion"/>
  </si>
  <si>
    <t>**</t>
    <phoneticPr fontId="1" type="noConversion"/>
  </si>
  <si>
    <t>显著性(*: 0.01&lt;pvalue&lt;0.05, **: 0.001&lt;p-value&lt;0.01, ***: p-value&lt;0.001)</t>
    <phoneticPr fontId="1" type="noConversion"/>
  </si>
  <si>
    <t>&lt;.0001</t>
    <phoneticPr fontId="1" type="noConversion"/>
  </si>
  <si>
    <t>NS</t>
    <phoneticPr fontId="1" type="noConversion"/>
  </si>
  <si>
    <t>*</t>
    <phoneticPr fontId="1" type="noConversion"/>
  </si>
  <si>
    <t>特征数量</t>
    <phoneticPr fontId="1" type="noConversion"/>
  </si>
  <si>
    <t>NO</t>
    <phoneticPr fontId="1" type="noConversion"/>
  </si>
  <si>
    <t>YES</t>
    <phoneticPr fontId="1" type="noConversion"/>
  </si>
  <si>
    <t>专门考察句法</t>
    <phoneticPr fontId="1" type="noConversion"/>
  </si>
  <si>
    <t>提供各指标p值</t>
    <phoneticPr fontId="1" type="noConversion"/>
  </si>
  <si>
    <t>句法指标</t>
    <phoneticPr fontId="1" type="noConversion"/>
  </si>
  <si>
    <t>备注</t>
    <phoneticPr fontId="1" type="noConversion"/>
  </si>
  <si>
    <t>Rezaii</t>
    <phoneticPr fontId="1" type="noConversion"/>
  </si>
  <si>
    <t>MDD</t>
    <phoneticPr fontId="1" type="noConversion"/>
  </si>
  <si>
    <t>Liu</t>
    <phoneticPr fontId="1" type="noConversion"/>
  </si>
  <si>
    <t>Frazier</t>
    <phoneticPr fontId="1" type="noConversion"/>
  </si>
  <si>
    <t>Yngve</t>
    <phoneticPr fontId="1" type="noConversion"/>
  </si>
  <si>
    <t>常用缩写</t>
    <phoneticPr fontId="1" type="noConversion"/>
  </si>
  <si>
    <t>Szmrecsanyi</t>
    <phoneticPr fontId="1" type="noConversion"/>
  </si>
  <si>
    <t>Roark et al.</t>
    <phoneticPr fontId="1" type="noConversion"/>
  </si>
  <si>
    <t>ISC</t>
    <phoneticPr fontId="1" type="noConversion"/>
  </si>
  <si>
    <t>MCI</t>
    <phoneticPr fontId="1" type="noConversion"/>
  </si>
  <si>
    <t>5大类17个特征（句法3个）</t>
    <phoneticPr fontId="1" type="noConversion"/>
  </si>
  <si>
    <t>3大类16926个特征（句法9个）</t>
    <phoneticPr fontId="1" type="noConversion"/>
  </si>
  <si>
    <t>AD</t>
    <phoneticPr fontId="1" type="noConversion"/>
  </si>
  <si>
    <t>Eyigoz et al.</t>
    <phoneticPr fontId="1" type="noConversion"/>
  </si>
  <si>
    <t>Linguistic markers predict onset of Alzheimer’s disease</t>
    <phoneticPr fontId="1" type="noConversion"/>
  </si>
  <si>
    <t>4大类15个指标（句法5个）</t>
    <phoneticPr fontId="1" type="noConversion"/>
  </si>
  <si>
    <t>5个指标</t>
    <phoneticPr fontId="1" type="noConversion"/>
  </si>
  <si>
    <t>Computerized assessment of syntactic complexity in Alzheimer's disease: a case study of Iris Murdoch’s writing</t>
    <phoneticPr fontId="1" type="noConversion"/>
  </si>
  <si>
    <t>比较了一位作家患AD的前后作品</t>
    <phoneticPr fontId="1" type="noConversion"/>
  </si>
  <si>
    <t>8个指标（1个句法）</t>
    <phoneticPr fontId="1" type="noConversion"/>
  </si>
  <si>
    <t>严格来说不是考察AD与否</t>
    <phoneticPr fontId="1" type="noConversion"/>
  </si>
  <si>
    <t>2个指标（1个句法，D-level）</t>
    <phoneticPr fontId="1" type="noConversion"/>
  </si>
  <si>
    <t>句法11个</t>
    <phoneticPr fontId="1" type="noConversion"/>
  </si>
  <si>
    <t>Aronsson</t>
    <phoneticPr fontId="1" type="noConversion"/>
  </si>
  <si>
    <t>Is cognitive impairment associated with reduced syntactic complexity in writing? Evidence from automated text analysis</t>
    <phoneticPr fontId="1" type="noConversion"/>
  </si>
  <si>
    <t>Automated syntactic analysis of language abilities in persons with mild and subjective cognitive impairment</t>
    <phoneticPr fontId="1" type="noConversion"/>
  </si>
  <si>
    <t>Lundholm Fors et al.</t>
    <phoneticPr fontId="1" type="noConversion"/>
  </si>
  <si>
    <t>Mean length of sentence</t>
    <phoneticPr fontId="1" type="noConversion"/>
  </si>
  <si>
    <t>False starts</t>
    <phoneticPr fontId="1" type="noConversion"/>
  </si>
  <si>
    <t>Interruptions</t>
    <phoneticPr fontId="1" type="noConversion"/>
  </si>
  <si>
    <t>Total dependency</t>
    <phoneticPr fontId="1" type="noConversion"/>
  </si>
  <si>
    <t>Maximum dependency</t>
    <phoneticPr fontId="1" type="noConversion"/>
  </si>
  <si>
    <t>PP type</t>
    <phoneticPr fontId="1" type="noConversion"/>
  </si>
  <si>
    <t>VG type</t>
    <phoneticPr fontId="1" type="noConversion"/>
  </si>
  <si>
    <t>NP type</t>
    <phoneticPr fontId="1" type="noConversion"/>
  </si>
  <si>
    <t>PP</t>
    <phoneticPr fontId="1" type="noConversion"/>
  </si>
  <si>
    <t>VG</t>
    <phoneticPr fontId="1" type="noConversion"/>
  </si>
  <si>
    <t>NP</t>
    <phoneticPr fontId="1" type="noConversion"/>
  </si>
  <si>
    <t>Main clause; finite verb</t>
    <phoneticPr fontId="1" type="noConversion"/>
  </si>
  <si>
    <t>Main clause; non-finite verb</t>
    <phoneticPr fontId="1" type="noConversion"/>
  </si>
  <si>
    <t>Subordinate clause</t>
    <phoneticPr fontId="1" type="noConversion"/>
  </si>
  <si>
    <t>Liu et al.</t>
    <phoneticPr fontId="1" type="noConversion"/>
  </si>
  <si>
    <t>Syntactic Impairments of Chinese Alzheimer’s Disease Patients from a Language Dependency Network Perspective</t>
    <phoneticPr fontId="1" type="noConversion"/>
  </si>
  <si>
    <t>2大类5个指标（句法5个）</t>
    <phoneticPr fontId="1" type="noConversion"/>
  </si>
  <si>
    <t>Liu et al.</t>
    <phoneticPr fontId="1" type="noConversion"/>
  </si>
  <si>
    <t>首次引入AD研究</t>
    <phoneticPr fontId="1" type="noConversion"/>
  </si>
  <si>
    <t>C_B</t>
    <phoneticPr fontId="1" type="noConversion"/>
  </si>
  <si>
    <t>C_C</t>
    <phoneticPr fontId="1" type="noConversion"/>
  </si>
  <si>
    <t>C</t>
    <phoneticPr fontId="1" type="noConversion"/>
  </si>
  <si>
    <t>Clustering coefficient</t>
    <phoneticPr fontId="1" type="noConversion"/>
  </si>
  <si>
    <t>Betweenness centrality</t>
    <phoneticPr fontId="1" type="noConversion"/>
  </si>
  <si>
    <t>Closeness centrality</t>
    <phoneticPr fontId="1" type="noConversion"/>
  </si>
  <si>
    <t>PSG</t>
    <phoneticPr fontId="1" type="noConversion"/>
  </si>
  <si>
    <t>分句</t>
    <phoneticPr fontId="1" type="noConversion"/>
  </si>
  <si>
    <t>Rosenberg &amp; Abbeduto</t>
    <phoneticPr fontId="1" type="noConversion"/>
  </si>
  <si>
    <t>DSS</t>
    <phoneticPr fontId="1" type="noConversion"/>
  </si>
  <si>
    <t>Liu et al.</t>
    <phoneticPr fontId="1" type="noConversion"/>
  </si>
  <si>
    <t>MDD</t>
    <phoneticPr fontId="1" type="noConversion"/>
  </si>
  <si>
    <t>&lt;0.05</t>
    <phoneticPr fontId="1" type="noConversion"/>
  </si>
  <si>
    <t>*</t>
    <phoneticPr fontId="1" type="noConversion"/>
  </si>
  <si>
    <t>PARTIAL</t>
    <phoneticPr fontId="1" type="noConversion"/>
  </si>
  <si>
    <t>Roark et al.</t>
    <phoneticPr fontId="1" type="noConversion"/>
  </si>
  <si>
    <t>Frazier per word</t>
    <phoneticPr fontId="1" type="noConversion"/>
  </si>
  <si>
    <t>Tree Nodes per word</t>
    <phoneticPr fontId="1" type="noConversion"/>
  </si>
  <si>
    <t>Yngve per word</t>
    <phoneticPr fontId="1" type="noConversion"/>
  </si>
  <si>
    <t>Dependency Length per word</t>
    <phoneticPr fontId="1" type="noConversion"/>
  </si>
  <si>
    <t>POS cross entropy (LM)</t>
    <phoneticPr fontId="1" type="noConversion"/>
  </si>
  <si>
    <t>POS cross entropy (SW)</t>
    <phoneticPr fontId="1" type="noConversion"/>
  </si>
  <si>
    <t>**</t>
    <phoneticPr fontId="1" type="noConversion"/>
  </si>
  <si>
    <t>&lt;0.01</t>
    <phoneticPr fontId="1" type="noConversion"/>
  </si>
  <si>
    <t>可能的原因：计算方法上，他先计算每句句子，再计算所有句子平均</t>
    <phoneticPr fontId="1" type="noConversion"/>
  </si>
  <si>
    <t>Cuetos et al.</t>
    <phoneticPr fontId="1" type="noConversion"/>
  </si>
  <si>
    <t>Average sentence length</t>
    <phoneticPr fontId="1" type="noConversion"/>
  </si>
  <si>
    <t>POS cross entropy</t>
    <phoneticPr fontId="1" type="noConversion"/>
  </si>
  <si>
    <t>D-Level</t>
    <phoneticPr fontId="1" type="noConversion"/>
  </si>
  <si>
    <t>Kemper et al.</t>
    <phoneticPr fontId="1" type="noConversion"/>
  </si>
  <si>
    <t>No. of words</t>
    <phoneticPr fontId="1" type="noConversion"/>
  </si>
  <si>
    <t>No. of clauses</t>
    <phoneticPr fontId="1" type="noConversion"/>
  </si>
  <si>
    <t>Total DSS Score</t>
    <phoneticPr fontId="1" type="noConversion"/>
  </si>
  <si>
    <t>Propositions</t>
    <phoneticPr fontId="1" type="noConversion"/>
  </si>
  <si>
    <t>&gt;0.05</t>
    <phoneticPr fontId="1" type="noConversion"/>
  </si>
  <si>
    <t>资料具体位置</t>
    <phoneticPr fontId="1" type="noConversion"/>
  </si>
  <si>
    <t>Table 3</t>
    <phoneticPr fontId="1" type="noConversion"/>
  </si>
  <si>
    <t>Table 3</t>
    <phoneticPr fontId="1" type="noConversion"/>
  </si>
  <si>
    <t>Lee</t>
    <phoneticPr fontId="1" type="noConversion"/>
  </si>
  <si>
    <t>Developmental Sentence Scoring</t>
    <phoneticPr fontId="1" type="noConversion"/>
  </si>
  <si>
    <t>Botel &amp; Granowsky</t>
    <phoneticPr fontId="1" type="noConversion"/>
  </si>
  <si>
    <t>Table 2</t>
    <phoneticPr fontId="1" type="noConversion"/>
  </si>
  <si>
    <t>MLU</t>
    <phoneticPr fontId="1" type="noConversion"/>
  </si>
  <si>
    <t>MCU</t>
    <phoneticPr fontId="1" type="noConversion"/>
  </si>
  <si>
    <t>DSS</t>
    <phoneticPr fontId="1" type="noConversion"/>
  </si>
  <si>
    <t>MaximalY</t>
    <phoneticPr fontId="1" type="noConversion"/>
  </si>
  <si>
    <t>LocalF</t>
    <phoneticPr fontId="1" type="noConversion"/>
  </si>
  <si>
    <t>TotalF</t>
    <phoneticPr fontId="1" type="noConversion"/>
  </si>
  <si>
    <t>Pdensity</t>
    <phoneticPr fontId="1" type="noConversion"/>
  </si>
  <si>
    <t>TotalY</t>
    <phoneticPr fontId="1" type="noConversion"/>
  </si>
  <si>
    <t>IPSyn</t>
    <phoneticPr fontId="1" type="noConversion"/>
  </si>
  <si>
    <t>DLevel</t>
    <phoneticPr fontId="1" type="noConversion"/>
  </si>
  <si>
    <t>DComplexity</t>
    <phoneticPr fontId="1" type="noConversion"/>
  </si>
  <si>
    <t>Scarborough</t>
    <phoneticPr fontId="1" type="noConversion"/>
  </si>
  <si>
    <t>Index of Productive Syntax</t>
    <phoneticPr fontId="1" type="noConversion"/>
  </si>
  <si>
    <t>Directional Complexity</t>
    <phoneticPr fontId="1" type="noConversion"/>
  </si>
  <si>
    <t>Developmental Level</t>
    <phoneticPr fontId="1" type="noConversion"/>
  </si>
  <si>
    <t>Index of Syntactic Complexity</t>
    <phoneticPr fontId="1" type="noConversion"/>
  </si>
  <si>
    <t>特定语言结构</t>
    <phoneticPr fontId="1" type="noConversion"/>
  </si>
  <si>
    <t>n-gram</t>
    <phoneticPr fontId="1" type="noConversion"/>
  </si>
  <si>
    <t>搭配</t>
    <phoneticPr fontId="1" type="noConversion"/>
  </si>
  <si>
    <t>MDD变体</t>
    <phoneticPr fontId="1" type="noConversion"/>
  </si>
  <si>
    <t>NO</t>
    <phoneticPr fontId="1" type="noConversion"/>
  </si>
  <si>
    <t>Ahmed et al.</t>
    <phoneticPr fontId="1" type="noConversion"/>
  </si>
  <si>
    <t>Composite syntactic complexity</t>
    <phoneticPr fontId="1" type="noConversion"/>
  </si>
  <si>
    <t>先算z值然后平均，包括mean length of utterance, number of embedded clauses, syntactic errors, words in sentences, nouns with determiners, verbs with inflections六个方面</t>
    <phoneticPr fontId="1" type="noConversion"/>
  </si>
  <si>
    <t>Eyigoz et al.</t>
    <phoneticPr fontId="1" type="noConversion"/>
  </si>
  <si>
    <t>Number of Dependency label sequence (advmod, root) normalized by total number of sentences</t>
    <phoneticPr fontId="1" type="noConversion"/>
  </si>
  <si>
    <t>Number of dependency label advmod normalized by total nubmer of words</t>
    <phoneticPr fontId="1" type="noConversion"/>
  </si>
  <si>
    <t>Number of dependency label appos normalized by total nubmer of words</t>
    <phoneticPr fontId="1" type="noConversion"/>
  </si>
  <si>
    <t>Number of dependency label aux normalized by total nubmer of words</t>
    <phoneticPr fontId="1" type="noConversion"/>
  </si>
  <si>
    <t>Number of dependency label case normalized by total nubmer of words</t>
    <phoneticPr fontId="1" type="noConversion"/>
  </si>
  <si>
    <t>Number of dependency label dep normalized by total nubmer of words</t>
    <phoneticPr fontId="1" type="noConversion"/>
  </si>
  <si>
    <t>Number of dependency label det normalized by total nubmer of words</t>
    <phoneticPr fontId="1" type="noConversion"/>
  </si>
  <si>
    <t>Number of dependency label nmod normalized by total nubmer of words</t>
    <phoneticPr fontId="1" type="noConversion"/>
  </si>
  <si>
    <t>Number of dependency label sequence (aux, root) normalized by total number of sentences</t>
    <phoneticPr fontId="1" type="noConversion"/>
  </si>
  <si>
    <t>Number of dependency label sequence (case, nmod) normalized by total number of sentences</t>
    <phoneticPr fontId="1" type="noConversion"/>
  </si>
  <si>
    <t>Number of dependency label sequence (det, nmod) normalized by total number of sentences</t>
    <phoneticPr fontId="1" type="noConversion"/>
  </si>
  <si>
    <t>Number of dependency label sequence (det, nsubj) normalized by total number of sentences</t>
    <phoneticPr fontId="1" type="noConversion"/>
  </si>
  <si>
    <t>Number of dependency label sequence (nmod:poss, nmod) normalized by total number of sentences</t>
    <phoneticPr fontId="1" type="noConversion"/>
  </si>
  <si>
    <t>Number of dependency label sequence (nsubj, root) normalized by total number of sentences</t>
    <phoneticPr fontId="1" type="noConversion"/>
  </si>
  <si>
    <t>Number of determiners normalized by number of words</t>
    <phoneticPr fontId="1" type="noConversion"/>
  </si>
  <si>
    <t>Number of gerunds normalized by number of words</t>
    <phoneticPr fontId="1" type="noConversion"/>
  </si>
  <si>
    <t>Number of nouns normalized by number of words</t>
    <phoneticPr fontId="1" type="noConversion"/>
  </si>
  <si>
    <t>Number of prepositions normalized by number of words</t>
    <phoneticPr fontId="1" type="noConversion"/>
  </si>
  <si>
    <t>Number of verbs normalized by number of words</t>
    <phoneticPr fontId="1" type="noConversion"/>
  </si>
  <si>
    <t>Part-of-speech tag counts of JJ normalized by sentences</t>
    <phoneticPr fontId="1" type="noConversion"/>
  </si>
  <si>
    <t>Part-of-speech tag counts of NN normalized by sentences</t>
    <phoneticPr fontId="1" type="noConversion"/>
  </si>
  <si>
    <t>Part-of-speech tag counts of VBD normalized by sentences</t>
    <phoneticPr fontId="1" type="noConversion"/>
  </si>
  <si>
    <t>Part-of-speech tag counts of VBG normalized by sentences</t>
    <phoneticPr fontId="1" type="noConversion"/>
  </si>
  <si>
    <t>Part-of-speech tag counts of VBZ normalized by sentences</t>
    <phoneticPr fontId="1" type="noConversion"/>
  </si>
  <si>
    <t>上升</t>
    <phoneticPr fontId="1" type="noConversion"/>
  </si>
  <si>
    <t>下降</t>
    <phoneticPr fontId="1" type="noConversion"/>
  </si>
  <si>
    <t>Supplementary Table 6</t>
    <phoneticPr fontId="1" type="noConversion"/>
  </si>
  <si>
    <t>5大类125个特征（87个语言学特征，句法24个）</t>
    <phoneticPr fontId="1" type="noConversion"/>
  </si>
  <si>
    <t>Oral language and alzheimer's disease: A reduction in syntactic complexity</t>
    <phoneticPr fontId="1" type="noConversion"/>
  </si>
  <si>
    <t>Lyons et al.</t>
    <phoneticPr fontId="1" type="noConversion"/>
  </si>
  <si>
    <t>Table 4</t>
    <phoneticPr fontId="1" type="noConversion"/>
  </si>
  <si>
    <t>YES</t>
    <phoneticPr fontId="1" type="noConversion"/>
  </si>
  <si>
    <t>CDR</t>
    <phoneticPr fontId="1" type="noConversion"/>
  </si>
  <si>
    <t>Lyons et al.</t>
    <phoneticPr fontId="1" type="noConversion"/>
  </si>
  <si>
    <t>MLU</t>
    <phoneticPr fontId="1" type="noConversion"/>
  </si>
  <si>
    <t>MCU</t>
    <phoneticPr fontId="1" type="noConversion"/>
  </si>
  <si>
    <t>%MAINS</t>
    <phoneticPr fontId="1" type="noConversion"/>
  </si>
  <si>
    <t>%LEFTS</t>
    <phoneticPr fontId="1" type="noConversion"/>
  </si>
  <si>
    <t>%RIGHTS</t>
    <phoneticPr fontId="1" type="noConversion"/>
  </si>
  <si>
    <t>DSS TOTAL Points</t>
    <phoneticPr fontId="1" type="noConversion"/>
  </si>
  <si>
    <t>Pronouns</t>
    <phoneticPr fontId="1" type="noConversion"/>
  </si>
  <si>
    <t>Main verbs</t>
    <phoneticPr fontId="1" type="noConversion"/>
  </si>
  <si>
    <t>Negatives</t>
    <phoneticPr fontId="1" type="noConversion"/>
  </si>
  <si>
    <t>Conjunctions</t>
    <phoneticPr fontId="1" type="noConversion"/>
  </si>
  <si>
    <t>Questions</t>
    <phoneticPr fontId="1" type="noConversion"/>
  </si>
  <si>
    <t>先降后升</t>
    <phoneticPr fontId="1" type="noConversion"/>
  </si>
  <si>
    <t>Kempler et al.</t>
    <phoneticPr fontId="1" type="noConversion"/>
  </si>
  <si>
    <t>Bates et al.</t>
    <phoneticPr fontId="1" type="noConversion"/>
  </si>
  <si>
    <t>特定句法结构</t>
    <phoneticPr fontId="1" type="noConversion"/>
  </si>
  <si>
    <t>Production of complex syntax in normal ageing and alzheimer's disease</t>
    <phoneticPr fontId="1" type="noConversion"/>
  </si>
  <si>
    <t>？</t>
    <phoneticPr fontId="1" type="noConversion"/>
  </si>
  <si>
    <t>Snowdon et al.</t>
    <phoneticPr fontId="1" type="noConversion"/>
  </si>
  <si>
    <t>Linguistic ability in early life and cognitive function and Alzheimer's disease in late life: Findings from the Nun Study</t>
    <phoneticPr fontId="1" type="noConversion"/>
  </si>
  <si>
    <t>2个指标（1个句法，D-Level）</t>
    <phoneticPr fontId="1" type="noConversion"/>
  </si>
  <si>
    <t>研究类型</t>
    <phoneticPr fontId="1" type="noConversion"/>
  </si>
  <si>
    <t>机器学习</t>
    <phoneticPr fontId="1" type="noConversion"/>
  </si>
  <si>
    <t>实证</t>
    <phoneticPr fontId="1" type="noConversion"/>
  </si>
  <si>
    <t>3大类21个指标（句法10个）有3个归到了一般指标，没归入语言学指标；另外有2个是密度指标。</t>
    <phoneticPr fontId="1" type="noConversion"/>
  </si>
  <si>
    <t>有分类任务</t>
    <phoneticPr fontId="1" type="noConversion"/>
  </si>
  <si>
    <t>2007a</t>
    <phoneticPr fontId="1" type="noConversion"/>
  </si>
  <si>
    <t>2007b</t>
    <phoneticPr fontId="1" type="noConversion"/>
  </si>
  <si>
    <t>Automatically derived spoken language markers for detecting mild cognitive impairment</t>
    <phoneticPr fontId="1" type="noConversion"/>
  </si>
  <si>
    <t>7个指标（3个句法）</t>
    <phoneticPr fontId="1" type="noConversion"/>
  </si>
  <si>
    <t>Total words in retelling</t>
    <phoneticPr fontId="1" type="noConversion"/>
  </si>
  <si>
    <t>Yngve score per word</t>
    <phoneticPr fontId="1" type="noConversion"/>
  </si>
  <si>
    <t>Words per clause</t>
    <phoneticPr fontId="1" type="noConversion"/>
  </si>
  <si>
    <t>2007a LM I</t>
    <phoneticPr fontId="1" type="noConversion"/>
  </si>
  <si>
    <t>2007a LM II</t>
    <phoneticPr fontId="1" type="noConversion"/>
  </si>
  <si>
    <t>无显著差异</t>
    <phoneticPr fontId="1" type="noConversion"/>
  </si>
  <si>
    <t>Cheung &amp; Kemper</t>
    <phoneticPr fontId="1" type="noConversion"/>
  </si>
  <si>
    <t>定义</t>
    <phoneticPr fontId="1" type="noConversion"/>
  </si>
  <si>
    <t>Maximal Yngve depth</t>
    <phoneticPr fontId="1" type="noConversion"/>
  </si>
  <si>
    <t>the largest number associated with any word in the sentence</t>
    <phoneticPr fontId="1" type="noConversion"/>
  </si>
  <si>
    <t>与句长无关</t>
    <phoneticPr fontId="1" type="noConversion"/>
  </si>
  <si>
    <t>与词数有关</t>
    <phoneticPr fontId="1" type="noConversion"/>
  </si>
  <si>
    <t>the sum of all depth counts for each word in the sentence</t>
    <phoneticPr fontId="1" type="noConversion"/>
  </si>
  <si>
    <t>Maxinal Yngve, Yngve Max</t>
    <phoneticPr fontId="1" type="noConversion"/>
  </si>
  <si>
    <t>Total Yngve depth</t>
    <phoneticPr fontId="1" type="noConversion"/>
  </si>
  <si>
    <t>Total Frazier node count</t>
    <phoneticPr fontId="1" type="noConversion"/>
  </si>
  <si>
    <t>Frazier Total, Total Frazier</t>
    <phoneticPr fontId="1" type="noConversion"/>
  </si>
  <si>
    <t>determined by summing all node points for all the words in each sentence</t>
    <phoneticPr fontId="1" type="noConversion"/>
  </si>
  <si>
    <t>determined by summing the node points for each sequence of three adjacent words and identifying the largest such sum in the sentence</t>
    <phoneticPr fontId="1" type="noConversion"/>
  </si>
  <si>
    <t>Mean Length of Utterance</t>
    <phoneticPr fontId="1" type="noConversion"/>
  </si>
  <si>
    <t>提出文献或首次引入老年语言研究的文献</t>
    <phoneticPr fontId="1" type="noConversion"/>
  </si>
  <si>
    <t>整句平均</t>
    <phoneticPr fontId="1" type="noConversion"/>
  </si>
  <si>
    <t>(Mean Frazier Score)</t>
    <phoneticPr fontId="1" type="noConversion"/>
  </si>
  <si>
    <t>使用该指标的文献</t>
    <phoneticPr fontId="1" type="noConversion"/>
  </si>
  <si>
    <t>Maximal Frazier Score</t>
    <phoneticPr fontId="1" type="noConversion"/>
  </si>
  <si>
    <t>Roark et al. 2007b和Roark et al. 2011都有提到，但没有实际使用这个指标</t>
    <phoneticPr fontId="1" type="noConversion"/>
  </si>
  <si>
    <t>Brown</t>
    <phoneticPr fontId="1" type="noConversion"/>
  </si>
  <si>
    <t>Life-span changes to adults' language: Effects of memory and genre</t>
    <phoneticPr fontId="1" type="noConversion"/>
  </si>
  <si>
    <t>3大类10个（句法6个，属于他的Length和Clauses分类里）</t>
    <phoneticPr fontId="1" type="noConversion"/>
  </si>
  <si>
    <t>Age</t>
    <phoneticPr fontId="1" type="noConversion"/>
  </si>
  <si>
    <t>Kemper</t>
    <phoneticPr fontId="1" type="noConversion"/>
  </si>
  <si>
    <t>Life-span changes in syntactic complexity</t>
    <phoneticPr fontId="1" type="noConversion"/>
  </si>
  <si>
    <t>Syntactic Preservation in Alzheimer's Disease</t>
    <phoneticPr fontId="1" type="noConversion"/>
  </si>
  <si>
    <t>Aging and the loss of grammatical forms: a cross-sectional study of language performance</t>
    <phoneticPr fontId="1" type="noConversion"/>
  </si>
  <si>
    <t>Kynette &amp; Kemper</t>
    <phoneticPr fontId="1" type="noConversion"/>
  </si>
  <si>
    <t>9种句法结构频数</t>
    <phoneticPr fontId="1" type="noConversion"/>
  </si>
  <si>
    <t>5大类16种指标（句法9种，包括他所归为句法、时态和形式类的3大类）</t>
    <phoneticPr fontId="1" type="noConversion"/>
  </si>
  <si>
    <t>Table 1</t>
    <phoneticPr fontId="1" type="noConversion"/>
  </si>
  <si>
    <t>下降</t>
    <phoneticPr fontId="1" type="noConversion"/>
  </si>
  <si>
    <t>MCI</t>
    <phoneticPr fontId="1" type="noConversion"/>
  </si>
  <si>
    <t>AD</t>
    <phoneticPr fontId="1" type="noConversion"/>
  </si>
  <si>
    <t>ML的同时也汇报了词汇句法指标的p值</t>
    <phoneticPr fontId="1" type="noConversion"/>
  </si>
  <si>
    <t>Coordinated sentences</t>
    <phoneticPr fontId="1" type="noConversion"/>
  </si>
  <si>
    <t>Subordinated sentences</t>
    <phoneticPr fontId="1" type="noConversion"/>
  </si>
  <si>
    <t>Reduced sentences</t>
    <phoneticPr fontId="1" type="noConversion"/>
  </si>
  <si>
    <t>Number of Predicates</t>
    <phoneticPr fontId="1" type="noConversion"/>
  </si>
  <si>
    <t>Avr. predicates per sentence</t>
    <phoneticPr fontId="1" type="noConversion"/>
  </si>
  <si>
    <t>Number of dependencies</t>
    <phoneticPr fontId="1" type="noConversion"/>
  </si>
  <si>
    <t>Avr. Dependency per sentence</t>
    <phoneticPr fontId="1" type="noConversion"/>
  </si>
  <si>
    <t>Dependency distance</t>
    <phoneticPr fontId="1" type="noConversion"/>
  </si>
  <si>
    <t>Productions rules</t>
    <phoneticPr fontId="1" type="noConversion"/>
  </si>
  <si>
    <t>**</t>
    <phoneticPr fontId="1" type="noConversion"/>
  </si>
  <si>
    <t>***</t>
    <phoneticPr fontId="1" type="noConversion"/>
  </si>
  <si>
    <t>下降不显著</t>
    <phoneticPr fontId="1" type="noConversion"/>
  </si>
  <si>
    <t>CI</t>
    <phoneticPr fontId="1" type="noConversion"/>
  </si>
  <si>
    <t>Table 2下的小标题Is ADD associated with diagnosis?中的文本</t>
    <phoneticPr fontId="1" type="noConversion"/>
  </si>
  <si>
    <t>aging or dementia因素混在一起</t>
    <phoneticPr fontId="1" type="noConversion"/>
  </si>
  <si>
    <t>组合能力</t>
    <phoneticPr fontId="1" type="noConversion"/>
  </si>
  <si>
    <t>广义词汇</t>
    <phoneticPr fontId="1" type="noConversion"/>
  </si>
  <si>
    <t>分类1：计算公式</t>
    <phoneticPr fontId="1" type="noConversion"/>
  </si>
  <si>
    <t>频数</t>
    <phoneticPr fontId="1" type="noConversion"/>
  </si>
  <si>
    <t>发展视角</t>
  </si>
  <si>
    <t>复杂公式</t>
    <phoneticPr fontId="1" type="noConversion"/>
  </si>
  <si>
    <t>打分</t>
    <phoneticPr fontId="1" type="noConversion"/>
  </si>
  <si>
    <t>CDR</t>
    <phoneticPr fontId="1" type="noConversion"/>
  </si>
  <si>
    <t>carriers</t>
    <phoneticPr fontId="1" type="noConversion"/>
  </si>
  <si>
    <t>分类3：广义词汇or组合能力</t>
    <phoneticPr fontId="1" type="noConversion"/>
  </si>
  <si>
    <t>分类2：计算基础</t>
    <phoneticPr fontId="1" type="noConversion"/>
  </si>
  <si>
    <t>分类4：通用或特定视角</t>
    <phoneticPr fontId="1" type="noConversion"/>
  </si>
  <si>
    <t>发展视角</t>
    <phoneticPr fontId="1" type="noConversion"/>
  </si>
  <si>
    <t>MCU</t>
    <phoneticPr fontId="1" type="noConversion"/>
  </si>
  <si>
    <t>Mean Clauses per Utterance</t>
    <phoneticPr fontId="1" type="noConversion"/>
  </si>
  <si>
    <t>YES</t>
    <phoneticPr fontId="1" type="noConversion"/>
  </si>
  <si>
    <t>Syntactic Index</t>
    <phoneticPr fontId="1" type="noConversion"/>
  </si>
  <si>
    <t>SI</t>
    <phoneticPr fontId="1" type="noConversion"/>
  </si>
  <si>
    <t>Duong et al.</t>
    <phoneticPr fontId="1" type="noConversion"/>
  </si>
  <si>
    <t>比例</t>
    <phoneticPr fontId="1" type="noConversion"/>
  </si>
  <si>
    <t>de Lira et al.</t>
    <phoneticPr fontId="1" type="noConversion"/>
  </si>
  <si>
    <t>Microlinguistic aspects of the oral narrative in patients with Alzheimer's disease</t>
    <phoneticPr fontId="1" type="noConversion"/>
  </si>
  <si>
    <t>AD</t>
    <phoneticPr fontId="1" type="noConversion"/>
  </si>
  <si>
    <t>Complexity Score</t>
    <phoneticPr fontId="1" type="noConversion"/>
  </si>
  <si>
    <t>Complexity percentage, % complex utterances</t>
    <phoneticPr fontId="1" type="noConversion"/>
  </si>
  <si>
    <t>Kempler et al.</t>
    <phoneticPr fontId="1" type="noConversion"/>
  </si>
  <si>
    <t>&gt;0.05</t>
    <phoneticPr fontId="1" type="noConversion"/>
  </si>
  <si>
    <t>无显著差异</t>
    <phoneticPr fontId="1" type="noConversion"/>
  </si>
  <si>
    <t>the percentage of utteraances that contained some complex structure (questions, relative clauses, adverbial clauses, infinitival clauses, passives/topicalization, complex comparatives, other complements)</t>
    <phoneticPr fontId="1" type="noConversion"/>
  </si>
  <si>
    <t>&lt;k&gt;</t>
    <phoneticPr fontId="1" type="noConversion"/>
  </si>
  <si>
    <t>Table 2下正文</t>
    <phoneticPr fontId="1" type="noConversion"/>
  </si>
  <si>
    <t>10/10</t>
    <phoneticPr fontId="1" type="noConversion"/>
  </si>
  <si>
    <t>统一变量名</t>
    <phoneticPr fontId="1" type="noConversion"/>
  </si>
  <si>
    <t>MLU</t>
    <phoneticPr fontId="1" type="noConversion"/>
  </si>
  <si>
    <t>MCU</t>
    <phoneticPr fontId="1" type="noConversion"/>
  </si>
  <si>
    <t>Age</t>
    <phoneticPr fontId="1" type="noConversion"/>
  </si>
  <si>
    <t>&lt;0.01</t>
    <phoneticPr fontId="1" type="noConversion"/>
  </si>
  <si>
    <t>任务类型（可选）</t>
    <phoneticPr fontId="1" type="noConversion"/>
  </si>
  <si>
    <t>受试人数（可选）</t>
    <phoneticPr fontId="1" type="noConversion"/>
  </si>
  <si>
    <t>2个任务（纵向+队列）；8种句法结构频数</t>
    <phoneticPr fontId="1" type="noConversion"/>
  </si>
  <si>
    <t>8 (long), 10/5 (cohort)</t>
    <phoneticPr fontId="1" type="noConversion"/>
  </si>
  <si>
    <t>Table 2, Table 3</t>
    <phoneticPr fontId="1" type="noConversion"/>
  </si>
  <si>
    <t>其他名称</t>
    <phoneticPr fontId="1" type="noConversion"/>
  </si>
  <si>
    <t>MMU</t>
    <phoneticPr fontId="1" type="noConversion"/>
  </si>
  <si>
    <t>32 (8/8/8/8)</t>
    <phoneticPr fontId="1" type="noConversion"/>
  </si>
  <si>
    <t>软件（可选）</t>
    <phoneticPr fontId="1" type="noConversion"/>
  </si>
  <si>
    <t>manual + LINGQUEST</t>
    <phoneticPr fontId="1" type="noConversion"/>
  </si>
  <si>
    <t>Age (50+/60+/70+/80+)</t>
    <phoneticPr fontId="1" type="noConversion"/>
  </si>
  <si>
    <t>&lt;0.05</t>
    <phoneticPr fontId="1" type="noConversion"/>
  </si>
  <si>
    <t>DG</t>
    <phoneticPr fontId="1" type="noConversion"/>
  </si>
  <si>
    <t>强相关</t>
    <phoneticPr fontId="1" type="noConversion"/>
  </si>
  <si>
    <t>Mean Length of Utterance by Morphemes</t>
    <phoneticPr fontId="1" type="noConversion"/>
  </si>
  <si>
    <t>缺乏明确定义，只列举了singular nouns, demonstrative pronouns, or conjunctions</t>
    <phoneticPr fontId="1" type="noConversion"/>
  </si>
  <si>
    <t>30/87</t>
    <phoneticPr fontId="1" type="noConversion"/>
  </si>
  <si>
    <t>the percent of sentence-initial or left-branching subordinate or embedded clauses (Kemper et al. 1989: 55)</t>
    <phoneticPr fontId="1" type="noConversion"/>
  </si>
  <si>
    <t>the percent of sentence-final or right-branching embedded or subordinate clauses (Kemper et al. 1989: 55)</t>
    <phoneticPr fontId="1" type="noConversion"/>
  </si>
  <si>
    <t>the percent of other subordinate or embedded clauses that could not be classified as to position (Kemper et al. 1989: 55)</t>
    <phoneticPr fontId="1" type="noConversion"/>
  </si>
  <si>
    <t>SALT</t>
    <phoneticPr fontId="1" type="noConversion"/>
  </si>
  <si>
    <t>3大类12个（嵌套结构、非嵌套结构和长度，2个长度和10种句法结构）</t>
    <phoneticPr fontId="1" type="noConversion"/>
  </si>
  <si>
    <t>D-level, DLevel (Cheung &amp; Kemper 1992)</t>
    <phoneticPr fontId="1" type="noConversion"/>
  </si>
  <si>
    <t>设计之初目的是用于句法理解；取3个词，Frazier原始的就是取整句的moving window=3的最大值</t>
    <phoneticPr fontId="1" type="noConversion"/>
  </si>
  <si>
    <t>PID, PDensity (Cheung &amp; Kemper 1992)</t>
    <phoneticPr fontId="1" type="noConversion"/>
  </si>
  <si>
    <t>Propositional Density</t>
    <phoneticPr fontId="1" type="noConversion"/>
  </si>
  <si>
    <t>Propositional Idea Density, Idea Density</t>
    <phoneticPr fontId="1" type="noConversion"/>
  </si>
  <si>
    <t>Turner &amp; Greene</t>
    <phoneticPr fontId="1" type="noConversion"/>
  </si>
  <si>
    <t>10/10/10</t>
    <phoneticPr fontId="1" type="noConversion"/>
  </si>
  <si>
    <t>manual</t>
    <phoneticPr fontId="1" type="noConversion"/>
  </si>
  <si>
    <t>PID</t>
    <phoneticPr fontId="1" type="noConversion"/>
  </si>
  <si>
    <t>2项实验（第二项是理解任务，所以这里只算第一项）</t>
    <phoneticPr fontId="1" type="noConversion"/>
  </si>
  <si>
    <t>10.1017/S0142716400005427</t>
    <phoneticPr fontId="1" type="noConversion"/>
  </si>
  <si>
    <t>10.1017/S0142716400008419</t>
    <phoneticPr fontId="1" type="noConversion"/>
  </si>
  <si>
    <t>10.1093/geronj/42.3.323</t>
    <phoneticPr fontId="1" type="noConversion"/>
  </si>
  <si>
    <t>10.1044/jshr.3003.343</t>
    <phoneticPr fontId="1" type="noConversion"/>
  </si>
  <si>
    <t>10.1016/0271-5309(86)90006-6</t>
    <phoneticPr fontId="1" type="noConversion"/>
  </si>
  <si>
    <t>10.1001/archneur.1993.00540010075021</t>
    <phoneticPr fontId="1" type="noConversion"/>
  </si>
  <si>
    <t>10.1080/13825589408256581</t>
    <phoneticPr fontId="1" type="noConversion"/>
  </si>
  <si>
    <t>10.1080/01690969508407113</t>
    <phoneticPr fontId="1" type="noConversion"/>
  </si>
  <si>
    <t>10.1109/TASL.2011.2112351</t>
    <phoneticPr fontId="1" type="noConversion"/>
  </si>
  <si>
    <t>10.1017/S1355617707070609</t>
    <phoneticPr fontId="1" type="noConversion"/>
  </si>
  <si>
    <t>10.1017/S1041610210001092</t>
    <phoneticPr fontId="1" type="noConversion"/>
  </si>
  <si>
    <t>10.3758/s13428-010-0037-9</t>
    <phoneticPr fontId="1" type="noConversion"/>
  </si>
  <si>
    <t>10.1093/brain/awt269</t>
    <phoneticPr fontId="1" type="noConversion"/>
  </si>
  <si>
    <t>10.1186/s12859-016-1456-0</t>
    <phoneticPr fontId="1" type="noConversion"/>
  </si>
  <si>
    <t>10.3233/978-1-61499-852-5-705</t>
    <phoneticPr fontId="1" type="noConversion"/>
  </si>
  <si>
    <t>10.1016/j.eclinm.2020.100583</t>
    <phoneticPr fontId="1" type="noConversion"/>
  </si>
  <si>
    <t>10.1080/09296174.2019.1703485</t>
    <phoneticPr fontId="1" type="noConversion"/>
  </si>
  <si>
    <t>10.1080/02687038.2020.1742282</t>
    <phoneticPr fontId="1" type="noConversion"/>
  </si>
  <si>
    <t>10.1016/j.csl.2020.101113</t>
    <phoneticPr fontId="1" type="noConversion"/>
  </si>
  <si>
    <t>10.1044/2023_JSLHR-23-00009</t>
    <phoneticPr fontId="1" type="noConversion"/>
  </si>
  <si>
    <t>10.3760/cma.j.issn.1006-7876.2019.03.003</t>
    <phoneticPr fontId="1" type="noConversion"/>
  </si>
  <si>
    <t>_</t>
    <phoneticPr fontId="1" type="noConversion"/>
  </si>
  <si>
    <t>manual</t>
    <phoneticPr fontId="1" type="noConversion"/>
  </si>
  <si>
    <t>CDR (0/0.5/1/2)</t>
    <phoneticPr fontId="1" type="noConversion"/>
  </si>
  <si>
    <t>174/75/91/28</t>
    <phoneticPr fontId="1" type="noConversion"/>
  </si>
  <si>
    <t>3大类（4个句法指标，2个长度，1个DSS，1个PID，DSS可细分为6个）</t>
    <phoneticPr fontId="1" type="noConversion"/>
  </si>
  <si>
    <t>下降</t>
    <phoneticPr fontId="1" type="noConversion"/>
  </si>
  <si>
    <t>CDR (0/0.5/1)</t>
    <phoneticPr fontId="1" type="noConversion"/>
  </si>
  <si>
    <t>75/22/20</t>
    <phoneticPr fontId="1" type="noConversion"/>
  </si>
  <si>
    <t>4类18个指标（句法12个，2个长度，10个语法复杂度，其中DSS里包括7个分和1个总）</t>
    <phoneticPr fontId="1" type="noConversion"/>
  </si>
  <si>
    <t>complete sentence</t>
    <phoneticPr fontId="1" type="noConversion"/>
  </si>
  <si>
    <t>Kempler et al.</t>
    <phoneticPr fontId="1" type="noConversion"/>
  </si>
  <si>
    <t>来自儿童语言研究？</t>
    <phoneticPr fontId="1" type="noConversion"/>
  </si>
  <si>
    <t>Average degree</t>
    <phoneticPr fontId="1" type="noConversion"/>
  </si>
  <si>
    <t>CDR</t>
    <phoneticPr fontId="1" type="noConversion"/>
  </si>
  <si>
    <t>很长53页，这篇考察了特定句法结构，还有句法错误</t>
    <phoneticPr fontId="1" type="noConversion"/>
  </si>
  <si>
    <t>MMSE</t>
    <phoneticPr fontId="1" type="noConversion"/>
  </si>
  <si>
    <t>Snowdon et al.</t>
    <phoneticPr fontId="1" type="noConversion"/>
  </si>
  <si>
    <t>MMSE</t>
    <phoneticPr fontId="1" type="noConversion"/>
  </si>
  <si>
    <t>*</t>
    <phoneticPr fontId="1" type="noConversion"/>
  </si>
  <si>
    <t>&lt;0.05</t>
    <phoneticPr fontId="1" type="noConversion"/>
  </si>
  <si>
    <t>***</t>
    <phoneticPr fontId="1" type="noConversion"/>
  </si>
  <si>
    <t>&lt;0.001</t>
    <phoneticPr fontId="1" type="noConversion"/>
  </si>
  <si>
    <t>上升</t>
    <phoneticPr fontId="1" type="noConversion"/>
  </si>
  <si>
    <t>MMSE得分越高，认知状态越好</t>
    <phoneticPr fontId="1" type="noConversion"/>
  </si>
  <si>
    <t>指标（文献中的名称）</t>
    <phoneticPr fontId="1" type="noConversion"/>
  </si>
  <si>
    <t>2项研究（研究1是年龄，研究2是AD）</t>
    <phoneticPr fontId="1" type="noConversion"/>
  </si>
  <si>
    <t>Table 2, Table 5</t>
    <phoneticPr fontId="1" type="noConversion"/>
  </si>
  <si>
    <t>AD Time</t>
    <phoneticPr fontId="1" type="noConversion"/>
  </si>
  <si>
    <t>Age</t>
    <phoneticPr fontId="1" type="noConversion"/>
  </si>
  <si>
    <t>CDR (0/0.5)</t>
    <phoneticPr fontId="1" type="noConversion"/>
  </si>
  <si>
    <t>22/15</t>
    <phoneticPr fontId="1" type="noConversion"/>
  </si>
  <si>
    <t>manual + auto</t>
    <phoneticPr fontId="1" type="noConversion"/>
  </si>
  <si>
    <t>2项任务（LM1 immediate/LM2 delayed）</t>
    <phoneticPr fontId="1" type="noConversion"/>
  </si>
  <si>
    <t>Yngve score per word (Roark et al. 2007a)</t>
    <phoneticPr fontId="1" type="noConversion"/>
  </si>
  <si>
    <t>(Mean Yngve Score)</t>
    <phoneticPr fontId="1" type="noConversion"/>
  </si>
  <si>
    <t>2007a</t>
    <phoneticPr fontId="1" type="noConversion"/>
  </si>
  <si>
    <t>复杂公式</t>
    <phoneticPr fontId="1" type="noConversion"/>
  </si>
  <si>
    <t>整句平均</t>
    <phoneticPr fontId="1" type="noConversion"/>
  </si>
  <si>
    <t>？</t>
    <phoneticPr fontId="1" type="noConversion"/>
  </si>
  <si>
    <t>&lt;0.01</t>
    <phoneticPr fontId="1" type="noConversion"/>
  </si>
  <si>
    <t>有可能是显著下降，没标出来</t>
    <phoneticPr fontId="1" type="noConversion"/>
  </si>
  <si>
    <t>Text Length</t>
    <phoneticPr fontId="1" type="noConversion"/>
  </si>
  <si>
    <t>Mean Words per Clause</t>
    <phoneticPr fontId="1" type="noConversion"/>
  </si>
  <si>
    <t>W/C</t>
    <phoneticPr fontId="1" type="noConversion"/>
  </si>
  <si>
    <t>长度</t>
    <phoneticPr fontId="1" type="noConversion"/>
  </si>
  <si>
    <t>N</t>
    <phoneticPr fontId="1" type="noConversion"/>
  </si>
  <si>
    <t>Total words</t>
    <phoneticPr fontId="1" type="noConversion"/>
  </si>
  <si>
    <t>2007b LM I</t>
    <phoneticPr fontId="1" type="noConversion"/>
  </si>
  <si>
    <t>Words per utterance</t>
    <phoneticPr fontId="1" type="noConversion"/>
  </si>
  <si>
    <t>Total utterances</t>
    <phoneticPr fontId="1" type="noConversion"/>
  </si>
  <si>
    <t>Total words</t>
    <phoneticPr fontId="1" type="noConversion"/>
  </si>
  <si>
    <t>2007b LM II</t>
    <phoneticPr fontId="1" type="noConversion"/>
  </si>
  <si>
    <t>2007b LM I Manual</t>
    <phoneticPr fontId="1" type="noConversion"/>
  </si>
  <si>
    <t>2007b LM II Manual</t>
    <phoneticPr fontId="1" type="noConversion"/>
  </si>
  <si>
    <t>Total sentences</t>
    <phoneticPr fontId="1" type="noConversion"/>
  </si>
  <si>
    <t>S</t>
    <phoneticPr fontId="1" type="noConversion"/>
  </si>
  <si>
    <t>Tree nodes per word</t>
    <phoneticPr fontId="1" type="noConversion"/>
  </si>
  <si>
    <t>POS-tag Cross Entropy</t>
    <phoneticPr fontId="1" type="noConversion"/>
  </si>
  <si>
    <t>2007b</t>
    <phoneticPr fontId="1" type="noConversion"/>
  </si>
  <si>
    <t>比例</t>
    <phoneticPr fontId="1" type="noConversion"/>
  </si>
  <si>
    <t>29/18</t>
    <phoneticPr fontId="1" type="noConversion"/>
  </si>
  <si>
    <t>10个指标（3+7个）</t>
    <phoneticPr fontId="1" type="noConversion"/>
  </si>
  <si>
    <t>其他指标</t>
    <phoneticPr fontId="1" type="noConversion"/>
  </si>
  <si>
    <t>争议指标</t>
    <phoneticPr fontId="1" type="noConversion"/>
  </si>
  <si>
    <t>19/21</t>
    <phoneticPr fontId="1" type="noConversion"/>
  </si>
  <si>
    <t>CLAS</t>
    <phoneticPr fontId="1" type="noConversion"/>
  </si>
  <si>
    <t>AD (4 books)</t>
    <phoneticPr fontId="1" type="noConversion"/>
  </si>
  <si>
    <t>37/37</t>
    <phoneticPr fontId="1" type="noConversion"/>
  </si>
  <si>
    <t>Words per retell</t>
    <phoneticPr fontId="1" type="noConversion"/>
  </si>
  <si>
    <t>Utterance per retell</t>
    <phoneticPr fontId="1" type="noConversion"/>
  </si>
  <si>
    <t>2011 LM I</t>
    <phoneticPr fontId="1" type="noConversion"/>
  </si>
  <si>
    <t>2011 LM II</t>
  </si>
  <si>
    <t>2011 LM II</t>
    <phoneticPr fontId="1" type="noConversion"/>
  </si>
  <si>
    <t>MLU</t>
    <phoneticPr fontId="1" type="noConversion"/>
  </si>
  <si>
    <t>2011 LM I Manual</t>
    <phoneticPr fontId="1" type="noConversion"/>
  </si>
  <si>
    <t>2011 LM II Manual</t>
    <phoneticPr fontId="1" type="noConversion"/>
  </si>
  <si>
    <t>Table IV</t>
    <phoneticPr fontId="1" type="noConversion"/>
  </si>
  <si>
    <t>实证+机器学习</t>
    <phoneticPr fontId="1" type="noConversion"/>
  </si>
  <si>
    <t>auto (Berndt et al. 2000)</t>
    <phoneticPr fontId="1" type="noConversion"/>
  </si>
  <si>
    <t>15/9（9个发展到了中度）</t>
    <phoneticPr fontId="1" type="noConversion"/>
  </si>
  <si>
    <t>没有给句法指标的p值，只在行文中提了一下；纵向队列</t>
    <phoneticPr fontId="1" type="noConversion"/>
  </si>
  <si>
    <t>15/15</t>
    <phoneticPr fontId="1" type="noConversion"/>
  </si>
  <si>
    <t>unknown</t>
    <phoneticPr fontId="1" type="noConversion"/>
  </si>
  <si>
    <t>Excel + Pajek</t>
    <phoneticPr fontId="1" type="noConversion"/>
  </si>
  <si>
    <t>Table 3上的文本</t>
    <phoneticPr fontId="1" type="noConversion"/>
  </si>
  <si>
    <t>30/30</t>
    <phoneticPr fontId="1" type="noConversion"/>
  </si>
  <si>
    <t>表2</t>
    <phoneticPr fontId="1" type="noConversion"/>
  </si>
  <si>
    <t>Syntactic errors</t>
    <phoneticPr fontId="1" type="noConversion"/>
  </si>
  <si>
    <t>频数</t>
    <phoneticPr fontId="1" type="noConversion"/>
  </si>
  <si>
    <t>Mean Length of Utterance by Characters</t>
    <phoneticPr fontId="1" type="noConversion"/>
  </si>
  <si>
    <t>(MZU)</t>
    <phoneticPr fontId="1" type="noConversion"/>
  </si>
  <si>
    <t>李妍等</t>
    <phoneticPr fontId="1" type="noConversion"/>
  </si>
  <si>
    <t>合理，实际上与英语的词是对标的，因为英语的词还是书写词</t>
    <phoneticPr fontId="1" type="noConversion"/>
  </si>
  <si>
    <t>分语素、分句</t>
    <phoneticPr fontId="1" type="noConversion"/>
  </si>
  <si>
    <t>分句</t>
    <phoneticPr fontId="1" type="noConversion"/>
  </si>
  <si>
    <t>parser + manual</t>
    <phoneticPr fontId="1" type="noConversion"/>
  </si>
  <si>
    <t>Mean Length of Sentence (Lundholm-Fors et al. 2018), Mean Length of Utterance by Words, Words per utterance (Roark et al. 2007b)</t>
    <phoneticPr fontId="1" type="noConversion"/>
  </si>
  <si>
    <t>Maximal Dependency Distance</t>
    <phoneticPr fontId="1" type="noConversion"/>
  </si>
  <si>
    <t>MaxDD</t>
    <phoneticPr fontId="1" type="noConversion"/>
  </si>
  <si>
    <t>Maximum dependency (Lundholm Fors et al. 2018)</t>
    <phoneticPr fontId="1" type="noConversion"/>
  </si>
  <si>
    <t>Total Dependency</t>
    <phoneticPr fontId="1" type="noConversion"/>
  </si>
  <si>
    <t>Total DD</t>
    <phoneticPr fontId="1" type="noConversion"/>
  </si>
  <si>
    <t>DG</t>
    <phoneticPr fontId="1" type="noConversion"/>
  </si>
  <si>
    <t>4大类18个特征（句法16个，排除了2个不流利指标false start和interruption）</t>
    <phoneticPr fontId="1" type="noConversion"/>
  </si>
  <si>
    <t>Syntactic structures</t>
    <phoneticPr fontId="1" type="noConversion"/>
  </si>
  <si>
    <t>Figure 3</t>
    <phoneticPr fontId="1" type="noConversion"/>
  </si>
  <si>
    <t>Age (Young/old)</t>
    <phoneticPr fontId="1" type="noConversion"/>
  </si>
  <si>
    <t>76/36</t>
    <phoneticPr fontId="1" type="noConversion"/>
  </si>
  <si>
    <t>7类10个（他自己的多维句法结构包括7个维度）</t>
    <phoneticPr fontId="1" type="noConversion"/>
  </si>
  <si>
    <t>AD (CG/MCI/e-D)</t>
    <phoneticPr fontId="1" type="noConversion"/>
  </si>
  <si>
    <t>48/32/16</t>
    <phoneticPr fontId="1" type="noConversion"/>
  </si>
  <si>
    <t>SSVAD + Kaldi-DNN-ASR package</t>
    <phoneticPr fontId="1" type="noConversion"/>
  </si>
  <si>
    <t>Table 9</t>
    <phoneticPr fontId="1" type="noConversion"/>
  </si>
  <si>
    <t>6大类87个特征（句法5小类9个特征）</t>
    <phoneticPr fontId="1" type="noConversion"/>
  </si>
  <si>
    <t>大量研究使用。Calzà et al.2021还考察了这个指标的SD</t>
    <phoneticPr fontId="1" type="noConversion"/>
  </si>
  <si>
    <t>Syntactic Embeddedness, maximum depth of the structure</t>
    <phoneticPr fontId="1" type="noConversion"/>
  </si>
  <si>
    <t>(Maximal Hierachical Distance, Maximal Depth)</t>
    <phoneticPr fontId="1" type="noConversion"/>
  </si>
  <si>
    <t>MHD, NDD等</t>
    <phoneticPr fontId="1" type="noConversion"/>
  </si>
  <si>
    <t>AD (SCI/MCI/AD)</t>
    <phoneticPr fontId="1" type="noConversion"/>
  </si>
  <si>
    <t>manual + MaltParser</t>
    <phoneticPr fontId="1" type="noConversion"/>
  </si>
  <si>
    <t>28/41/45</t>
    <phoneticPr fontId="1" type="noConversion"/>
  </si>
  <si>
    <t>Global Dependency Distance （Calzà et al. 2021）
Average Dependency Distance（Aronsson et al. 2021）</t>
    <phoneticPr fontId="1" type="noConversion"/>
  </si>
  <si>
    <t>2个指标（1个句法MDD，1个PID）</t>
    <phoneticPr fontId="1" type="noConversion"/>
  </si>
  <si>
    <t>AD (control/case)</t>
    <phoneticPr fontId="1" type="noConversion"/>
  </si>
  <si>
    <t>40/40 (testset)</t>
    <phoneticPr fontId="1" type="noConversion"/>
  </si>
  <si>
    <t>AD</t>
    <phoneticPr fontId="1" type="noConversion"/>
  </si>
  <si>
    <t>补充材料非常长，有12k字。使用指标扩充太厉害，不单独拿出来了</t>
    <phoneticPr fontId="1" type="noConversion"/>
  </si>
  <si>
    <t>AD (CG/AD)</t>
    <phoneticPr fontId="1" type="noConversion"/>
  </si>
  <si>
    <t>61/60</t>
    <phoneticPr fontId="1" type="noConversion"/>
  </si>
  <si>
    <t>2大类9个指标（句法4个，3个分1个总）</t>
    <phoneticPr fontId="1" type="noConversion"/>
  </si>
  <si>
    <t>Syntactic index</t>
    <phoneticPr fontId="1" type="noConversion"/>
  </si>
  <si>
    <t>总指标</t>
    <phoneticPr fontId="1" type="noConversion"/>
  </si>
  <si>
    <t>SI</t>
    <phoneticPr fontId="1" type="noConversion"/>
  </si>
  <si>
    <t>①obtained by dividing the number of complex clauses (subordinate, coordinate, and infinitive) by the total number of clauses (simple and complex). (Duong et al. 2005)
②the ratio of the total number of complex sentences and their subtypes (subordinated [Su], coordinated syntactic [Co] and reduced [Rd]) to the total number of sentences spoken by the subject. (de Lira et al. 2011)</t>
    <phoneticPr fontId="1" type="noConversion"/>
  </si>
  <si>
    <t>关注三种特定结构：从属、并列、不定式；在第二篇文献葡语定义中包括gerund等</t>
    <phoneticPr fontId="1" type="noConversion"/>
  </si>
  <si>
    <t>AD (HEG/PrADG (Probable AD Group))</t>
    <phoneticPr fontId="1" type="noConversion"/>
  </si>
  <si>
    <t>99/169</t>
    <phoneticPr fontId="1" type="noConversion"/>
  </si>
  <si>
    <t>control subject到Moderate AD</t>
  </si>
  <si>
    <t>Mild AD到Moderate AD</t>
  </si>
  <si>
    <t>Stanford Parser + manual</t>
    <phoneticPr fontId="1" type="noConversion"/>
  </si>
  <si>
    <t>Orimaye et al. 2017貌似使用了Total DD</t>
    <phoneticPr fontId="1" type="noConversion"/>
  </si>
  <si>
    <t>Production rules</t>
    <phoneticPr fontId="1" type="noConversion"/>
  </si>
  <si>
    <t>Orimaye et al.</t>
    <phoneticPr fontId="1" type="noConversion"/>
  </si>
  <si>
    <t>PSG</t>
    <phoneticPr fontId="1" type="noConversion"/>
  </si>
  <si>
    <t>“因地制宜”，Orimaye et al. 2017中定义为production rule hapax的数量</t>
    <phoneticPr fontId="1" type="noConversion"/>
  </si>
  <si>
    <t>(Number of Unique Dependencies)</t>
    <phoneticPr fontId="1" type="noConversion"/>
  </si>
  <si>
    <t>Number of Dependencies (Orimaye et al. 2017)</t>
    <phoneticPr fontId="1" type="noConversion"/>
  </si>
  <si>
    <t>the number of unique syntactic dependency relations found in every patient’s narrative</t>
    <phoneticPr fontId="1" type="noConversion"/>
  </si>
  <si>
    <t>(Average Unique Dependencies per Sentence)</t>
    <phoneticPr fontId="1" type="noConversion"/>
  </si>
  <si>
    <t>Average Dependencies per Sentence (Orimaye et al. 2017)</t>
    <phoneticPr fontId="1" type="noConversion"/>
  </si>
  <si>
    <t>the average number of the unique dependency relations per sentence</t>
    <phoneticPr fontId="1" type="noConversion"/>
  </si>
  <si>
    <t>the sum of all the dependency distances, in which each dependency distance is the absolute difference between the serial position of two words that participate in a dependency relation （Orimaye et al. 2017)</t>
    <phoneticPr fontId="1" type="noConversion"/>
  </si>
  <si>
    <t>MLU</t>
    <phoneticPr fontId="1" type="noConversion"/>
  </si>
  <si>
    <t>不流利</t>
    <phoneticPr fontId="1" type="noConversion"/>
  </si>
  <si>
    <t>语种（可选）</t>
    <phoneticPr fontId="1" type="noConversion"/>
  </si>
  <si>
    <t>瑞典语</t>
    <phoneticPr fontId="1" type="noConversion"/>
  </si>
  <si>
    <t>汉语</t>
    <phoneticPr fontId="1" type="noConversion"/>
  </si>
  <si>
    <t>只有MDD提了一下p值，还很严谨地做了方差齐次的检验。但他没汇报p值具体的值，只说&lt;0.05，实际也有可能更小。</t>
    <phoneticPr fontId="1" type="noConversion"/>
  </si>
  <si>
    <t>巴西葡语</t>
    <phoneticPr fontId="1" type="noConversion"/>
  </si>
  <si>
    <t>考察了词汇错误</t>
    <phoneticPr fontId="1" type="noConversion"/>
  </si>
  <si>
    <t>西语</t>
    <phoneticPr fontId="1" type="noConversion"/>
  </si>
  <si>
    <t>意语</t>
    <phoneticPr fontId="1" type="noConversion"/>
  </si>
  <si>
    <t>ML的同时也汇报了各指标的p值</t>
    <phoneticPr fontId="1" type="noConversion"/>
  </si>
  <si>
    <t>英语</t>
    <phoneticPr fontId="1" type="noConversion"/>
  </si>
  <si>
    <t>AD (HP/AD)</t>
    <phoneticPr fontId="1" type="noConversion"/>
  </si>
  <si>
    <t>AD (NC/mild AD)</t>
    <phoneticPr fontId="1" type="noConversion"/>
  </si>
  <si>
    <t>CI (HC/SCI/MCI)</t>
    <phoneticPr fontId="1" type="noConversion"/>
  </si>
  <si>
    <t>36/23/31</t>
    <phoneticPr fontId="1" type="noConversion"/>
  </si>
  <si>
    <t>AD (HC/MCI/Mild AD; MCI/Mild AD/Moderate AD)</t>
    <phoneticPr fontId="1" type="noConversion"/>
  </si>
  <si>
    <t>E280A mutation (noncarrier/carrier)</t>
    <phoneticPr fontId="1" type="noConversion"/>
  </si>
  <si>
    <t>AD (NC/AD)</t>
    <phoneticPr fontId="1" type="noConversion"/>
  </si>
  <si>
    <t>Garrard et al.</t>
    <phoneticPr fontId="1" type="noConversion"/>
  </si>
  <si>
    <t>10.1093/brain/awh341</t>
    <phoneticPr fontId="1" type="noConversion"/>
  </si>
  <si>
    <t>The effects of very early Alzheimer's disease on the characteristics of writing by a renowned author</t>
    <phoneticPr fontId="1" type="noConversion"/>
  </si>
  <si>
    <t>AD (3 books)</t>
    <phoneticPr fontId="1" type="noConversion"/>
  </si>
  <si>
    <t>词汇+句法</t>
    <phoneticPr fontId="1" type="noConversion"/>
  </si>
  <si>
    <t>AD</t>
    <phoneticPr fontId="1" type="noConversion"/>
  </si>
  <si>
    <t>Words per sentence</t>
    <phoneticPr fontId="1" type="noConversion"/>
  </si>
  <si>
    <t>MLU</t>
    <phoneticPr fontId="1" type="noConversion"/>
  </si>
  <si>
    <t>MCU</t>
    <phoneticPr fontId="1" type="noConversion"/>
  </si>
  <si>
    <t>Clauses per sentence</t>
    <phoneticPr fontId="1" type="noConversion"/>
  </si>
  <si>
    <t>先升后降</t>
    <phoneticPr fontId="1" type="noConversion"/>
  </si>
  <si>
    <t>&lt;0.05</t>
    <phoneticPr fontId="1" type="noConversion"/>
  </si>
  <si>
    <t>*</t>
    <phoneticPr fontId="1" type="noConversion"/>
  </si>
  <si>
    <t>&lt;0.01</t>
    <phoneticPr fontId="1" type="noConversion"/>
  </si>
  <si>
    <t>**</t>
    <phoneticPr fontId="1" type="noConversion"/>
  </si>
  <si>
    <t>打分</t>
    <phoneticPr fontId="1" type="noConversion"/>
  </si>
  <si>
    <t>Walker et al.</t>
    <phoneticPr fontId="1" type="noConversion"/>
  </si>
  <si>
    <t>Speech and Language Characteristics of an Aging Population</t>
    <phoneticPr fontId="1" type="noConversion"/>
  </si>
  <si>
    <t>Speech and Language</t>
    <phoneticPr fontId="1" type="noConversion"/>
  </si>
  <si>
    <t>10.1016/B978-0-12-608606-5.50010-7</t>
    <phoneticPr fontId="1" type="noConversion"/>
  </si>
  <si>
    <t>实证</t>
    <phoneticPr fontId="1" type="noConversion"/>
  </si>
  <si>
    <t>Mean Length of T-unit</t>
    <phoneticPr fontId="1" type="noConversion"/>
  </si>
  <si>
    <t>Words/T-unit (Walker et al. 1981)</t>
    <phoneticPr fontId="1" type="noConversion"/>
  </si>
  <si>
    <t>W/T</t>
    <phoneticPr fontId="1" type="noConversion"/>
  </si>
  <si>
    <t>Hunt</t>
    <phoneticPr fontId="1" type="noConversion"/>
  </si>
  <si>
    <t>Number of Clauses per T-unit</t>
    <phoneticPr fontId="1" type="noConversion"/>
  </si>
  <si>
    <t>Clauses/T-unit  (Walker et al. 1981)</t>
    <phoneticPr fontId="1" type="noConversion"/>
  </si>
  <si>
    <t>C/T</t>
    <phoneticPr fontId="1" type="noConversion"/>
  </si>
  <si>
    <t>C/T</t>
    <phoneticPr fontId="1" type="noConversion"/>
  </si>
  <si>
    <t>Age</t>
    <phoneticPr fontId="1" type="noConversion"/>
  </si>
  <si>
    <t>**</t>
    <phoneticPr fontId="1" type="noConversion"/>
  </si>
  <si>
    <t>&lt;0.01</t>
    <phoneticPr fontId="1" type="noConversion"/>
  </si>
  <si>
    <t>下降</t>
    <phoneticPr fontId="1" type="noConversion"/>
  </si>
  <si>
    <t>57/54</t>
    <phoneticPr fontId="1" type="noConversion"/>
  </si>
  <si>
    <t>oral</t>
    <phoneticPr fontId="1" type="noConversion"/>
  </si>
  <si>
    <t>口语/书面语（可选）</t>
    <phoneticPr fontId="1" type="noConversion"/>
  </si>
  <si>
    <t>written</t>
    <phoneticPr fontId="1" type="noConversion"/>
  </si>
  <si>
    <t>Cookie Theft picture description task</t>
    <phoneticPr fontId="1" type="noConversion"/>
  </si>
  <si>
    <t>interview</t>
    <phoneticPr fontId="1" type="noConversion"/>
  </si>
  <si>
    <t>narrative writing</t>
    <phoneticPr fontId="1" type="noConversion"/>
  </si>
  <si>
    <t>immediate/delayed retelling or recall</t>
    <phoneticPr fontId="1" type="noConversion"/>
  </si>
  <si>
    <t>The Dog Story picture description task</t>
    <phoneticPr fontId="1" type="noConversion"/>
  </si>
  <si>
    <t>Murdoch's books</t>
    <phoneticPr fontId="1" type="noConversion"/>
  </si>
  <si>
    <t>autobiography</t>
    <phoneticPr fontId="1" type="noConversion"/>
  </si>
  <si>
    <t>sentence formulation tast</t>
    <phoneticPr fontId="1" type="noConversion"/>
  </si>
  <si>
    <t>narratives</t>
    <phoneticPr fontId="1" type="noConversion"/>
  </si>
  <si>
    <t>diary</t>
    <phoneticPr fontId="1" type="noConversion"/>
  </si>
  <si>
    <t>spontaneous speech</t>
    <phoneticPr fontId="1" type="noConversion"/>
  </si>
  <si>
    <t>2 oral + 1 written</t>
    <phoneticPr fontId="1" type="noConversion"/>
  </si>
  <si>
    <t>conversation</t>
    <phoneticPr fontId="1" type="noConversion"/>
  </si>
  <si>
    <t>Table XIII</t>
    <phoneticPr fontId="1" type="noConversion"/>
  </si>
  <si>
    <t>YES</t>
    <phoneticPr fontId="1" type="noConversion"/>
  </si>
  <si>
    <t>NO</t>
    <phoneticPr fontId="1" type="noConversion"/>
  </si>
  <si>
    <t>句法3个</t>
    <phoneticPr fontId="1" type="noConversion"/>
  </si>
  <si>
    <t>Geriatric psycholinguistics: Syntactic limitations of oral and written language</t>
    <phoneticPr fontId="1" type="noConversion"/>
  </si>
  <si>
    <t>综述</t>
    <phoneticPr fontId="1" type="noConversion"/>
  </si>
  <si>
    <t>综述+实证</t>
    <phoneticPr fontId="1" type="noConversion"/>
  </si>
  <si>
    <t>10.1017/CBO9780511575020.005</t>
    <phoneticPr fontId="1" type="noConversion"/>
  </si>
  <si>
    <t>Hungerford</t>
    <phoneticPr fontId="1" type="noConversion"/>
  </si>
  <si>
    <t>The syntactic complexity of the language of elderly with and without dementia in two language sample elicitation conditions</t>
    <phoneticPr fontId="1" type="noConversion"/>
  </si>
  <si>
    <t>①conversation ②referential (map)</t>
    <phoneticPr fontId="1" type="noConversion"/>
  </si>
  <si>
    <t>NP</t>
    <phoneticPr fontId="1" type="noConversion"/>
  </si>
  <si>
    <t>VP</t>
    <phoneticPr fontId="1" type="noConversion"/>
  </si>
  <si>
    <t>Simple utterances</t>
    <phoneticPr fontId="1" type="noConversion"/>
  </si>
  <si>
    <t>Modifier Phrase (MP)</t>
    <phoneticPr fontId="1" type="noConversion"/>
  </si>
  <si>
    <t>VP+NP</t>
    <phoneticPr fontId="1" type="noConversion"/>
  </si>
  <si>
    <t>NP+VP(+NP)*</t>
    <phoneticPr fontId="1" type="noConversion"/>
  </si>
  <si>
    <t>NP+cop+(NP/MOD)</t>
    <phoneticPr fontId="1" type="noConversion"/>
  </si>
  <si>
    <t>NP+aux+VP</t>
    <phoneticPr fontId="1" type="noConversion"/>
  </si>
  <si>
    <t>aux+VP+NP</t>
    <phoneticPr fontId="1" type="noConversion"/>
  </si>
  <si>
    <t>NP(+aux)+cat(+VP)</t>
    <phoneticPr fontId="1" type="noConversion"/>
  </si>
  <si>
    <t>NP+modal(+aux)+VP(+NP)</t>
    <phoneticPr fontId="1" type="noConversion"/>
  </si>
  <si>
    <t>Complex utterances</t>
    <phoneticPr fontId="1" type="noConversion"/>
  </si>
  <si>
    <t>Infinitive</t>
    <phoneticPr fontId="1" type="noConversion"/>
  </si>
  <si>
    <t>Double infinitive</t>
    <phoneticPr fontId="1" type="noConversion"/>
  </si>
  <si>
    <t>Coordination</t>
    <phoneticPr fontId="1" type="noConversion"/>
  </si>
  <si>
    <t>Conjunction deletion</t>
    <phoneticPr fontId="1" type="noConversion"/>
  </si>
  <si>
    <t>Adverbial clause</t>
    <phoneticPr fontId="1" type="noConversion"/>
  </si>
  <si>
    <t>Relative clause</t>
    <phoneticPr fontId="1" type="noConversion"/>
  </si>
  <si>
    <t>Infinitive clause with different subject</t>
    <phoneticPr fontId="1" type="noConversion"/>
  </si>
  <si>
    <t>Wh-infinitive clause</t>
    <phoneticPr fontId="1" type="noConversion"/>
  </si>
  <si>
    <t>Embedding with coordination</t>
    <phoneticPr fontId="1" type="noConversion"/>
  </si>
  <si>
    <t>Double embedding</t>
    <phoneticPr fontId="1" type="noConversion"/>
  </si>
  <si>
    <t>Complex structure combinations</t>
    <phoneticPr fontId="1" type="noConversion"/>
  </si>
  <si>
    <t>The LINGQUEST 1</t>
    <phoneticPr fontId="1" type="noConversion"/>
  </si>
  <si>
    <t>Group (normal young/normal elderly/elderly with dementia)</t>
    <phoneticPr fontId="1" type="noConversion"/>
  </si>
  <si>
    <t>学位论文（Southern Illinois University at Carbondale）</t>
    <phoneticPr fontId="1" type="noConversion"/>
  </si>
  <si>
    <t>ISBN: 979-8-207-60650-7
ProquestID: 303939366</t>
    <phoneticPr fontId="1" type="noConversion"/>
  </si>
  <si>
    <t>10.5555/1572392.1572394</t>
    <phoneticPr fontId="1" type="noConversion"/>
  </si>
  <si>
    <t>10.1037/0882-7974.16.4.600</t>
    <phoneticPr fontId="1" type="noConversion"/>
  </si>
  <si>
    <t>Psychology and Aging</t>
    <phoneticPr fontId="1" type="noConversion"/>
  </si>
  <si>
    <t>DOI或其他引文数据库字段</t>
    <phoneticPr fontId="1" type="noConversion"/>
  </si>
  <si>
    <t>期刊（可选）</t>
    <phoneticPr fontId="1" type="noConversion"/>
  </si>
  <si>
    <t>考察自变量; 协变量</t>
    <phoneticPr fontId="1" type="noConversion"/>
  </si>
  <si>
    <t>Aronsson et al.</t>
    <phoneticPr fontId="1" type="noConversion"/>
  </si>
  <si>
    <t>Language, Memory and Aging</t>
    <phoneticPr fontId="1" type="noConversion"/>
  </si>
  <si>
    <t>Lai et al.</t>
    <phoneticPr fontId="1" type="noConversion"/>
  </si>
  <si>
    <t>To be semantically-impaired or to be syntactically-impaired: Linguistic patterns in Chinese-speaking persons with or without dementia</t>
    <phoneticPr fontId="1" type="noConversion"/>
  </si>
  <si>
    <t>10.1016/j.jneuroling.2009.03.004</t>
    <phoneticPr fontId="1" type="noConversion"/>
  </si>
  <si>
    <t>NO</t>
    <phoneticPr fontId="1" type="noConversion"/>
  </si>
  <si>
    <t>Journal of Neurolinguistics</t>
    <phoneticPr fontId="1" type="noConversion"/>
  </si>
  <si>
    <t>Table 5, 6, 7</t>
    <phoneticPr fontId="1" type="noConversion"/>
  </si>
  <si>
    <t>YES</t>
    <phoneticPr fontId="1" type="noConversion"/>
  </si>
  <si>
    <t>32/30</t>
    <phoneticPr fontId="1" type="noConversion"/>
  </si>
  <si>
    <t>AD (control/AD)</t>
    <phoneticPr fontId="1" type="noConversion"/>
  </si>
  <si>
    <t>manual</t>
    <phoneticPr fontId="1" type="noConversion"/>
  </si>
  <si>
    <t>有句法错误、语义错误。</t>
    <phoneticPr fontId="1" type="noConversion"/>
  </si>
  <si>
    <t>有句法错误、语义错误。</t>
    <phoneticPr fontId="1" type="noConversion"/>
  </si>
  <si>
    <t>语义+句法（句法结构10种，句法错误4种）</t>
    <phoneticPr fontId="1" type="noConversion"/>
  </si>
  <si>
    <t>Functors</t>
    <phoneticPr fontId="1" type="noConversion"/>
  </si>
  <si>
    <t>Tense confusion</t>
    <phoneticPr fontId="1" type="noConversion"/>
  </si>
  <si>
    <t>Ambiguous classifiers</t>
    <phoneticPr fontId="1" type="noConversion"/>
  </si>
  <si>
    <t>Unintelligible sentences</t>
    <phoneticPr fontId="1" type="noConversion"/>
  </si>
  <si>
    <t>Independent Clauses</t>
    <phoneticPr fontId="1" type="noConversion"/>
  </si>
  <si>
    <t>Dependent Clauses</t>
    <phoneticPr fontId="1" type="noConversion"/>
  </si>
  <si>
    <t>Incomplete Clauses</t>
    <phoneticPr fontId="1" type="noConversion"/>
  </si>
  <si>
    <t>*</t>
    <phoneticPr fontId="1" type="noConversion"/>
  </si>
  <si>
    <t>&lt;0.05</t>
    <phoneticPr fontId="1" type="noConversion"/>
  </si>
  <si>
    <t>Simple declarative</t>
    <phoneticPr fontId="1" type="noConversion"/>
  </si>
  <si>
    <t>Head complement</t>
    <phoneticPr fontId="1" type="noConversion"/>
  </si>
  <si>
    <t>Existential</t>
    <phoneticPr fontId="1" type="noConversion"/>
  </si>
  <si>
    <t>Relative</t>
    <phoneticPr fontId="1" type="noConversion"/>
  </si>
  <si>
    <t>Conjoined</t>
    <phoneticPr fontId="1" type="noConversion"/>
  </si>
  <si>
    <t>Impersonal</t>
    <phoneticPr fontId="1" type="noConversion"/>
  </si>
  <si>
    <t>Question</t>
    <phoneticPr fontId="1" type="noConversion"/>
  </si>
  <si>
    <t>**</t>
    <phoneticPr fontId="1" type="noConversion"/>
  </si>
  <si>
    <t>&lt;0.01</t>
    <phoneticPr fontId="1" type="noConversion"/>
  </si>
  <si>
    <t>下降</t>
    <phoneticPr fontId="1" type="noConversion"/>
  </si>
  <si>
    <t>Clause types</t>
    <phoneticPr fontId="1" type="noConversion"/>
  </si>
  <si>
    <t>Sentence types</t>
    <phoneticPr fontId="1" type="noConversion"/>
  </si>
  <si>
    <t>错误</t>
    <phoneticPr fontId="1" type="noConversion"/>
  </si>
  <si>
    <t>流利度</t>
    <phoneticPr fontId="1" type="noConversion"/>
  </si>
  <si>
    <t>词汇复杂度</t>
    <phoneticPr fontId="1" type="noConversion"/>
  </si>
  <si>
    <t>指标列表p.67；Kemper系列的起点</t>
    <phoneticPr fontId="1" type="noConversion"/>
  </si>
  <si>
    <t>在原文献中所属类型</t>
    <phoneticPr fontId="1" type="noConversion"/>
  </si>
  <si>
    <t>Hungerford</t>
    <phoneticPr fontId="1" type="noConversion"/>
  </si>
  <si>
    <t>统一结构名</t>
    <phoneticPr fontId="1" type="noConversion"/>
  </si>
  <si>
    <t>计算公式</t>
    <phoneticPr fontId="1" type="noConversion"/>
  </si>
  <si>
    <t>复杂结构数除以简单结构数</t>
    <phoneticPr fontId="1" type="noConversion"/>
  </si>
  <si>
    <t>资料具体位置</t>
    <phoneticPr fontId="1" type="noConversion"/>
  </si>
  <si>
    <t>Syntactic Errors</t>
    <phoneticPr fontId="1" type="noConversion"/>
  </si>
  <si>
    <t>频数</t>
    <phoneticPr fontId="1" type="noConversion"/>
  </si>
  <si>
    <t>Table 5</t>
    <phoneticPr fontId="1" type="noConversion"/>
  </si>
  <si>
    <t>Table 6</t>
    <phoneticPr fontId="1" type="noConversion"/>
  </si>
  <si>
    <t>Table 7</t>
    <phoneticPr fontId="1" type="noConversion"/>
  </si>
  <si>
    <t>Table 1</t>
  </si>
  <si>
    <t>Table 1</t>
    <phoneticPr fontId="1" type="noConversion"/>
  </si>
  <si>
    <t>Simple</t>
    <phoneticPr fontId="1" type="noConversion"/>
  </si>
  <si>
    <t>Complex</t>
    <phoneticPr fontId="1" type="noConversion"/>
  </si>
  <si>
    <t>Syntactic</t>
    <phoneticPr fontId="1" type="noConversion"/>
  </si>
  <si>
    <t>百分比</t>
    <phoneticPr fontId="1" type="noConversion"/>
  </si>
  <si>
    <t>Tense</t>
    <phoneticPr fontId="1" type="noConversion"/>
  </si>
  <si>
    <t>Form class</t>
    <phoneticPr fontId="1" type="noConversion"/>
  </si>
  <si>
    <t>长度</t>
    <phoneticPr fontId="1" type="noConversion"/>
  </si>
  <si>
    <t>Embedded constructions</t>
    <phoneticPr fontId="1" type="noConversion"/>
  </si>
  <si>
    <t>Gerunds</t>
    <phoneticPr fontId="1" type="noConversion"/>
  </si>
  <si>
    <t>That-clauses</t>
    <phoneticPr fontId="1" type="noConversion"/>
  </si>
  <si>
    <t>Relative clauses</t>
    <phoneticPr fontId="1" type="noConversion"/>
  </si>
  <si>
    <t>Subordinates</t>
    <phoneticPr fontId="1" type="noConversion"/>
  </si>
  <si>
    <t>文献序号</t>
    <phoneticPr fontId="1" type="noConversion"/>
  </si>
  <si>
    <t>Coordinates</t>
    <phoneticPr fontId="1" type="noConversion"/>
  </si>
  <si>
    <t>Nonembedded constructions</t>
    <phoneticPr fontId="1" type="noConversion"/>
  </si>
  <si>
    <t>Fragments</t>
    <phoneticPr fontId="1" type="noConversion"/>
  </si>
  <si>
    <t>文献序号</t>
    <phoneticPr fontId="1" type="noConversion"/>
  </si>
  <si>
    <t>Length</t>
    <phoneticPr fontId="1" type="noConversion"/>
  </si>
  <si>
    <t>Table 3</t>
  </si>
  <si>
    <t>Table 3</t>
    <phoneticPr fontId="1" type="noConversion"/>
  </si>
  <si>
    <t>计算公式类型</t>
    <phoneticPr fontId="1" type="noConversion"/>
  </si>
  <si>
    <t>比例</t>
    <phoneticPr fontId="1" type="noConversion"/>
  </si>
  <si>
    <t>很长60页；目前发现唯一使用T-unit的指标</t>
    <phoneticPr fontId="1" type="noConversion"/>
  </si>
  <si>
    <t>W/C</t>
    <phoneticPr fontId="1" type="noConversion"/>
  </si>
  <si>
    <t>Words/clauses</t>
    <phoneticPr fontId="1" type="noConversion"/>
  </si>
  <si>
    <t>Syntax</t>
    <phoneticPr fontId="1" type="noConversion"/>
  </si>
  <si>
    <t>Table XIII</t>
    <phoneticPr fontId="1" type="noConversion"/>
  </si>
  <si>
    <t>Clauses/T-unit</t>
    <phoneticPr fontId="1" type="noConversion"/>
  </si>
  <si>
    <t>Words/T-unit</t>
    <phoneticPr fontId="1" type="noConversion"/>
  </si>
  <si>
    <t>Infinitives</t>
    <phoneticPr fontId="1" type="noConversion"/>
  </si>
  <si>
    <t>Wh-clauses</t>
    <phoneticPr fontId="1" type="noConversion"/>
  </si>
  <si>
    <t>Double embeddings</t>
    <phoneticPr fontId="1" type="noConversion"/>
  </si>
  <si>
    <t>Triple embeddings</t>
    <phoneticPr fontId="1" type="noConversion"/>
  </si>
  <si>
    <t>变量为Decade</t>
    <phoneticPr fontId="1" type="noConversion"/>
  </si>
  <si>
    <t>Simple sentence</t>
    <phoneticPr fontId="1" type="noConversion"/>
  </si>
  <si>
    <t>Conjoined sentences</t>
    <phoneticPr fontId="1" type="noConversion"/>
  </si>
  <si>
    <t>Adverbial clauses</t>
    <phoneticPr fontId="1" type="noConversion"/>
  </si>
  <si>
    <t>Infinitival clauses</t>
    <phoneticPr fontId="1" type="noConversion"/>
  </si>
  <si>
    <t>Passives/topicalization</t>
    <phoneticPr fontId="1" type="noConversion"/>
  </si>
  <si>
    <t>Complex comparatives</t>
    <phoneticPr fontId="1" type="noConversion"/>
  </si>
  <si>
    <t>Other complements</t>
    <phoneticPr fontId="1" type="noConversion"/>
  </si>
  <si>
    <t>Table 2下正文</t>
  </si>
  <si>
    <t>Dementia</t>
    <phoneticPr fontId="1" type="noConversion"/>
  </si>
  <si>
    <t>没做每个结构频数之间的比较</t>
    <phoneticPr fontId="1" type="noConversion"/>
  </si>
  <si>
    <t>Complexity score</t>
    <phoneticPr fontId="1" type="noConversion"/>
  </si>
  <si>
    <t>Table 2下正文</t>
    <phoneticPr fontId="1" type="noConversion"/>
  </si>
  <si>
    <t>定义</t>
    <phoneticPr fontId="1" type="noConversion"/>
  </si>
  <si>
    <t>Words</t>
    <phoneticPr fontId="1" type="noConversion"/>
  </si>
  <si>
    <t>the mean number of words per sentence (p. 324 Results)</t>
    <phoneticPr fontId="1" type="noConversion"/>
  </si>
  <si>
    <t>Clauses</t>
    <phoneticPr fontId="1" type="noConversion"/>
  </si>
  <si>
    <t xml:space="preserve">mean length of utterance by words </t>
    <phoneticPr fontId="1" type="noConversion"/>
  </si>
  <si>
    <t>mean length of utterance by morphemes</t>
    <phoneticPr fontId="1" type="noConversion"/>
  </si>
  <si>
    <t>MLU-words</t>
    <phoneticPr fontId="1" type="noConversion"/>
  </si>
  <si>
    <t>MLU-morphemes</t>
    <phoneticPr fontId="1" type="noConversion"/>
  </si>
  <si>
    <t>the mean number of clauses per sentence (p. 324 Results)</t>
    <phoneticPr fontId="1" type="noConversion"/>
  </si>
  <si>
    <t>_</t>
    <phoneticPr fontId="1" type="noConversion"/>
  </si>
  <si>
    <t>the percentage of utterances that contained some complex structure (any structure listed in Table 1 other than simple and conjoined sentences) (p. 346)</t>
    <phoneticPr fontId="1" type="noConversion"/>
  </si>
  <si>
    <t>Spearman排序检验</t>
    <phoneticPr fontId="1" type="noConversion"/>
  </si>
  <si>
    <t>OTHER</t>
    <phoneticPr fontId="1" type="noConversion"/>
  </si>
  <si>
    <t>Clause</t>
    <phoneticPr fontId="1" type="noConversion"/>
  </si>
  <si>
    <t>RIGHT</t>
    <phoneticPr fontId="1" type="noConversion"/>
  </si>
  <si>
    <t>LEFT</t>
    <phoneticPr fontId="1" type="noConversion"/>
  </si>
  <si>
    <t>MAIN</t>
    <phoneticPr fontId="1" type="noConversion"/>
  </si>
  <si>
    <t>原文献中定义</t>
    <phoneticPr fontId="1" type="noConversion"/>
  </si>
  <si>
    <t>原文献中结构类型名称</t>
    <phoneticPr fontId="1" type="noConversion"/>
  </si>
  <si>
    <t>the percent of main clauses (Kemper et al. 1989: 55)</t>
  </si>
  <si>
    <t>百分比</t>
    <phoneticPr fontId="1" type="noConversion"/>
  </si>
  <si>
    <t>MCU</t>
    <phoneticPr fontId="1" type="noConversion"/>
  </si>
  <si>
    <t>随着自变量变化趋势</t>
    <phoneticPr fontId="1" type="noConversion"/>
  </si>
  <si>
    <t>自变量</t>
    <phoneticPr fontId="1" type="noConversion"/>
  </si>
  <si>
    <t>DSS points</t>
    <phoneticPr fontId="1" type="noConversion"/>
  </si>
  <si>
    <t>Secondary verbs</t>
    <phoneticPr fontId="1" type="noConversion"/>
  </si>
  <si>
    <t>DSS score</t>
    <phoneticPr fontId="1" type="noConversion"/>
  </si>
  <si>
    <t>打分</t>
    <phoneticPr fontId="1" type="noConversion"/>
  </si>
  <si>
    <t>语义</t>
    <phoneticPr fontId="1" type="noConversion"/>
  </si>
  <si>
    <t>Table 4</t>
  </si>
  <si>
    <t>Grammatical complexity</t>
    <phoneticPr fontId="1" type="noConversion"/>
  </si>
  <si>
    <t>DSS</t>
    <phoneticPr fontId="1" type="noConversion"/>
  </si>
  <si>
    <t>Table 4</t>
    <phoneticPr fontId="1" type="noConversion"/>
  </si>
  <si>
    <t>MLU</t>
    <phoneticPr fontId="1" type="noConversion"/>
  </si>
  <si>
    <t>Grammatical complexity</t>
    <phoneticPr fontId="1" type="noConversion"/>
  </si>
  <si>
    <t>&lt;0.001</t>
    <phoneticPr fontId="1" type="noConversion"/>
  </si>
  <si>
    <t>the percentage of main clauses (p. 274)</t>
    <phoneticPr fontId="1" type="noConversion"/>
  </si>
  <si>
    <t>the percentage of  left-branching clauses (p. 274)</t>
    <phoneticPr fontId="1" type="noConversion"/>
  </si>
  <si>
    <t>the percentage of  right-branching clauses (p. 274)</t>
    <phoneticPr fontId="1" type="noConversion"/>
  </si>
  <si>
    <t>the ratio of the total number of complex sentences and their subtypes (subordinated [Su], coordinated syntactic [Co] and reduced [Rd]) to the total number of sentences spoken by the subject (p. 407)</t>
    <phoneticPr fontId="1" type="noConversion"/>
  </si>
  <si>
    <t>the ratio of the total number of subordinated sentences [Su] to the total number of sentences spoken by the subject (p. 407)</t>
    <phoneticPr fontId="1" type="noConversion"/>
  </si>
  <si>
    <t>the ratio of the total number of coordinated sentences [Co] to the total number of sentences spoken by the subject (p. 407)</t>
    <phoneticPr fontId="1" type="noConversion"/>
  </si>
  <si>
    <t>the ratio of the total number of reduced sentences [Rd] to the total number of sentences spoken by the subject (p. 407)</t>
    <phoneticPr fontId="1" type="noConversion"/>
  </si>
  <si>
    <t>Syntactic features</t>
    <phoneticPr fontId="1" type="noConversion"/>
  </si>
  <si>
    <t>coordinated sentences的频数</t>
  </si>
  <si>
    <t>PrADG</t>
    <phoneticPr fontId="1" type="noConversion"/>
  </si>
  <si>
    <t>the number of unique production rules in the context-free grammar form extracted from each patient’s narrative (p. 5)</t>
    <phoneticPr fontId="1" type="noConversion"/>
  </si>
  <si>
    <t>the number of unique syntactic dependency relations found in every  patient’s narrative is examined (p. 4)</t>
    <phoneticPr fontId="1" type="noConversion"/>
  </si>
  <si>
    <t>Table 2</t>
  </si>
  <si>
    <t>不定式、gerund等占所有句子的比例</t>
  </si>
  <si>
    <t>主句为什么会是非限定？有点像fragment</t>
    <phoneticPr fontId="1" type="noConversion"/>
  </si>
  <si>
    <t>verb group</t>
    <phoneticPr fontId="1" type="noConversion"/>
  </si>
  <si>
    <t>句法结构及句子复杂性</t>
    <phoneticPr fontId="1" type="noConversion"/>
  </si>
  <si>
    <t>Syntactic</t>
    <phoneticPr fontId="1" type="noConversion"/>
  </si>
  <si>
    <t>NP长度</t>
    <phoneticPr fontId="1" type="noConversion"/>
  </si>
  <si>
    <t>&lt;0.0001</t>
    <phoneticPr fontId="1" type="noConversion"/>
  </si>
  <si>
    <t>Relative clauses (count)</t>
    <phoneticPr fontId="1" type="noConversion"/>
  </si>
  <si>
    <t>Center embeddings (count)</t>
    <phoneticPr fontId="1" type="noConversion"/>
  </si>
  <si>
    <t>Center embeddings (depth)</t>
    <phoneticPr fontId="1" type="noConversion"/>
  </si>
  <si>
    <t>Relative clauses (distance)</t>
    <phoneticPr fontId="1" type="noConversion"/>
  </si>
  <si>
    <t>Complex NPs</t>
    <phoneticPr fontId="1" type="noConversion"/>
  </si>
  <si>
    <t>Complex adjectival modifications</t>
    <phoneticPr fontId="1" type="noConversion"/>
  </si>
  <si>
    <t>距离</t>
    <phoneticPr fontId="1" type="noConversion"/>
  </si>
  <si>
    <t>RC</t>
    <phoneticPr fontId="1" type="noConversion"/>
  </si>
  <si>
    <t># per utterance, relcl relations in DP + WHNP nodes in PSG</t>
    <phoneticPr fontId="1" type="noConversion"/>
  </si>
  <si>
    <t>AP</t>
    <phoneticPr fontId="1" type="noConversion"/>
  </si>
  <si>
    <t># per utterance, number of closed nodes per word</t>
    <phoneticPr fontId="1" type="noConversion"/>
  </si>
  <si>
    <t>the number of words in NP nodes per utterance</t>
    <phoneticPr fontId="1" type="noConversion"/>
  </si>
  <si>
    <t>the number of adjectival phrase and adverbial phrase nodes in each utterance and then averaged this number across utterances to obtain a score per individual (p. 551)</t>
    <phoneticPr fontId="1" type="noConversion"/>
  </si>
  <si>
    <t>CE</t>
    <phoneticPr fontId="1" type="noConversion"/>
  </si>
  <si>
    <t>the number of S, SQ, SINV nodes in PSG parser per utterance (p. 550)</t>
    <phoneticPr fontId="1" type="noConversion"/>
  </si>
  <si>
    <t>Subordinate clauses/clauses</t>
    <phoneticPr fontId="1" type="noConversion"/>
  </si>
  <si>
    <t>p. 550这节第一段说四类中的一类是从属，但第一小类又说既包括主句又包括从句，Figure 3里又是从句</t>
    <phoneticPr fontId="1" type="noConversion"/>
  </si>
  <si>
    <t>INF</t>
    <phoneticPr fontId="1" type="noConversion"/>
  </si>
  <si>
    <t>PRED</t>
    <phoneticPr fontId="1" type="noConversion"/>
  </si>
  <si>
    <t>the sum of all the dependency distances (p. 4)</t>
    <phoneticPr fontId="1" type="noConversion"/>
  </si>
  <si>
    <t>MDD</t>
    <phoneticPr fontId="1" type="noConversion"/>
  </si>
  <si>
    <t>公式</t>
    <phoneticPr fontId="1" type="noConversion"/>
  </si>
  <si>
    <t>ADD</t>
    <phoneticPr fontId="1" type="noConversion"/>
  </si>
  <si>
    <t>Average dependency distence</t>
    <phoneticPr fontId="1" type="noConversion"/>
  </si>
  <si>
    <t>MaxYngve</t>
    <phoneticPr fontId="1" type="noConversion"/>
  </si>
  <si>
    <t>Yngve</t>
    <phoneticPr fontId="1" type="noConversion"/>
  </si>
  <si>
    <t>Frazier</t>
    <phoneticPr fontId="1" type="noConversion"/>
  </si>
  <si>
    <t>IPSyn</t>
    <phoneticPr fontId="1" type="noConversion"/>
  </si>
  <si>
    <t>CS</t>
    <phoneticPr fontId="1" type="noConversion"/>
  </si>
  <si>
    <t>Dcomplex</t>
    <phoneticPr fontId="1" type="noConversion"/>
  </si>
  <si>
    <t>PID</t>
    <phoneticPr fontId="1" type="noConversion"/>
  </si>
  <si>
    <t>Average dependency</t>
    <phoneticPr fontId="1" type="noConversion"/>
  </si>
  <si>
    <t>the average of all word-level scores (rather than just considering short intervals within the sentence) (p. 548)</t>
    <phoneticPr fontId="1" type="noConversion"/>
  </si>
  <si>
    <t>归一化手段</t>
    <phoneticPr fontId="1" type="noConversion"/>
  </si>
  <si>
    <t>词均</t>
    <phoneticPr fontId="1" type="noConversion"/>
  </si>
  <si>
    <t>automated metrics of syntactic complexity</t>
    <phoneticPr fontId="1" type="noConversion"/>
  </si>
  <si>
    <t>句均</t>
    <phoneticPr fontId="1" type="noConversion"/>
  </si>
  <si>
    <t>Utterance length</t>
    <phoneticPr fontId="1" type="noConversion"/>
  </si>
  <si>
    <t>TotalYngve</t>
    <phoneticPr fontId="1" type="noConversion"/>
  </si>
  <si>
    <t>MYngve</t>
    <phoneticPr fontId="1" type="noConversion"/>
  </si>
  <si>
    <t>The total score per utterance is usually taken as the average of the word-level scores. (p. 546)</t>
    <phoneticPr fontId="1" type="noConversion"/>
  </si>
  <si>
    <t>Local Frazier node count (Cheung &amp; Kemper 1992), Frazier Local, Local Frazier, MaxFrazier(W=3)</t>
    <phoneticPr fontId="1" type="noConversion"/>
  </si>
  <si>
    <t>T均</t>
    <phoneticPr fontId="1" type="noConversion"/>
  </si>
  <si>
    <t>小句均</t>
    <phoneticPr fontId="1" type="noConversion"/>
  </si>
  <si>
    <t>Cheung &amp; Kemper 1992补充了0点，revised Developmental Level scale (Covington et al., 2006), the D-Level Analyzer (Lu 2009)</t>
    <phoneticPr fontId="1" type="noConversion"/>
  </si>
  <si>
    <t>归一化手段</t>
    <phoneticPr fontId="1" type="noConversion"/>
  </si>
  <si>
    <t>句均</t>
    <phoneticPr fontId="1" type="noConversion"/>
  </si>
  <si>
    <t>DL</t>
    <phoneticPr fontId="1" type="noConversion"/>
  </si>
  <si>
    <t>DL</t>
    <phoneticPr fontId="1" type="noConversion"/>
  </si>
  <si>
    <t>Mean Length of utterance corresponds to the average number of words for utterance. It is calculated by counting the number of words in each utterance divided by the total number of utterances. (p. 11)</t>
    <phoneticPr fontId="1" type="noConversion"/>
  </si>
  <si>
    <t>Syntactic Features</t>
    <phoneticPr fontId="1" type="noConversion"/>
  </si>
  <si>
    <t>ISC</t>
    <phoneticPr fontId="1" type="noConversion"/>
  </si>
  <si>
    <t>the maximum depth</t>
    <phoneticPr fontId="1" type="noConversion"/>
  </si>
  <si>
    <t>SubC</t>
    <phoneticPr fontId="1" type="noConversion"/>
  </si>
  <si>
    <t>the percentage of correct simple structures</t>
    <phoneticPr fontId="1" type="noConversion"/>
  </si>
  <si>
    <t>total verb tenses used</t>
    <phoneticPr fontId="1" type="noConversion"/>
  </si>
  <si>
    <t>tense %</t>
    <phoneticPr fontId="1" type="noConversion"/>
  </si>
  <si>
    <t>percentage of correct tenses</t>
    <phoneticPr fontId="1" type="noConversion"/>
  </si>
  <si>
    <t>tense no.</t>
    <phoneticPr fontId="1" type="noConversion"/>
  </si>
  <si>
    <t>准确率</t>
    <phoneticPr fontId="1" type="noConversion"/>
  </si>
  <si>
    <t>forms %</t>
    <phoneticPr fontId="1" type="noConversion"/>
  </si>
  <si>
    <t>percentage of correct forms</t>
    <phoneticPr fontId="1" type="noConversion"/>
  </si>
  <si>
    <t>Structures %</t>
    <phoneticPr fontId="1" type="noConversion"/>
  </si>
  <si>
    <t>total simple structures used (p. 67)</t>
    <phoneticPr fontId="1" type="noConversion"/>
  </si>
  <si>
    <t>total complex structures used</t>
    <phoneticPr fontId="1" type="noConversion"/>
  </si>
  <si>
    <t>forms no.</t>
    <phoneticPr fontId="1" type="noConversion"/>
  </si>
  <si>
    <t>total grammatical forms used</t>
    <phoneticPr fontId="1" type="noConversion"/>
  </si>
  <si>
    <t>DepRel</t>
    <phoneticPr fontId="1" type="noConversion"/>
  </si>
  <si>
    <t>ProdRule</t>
    <phoneticPr fontId="1" type="noConversion"/>
  </si>
  <si>
    <t>WH</t>
    <phoneticPr fontId="1" type="noConversion"/>
  </si>
  <si>
    <t>FRAG</t>
    <phoneticPr fontId="1" type="noConversion"/>
  </si>
  <si>
    <t>EMB</t>
    <phoneticPr fontId="1" type="noConversion"/>
  </si>
  <si>
    <t>CoSent</t>
    <phoneticPr fontId="1" type="noConversion"/>
  </si>
  <si>
    <t>AdvC</t>
    <phoneticPr fontId="1" type="noConversion"/>
  </si>
  <si>
    <t>PASS</t>
    <phoneticPr fontId="1" type="noConversion"/>
  </si>
  <si>
    <t>CPRT</t>
    <phoneticPr fontId="1" type="noConversion"/>
  </si>
  <si>
    <t>CPLM</t>
    <phoneticPr fontId="1" type="noConversion"/>
  </si>
  <si>
    <t>basic sentence types or sentences with relative clauses</t>
    <phoneticPr fontId="1" type="noConversion"/>
  </si>
  <si>
    <t>sentences with multiple embeddings or embedding plus coordination</t>
    <phoneticPr fontId="1" type="noConversion"/>
  </si>
  <si>
    <t>IMPS</t>
    <phoneticPr fontId="1" type="noConversion"/>
  </si>
  <si>
    <t>Co</t>
    <phoneticPr fontId="1" type="noConversion"/>
  </si>
  <si>
    <t>EXIS</t>
    <phoneticPr fontId="1" type="noConversion"/>
  </si>
  <si>
    <t>SIMP</t>
    <phoneticPr fontId="1" type="noConversion"/>
  </si>
  <si>
    <t>SubSent</t>
    <phoneticPr fontId="1" type="noConversion"/>
  </si>
  <si>
    <t>RedSent</t>
    <phoneticPr fontId="1" type="noConversion"/>
  </si>
  <si>
    <t>GERUND</t>
    <phoneticPr fontId="1" type="noConversion"/>
  </si>
  <si>
    <t>DP</t>
    <phoneticPr fontId="1" type="noConversion"/>
  </si>
  <si>
    <t>既包括NP并列也包括VP并列</t>
    <phoneticPr fontId="1" type="noConversion"/>
  </si>
  <si>
    <t>SecV</t>
    <phoneticPr fontId="1" type="noConversion"/>
  </si>
  <si>
    <t>NEG</t>
    <phoneticPr fontId="1" type="noConversion"/>
  </si>
  <si>
    <t>PRON</t>
    <phoneticPr fontId="1" type="noConversion"/>
  </si>
  <si>
    <t>MainV</t>
    <phoneticPr fontId="1" type="noConversion"/>
  </si>
  <si>
    <t>indep cl是main cl吗？Conjunction是coordinated sent吗？Co不可能是从句，最多是NP并列</t>
    <phoneticPr fontId="1" type="noConversion"/>
  </si>
  <si>
    <t>流利？</t>
    <phoneticPr fontId="1" type="noConversion"/>
  </si>
  <si>
    <t>WOS核心库收录</t>
    <phoneticPr fontId="1" type="noConversion"/>
  </si>
  <si>
    <t xml:space="preserve">10.1001/jama.1996.03530310034029 </t>
    <phoneticPr fontId="1" type="noConversion"/>
  </si>
  <si>
    <t>使用的统计模型比较复杂；修女研究。这篇文章好像有2个DOI，另一个是10.1001/jama.275.7.528，在DOI网站读取不出来，但在WOS数据库里全记录的是这个</t>
    <phoneticPr fontId="1" type="noConversion"/>
  </si>
  <si>
    <t>Language and Cognitive Processes</t>
    <phoneticPr fontId="1" type="noConversion"/>
  </si>
  <si>
    <t>JAMA</t>
    <phoneticPr fontId="1" type="noConversion"/>
  </si>
  <si>
    <t>Language &amp; Communication</t>
    <phoneticPr fontId="1" type="noConversion"/>
  </si>
  <si>
    <t>Journal of Gerontology</t>
    <phoneticPr fontId="1" type="noConversion"/>
  </si>
  <si>
    <t>Journal of Speech and Hearing Research (JSHR)</t>
    <phoneticPr fontId="1" type="noConversion"/>
  </si>
  <si>
    <t>Applied Psycholinguistics</t>
    <phoneticPr fontId="1" type="noConversion"/>
  </si>
  <si>
    <t>Archives of Neurology</t>
    <phoneticPr fontId="1" type="noConversion"/>
  </si>
  <si>
    <t>Aging, Neuropsychology, and Cognition: A Journal on Normal and Dysfunctional Development</t>
    <phoneticPr fontId="1" type="noConversion"/>
  </si>
  <si>
    <t>Journal of the International Neuropsychological Society</t>
    <phoneticPr fontId="1" type="noConversion"/>
  </si>
  <si>
    <t xml:space="preserve">Behavior Research Methods </t>
    <phoneticPr fontId="1" type="noConversion"/>
  </si>
  <si>
    <t>BMC Bioinformatics</t>
    <phoneticPr fontId="1" type="noConversion"/>
  </si>
  <si>
    <t>International Psychogeriatrics</t>
    <phoneticPr fontId="1" type="noConversion"/>
  </si>
  <si>
    <t>IEEE TRANSACTIONS ON AUDIO, SPEECH, AND LANGUAGE PROCESSING</t>
    <phoneticPr fontId="1" type="noConversion"/>
  </si>
  <si>
    <t>Proc. 2nd Int. Conf. Technol. Aging (ICTA)</t>
    <phoneticPr fontId="1" type="noConversion"/>
  </si>
  <si>
    <t>Brain: A Journal of Neurology</t>
    <phoneticPr fontId="1" type="noConversion"/>
  </si>
  <si>
    <t>Building Continents of Knowledge in Oceans of Data: The Future of Co-Created eHealth</t>
    <phoneticPr fontId="1" type="noConversion"/>
  </si>
  <si>
    <t>EClinicalMedicine</t>
    <phoneticPr fontId="1" type="noConversion"/>
  </si>
  <si>
    <t>中华神经科杂志</t>
    <phoneticPr fontId="1" type="noConversion"/>
  </si>
  <si>
    <t>Aphasiology</t>
    <phoneticPr fontId="1" type="noConversion"/>
  </si>
  <si>
    <t>Computer Speech &amp; Language</t>
    <phoneticPr fontId="1" type="noConversion"/>
  </si>
  <si>
    <t>现属出版商</t>
    <phoneticPr fontId="1" type="noConversion"/>
  </si>
  <si>
    <t>Elsevier</t>
    <phoneticPr fontId="1" type="noConversion"/>
  </si>
  <si>
    <t>Taylor Francis</t>
    <phoneticPr fontId="1" type="noConversion"/>
  </si>
  <si>
    <t>Journal of Speech, Language, and Hearing Research (JSLHR)</t>
    <phoneticPr fontId="1" type="noConversion"/>
  </si>
  <si>
    <t>Journal of Quantitative Linguistics (JQL)</t>
    <phoneticPr fontId="1" type="noConversion"/>
  </si>
  <si>
    <t>ASHA</t>
    <phoneticPr fontId="1" type="noConversion"/>
  </si>
  <si>
    <t>中华医学会杂志社</t>
    <phoneticPr fontId="1" type="noConversion"/>
  </si>
  <si>
    <t>IOS Press</t>
    <phoneticPr fontId="1" type="noConversion"/>
  </si>
  <si>
    <t>Springer</t>
    <phoneticPr fontId="1" type="noConversion"/>
  </si>
  <si>
    <t>Springer (BMC)</t>
    <phoneticPr fontId="1" type="noConversion"/>
  </si>
  <si>
    <t>OUP</t>
    <phoneticPr fontId="1" type="noConversion"/>
  </si>
  <si>
    <t>IEEE</t>
    <phoneticPr fontId="1" type="noConversion"/>
  </si>
  <si>
    <t>CUP</t>
    <phoneticPr fontId="1" type="noConversion"/>
  </si>
  <si>
    <t>ACL</t>
    <phoneticPr fontId="1" type="noConversion"/>
  </si>
  <si>
    <t>Proquest</t>
    <phoneticPr fontId="1" type="noConversion"/>
  </si>
  <si>
    <t>APA</t>
    <phoneticPr fontId="1" type="noConversion"/>
  </si>
  <si>
    <t>JAMA Network</t>
    <phoneticPr fontId="1" type="noConversion"/>
  </si>
  <si>
    <t>Scopus收录</t>
    <phoneticPr fontId="1" type="noConversion"/>
  </si>
  <si>
    <t>YES</t>
    <phoneticPr fontId="1" type="noConversion"/>
  </si>
  <si>
    <t>BioNLP 2007</t>
    <phoneticPr fontId="1" type="noConversion"/>
  </si>
  <si>
    <t>WOS其他数据库（无引文，意义不大）</t>
    <phoneticPr fontId="1" type="noConversion"/>
  </si>
  <si>
    <t>小句均</t>
    <phoneticPr fontId="1" type="noConversion"/>
  </si>
  <si>
    <t>词均</t>
    <phoneticPr fontId="1" type="noConversion"/>
  </si>
  <si>
    <t>具体自变量</t>
    <phoneticPr fontId="1" type="noConversion"/>
  </si>
  <si>
    <t>这里其实是状语从句！</t>
    <phoneticPr fontId="1" type="noConversion"/>
  </si>
  <si>
    <t>句法结构及句子复杂性</t>
    <phoneticPr fontId="1" type="noConversion"/>
  </si>
  <si>
    <t>整句平均。Tree node即non-terminal的数量，和Frazier接近</t>
    <phoneticPr fontId="1" type="noConversion"/>
  </si>
  <si>
    <t>Frazier</t>
    <phoneticPr fontId="1" type="noConversion"/>
  </si>
  <si>
    <t>词均</t>
    <phoneticPr fontId="1" type="noConversion"/>
  </si>
  <si>
    <t>XH</t>
    <phoneticPr fontId="1" type="noConversion"/>
  </si>
  <si>
    <t>DD</t>
    <phoneticPr fontId="1" type="noConversion"/>
  </si>
  <si>
    <t>XH</t>
    <phoneticPr fontId="1" type="noConversion"/>
  </si>
  <si>
    <t>Nodes</t>
    <phoneticPr fontId="1" type="noConversion"/>
  </si>
  <si>
    <t>Yngve</t>
    <phoneticPr fontId="1" type="noConversion"/>
  </si>
  <si>
    <t>不流利</t>
    <phoneticPr fontId="1" type="noConversion"/>
  </si>
  <si>
    <t>MaxDepth</t>
    <phoneticPr fontId="1" type="noConversion"/>
  </si>
  <si>
    <t>Max</t>
    <phoneticPr fontId="1" type="noConversion"/>
  </si>
  <si>
    <t>打分</t>
    <phoneticPr fontId="1" type="noConversion"/>
  </si>
  <si>
    <t>公式</t>
    <phoneticPr fontId="1" type="noConversion"/>
  </si>
  <si>
    <t>表2</t>
    <phoneticPr fontId="1" type="noConversion"/>
  </si>
  <si>
    <t>Table 9</t>
    <phoneticPr fontId="1" type="noConversion"/>
  </si>
  <si>
    <t>Figure 3</t>
    <phoneticPr fontId="1" type="noConversion"/>
  </si>
  <si>
    <t>SynFreq</t>
    <phoneticPr fontId="1" type="noConversion"/>
  </si>
  <si>
    <t>下降</t>
    <phoneticPr fontId="1" type="noConversion"/>
  </si>
  <si>
    <t>Dementia (-)</t>
    <phoneticPr fontId="1" type="noConversion"/>
  </si>
  <si>
    <t>这里把PID暂时加进来了</t>
    <phoneticPr fontId="1" type="noConversion"/>
  </si>
  <si>
    <t>从Table 5中看出下降</t>
    <phoneticPr fontId="1" type="noConversion"/>
  </si>
  <si>
    <t>词性标注</t>
    <phoneticPr fontId="1" type="noConversion"/>
  </si>
  <si>
    <t>是下降，他顺序是反的</t>
    <phoneticPr fontId="1" type="noConversion"/>
  </si>
  <si>
    <t>SD没什么意义</t>
    <phoneticPr fontId="1" type="noConversion"/>
  </si>
  <si>
    <t>YES</t>
    <phoneticPr fontId="1" type="noConversion"/>
  </si>
  <si>
    <t>统计方法</t>
    <phoneticPr fontId="1" type="noConversion"/>
  </si>
  <si>
    <t>KS检验</t>
    <phoneticPr fontId="1" type="noConversion"/>
  </si>
  <si>
    <t>ANOVA</t>
    <phoneticPr fontId="1" type="noConversion"/>
  </si>
  <si>
    <t>总</t>
    <phoneticPr fontId="1" type="noConversion"/>
  </si>
  <si>
    <t>DD</t>
    <phoneticPr fontId="1" type="noConversion"/>
  </si>
  <si>
    <t>Max</t>
    <phoneticPr fontId="1" type="noConversion"/>
  </si>
  <si>
    <t>MDD</t>
    <phoneticPr fontId="1" type="noConversion"/>
  </si>
  <si>
    <t>标准差无意义</t>
    <phoneticPr fontId="1" type="noConversion"/>
  </si>
  <si>
    <t>t检验</t>
    <phoneticPr fontId="1" type="noConversion"/>
  </si>
  <si>
    <t>A clause is defined as a constituent in the parse tree with one of the Penn Treebank clause labels: S, SBAR, SQ, SBARQ or SINV. (p. 2)</t>
    <phoneticPr fontId="1" type="noConversion"/>
  </si>
  <si>
    <t>和平均句长MLU接近，小句有些时候也就是句子</t>
    <phoneticPr fontId="1" type="noConversion"/>
  </si>
  <si>
    <t>one-tailed Mann–Whitney test</t>
    <phoneticPr fontId="1" type="noConversion"/>
  </si>
  <si>
    <t>one-way ANOVA</t>
    <phoneticPr fontId="1" type="noConversion"/>
  </si>
  <si>
    <t>滑动最大</t>
    <phoneticPr fontId="1" type="noConversion"/>
  </si>
  <si>
    <t>Total</t>
    <phoneticPr fontId="1" type="noConversion"/>
  </si>
  <si>
    <t>无意义</t>
    <phoneticPr fontId="1" type="noConversion"/>
  </si>
  <si>
    <t>Age (Young/Aged)</t>
    <phoneticPr fontId="1" type="noConversion"/>
  </si>
  <si>
    <t>协变量</t>
    <phoneticPr fontId="1" type="noConversion"/>
  </si>
  <si>
    <t>Sex, Race</t>
    <phoneticPr fontId="1" type="noConversion"/>
  </si>
  <si>
    <t>Age (20s/30s/40s/50s/60s/70s/80s)</t>
    <phoneticPr fontId="1" type="noConversion"/>
  </si>
  <si>
    <t>MANOVA, ANOVA</t>
    <phoneticPr fontId="1" type="noConversion"/>
  </si>
  <si>
    <t>separate repeated-measures MANOVA</t>
    <phoneticPr fontId="1" type="noConversion"/>
  </si>
  <si>
    <t>Position (subject-embedded/predicate-embedded), Cohort, Writing Style</t>
    <phoneticPr fontId="1" type="noConversion"/>
  </si>
  <si>
    <t>Age, Dementia (患AD的时间长短Year=0/6/12/18/24m)</t>
    <phoneticPr fontId="1" type="noConversion"/>
  </si>
  <si>
    <t>Digit span (Digits Forward/Backward from WAIS-R), Vocabulary (WAIS-R Vocabulary test)</t>
    <phoneticPr fontId="1" type="noConversion"/>
  </si>
  <si>
    <t>无明确名称</t>
    <phoneticPr fontId="1" type="noConversion"/>
  </si>
  <si>
    <t>Age (young/elderly)</t>
    <phoneticPr fontId="1" type="noConversion"/>
  </si>
  <si>
    <t>Genre, Education, Vocabulary, Forward digit span, Backward digit span</t>
    <phoneticPr fontId="1" type="noConversion"/>
  </si>
  <si>
    <t>Age (60+/70+/80+)</t>
    <phoneticPr fontId="1" type="noConversion"/>
  </si>
  <si>
    <t>Educational Level, Vocabulary Score, Digit span</t>
    <phoneticPr fontId="1" type="noConversion"/>
  </si>
  <si>
    <t>separate MANOVA</t>
    <phoneticPr fontId="1" type="noConversion"/>
  </si>
  <si>
    <t>25/16</t>
    <phoneticPr fontId="1" type="noConversion"/>
  </si>
  <si>
    <t>Dementia (control/AD)</t>
    <phoneticPr fontId="1" type="noConversion"/>
  </si>
  <si>
    <t>film description</t>
    <phoneticPr fontId="1" type="noConversion"/>
  </si>
  <si>
    <t>2项实验（自发言语；默写）</t>
    <phoneticPr fontId="1" type="noConversion"/>
  </si>
  <si>
    <t>t检验, 回归</t>
    <phoneticPr fontId="1" type="noConversion"/>
  </si>
  <si>
    <t>实验1：年龄；实验2：dementia。关注特定现象。学位论文，内容有点多。</t>
    <phoneticPr fontId="1" type="noConversion"/>
  </si>
  <si>
    <t>MANOVA, SEM</t>
    <phoneticPr fontId="1" type="noConversion"/>
  </si>
  <si>
    <t>one-way ANOVA, regression, hierarchical multiple regression, DA (discriminant analysis)</t>
    <phoneticPr fontId="1" type="noConversion"/>
  </si>
  <si>
    <t>MANOVA, t-test</t>
    <phoneticPr fontId="1" type="noConversion"/>
  </si>
  <si>
    <t>t-test, Mann-Whiteney (U-test), multiple logistic regression, Wald test</t>
    <phoneticPr fontId="1" type="noConversion"/>
  </si>
  <si>
    <t>Mann-Whitney U-test, t-test</t>
    <phoneticPr fontId="1" type="noConversion"/>
  </si>
  <si>
    <t>上升不显著</t>
    <phoneticPr fontId="1" type="noConversion"/>
  </si>
  <si>
    <t>这项研究里的检验是三个组别之间的ANOVA。三组之间有无差异无太大意义。但结果发现即使是三组间反而大部分指标也无差异。</t>
    <phoneticPr fontId="1" type="noConversion"/>
  </si>
  <si>
    <t>他给的三个组别顺序把MCI放在SCI和HC中间很奇怪；他的SCI和HC几乎没有MMSE的差别。这篇里面很多统计检验值三组一起做ANOVA，实际没有用。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</si>
</sst>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sz val="11"/>
      <color rgb="FFFF0000"/>
      <name val="等线"/>
      <family val="2"/>
      <scheme val="minor"/>
    </font>
    <font>
      <sz val="11"/>
      <name val="等线"/>
      <family val="2"/>
      <scheme val="minor"/>
    </font>
    <font>
      <sz val="11"/>
      <name val="等线"/>
      <family val="3"/>
      <charset val="134"/>
      <scheme val="minor"/>
    </font>
    <font>
      <sz val="9"/>
      <color indexed="81"/>
      <name val="宋体"/>
      <family val="3"/>
      <charset val="134"/>
    </font>
    <font>
      <b/>
      <sz val="9"/>
      <color indexed="81"/>
      <name val="宋体"/>
      <family val="3"/>
      <charset val="134"/>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6">
    <xf numFmtId="0" fontId="0" fillId="0" borderId="0" xfId="0"/>
    <xf numFmtId="0" fontId="2" fillId="0" borderId="2" xfId="0" applyFont="1" applyFill="1" applyBorder="1"/>
    <xf numFmtId="0" fontId="3" fillId="0" borderId="1" xfId="0" applyFont="1" applyBorder="1"/>
    <xf numFmtId="0" fontId="2" fillId="0" borderId="3" xfId="0" applyFont="1" applyBorder="1"/>
    <xf numFmtId="0" fontId="0" fillId="0" borderId="1" xfId="0" applyBorder="1"/>
    <xf numFmtId="0" fontId="3" fillId="0" borderId="1" xfId="0" applyFont="1" applyFill="1" applyBorder="1"/>
    <xf numFmtId="0" fontId="0" fillId="0" borderId="2" xfId="0" applyFill="1" applyBorder="1"/>
    <xf numFmtId="0" fontId="4" fillId="0" borderId="1" xfId="0" applyFont="1" applyFill="1" applyBorder="1"/>
    <xf numFmtId="0" fontId="0" fillId="0" borderId="1" xfId="0" applyBorder="1" applyAlignment="1">
      <alignment wrapText="1"/>
    </xf>
    <xf numFmtId="0" fontId="0" fillId="0" borderId="1" xfId="0" applyFill="1" applyBorder="1"/>
    <xf numFmtId="0" fontId="5" fillId="0" borderId="1" xfId="0" applyFont="1" applyBorder="1"/>
    <xf numFmtId="0" fontId="5" fillId="0" borderId="1" xfId="0" applyFont="1" applyFill="1" applyBorder="1"/>
    <xf numFmtId="0" fontId="6" fillId="0" borderId="1" xfId="0" applyFont="1" applyBorder="1"/>
    <xf numFmtId="0" fontId="6" fillId="0" borderId="1" xfId="0" applyFont="1" applyFill="1" applyBorder="1"/>
    <xf numFmtId="0" fontId="3" fillId="0" borderId="2" xfId="0" applyFont="1" applyFill="1" applyBorder="1"/>
    <xf numFmtId="0" fontId="7" fillId="0" borderId="1" xfId="0" applyFont="1" applyFill="1" applyBorder="1"/>
    <xf numFmtId="0" fontId="3" fillId="2" borderId="1" xfId="0" applyFont="1" applyFill="1" applyBorder="1"/>
    <xf numFmtId="0" fontId="0" fillId="2" borderId="1" xfId="0" applyFill="1" applyBorder="1"/>
    <xf numFmtId="0" fontId="4" fillId="0" borderId="1" xfId="0" applyFont="1" applyBorder="1"/>
    <xf numFmtId="0" fontId="0" fillId="3" borderId="1" xfId="0" applyFill="1" applyBorder="1"/>
    <xf numFmtId="0" fontId="6" fillId="0" borderId="2" xfId="0" applyFont="1" applyFill="1" applyBorder="1"/>
    <xf numFmtId="0" fontId="0" fillId="0" borderId="0" xfId="0" applyBorder="1"/>
    <xf numFmtId="0" fontId="0" fillId="0" borderId="0" xfId="0" applyFill="1" applyBorder="1"/>
    <xf numFmtId="0" fontId="0" fillId="0" borderId="3" xfId="0" applyBorder="1"/>
    <xf numFmtId="49" fontId="0" fillId="2" borderId="1" xfId="0" applyNumberFormat="1" applyFill="1" applyBorder="1"/>
    <xf numFmtId="0" fontId="0" fillId="2" borderId="2" xfId="0" applyFill="1" applyBorder="1"/>
    <xf numFmtId="0" fontId="6" fillId="2" borderId="1" xfId="0" applyFont="1" applyFill="1" applyBorder="1"/>
    <xf numFmtId="0" fontId="6" fillId="2" borderId="2" xfId="0" applyFont="1" applyFill="1" applyBorder="1"/>
    <xf numFmtId="0" fontId="0" fillId="0" borderId="2" xfId="0" applyBorder="1"/>
    <xf numFmtId="0" fontId="0" fillId="2" borderId="0" xfId="0" applyFill="1" applyBorder="1"/>
    <xf numFmtId="0" fontId="7" fillId="2" borderId="1" xfId="0" applyFont="1" applyFill="1" applyBorder="1"/>
    <xf numFmtId="0" fontId="2" fillId="0" borderId="1" xfId="0" applyFont="1" applyBorder="1"/>
    <xf numFmtId="0" fontId="7" fillId="0" borderId="2" xfId="0" applyFont="1" applyFill="1" applyBorder="1"/>
    <xf numFmtId="0" fontId="0" fillId="0" borderId="1" xfId="0" applyFill="1" applyBorder="1" applyAlignment="1">
      <alignment wrapText="1"/>
    </xf>
    <xf numFmtId="0" fontId="2" fillId="0" borderId="2" xfId="0" applyFont="1" applyBorder="1"/>
    <xf numFmtId="0" fontId="0" fillId="0" borderId="1" xfId="0" applyBorder="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C31"/>
  <sheetViews>
    <sheetView tabSelected="1" zoomScaleNormal="100" workbookViewId="0">
      <pane xSplit="3" ySplit="1" topLeftCell="I2" activePane="bottomRight" state="frozenSplit"/>
      <selection pane="topRight" activeCell="D1" sqref="D1"/>
      <selection pane="bottomLeft" activeCell="A2" sqref="A2"/>
      <selection pane="bottomRight" activeCell="N17" sqref="N17"/>
    </sheetView>
  </sheetViews>
  <sheetFormatPr defaultRowHeight="14.25" x14ac:dyDescent="0.2"/>
  <cols>
    <col min="1" max="1" width="4.5" customWidth="1"/>
    <col min="2" max="2" width="10.875" customWidth="1"/>
    <col min="3" max="3" width="4.875" customWidth="1"/>
    <col min="4" max="4" width="53.5" customWidth="1"/>
    <col min="5" max="5" width="26.125" customWidth="1"/>
    <col min="6" max="6" width="19" customWidth="1"/>
    <col min="7" max="7" width="4.875" customWidth="1"/>
    <col min="8" max="8" width="28.625" customWidth="1"/>
    <col min="9" max="9" width="7.75" customWidth="1"/>
    <col min="10" max="10" width="10" customWidth="1"/>
    <col min="11" max="11" width="25.5" customWidth="1"/>
    <col min="12" max="12" width="8.125" customWidth="1"/>
    <col min="13" max="13" width="11.125" customWidth="1"/>
    <col min="14" max="14" width="8.5" customWidth="1"/>
    <col min="15" max="16" width="12.375" customWidth="1"/>
    <col min="17" max="17" width="12.5" customWidth="1"/>
    <col min="18" max="18" width="5.75" customWidth="1"/>
    <col min="19" max="19" width="6.125" customWidth="1"/>
    <col min="20" max="23" width="4.875" customWidth="1"/>
    <col min="24" max="24" width="46" customWidth="1"/>
    <col min="25" max="27" width="6.625" customWidth="1"/>
    <col min="28" max="28" width="16.375" customWidth="1"/>
    <col min="29" max="29" width="11.25" customWidth="1"/>
  </cols>
  <sheetData>
    <row r="1" spans="1:29" x14ac:dyDescent="0.2">
      <c r="A1" s="3" t="s">
        <v>0</v>
      </c>
      <c r="B1" s="3" t="s">
        <v>2</v>
      </c>
      <c r="C1" s="3" t="s">
        <v>3</v>
      </c>
      <c r="D1" s="3" t="s">
        <v>1</v>
      </c>
      <c r="E1" s="3" t="s">
        <v>649</v>
      </c>
      <c r="F1" s="1" t="s">
        <v>4</v>
      </c>
      <c r="G1" s="1" t="s">
        <v>231</v>
      </c>
      <c r="H1" s="1" t="s">
        <v>651</v>
      </c>
      <c r="I1" s="1" t="s">
        <v>335</v>
      </c>
      <c r="J1" s="1" t="s">
        <v>992</v>
      </c>
      <c r="K1" s="1" t="s">
        <v>334</v>
      </c>
      <c r="L1" s="1" t="s">
        <v>593</v>
      </c>
      <c r="M1" s="1" t="s">
        <v>342</v>
      </c>
      <c r="N1" s="1" t="s">
        <v>541</v>
      </c>
      <c r="O1" s="1" t="s">
        <v>145</v>
      </c>
      <c r="P1" s="1" t="s">
        <v>975</v>
      </c>
      <c r="Q1" s="1" t="s">
        <v>57</v>
      </c>
      <c r="R1" s="1" t="s">
        <v>60</v>
      </c>
      <c r="S1" s="1" t="s">
        <v>61</v>
      </c>
      <c r="T1" s="1" t="s">
        <v>690</v>
      </c>
      <c r="U1" s="1" t="s">
        <v>688</v>
      </c>
      <c r="V1" s="1" t="s">
        <v>689</v>
      </c>
      <c r="W1" s="1" t="s">
        <v>779</v>
      </c>
      <c r="X1" s="1" t="s">
        <v>16</v>
      </c>
      <c r="Y1" s="3" t="s">
        <v>901</v>
      </c>
      <c r="Z1" s="3" t="s">
        <v>944</v>
      </c>
      <c r="AA1" s="3" t="s">
        <v>941</v>
      </c>
      <c r="AB1" s="3" t="s">
        <v>650</v>
      </c>
      <c r="AC1" s="34" t="s">
        <v>924</v>
      </c>
    </row>
    <row r="2" spans="1:29" x14ac:dyDescent="0.2">
      <c r="A2" s="2">
        <v>1</v>
      </c>
      <c r="B2" s="9" t="s">
        <v>574</v>
      </c>
      <c r="C2" s="6">
        <v>1981</v>
      </c>
      <c r="D2" s="9" t="s">
        <v>575</v>
      </c>
      <c r="E2" s="9" t="s">
        <v>577</v>
      </c>
      <c r="F2" s="4"/>
      <c r="G2" s="6" t="s">
        <v>578</v>
      </c>
      <c r="H2" s="25" t="s">
        <v>991</v>
      </c>
      <c r="I2" s="17" t="s">
        <v>591</v>
      </c>
      <c r="J2" s="25" t="s">
        <v>993</v>
      </c>
      <c r="K2" s="17" t="s">
        <v>607</v>
      </c>
      <c r="L2" s="17" t="s">
        <v>592</v>
      </c>
      <c r="M2" s="24" t="s">
        <v>363</v>
      </c>
      <c r="N2" s="17" t="s">
        <v>550</v>
      </c>
      <c r="O2" s="25" t="s">
        <v>608</v>
      </c>
      <c r="P2" s="4"/>
      <c r="Q2" s="6" t="s">
        <v>611</v>
      </c>
      <c r="R2" s="32" t="s">
        <v>610</v>
      </c>
      <c r="S2" s="21" t="s">
        <v>609</v>
      </c>
      <c r="T2" s="6" t="s">
        <v>660</v>
      </c>
      <c r="U2" s="6"/>
      <c r="V2" s="6" t="s">
        <v>59</v>
      </c>
      <c r="W2" s="6" t="s">
        <v>59</v>
      </c>
      <c r="X2" s="6" t="s">
        <v>727</v>
      </c>
      <c r="Y2" s="9"/>
      <c r="Z2" s="9"/>
      <c r="AA2" s="9"/>
      <c r="AB2" s="4" t="s">
        <v>576</v>
      </c>
      <c r="AC2" s="5" t="s">
        <v>926</v>
      </c>
    </row>
    <row r="3" spans="1:29" x14ac:dyDescent="0.2">
      <c r="A3" s="2">
        <v>2</v>
      </c>
      <c r="B3" s="9" t="s">
        <v>274</v>
      </c>
      <c r="C3" s="4">
        <v>1986</v>
      </c>
      <c r="D3" s="4" t="s">
        <v>273</v>
      </c>
      <c r="E3" s="4" t="s">
        <v>370</v>
      </c>
      <c r="F3" s="17"/>
      <c r="G3" s="4" t="s">
        <v>233</v>
      </c>
      <c r="H3" s="17" t="s">
        <v>344</v>
      </c>
      <c r="I3" s="17" t="s">
        <v>341</v>
      </c>
      <c r="J3" s="17"/>
      <c r="K3" s="17" t="s">
        <v>603</v>
      </c>
      <c r="L3" s="17" t="s">
        <v>592</v>
      </c>
      <c r="M3" s="17" t="s">
        <v>343</v>
      </c>
      <c r="N3" s="17" t="s">
        <v>550</v>
      </c>
      <c r="O3" s="17" t="s">
        <v>277</v>
      </c>
      <c r="P3" s="4" t="s">
        <v>995</v>
      </c>
      <c r="Q3" s="4" t="s">
        <v>276</v>
      </c>
      <c r="R3" s="15" t="s">
        <v>172</v>
      </c>
      <c r="S3" s="4" t="s">
        <v>208</v>
      </c>
      <c r="T3" s="4" t="s">
        <v>660</v>
      </c>
      <c r="U3" s="4" t="s">
        <v>660</v>
      </c>
      <c r="V3" s="4" t="s">
        <v>660</v>
      </c>
      <c r="W3" s="4"/>
      <c r="X3" s="9" t="s">
        <v>691</v>
      </c>
      <c r="Y3" s="4"/>
      <c r="Z3" s="4"/>
      <c r="AA3" s="4" t="s">
        <v>942</v>
      </c>
      <c r="AB3" s="4" t="s">
        <v>906</v>
      </c>
      <c r="AC3" s="5" t="s">
        <v>926</v>
      </c>
    </row>
    <row r="4" spans="1:29" x14ac:dyDescent="0.2">
      <c r="A4" s="2">
        <v>3</v>
      </c>
      <c r="B4" s="9" t="s">
        <v>270</v>
      </c>
      <c r="C4" s="4">
        <v>1987</v>
      </c>
      <c r="D4" s="9" t="s">
        <v>271</v>
      </c>
      <c r="E4" s="9" t="s">
        <v>368</v>
      </c>
      <c r="F4" s="17" t="str">
        <f>_xlfn.TEXTJOIN(", ",TRUE,A3)</f>
        <v>2</v>
      </c>
      <c r="G4" s="4" t="s">
        <v>233</v>
      </c>
      <c r="H4" s="25" t="s">
        <v>994</v>
      </c>
      <c r="I4" s="24" t="s">
        <v>337</v>
      </c>
      <c r="J4" s="25" t="s">
        <v>997</v>
      </c>
      <c r="K4" s="25" t="s">
        <v>604</v>
      </c>
      <c r="L4" s="25" t="s">
        <v>594</v>
      </c>
      <c r="M4" s="17" t="s">
        <v>363</v>
      </c>
      <c r="N4" s="17" t="s">
        <v>550</v>
      </c>
      <c r="O4" s="17" t="s">
        <v>338</v>
      </c>
      <c r="P4" s="4" t="s">
        <v>996</v>
      </c>
      <c r="Q4" s="4" t="s">
        <v>355</v>
      </c>
      <c r="R4" s="15" t="s">
        <v>208</v>
      </c>
      <c r="S4" s="4" t="s">
        <v>59</v>
      </c>
      <c r="T4" s="4"/>
      <c r="U4" s="4"/>
      <c r="V4" s="4"/>
      <c r="W4" s="4"/>
      <c r="X4" s="9" t="s">
        <v>336</v>
      </c>
      <c r="Y4" s="5" t="s">
        <v>660</v>
      </c>
      <c r="Z4" s="5"/>
      <c r="AA4" s="5"/>
      <c r="AB4" s="9" t="s">
        <v>907</v>
      </c>
      <c r="AC4" s="9" t="s">
        <v>934</v>
      </c>
    </row>
    <row r="5" spans="1:29" x14ac:dyDescent="0.2">
      <c r="A5" s="2">
        <v>4</v>
      </c>
      <c r="B5" s="9" t="s">
        <v>223</v>
      </c>
      <c r="C5" s="4">
        <v>1987</v>
      </c>
      <c r="D5" s="9" t="s">
        <v>272</v>
      </c>
      <c r="E5" s="9" t="s">
        <v>369</v>
      </c>
      <c r="F5" s="17"/>
      <c r="G5" s="4" t="s">
        <v>233</v>
      </c>
      <c r="H5" s="17" t="s">
        <v>557</v>
      </c>
      <c r="I5" s="24" t="s">
        <v>328</v>
      </c>
      <c r="J5" s="17"/>
      <c r="K5" s="24" t="s">
        <v>605</v>
      </c>
      <c r="L5" s="17" t="s">
        <v>592</v>
      </c>
      <c r="M5" s="24" t="s">
        <v>363</v>
      </c>
      <c r="N5" s="17" t="s">
        <v>550</v>
      </c>
      <c r="O5" s="17" t="s">
        <v>327</v>
      </c>
      <c r="P5" s="4" t="s">
        <v>1010</v>
      </c>
      <c r="Q5" s="4" t="s">
        <v>275</v>
      </c>
      <c r="R5" s="15" t="s">
        <v>208</v>
      </c>
      <c r="S5" s="13" t="s">
        <v>312</v>
      </c>
      <c r="T5" s="4"/>
      <c r="U5" s="4" t="s">
        <v>660</v>
      </c>
      <c r="V5" s="4"/>
      <c r="W5" s="4"/>
      <c r="X5" s="9" t="s">
        <v>1009</v>
      </c>
      <c r="Y5" s="9"/>
      <c r="Z5" s="9" t="s">
        <v>660</v>
      </c>
      <c r="AA5" s="9" t="s">
        <v>942</v>
      </c>
      <c r="AB5" s="9" t="s">
        <v>908</v>
      </c>
      <c r="AC5" s="9" t="s">
        <v>929</v>
      </c>
    </row>
    <row r="6" spans="1:29" x14ac:dyDescent="0.2">
      <c r="A6" s="2">
        <v>5</v>
      </c>
      <c r="B6" s="9" t="s">
        <v>270</v>
      </c>
      <c r="C6" s="6">
        <v>1988</v>
      </c>
      <c r="D6" s="6" t="s">
        <v>612</v>
      </c>
      <c r="E6" s="6" t="s">
        <v>615</v>
      </c>
      <c r="F6" s="25" t="str">
        <f>_xlfn.TEXTJOIN(", ",TRUE,A4,A3,A2)</f>
        <v>3, 2, 1</v>
      </c>
      <c r="G6" s="23" t="s">
        <v>613</v>
      </c>
      <c r="H6" s="6"/>
      <c r="I6" s="6"/>
      <c r="J6" s="6"/>
      <c r="K6" s="6"/>
      <c r="L6" s="6"/>
      <c r="M6" s="6"/>
      <c r="N6" s="9"/>
      <c r="O6" s="27"/>
      <c r="P6" s="4"/>
      <c r="Q6" s="6"/>
      <c r="R6" s="6" t="s">
        <v>609</v>
      </c>
      <c r="S6" s="20"/>
      <c r="T6" s="23"/>
      <c r="U6" s="23"/>
      <c r="V6" s="23"/>
      <c r="W6" s="23"/>
      <c r="X6" s="23"/>
      <c r="Y6" s="6"/>
      <c r="Z6" s="6"/>
      <c r="AA6" s="6"/>
      <c r="AB6" s="6" t="s">
        <v>653</v>
      </c>
      <c r="AC6" s="6" t="s">
        <v>936</v>
      </c>
    </row>
    <row r="7" spans="1:29" x14ac:dyDescent="0.2">
      <c r="A7" s="2">
        <v>6</v>
      </c>
      <c r="B7" s="9" t="s">
        <v>18</v>
      </c>
      <c r="C7" s="9">
        <v>1989</v>
      </c>
      <c r="D7" s="9" t="s">
        <v>267</v>
      </c>
      <c r="E7" s="9" t="s">
        <v>367</v>
      </c>
      <c r="F7" s="17" t="str">
        <f>_xlfn.TEXTJOIN(", ",TRUE,A6,A4,A3)</f>
        <v>5, 3, 2</v>
      </c>
      <c r="G7" s="23" t="s">
        <v>233</v>
      </c>
      <c r="H7" s="17" t="s">
        <v>1001</v>
      </c>
      <c r="I7" s="17" t="s">
        <v>350</v>
      </c>
      <c r="J7" s="17" t="s">
        <v>1002</v>
      </c>
      <c r="K7" s="17" t="s">
        <v>596</v>
      </c>
      <c r="L7" s="17" t="s">
        <v>606</v>
      </c>
      <c r="M7" s="17" t="s">
        <v>354</v>
      </c>
      <c r="N7" s="17" t="s">
        <v>550</v>
      </c>
      <c r="O7" s="27" t="s">
        <v>146</v>
      </c>
      <c r="P7" s="4" t="s">
        <v>1005</v>
      </c>
      <c r="Q7" s="6" t="s">
        <v>268</v>
      </c>
      <c r="R7" s="6" t="s">
        <v>172</v>
      </c>
      <c r="S7" s="20" t="s">
        <v>208</v>
      </c>
      <c r="T7" s="23"/>
      <c r="U7" s="23"/>
      <c r="V7" s="23"/>
      <c r="W7" s="23"/>
      <c r="X7" s="23"/>
      <c r="Y7" s="9"/>
      <c r="Z7" s="9"/>
      <c r="AA7" s="9" t="s">
        <v>942</v>
      </c>
      <c r="AB7" s="9" t="s">
        <v>909</v>
      </c>
      <c r="AC7" s="9" t="s">
        <v>936</v>
      </c>
    </row>
    <row r="8" spans="1:29" ht="28.5" x14ac:dyDescent="0.2">
      <c r="A8" s="2">
        <v>7</v>
      </c>
      <c r="B8" s="9" t="s">
        <v>616</v>
      </c>
      <c r="C8" s="9">
        <v>1991</v>
      </c>
      <c r="D8" s="9" t="s">
        <v>617</v>
      </c>
      <c r="E8" s="33" t="s">
        <v>645</v>
      </c>
      <c r="F8" s="17" t="str">
        <f>_xlfn.TEXTJOIN(", ",TRUE,A5)</f>
        <v>4</v>
      </c>
      <c r="G8" s="23" t="s">
        <v>578</v>
      </c>
      <c r="H8" s="17" t="s">
        <v>643</v>
      </c>
      <c r="I8" s="17" t="s">
        <v>362</v>
      </c>
      <c r="J8" s="17"/>
      <c r="K8" s="17" t="s">
        <v>618</v>
      </c>
      <c r="L8" s="17" t="s">
        <v>592</v>
      </c>
      <c r="M8" s="17" t="s">
        <v>642</v>
      </c>
      <c r="N8" s="17" t="s">
        <v>550</v>
      </c>
      <c r="O8" s="25"/>
      <c r="P8" s="4"/>
      <c r="Q8" s="28"/>
      <c r="R8" s="28" t="s">
        <v>609</v>
      </c>
      <c r="S8" s="20"/>
      <c r="T8" s="23"/>
      <c r="U8" s="23"/>
      <c r="V8" s="23"/>
      <c r="W8" s="23"/>
      <c r="X8" s="23" t="s">
        <v>1011</v>
      </c>
      <c r="Y8" s="33"/>
      <c r="Z8" s="33" t="s">
        <v>660</v>
      </c>
      <c r="AA8" s="33"/>
      <c r="AB8" s="9" t="s">
        <v>644</v>
      </c>
      <c r="AC8" s="9" t="s">
        <v>938</v>
      </c>
    </row>
    <row r="9" spans="1:29" x14ac:dyDescent="0.2">
      <c r="A9" s="2">
        <v>8</v>
      </c>
      <c r="B9" s="9" t="s">
        <v>19</v>
      </c>
      <c r="C9" s="9">
        <v>1992</v>
      </c>
      <c r="D9" s="11" t="s">
        <v>36</v>
      </c>
      <c r="E9" s="9" t="s">
        <v>366</v>
      </c>
      <c r="F9" s="17" t="str">
        <f>_xlfn.TEXTJOIN(", ",TRUE,A7,A6)</f>
        <v>6, 5</v>
      </c>
      <c r="G9" s="4" t="s">
        <v>614</v>
      </c>
      <c r="H9" s="17" t="s">
        <v>1003</v>
      </c>
      <c r="I9" s="24" t="s">
        <v>362</v>
      </c>
      <c r="J9" s="17" t="s">
        <v>1004</v>
      </c>
      <c r="K9" s="17" t="s">
        <v>603</v>
      </c>
      <c r="L9" s="17" t="s">
        <v>592</v>
      </c>
      <c r="M9" s="17" t="s">
        <v>363</v>
      </c>
      <c r="N9" s="17" t="s">
        <v>550</v>
      </c>
      <c r="O9" s="17" t="s">
        <v>151</v>
      </c>
      <c r="P9" s="4" t="s">
        <v>1012</v>
      </c>
      <c r="Q9" s="4" t="s">
        <v>86</v>
      </c>
      <c r="R9" s="4" t="s">
        <v>59</v>
      </c>
      <c r="S9" s="13" t="s">
        <v>59</v>
      </c>
      <c r="T9" s="4"/>
      <c r="U9" s="4"/>
      <c r="V9" s="4"/>
      <c r="W9" s="4"/>
      <c r="X9" s="4" t="s">
        <v>365</v>
      </c>
      <c r="Y9" s="9"/>
      <c r="Z9" s="9"/>
      <c r="AA9" s="9"/>
      <c r="AB9" s="9" t="s">
        <v>909</v>
      </c>
      <c r="AC9" s="9" t="s">
        <v>936</v>
      </c>
    </row>
    <row r="10" spans="1:29" x14ac:dyDescent="0.2">
      <c r="A10" s="2">
        <v>9</v>
      </c>
      <c r="B10" s="9" t="s">
        <v>18</v>
      </c>
      <c r="C10" s="9">
        <v>1993</v>
      </c>
      <c r="D10" s="9" t="s">
        <v>35</v>
      </c>
      <c r="E10" s="9" t="s">
        <v>371</v>
      </c>
      <c r="F10" s="17" t="str">
        <f>_xlfn.TEXTJOIN(", ",TRUE,A5,A9)</f>
        <v>4, 8</v>
      </c>
      <c r="G10" s="4" t="s">
        <v>233</v>
      </c>
      <c r="H10" s="17" t="s">
        <v>389</v>
      </c>
      <c r="I10" s="17" t="s">
        <v>390</v>
      </c>
      <c r="J10" s="17"/>
      <c r="K10" s="17" t="s">
        <v>602</v>
      </c>
      <c r="L10" s="25" t="s">
        <v>594</v>
      </c>
      <c r="M10" s="17" t="s">
        <v>388</v>
      </c>
      <c r="N10" s="17" t="s">
        <v>550</v>
      </c>
      <c r="O10" s="17" t="s">
        <v>147</v>
      </c>
      <c r="P10" s="4" t="s">
        <v>1013</v>
      </c>
      <c r="Q10" s="4" t="s">
        <v>391</v>
      </c>
      <c r="R10" s="4" t="s">
        <v>59</v>
      </c>
      <c r="S10" s="12" t="s">
        <v>59</v>
      </c>
      <c r="T10" s="4"/>
      <c r="U10" s="4"/>
      <c r="V10" s="4"/>
      <c r="W10" s="4" t="s">
        <v>660</v>
      </c>
      <c r="X10" s="4"/>
      <c r="Y10" s="5" t="s">
        <v>660</v>
      </c>
      <c r="Z10" s="5"/>
      <c r="AA10" s="5"/>
      <c r="AB10" s="9" t="s">
        <v>910</v>
      </c>
      <c r="AC10" s="9" t="s">
        <v>940</v>
      </c>
    </row>
    <row r="11" spans="1:29" x14ac:dyDescent="0.2">
      <c r="A11" s="2">
        <v>10</v>
      </c>
      <c r="B11" s="9" t="s">
        <v>206</v>
      </c>
      <c r="C11" s="4">
        <v>1994</v>
      </c>
      <c r="D11" s="4" t="s">
        <v>205</v>
      </c>
      <c r="E11" s="4" t="s">
        <v>372</v>
      </c>
      <c r="F11" s="17" t="str">
        <f>_xlfn.TEXTJOIN(", ",TRUE,A10,A9,A7)</f>
        <v>9, 8, 6</v>
      </c>
      <c r="G11" s="4" t="s">
        <v>233</v>
      </c>
      <c r="H11" s="17" t="s">
        <v>393</v>
      </c>
      <c r="I11" s="17" t="s">
        <v>394</v>
      </c>
      <c r="J11" s="17"/>
      <c r="K11" s="17" t="s">
        <v>596</v>
      </c>
      <c r="L11" s="17" t="s">
        <v>592</v>
      </c>
      <c r="M11" s="17" t="s">
        <v>388</v>
      </c>
      <c r="N11" s="17" t="s">
        <v>550</v>
      </c>
      <c r="O11" s="26" t="s">
        <v>207</v>
      </c>
      <c r="P11" s="4"/>
      <c r="Q11" s="4" t="s">
        <v>395</v>
      </c>
      <c r="R11" s="4" t="s">
        <v>172</v>
      </c>
      <c r="S11" s="12" t="s">
        <v>208</v>
      </c>
      <c r="T11" s="4" t="s">
        <v>660</v>
      </c>
      <c r="U11" s="4"/>
      <c r="V11" s="4" t="s">
        <v>660</v>
      </c>
      <c r="W11" s="4" t="s">
        <v>660</v>
      </c>
      <c r="X11" s="4"/>
      <c r="Y11" s="4"/>
      <c r="Z11" s="4"/>
      <c r="AA11" s="4" t="s">
        <v>942</v>
      </c>
      <c r="AB11" s="4" t="s">
        <v>911</v>
      </c>
      <c r="AC11" s="5" t="s">
        <v>926</v>
      </c>
    </row>
    <row r="12" spans="1:29" x14ac:dyDescent="0.2">
      <c r="A12" s="2">
        <v>11</v>
      </c>
      <c r="B12" s="9" t="s">
        <v>224</v>
      </c>
      <c r="C12" s="4">
        <v>1995</v>
      </c>
      <c r="D12" s="4" t="s">
        <v>226</v>
      </c>
      <c r="E12" s="4" t="s">
        <v>373</v>
      </c>
      <c r="F12" s="17" t="str">
        <f>_xlfn.TEXTJOIN(", ",TRUE,A5)</f>
        <v>4</v>
      </c>
      <c r="G12" s="4" t="s">
        <v>233</v>
      </c>
      <c r="H12" s="4" t="s">
        <v>1007</v>
      </c>
      <c r="I12" s="4" t="s">
        <v>1006</v>
      </c>
      <c r="J12" s="4"/>
      <c r="K12" s="25" t="s">
        <v>1008</v>
      </c>
      <c r="L12" s="25" t="s">
        <v>592</v>
      </c>
      <c r="M12" s="4"/>
      <c r="N12" s="17" t="s">
        <v>550</v>
      </c>
      <c r="O12" s="12"/>
      <c r="P12" s="4" t="s">
        <v>1014</v>
      </c>
      <c r="Q12" s="4" t="s">
        <v>225</v>
      </c>
      <c r="R12" s="4" t="s">
        <v>208</v>
      </c>
      <c r="S12" s="12" t="s">
        <v>227</v>
      </c>
      <c r="T12" s="4"/>
      <c r="U12" s="4" t="s">
        <v>660</v>
      </c>
      <c r="V12" s="4"/>
      <c r="W12" s="4"/>
      <c r="X12" s="10" t="s">
        <v>401</v>
      </c>
      <c r="Y12" s="4"/>
      <c r="Z12" s="4" t="s">
        <v>660</v>
      </c>
      <c r="AA12" s="4" t="s">
        <v>942</v>
      </c>
      <c r="AB12" s="4" t="s">
        <v>904</v>
      </c>
      <c r="AC12" s="5" t="s">
        <v>926</v>
      </c>
    </row>
    <row r="13" spans="1:29" x14ac:dyDescent="0.2">
      <c r="A13" s="2">
        <v>12</v>
      </c>
      <c r="B13" s="9" t="s">
        <v>228</v>
      </c>
      <c r="C13" s="4">
        <v>1996</v>
      </c>
      <c r="D13" s="4" t="s">
        <v>229</v>
      </c>
      <c r="E13" s="4" t="s">
        <v>902</v>
      </c>
      <c r="F13" s="17" t="str">
        <f>_xlfn.TEXTJOIN(", ",TRUE,A11,A10,A9,A7)</f>
        <v>10, 9, 8, 6</v>
      </c>
      <c r="G13" s="4" t="s">
        <v>233</v>
      </c>
      <c r="H13" s="17" t="s">
        <v>402</v>
      </c>
      <c r="I13" s="17">
        <v>93</v>
      </c>
      <c r="J13" s="17"/>
      <c r="K13" s="17" t="s">
        <v>601</v>
      </c>
      <c r="L13" s="25" t="s">
        <v>594</v>
      </c>
      <c r="M13" s="17" t="s">
        <v>363</v>
      </c>
      <c r="N13" s="17" t="s">
        <v>550</v>
      </c>
      <c r="O13" s="26" t="s">
        <v>146</v>
      </c>
      <c r="P13" s="4"/>
      <c r="Q13" s="4" t="s">
        <v>230</v>
      </c>
      <c r="R13" s="4" t="s">
        <v>172</v>
      </c>
      <c r="S13" s="12" t="s">
        <v>59</v>
      </c>
      <c r="T13" s="4"/>
      <c r="U13" s="4"/>
      <c r="V13" s="4"/>
      <c r="W13" s="4"/>
      <c r="X13" s="4" t="s">
        <v>903</v>
      </c>
      <c r="Y13" s="5" t="s">
        <v>660</v>
      </c>
      <c r="Z13" s="5"/>
      <c r="AA13" s="5"/>
      <c r="AB13" s="4" t="s">
        <v>905</v>
      </c>
      <c r="AC13" s="4" t="s">
        <v>940</v>
      </c>
    </row>
    <row r="14" spans="1:29" x14ac:dyDescent="0.2">
      <c r="A14" s="2">
        <v>13</v>
      </c>
      <c r="B14" s="9" t="s">
        <v>18</v>
      </c>
      <c r="C14" s="4">
        <v>2001</v>
      </c>
      <c r="D14" s="4" t="s">
        <v>20</v>
      </c>
      <c r="E14" s="4" t="s">
        <v>647</v>
      </c>
      <c r="F14" s="17" t="str">
        <f>_xlfn.TEXTJOIN(", ",TRUE,A13,A11,A10,A9,A7)</f>
        <v>12, 10, 9, 8, 6</v>
      </c>
      <c r="G14" s="4" t="s">
        <v>233</v>
      </c>
      <c r="H14" s="17" t="s">
        <v>998</v>
      </c>
      <c r="I14" s="17">
        <v>30</v>
      </c>
      <c r="J14" s="17" t="s">
        <v>999</v>
      </c>
      <c r="K14" s="17" t="s">
        <v>601</v>
      </c>
      <c r="L14" s="25" t="s">
        <v>594</v>
      </c>
      <c r="M14" s="17" t="s">
        <v>363</v>
      </c>
      <c r="N14" s="17" t="s">
        <v>550</v>
      </c>
      <c r="O14" s="26" t="s">
        <v>413</v>
      </c>
      <c r="P14" s="17" t="s">
        <v>1000</v>
      </c>
      <c r="Q14" s="4" t="s">
        <v>85</v>
      </c>
      <c r="R14" s="4" t="s">
        <v>58</v>
      </c>
      <c r="S14" s="12" t="s">
        <v>59</v>
      </c>
      <c r="T14" s="4"/>
      <c r="U14" s="4"/>
      <c r="V14" s="4"/>
      <c r="W14" s="4"/>
      <c r="X14" s="4" t="s">
        <v>412</v>
      </c>
      <c r="Y14" s="4"/>
      <c r="Z14" s="4"/>
      <c r="AA14" s="4" t="s">
        <v>942</v>
      </c>
      <c r="AB14" s="4" t="s">
        <v>648</v>
      </c>
      <c r="AC14" s="4" t="s">
        <v>939</v>
      </c>
    </row>
    <row r="15" spans="1:29" x14ac:dyDescent="0.2">
      <c r="A15" s="2">
        <v>14</v>
      </c>
      <c r="B15" s="9" t="s">
        <v>558</v>
      </c>
      <c r="C15" s="5">
        <v>2005</v>
      </c>
      <c r="D15" s="6" t="s">
        <v>560</v>
      </c>
      <c r="E15" s="4" t="s">
        <v>559</v>
      </c>
      <c r="F15" s="17" t="str">
        <f>_xlfn.TEXTJOIN(", ",TRUE,A12,A9,A7,A5)</f>
        <v>11, 8, 6, 4</v>
      </c>
      <c r="G15" s="4" t="s">
        <v>233</v>
      </c>
      <c r="H15" s="17" t="s">
        <v>561</v>
      </c>
      <c r="I15" s="17">
        <v>1</v>
      </c>
      <c r="J15" s="17"/>
      <c r="K15" s="17" t="s">
        <v>600</v>
      </c>
      <c r="L15" s="25" t="s">
        <v>594</v>
      </c>
      <c r="M15" s="17" t="s">
        <v>418</v>
      </c>
      <c r="N15" s="17" t="s">
        <v>550</v>
      </c>
      <c r="O15" s="26" t="s">
        <v>146</v>
      </c>
      <c r="P15" s="17" t="s">
        <v>987</v>
      </c>
      <c r="Q15" s="4" t="s">
        <v>562</v>
      </c>
      <c r="R15" s="4" t="s">
        <v>58</v>
      </c>
      <c r="S15" s="12" t="s">
        <v>124</v>
      </c>
      <c r="T15" s="4"/>
      <c r="U15" s="4"/>
      <c r="V15" s="4"/>
      <c r="W15" s="4"/>
      <c r="X15" s="4"/>
      <c r="Y15" s="5" t="s">
        <v>660</v>
      </c>
      <c r="Z15" s="5"/>
      <c r="AA15" s="5"/>
      <c r="AB15" s="2" t="s">
        <v>918</v>
      </c>
      <c r="AC15" s="4" t="s">
        <v>934</v>
      </c>
    </row>
    <row r="16" spans="1:29" x14ac:dyDescent="0.2">
      <c r="A16" s="2">
        <v>15</v>
      </c>
      <c r="B16" s="9" t="s">
        <v>13</v>
      </c>
      <c r="C16" s="5" t="s">
        <v>236</v>
      </c>
      <c r="D16" s="4" t="s">
        <v>238</v>
      </c>
      <c r="E16" s="4" t="s">
        <v>387</v>
      </c>
      <c r="F16" s="17" t="str">
        <f>_xlfn.TEXTJOIN(", ",TRUE,A11,A10,A9)</f>
        <v>10, 9, 8</v>
      </c>
      <c r="G16" s="4" t="s">
        <v>233</v>
      </c>
      <c r="H16" s="17" t="s">
        <v>416</v>
      </c>
      <c r="I16" s="17" t="s">
        <v>417</v>
      </c>
      <c r="J16" s="17"/>
      <c r="K16" s="17" t="s">
        <v>598</v>
      </c>
      <c r="L16" s="17" t="s">
        <v>592</v>
      </c>
      <c r="M16" s="17" t="s">
        <v>418</v>
      </c>
      <c r="N16" s="17" t="s">
        <v>550</v>
      </c>
      <c r="O16" s="26" t="s">
        <v>146</v>
      </c>
      <c r="P16" s="4" t="s">
        <v>983</v>
      </c>
      <c r="Q16" s="4" t="s">
        <v>239</v>
      </c>
      <c r="R16" s="4" t="s">
        <v>172</v>
      </c>
      <c r="S16" s="12" t="s">
        <v>208</v>
      </c>
      <c r="T16" s="4"/>
      <c r="U16" s="4"/>
      <c r="V16" s="4"/>
      <c r="W16" s="4"/>
      <c r="X16" s="4" t="s">
        <v>419</v>
      </c>
      <c r="Y16" s="4"/>
      <c r="Z16" s="4"/>
      <c r="AA16" s="4"/>
      <c r="AB16" s="4" t="s">
        <v>917</v>
      </c>
      <c r="AC16" s="4"/>
    </row>
    <row r="17" spans="1:29" x14ac:dyDescent="0.2">
      <c r="A17" s="2">
        <v>16</v>
      </c>
      <c r="B17" s="9" t="s">
        <v>9</v>
      </c>
      <c r="C17" s="2">
        <v>2007</v>
      </c>
      <c r="D17" s="2" t="s">
        <v>10</v>
      </c>
      <c r="E17" s="2" t="s">
        <v>375</v>
      </c>
      <c r="F17" s="17" t="str">
        <f>_xlfn.TEXTJOIN(", ",TRUE,A15,A13)</f>
        <v>14, 12</v>
      </c>
      <c r="G17" s="4" t="s">
        <v>233</v>
      </c>
      <c r="H17" s="17" t="s">
        <v>556</v>
      </c>
      <c r="I17" s="17" t="s">
        <v>451</v>
      </c>
      <c r="J17" s="17"/>
      <c r="K17" s="17" t="s">
        <v>595</v>
      </c>
      <c r="L17" s="17" t="s">
        <v>592</v>
      </c>
      <c r="M17" s="17" t="s">
        <v>363</v>
      </c>
      <c r="N17" s="25" t="s">
        <v>547</v>
      </c>
      <c r="O17" s="30" t="s">
        <v>277</v>
      </c>
      <c r="P17" s="4"/>
      <c r="Q17" s="5" t="s">
        <v>83</v>
      </c>
      <c r="R17" s="5" t="s">
        <v>58</v>
      </c>
      <c r="S17" s="15" t="s">
        <v>59</v>
      </c>
      <c r="T17" s="4"/>
      <c r="U17" s="4"/>
      <c r="V17" s="4"/>
      <c r="W17" s="4"/>
      <c r="X17" s="4" t="s">
        <v>84</v>
      </c>
      <c r="Y17" s="5" t="s">
        <v>660</v>
      </c>
      <c r="Z17" s="5"/>
      <c r="AA17" s="5"/>
      <c r="AB17" s="2" t="s">
        <v>912</v>
      </c>
      <c r="AC17" s="2" t="s">
        <v>936</v>
      </c>
    </row>
    <row r="18" spans="1:29" x14ac:dyDescent="0.2">
      <c r="A18" s="2">
        <v>17</v>
      </c>
      <c r="B18" s="9" t="s">
        <v>13</v>
      </c>
      <c r="C18" s="5" t="s">
        <v>237</v>
      </c>
      <c r="D18" s="7" t="s">
        <v>15</v>
      </c>
      <c r="E18" s="22" t="s">
        <v>646</v>
      </c>
      <c r="F18" s="17" t="str">
        <f>_xlfn.TEXTJOIN(", ",TRUE,A16,A11,A10,A9)</f>
        <v>15, 10, 9, 8</v>
      </c>
      <c r="G18" s="4" t="s">
        <v>233</v>
      </c>
      <c r="H18" s="17" t="s">
        <v>416</v>
      </c>
      <c r="I18" s="17" t="s">
        <v>447</v>
      </c>
      <c r="J18" s="17"/>
      <c r="K18" s="17" t="s">
        <v>598</v>
      </c>
      <c r="L18" s="17" t="s">
        <v>592</v>
      </c>
      <c r="M18" s="17" t="s">
        <v>418</v>
      </c>
      <c r="N18" s="17" t="s">
        <v>550</v>
      </c>
      <c r="O18" s="26" t="s">
        <v>207</v>
      </c>
      <c r="P18" s="17" t="s">
        <v>983</v>
      </c>
      <c r="Q18" s="4" t="s">
        <v>448</v>
      </c>
      <c r="R18" s="4" t="s">
        <v>59</v>
      </c>
      <c r="S18" s="12" t="s">
        <v>59</v>
      </c>
      <c r="T18" s="4"/>
      <c r="U18" s="4"/>
      <c r="V18" s="4"/>
      <c r="W18" s="4"/>
      <c r="X18" s="4" t="s">
        <v>419</v>
      </c>
      <c r="Y18" s="22"/>
      <c r="Z18" s="22"/>
      <c r="AA18" s="22" t="s">
        <v>942</v>
      </c>
      <c r="AB18" s="4" t="s">
        <v>943</v>
      </c>
      <c r="AC18" s="4" t="s">
        <v>937</v>
      </c>
    </row>
    <row r="19" spans="1:29" x14ac:dyDescent="0.2">
      <c r="A19" s="2">
        <v>18</v>
      </c>
      <c r="B19" s="9" t="s">
        <v>654</v>
      </c>
      <c r="C19" s="5">
        <v>2009</v>
      </c>
      <c r="D19" s="2" t="s">
        <v>655</v>
      </c>
      <c r="E19" s="2" t="s">
        <v>656</v>
      </c>
      <c r="F19" s="17" t="str">
        <f>_xlfn.TEXTJOIN(", ",TRUE,A12,A5)</f>
        <v>11, 4</v>
      </c>
      <c r="G19" s="4" t="s">
        <v>233</v>
      </c>
      <c r="H19" s="25" t="s">
        <v>662</v>
      </c>
      <c r="I19" s="17" t="s">
        <v>661</v>
      </c>
      <c r="J19" s="25"/>
      <c r="K19" s="17" t="s">
        <v>595</v>
      </c>
      <c r="L19" s="17" t="s">
        <v>592</v>
      </c>
      <c r="M19" s="17" t="s">
        <v>663</v>
      </c>
      <c r="N19" s="17" t="s">
        <v>543</v>
      </c>
      <c r="O19" s="26" t="s">
        <v>659</v>
      </c>
      <c r="P19" s="4"/>
      <c r="Q19" s="2" t="s">
        <v>666</v>
      </c>
      <c r="R19" s="4" t="s">
        <v>657</v>
      </c>
      <c r="S19" s="4" t="s">
        <v>660</v>
      </c>
      <c r="T19" s="4"/>
      <c r="U19" s="4" t="s">
        <v>660</v>
      </c>
      <c r="V19" s="4"/>
      <c r="W19" s="4"/>
      <c r="X19" s="4" t="s">
        <v>664</v>
      </c>
      <c r="Y19" s="5" t="s">
        <v>660</v>
      </c>
      <c r="Z19" s="14"/>
      <c r="AA19" s="14"/>
      <c r="AB19" s="14" t="s">
        <v>658</v>
      </c>
      <c r="AC19" s="5" t="s">
        <v>925</v>
      </c>
    </row>
    <row r="20" spans="1:29" x14ac:dyDescent="0.2">
      <c r="A20" s="2">
        <v>19</v>
      </c>
      <c r="B20" s="9" t="s">
        <v>17</v>
      </c>
      <c r="C20" s="5">
        <v>2011</v>
      </c>
      <c r="D20" s="7" t="s">
        <v>81</v>
      </c>
      <c r="E20" s="2" t="s">
        <v>377</v>
      </c>
      <c r="F20" s="17" t="str">
        <f>_xlfn.TEXTJOIN(", ",TRUE,A18,A14,A13,A12,A11)</f>
        <v>17, 13, 12, 11, 10</v>
      </c>
      <c r="G20" s="4" t="s">
        <v>233</v>
      </c>
      <c r="H20" s="17" t="s">
        <v>453</v>
      </c>
      <c r="I20" s="25">
        <v>1</v>
      </c>
      <c r="J20" s="25"/>
      <c r="K20" s="25" t="s">
        <v>600</v>
      </c>
      <c r="L20" s="25" t="s">
        <v>594</v>
      </c>
      <c r="M20" s="17" t="s">
        <v>452</v>
      </c>
      <c r="N20" s="17" t="s">
        <v>550</v>
      </c>
      <c r="O20" s="4"/>
      <c r="P20" s="4"/>
      <c r="Q20" s="2" t="s">
        <v>80</v>
      </c>
      <c r="R20" s="4" t="s">
        <v>59</v>
      </c>
      <c r="S20" s="10" t="s">
        <v>58</v>
      </c>
      <c r="T20" s="4"/>
      <c r="U20" s="4"/>
      <c r="V20" s="4"/>
      <c r="W20" s="4"/>
      <c r="X20" s="4" t="s">
        <v>82</v>
      </c>
      <c r="Y20" s="5" t="s">
        <v>660</v>
      </c>
      <c r="Z20" s="5"/>
      <c r="AA20" s="5"/>
      <c r="AB20" s="2" t="s">
        <v>913</v>
      </c>
      <c r="AC20" s="2" t="s">
        <v>932</v>
      </c>
    </row>
    <row r="21" spans="1:29" x14ac:dyDescent="0.2">
      <c r="A21" s="2">
        <v>20</v>
      </c>
      <c r="B21" s="9" t="s">
        <v>317</v>
      </c>
      <c r="C21" s="5">
        <v>2011</v>
      </c>
      <c r="D21" s="2" t="s">
        <v>318</v>
      </c>
      <c r="E21" s="2" t="s">
        <v>376</v>
      </c>
      <c r="F21" s="17" t="str">
        <f>_xlfn.TEXTJOIN(", ",TRUE,A12,A5)</f>
        <v>11, 4</v>
      </c>
      <c r="G21" s="4" t="s">
        <v>233</v>
      </c>
      <c r="H21" s="25" t="s">
        <v>514</v>
      </c>
      <c r="I21" s="17" t="s">
        <v>515</v>
      </c>
      <c r="J21" s="25"/>
      <c r="K21" s="17" t="s">
        <v>599</v>
      </c>
      <c r="L21" s="17" t="s">
        <v>592</v>
      </c>
      <c r="M21" s="17" t="s">
        <v>363</v>
      </c>
      <c r="N21" s="17" t="s">
        <v>545</v>
      </c>
      <c r="O21" s="26" t="s">
        <v>277</v>
      </c>
      <c r="P21" s="4" t="s">
        <v>1015</v>
      </c>
      <c r="Q21" s="2" t="s">
        <v>516</v>
      </c>
      <c r="R21" s="4" t="s">
        <v>58</v>
      </c>
      <c r="S21" s="4" t="s">
        <v>59</v>
      </c>
      <c r="T21" s="4"/>
      <c r="U21" s="4" t="s">
        <v>660</v>
      </c>
      <c r="V21" s="4"/>
      <c r="W21" s="4"/>
      <c r="X21" s="4" t="s">
        <v>546</v>
      </c>
      <c r="Y21" s="5" t="s">
        <v>660</v>
      </c>
      <c r="Z21" s="5"/>
      <c r="AA21" s="5"/>
      <c r="AB21" s="2" t="s">
        <v>915</v>
      </c>
      <c r="AC21" s="2" t="s">
        <v>936</v>
      </c>
    </row>
    <row r="22" spans="1:29" x14ac:dyDescent="0.2">
      <c r="A22" s="2">
        <v>21</v>
      </c>
      <c r="B22" s="9" t="s">
        <v>13</v>
      </c>
      <c r="C22" s="5">
        <v>2011</v>
      </c>
      <c r="D22" s="5" t="s">
        <v>14</v>
      </c>
      <c r="E22" s="4" t="s">
        <v>374</v>
      </c>
      <c r="F22" s="17" t="str">
        <f>_xlfn.TEXTJOIN(", ",TRUE,A18,A16,A13,A11,A10)</f>
        <v>17, 15, 12, 10, 9</v>
      </c>
      <c r="G22" s="4" t="s">
        <v>464</v>
      </c>
      <c r="H22" s="17" t="s">
        <v>416</v>
      </c>
      <c r="I22" s="17" t="s">
        <v>454</v>
      </c>
      <c r="J22" s="17"/>
      <c r="K22" s="17" t="s">
        <v>598</v>
      </c>
      <c r="L22" s="17" t="s">
        <v>592</v>
      </c>
      <c r="M22" s="17" t="s">
        <v>418</v>
      </c>
      <c r="N22" s="17" t="s">
        <v>550</v>
      </c>
      <c r="O22" s="26" t="s">
        <v>463</v>
      </c>
      <c r="P22" s="17" t="s">
        <v>983</v>
      </c>
      <c r="Q22" s="4" t="s">
        <v>234</v>
      </c>
      <c r="R22" s="4" t="s">
        <v>58</v>
      </c>
      <c r="S22" s="12" t="s">
        <v>59</v>
      </c>
      <c r="T22" s="4"/>
      <c r="U22" s="4"/>
      <c r="V22" s="4"/>
      <c r="W22" s="4"/>
      <c r="X22" s="4" t="s">
        <v>235</v>
      </c>
      <c r="Y22" s="5" t="s">
        <v>660</v>
      </c>
      <c r="Z22" s="5"/>
      <c r="AA22" s="5"/>
      <c r="AB22" s="4" t="s">
        <v>916</v>
      </c>
      <c r="AC22" s="4" t="s">
        <v>935</v>
      </c>
    </row>
    <row r="23" spans="1:29" x14ac:dyDescent="0.2">
      <c r="A23" s="2">
        <v>22</v>
      </c>
      <c r="B23" s="9" t="s">
        <v>7</v>
      </c>
      <c r="C23" s="2">
        <v>2013</v>
      </c>
      <c r="D23" s="2" t="s">
        <v>8</v>
      </c>
      <c r="E23" s="2" t="s">
        <v>378</v>
      </c>
      <c r="F23" s="17" t="str">
        <f>_xlfn.TEXTJOIN(", ",TRUE,A15,A13)</f>
        <v>14, 12</v>
      </c>
      <c r="G23" s="4" t="s">
        <v>233</v>
      </c>
      <c r="H23" s="17" t="s">
        <v>555</v>
      </c>
      <c r="I23" s="17" t="s">
        <v>466</v>
      </c>
      <c r="J23" s="17"/>
      <c r="K23" s="17" t="s">
        <v>595</v>
      </c>
      <c r="L23" s="17" t="s">
        <v>592</v>
      </c>
      <c r="M23" s="17" t="s">
        <v>465</v>
      </c>
      <c r="N23" s="17" t="s">
        <v>550</v>
      </c>
      <c r="O23" s="4"/>
      <c r="P23" s="4"/>
      <c r="Q23" s="4" t="s">
        <v>79</v>
      </c>
      <c r="R23" s="4" t="s">
        <v>58</v>
      </c>
      <c r="S23" s="10" t="s">
        <v>172</v>
      </c>
      <c r="T23" s="4"/>
      <c r="U23" s="4"/>
      <c r="V23" s="4"/>
      <c r="W23" s="4"/>
      <c r="X23" s="4" t="s">
        <v>467</v>
      </c>
      <c r="Y23" s="5" t="s">
        <v>660</v>
      </c>
      <c r="Z23" s="5"/>
      <c r="AA23" s="5"/>
      <c r="AB23" s="2" t="s">
        <v>918</v>
      </c>
      <c r="AC23" s="2" t="s">
        <v>934</v>
      </c>
    </row>
    <row r="24" spans="1:29" x14ac:dyDescent="0.2">
      <c r="A24" s="2">
        <v>23</v>
      </c>
      <c r="B24" s="9" t="s">
        <v>37</v>
      </c>
      <c r="C24" s="2">
        <v>2017</v>
      </c>
      <c r="D24" s="2" t="s">
        <v>38</v>
      </c>
      <c r="E24" s="2" t="s">
        <v>379</v>
      </c>
      <c r="F24" s="17" t="str">
        <f>_xlfn.TEXTJOIN(", ",TRUE,A22,A20,A21)</f>
        <v>21, 19, 20</v>
      </c>
      <c r="G24" s="4" t="s">
        <v>232</v>
      </c>
      <c r="H24" s="17" t="s">
        <v>522</v>
      </c>
      <c r="I24" s="17" t="s">
        <v>523</v>
      </c>
      <c r="J24" s="17"/>
      <c r="K24" s="17" t="s">
        <v>595</v>
      </c>
      <c r="L24" s="17" t="s">
        <v>592</v>
      </c>
      <c r="M24" s="17" t="s">
        <v>526</v>
      </c>
      <c r="N24" s="17" t="s">
        <v>550</v>
      </c>
      <c r="O24" s="26" t="s">
        <v>277</v>
      </c>
      <c r="P24" s="4"/>
      <c r="Q24" s="4" t="s">
        <v>75</v>
      </c>
      <c r="R24" s="4" t="s">
        <v>58</v>
      </c>
      <c r="S24" s="4" t="s">
        <v>59</v>
      </c>
      <c r="T24" s="4"/>
      <c r="U24" s="4"/>
      <c r="V24" s="4"/>
      <c r="W24" s="4"/>
      <c r="X24" s="4" t="s">
        <v>281</v>
      </c>
      <c r="Y24" s="5" t="s">
        <v>660</v>
      </c>
      <c r="Z24" s="5"/>
      <c r="AA24" s="5"/>
      <c r="AB24" s="2" t="s">
        <v>914</v>
      </c>
      <c r="AC24" s="2" t="s">
        <v>933</v>
      </c>
    </row>
    <row r="25" spans="1:29" ht="42.75" x14ac:dyDescent="0.2">
      <c r="A25" s="2">
        <v>24</v>
      </c>
      <c r="B25" s="9" t="s">
        <v>90</v>
      </c>
      <c r="C25" s="2">
        <v>2018</v>
      </c>
      <c r="D25" s="7" t="s">
        <v>89</v>
      </c>
      <c r="E25" s="2" t="s">
        <v>380</v>
      </c>
      <c r="F25" s="17" t="str">
        <f>_xlfn.TEXTJOIN(", ",TRUE,A23,A22,A17,A10)</f>
        <v>22, 21, 16, 9</v>
      </c>
      <c r="G25" s="4" t="s">
        <v>464</v>
      </c>
      <c r="H25" s="17" t="s">
        <v>553</v>
      </c>
      <c r="I25" s="17" t="s">
        <v>554</v>
      </c>
      <c r="J25" s="17"/>
      <c r="K25" s="17" t="s">
        <v>595</v>
      </c>
      <c r="L25" s="17" t="s">
        <v>592</v>
      </c>
      <c r="M25" s="17" t="s">
        <v>482</v>
      </c>
      <c r="N25" s="17" t="s">
        <v>542</v>
      </c>
      <c r="O25" s="26" t="s">
        <v>151</v>
      </c>
      <c r="P25" s="17" t="s">
        <v>977</v>
      </c>
      <c r="Q25" s="4" t="s">
        <v>490</v>
      </c>
      <c r="R25" s="9" t="s">
        <v>59</v>
      </c>
      <c r="S25" s="13" t="s">
        <v>59</v>
      </c>
      <c r="T25" s="4"/>
      <c r="U25" s="4"/>
      <c r="V25" s="4" t="s">
        <v>660</v>
      </c>
      <c r="W25" s="4"/>
      <c r="X25" s="8" t="s">
        <v>1019</v>
      </c>
      <c r="Y25" s="5" t="s">
        <v>660</v>
      </c>
      <c r="Z25" s="5"/>
      <c r="AA25" s="5"/>
      <c r="AB25" s="2" t="s">
        <v>919</v>
      </c>
      <c r="AC25" s="2" t="s">
        <v>931</v>
      </c>
    </row>
    <row r="26" spans="1:29" x14ac:dyDescent="0.2">
      <c r="A26" s="2">
        <v>25</v>
      </c>
      <c r="B26" s="9" t="s">
        <v>6</v>
      </c>
      <c r="C26" s="2">
        <v>2019</v>
      </c>
      <c r="D26" s="2" t="s">
        <v>5</v>
      </c>
      <c r="E26" s="2" t="s">
        <v>386</v>
      </c>
      <c r="F26" s="17" t="str">
        <f>_xlfn.TEXTJOIN(", ",TRUE,A23,A17)</f>
        <v>22, 16</v>
      </c>
      <c r="G26" s="4" t="s">
        <v>233</v>
      </c>
      <c r="H26" s="17" t="s">
        <v>552</v>
      </c>
      <c r="I26" s="17" t="s">
        <v>472</v>
      </c>
      <c r="J26" s="17"/>
      <c r="K26" s="17" t="s">
        <v>595</v>
      </c>
      <c r="L26" s="17" t="s">
        <v>592</v>
      </c>
      <c r="M26" s="17" t="s">
        <v>363</v>
      </c>
      <c r="N26" s="17" t="s">
        <v>543</v>
      </c>
      <c r="O26" s="26" t="s">
        <v>473</v>
      </c>
      <c r="P26" s="17" t="s">
        <v>1016</v>
      </c>
      <c r="Q26" s="4" t="s">
        <v>74</v>
      </c>
      <c r="R26" s="4" t="s">
        <v>58</v>
      </c>
      <c r="S26" s="4" t="s">
        <v>59</v>
      </c>
      <c r="T26" s="4"/>
      <c r="U26" s="4" t="s">
        <v>660</v>
      </c>
      <c r="V26" s="4"/>
      <c r="W26" s="4"/>
      <c r="X26" s="4" t="s">
        <v>665</v>
      </c>
      <c r="Y26" s="2"/>
      <c r="Z26" s="2"/>
      <c r="AA26" s="2"/>
      <c r="AB26" s="2" t="s">
        <v>921</v>
      </c>
      <c r="AC26" s="2" t="s">
        <v>930</v>
      </c>
    </row>
    <row r="27" spans="1:29" x14ac:dyDescent="0.2">
      <c r="A27" s="2">
        <v>26</v>
      </c>
      <c r="B27" s="5" t="s">
        <v>77</v>
      </c>
      <c r="C27" s="5">
        <v>2020</v>
      </c>
      <c r="D27" s="5" t="s">
        <v>78</v>
      </c>
      <c r="E27" s="5" t="s">
        <v>381</v>
      </c>
      <c r="F27" s="17" t="str">
        <f>_xlfn.TEXTJOIN(", ",TRUE,A13,A11,A21)</f>
        <v>12, 10, 20</v>
      </c>
      <c r="G27" s="4" t="s">
        <v>232</v>
      </c>
      <c r="H27" s="17" t="s">
        <v>510</v>
      </c>
      <c r="I27" s="17" t="s">
        <v>511</v>
      </c>
      <c r="J27" s="17"/>
      <c r="K27" s="17" t="s">
        <v>595</v>
      </c>
      <c r="L27" s="17" t="s">
        <v>592</v>
      </c>
      <c r="M27" s="17" t="s">
        <v>469</v>
      </c>
      <c r="N27" s="17" t="s">
        <v>550</v>
      </c>
      <c r="O27" s="26" t="s">
        <v>203</v>
      </c>
      <c r="P27" s="4"/>
      <c r="Q27" s="4" t="s">
        <v>204</v>
      </c>
      <c r="R27" s="9" t="s">
        <v>58</v>
      </c>
      <c r="S27" s="12" t="s">
        <v>59</v>
      </c>
      <c r="T27" s="4"/>
      <c r="U27" s="4"/>
      <c r="V27" s="4"/>
      <c r="W27" s="4"/>
      <c r="X27" s="4" t="s">
        <v>513</v>
      </c>
      <c r="Y27" s="5" t="s">
        <v>660</v>
      </c>
      <c r="Z27" s="5"/>
      <c r="AA27" s="5"/>
      <c r="AB27" s="5" t="s">
        <v>920</v>
      </c>
      <c r="AC27" s="5" t="s">
        <v>925</v>
      </c>
    </row>
    <row r="28" spans="1:29" x14ac:dyDescent="0.2">
      <c r="A28" s="2">
        <v>27</v>
      </c>
      <c r="B28" s="5" t="s">
        <v>652</v>
      </c>
      <c r="C28" s="5">
        <v>2021</v>
      </c>
      <c r="D28" s="5" t="s">
        <v>88</v>
      </c>
      <c r="E28" s="5" t="s">
        <v>383</v>
      </c>
      <c r="F28" s="17" t="str">
        <f>_xlfn.TEXTJOIN(", ",TRUE,A25,A23,A22,A20,A15,A13,A11,A10)</f>
        <v>24, 22, 21, 19, 14, 12, 10, 9</v>
      </c>
      <c r="G28" s="4" t="s">
        <v>233</v>
      </c>
      <c r="H28" s="17" t="s">
        <v>505</v>
      </c>
      <c r="I28" s="17" t="s">
        <v>507</v>
      </c>
      <c r="J28" s="17"/>
      <c r="K28" s="17" t="s">
        <v>597</v>
      </c>
      <c r="L28" s="17" t="s">
        <v>594</v>
      </c>
      <c r="M28" s="17" t="s">
        <v>506</v>
      </c>
      <c r="N28" s="17" t="s">
        <v>542</v>
      </c>
      <c r="O28" s="26" t="s">
        <v>295</v>
      </c>
      <c r="P28" s="4"/>
      <c r="Q28" s="4" t="s">
        <v>509</v>
      </c>
      <c r="R28" s="4" t="s">
        <v>58</v>
      </c>
      <c r="S28" s="12" t="s">
        <v>59</v>
      </c>
      <c r="T28" s="4"/>
      <c r="U28" s="4"/>
      <c r="V28" s="4"/>
      <c r="W28" s="4"/>
      <c r="X28" s="4"/>
      <c r="Y28" s="5" t="s">
        <v>660</v>
      </c>
      <c r="Z28" s="5"/>
      <c r="AA28" s="5"/>
      <c r="AB28" s="5" t="s">
        <v>922</v>
      </c>
      <c r="AC28" s="5" t="s">
        <v>926</v>
      </c>
    </row>
    <row r="29" spans="1:29" ht="42.75" x14ac:dyDescent="0.2">
      <c r="A29" s="2">
        <v>28</v>
      </c>
      <c r="B29" s="5" t="s">
        <v>105</v>
      </c>
      <c r="C29" s="5">
        <v>2021</v>
      </c>
      <c r="D29" s="7" t="s">
        <v>106</v>
      </c>
      <c r="E29" s="5" t="s">
        <v>382</v>
      </c>
      <c r="F29" s="17" t="str">
        <f>_xlfn.TEXTJOIN(", ",TRUE,A19,A12)</f>
        <v>18, 11</v>
      </c>
      <c r="G29" s="4" t="s">
        <v>233</v>
      </c>
      <c r="H29" s="17" t="s">
        <v>551</v>
      </c>
      <c r="I29" s="17" t="s">
        <v>468</v>
      </c>
      <c r="J29" s="17"/>
      <c r="K29" s="17" t="s">
        <v>469</v>
      </c>
      <c r="L29" s="17" t="s">
        <v>469</v>
      </c>
      <c r="M29" s="17" t="s">
        <v>470</v>
      </c>
      <c r="N29" s="17" t="s">
        <v>543</v>
      </c>
      <c r="O29" s="26" t="s">
        <v>471</v>
      </c>
      <c r="P29" s="4"/>
      <c r="Q29" s="4" t="s">
        <v>107</v>
      </c>
      <c r="R29" s="4" t="s">
        <v>59</v>
      </c>
      <c r="S29" s="12" t="s">
        <v>124</v>
      </c>
      <c r="T29" s="4"/>
      <c r="U29" s="4"/>
      <c r="V29" s="4"/>
      <c r="W29" s="4"/>
      <c r="X29" s="8" t="s">
        <v>544</v>
      </c>
      <c r="Y29" s="5" t="s">
        <v>660</v>
      </c>
      <c r="Z29" s="5"/>
      <c r="AA29" s="5"/>
      <c r="AB29" s="5" t="s">
        <v>928</v>
      </c>
      <c r="AC29" s="5" t="s">
        <v>926</v>
      </c>
    </row>
    <row r="30" spans="1:29" x14ac:dyDescent="0.2">
      <c r="A30" s="2">
        <v>29</v>
      </c>
      <c r="B30" s="5" t="s">
        <v>33</v>
      </c>
      <c r="C30" s="5">
        <v>2021</v>
      </c>
      <c r="D30" s="5" t="s">
        <v>34</v>
      </c>
      <c r="E30" s="5" t="s">
        <v>384</v>
      </c>
      <c r="F30" s="17" t="e">
        <f>_xlfn.TEXTJOIN(", ",TRUE,A22,A21,A17,A15,A18,A13,A10,#REF!)</f>
        <v>#REF!</v>
      </c>
      <c r="G30" s="4" t="s">
        <v>464</v>
      </c>
      <c r="H30" s="17" t="s">
        <v>496</v>
      </c>
      <c r="I30" s="17" t="s">
        <v>497</v>
      </c>
      <c r="J30" s="17"/>
      <c r="K30" s="17" t="s">
        <v>596</v>
      </c>
      <c r="L30" s="17" t="s">
        <v>592</v>
      </c>
      <c r="M30" s="17" t="s">
        <v>498</v>
      </c>
      <c r="N30" s="17" t="s">
        <v>548</v>
      </c>
      <c r="O30" s="26" t="s">
        <v>499</v>
      </c>
      <c r="P30" s="4" t="s">
        <v>976</v>
      </c>
      <c r="Q30" s="4" t="s">
        <v>500</v>
      </c>
      <c r="R30" s="4" t="s">
        <v>58</v>
      </c>
      <c r="S30" s="4" t="s">
        <v>59</v>
      </c>
      <c r="T30" s="4" t="s">
        <v>974</v>
      </c>
      <c r="U30" s="4"/>
      <c r="V30" s="4"/>
      <c r="W30" s="4"/>
      <c r="X30" s="4" t="s">
        <v>549</v>
      </c>
      <c r="Y30" s="5" t="s">
        <v>660</v>
      </c>
      <c r="Z30" s="5"/>
      <c r="AA30" s="5"/>
      <c r="AB30" s="5" t="s">
        <v>923</v>
      </c>
      <c r="AC30" s="5" t="s">
        <v>925</v>
      </c>
    </row>
    <row r="31" spans="1:29" x14ac:dyDescent="0.2">
      <c r="A31" s="2">
        <v>30</v>
      </c>
      <c r="B31" s="5" t="s">
        <v>11</v>
      </c>
      <c r="C31" s="2">
        <v>2024</v>
      </c>
      <c r="D31" s="18" t="s">
        <v>12</v>
      </c>
      <c r="E31" s="5" t="s">
        <v>385</v>
      </c>
      <c r="F31" s="16" t="str">
        <f>_xlfn.TEXTJOIN(", ",TRUE,A30,A28,A27,A25,A24,A22,A20,A18,A14,A10,A9,A4,A3)</f>
        <v>29, 27, 26, 24, 23, 21, 19, 17, 13, 9, 8, 3, 2</v>
      </c>
      <c r="G31" s="4" t="s">
        <v>464</v>
      </c>
      <c r="H31" s="17" t="s">
        <v>493</v>
      </c>
      <c r="I31" s="17" t="s">
        <v>494</v>
      </c>
      <c r="J31" s="17"/>
      <c r="K31" s="17" t="s">
        <v>595</v>
      </c>
      <c r="L31" s="17" t="s">
        <v>592</v>
      </c>
      <c r="M31" s="17" t="s">
        <v>418</v>
      </c>
      <c r="N31" s="17" t="s">
        <v>550</v>
      </c>
      <c r="O31" s="26" t="s">
        <v>492</v>
      </c>
      <c r="P31" s="4" t="s">
        <v>986</v>
      </c>
      <c r="Q31" s="9" t="s">
        <v>495</v>
      </c>
      <c r="R31" s="9" t="s">
        <v>59</v>
      </c>
      <c r="S31" s="9" t="s">
        <v>59</v>
      </c>
      <c r="T31" s="4"/>
      <c r="U31" s="4"/>
      <c r="V31" s="4"/>
      <c r="W31" s="4"/>
      <c r="X31" s="8" t="s">
        <v>296</v>
      </c>
      <c r="Y31" s="5"/>
      <c r="Z31" s="5" t="s">
        <v>660</v>
      </c>
      <c r="AA31" s="5" t="s">
        <v>942</v>
      </c>
      <c r="AB31" s="5" t="s">
        <v>927</v>
      </c>
      <c r="AC31" s="5" t="s">
        <v>929</v>
      </c>
    </row>
  </sheetData>
  <phoneticPr fontId="1" type="noConversion"/>
  <pageMargins left="0.7" right="0.7" top="0.75" bottom="0.75" header="0.3" footer="0.3"/>
  <pageSetup paperSize="9"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A7E02-5D3F-4D92-B6A8-9445F61E1304}">
  <dimension ref="A1:P110"/>
  <sheetViews>
    <sheetView zoomScaleNormal="100" workbookViewId="0">
      <pane xSplit="3" ySplit="1" topLeftCell="D74" activePane="bottomRight" state="frozenSplit"/>
      <selection pane="topRight" activeCell="D1" sqref="D1"/>
      <selection pane="bottomLeft" activeCell="A3" sqref="A3"/>
      <selection pane="bottomRight" activeCell="E20" sqref="E20"/>
    </sheetView>
  </sheetViews>
  <sheetFormatPr defaultRowHeight="14.25" x14ac:dyDescent="0.2"/>
  <cols>
    <col min="1" max="1" width="2.25" customWidth="1"/>
    <col min="2" max="2" width="11.875" customWidth="1"/>
    <col min="3" max="3" width="5.5" customWidth="1"/>
    <col min="4" max="4" width="10.875" customWidth="1"/>
    <col min="5" max="5" width="26.25" customWidth="1"/>
    <col min="6" max="6" width="6.25" customWidth="1"/>
    <col min="7" max="7" width="13" customWidth="1"/>
    <col min="8" max="8" width="10.625" customWidth="1"/>
    <col min="9" max="9" width="13.625" customWidth="1"/>
    <col min="10" max="10" width="6" customWidth="1"/>
    <col min="11" max="11" width="13.625" customWidth="1"/>
    <col min="12" max="12" width="9.625" customWidth="1"/>
    <col min="13" max="13" width="11.875" customWidth="1"/>
  </cols>
  <sheetData>
    <row r="1" spans="1:16" x14ac:dyDescent="0.2">
      <c r="A1" s="4" t="s">
        <v>721</v>
      </c>
      <c r="B1" s="4" t="s">
        <v>22</v>
      </c>
      <c r="C1" s="4" t="s">
        <v>21</v>
      </c>
      <c r="D1" s="4" t="s">
        <v>697</v>
      </c>
      <c r="E1" s="4" t="s">
        <v>411</v>
      </c>
      <c r="F1" s="4" t="s">
        <v>751</v>
      </c>
      <c r="G1" s="4" t="s">
        <v>692</v>
      </c>
      <c r="H1" s="4" t="s">
        <v>329</v>
      </c>
      <c r="I1" s="4" t="s">
        <v>725</v>
      </c>
      <c r="J1" s="6" t="s">
        <v>840</v>
      </c>
      <c r="K1" t="s">
        <v>774</v>
      </c>
      <c r="L1" t="s">
        <v>947</v>
      </c>
      <c r="M1" t="s">
        <v>773</v>
      </c>
      <c r="N1" s="4" t="s">
        <v>48</v>
      </c>
      <c r="O1" s="4" t="s">
        <v>53</v>
      </c>
      <c r="P1" s="4" t="s">
        <v>16</v>
      </c>
    </row>
    <row r="2" spans="1:16" x14ac:dyDescent="0.2">
      <c r="A2" s="4" t="str">
        <f>_xlfn.TEXTJOIN(", ",TRUE,文献列表!A$2)</f>
        <v>1</v>
      </c>
      <c r="B2" s="9" t="s">
        <v>574</v>
      </c>
      <c r="C2" s="4">
        <v>1981</v>
      </c>
      <c r="D2" s="4" t="s">
        <v>731</v>
      </c>
      <c r="E2" s="4" t="s">
        <v>733</v>
      </c>
      <c r="F2" s="4"/>
      <c r="G2" s="4" t="s">
        <v>730</v>
      </c>
      <c r="H2" s="4" t="s">
        <v>581</v>
      </c>
      <c r="I2" s="4" t="s">
        <v>726</v>
      </c>
      <c r="J2" s="4" t="s">
        <v>849</v>
      </c>
      <c r="K2" s="4" t="s">
        <v>269</v>
      </c>
      <c r="L2" s="4" t="s">
        <v>587</v>
      </c>
      <c r="M2" s="4" t="s">
        <v>590</v>
      </c>
      <c r="N2" s="4" t="s">
        <v>589</v>
      </c>
      <c r="O2" s="4" t="s">
        <v>588</v>
      </c>
      <c r="P2" s="4"/>
    </row>
    <row r="3" spans="1:16" x14ac:dyDescent="0.2">
      <c r="A3" s="4" t="str">
        <f>_xlfn.TEXTJOIN(", ",TRUE,文献列表!A$2)</f>
        <v>1</v>
      </c>
      <c r="B3" s="9" t="s">
        <v>574</v>
      </c>
      <c r="C3" s="4">
        <v>1981</v>
      </c>
      <c r="D3" s="4" t="s">
        <v>731</v>
      </c>
      <c r="E3" s="4" t="s">
        <v>729</v>
      </c>
      <c r="F3" s="4"/>
      <c r="G3" s="4" t="s">
        <v>730</v>
      </c>
      <c r="H3" s="4" t="s">
        <v>728</v>
      </c>
      <c r="I3" s="4" t="s">
        <v>726</v>
      </c>
      <c r="J3" s="4" t="s">
        <v>850</v>
      </c>
      <c r="K3" s="4" t="s">
        <v>269</v>
      </c>
      <c r="L3" s="4" t="s">
        <v>269</v>
      </c>
      <c r="M3" s="4"/>
      <c r="N3" s="4"/>
      <c r="O3" s="4"/>
      <c r="P3" s="4"/>
    </row>
    <row r="4" spans="1:16" x14ac:dyDescent="0.2">
      <c r="A4" s="4" t="str">
        <f>_xlfn.TEXTJOIN(", ",TRUE,文献列表!A$2)</f>
        <v>1</v>
      </c>
      <c r="B4" s="9" t="s">
        <v>574</v>
      </c>
      <c r="C4" s="4">
        <v>1981</v>
      </c>
      <c r="D4" s="4" t="s">
        <v>731</v>
      </c>
      <c r="E4" s="4" t="s">
        <v>732</v>
      </c>
      <c r="F4" s="4"/>
      <c r="G4" s="4" t="s">
        <v>730</v>
      </c>
      <c r="H4" s="4" t="s">
        <v>586</v>
      </c>
      <c r="I4" s="4" t="s">
        <v>726</v>
      </c>
      <c r="J4" s="4" t="s">
        <v>849</v>
      </c>
      <c r="K4" s="4" t="s">
        <v>269</v>
      </c>
      <c r="L4" s="4" t="s">
        <v>587</v>
      </c>
      <c r="M4" s="4"/>
      <c r="N4" s="4"/>
      <c r="O4" s="4"/>
      <c r="P4" s="4"/>
    </row>
    <row r="5" spans="1:16" x14ac:dyDescent="0.2">
      <c r="A5" s="4" t="str">
        <f>_xlfn.TEXTJOIN(", ",TRUE,文献列表!A$3)</f>
        <v>2</v>
      </c>
      <c r="B5" s="9" t="s">
        <v>274</v>
      </c>
      <c r="C5" s="4">
        <v>1986</v>
      </c>
      <c r="D5" s="4" t="s">
        <v>704</v>
      </c>
      <c r="E5" s="4" t="s">
        <v>757</v>
      </c>
      <c r="F5" s="4" t="s">
        <v>755</v>
      </c>
      <c r="G5" s="9" t="s">
        <v>710</v>
      </c>
      <c r="H5" s="4" t="s">
        <v>330</v>
      </c>
      <c r="I5" s="4" t="s">
        <v>726</v>
      </c>
      <c r="J5" s="4" t="s">
        <v>843</v>
      </c>
      <c r="K5" s="4" t="s">
        <v>269</v>
      </c>
      <c r="L5" s="4" t="s">
        <v>269</v>
      </c>
      <c r="M5" s="4"/>
      <c r="N5" s="4"/>
      <c r="O5" s="9"/>
      <c r="P5" s="4"/>
    </row>
    <row r="6" spans="1:16" x14ac:dyDescent="0.2">
      <c r="A6" s="4" t="str">
        <f>_xlfn.TEXTJOIN(", ",TRUE,文献列表!A$3)</f>
        <v>2</v>
      </c>
      <c r="B6" s="9" t="s">
        <v>274</v>
      </c>
      <c r="C6" s="4">
        <v>1986</v>
      </c>
      <c r="D6" s="4" t="s">
        <v>704</v>
      </c>
      <c r="E6" s="4" t="s">
        <v>758</v>
      </c>
      <c r="F6" s="4" t="s">
        <v>756</v>
      </c>
      <c r="G6" s="9" t="s">
        <v>710</v>
      </c>
      <c r="H6" s="17" t="s">
        <v>340</v>
      </c>
      <c r="I6" s="4" t="s">
        <v>726</v>
      </c>
      <c r="J6" s="4" t="s">
        <v>843</v>
      </c>
      <c r="K6" s="4" t="s">
        <v>269</v>
      </c>
      <c r="L6" s="4" t="s">
        <v>269</v>
      </c>
      <c r="M6" s="4"/>
      <c r="N6" s="4"/>
      <c r="O6" s="9"/>
      <c r="P6" s="4"/>
    </row>
    <row r="7" spans="1:16" x14ac:dyDescent="0.2">
      <c r="A7" s="4" t="str">
        <f>_xlfn.TEXTJOIN(", ",TRUE,文献列表!A$4)</f>
        <v>3</v>
      </c>
      <c r="B7" s="9" t="s">
        <v>18</v>
      </c>
      <c r="C7" s="9">
        <v>1987</v>
      </c>
      <c r="D7" s="9" t="s">
        <v>724</v>
      </c>
      <c r="E7" s="4" t="s">
        <v>752</v>
      </c>
      <c r="F7" s="4" t="s">
        <v>753</v>
      </c>
      <c r="G7" s="4" t="s">
        <v>722</v>
      </c>
      <c r="H7" s="4" t="s">
        <v>330</v>
      </c>
      <c r="I7" s="4" t="s">
        <v>711</v>
      </c>
      <c r="J7" s="4" t="s">
        <v>843</v>
      </c>
      <c r="K7" s="4" t="s">
        <v>269</v>
      </c>
      <c r="L7" s="4" t="s">
        <v>332</v>
      </c>
      <c r="M7" s="4"/>
      <c r="N7" s="4"/>
      <c r="O7" s="4"/>
      <c r="P7" s="4"/>
    </row>
    <row r="8" spans="1:16" x14ac:dyDescent="0.2">
      <c r="A8" s="4" t="str">
        <f>_xlfn.TEXTJOIN(", ",TRUE,文献列表!A$4)</f>
        <v>3</v>
      </c>
      <c r="B8" s="9" t="s">
        <v>18</v>
      </c>
      <c r="C8" s="9">
        <v>1987</v>
      </c>
      <c r="D8" s="9" t="s">
        <v>724</v>
      </c>
      <c r="E8" s="4" t="s">
        <v>754</v>
      </c>
      <c r="F8" s="4" t="s">
        <v>759</v>
      </c>
      <c r="G8" s="4" t="s">
        <v>722</v>
      </c>
      <c r="H8" s="4" t="s">
        <v>331</v>
      </c>
      <c r="I8" s="4" t="s">
        <v>711</v>
      </c>
      <c r="J8" s="4" t="s">
        <v>843</v>
      </c>
      <c r="K8" s="4" t="s">
        <v>269</v>
      </c>
      <c r="L8" s="4" t="s">
        <v>332</v>
      </c>
      <c r="M8" s="17" t="s">
        <v>967</v>
      </c>
      <c r="N8" s="4" t="s">
        <v>122</v>
      </c>
      <c r="O8" s="4" t="s">
        <v>56</v>
      </c>
      <c r="P8" s="4"/>
    </row>
    <row r="9" spans="1:16" x14ac:dyDescent="0.2">
      <c r="A9" s="4" t="str">
        <f>_xlfn.TEXTJOIN(", ",TRUE,文献列表!A$5)</f>
        <v>4</v>
      </c>
      <c r="B9" s="9" t="s">
        <v>322</v>
      </c>
      <c r="C9" s="9">
        <v>1987</v>
      </c>
      <c r="D9" s="9" t="s">
        <v>750</v>
      </c>
      <c r="E9" s="4" t="s">
        <v>749</v>
      </c>
      <c r="F9" s="4" t="s">
        <v>761</v>
      </c>
      <c r="G9" s="4" t="s">
        <v>760</v>
      </c>
      <c r="H9" s="4" t="s">
        <v>835</v>
      </c>
      <c r="I9" s="4" t="s">
        <v>708</v>
      </c>
      <c r="J9" s="4"/>
      <c r="K9" s="4" t="s">
        <v>747</v>
      </c>
      <c r="L9" s="4" t="s">
        <v>319</v>
      </c>
      <c r="M9" s="4" t="s">
        <v>324</v>
      </c>
      <c r="N9" s="4" t="s">
        <v>323</v>
      </c>
      <c r="O9" s="4"/>
      <c r="P9" s="4" t="s">
        <v>762</v>
      </c>
    </row>
    <row r="10" spans="1:16" x14ac:dyDescent="0.2">
      <c r="A10" s="4" t="str">
        <f>_xlfn.TEXTJOIN(", ",TRUE,文献列表!A$7)</f>
        <v>6</v>
      </c>
      <c r="B10" s="9" t="s">
        <v>139</v>
      </c>
      <c r="C10" s="9">
        <v>1989</v>
      </c>
      <c r="D10" s="4"/>
      <c r="E10" s="4" t="s">
        <v>211</v>
      </c>
      <c r="F10" s="4"/>
      <c r="G10" s="4" t="s">
        <v>722</v>
      </c>
      <c r="H10" s="4" t="s">
        <v>784</v>
      </c>
      <c r="I10" s="4" t="s">
        <v>711</v>
      </c>
      <c r="J10" s="4" t="s">
        <v>843</v>
      </c>
      <c r="K10" s="4" t="s">
        <v>269</v>
      </c>
      <c r="L10" s="4" t="s">
        <v>269</v>
      </c>
      <c r="M10" s="4"/>
      <c r="N10" s="4"/>
      <c r="O10" s="4"/>
      <c r="P10" s="4"/>
    </row>
    <row r="11" spans="1:16" x14ac:dyDescent="0.2">
      <c r="A11" s="4" t="str">
        <f>_xlfn.TEXTJOIN(", ",TRUE,文献列表!A$7)</f>
        <v>6</v>
      </c>
      <c r="B11" s="9" t="s">
        <v>139</v>
      </c>
      <c r="C11" s="9">
        <v>1989</v>
      </c>
      <c r="D11" s="4" t="s">
        <v>724</v>
      </c>
      <c r="E11" s="4" t="s">
        <v>212</v>
      </c>
      <c r="F11" s="4"/>
      <c r="G11" s="4" t="s">
        <v>722</v>
      </c>
      <c r="H11" s="4" t="s">
        <v>772</v>
      </c>
      <c r="I11" s="4" t="s">
        <v>711</v>
      </c>
      <c r="J11" s="4" t="s">
        <v>843</v>
      </c>
      <c r="K11" s="4" t="s">
        <v>269</v>
      </c>
      <c r="L11" s="4" t="s">
        <v>269</v>
      </c>
      <c r="M11" s="4" t="s">
        <v>202</v>
      </c>
      <c r="N11" s="4" t="s">
        <v>675</v>
      </c>
      <c r="O11" s="4" t="s">
        <v>56</v>
      </c>
      <c r="P11" s="4" t="s">
        <v>970</v>
      </c>
    </row>
    <row r="12" spans="1:16" x14ac:dyDescent="0.2">
      <c r="A12" s="4" t="str">
        <f>_xlfn.TEXTJOIN(", ",TRUE,文献列表!A$9)</f>
        <v>8</v>
      </c>
      <c r="B12" s="9" t="s">
        <v>19</v>
      </c>
      <c r="C12" s="9">
        <v>1992</v>
      </c>
      <c r="D12" s="4"/>
      <c r="E12" s="4" t="s">
        <v>152</v>
      </c>
      <c r="F12" s="4"/>
      <c r="G12" s="4"/>
      <c r="H12" s="4" t="s">
        <v>330</v>
      </c>
      <c r="I12" s="4" t="s">
        <v>711</v>
      </c>
      <c r="J12" s="4" t="s">
        <v>843</v>
      </c>
      <c r="K12" s="4" t="s">
        <v>269</v>
      </c>
      <c r="L12" s="4" t="s">
        <v>269</v>
      </c>
      <c r="M12" s="4" t="s">
        <v>245</v>
      </c>
      <c r="N12" s="4"/>
      <c r="O12" s="4"/>
      <c r="P12" s="4"/>
    </row>
    <row r="13" spans="1:16" x14ac:dyDescent="0.2">
      <c r="A13" s="4" t="str">
        <f>_xlfn.TEXTJOIN(", ",TRUE,文献列表!A$9)</f>
        <v>8</v>
      </c>
      <c r="B13" s="9" t="s">
        <v>19</v>
      </c>
      <c r="C13" s="9">
        <v>1992</v>
      </c>
      <c r="D13" s="4"/>
      <c r="E13" s="4" t="s">
        <v>153</v>
      </c>
      <c r="F13" s="4"/>
      <c r="G13" s="4"/>
      <c r="H13" s="4" t="s">
        <v>331</v>
      </c>
      <c r="I13" s="4" t="s">
        <v>711</v>
      </c>
      <c r="J13" s="4" t="s">
        <v>843</v>
      </c>
      <c r="K13" s="4" t="s">
        <v>269</v>
      </c>
      <c r="L13" s="4" t="s">
        <v>269</v>
      </c>
      <c r="M13" s="4" t="s">
        <v>202</v>
      </c>
      <c r="N13" s="4"/>
      <c r="O13" s="4" t="s">
        <v>132</v>
      </c>
      <c r="P13" s="4"/>
    </row>
    <row r="14" spans="1:16" x14ac:dyDescent="0.2">
      <c r="A14" s="4" t="str">
        <f>_xlfn.TEXTJOIN(", ",TRUE,文献列表!A$9)</f>
        <v>8</v>
      </c>
      <c r="B14" s="9" t="s">
        <v>19</v>
      </c>
      <c r="C14" s="9">
        <v>1992</v>
      </c>
      <c r="D14" s="4"/>
      <c r="E14" s="4" t="s">
        <v>154</v>
      </c>
      <c r="F14" s="4"/>
      <c r="G14" s="4"/>
      <c r="H14" s="4" t="s">
        <v>119</v>
      </c>
      <c r="I14" s="4" t="s">
        <v>961</v>
      </c>
      <c r="J14" s="4"/>
      <c r="K14" s="4" t="s">
        <v>269</v>
      </c>
      <c r="L14" s="4" t="s">
        <v>269</v>
      </c>
      <c r="M14" s="4" t="s">
        <v>202</v>
      </c>
      <c r="N14" s="4" t="s">
        <v>122</v>
      </c>
      <c r="O14" s="4" t="s">
        <v>123</v>
      </c>
      <c r="P14" s="4"/>
    </row>
    <row r="15" spans="1:16" x14ac:dyDescent="0.2">
      <c r="A15" s="4" t="str">
        <f>_xlfn.TEXTJOIN(", ",TRUE,文献列表!A$9)</f>
        <v>8</v>
      </c>
      <c r="B15" s="9" t="s">
        <v>19</v>
      </c>
      <c r="C15" s="9">
        <v>1992</v>
      </c>
      <c r="D15" s="4"/>
      <c r="E15" s="4" t="s">
        <v>161</v>
      </c>
      <c r="F15" s="4"/>
      <c r="G15" s="4"/>
      <c r="H15" s="4" t="s">
        <v>855</v>
      </c>
      <c r="I15" s="4" t="s">
        <v>961</v>
      </c>
      <c r="J15" s="4"/>
      <c r="K15" s="4" t="s">
        <v>269</v>
      </c>
      <c r="L15" s="4" t="s">
        <v>269</v>
      </c>
      <c r="M15" s="4" t="s">
        <v>202</v>
      </c>
      <c r="N15" s="4"/>
      <c r="O15" s="4" t="s">
        <v>56</v>
      </c>
      <c r="P15" s="4"/>
    </row>
    <row r="16" spans="1:16" x14ac:dyDescent="0.2">
      <c r="A16" s="4" t="str">
        <f>_xlfn.TEXTJOIN(", ",TRUE,文献列表!A$9)</f>
        <v>8</v>
      </c>
      <c r="B16" s="9" t="s">
        <v>19</v>
      </c>
      <c r="C16" s="9">
        <v>1992</v>
      </c>
      <c r="D16" s="4"/>
      <c r="E16" s="4" t="s">
        <v>160</v>
      </c>
      <c r="F16" s="4"/>
      <c r="G16" s="4"/>
      <c r="H16" s="4" t="s">
        <v>834</v>
      </c>
      <c r="I16" s="4" t="s">
        <v>961</v>
      </c>
      <c r="J16" s="4"/>
      <c r="K16" s="4" t="s">
        <v>269</v>
      </c>
      <c r="L16" s="4" t="s">
        <v>269</v>
      </c>
      <c r="M16" s="4" t="s">
        <v>245</v>
      </c>
      <c r="N16" s="4"/>
      <c r="O16" s="4"/>
      <c r="P16" s="4"/>
    </row>
    <row r="17" spans="1:16" x14ac:dyDescent="0.2">
      <c r="A17" s="4" t="str">
        <f>_xlfn.TEXTJOIN(", ",TRUE,文献列表!A$9)</f>
        <v>8</v>
      </c>
      <c r="B17" s="9" t="s">
        <v>19</v>
      </c>
      <c r="C17" s="9">
        <v>1992</v>
      </c>
      <c r="D17" s="4"/>
      <c r="E17" s="4" t="s">
        <v>162</v>
      </c>
      <c r="F17" s="4"/>
      <c r="G17" s="4"/>
      <c r="H17" s="4" t="s">
        <v>836</v>
      </c>
      <c r="I17" s="4" t="s">
        <v>961</v>
      </c>
      <c r="J17" s="4"/>
      <c r="K17" s="4" t="s">
        <v>269</v>
      </c>
      <c r="L17" s="4" t="s">
        <v>269</v>
      </c>
      <c r="M17" s="4" t="s">
        <v>202</v>
      </c>
      <c r="N17" s="4" t="s">
        <v>122</v>
      </c>
      <c r="O17" s="4" t="s">
        <v>123</v>
      </c>
      <c r="P17" s="4"/>
    </row>
    <row r="18" spans="1:16" x14ac:dyDescent="0.2">
      <c r="A18" s="4" t="str">
        <f>_xlfn.TEXTJOIN(", ",TRUE,文献列表!A$9)</f>
        <v>8</v>
      </c>
      <c r="B18" s="9" t="s">
        <v>19</v>
      </c>
      <c r="C18" s="9">
        <v>1992</v>
      </c>
      <c r="D18" s="4"/>
      <c r="E18" s="4" t="s">
        <v>155</v>
      </c>
      <c r="F18" s="4"/>
      <c r="G18" s="4"/>
      <c r="H18" s="4" t="s">
        <v>831</v>
      </c>
      <c r="I18" s="4" t="s">
        <v>962</v>
      </c>
      <c r="J18" s="4" t="s">
        <v>960</v>
      </c>
      <c r="K18" s="4" t="s">
        <v>269</v>
      </c>
      <c r="L18" s="4" t="s">
        <v>269</v>
      </c>
      <c r="M18" s="4" t="s">
        <v>202</v>
      </c>
      <c r="N18" s="4"/>
      <c r="O18" s="4" t="s">
        <v>132</v>
      </c>
      <c r="P18" s="4"/>
    </row>
    <row r="19" spans="1:16" x14ac:dyDescent="0.2">
      <c r="A19" s="4" t="str">
        <f>_xlfn.TEXTJOIN(", ",TRUE,文献列表!A$9)</f>
        <v>8</v>
      </c>
      <c r="B19" s="9" t="s">
        <v>19</v>
      </c>
      <c r="C19" s="9">
        <v>1992</v>
      </c>
      <c r="D19" s="4"/>
      <c r="E19" s="4" t="s">
        <v>159</v>
      </c>
      <c r="F19" s="4"/>
      <c r="G19" s="4"/>
      <c r="H19" s="4" t="s">
        <v>832</v>
      </c>
      <c r="I19" s="4" t="s">
        <v>962</v>
      </c>
      <c r="J19" s="4" t="s">
        <v>989</v>
      </c>
      <c r="K19" s="4" t="s">
        <v>269</v>
      </c>
      <c r="L19" s="4" t="s">
        <v>269</v>
      </c>
      <c r="M19" s="4" t="s">
        <v>202</v>
      </c>
      <c r="N19" s="4"/>
      <c r="O19" s="4" t="s">
        <v>132</v>
      </c>
      <c r="P19" s="4"/>
    </row>
    <row r="20" spans="1:16" x14ac:dyDescent="0.2">
      <c r="A20" s="4" t="str">
        <f>_xlfn.TEXTJOIN(", ",TRUE,文献列表!A$9)</f>
        <v>8</v>
      </c>
      <c r="B20" s="9" t="s">
        <v>19</v>
      </c>
      <c r="C20" s="9">
        <v>1992</v>
      </c>
      <c r="D20" s="4"/>
      <c r="E20" s="4" t="s">
        <v>156</v>
      </c>
      <c r="F20" s="4"/>
      <c r="G20" s="4"/>
      <c r="H20" s="4" t="s">
        <v>833</v>
      </c>
      <c r="I20" s="4" t="s">
        <v>962</v>
      </c>
      <c r="J20" s="4" t="s">
        <v>988</v>
      </c>
      <c r="K20" s="4" t="s">
        <v>269</v>
      </c>
      <c r="L20" s="4" t="s">
        <v>269</v>
      </c>
      <c r="M20" s="4" t="s">
        <v>202</v>
      </c>
      <c r="N20" s="4"/>
      <c r="O20" s="4" t="s">
        <v>132</v>
      </c>
      <c r="P20" s="4"/>
    </row>
    <row r="21" spans="1:16" x14ac:dyDescent="0.2">
      <c r="A21" s="4" t="str">
        <f>_xlfn.TEXTJOIN(", ",TRUE,文献列表!A$9)</f>
        <v>8</v>
      </c>
      <c r="B21" s="9" t="s">
        <v>19</v>
      </c>
      <c r="C21" s="9">
        <v>1992</v>
      </c>
      <c r="D21" s="4"/>
      <c r="E21" s="4" t="s">
        <v>157</v>
      </c>
      <c r="F21" s="4"/>
      <c r="G21" s="4"/>
      <c r="H21" s="4" t="s">
        <v>67</v>
      </c>
      <c r="I21" s="4" t="s">
        <v>962</v>
      </c>
      <c r="J21" s="4" t="s">
        <v>978</v>
      </c>
      <c r="K21" s="4" t="s">
        <v>269</v>
      </c>
      <c r="L21" s="4" t="s">
        <v>269</v>
      </c>
      <c r="M21" s="4" t="s">
        <v>202</v>
      </c>
      <c r="N21" s="4"/>
      <c r="O21" s="4" t="s">
        <v>132</v>
      </c>
      <c r="P21" s="4"/>
    </row>
    <row r="22" spans="1:16" x14ac:dyDescent="0.2">
      <c r="A22" s="4" t="str">
        <f>_xlfn.TEXTJOIN(", ",TRUE,文献列表!A$9)</f>
        <v>8</v>
      </c>
      <c r="B22" s="9" t="s">
        <v>19</v>
      </c>
      <c r="C22" s="9">
        <v>1992</v>
      </c>
      <c r="D22" s="4"/>
      <c r="E22" s="4" t="s">
        <v>158</v>
      </c>
      <c r="F22" s="4"/>
      <c r="G22" s="4"/>
      <c r="H22" s="4" t="s">
        <v>364</v>
      </c>
      <c r="I22" s="4" t="s">
        <v>962</v>
      </c>
      <c r="J22" s="4"/>
      <c r="K22" s="4" t="s">
        <v>269</v>
      </c>
      <c r="L22" s="4" t="s">
        <v>269</v>
      </c>
      <c r="M22" s="4" t="s">
        <v>245</v>
      </c>
      <c r="N22" s="4"/>
      <c r="O22" s="4"/>
      <c r="P22" s="4"/>
    </row>
    <row r="23" spans="1:16" x14ac:dyDescent="0.2">
      <c r="A23" s="4" t="str">
        <f>_xlfn.TEXTJOIN(", ",TRUE,文献列表!A$10)</f>
        <v>9</v>
      </c>
      <c r="B23" s="5" t="s">
        <v>139</v>
      </c>
      <c r="C23" s="5">
        <v>1993</v>
      </c>
      <c r="D23" s="4" t="s">
        <v>724</v>
      </c>
      <c r="E23" s="4" t="s">
        <v>140</v>
      </c>
      <c r="F23" s="4"/>
      <c r="G23" s="4" t="s">
        <v>760</v>
      </c>
      <c r="H23" s="4" t="s">
        <v>152</v>
      </c>
      <c r="I23" s="4" t="s">
        <v>699</v>
      </c>
      <c r="J23" s="4"/>
      <c r="K23" s="4" t="s">
        <v>747</v>
      </c>
      <c r="L23" s="4" t="s">
        <v>747</v>
      </c>
      <c r="M23" s="4"/>
      <c r="N23" s="4" t="s">
        <v>144</v>
      </c>
      <c r="O23" s="4"/>
      <c r="P23" s="4"/>
    </row>
    <row r="24" spans="1:16" x14ac:dyDescent="0.2">
      <c r="A24" s="4" t="str">
        <f>_xlfn.TEXTJOIN(", ",TRUE,文献列表!A$10)</f>
        <v>9</v>
      </c>
      <c r="B24" s="5" t="s">
        <v>139</v>
      </c>
      <c r="C24" s="5">
        <v>1993</v>
      </c>
      <c r="D24" s="4" t="s">
        <v>724</v>
      </c>
      <c r="E24" s="4" t="s">
        <v>141</v>
      </c>
      <c r="F24" s="4"/>
      <c r="G24" s="4" t="s">
        <v>760</v>
      </c>
      <c r="H24" s="4" t="s">
        <v>153</v>
      </c>
      <c r="I24" s="4" t="s">
        <v>699</v>
      </c>
      <c r="J24" s="4"/>
      <c r="K24" s="4" t="s">
        <v>747</v>
      </c>
      <c r="L24" s="4" t="s">
        <v>747</v>
      </c>
      <c r="M24" s="4" t="s">
        <v>202</v>
      </c>
      <c r="N24" s="4" t="s">
        <v>133</v>
      </c>
      <c r="O24" s="4" t="s">
        <v>132</v>
      </c>
      <c r="P24" s="4"/>
    </row>
    <row r="25" spans="1:16" x14ac:dyDescent="0.2">
      <c r="A25" s="4" t="str">
        <f>_xlfn.TEXTJOIN(", ",TRUE,文献列表!A$10)</f>
        <v>9</v>
      </c>
      <c r="B25" s="5" t="s">
        <v>139</v>
      </c>
      <c r="C25" s="5">
        <v>1993</v>
      </c>
      <c r="D25" s="4" t="s">
        <v>724</v>
      </c>
      <c r="E25" s="4" t="s">
        <v>142</v>
      </c>
      <c r="F25" s="4"/>
      <c r="G25" s="4" t="s">
        <v>777</v>
      </c>
      <c r="H25" s="4" t="s">
        <v>782</v>
      </c>
      <c r="I25" s="4" t="s">
        <v>778</v>
      </c>
      <c r="J25" s="4"/>
      <c r="K25" s="4" t="s">
        <v>747</v>
      </c>
      <c r="L25" s="4" t="s">
        <v>747</v>
      </c>
      <c r="M25" s="4" t="s">
        <v>392</v>
      </c>
      <c r="N25" s="4" t="s">
        <v>133</v>
      </c>
      <c r="O25" s="4" t="s">
        <v>132</v>
      </c>
      <c r="P25" s="4"/>
    </row>
    <row r="26" spans="1:16" x14ac:dyDescent="0.2">
      <c r="A26" s="4" t="str">
        <f>_xlfn.TEXTJOIN(", ",TRUE,文献列表!A$10)</f>
        <v>9</v>
      </c>
      <c r="B26" s="5" t="s">
        <v>139</v>
      </c>
      <c r="C26" s="5">
        <v>1993</v>
      </c>
      <c r="D26" s="4" t="s">
        <v>724</v>
      </c>
      <c r="E26" s="4" t="s">
        <v>143</v>
      </c>
      <c r="F26" s="4"/>
      <c r="G26" s="4" t="s">
        <v>760</v>
      </c>
      <c r="H26" s="4" t="s">
        <v>837</v>
      </c>
      <c r="I26" s="4" t="s">
        <v>699</v>
      </c>
      <c r="J26" s="4"/>
      <c r="K26" s="4" t="s">
        <v>747</v>
      </c>
      <c r="L26" s="4" t="s">
        <v>747</v>
      </c>
      <c r="M26" s="4" t="s">
        <v>392</v>
      </c>
      <c r="N26" s="4" t="s">
        <v>133</v>
      </c>
      <c r="O26" s="4" t="s">
        <v>132</v>
      </c>
      <c r="P26" s="4" t="s">
        <v>969</v>
      </c>
    </row>
    <row r="27" spans="1:16" x14ac:dyDescent="0.2">
      <c r="A27" s="4" t="str">
        <f>_xlfn.TEXTJOIN(", ",TRUE,文献列表!A$11)</f>
        <v>10</v>
      </c>
      <c r="B27" s="5" t="s">
        <v>210</v>
      </c>
      <c r="C27" s="5">
        <v>1994</v>
      </c>
      <c r="D27" s="4" t="s">
        <v>783</v>
      </c>
      <c r="E27" s="4" t="s">
        <v>211</v>
      </c>
      <c r="F27" s="4"/>
      <c r="G27" s="4" t="s">
        <v>722</v>
      </c>
      <c r="H27" s="4" t="s">
        <v>784</v>
      </c>
      <c r="I27" s="4" t="s">
        <v>711</v>
      </c>
      <c r="J27" s="4" t="s">
        <v>843</v>
      </c>
      <c r="K27" s="4" t="s">
        <v>747</v>
      </c>
      <c r="L27" s="4" t="s">
        <v>747</v>
      </c>
      <c r="M27" s="4" t="s">
        <v>202</v>
      </c>
      <c r="N27" s="4" t="s">
        <v>786</v>
      </c>
      <c r="O27" s="4" t="s">
        <v>51</v>
      </c>
      <c r="P27" s="4"/>
    </row>
    <row r="28" spans="1:16" x14ac:dyDescent="0.2">
      <c r="A28" s="4" t="str">
        <f>_xlfn.TEXTJOIN(", ",TRUE,文献列表!A$11)</f>
        <v>10</v>
      </c>
      <c r="B28" s="5" t="s">
        <v>210</v>
      </c>
      <c r="C28" s="5">
        <v>1994</v>
      </c>
      <c r="D28" s="4" t="s">
        <v>783</v>
      </c>
      <c r="E28" s="4" t="s">
        <v>212</v>
      </c>
      <c r="F28" s="4"/>
      <c r="G28" s="4" t="s">
        <v>722</v>
      </c>
      <c r="H28" s="4" t="s">
        <v>772</v>
      </c>
      <c r="I28" s="4" t="s">
        <v>711</v>
      </c>
      <c r="J28" s="4" t="s">
        <v>843</v>
      </c>
      <c r="K28" s="4" t="s">
        <v>747</v>
      </c>
      <c r="L28" s="4" t="s">
        <v>747</v>
      </c>
      <c r="M28" s="4" t="s">
        <v>202</v>
      </c>
      <c r="N28" s="4" t="s">
        <v>786</v>
      </c>
      <c r="O28" s="4" t="s">
        <v>51</v>
      </c>
      <c r="P28" s="4"/>
    </row>
    <row r="29" spans="1:16" x14ac:dyDescent="0.2">
      <c r="A29" s="4" t="str">
        <f>_xlfn.TEXTJOIN(", ",TRUE,文献列表!A$11)</f>
        <v>10</v>
      </c>
      <c r="B29" s="5" t="s">
        <v>210</v>
      </c>
      <c r="C29" s="5">
        <v>1994</v>
      </c>
      <c r="D29" s="4" t="s">
        <v>783</v>
      </c>
      <c r="E29" s="4" t="s">
        <v>216</v>
      </c>
      <c r="F29" s="4"/>
      <c r="G29" s="4" t="s">
        <v>785</v>
      </c>
      <c r="H29" s="4" t="s">
        <v>782</v>
      </c>
      <c r="I29" s="4" t="s">
        <v>778</v>
      </c>
      <c r="J29" s="4"/>
      <c r="K29" s="4" t="s">
        <v>747</v>
      </c>
      <c r="L29" s="4" t="s">
        <v>747</v>
      </c>
      <c r="M29" s="4" t="s">
        <v>202</v>
      </c>
      <c r="N29" s="4" t="s">
        <v>684</v>
      </c>
      <c r="O29" s="4" t="s">
        <v>52</v>
      </c>
      <c r="P29" s="4"/>
    </row>
    <row r="30" spans="1:16" x14ac:dyDescent="0.2">
      <c r="A30" s="4" t="str">
        <f>_xlfn.TEXTJOIN(", ",TRUE,文献列表!A$13)</f>
        <v>12</v>
      </c>
      <c r="B30" s="5" t="s">
        <v>403</v>
      </c>
      <c r="C30" s="5">
        <v>1996</v>
      </c>
      <c r="D30" s="4"/>
      <c r="E30" s="4" t="s">
        <v>138</v>
      </c>
      <c r="F30" s="4"/>
      <c r="G30" s="4"/>
      <c r="H30" s="4" t="s">
        <v>854</v>
      </c>
      <c r="I30" s="4" t="s">
        <v>778</v>
      </c>
      <c r="J30" s="4"/>
      <c r="K30" s="4" t="s">
        <v>968</v>
      </c>
      <c r="L30" s="4" t="s">
        <v>404</v>
      </c>
      <c r="M30" s="17" t="s">
        <v>409</v>
      </c>
      <c r="N30" s="4" t="s">
        <v>408</v>
      </c>
      <c r="O30" s="4" t="s">
        <v>407</v>
      </c>
      <c r="P30" s="4" t="s">
        <v>410</v>
      </c>
    </row>
    <row r="31" spans="1:16" x14ac:dyDescent="0.2">
      <c r="A31" s="4" t="str">
        <f>_xlfn.TEXTJOIN(", ",TRUE,文献列表!A$14)</f>
        <v>13</v>
      </c>
      <c r="B31" s="5" t="s">
        <v>139</v>
      </c>
      <c r="C31" s="5">
        <v>2001</v>
      </c>
      <c r="D31" s="4"/>
      <c r="E31" s="4" t="s">
        <v>138</v>
      </c>
      <c r="F31" s="4"/>
      <c r="G31" s="4"/>
      <c r="H31" s="4" t="s">
        <v>854</v>
      </c>
      <c r="I31" s="4" t="s">
        <v>778</v>
      </c>
      <c r="J31" s="4"/>
      <c r="K31" s="4" t="s">
        <v>269</v>
      </c>
      <c r="L31" s="4" t="s">
        <v>415</v>
      </c>
      <c r="M31" s="4" t="s">
        <v>202</v>
      </c>
      <c r="N31" s="4" t="s">
        <v>406</v>
      </c>
      <c r="O31" s="4" t="s">
        <v>123</v>
      </c>
      <c r="P31" s="4"/>
    </row>
    <row r="32" spans="1:16" x14ac:dyDescent="0.2">
      <c r="A32" s="4" t="str">
        <f>_xlfn.TEXTJOIN(", ",TRUE,文献列表!A$14)</f>
        <v>13</v>
      </c>
      <c r="B32" s="5" t="s">
        <v>18</v>
      </c>
      <c r="C32" s="5">
        <v>2001</v>
      </c>
      <c r="D32" s="4"/>
      <c r="E32" s="4" t="s">
        <v>138</v>
      </c>
      <c r="F32" s="4"/>
      <c r="G32" s="4"/>
      <c r="H32" s="4" t="s">
        <v>854</v>
      </c>
      <c r="I32" s="4" t="s">
        <v>778</v>
      </c>
      <c r="J32" s="4"/>
      <c r="K32" s="4" t="s">
        <v>747</v>
      </c>
      <c r="L32" s="4" t="s">
        <v>414</v>
      </c>
      <c r="M32" s="4" t="s">
        <v>202</v>
      </c>
      <c r="N32" s="4" t="s">
        <v>406</v>
      </c>
      <c r="O32" s="4" t="s">
        <v>405</v>
      </c>
      <c r="P32" s="4"/>
    </row>
    <row r="33" spans="1:16" x14ac:dyDescent="0.2">
      <c r="A33" s="4" t="str">
        <f>_xlfn.TEXTJOIN(", ",TRUE,文献列表!A$15)</f>
        <v>14</v>
      </c>
      <c r="B33" s="5" t="s">
        <v>558</v>
      </c>
      <c r="C33" s="5">
        <v>2005</v>
      </c>
      <c r="D33" s="4" t="s">
        <v>146</v>
      </c>
      <c r="E33" s="4" t="s">
        <v>564</v>
      </c>
      <c r="F33" s="4"/>
      <c r="G33" s="4"/>
      <c r="H33" s="4" t="s">
        <v>565</v>
      </c>
      <c r="I33" s="4" t="s">
        <v>711</v>
      </c>
      <c r="J33" s="4" t="s">
        <v>843</v>
      </c>
      <c r="K33" s="4" t="s">
        <v>747</v>
      </c>
      <c r="L33" s="4" t="s">
        <v>563</v>
      </c>
      <c r="M33" s="17" t="s">
        <v>568</v>
      </c>
      <c r="N33" s="4" t="s">
        <v>569</v>
      </c>
      <c r="O33" s="4" t="s">
        <v>570</v>
      </c>
      <c r="P33" s="4"/>
    </row>
    <row r="34" spans="1:16" x14ac:dyDescent="0.2">
      <c r="A34" s="4" t="str">
        <f>_xlfn.TEXTJOIN(", ",TRUE,文献列表!A$15)</f>
        <v>14</v>
      </c>
      <c r="B34" s="5" t="s">
        <v>558</v>
      </c>
      <c r="C34" s="5">
        <v>2005</v>
      </c>
      <c r="D34" s="4"/>
      <c r="E34" s="4" t="s">
        <v>567</v>
      </c>
      <c r="F34" s="4"/>
      <c r="G34" s="4"/>
      <c r="H34" s="4" t="s">
        <v>566</v>
      </c>
      <c r="I34" s="4" t="s">
        <v>711</v>
      </c>
      <c r="J34" s="4" t="s">
        <v>843</v>
      </c>
      <c r="K34" s="4" t="s">
        <v>747</v>
      </c>
      <c r="L34" s="4" t="s">
        <v>563</v>
      </c>
      <c r="M34" s="4" t="s">
        <v>568</v>
      </c>
      <c r="N34" s="4" t="s">
        <v>571</v>
      </c>
      <c r="O34" s="4" t="s">
        <v>572</v>
      </c>
      <c r="P34" s="4"/>
    </row>
    <row r="35" spans="1:16" x14ac:dyDescent="0.2">
      <c r="A35" s="4" t="str">
        <f>_xlfn.TEXTJOIN(", ",TRUE,文献列表!A$16)</f>
        <v>15</v>
      </c>
      <c r="B35" s="5" t="s">
        <v>125</v>
      </c>
      <c r="C35" s="5" t="s">
        <v>243</v>
      </c>
      <c r="D35" s="4"/>
      <c r="E35" s="4" t="s">
        <v>240</v>
      </c>
      <c r="F35" s="4"/>
      <c r="G35" s="4"/>
      <c r="H35" s="4" t="s">
        <v>432</v>
      </c>
      <c r="I35" s="4" t="s">
        <v>431</v>
      </c>
      <c r="J35" s="4"/>
      <c r="K35" s="4" t="s">
        <v>747</v>
      </c>
      <c r="L35" s="4" t="s">
        <v>400</v>
      </c>
      <c r="M35" s="4" t="s">
        <v>202</v>
      </c>
      <c r="N35" s="4"/>
      <c r="O35" s="4" t="s">
        <v>425</v>
      </c>
      <c r="P35" s="4" t="s">
        <v>427</v>
      </c>
    </row>
    <row r="36" spans="1:16" x14ac:dyDescent="0.2">
      <c r="A36" s="4" t="str">
        <f>_xlfn.TEXTJOIN(", ",TRUE,文献列表!A$16)</f>
        <v>15</v>
      </c>
      <c r="B36" s="5" t="s">
        <v>125</v>
      </c>
      <c r="C36" s="5" t="s">
        <v>243</v>
      </c>
      <c r="D36" s="4"/>
      <c r="E36" s="4" t="s">
        <v>242</v>
      </c>
      <c r="F36" s="4"/>
      <c r="G36" s="4"/>
      <c r="H36" s="4" t="s">
        <v>430</v>
      </c>
      <c r="I36" s="4" t="s">
        <v>431</v>
      </c>
      <c r="J36" s="4"/>
      <c r="K36" s="4" t="s">
        <v>747</v>
      </c>
      <c r="L36" s="4" t="s">
        <v>400</v>
      </c>
      <c r="M36" s="4" t="s">
        <v>202</v>
      </c>
      <c r="N36" s="4" t="s">
        <v>426</v>
      </c>
      <c r="O36" s="4" t="s">
        <v>52</v>
      </c>
      <c r="P36" s="4"/>
    </row>
    <row r="37" spans="1:16" x14ac:dyDescent="0.2">
      <c r="A37" s="4" t="str">
        <f>_xlfn.TEXTJOIN(", ",TRUE,文献列表!A$16)</f>
        <v>15</v>
      </c>
      <c r="B37" s="5" t="s">
        <v>125</v>
      </c>
      <c r="C37" s="5" t="s">
        <v>243</v>
      </c>
      <c r="D37" s="4"/>
      <c r="E37" s="4" t="s">
        <v>241</v>
      </c>
      <c r="F37" s="4"/>
      <c r="G37" s="4"/>
      <c r="H37" s="4" t="s">
        <v>68</v>
      </c>
      <c r="I37" s="4" t="s">
        <v>962</v>
      </c>
      <c r="J37" s="4" t="s">
        <v>952</v>
      </c>
      <c r="K37" s="4" t="s">
        <v>747</v>
      </c>
      <c r="L37" s="4" t="s">
        <v>400</v>
      </c>
      <c r="M37" s="4" t="s">
        <v>245</v>
      </c>
      <c r="N37" s="4"/>
      <c r="O37" s="4"/>
      <c r="P37" s="4"/>
    </row>
    <row r="38" spans="1:16" x14ac:dyDescent="0.2">
      <c r="A38" s="4" t="str">
        <f>_xlfn.TEXTJOIN(", ",TRUE,文献列表!A$16)</f>
        <v>15</v>
      </c>
      <c r="B38" s="5" t="s">
        <v>13</v>
      </c>
      <c r="C38" s="5" t="s">
        <v>244</v>
      </c>
      <c r="D38" s="4"/>
      <c r="E38" s="4" t="s">
        <v>240</v>
      </c>
      <c r="F38" s="4"/>
      <c r="G38" s="4"/>
      <c r="H38" s="4" t="s">
        <v>432</v>
      </c>
      <c r="I38" s="4" t="s">
        <v>431</v>
      </c>
      <c r="J38" s="4"/>
      <c r="K38" s="4" t="s">
        <v>747</v>
      </c>
      <c r="L38" s="4" t="s">
        <v>400</v>
      </c>
      <c r="M38" s="4" t="s">
        <v>202</v>
      </c>
      <c r="N38" s="4"/>
      <c r="O38" s="4" t="s">
        <v>425</v>
      </c>
      <c r="P38" s="4" t="s">
        <v>427</v>
      </c>
    </row>
    <row r="39" spans="1:16" x14ac:dyDescent="0.2">
      <c r="A39" s="4" t="str">
        <f>_xlfn.TEXTJOIN(", ",TRUE,文献列表!A$16)</f>
        <v>15</v>
      </c>
      <c r="B39" s="5" t="s">
        <v>125</v>
      </c>
      <c r="C39" s="5" t="s">
        <v>244</v>
      </c>
      <c r="D39" s="4"/>
      <c r="E39" s="4" t="s">
        <v>242</v>
      </c>
      <c r="F39" s="4" t="s">
        <v>984</v>
      </c>
      <c r="G39" s="4"/>
      <c r="H39" s="4" t="s">
        <v>430</v>
      </c>
      <c r="I39" s="4" t="s">
        <v>431</v>
      </c>
      <c r="J39" s="4"/>
      <c r="K39" s="4" t="s">
        <v>747</v>
      </c>
      <c r="L39" s="4" t="s">
        <v>400</v>
      </c>
      <c r="M39" s="4" t="s">
        <v>202</v>
      </c>
      <c r="N39" s="4" t="s">
        <v>408</v>
      </c>
      <c r="O39" s="4" t="s">
        <v>51</v>
      </c>
      <c r="P39" s="4" t="s">
        <v>985</v>
      </c>
    </row>
    <row r="40" spans="1:16" x14ac:dyDescent="0.2">
      <c r="A40" s="4" t="str">
        <f>_xlfn.TEXTJOIN(", ",TRUE,文献列表!A$16)</f>
        <v>15</v>
      </c>
      <c r="B40" s="5" t="s">
        <v>125</v>
      </c>
      <c r="C40" s="5" t="s">
        <v>244</v>
      </c>
      <c r="D40" s="4"/>
      <c r="E40" s="4" t="s">
        <v>241</v>
      </c>
      <c r="F40" s="4"/>
      <c r="G40" s="4"/>
      <c r="H40" s="4" t="s">
        <v>68</v>
      </c>
      <c r="I40" s="4" t="s">
        <v>962</v>
      </c>
      <c r="J40" s="4" t="s">
        <v>952</v>
      </c>
      <c r="K40" s="4" t="s">
        <v>747</v>
      </c>
      <c r="L40" s="4" t="s">
        <v>400</v>
      </c>
      <c r="M40" s="4" t="s">
        <v>202</v>
      </c>
      <c r="N40" s="4" t="s">
        <v>406</v>
      </c>
      <c r="O40" s="4" t="s">
        <v>56</v>
      </c>
      <c r="P40" s="4"/>
    </row>
    <row r="41" spans="1:16" x14ac:dyDescent="0.2">
      <c r="A41" s="4" t="str">
        <f>_xlfn.TEXTJOIN(", ",TRUE,文献列表!A$17)</f>
        <v>16</v>
      </c>
      <c r="B41" s="5" t="s">
        <v>135</v>
      </c>
      <c r="C41" s="2">
        <v>2007</v>
      </c>
      <c r="D41" s="4"/>
      <c r="E41" s="4" t="s">
        <v>136</v>
      </c>
      <c r="F41" s="4"/>
      <c r="G41" s="4"/>
      <c r="H41" s="4" t="s">
        <v>784</v>
      </c>
      <c r="I41" s="4" t="s">
        <v>711</v>
      </c>
      <c r="J41" s="4" t="s">
        <v>843</v>
      </c>
      <c r="K41" s="4" t="s">
        <v>747</v>
      </c>
      <c r="L41" s="4" t="s">
        <v>305</v>
      </c>
      <c r="M41" s="4" t="s">
        <v>293</v>
      </c>
      <c r="N41" s="4">
        <v>0.56499999999999995</v>
      </c>
      <c r="O41" s="4"/>
      <c r="P41" s="4"/>
    </row>
    <row r="42" spans="1:16" x14ac:dyDescent="0.2">
      <c r="A42" s="4" t="str">
        <f>_xlfn.TEXTJOIN(", ",TRUE,文献列表!A$18)</f>
        <v>17</v>
      </c>
      <c r="B42" s="5" t="s">
        <v>125</v>
      </c>
      <c r="C42" s="5" t="s">
        <v>439</v>
      </c>
      <c r="D42" s="4"/>
      <c r="E42" s="4" t="s">
        <v>437</v>
      </c>
      <c r="F42" s="4"/>
      <c r="G42" s="4"/>
      <c r="H42" s="4" t="s">
        <v>432</v>
      </c>
      <c r="I42" s="4" t="s">
        <v>431</v>
      </c>
      <c r="J42" s="4"/>
      <c r="K42" s="4" t="s">
        <v>747</v>
      </c>
      <c r="L42" s="4" t="s">
        <v>400</v>
      </c>
      <c r="M42" s="4"/>
      <c r="N42" s="4"/>
      <c r="O42" s="4"/>
      <c r="P42" s="4"/>
    </row>
    <row r="43" spans="1:16" x14ac:dyDescent="0.2">
      <c r="A43" s="4" t="str">
        <f>_xlfn.TEXTJOIN(", ",TRUE,文献列表!A$18)</f>
        <v>17</v>
      </c>
      <c r="B43" s="5" t="s">
        <v>125</v>
      </c>
      <c r="C43" s="5" t="s">
        <v>434</v>
      </c>
      <c r="D43" s="4"/>
      <c r="E43" s="4" t="s">
        <v>436</v>
      </c>
      <c r="F43" s="4"/>
      <c r="G43" s="4"/>
      <c r="H43" s="4" t="s">
        <v>442</v>
      </c>
      <c r="I43" s="4" t="s">
        <v>431</v>
      </c>
      <c r="J43" s="4"/>
      <c r="K43" s="4" t="s">
        <v>747</v>
      </c>
      <c r="L43" s="4" t="s">
        <v>400</v>
      </c>
      <c r="M43" s="4"/>
      <c r="N43" s="4"/>
      <c r="O43" s="4"/>
      <c r="P43" s="4"/>
    </row>
    <row r="44" spans="1:16" x14ac:dyDescent="0.2">
      <c r="A44" s="4" t="str">
        <f>_xlfn.TEXTJOIN(", ",TRUE,文献列表!A$18)</f>
        <v>17</v>
      </c>
      <c r="B44" s="5" t="s">
        <v>125</v>
      </c>
      <c r="C44" s="5" t="s">
        <v>434</v>
      </c>
      <c r="D44" s="4"/>
      <c r="E44" s="4" t="s">
        <v>435</v>
      </c>
      <c r="F44" s="4"/>
      <c r="G44" s="4"/>
      <c r="H44" s="4" t="s">
        <v>460</v>
      </c>
      <c r="I44" s="4" t="s">
        <v>711</v>
      </c>
      <c r="J44" s="4" t="s">
        <v>843</v>
      </c>
      <c r="K44" s="4" t="s">
        <v>747</v>
      </c>
      <c r="L44" s="4" t="s">
        <v>400</v>
      </c>
      <c r="M44" s="4"/>
      <c r="N44" s="4"/>
      <c r="O44" s="4"/>
      <c r="P44" s="4"/>
    </row>
    <row r="45" spans="1:16" x14ac:dyDescent="0.2">
      <c r="A45" s="4" t="str">
        <f>_xlfn.TEXTJOIN(", ",TRUE,文献列表!A$18)</f>
        <v>17</v>
      </c>
      <c r="B45" s="5" t="s">
        <v>125</v>
      </c>
      <c r="C45" s="5" t="s">
        <v>434</v>
      </c>
      <c r="D45" s="4"/>
      <c r="E45" s="4" t="s">
        <v>242</v>
      </c>
      <c r="F45" s="4" t="s">
        <v>984</v>
      </c>
      <c r="G45" s="4"/>
      <c r="H45" s="4" t="s">
        <v>430</v>
      </c>
      <c r="I45" s="4"/>
      <c r="J45" s="4"/>
      <c r="K45" s="4" t="s">
        <v>747</v>
      </c>
      <c r="L45" s="4" t="s">
        <v>400</v>
      </c>
      <c r="M45" s="4" t="s">
        <v>392</v>
      </c>
      <c r="N45" s="4"/>
      <c r="O45" s="4" t="s">
        <v>123</v>
      </c>
      <c r="P45" s="4"/>
    </row>
    <row r="46" spans="1:16" x14ac:dyDescent="0.2">
      <c r="A46" s="4" t="str">
        <f>_xlfn.TEXTJOIN(", ",TRUE,文献列表!A$18)</f>
        <v>17</v>
      </c>
      <c r="B46" s="5" t="s">
        <v>125</v>
      </c>
      <c r="C46" s="5" t="s">
        <v>434</v>
      </c>
      <c r="D46" s="4"/>
      <c r="E46" s="4" t="s">
        <v>126</v>
      </c>
      <c r="F46" s="4"/>
      <c r="G46" s="4"/>
      <c r="H46" s="4" t="s">
        <v>951</v>
      </c>
      <c r="I46" s="4" t="s">
        <v>962</v>
      </c>
      <c r="J46" s="4" t="s">
        <v>952</v>
      </c>
      <c r="K46" s="4" t="s">
        <v>747</v>
      </c>
      <c r="L46" s="4" t="s">
        <v>400</v>
      </c>
      <c r="M46" s="17" t="s">
        <v>409</v>
      </c>
      <c r="N46" s="4"/>
      <c r="O46" s="4" t="s">
        <v>123</v>
      </c>
      <c r="P46" s="4"/>
    </row>
    <row r="47" spans="1:16" x14ac:dyDescent="0.2">
      <c r="A47" s="4" t="str">
        <f>_xlfn.TEXTJOIN(", ",TRUE,文献列表!A$18)</f>
        <v>17</v>
      </c>
      <c r="B47" s="5" t="s">
        <v>125</v>
      </c>
      <c r="C47" s="5" t="s">
        <v>434</v>
      </c>
      <c r="D47" s="4"/>
      <c r="E47" s="4" t="s">
        <v>127</v>
      </c>
      <c r="F47" s="4"/>
      <c r="G47" s="4"/>
      <c r="H47" s="4" t="s">
        <v>956</v>
      </c>
      <c r="I47" s="4" t="s">
        <v>828</v>
      </c>
      <c r="J47" s="4" t="s">
        <v>952</v>
      </c>
      <c r="K47" s="4" t="s">
        <v>747</v>
      </c>
      <c r="L47" s="4" t="s">
        <v>400</v>
      </c>
      <c r="M47" s="17" t="s">
        <v>409</v>
      </c>
      <c r="N47" s="4"/>
      <c r="O47" s="4" t="s">
        <v>123</v>
      </c>
      <c r="P47" s="4"/>
    </row>
    <row r="48" spans="1:16" x14ac:dyDescent="0.2">
      <c r="A48" s="4" t="str">
        <f>_xlfn.TEXTJOIN(", ",TRUE,文献列表!A$18)</f>
        <v>17</v>
      </c>
      <c r="B48" s="5" t="s">
        <v>125</v>
      </c>
      <c r="C48" s="5" t="s">
        <v>434</v>
      </c>
      <c r="D48" s="4"/>
      <c r="E48" s="4" t="s">
        <v>241</v>
      </c>
      <c r="F48" s="4"/>
      <c r="G48" s="4"/>
      <c r="H48" s="4" t="s">
        <v>957</v>
      </c>
      <c r="I48" s="4" t="s">
        <v>962</v>
      </c>
      <c r="J48" s="4" t="s">
        <v>952</v>
      </c>
      <c r="K48" s="4" t="s">
        <v>747</v>
      </c>
      <c r="L48" s="4" t="s">
        <v>400</v>
      </c>
      <c r="M48" s="4"/>
      <c r="N48" s="4"/>
      <c r="O48" s="4"/>
      <c r="P48" s="4"/>
    </row>
    <row r="49" spans="1:16" x14ac:dyDescent="0.2">
      <c r="A49" s="4" t="str">
        <f>_xlfn.TEXTJOIN(", ",TRUE,文献列表!A$18)</f>
        <v>17</v>
      </c>
      <c r="B49" s="5" t="s">
        <v>125</v>
      </c>
      <c r="C49" s="5" t="s">
        <v>434</v>
      </c>
      <c r="D49" s="4"/>
      <c r="E49" s="4" t="s">
        <v>129</v>
      </c>
      <c r="F49" s="4"/>
      <c r="G49" s="4"/>
      <c r="H49" s="4" t="s">
        <v>981</v>
      </c>
      <c r="I49" s="4"/>
      <c r="J49" s="4" t="s">
        <v>952</v>
      </c>
      <c r="K49" s="4" t="s">
        <v>747</v>
      </c>
      <c r="L49" s="4" t="s">
        <v>400</v>
      </c>
      <c r="M49" s="4"/>
      <c r="N49" s="4"/>
      <c r="O49" s="4"/>
      <c r="P49" s="4"/>
    </row>
    <row r="50" spans="1:16" x14ac:dyDescent="0.2">
      <c r="A50" s="4" t="str">
        <f>_xlfn.TEXTJOIN(", ",TRUE,文献列表!A$18)</f>
        <v>17</v>
      </c>
      <c r="B50" s="5" t="s">
        <v>125</v>
      </c>
      <c r="C50" s="5" t="s">
        <v>434</v>
      </c>
      <c r="D50" s="4"/>
      <c r="E50" s="4" t="s">
        <v>137</v>
      </c>
      <c r="F50" s="4"/>
      <c r="G50" s="4"/>
      <c r="H50" s="4" t="s">
        <v>955</v>
      </c>
      <c r="I50" s="4" t="s">
        <v>828</v>
      </c>
      <c r="J50" s="4" t="s">
        <v>841</v>
      </c>
      <c r="K50" s="4" t="s">
        <v>747</v>
      </c>
      <c r="L50" s="4" t="s">
        <v>400</v>
      </c>
      <c r="M50" s="17" t="s">
        <v>409</v>
      </c>
      <c r="N50" s="4"/>
      <c r="O50" s="4" t="s">
        <v>123</v>
      </c>
      <c r="P50" s="4"/>
    </row>
    <row r="51" spans="1:16" x14ac:dyDescent="0.2">
      <c r="A51" s="4" t="str">
        <f>_xlfn.TEXTJOIN(", ",TRUE,文献列表!A$18)</f>
        <v>17</v>
      </c>
      <c r="B51" s="5" t="s">
        <v>125</v>
      </c>
      <c r="C51" s="5" t="s">
        <v>434</v>
      </c>
      <c r="D51" s="4"/>
      <c r="E51" s="4" t="s">
        <v>138</v>
      </c>
      <c r="F51" s="4"/>
      <c r="G51" s="4"/>
      <c r="H51" s="4" t="s">
        <v>855</v>
      </c>
      <c r="I51" s="4" t="s">
        <v>303</v>
      </c>
      <c r="J51" s="4"/>
      <c r="K51" s="4" t="s">
        <v>747</v>
      </c>
      <c r="L51" s="4" t="s">
        <v>400</v>
      </c>
      <c r="M51" s="4"/>
      <c r="N51" s="4"/>
      <c r="O51" s="4"/>
      <c r="P51" s="4"/>
    </row>
    <row r="52" spans="1:16" x14ac:dyDescent="0.2">
      <c r="A52" s="4" t="str">
        <f>_xlfn.TEXTJOIN(", ",TRUE,文献列表!A$18)</f>
        <v>17</v>
      </c>
      <c r="B52" s="5" t="s">
        <v>13</v>
      </c>
      <c r="C52" s="5" t="s">
        <v>440</v>
      </c>
      <c r="D52" s="4"/>
      <c r="E52" s="4" t="s">
        <v>437</v>
      </c>
      <c r="F52" s="4"/>
      <c r="G52" s="4"/>
      <c r="H52" s="4" t="s">
        <v>432</v>
      </c>
      <c r="I52" s="4" t="s">
        <v>431</v>
      </c>
      <c r="J52" s="4"/>
      <c r="K52" s="4" t="s">
        <v>747</v>
      </c>
      <c r="L52" s="4" t="s">
        <v>400</v>
      </c>
      <c r="M52" s="4"/>
      <c r="N52" s="4"/>
      <c r="O52" s="4"/>
      <c r="P52" s="4"/>
    </row>
    <row r="53" spans="1:16" x14ac:dyDescent="0.2">
      <c r="A53" s="4" t="str">
        <f>_xlfn.TEXTJOIN(", ",TRUE,文献列表!A$18)</f>
        <v>17</v>
      </c>
      <c r="B53" s="5" t="s">
        <v>13</v>
      </c>
      <c r="C53" s="5" t="s">
        <v>438</v>
      </c>
      <c r="D53" s="4"/>
      <c r="E53" s="4" t="s">
        <v>436</v>
      </c>
      <c r="F53" s="4"/>
      <c r="G53" s="4"/>
      <c r="H53" s="4" t="s">
        <v>442</v>
      </c>
      <c r="I53" s="4" t="s">
        <v>431</v>
      </c>
      <c r="J53" s="4"/>
      <c r="K53" s="4" t="s">
        <v>747</v>
      </c>
      <c r="L53" s="4" t="s">
        <v>400</v>
      </c>
      <c r="M53" s="4"/>
      <c r="N53" s="4"/>
      <c r="O53" s="4"/>
      <c r="P53" s="4"/>
    </row>
    <row r="54" spans="1:16" x14ac:dyDescent="0.2">
      <c r="A54" s="4" t="str">
        <f>_xlfn.TEXTJOIN(", ",TRUE,文献列表!A$18)</f>
        <v>17</v>
      </c>
      <c r="B54" s="5" t="s">
        <v>13</v>
      </c>
      <c r="C54" s="5" t="s">
        <v>438</v>
      </c>
      <c r="D54" s="4"/>
      <c r="E54" s="4" t="s">
        <v>435</v>
      </c>
      <c r="F54" s="4"/>
      <c r="G54" s="4"/>
      <c r="H54" s="4" t="s">
        <v>784</v>
      </c>
      <c r="I54" s="4" t="s">
        <v>431</v>
      </c>
      <c r="J54" s="4"/>
      <c r="K54" s="4" t="s">
        <v>747</v>
      </c>
      <c r="L54" s="4" t="s">
        <v>400</v>
      </c>
      <c r="M54" s="4"/>
      <c r="N54" s="4"/>
      <c r="O54" s="4"/>
      <c r="P54" s="4"/>
    </row>
    <row r="55" spans="1:16" x14ac:dyDescent="0.2">
      <c r="A55" s="4" t="str">
        <f>_xlfn.TEXTJOIN(", ",TRUE,文献列表!A$18)</f>
        <v>17</v>
      </c>
      <c r="B55" s="5" t="s">
        <v>125</v>
      </c>
      <c r="C55" s="5" t="s">
        <v>438</v>
      </c>
      <c r="D55" s="4"/>
      <c r="E55" s="4" t="s">
        <v>242</v>
      </c>
      <c r="F55" s="4"/>
      <c r="G55" s="4"/>
      <c r="H55" s="4" t="s">
        <v>728</v>
      </c>
      <c r="I55" s="4" t="s">
        <v>431</v>
      </c>
      <c r="J55" s="4"/>
      <c r="K55" s="4" t="s">
        <v>747</v>
      </c>
      <c r="L55" s="4" t="s">
        <v>400</v>
      </c>
      <c r="M55" s="4"/>
      <c r="N55" s="4"/>
      <c r="O55" s="4"/>
      <c r="P55" s="4"/>
    </row>
    <row r="56" spans="1:16" x14ac:dyDescent="0.2">
      <c r="A56" s="4" t="str">
        <f>_xlfn.TEXTJOIN(", ",TRUE,文献列表!A$18)</f>
        <v>17</v>
      </c>
      <c r="B56" s="5" t="s">
        <v>125</v>
      </c>
      <c r="C56" s="5" t="s">
        <v>438</v>
      </c>
      <c r="D56" s="4"/>
      <c r="E56" s="4" t="s">
        <v>126</v>
      </c>
      <c r="F56" s="4"/>
      <c r="G56" s="4"/>
      <c r="H56" s="4" t="s">
        <v>951</v>
      </c>
      <c r="I56" s="4" t="s">
        <v>962</v>
      </c>
      <c r="J56" s="4" t="s">
        <v>952</v>
      </c>
      <c r="K56" s="4" t="s">
        <v>747</v>
      </c>
      <c r="L56" s="4" t="s">
        <v>400</v>
      </c>
      <c r="M56" s="4"/>
      <c r="N56" s="4"/>
      <c r="O56" s="4"/>
      <c r="P56" s="4"/>
    </row>
    <row r="57" spans="1:16" x14ac:dyDescent="0.2">
      <c r="A57" s="4" t="str">
        <f>_xlfn.TEXTJOIN(", ",TRUE,文献列表!A$18)</f>
        <v>17</v>
      </c>
      <c r="B57" s="5" t="s">
        <v>125</v>
      </c>
      <c r="C57" s="5" t="s">
        <v>438</v>
      </c>
      <c r="D57" s="4"/>
      <c r="E57" s="4" t="s">
        <v>127</v>
      </c>
      <c r="F57" s="4"/>
      <c r="G57" s="4"/>
      <c r="H57" s="4" t="s">
        <v>956</v>
      </c>
      <c r="I57" s="4" t="s">
        <v>828</v>
      </c>
      <c r="J57" s="4" t="s">
        <v>952</v>
      </c>
      <c r="K57" s="4" t="s">
        <v>747</v>
      </c>
      <c r="L57" s="4" t="s">
        <v>400</v>
      </c>
      <c r="M57" s="4"/>
      <c r="N57" s="4"/>
      <c r="O57" s="4"/>
      <c r="P57" s="4"/>
    </row>
    <row r="58" spans="1:16" x14ac:dyDescent="0.2">
      <c r="A58" s="4" t="str">
        <f>_xlfn.TEXTJOIN(", ",TRUE,文献列表!A$18)</f>
        <v>17</v>
      </c>
      <c r="B58" s="5" t="s">
        <v>125</v>
      </c>
      <c r="C58" s="5" t="s">
        <v>438</v>
      </c>
      <c r="D58" s="4"/>
      <c r="E58" s="4" t="s">
        <v>241</v>
      </c>
      <c r="F58" s="4"/>
      <c r="G58" s="4"/>
      <c r="H58" s="4" t="s">
        <v>957</v>
      </c>
      <c r="I58" s="4" t="s">
        <v>962</v>
      </c>
      <c r="J58" s="4" t="s">
        <v>952</v>
      </c>
      <c r="K58" s="4" t="s">
        <v>747</v>
      </c>
      <c r="L58" s="4" t="s">
        <v>400</v>
      </c>
      <c r="M58" s="4" t="s">
        <v>392</v>
      </c>
      <c r="N58" s="4" t="s">
        <v>122</v>
      </c>
      <c r="O58" s="4" t="s">
        <v>405</v>
      </c>
      <c r="P58" s="4"/>
    </row>
    <row r="59" spans="1:16" x14ac:dyDescent="0.2">
      <c r="A59" s="4" t="str">
        <f>_xlfn.TEXTJOIN(", ",TRUE,文献列表!A$18)</f>
        <v>17</v>
      </c>
      <c r="B59" s="5" t="s">
        <v>125</v>
      </c>
      <c r="C59" s="5" t="s">
        <v>438</v>
      </c>
      <c r="D59" s="4"/>
      <c r="E59" s="4" t="s">
        <v>129</v>
      </c>
      <c r="F59" s="4"/>
      <c r="G59" s="4"/>
      <c r="H59" s="4" t="s">
        <v>981</v>
      </c>
      <c r="I59" s="4" t="s">
        <v>828</v>
      </c>
      <c r="J59" s="4" t="s">
        <v>952</v>
      </c>
      <c r="K59" s="4" t="s">
        <v>747</v>
      </c>
      <c r="L59" s="4" t="s">
        <v>400</v>
      </c>
      <c r="M59" s="4" t="s">
        <v>392</v>
      </c>
      <c r="N59" s="4"/>
      <c r="O59" s="4" t="s">
        <v>405</v>
      </c>
      <c r="P59" s="4"/>
    </row>
    <row r="60" spans="1:16" x14ac:dyDescent="0.2">
      <c r="A60" s="4" t="str">
        <f>_xlfn.TEXTJOIN(", ",TRUE,文献列表!A$18)</f>
        <v>17</v>
      </c>
      <c r="B60" s="5" t="s">
        <v>125</v>
      </c>
      <c r="C60" s="5" t="s">
        <v>438</v>
      </c>
      <c r="D60" s="4"/>
      <c r="E60" s="4" t="s">
        <v>137</v>
      </c>
      <c r="F60" s="4"/>
      <c r="G60" s="4"/>
      <c r="H60" s="4" t="s">
        <v>955</v>
      </c>
      <c r="I60" s="4" t="s">
        <v>828</v>
      </c>
      <c r="J60" s="4" t="s">
        <v>841</v>
      </c>
      <c r="K60" s="4" t="s">
        <v>747</v>
      </c>
      <c r="L60" s="4" t="s">
        <v>400</v>
      </c>
      <c r="M60" s="4"/>
      <c r="N60" s="4"/>
      <c r="O60" s="4"/>
      <c r="P60" s="4"/>
    </row>
    <row r="61" spans="1:16" x14ac:dyDescent="0.2">
      <c r="A61" s="4" t="str">
        <f>_xlfn.TEXTJOIN(", ",TRUE,文献列表!A$18)</f>
        <v>17</v>
      </c>
      <c r="B61" s="5" t="s">
        <v>125</v>
      </c>
      <c r="C61" s="5" t="s">
        <v>438</v>
      </c>
      <c r="D61" s="4"/>
      <c r="E61" s="4" t="s">
        <v>138</v>
      </c>
      <c r="F61" s="4"/>
      <c r="G61" s="4"/>
      <c r="H61" s="4" t="s">
        <v>855</v>
      </c>
      <c r="I61" s="4" t="s">
        <v>303</v>
      </c>
      <c r="K61" s="4" t="s">
        <v>747</v>
      </c>
      <c r="L61" s="4" t="s">
        <v>400</v>
      </c>
      <c r="M61" s="4"/>
      <c r="N61" s="4"/>
      <c r="O61" s="4"/>
      <c r="P61" s="4"/>
    </row>
    <row r="62" spans="1:16" x14ac:dyDescent="0.2">
      <c r="A62" s="4" t="str">
        <f>_xlfn.TEXTJOIN(", ",TRUE,文献列表!A$21)</f>
        <v>20</v>
      </c>
      <c r="B62" s="5" t="s">
        <v>317</v>
      </c>
      <c r="C62" s="5">
        <v>2011</v>
      </c>
      <c r="D62" s="4" t="s">
        <v>704</v>
      </c>
      <c r="E62" s="4" t="s">
        <v>517</v>
      </c>
      <c r="F62" s="4" t="s">
        <v>790</v>
      </c>
      <c r="G62" s="4"/>
      <c r="H62" s="4" t="s">
        <v>519</v>
      </c>
      <c r="I62" s="4" t="s">
        <v>726</v>
      </c>
      <c r="J62" s="4"/>
      <c r="K62" s="4" t="s">
        <v>747</v>
      </c>
      <c r="L62" s="4" t="s">
        <v>512</v>
      </c>
      <c r="M62" s="4"/>
      <c r="N62" s="4" t="s">
        <v>408</v>
      </c>
      <c r="O62" s="4" t="s">
        <v>407</v>
      </c>
      <c r="P62" s="4" t="s">
        <v>518</v>
      </c>
    </row>
    <row r="63" spans="1:16" x14ac:dyDescent="0.2">
      <c r="A63" s="4" t="str">
        <f>_xlfn.TEXTJOIN(", ",TRUE,文献列表!A$22)</f>
        <v>21</v>
      </c>
      <c r="B63" s="2" t="s">
        <v>125</v>
      </c>
      <c r="C63" s="2" t="s">
        <v>461</v>
      </c>
      <c r="D63" s="4"/>
      <c r="E63" s="4" t="s">
        <v>455</v>
      </c>
      <c r="F63" s="4"/>
      <c r="G63" s="4"/>
      <c r="H63" s="4" t="s">
        <v>432</v>
      </c>
      <c r="I63" s="4" t="s">
        <v>431</v>
      </c>
      <c r="J63" s="4"/>
      <c r="K63" s="4" t="s">
        <v>747</v>
      </c>
      <c r="L63" s="4" t="s">
        <v>304</v>
      </c>
      <c r="M63" s="4"/>
      <c r="N63" s="4"/>
      <c r="O63" s="4"/>
      <c r="P63" s="4"/>
    </row>
    <row r="64" spans="1:16" x14ac:dyDescent="0.2">
      <c r="A64" s="4" t="str">
        <f>_xlfn.TEXTJOIN(", ",TRUE,文献列表!A$22)</f>
        <v>21</v>
      </c>
      <c r="B64" s="2" t="s">
        <v>125</v>
      </c>
      <c r="C64" s="2" t="s">
        <v>457</v>
      </c>
      <c r="D64" s="4"/>
      <c r="E64" s="4" t="s">
        <v>456</v>
      </c>
      <c r="F64" s="4"/>
      <c r="G64" s="4"/>
      <c r="H64" s="4" t="s">
        <v>442</v>
      </c>
      <c r="I64" s="4"/>
      <c r="J64" s="4"/>
      <c r="K64" s="4" t="s">
        <v>747</v>
      </c>
      <c r="L64" s="4" t="s">
        <v>304</v>
      </c>
      <c r="M64" s="4"/>
      <c r="N64" s="4"/>
      <c r="O64" s="4"/>
      <c r="P64" s="4"/>
    </row>
    <row r="65" spans="1:16" x14ac:dyDescent="0.2">
      <c r="A65" s="4" t="str">
        <f>_xlfn.TEXTJOIN(", ",TRUE,文献列表!A$22)</f>
        <v>21</v>
      </c>
      <c r="B65" s="2" t="s">
        <v>125</v>
      </c>
      <c r="C65" s="2" t="s">
        <v>457</v>
      </c>
      <c r="D65" s="4"/>
      <c r="E65" s="4" t="s">
        <v>435</v>
      </c>
      <c r="F65" s="4"/>
      <c r="G65" s="4"/>
      <c r="H65" s="4" t="s">
        <v>460</v>
      </c>
      <c r="I65" s="4" t="s">
        <v>711</v>
      </c>
      <c r="J65" s="4" t="s">
        <v>843</v>
      </c>
      <c r="K65" s="4" t="s">
        <v>747</v>
      </c>
      <c r="L65" s="4" t="s">
        <v>304</v>
      </c>
      <c r="M65" s="4"/>
      <c r="N65" s="4"/>
      <c r="O65" s="4"/>
      <c r="P65" s="4" t="s">
        <v>427</v>
      </c>
    </row>
    <row r="66" spans="1:16" x14ac:dyDescent="0.2">
      <c r="A66" s="4" t="str">
        <f>_xlfn.TEXTJOIN(", ",TRUE,文献列表!A$22)</f>
        <v>21</v>
      </c>
      <c r="B66" s="2" t="s">
        <v>125</v>
      </c>
      <c r="C66" s="2" t="s">
        <v>457</v>
      </c>
      <c r="D66" s="4"/>
      <c r="E66" s="4" t="s">
        <v>242</v>
      </c>
      <c r="F66" s="4"/>
      <c r="G66" s="4"/>
      <c r="H66" s="4" t="s">
        <v>430</v>
      </c>
      <c r="I66" s="4" t="s">
        <v>431</v>
      </c>
      <c r="J66" s="4" t="s">
        <v>850</v>
      </c>
      <c r="K66" s="4" t="s">
        <v>747</v>
      </c>
      <c r="L66" s="4" t="s">
        <v>304</v>
      </c>
      <c r="M66" s="4" t="s">
        <v>202</v>
      </c>
      <c r="N66" s="4" t="s">
        <v>122</v>
      </c>
      <c r="O66" s="4" t="s">
        <v>56</v>
      </c>
      <c r="P66" s="4"/>
    </row>
    <row r="67" spans="1:16" x14ac:dyDescent="0.2">
      <c r="A67" s="4" t="str">
        <f>_xlfn.TEXTJOIN(", ",TRUE,文献列表!A$22)</f>
        <v>21</v>
      </c>
      <c r="B67" s="2" t="s">
        <v>125</v>
      </c>
      <c r="C67" s="2" t="s">
        <v>457</v>
      </c>
      <c r="D67" s="4"/>
      <c r="E67" s="4" t="s">
        <v>126</v>
      </c>
      <c r="F67" s="4"/>
      <c r="G67" s="4"/>
      <c r="H67" s="4" t="s">
        <v>951</v>
      </c>
      <c r="I67" s="4" t="s">
        <v>828</v>
      </c>
      <c r="J67" s="4" t="s">
        <v>952</v>
      </c>
      <c r="K67" s="4" t="s">
        <v>747</v>
      </c>
      <c r="L67" s="4" t="s">
        <v>304</v>
      </c>
      <c r="M67" s="4"/>
      <c r="N67" s="4"/>
      <c r="O67" s="4"/>
      <c r="P67" s="4"/>
    </row>
    <row r="68" spans="1:16" x14ac:dyDescent="0.2">
      <c r="A68" s="4" t="str">
        <f>_xlfn.TEXTJOIN(", ",TRUE,文献列表!A$22)</f>
        <v>21</v>
      </c>
      <c r="B68" s="2" t="s">
        <v>125</v>
      </c>
      <c r="C68" s="2" t="s">
        <v>457</v>
      </c>
      <c r="D68" s="4"/>
      <c r="E68" s="4" t="s">
        <v>127</v>
      </c>
      <c r="F68" s="4"/>
      <c r="G68" s="4"/>
      <c r="H68" s="4" t="s">
        <v>956</v>
      </c>
      <c r="I68" s="4" t="s">
        <v>828</v>
      </c>
      <c r="J68" s="4" t="s">
        <v>952</v>
      </c>
      <c r="K68" s="4" t="s">
        <v>747</v>
      </c>
      <c r="L68" s="4" t="s">
        <v>304</v>
      </c>
      <c r="M68" s="4"/>
      <c r="N68" s="4"/>
      <c r="O68" s="4"/>
      <c r="P68" s="4"/>
    </row>
    <row r="69" spans="1:16" x14ac:dyDescent="0.2">
      <c r="A69" s="4" t="str">
        <f>_xlfn.TEXTJOIN(", ",TRUE,文献列表!A$22)</f>
        <v>21</v>
      </c>
      <c r="B69" s="2" t="s">
        <v>125</v>
      </c>
      <c r="C69" s="2" t="s">
        <v>457</v>
      </c>
      <c r="D69" s="4"/>
      <c r="E69" s="4" t="s">
        <v>128</v>
      </c>
      <c r="F69" s="4"/>
      <c r="G69" s="4"/>
      <c r="H69" s="4" t="s">
        <v>957</v>
      </c>
      <c r="I69" s="4" t="s">
        <v>828</v>
      </c>
      <c r="J69" s="4" t="s">
        <v>952</v>
      </c>
      <c r="K69" s="4" t="s">
        <v>747</v>
      </c>
      <c r="L69" s="4" t="s">
        <v>304</v>
      </c>
      <c r="M69" s="4"/>
      <c r="N69" s="4"/>
      <c r="O69" s="4"/>
      <c r="P69" s="4"/>
    </row>
    <row r="70" spans="1:16" x14ac:dyDescent="0.2">
      <c r="A70" s="4" t="str">
        <f>_xlfn.TEXTJOIN(", ",TRUE,文献列表!A$22)</f>
        <v>21</v>
      </c>
      <c r="B70" s="2" t="s">
        <v>125</v>
      </c>
      <c r="C70" s="2" t="s">
        <v>457</v>
      </c>
      <c r="D70" s="4"/>
      <c r="E70" s="4" t="s">
        <v>129</v>
      </c>
      <c r="F70" s="4"/>
      <c r="G70" s="4"/>
      <c r="H70" s="4" t="s">
        <v>981</v>
      </c>
      <c r="I70" s="4" t="s">
        <v>828</v>
      </c>
      <c r="J70" s="4" t="s">
        <v>952</v>
      </c>
      <c r="K70" s="4" t="s">
        <v>747</v>
      </c>
      <c r="L70" s="4" t="s">
        <v>304</v>
      </c>
      <c r="M70" s="4"/>
      <c r="N70" s="4"/>
      <c r="O70" s="4"/>
      <c r="P70" s="4"/>
    </row>
    <row r="71" spans="1:16" x14ac:dyDescent="0.2">
      <c r="A71" s="4" t="str">
        <f>_xlfn.TEXTJOIN(", ",TRUE,文献列表!A$22)</f>
        <v>21</v>
      </c>
      <c r="B71" s="2" t="s">
        <v>125</v>
      </c>
      <c r="C71" s="2" t="s">
        <v>457</v>
      </c>
      <c r="D71" s="4"/>
      <c r="E71" s="4" t="s">
        <v>130</v>
      </c>
      <c r="F71" s="4"/>
      <c r="G71" s="4"/>
      <c r="H71" s="4" t="s">
        <v>953</v>
      </c>
      <c r="I71" s="4" t="s">
        <v>828</v>
      </c>
      <c r="J71" s="4"/>
      <c r="K71" s="4" t="s">
        <v>747</v>
      </c>
      <c r="L71" s="4" t="s">
        <v>304</v>
      </c>
      <c r="M71" s="4" t="s">
        <v>202</v>
      </c>
      <c r="N71" s="4" t="s">
        <v>122</v>
      </c>
      <c r="O71" s="4" t="s">
        <v>123</v>
      </c>
      <c r="P71" s="4"/>
    </row>
    <row r="72" spans="1:16" x14ac:dyDescent="0.2">
      <c r="A72" s="4" t="str">
        <f>_xlfn.TEXTJOIN(", ",TRUE,文献列表!A$22)</f>
        <v>21</v>
      </c>
      <c r="B72" s="2" t="s">
        <v>125</v>
      </c>
      <c r="C72" s="2" t="s">
        <v>457</v>
      </c>
      <c r="D72" s="4"/>
      <c r="E72" s="4" t="s">
        <v>131</v>
      </c>
      <c r="F72" s="4"/>
      <c r="G72" s="4"/>
      <c r="H72" s="4" t="s">
        <v>953</v>
      </c>
      <c r="I72" s="4" t="s">
        <v>828</v>
      </c>
      <c r="J72" s="4"/>
      <c r="K72" s="4" t="s">
        <v>747</v>
      </c>
      <c r="L72" s="4" t="s">
        <v>304</v>
      </c>
      <c r="M72" s="4"/>
      <c r="N72" s="4"/>
      <c r="O72" s="4"/>
      <c r="P72" s="4"/>
    </row>
    <row r="73" spans="1:16" x14ac:dyDescent="0.2">
      <c r="A73" s="4" t="str">
        <f>_xlfn.TEXTJOIN(", ",TRUE,文献列表!A$22)</f>
        <v>21</v>
      </c>
      <c r="B73" s="2" t="s">
        <v>13</v>
      </c>
      <c r="C73" s="2" t="s">
        <v>462</v>
      </c>
      <c r="D73" s="4"/>
      <c r="E73" s="4" t="s">
        <v>455</v>
      </c>
      <c r="F73" s="4"/>
      <c r="G73" s="4"/>
      <c r="H73" s="4" t="s">
        <v>432</v>
      </c>
      <c r="I73" s="4" t="s">
        <v>431</v>
      </c>
      <c r="J73" s="4"/>
      <c r="K73" s="4" t="s">
        <v>747</v>
      </c>
      <c r="L73" s="4" t="s">
        <v>209</v>
      </c>
      <c r="M73" s="4"/>
      <c r="N73" s="4"/>
      <c r="O73" s="4"/>
      <c r="P73" s="4"/>
    </row>
    <row r="74" spans="1:16" x14ac:dyDescent="0.2">
      <c r="A74" s="4" t="str">
        <f>_xlfn.TEXTJOIN(", ",TRUE,文献列表!A$22)</f>
        <v>21</v>
      </c>
      <c r="B74" s="2" t="s">
        <v>13</v>
      </c>
      <c r="C74" s="2" t="s">
        <v>459</v>
      </c>
      <c r="D74" s="4"/>
      <c r="E74" s="4" t="s">
        <v>456</v>
      </c>
      <c r="F74" s="4"/>
      <c r="G74" s="4"/>
      <c r="H74" s="4" t="s">
        <v>442</v>
      </c>
      <c r="I74" s="4" t="s">
        <v>431</v>
      </c>
      <c r="J74" s="4"/>
      <c r="K74" s="4" t="s">
        <v>747</v>
      </c>
      <c r="L74" s="4" t="s">
        <v>209</v>
      </c>
      <c r="M74" s="4"/>
      <c r="N74" s="4"/>
      <c r="O74" s="4"/>
      <c r="P74" s="4"/>
    </row>
    <row r="75" spans="1:16" x14ac:dyDescent="0.2">
      <c r="A75" s="4" t="str">
        <f>_xlfn.TEXTJOIN(", ",TRUE,文献列表!A$22)</f>
        <v>21</v>
      </c>
      <c r="B75" s="2" t="s">
        <v>13</v>
      </c>
      <c r="C75" s="2" t="s">
        <v>458</v>
      </c>
      <c r="D75" s="4"/>
      <c r="E75" s="4" t="s">
        <v>435</v>
      </c>
      <c r="F75" s="4"/>
      <c r="G75" s="4"/>
      <c r="H75" s="4" t="s">
        <v>460</v>
      </c>
      <c r="I75" s="4" t="s">
        <v>711</v>
      </c>
      <c r="J75" s="4" t="s">
        <v>843</v>
      </c>
      <c r="K75" s="4" t="s">
        <v>747</v>
      </c>
      <c r="L75" s="4" t="s">
        <v>209</v>
      </c>
      <c r="M75" s="4"/>
      <c r="N75" s="4"/>
      <c r="O75" s="4"/>
      <c r="P75" s="4" t="s">
        <v>427</v>
      </c>
    </row>
    <row r="76" spans="1:16" x14ac:dyDescent="0.2">
      <c r="A76" s="4" t="str">
        <f>_xlfn.TEXTJOIN(", ",TRUE,文献列表!A$22)</f>
        <v>21</v>
      </c>
      <c r="B76" s="2" t="s">
        <v>13</v>
      </c>
      <c r="C76" s="2" t="s">
        <v>458</v>
      </c>
      <c r="D76" s="4"/>
      <c r="E76" s="4" t="s">
        <v>242</v>
      </c>
      <c r="F76" s="4"/>
      <c r="G76" s="4"/>
      <c r="H76" s="4" t="s">
        <v>430</v>
      </c>
      <c r="I76" s="4" t="s">
        <v>431</v>
      </c>
      <c r="J76" s="4" t="s">
        <v>945</v>
      </c>
      <c r="K76" s="4" t="s">
        <v>747</v>
      </c>
      <c r="L76" s="4" t="s">
        <v>209</v>
      </c>
      <c r="M76" s="4" t="s">
        <v>392</v>
      </c>
      <c r="N76" s="4" t="s">
        <v>408</v>
      </c>
      <c r="O76" s="4" t="s">
        <v>407</v>
      </c>
      <c r="P76" s="4" t="s">
        <v>985</v>
      </c>
    </row>
    <row r="77" spans="1:16" x14ac:dyDescent="0.2">
      <c r="A77" s="4" t="str">
        <f>_xlfn.TEXTJOIN(", ",TRUE,文献列表!A$22)</f>
        <v>21</v>
      </c>
      <c r="B77" s="2" t="s">
        <v>13</v>
      </c>
      <c r="C77" s="2" t="s">
        <v>458</v>
      </c>
      <c r="D77" s="4"/>
      <c r="E77" s="4" t="s">
        <v>126</v>
      </c>
      <c r="F77" s="4"/>
      <c r="G77" s="4"/>
      <c r="H77" s="4" t="s">
        <v>951</v>
      </c>
      <c r="I77" s="4" t="s">
        <v>962</v>
      </c>
      <c r="J77" s="4" t="s">
        <v>946</v>
      </c>
      <c r="K77" s="4" t="s">
        <v>747</v>
      </c>
      <c r="L77" s="4" t="s">
        <v>209</v>
      </c>
      <c r="M77" s="4"/>
      <c r="N77" s="4"/>
      <c r="O77" s="4"/>
      <c r="P77" s="4"/>
    </row>
    <row r="78" spans="1:16" x14ac:dyDescent="0.2">
      <c r="A78" s="4" t="str">
        <f>_xlfn.TEXTJOIN(", ",TRUE,文献列表!A$22)</f>
        <v>21</v>
      </c>
      <c r="B78" s="2" t="s">
        <v>13</v>
      </c>
      <c r="C78" s="2" t="s">
        <v>458</v>
      </c>
      <c r="D78" s="4"/>
      <c r="E78" s="4" t="s">
        <v>127</v>
      </c>
      <c r="F78" s="4"/>
      <c r="G78" s="4"/>
      <c r="H78" s="4" t="s">
        <v>956</v>
      </c>
      <c r="I78" s="4" t="s">
        <v>828</v>
      </c>
      <c r="J78" s="4" t="s">
        <v>946</v>
      </c>
      <c r="K78" s="4" t="s">
        <v>747</v>
      </c>
      <c r="L78" s="4" t="s">
        <v>209</v>
      </c>
      <c r="M78" s="4"/>
      <c r="N78" s="4"/>
      <c r="O78" s="4"/>
      <c r="P78" s="4"/>
    </row>
    <row r="79" spans="1:16" x14ac:dyDescent="0.2">
      <c r="A79" s="4" t="str">
        <f>_xlfn.TEXTJOIN(", ",TRUE,文献列表!A$22)</f>
        <v>21</v>
      </c>
      <c r="B79" s="2" t="s">
        <v>13</v>
      </c>
      <c r="C79" s="2" t="s">
        <v>458</v>
      </c>
      <c r="D79" s="4"/>
      <c r="E79" s="4" t="s">
        <v>128</v>
      </c>
      <c r="F79" s="4"/>
      <c r="G79" s="4"/>
      <c r="H79" s="4" t="s">
        <v>957</v>
      </c>
      <c r="I79" s="4" t="s">
        <v>962</v>
      </c>
      <c r="J79" s="4" t="s">
        <v>946</v>
      </c>
      <c r="K79" s="4" t="s">
        <v>747</v>
      </c>
      <c r="L79" s="4" t="s">
        <v>209</v>
      </c>
      <c r="M79" s="4" t="s">
        <v>392</v>
      </c>
      <c r="N79" s="4" t="s">
        <v>133</v>
      </c>
      <c r="O79" s="4" t="s">
        <v>52</v>
      </c>
      <c r="P79" s="4"/>
    </row>
    <row r="80" spans="1:16" x14ac:dyDescent="0.2">
      <c r="A80" s="4" t="str">
        <f>_xlfn.TEXTJOIN(", ",TRUE,文献列表!A$22)</f>
        <v>21</v>
      </c>
      <c r="B80" s="2" t="s">
        <v>13</v>
      </c>
      <c r="C80" s="2" t="s">
        <v>458</v>
      </c>
      <c r="D80" s="4"/>
      <c r="E80" s="4" t="s">
        <v>129</v>
      </c>
      <c r="F80" s="4"/>
      <c r="G80" s="4"/>
      <c r="H80" s="4" t="s">
        <v>981</v>
      </c>
      <c r="I80" s="4" t="s">
        <v>962</v>
      </c>
      <c r="J80" s="4" t="s">
        <v>946</v>
      </c>
      <c r="K80" s="4" t="s">
        <v>747</v>
      </c>
      <c r="L80" s="4" t="s">
        <v>209</v>
      </c>
      <c r="M80" s="4" t="s">
        <v>392</v>
      </c>
      <c r="N80" s="4" t="s">
        <v>122</v>
      </c>
      <c r="O80" s="4" t="s">
        <v>123</v>
      </c>
      <c r="P80" s="4"/>
    </row>
    <row r="81" spans="1:16" x14ac:dyDescent="0.2">
      <c r="A81" s="4" t="str">
        <f>_xlfn.TEXTJOIN(", ",TRUE,文献列表!A$22)</f>
        <v>21</v>
      </c>
      <c r="B81" s="2" t="s">
        <v>13</v>
      </c>
      <c r="C81" s="2" t="s">
        <v>458</v>
      </c>
      <c r="D81" s="4"/>
      <c r="E81" s="4" t="s">
        <v>130</v>
      </c>
      <c r="F81" s="4"/>
      <c r="G81" s="4"/>
      <c r="H81" s="4" t="s">
        <v>953</v>
      </c>
      <c r="I81" s="4" t="s">
        <v>962</v>
      </c>
      <c r="J81" s="4"/>
      <c r="K81" s="4" t="s">
        <v>747</v>
      </c>
      <c r="L81" s="4" t="s">
        <v>209</v>
      </c>
      <c r="M81" s="4"/>
      <c r="N81" s="4"/>
      <c r="O81" s="4"/>
      <c r="P81" s="4"/>
    </row>
    <row r="82" spans="1:16" x14ac:dyDescent="0.2">
      <c r="A82" s="4" t="str">
        <f>_xlfn.TEXTJOIN(", ",TRUE,文献列表!A$22)</f>
        <v>21</v>
      </c>
      <c r="B82" s="2" t="s">
        <v>13</v>
      </c>
      <c r="C82" s="2" t="s">
        <v>458</v>
      </c>
      <c r="D82" s="4"/>
      <c r="E82" s="4" t="s">
        <v>131</v>
      </c>
      <c r="F82" s="4"/>
      <c r="G82" s="4"/>
      <c r="H82" s="4" t="s">
        <v>953</v>
      </c>
      <c r="I82" s="4" t="s">
        <v>962</v>
      </c>
      <c r="J82" s="4"/>
      <c r="K82" s="4" t="s">
        <v>747</v>
      </c>
      <c r="L82" s="4" t="s">
        <v>209</v>
      </c>
      <c r="M82" s="4"/>
      <c r="N82" s="4"/>
      <c r="O82" s="4"/>
      <c r="P82" s="4"/>
    </row>
    <row r="83" spans="1:16" x14ac:dyDescent="0.2">
      <c r="A83" s="4" t="str">
        <f>_xlfn.TEXTJOIN(", ",TRUE,文献列表!A$23)</f>
        <v>22</v>
      </c>
      <c r="B83" s="2" t="s">
        <v>173</v>
      </c>
      <c r="C83" s="2">
        <v>2013</v>
      </c>
      <c r="D83" s="4"/>
      <c r="E83" s="4" t="s">
        <v>174</v>
      </c>
      <c r="F83" s="4"/>
      <c r="G83" s="4"/>
      <c r="H83" s="4"/>
      <c r="I83" s="4"/>
      <c r="J83" s="4"/>
      <c r="K83" s="4" t="s">
        <v>747</v>
      </c>
      <c r="L83" s="4" t="s">
        <v>525</v>
      </c>
      <c r="M83" s="4" t="s">
        <v>202</v>
      </c>
      <c r="N83" s="4" t="s">
        <v>133</v>
      </c>
      <c r="O83" s="4" t="s">
        <v>132</v>
      </c>
      <c r="P83" s="4"/>
    </row>
    <row r="84" spans="1:16" x14ac:dyDescent="0.2">
      <c r="A84" s="4" t="str">
        <f>_xlfn.TEXTJOIN(", ",TRUE,文献列表!A$23)</f>
        <v>22</v>
      </c>
      <c r="B84" s="2" t="s">
        <v>173</v>
      </c>
      <c r="C84" s="2">
        <v>2013</v>
      </c>
      <c r="D84" s="4"/>
      <c r="E84" s="4" t="s">
        <v>174</v>
      </c>
      <c r="F84" s="4"/>
      <c r="G84" s="4"/>
      <c r="H84" s="4"/>
      <c r="I84" s="4"/>
      <c r="J84" s="4"/>
      <c r="K84" s="4" t="s">
        <v>747</v>
      </c>
      <c r="L84" s="4" t="s">
        <v>524</v>
      </c>
      <c r="M84" s="4" t="s">
        <v>202</v>
      </c>
      <c r="N84" s="4" t="s">
        <v>133</v>
      </c>
      <c r="O84" s="4" t="s">
        <v>132</v>
      </c>
      <c r="P84" s="4"/>
    </row>
    <row r="85" spans="1:16" x14ac:dyDescent="0.2">
      <c r="A85" s="4" t="str">
        <f>_xlfn.TEXTJOIN(", ",TRUE,文献列表!A$24)</f>
        <v>23</v>
      </c>
      <c r="B85" s="2" t="s">
        <v>37</v>
      </c>
      <c r="C85" s="2">
        <v>2017</v>
      </c>
      <c r="D85" s="9" t="s">
        <v>703</v>
      </c>
      <c r="E85" s="4" t="s">
        <v>289</v>
      </c>
      <c r="F85" s="6" t="s">
        <v>826</v>
      </c>
      <c r="G85" s="4" t="s">
        <v>794</v>
      </c>
      <c r="H85" s="4" t="s">
        <v>954</v>
      </c>
      <c r="I85" s="4" t="s">
        <v>300</v>
      </c>
      <c r="J85" s="4" t="s">
        <v>978</v>
      </c>
      <c r="K85" s="4" t="s">
        <v>747</v>
      </c>
      <c r="L85" s="4" t="s">
        <v>796</v>
      </c>
      <c r="M85" s="4"/>
      <c r="N85" s="4">
        <v>0.40500000000000003</v>
      </c>
      <c r="O85" s="4"/>
      <c r="P85" s="4"/>
    </row>
    <row r="86" spans="1:16" x14ac:dyDescent="0.2">
      <c r="A86" s="4" t="str">
        <f>_xlfn.TEXTJOIN(", ",TRUE,文献列表!A$25)</f>
        <v>24</v>
      </c>
      <c r="B86" s="2" t="s">
        <v>90</v>
      </c>
      <c r="C86" s="2">
        <v>2018</v>
      </c>
      <c r="D86" s="4" t="s">
        <v>151</v>
      </c>
      <c r="E86" s="4" t="s">
        <v>91</v>
      </c>
      <c r="F86" s="4"/>
      <c r="G86" s="4"/>
      <c r="H86" s="4" t="s">
        <v>784</v>
      </c>
      <c r="I86" s="4" t="s">
        <v>711</v>
      </c>
      <c r="J86" s="4" t="s">
        <v>843</v>
      </c>
      <c r="K86" s="4" t="s">
        <v>747</v>
      </c>
      <c r="L86" s="4" t="s">
        <v>294</v>
      </c>
      <c r="M86" s="4"/>
      <c r="N86" s="4">
        <v>8.5999999999999993E-2</v>
      </c>
      <c r="O86" s="4"/>
      <c r="P86" s="4"/>
    </row>
    <row r="87" spans="1:16" x14ac:dyDescent="0.2">
      <c r="A87" s="4" t="str">
        <f>_xlfn.TEXTJOIN(", ",TRUE,文献列表!A$25)</f>
        <v>24</v>
      </c>
      <c r="B87" s="2" t="s">
        <v>90</v>
      </c>
      <c r="C87" s="2">
        <v>2018</v>
      </c>
      <c r="D87" s="4" t="s">
        <v>151</v>
      </c>
      <c r="E87" s="19" t="s">
        <v>92</v>
      </c>
      <c r="F87" s="4"/>
      <c r="G87" s="4"/>
      <c r="H87" s="4"/>
      <c r="I87" s="4"/>
      <c r="J87" s="4"/>
      <c r="K87" s="4" t="s">
        <v>747</v>
      </c>
      <c r="L87" s="4" t="s">
        <v>294</v>
      </c>
      <c r="M87" s="4" t="s">
        <v>201</v>
      </c>
      <c r="N87" s="4">
        <v>1.7000000000000001E-2</v>
      </c>
      <c r="O87" s="4" t="s">
        <v>56</v>
      </c>
      <c r="P87" s="4" t="s">
        <v>540</v>
      </c>
    </row>
    <row r="88" spans="1:16" x14ac:dyDescent="0.2">
      <c r="A88" s="4" t="str">
        <f>_xlfn.TEXTJOIN(", ",TRUE,文献列表!A$25)</f>
        <v>24</v>
      </c>
      <c r="B88" s="2" t="s">
        <v>90</v>
      </c>
      <c r="C88" s="2">
        <v>2018</v>
      </c>
      <c r="D88" s="4" t="s">
        <v>151</v>
      </c>
      <c r="E88" s="19" t="s">
        <v>93</v>
      </c>
      <c r="F88" s="4"/>
      <c r="G88" s="4"/>
      <c r="H88" s="4"/>
      <c r="I88" s="4"/>
      <c r="J88" s="4"/>
      <c r="K88" s="4" t="s">
        <v>747</v>
      </c>
      <c r="L88" s="4" t="s">
        <v>294</v>
      </c>
      <c r="M88" s="4"/>
      <c r="N88" s="4">
        <v>5.1999999999999998E-2</v>
      </c>
      <c r="O88" s="4"/>
      <c r="P88" s="4" t="s">
        <v>540</v>
      </c>
    </row>
    <row r="89" spans="1:16" x14ac:dyDescent="0.2">
      <c r="A89" s="4" t="str">
        <f>_xlfn.TEXTJOIN(", ",TRUE,文献列表!A$25)</f>
        <v>24</v>
      </c>
      <c r="B89" s="2" t="s">
        <v>90</v>
      </c>
      <c r="C89" s="2">
        <v>2018</v>
      </c>
      <c r="D89" s="4" t="s">
        <v>151</v>
      </c>
      <c r="E89" s="4" t="s">
        <v>838</v>
      </c>
      <c r="F89" s="4"/>
      <c r="G89" s="4"/>
      <c r="H89" s="4" t="s">
        <v>827</v>
      </c>
      <c r="I89" s="4" t="s">
        <v>962</v>
      </c>
      <c r="J89" s="4" t="s">
        <v>841</v>
      </c>
      <c r="K89" s="4" t="s">
        <v>747</v>
      </c>
      <c r="L89" s="4" t="s">
        <v>294</v>
      </c>
      <c r="M89" s="17" t="s">
        <v>1017</v>
      </c>
      <c r="N89" s="4">
        <v>0.50600000000000001</v>
      </c>
      <c r="O89" s="4"/>
      <c r="P89" s="4" t="s">
        <v>134</v>
      </c>
    </row>
    <row r="90" spans="1:16" x14ac:dyDescent="0.2">
      <c r="A90" s="4" t="str">
        <f>_xlfn.TEXTJOIN(", ",TRUE,文献列表!A$25)</f>
        <v>24</v>
      </c>
      <c r="B90" s="2" t="s">
        <v>90</v>
      </c>
      <c r="C90" s="2">
        <v>2018</v>
      </c>
      <c r="D90" s="4" t="s">
        <v>151</v>
      </c>
      <c r="E90" s="4" t="s">
        <v>94</v>
      </c>
      <c r="F90" s="4"/>
      <c r="G90" s="4"/>
      <c r="H90" s="4" t="s">
        <v>979</v>
      </c>
      <c r="I90" s="4" t="s">
        <v>300</v>
      </c>
      <c r="J90" s="4" t="s">
        <v>978</v>
      </c>
      <c r="K90" s="4" t="s">
        <v>747</v>
      </c>
      <c r="L90" s="4" t="s">
        <v>294</v>
      </c>
      <c r="M90" s="17" t="s">
        <v>1017</v>
      </c>
      <c r="N90" s="4">
        <v>9.7000000000000003E-2</v>
      </c>
      <c r="O90" s="4"/>
      <c r="P90" s="4"/>
    </row>
    <row r="91" spans="1:16" x14ac:dyDescent="0.2">
      <c r="A91" s="4" t="str">
        <f>_xlfn.TEXTJOIN(", ",TRUE,文献列表!A$25)</f>
        <v>24</v>
      </c>
      <c r="B91" s="2" t="s">
        <v>90</v>
      </c>
      <c r="C91" s="2">
        <v>2018</v>
      </c>
      <c r="D91" s="4" t="s">
        <v>151</v>
      </c>
      <c r="E91" s="4" t="s">
        <v>95</v>
      </c>
      <c r="F91" s="4"/>
      <c r="G91" s="4"/>
      <c r="H91" s="4" t="s">
        <v>979</v>
      </c>
      <c r="I91" s="4" t="s">
        <v>962</v>
      </c>
      <c r="J91" s="4" t="s">
        <v>980</v>
      </c>
      <c r="K91" s="4" t="s">
        <v>747</v>
      </c>
      <c r="L91" s="4" t="s">
        <v>294</v>
      </c>
      <c r="M91" s="17" t="s">
        <v>1017</v>
      </c>
      <c r="N91" s="4">
        <v>0.22500000000000001</v>
      </c>
      <c r="O91" s="4"/>
      <c r="P91" s="4"/>
    </row>
    <row r="92" spans="1:16" x14ac:dyDescent="0.2">
      <c r="A92" s="4" t="str">
        <f>_xlfn.TEXTJOIN(", ",TRUE,文献列表!A$26)</f>
        <v>25</v>
      </c>
      <c r="B92" s="2" t="s">
        <v>6</v>
      </c>
      <c r="C92" s="2">
        <v>2019</v>
      </c>
      <c r="D92" s="4" t="s">
        <v>963</v>
      </c>
      <c r="E92" s="4" t="s">
        <v>31</v>
      </c>
      <c r="F92" s="4"/>
      <c r="G92" s="4" t="s">
        <v>949</v>
      </c>
      <c r="H92" s="4" t="s">
        <v>784</v>
      </c>
      <c r="I92" s="4" t="s">
        <v>711</v>
      </c>
      <c r="J92" s="4" t="s">
        <v>843</v>
      </c>
      <c r="K92" s="4" t="s">
        <v>747</v>
      </c>
      <c r="L92" s="4" t="s">
        <v>294</v>
      </c>
      <c r="M92" s="4" t="s">
        <v>202</v>
      </c>
      <c r="N92" s="4">
        <v>0</v>
      </c>
      <c r="O92" s="4" t="s">
        <v>51</v>
      </c>
      <c r="P92" s="4"/>
    </row>
    <row r="93" spans="1:16" x14ac:dyDescent="0.2">
      <c r="A93" s="4" t="str">
        <f>_xlfn.TEXTJOIN(", ",TRUE,文献列表!A$26)</f>
        <v>25</v>
      </c>
      <c r="B93" s="2" t="s">
        <v>6</v>
      </c>
      <c r="C93" s="2">
        <v>2019</v>
      </c>
      <c r="D93" s="4" t="s">
        <v>963</v>
      </c>
      <c r="E93" s="19" t="s">
        <v>29</v>
      </c>
      <c r="F93" s="4"/>
      <c r="G93" s="4" t="s">
        <v>949</v>
      </c>
      <c r="H93" s="4"/>
      <c r="I93" s="4"/>
      <c r="J93" s="4"/>
      <c r="K93" s="4" t="s">
        <v>747</v>
      </c>
      <c r="L93" s="4" t="s">
        <v>294</v>
      </c>
      <c r="M93" s="4" t="s">
        <v>202</v>
      </c>
      <c r="N93" s="4">
        <v>0</v>
      </c>
      <c r="O93" s="4" t="s">
        <v>51</v>
      </c>
      <c r="P93" s="4" t="s">
        <v>958</v>
      </c>
    </row>
    <row r="94" spans="1:16" x14ac:dyDescent="0.2">
      <c r="A94" s="4" t="str">
        <f>_xlfn.TEXTJOIN(", ",TRUE,文献列表!A$26)</f>
        <v>25</v>
      </c>
      <c r="B94" s="2" t="s">
        <v>6</v>
      </c>
      <c r="C94" s="2">
        <v>2019</v>
      </c>
      <c r="D94" s="4" t="s">
        <v>963</v>
      </c>
      <c r="E94" s="19" t="s">
        <v>30</v>
      </c>
      <c r="F94" s="4"/>
      <c r="G94" s="4" t="s">
        <v>949</v>
      </c>
      <c r="H94" s="4"/>
      <c r="I94" s="4"/>
      <c r="J94" s="4"/>
      <c r="K94" s="4" t="s">
        <v>747</v>
      </c>
      <c r="L94" s="4" t="s">
        <v>294</v>
      </c>
      <c r="M94" s="4"/>
      <c r="N94" s="4">
        <v>5.8000000000000003E-2</v>
      </c>
      <c r="O94" s="4"/>
      <c r="P94" s="4" t="s">
        <v>688</v>
      </c>
    </row>
    <row r="95" spans="1:16" x14ac:dyDescent="0.2">
      <c r="A95" s="4" t="str">
        <f>_xlfn.TEXTJOIN(", ",TRUE,文献列表!A$28)</f>
        <v>27</v>
      </c>
      <c r="B95" s="5" t="s">
        <v>87</v>
      </c>
      <c r="C95" s="5">
        <v>2021</v>
      </c>
      <c r="D95" s="4"/>
      <c r="E95" s="4" t="s">
        <v>829</v>
      </c>
      <c r="F95" s="4" t="s">
        <v>830</v>
      </c>
      <c r="G95" s="4"/>
      <c r="H95" s="4" t="s">
        <v>827</v>
      </c>
      <c r="I95" s="4" t="s">
        <v>828</v>
      </c>
      <c r="J95" s="4" t="s">
        <v>841</v>
      </c>
      <c r="K95" s="4" t="s">
        <v>747</v>
      </c>
      <c r="L95" s="4" t="s">
        <v>280</v>
      </c>
      <c r="M95" s="4" t="s">
        <v>202</v>
      </c>
      <c r="N95" s="4" t="s">
        <v>50</v>
      </c>
      <c r="O95" s="4" t="s">
        <v>51</v>
      </c>
      <c r="P95" s="4"/>
    </row>
    <row r="96" spans="1:16" x14ac:dyDescent="0.2">
      <c r="A96" s="4" t="str">
        <f>_xlfn.TEXTJOIN(", ",TRUE,文献列表!A$29)</f>
        <v>28</v>
      </c>
      <c r="B96" s="5" t="s">
        <v>120</v>
      </c>
      <c r="C96" s="5">
        <v>2021</v>
      </c>
      <c r="D96" s="4"/>
      <c r="E96" s="4" t="s">
        <v>121</v>
      </c>
      <c r="F96" s="4"/>
      <c r="G96" s="4"/>
      <c r="H96" s="4" t="s">
        <v>827</v>
      </c>
      <c r="I96" s="4" t="s">
        <v>828</v>
      </c>
      <c r="J96" s="4" t="s">
        <v>841</v>
      </c>
      <c r="K96" s="4" t="s">
        <v>747</v>
      </c>
      <c r="L96" s="4" t="s">
        <v>280</v>
      </c>
      <c r="M96" s="4" t="s">
        <v>202</v>
      </c>
      <c r="N96" s="4" t="s">
        <v>122</v>
      </c>
      <c r="O96" s="4" t="s">
        <v>123</v>
      </c>
      <c r="P96" s="4"/>
    </row>
    <row r="97" spans="1:16" x14ac:dyDescent="0.2">
      <c r="A97" s="4" t="str">
        <f>_xlfn.TEXTJOIN(", ",TRUE,文献列表!A$30)</f>
        <v>29</v>
      </c>
      <c r="B97" s="5" t="s">
        <v>33</v>
      </c>
      <c r="C97" s="5">
        <v>2021</v>
      </c>
      <c r="D97" s="4" t="s">
        <v>964</v>
      </c>
      <c r="E97" s="4" t="s">
        <v>41</v>
      </c>
      <c r="F97" s="4"/>
      <c r="G97" s="4" t="s">
        <v>857</v>
      </c>
      <c r="H97" s="4" t="s">
        <v>827</v>
      </c>
      <c r="I97" s="4" t="s">
        <v>828</v>
      </c>
      <c r="J97" s="4" t="s">
        <v>841</v>
      </c>
      <c r="K97" s="4" t="s">
        <v>747</v>
      </c>
      <c r="L97" s="4" t="s">
        <v>279</v>
      </c>
      <c r="M97" s="4" t="s">
        <v>202</v>
      </c>
      <c r="N97" s="4" t="s">
        <v>49</v>
      </c>
      <c r="O97" s="4" t="s">
        <v>51</v>
      </c>
      <c r="P97" s="4" t="s">
        <v>972</v>
      </c>
    </row>
    <row r="98" spans="1:16" x14ac:dyDescent="0.2">
      <c r="A98" s="4" t="str">
        <f>_xlfn.TEXTJOIN(", ",TRUE,文献列表!A$30)</f>
        <v>29</v>
      </c>
      <c r="B98" s="5" t="s">
        <v>33</v>
      </c>
      <c r="C98" s="5">
        <v>2021</v>
      </c>
      <c r="D98" s="4" t="s">
        <v>964</v>
      </c>
      <c r="E98" s="19" t="s">
        <v>42</v>
      </c>
      <c r="F98" s="4"/>
      <c r="G98" s="4" t="s">
        <v>857</v>
      </c>
      <c r="H98" s="4"/>
      <c r="I98" s="4" t="s">
        <v>828</v>
      </c>
      <c r="J98" s="4" t="s">
        <v>841</v>
      </c>
      <c r="K98" s="4" t="s">
        <v>747</v>
      </c>
      <c r="L98" s="4" t="s">
        <v>279</v>
      </c>
      <c r="M98" s="4"/>
      <c r="N98" s="4">
        <v>0.88200000000000001</v>
      </c>
      <c r="O98" s="4"/>
      <c r="P98" s="4" t="s">
        <v>982</v>
      </c>
    </row>
    <row r="99" spans="1:16" x14ac:dyDescent="0.2">
      <c r="A99" s="4" t="str">
        <f>_xlfn.TEXTJOIN(", ",TRUE,文献列表!A$30)</f>
        <v>29</v>
      </c>
      <c r="B99" s="5" t="s">
        <v>33</v>
      </c>
      <c r="C99" s="5">
        <v>2021</v>
      </c>
      <c r="D99" s="4" t="s">
        <v>964</v>
      </c>
      <c r="E99" s="4" t="s">
        <v>43</v>
      </c>
      <c r="F99" s="4"/>
      <c r="G99" s="4" t="s">
        <v>857</v>
      </c>
      <c r="H99" s="4" t="s">
        <v>858</v>
      </c>
      <c r="I99" s="4" t="s">
        <v>828</v>
      </c>
      <c r="J99" s="4" t="s">
        <v>841</v>
      </c>
      <c r="K99" s="4" t="s">
        <v>747</v>
      </c>
      <c r="L99" s="4" t="s">
        <v>279</v>
      </c>
      <c r="M99" s="4"/>
      <c r="N99" s="4">
        <v>0.315</v>
      </c>
      <c r="O99" s="4"/>
      <c r="P99" s="4"/>
    </row>
    <row r="100" spans="1:16" x14ac:dyDescent="0.2">
      <c r="A100" s="4" t="str">
        <f>_xlfn.TEXTJOIN(", ",TRUE,文献列表!A$30)</f>
        <v>29</v>
      </c>
      <c r="B100" s="5" t="s">
        <v>33</v>
      </c>
      <c r="C100" s="5">
        <v>2021</v>
      </c>
      <c r="D100" s="4" t="s">
        <v>964</v>
      </c>
      <c r="E100" s="4" t="s">
        <v>44</v>
      </c>
      <c r="F100" s="4" t="s">
        <v>859</v>
      </c>
      <c r="G100" s="4" t="s">
        <v>857</v>
      </c>
      <c r="H100" s="4" t="s">
        <v>959</v>
      </c>
      <c r="I100" s="4" t="s">
        <v>828</v>
      </c>
      <c r="J100" s="4" t="s">
        <v>960</v>
      </c>
      <c r="K100" s="4" t="s">
        <v>747</v>
      </c>
      <c r="L100" s="4" t="s">
        <v>279</v>
      </c>
      <c r="M100" s="4" t="s">
        <v>202</v>
      </c>
      <c r="N100" s="4">
        <v>2E-3</v>
      </c>
      <c r="O100" s="4" t="s">
        <v>52</v>
      </c>
      <c r="P100" s="4" t="s">
        <v>972</v>
      </c>
    </row>
    <row r="101" spans="1:16" x14ac:dyDescent="0.2">
      <c r="A101" s="4" t="str">
        <f>_xlfn.TEXTJOIN(", ",TRUE,文献列表!A$30)</f>
        <v>29</v>
      </c>
      <c r="B101" s="5" t="s">
        <v>33</v>
      </c>
      <c r="C101" s="5">
        <v>2021</v>
      </c>
      <c r="D101" s="4" t="s">
        <v>964</v>
      </c>
      <c r="E101" s="19" t="s">
        <v>45</v>
      </c>
      <c r="F101" s="4"/>
      <c r="G101" s="4" t="s">
        <v>857</v>
      </c>
      <c r="H101" s="4"/>
      <c r="I101" s="4" t="s">
        <v>828</v>
      </c>
      <c r="J101" s="4" t="s">
        <v>960</v>
      </c>
      <c r="K101" s="4" t="s">
        <v>747</v>
      </c>
      <c r="L101" s="4" t="s">
        <v>279</v>
      </c>
      <c r="M101" s="4"/>
      <c r="N101" s="4">
        <v>4.9000000000000002E-2</v>
      </c>
      <c r="O101" s="4"/>
      <c r="P101" s="4" t="s">
        <v>990</v>
      </c>
    </row>
    <row r="102" spans="1:16" x14ac:dyDescent="0.2">
      <c r="A102" s="4" t="str">
        <f>_xlfn.TEXTJOIN(", ",TRUE,文献列表!A$30)</f>
        <v>29</v>
      </c>
      <c r="B102" s="5" t="s">
        <v>33</v>
      </c>
      <c r="C102" s="5">
        <v>2021</v>
      </c>
      <c r="D102" s="4" t="s">
        <v>964</v>
      </c>
      <c r="E102" s="4" t="s">
        <v>46</v>
      </c>
      <c r="F102" s="4" t="s">
        <v>856</v>
      </c>
      <c r="G102" s="4" t="s">
        <v>857</v>
      </c>
      <c r="H102" s="4" t="s">
        <v>539</v>
      </c>
      <c r="I102" s="4" t="s">
        <v>711</v>
      </c>
      <c r="J102" s="4" t="s">
        <v>843</v>
      </c>
      <c r="K102" s="4" t="s">
        <v>747</v>
      </c>
      <c r="L102" s="4" t="s">
        <v>279</v>
      </c>
      <c r="M102" s="4" t="s">
        <v>202</v>
      </c>
      <c r="N102" s="4" t="s">
        <v>50</v>
      </c>
      <c r="O102" s="4" t="s">
        <v>51</v>
      </c>
      <c r="P102" s="4" t="s">
        <v>972</v>
      </c>
    </row>
    <row r="103" spans="1:16" x14ac:dyDescent="0.2">
      <c r="A103" s="4" t="str">
        <f>_xlfn.TEXTJOIN(", ",TRUE,文献列表!A$30)</f>
        <v>29</v>
      </c>
      <c r="B103" s="5" t="s">
        <v>33</v>
      </c>
      <c r="C103" s="5">
        <v>2021</v>
      </c>
      <c r="D103" s="4" t="s">
        <v>964</v>
      </c>
      <c r="E103" s="19" t="s">
        <v>47</v>
      </c>
      <c r="F103" s="4"/>
      <c r="G103" s="4" t="s">
        <v>857</v>
      </c>
      <c r="H103" s="4"/>
      <c r="I103" s="4" t="s">
        <v>711</v>
      </c>
      <c r="J103" s="4" t="s">
        <v>843</v>
      </c>
      <c r="K103" s="4" t="s">
        <v>747</v>
      </c>
      <c r="L103" s="4" t="s">
        <v>279</v>
      </c>
      <c r="M103" s="4" t="s">
        <v>202</v>
      </c>
      <c r="N103" s="4" t="s">
        <v>50</v>
      </c>
      <c r="O103" s="4" t="s">
        <v>51</v>
      </c>
      <c r="P103" s="4" t="s">
        <v>973</v>
      </c>
    </row>
    <row r="104" spans="1:16" x14ac:dyDescent="0.2">
      <c r="A104" s="4" t="str">
        <f>_xlfn.TEXTJOIN(", ",TRUE,文献列表!A$31)</f>
        <v>30</v>
      </c>
      <c r="B104" s="2" t="s">
        <v>11</v>
      </c>
      <c r="C104" s="2">
        <v>2024</v>
      </c>
      <c r="D104" s="4" t="s">
        <v>965</v>
      </c>
      <c r="E104" s="4" t="s">
        <v>844</v>
      </c>
      <c r="F104" s="4"/>
      <c r="G104" s="4" t="s">
        <v>842</v>
      </c>
      <c r="H104" s="4" t="s">
        <v>784</v>
      </c>
      <c r="I104" s="4" t="s">
        <v>711</v>
      </c>
      <c r="J104" s="4" t="s">
        <v>843</v>
      </c>
      <c r="K104" s="4" t="s">
        <v>269</v>
      </c>
      <c r="L104" s="4" t="s">
        <v>269</v>
      </c>
      <c r="M104" s="4" t="s">
        <v>278</v>
      </c>
      <c r="N104" s="4" t="s">
        <v>54</v>
      </c>
      <c r="O104" s="4" t="s">
        <v>51</v>
      </c>
      <c r="P104" s="4"/>
    </row>
    <row r="105" spans="1:16" x14ac:dyDescent="0.2">
      <c r="A105" s="4" t="str">
        <f>_xlfn.TEXTJOIN(", ",TRUE,文献列表!A$31)</f>
        <v>30</v>
      </c>
      <c r="B105" s="2" t="s">
        <v>11</v>
      </c>
      <c r="C105" s="2">
        <v>2024</v>
      </c>
      <c r="D105" s="4" t="s">
        <v>965</v>
      </c>
      <c r="E105" s="4" t="s">
        <v>23</v>
      </c>
      <c r="F105" s="4" t="s">
        <v>847</v>
      </c>
      <c r="G105" s="4" t="s">
        <v>842</v>
      </c>
      <c r="H105" s="4" t="s">
        <v>68</v>
      </c>
      <c r="I105" s="4" t="s">
        <v>828</v>
      </c>
      <c r="J105" s="4" t="s">
        <v>841</v>
      </c>
      <c r="K105" s="4" t="s">
        <v>269</v>
      </c>
      <c r="L105" s="4" t="s">
        <v>269</v>
      </c>
      <c r="M105" s="4" t="s">
        <v>278</v>
      </c>
      <c r="N105" s="4" t="s">
        <v>54</v>
      </c>
      <c r="O105" s="4" t="s">
        <v>51</v>
      </c>
      <c r="P105" s="4"/>
    </row>
    <row r="106" spans="1:16" x14ac:dyDescent="0.2">
      <c r="A106" s="4" t="str">
        <f>_xlfn.TEXTJOIN(", ",TRUE,文献列表!A$31)</f>
        <v>30</v>
      </c>
      <c r="B106" s="2" t="s">
        <v>11</v>
      </c>
      <c r="C106" s="2">
        <v>2024</v>
      </c>
      <c r="D106" s="4" t="s">
        <v>965</v>
      </c>
      <c r="E106" s="4" t="s">
        <v>24</v>
      </c>
      <c r="F106" s="4"/>
      <c r="G106" s="4" t="s">
        <v>842</v>
      </c>
      <c r="H106" s="4" t="s">
        <v>833</v>
      </c>
      <c r="I106" s="4" t="s">
        <v>828</v>
      </c>
      <c r="J106" s="4" t="s">
        <v>988</v>
      </c>
      <c r="K106" s="4" t="s">
        <v>269</v>
      </c>
      <c r="L106" s="4" t="s">
        <v>269</v>
      </c>
      <c r="M106" s="4" t="s">
        <v>278</v>
      </c>
      <c r="N106" s="4">
        <v>0.03</v>
      </c>
      <c r="O106" s="4" t="s">
        <v>56</v>
      </c>
      <c r="P106" s="4"/>
    </row>
    <row r="107" spans="1:16" x14ac:dyDescent="0.2">
      <c r="A107" s="4" t="str">
        <f>_xlfn.TEXTJOIN(", ",TRUE,文献列表!A$31)</f>
        <v>30</v>
      </c>
      <c r="B107" s="2" t="s">
        <v>11</v>
      </c>
      <c r="C107" s="2">
        <v>2024</v>
      </c>
      <c r="D107" s="4" t="s">
        <v>965</v>
      </c>
      <c r="E107" s="4" t="s">
        <v>25</v>
      </c>
      <c r="F107" s="4" t="s">
        <v>839</v>
      </c>
      <c r="G107" s="4" t="s">
        <v>842</v>
      </c>
      <c r="H107" s="4" t="s">
        <v>67</v>
      </c>
      <c r="I107" s="4" t="s">
        <v>828</v>
      </c>
      <c r="J107" s="4" t="s">
        <v>841</v>
      </c>
      <c r="K107" s="4" t="s">
        <v>269</v>
      </c>
      <c r="L107" s="4" t="s">
        <v>269</v>
      </c>
      <c r="M107" s="17" t="s">
        <v>201</v>
      </c>
      <c r="N107" s="4" t="s">
        <v>55</v>
      </c>
      <c r="O107" s="4"/>
      <c r="P107" s="4"/>
    </row>
    <row r="108" spans="1:16" x14ac:dyDescent="0.2">
      <c r="A108" s="4" t="str">
        <f>_xlfn.TEXTJOIN(", ",TRUE,文献列表!A$31)</f>
        <v>30</v>
      </c>
      <c r="B108" s="2" t="s">
        <v>11</v>
      </c>
      <c r="C108" s="2">
        <v>2024</v>
      </c>
      <c r="D108" s="4" t="s">
        <v>965</v>
      </c>
      <c r="E108" s="4" t="s">
        <v>26</v>
      </c>
      <c r="F108" s="4"/>
      <c r="G108" s="4" t="s">
        <v>842</v>
      </c>
      <c r="H108" s="4" t="s">
        <v>827</v>
      </c>
      <c r="I108" s="4" t="s">
        <v>828</v>
      </c>
      <c r="J108" s="4" t="s">
        <v>841</v>
      </c>
      <c r="K108" s="4" t="s">
        <v>269</v>
      </c>
      <c r="L108" s="4" t="s">
        <v>269</v>
      </c>
      <c r="M108" s="4" t="s">
        <v>278</v>
      </c>
      <c r="N108" s="4" t="s">
        <v>54</v>
      </c>
      <c r="O108" s="4" t="s">
        <v>51</v>
      </c>
      <c r="P108" s="4"/>
    </row>
    <row r="109" spans="1:16" x14ac:dyDescent="0.2">
      <c r="A109" s="4" t="str">
        <f>_xlfn.TEXTJOIN(", ",TRUE,文献列表!A$31)</f>
        <v>30</v>
      </c>
      <c r="B109" s="2" t="s">
        <v>11</v>
      </c>
      <c r="C109" s="2">
        <v>2024</v>
      </c>
      <c r="D109" s="4" t="s">
        <v>965</v>
      </c>
      <c r="E109" s="4" t="s">
        <v>27</v>
      </c>
      <c r="F109" s="4"/>
      <c r="G109" s="4" t="s">
        <v>842</v>
      </c>
      <c r="H109" s="4" t="s">
        <v>966</v>
      </c>
      <c r="I109" s="4" t="s">
        <v>828</v>
      </c>
      <c r="J109" s="4"/>
      <c r="K109" s="4" t="s">
        <v>269</v>
      </c>
      <c r="L109" s="4" t="s">
        <v>269</v>
      </c>
      <c r="M109" s="17" t="s">
        <v>201</v>
      </c>
      <c r="N109" s="4">
        <v>0.04</v>
      </c>
      <c r="O109" s="4" t="s">
        <v>56</v>
      </c>
      <c r="P109" s="4"/>
    </row>
    <row r="110" spans="1:16" x14ac:dyDescent="0.2">
      <c r="A110" s="4" t="str">
        <f>_xlfn.TEXTJOIN(", ",TRUE,文献列表!A$31)</f>
        <v>30</v>
      </c>
      <c r="B110" s="2" t="s">
        <v>11</v>
      </c>
      <c r="C110" s="2">
        <v>2024</v>
      </c>
      <c r="D110" s="4" t="s">
        <v>965</v>
      </c>
      <c r="E110" s="4" t="s">
        <v>28</v>
      </c>
      <c r="F110" s="4"/>
      <c r="G110" s="4" t="s">
        <v>842</v>
      </c>
      <c r="H110" s="4" t="s">
        <v>854</v>
      </c>
      <c r="I110" s="4" t="s">
        <v>778</v>
      </c>
      <c r="J110" s="4"/>
      <c r="K110" s="4" t="s">
        <v>269</v>
      </c>
      <c r="L110" s="4" t="s">
        <v>269</v>
      </c>
      <c r="M110" s="4" t="s">
        <v>278</v>
      </c>
      <c r="N110" s="4" t="s">
        <v>49</v>
      </c>
      <c r="O110" s="4" t="s">
        <v>51</v>
      </c>
      <c r="P110" s="4"/>
    </row>
  </sheetData>
  <phoneticPr fontId="1"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362EB-A576-4E5F-9A07-5F7277676A39}">
  <dimension ref="A1:P138"/>
  <sheetViews>
    <sheetView workbookViewId="0">
      <pane xSplit="3" ySplit="1" topLeftCell="E74" activePane="bottomRight" state="frozenSplit"/>
      <selection pane="topRight" activeCell="D1" sqref="D1"/>
      <selection pane="bottomLeft" activeCell="A2" sqref="A2"/>
      <selection pane="bottomRight" activeCell="O103" sqref="O103"/>
    </sheetView>
  </sheetViews>
  <sheetFormatPr defaultRowHeight="14.25" x14ac:dyDescent="0.2"/>
  <cols>
    <col min="1" max="1" width="3.25" customWidth="1"/>
    <col min="3" max="3" width="6.625" customWidth="1"/>
    <col min="5" max="5" width="32.125" customWidth="1"/>
    <col min="6" max="6" width="26.5" customWidth="1"/>
    <col min="7" max="7" width="23.125" customWidth="1"/>
    <col min="16" max="16" width="58.375" customWidth="1"/>
  </cols>
  <sheetData>
    <row r="1" spans="1:16" x14ac:dyDescent="0.2">
      <c r="A1" s="4" t="s">
        <v>717</v>
      </c>
      <c r="B1" s="4" t="s">
        <v>22</v>
      </c>
      <c r="C1" s="4" t="s">
        <v>3</v>
      </c>
      <c r="D1" s="4" t="s">
        <v>697</v>
      </c>
      <c r="E1" s="4" t="s">
        <v>769</v>
      </c>
      <c r="F1" s="4" t="s">
        <v>768</v>
      </c>
      <c r="G1" s="4" t="s">
        <v>692</v>
      </c>
      <c r="H1" s="4" t="s">
        <v>694</v>
      </c>
      <c r="I1" s="4" t="s">
        <v>695</v>
      </c>
      <c r="J1" s="4" t="s">
        <v>852</v>
      </c>
      <c r="K1" s="4" t="s">
        <v>774</v>
      </c>
      <c r="L1" s="4" t="s">
        <v>947</v>
      </c>
      <c r="M1" s="4" t="s">
        <v>773</v>
      </c>
      <c r="N1" s="4" t="s">
        <v>48</v>
      </c>
      <c r="O1" s="4" t="s">
        <v>53</v>
      </c>
      <c r="P1" s="9" t="s">
        <v>16</v>
      </c>
    </row>
    <row r="2" spans="1:16" x14ac:dyDescent="0.2">
      <c r="A2" s="4" t="str">
        <f>_xlfn.TEXTJOIN(", ",TRUE,文献列表!A$3)</f>
        <v>2</v>
      </c>
      <c r="B2" s="4" t="s">
        <v>274</v>
      </c>
      <c r="C2" s="4">
        <v>1986</v>
      </c>
      <c r="D2" s="4" t="s">
        <v>704</v>
      </c>
      <c r="E2" s="4" t="s">
        <v>705</v>
      </c>
      <c r="F2" s="4" t="s">
        <v>870</v>
      </c>
      <c r="G2" s="4" t="s">
        <v>707</v>
      </c>
      <c r="H2" s="4" t="s">
        <v>889</v>
      </c>
      <c r="I2" s="9" t="s">
        <v>699</v>
      </c>
      <c r="J2" s="9"/>
      <c r="K2" s="4" t="s">
        <v>269</v>
      </c>
      <c r="L2" s="4" t="s">
        <v>269</v>
      </c>
      <c r="M2" s="4" t="s">
        <v>202</v>
      </c>
      <c r="N2" s="4" t="s">
        <v>333</v>
      </c>
      <c r="O2" s="4" t="s">
        <v>52</v>
      </c>
      <c r="P2" s="4" t="s">
        <v>884</v>
      </c>
    </row>
    <row r="3" spans="1:16" x14ac:dyDescent="0.2">
      <c r="A3" s="4" t="str">
        <f>_xlfn.TEXTJOIN(", ",TRUE,文献列表!A$3)</f>
        <v>2</v>
      </c>
      <c r="B3" s="4" t="s">
        <v>274</v>
      </c>
      <c r="C3" s="4">
        <v>1986</v>
      </c>
      <c r="D3" s="4" t="s">
        <v>704</v>
      </c>
      <c r="E3" s="4" t="s">
        <v>706</v>
      </c>
      <c r="F3" s="4" t="s">
        <v>871</v>
      </c>
      <c r="G3" s="4" t="s">
        <v>707</v>
      </c>
      <c r="H3" s="4" t="s">
        <v>878</v>
      </c>
      <c r="I3" s="9" t="s">
        <v>699</v>
      </c>
      <c r="J3" s="9"/>
      <c r="K3" s="4" t="s">
        <v>269</v>
      </c>
      <c r="L3" s="4" t="s">
        <v>269</v>
      </c>
      <c r="M3" s="4" t="s">
        <v>202</v>
      </c>
      <c r="N3" s="4" t="s">
        <v>345</v>
      </c>
      <c r="O3" s="4" t="s">
        <v>56</v>
      </c>
      <c r="P3" s="9" t="s">
        <v>885</v>
      </c>
    </row>
    <row r="4" spans="1:16" x14ac:dyDescent="0.2">
      <c r="A4" s="4" t="str">
        <f>_xlfn.TEXTJOIN(", ",TRUE,文献列表!A$3)</f>
        <v>2</v>
      </c>
      <c r="B4" s="4" t="s">
        <v>274</v>
      </c>
      <c r="C4" s="4">
        <v>1986</v>
      </c>
      <c r="D4" s="4" t="s">
        <v>704</v>
      </c>
      <c r="E4" s="19" t="s">
        <v>869</v>
      </c>
      <c r="F4" s="4" t="s">
        <v>861</v>
      </c>
      <c r="G4" s="4" t="s">
        <v>707</v>
      </c>
      <c r="H4" s="4" t="s">
        <v>889</v>
      </c>
      <c r="I4" s="9" t="s">
        <v>708</v>
      </c>
      <c r="J4" s="9"/>
      <c r="K4" s="4" t="s">
        <v>269</v>
      </c>
      <c r="L4" s="4" t="s">
        <v>269</v>
      </c>
      <c r="M4" s="4" t="s">
        <v>202</v>
      </c>
      <c r="N4" s="4" t="s">
        <v>345</v>
      </c>
      <c r="O4" s="4" t="s">
        <v>56</v>
      </c>
      <c r="P4" s="9" t="s">
        <v>866</v>
      </c>
    </row>
    <row r="5" spans="1:16" x14ac:dyDescent="0.2">
      <c r="A5" s="4" t="str">
        <f>_xlfn.TEXTJOIN(", ",TRUE,文献列表!A$3)</f>
        <v>2</v>
      </c>
      <c r="B5" s="9" t="s">
        <v>274</v>
      </c>
      <c r="C5" s="4">
        <v>1986</v>
      </c>
      <c r="D5" s="4" t="s">
        <v>704</v>
      </c>
      <c r="E5" s="4" t="s">
        <v>865</v>
      </c>
      <c r="F5" s="4" t="s">
        <v>862</v>
      </c>
      <c r="G5" s="9" t="s">
        <v>709</v>
      </c>
      <c r="H5" s="4"/>
      <c r="I5" s="9" t="s">
        <v>699</v>
      </c>
      <c r="J5" s="9"/>
      <c r="K5" s="4" t="s">
        <v>269</v>
      </c>
      <c r="L5" s="4" t="s">
        <v>269</v>
      </c>
      <c r="M5" s="4" t="s">
        <v>202</v>
      </c>
      <c r="N5" s="4" t="s">
        <v>345</v>
      </c>
      <c r="O5" s="4" t="s">
        <v>56</v>
      </c>
      <c r="P5" s="4"/>
    </row>
    <row r="6" spans="1:16" x14ac:dyDescent="0.2">
      <c r="A6" s="4" t="str">
        <f>_xlfn.TEXTJOIN(", ",TRUE,文献列表!A$3)</f>
        <v>2</v>
      </c>
      <c r="B6" s="9" t="s">
        <v>274</v>
      </c>
      <c r="C6" s="4">
        <v>1986</v>
      </c>
      <c r="D6" s="4" t="s">
        <v>704</v>
      </c>
      <c r="E6" s="19" t="s">
        <v>863</v>
      </c>
      <c r="F6" s="4" t="s">
        <v>864</v>
      </c>
      <c r="G6" s="9" t="s">
        <v>709</v>
      </c>
      <c r="H6" s="4"/>
      <c r="I6" s="9" t="s">
        <v>708</v>
      </c>
      <c r="J6" s="9"/>
      <c r="K6" s="4" t="s">
        <v>269</v>
      </c>
      <c r="L6" s="4" t="s">
        <v>269</v>
      </c>
      <c r="M6" s="4"/>
      <c r="N6" s="4"/>
      <c r="O6" s="4"/>
      <c r="P6" s="9" t="s">
        <v>866</v>
      </c>
    </row>
    <row r="7" spans="1:16" x14ac:dyDescent="0.2">
      <c r="A7" s="4" t="str">
        <f>_xlfn.TEXTJOIN(", ",TRUE,文献列表!A$3)</f>
        <v>2</v>
      </c>
      <c r="B7" s="9" t="s">
        <v>274</v>
      </c>
      <c r="C7" s="4">
        <v>1986</v>
      </c>
      <c r="D7" s="4" t="s">
        <v>704</v>
      </c>
      <c r="E7" s="4" t="s">
        <v>872</v>
      </c>
      <c r="F7" s="4" t="s">
        <v>873</v>
      </c>
      <c r="G7" s="9" t="s">
        <v>710</v>
      </c>
      <c r="H7" s="4"/>
      <c r="I7" s="9" t="s">
        <v>699</v>
      </c>
      <c r="J7" s="9"/>
      <c r="K7" s="4" t="s">
        <v>269</v>
      </c>
      <c r="L7" s="4" t="s">
        <v>269</v>
      </c>
      <c r="M7" s="4" t="s">
        <v>685</v>
      </c>
      <c r="N7" s="4" t="s">
        <v>122</v>
      </c>
      <c r="O7" s="4" t="s">
        <v>674</v>
      </c>
      <c r="P7" s="4" t="s">
        <v>349</v>
      </c>
    </row>
    <row r="8" spans="1:16" x14ac:dyDescent="0.2">
      <c r="A8" s="4" t="str">
        <f>_xlfn.TEXTJOIN(", ",TRUE,文献列表!A$3)</f>
        <v>2</v>
      </c>
      <c r="B8" s="9" t="s">
        <v>274</v>
      </c>
      <c r="C8" s="4">
        <v>1986</v>
      </c>
      <c r="D8" s="4" t="s">
        <v>704</v>
      </c>
      <c r="E8" s="19" t="s">
        <v>867</v>
      </c>
      <c r="F8" s="4" t="s">
        <v>868</v>
      </c>
      <c r="G8" s="9" t="s">
        <v>710</v>
      </c>
      <c r="H8" s="4"/>
      <c r="I8" s="9" t="s">
        <v>708</v>
      </c>
      <c r="J8" s="9"/>
      <c r="K8" s="4" t="s">
        <v>269</v>
      </c>
      <c r="L8" s="4" t="s">
        <v>269</v>
      </c>
      <c r="M8" s="4" t="s">
        <v>685</v>
      </c>
      <c r="N8" s="4" t="s">
        <v>122</v>
      </c>
      <c r="O8" s="4" t="s">
        <v>674</v>
      </c>
      <c r="P8" s="9" t="s">
        <v>866</v>
      </c>
    </row>
    <row r="9" spans="1:16" x14ac:dyDescent="0.2">
      <c r="A9" s="4" t="str">
        <f>_xlfn.TEXTJOIN(", ",TRUE,文献列表!A$4)</f>
        <v>3</v>
      </c>
      <c r="B9" s="9" t="s">
        <v>18</v>
      </c>
      <c r="C9" s="9">
        <v>1987</v>
      </c>
      <c r="D9" s="9" t="s">
        <v>724</v>
      </c>
      <c r="E9" s="4" t="s">
        <v>713</v>
      </c>
      <c r="F9" s="4"/>
      <c r="G9" s="4" t="s">
        <v>712</v>
      </c>
      <c r="H9" s="4"/>
      <c r="I9" s="9" t="s">
        <v>300</v>
      </c>
      <c r="J9" s="9"/>
      <c r="K9" s="4" t="s">
        <v>269</v>
      </c>
      <c r="L9" s="4" t="s">
        <v>269</v>
      </c>
      <c r="M9" s="4"/>
      <c r="N9" s="4"/>
      <c r="O9" s="4"/>
      <c r="P9" s="4" t="s">
        <v>738</v>
      </c>
    </row>
    <row r="10" spans="1:16" x14ac:dyDescent="0.2">
      <c r="A10" s="4" t="str">
        <f>_xlfn.TEXTJOIN(", ",TRUE,文献列表!A$4)</f>
        <v>3</v>
      </c>
      <c r="B10" s="9" t="s">
        <v>18</v>
      </c>
      <c r="C10" s="9">
        <v>1987</v>
      </c>
      <c r="D10" s="9" t="s">
        <v>724</v>
      </c>
      <c r="E10" s="4" t="s">
        <v>715</v>
      </c>
      <c r="F10" s="4"/>
      <c r="G10" s="4" t="s">
        <v>712</v>
      </c>
      <c r="H10" s="4" t="s">
        <v>814</v>
      </c>
      <c r="I10" s="9" t="s">
        <v>300</v>
      </c>
      <c r="J10" s="9"/>
      <c r="K10" s="4" t="s">
        <v>269</v>
      </c>
      <c r="L10" s="4" t="s">
        <v>269</v>
      </c>
      <c r="M10" s="4"/>
      <c r="N10" s="4" t="s">
        <v>122</v>
      </c>
      <c r="O10" s="4" t="s">
        <v>56</v>
      </c>
      <c r="P10" s="4"/>
    </row>
    <row r="11" spans="1:16" x14ac:dyDescent="0.2">
      <c r="A11" s="4" t="str">
        <f>_xlfn.TEXTJOIN(", ",TRUE,文献列表!A$4)</f>
        <v>3</v>
      </c>
      <c r="B11" s="9" t="s">
        <v>18</v>
      </c>
      <c r="C11" s="9">
        <v>1987</v>
      </c>
      <c r="D11" s="9" t="s">
        <v>724</v>
      </c>
      <c r="E11" s="4" t="s">
        <v>714</v>
      </c>
      <c r="F11" s="4"/>
      <c r="G11" s="4" t="s">
        <v>712</v>
      </c>
      <c r="H11" s="4" t="s">
        <v>883</v>
      </c>
      <c r="I11" s="9" t="s">
        <v>300</v>
      </c>
      <c r="J11" s="9"/>
      <c r="K11" s="4" t="s">
        <v>269</v>
      </c>
      <c r="L11" s="4" t="s">
        <v>269</v>
      </c>
      <c r="M11" s="4"/>
      <c r="N11" s="4" t="s">
        <v>133</v>
      </c>
      <c r="O11" s="4" t="s">
        <v>52</v>
      </c>
      <c r="P11" s="4"/>
    </row>
    <row r="12" spans="1:16" x14ac:dyDescent="0.2">
      <c r="A12" s="4" t="str">
        <f>_xlfn.TEXTJOIN(", ",TRUE,文献列表!A$4)</f>
        <v>3</v>
      </c>
      <c r="B12" s="9" t="s">
        <v>18</v>
      </c>
      <c r="C12" s="9">
        <v>1987</v>
      </c>
      <c r="D12" s="9" t="s">
        <v>724</v>
      </c>
      <c r="E12" s="4" t="s">
        <v>734</v>
      </c>
      <c r="F12" s="4"/>
      <c r="G12" s="4" t="s">
        <v>712</v>
      </c>
      <c r="H12" s="4" t="s">
        <v>824</v>
      </c>
      <c r="I12" s="9" t="s">
        <v>300</v>
      </c>
      <c r="J12" s="9"/>
      <c r="K12" s="4" t="s">
        <v>269</v>
      </c>
      <c r="L12" s="4" t="s">
        <v>269</v>
      </c>
      <c r="M12" s="4"/>
      <c r="N12" s="4" t="s">
        <v>122</v>
      </c>
      <c r="O12" s="4" t="s">
        <v>56</v>
      </c>
      <c r="P12" s="4"/>
    </row>
    <row r="13" spans="1:16" x14ac:dyDescent="0.2">
      <c r="A13" s="4" t="str">
        <f>_xlfn.TEXTJOIN(", ",TRUE,文献列表!A$4)</f>
        <v>3</v>
      </c>
      <c r="B13" s="9" t="s">
        <v>18</v>
      </c>
      <c r="C13" s="9">
        <v>1987</v>
      </c>
      <c r="D13" s="9" t="s">
        <v>724</v>
      </c>
      <c r="E13" s="4" t="s">
        <v>735</v>
      </c>
      <c r="F13" s="4"/>
      <c r="G13" s="4" t="s">
        <v>712</v>
      </c>
      <c r="H13" s="4" t="s">
        <v>876</v>
      </c>
      <c r="I13" s="9" t="s">
        <v>300</v>
      </c>
      <c r="J13" s="9"/>
      <c r="K13" s="4" t="s">
        <v>269</v>
      </c>
      <c r="L13" s="4" t="s">
        <v>269</v>
      </c>
      <c r="M13" s="4"/>
      <c r="N13" s="4" t="s">
        <v>122</v>
      </c>
      <c r="O13" s="4" t="s">
        <v>56</v>
      </c>
      <c r="P13" s="4"/>
    </row>
    <row r="14" spans="1:16" x14ac:dyDescent="0.2">
      <c r="A14" s="4" t="str">
        <f>_xlfn.TEXTJOIN(", ",TRUE,文献列表!A$4)</f>
        <v>3</v>
      </c>
      <c r="B14" s="9" t="s">
        <v>18</v>
      </c>
      <c r="C14" s="9">
        <v>1987</v>
      </c>
      <c r="D14" s="9" t="s">
        <v>724</v>
      </c>
      <c r="E14" s="4" t="s">
        <v>736</v>
      </c>
      <c r="F14" s="4"/>
      <c r="G14" s="4" t="s">
        <v>712</v>
      </c>
      <c r="H14" s="4" t="s">
        <v>878</v>
      </c>
      <c r="I14" s="9" t="s">
        <v>300</v>
      </c>
      <c r="J14" s="9"/>
      <c r="K14" s="4" t="s">
        <v>269</v>
      </c>
      <c r="L14" s="4" t="s">
        <v>269</v>
      </c>
      <c r="M14" s="4"/>
      <c r="N14" s="4" t="s">
        <v>122</v>
      </c>
      <c r="O14" s="4" t="s">
        <v>56</v>
      </c>
      <c r="P14" s="4"/>
    </row>
    <row r="15" spans="1:16" x14ac:dyDescent="0.2">
      <c r="A15" s="4" t="str">
        <f>_xlfn.TEXTJOIN(", ",TRUE,文献列表!A$4)</f>
        <v>3</v>
      </c>
      <c r="B15" s="9" t="s">
        <v>18</v>
      </c>
      <c r="C15" s="9">
        <v>1987</v>
      </c>
      <c r="D15" s="9" t="s">
        <v>724</v>
      </c>
      <c r="E15" s="4" t="s">
        <v>737</v>
      </c>
      <c r="F15" s="4"/>
      <c r="G15" s="4" t="s">
        <v>712</v>
      </c>
      <c r="H15" s="4" t="s">
        <v>878</v>
      </c>
      <c r="I15" s="9" t="s">
        <v>300</v>
      </c>
      <c r="J15" s="9"/>
      <c r="K15" s="4" t="s">
        <v>269</v>
      </c>
      <c r="L15" s="4" t="s">
        <v>269</v>
      </c>
      <c r="M15" s="4"/>
      <c r="N15" s="4" t="s">
        <v>122</v>
      </c>
      <c r="O15" s="4" t="s">
        <v>56</v>
      </c>
      <c r="P15" s="4"/>
    </row>
    <row r="16" spans="1:16" x14ac:dyDescent="0.2">
      <c r="A16" s="4" t="str">
        <f>_xlfn.TEXTJOIN(", ",TRUE,文献列表!A$4)</f>
        <v>3</v>
      </c>
      <c r="B16" s="9" t="s">
        <v>18</v>
      </c>
      <c r="C16" s="9">
        <v>1987</v>
      </c>
      <c r="D16" s="9" t="s">
        <v>724</v>
      </c>
      <c r="E16" s="4" t="s">
        <v>716</v>
      </c>
      <c r="F16" s="4"/>
      <c r="G16" s="4" t="s">
        <v>719</v>
      </c>
      <c r="H16" s="4" t="s">
        <v>880</v>
      </c>
      <c r="I16" s="9" t="s">
        <v>300</v>
      </c>
      <c r="J16" s="9"/>
      <c r="K16" s="4" t="s">
        <v>269</v>
      </c>
      <c r="L16" s="4" t="s">
        <v>269</v>
      </c>
      <c r="M16" s="4"/>
      <c r="N16" s="4" t="s">
        <v>133</v>
      </c>
      <c r="O16" s="4" t="s">
        <v>52</v>
      </c>
      <c r="P16" s="4" t="s">
        <v>948</v>
      </c>
    </row>
    <row r="17" spans="1:16" x14ac:dyDescent="0.2">
      <c r="A17" s="4" t="str">
        <f>_xlfn.TEXTJOIN(", ",TRUE,文献列表!A$4)</f>
        <v>3</v>
      </c>
      <c r="B17" s="9" t="s">
        <v>18</v>
      </c>
      <c r="C17" s="9">
        <v>1987</v>
      </c>
      <c r="D17" s="9" t="s">
        <v>724</v>
      </c>
      <c r="E17" s="4" t="s">
        <v>718</v>
      </c>
      <c r="F17" s="4"/>
      <c r="G17" s="4" t="s">
        <v>719</v>
      </c>
      <c r="H17" s="4" t="s">
        <v>879</v>
      </c>
      <c r="I17" s="9" t="s">
        <v>300</v>
      </c>
      <c r="J17" s="9"/>
      <c r="K17" s="4" t="s">
        <v>269</v>
      </c>
      <c r="L17" s="4" t="s">
        <v>269</v>
      </c>
      <c r="M17" s="4"/>
      <c r="N17" s="4"/>
      <c r="O17" s="4"/>
      <c r="P17" s="4" t="s">
        <v>894</v>
      </c>
    </row>
    <row r="18" spans="1:16" x14ac:dyDescent="0.2">
      <c r="A18" s="4" t="str">
        <f>_xlfn.TEXTJOIN(", ",TRUE,文献列表!A$4)</f>
        <v>3</v>
      </c>
      <c r="B18" s="9" t="s">
        <v>18</v>
      </c>
      <c r="C18" s="9">
        <v>1987</v>
      </c>
      <c r="D18" s="9" t="s">
        <v>724</v>
      </c>
      <c r="E18" s="4" t="s">
        <v>720</v>
      </c>
      <c r="F18" s="4"/>
      <c r="G18" s="4" t="s">
        <v>719</v>
      </c>
      <c r="H18" s="4" t="s">
        <v>877</v>
      </c>
      <c r="I18" s="9" t="s">
        <v>300</v>
      </c>
      <c r="J18" s="9"/>
      <c r="K18" s="4" t="s">
        <v>269</v>
      </c>
      <c r="L18" s="4" t="s">
        <v>269</v>
      </c>
      <c r="M18" s="4"/>
      <c r="N18" s="4"/>
      <c r="O18" s="4"/>
      <c r="P18" s="4"/>
    </row>
    <row r="19" spans="1:16" x14ac:dyDescent="0.2">
      <c r="A19" s="4" t="str">
        <f>_xlfn.TEXTJOIN(", ",TRUE,文献列表!A$5)</f>
        <v>4</v>
      </c>
      <c r="B19" s="9" t="s">
        <v>223</v>
      </c>
      <c r="C19" s="4">
        <v>1987</v>
      </c>
      <c r="D19" s="9" t="s">
        <v>746</v>
      </c>
      <c r="E19" s="4" t="s">
        <v>739</v>
      </c>
      <c r="F19" s="4"/>
      <c r="G19" s="4" t="s">
        <v>387</v>
      </c>
      <c r="H19" s="4"/>
      <c r="I19" s="9" t="s">
        <v>300</v>
      </c>
      <c r="J19" s="9"/>
      <c r="K19" s="4" t="s">
        <v>747</v>
      </c>
      <c r="L19" s="4" t="s">
        <v>747</v>
      </c>
      <c r="M19" s="4"/>
      <c r="N19" s="4"/>
      <c r="O19" s="4"/>
      <c r="P19" s="4" t="s">
        <v>748</v>
      </c>
    </row>
    <row r="20" spans="1:16" x14ac:dyDescent="0.2">
      <c r="A20" s="4" t="str">
        <f>_xlfn.TEXTJOIN(", ",TRUE,文献列表!A$5)</f>
        <v>4</v>
      </c>
      <c r="B20" s="9" t="s">
        <v>223</v>
      </c>
      <c r="C20" s="4">
        <v>1987</v>
      </c>
      <c r="D20" s="9" t="s">
        <v>746</v>
      </c>
      <c r="E20" s="4" t="s">
        <v>740</v>
      </c>
      <c r="F20" s="4"/>
      <c r="G20" s="4" t="s">
        <v>387</v>
      </c>
      <c r="H20" s="4" t="s">
        <v>879</v>
      </c>
      <c r="I20" s="9" t="s">
        <v>300</v>
      </c>
      <c r="J20" s="9"/>
      <c r="K20" s="4" t="s">
        <v>747</v>
      </c>
      <c r="L20" s="4" t="s">
        <v>747</v>
      </c>
      <c r="M20" s="4"/>
      <c r="N20" s="4"/>
      <c r="O20" s="4"/>
      <c r="P20" s="4"/>
    </row>
    <row r="21" spans="1:16" x14ac:dyDescent="0.2">
      <c r="A21" s="4" t="str">
        <f>_xlfn.TEXTJOIN(", ",TRUE,文献列表!A$5)</f>
        <v>4</v>
      </c>
      <c r="B21" s="9" t="s">
        <v>223</v>
      </c>
      <c r="C21" s="4">
        <v>1987</v>
      </c>
      <c r="D21" s="9" t="s">
        <v>746</v>
      </c>
      <c r="E21" s="4" t="s">
        <v>221</v>
      </c>
      <c r="F21" s="4"/>
      <c r="G21" s="4" t="s">
        <v>387</v>
      </c>
      <c r="H21" s="4" t="s">
        <v>876</v>
      </c>
      <c r="I21" s="9" t="s">
        <v>300</v>
      </c>
      <c r="J21" s="9"/>
      <c r="K21" s="4" t="s">
        <v>747</v>
      </c>
      <c r="L21" s="4" t="s">
        <v>747</v>
      </c>
      <c r="M21" s="4"/>
      <c r="N21" s="4"/>
      <c r="O21" s="4"/>
      <c r="P21" s="4"/>
    </row>
    <row r="22" spans="1:16" x14ac:dyDescent="0.2">
      <c r="A22" s="4" t="str">
        <f>_xlfn.TEXTJOIN(", ",TRUE,文献列表!A$5)</f>
        <v>4</v>
      </c>
      <c r="B22" s="9" t="s">
        <v>223</v>
      </c>
      <c r="C22" s="4">
        <v>1987</v>
      </c>
      <c r="D22" s="9" t="s">
        <v>746</v>
      </c>
      <c r="E22" s="4" t="s">
        <v>715</v>
      </c>
      <c r="F22" s="4"/>
      <c r="G22" s="4" t="s">
        <v>387</v>
      </c>
      <c r="H22" s="4" t="s">
        <v>814</v>
      </c>
      <c r="I22" s="9" t="s">
        <v>300</v>
      </c>
      <c r="J22" s="9"/>
      <c r="K22" s="4" t="s">
        <v>747</v>
      </c>
      <c r="L22" s="4" t="s">
        <v>747</v>
      </c>
      <c r="M22" s="4"/>
      <c r="N22" s="4"/>
      <c r="O22" s="4"/>
      <c r="P22" s="4"/>
    </row>
    <row r="23" spans="1:16" x14ac:dyDescent="0.2">
      <c r="A23" s="4" t="str">
        <f>_xlfn.TEXTJOIN(", ",TRUE,文献列表!A$5)</f>
        <v>4</v>
      </c>
      <c r="B23" s="9" t="s">
        <v>223</v>
      </c>
      <c r="C23" s="4">
        <v>1987</v>
      </c>
      <c r="D23" s="9" t="s">
        <v>746</v>
      </c>
      <c r="E23" s="4" t="s">
        <v>741</v>
      </c>
      <c r="F23" s="4"/>
      <c r="G23" s="4" t="s">
        <v>387</v>
      </c>
      <c r="H23" s="4" t="s">
        <v>880</v>
      </c>
      <c r="I23" s="9" t="s">
        <v>300</v>
      </c>
      <c r="J23" s="9"/>
      <c r="K23" s="4" t="s">
        <v>747</v>
      </c>
      <c r="L23" s="4" t="s">
        <v>747</v>
      </c>
      <c r="M23" s="4"/>
      <c r="N23" s="4"/>
      <c r="O23" s="4"/>
      <c r="P23" s="4"/>
    </row>
    <row r="24" spans="1:16" x14ac:dyDescent="0.2">
      <c r="A24" s="4" t="str">
        <f>_xlfn.TEXTJOIN(", ",TRUE,文献列表!A$5)</f>
        <v>4</v>
      </c>
      <c r="B24" s="9" t="s">
        <v>223</v>
      </c>
      <c r="C24" s="4">
        <v>1987</v>
      </c>
      <c r="D24" s="9" t="s">
        <v>746</v>
      </c>
      <c r="E24" s="4" t="s">
        <v>742</v>
      </c>
      <c r="F24" s="4"/>
      <c r="G24" s="4" t="s">
        <v>387</v>
      </c>
      <c r="H24" s="4" t="s">
        <v>824</v>
      </c>
      <c r="I24" s="9" t="s">
        <v>300</v>
      </c>
      <c r="J24" s="9"/>
      <c r="K24" s="4" t="s">
        <v>747</v>
      </c>
      <c r="L24" s="4" t="s">
        <v>747</v>
      </c>
      <c r="M24" s="4"/>
      <c r="N24" s="4"/>
      <c r="O24" s="4"/>
      <c r="P24" s="4"/>
    </row>
    <row r="25" spans="1:16" x14ac:dyDescent="0.2">
      <c r="A25" s="4" t="str">
        <f>_xlfn.TEXTJOIN(", ",TRUE,文献列表!A$5)</f>
        <v>4</v>
      </c>
      <c r="B25" s="9" t="s">
        <v>223</v>
      </c>
      <c r="C25" s="4">
        <v>1987</v>
      </c>
      <c r="D25" s="9" t="s">
        <v>746</v>
      </c>
      <c r="E25" s="4" t="s">
        <v>743</v>
      </c>
      <c r="F25" s="4"/>
      <c r="G25" s="4" t="s">
        <v>387</v>
      </c>
      <c r="H25" s="4" t="s">
        <v>881</v>
      </c>
      <c r="I25" s="9" t="s">
        <v>300</v>
      </c>
      <c r="J25" s="9"/>
      <c r="K25" s="4" t="s">
        <v>747</v>
      </c>
      <c r="L25" s="4" t="s">
        <v>747</v>
      </c>
      <c r="M25" s="4"/>
      <c r="N25" s="4"/>
      <c r="O25" s="4"/>
      <c r="P25" s="4"/>
    </row>
    <row r="26" spans="1:16" x14ac:dyDescent="0.2">
      <c r="A26" s="4" t="str">
        <f>_xlfn.TEXTJOIN(", ",TRUE,文献列表!A$5)</f>
        <v>4</v>
      </c>
      <c r="B26" s="9" t="s">
        <v>223</v>
      </c>
      <c r="C26" s="4">
        <v>1987</v>
      </c>
      <c r="D26" s="9" t="s">
        <v>746</v>
      </c>
      <c r="E26" s="4" t="s">
        <v>744</v>
      </c>
      <c r="F26" s="4"/>
      <c r="G26" s="4" t="s">
        <v>387</v>
      </c>
      <c r="H26" s="4" t="s">
        <v>882</v>
      </c>
      <c r="I26" s="9" t="s">
        <v>300</v>
      </c>
      <c r="J26" s="9"/>
      <c r="K26" s="4" t="s">
        <v>747</v>
      </c>
      <c r="L26" s="4" t="s">
        <v>747</v>
      </c>
      <c r="M26" s="4"/>
      <c r="N26" s="4"/>
      <c r="O26" s="4"/>
      <c r="P26" s="4"/>
    </row>
    <row r="27" spans="1:16" x14ac:dyDescent="0.2">
      <c r="A27" s="4" t="str">
        <f>_xlfn.TEXTJOIN(", ",TRUE,文献列表!A$5)</f>
        <v>4</v>
      </c>
      <c r="B27" s="9" t="s">
        <v>223</v>
      </c>
      <c r="C27" s="4">
        <v>1987</v>
      </c>
      <c r="D27" s="9" t="s">
        <v>746</v>
      </c>
      <c r="E27" s="4" t="s">
        <v>745</v>
      </c>
      <c r="F27" s="4"/>
      <c r="G27" s="4" t="s">
        <v>387</v>
      </c>
      <c r="H27" s="4" t="s">
        <v>883</v>
      </c>
      <c r="I27" s="9" t="s">
        <v>300</v>
      </c>
      <c r="J27" s="9"/>
      <c r="K27" s="4" t="s">
        <v>747</v>
      </c>
      <c r="L27" s="4" t="s">
        <v>747</v>
      </c>
      <c r="M27" s="4"/>
      <c r="N27" s="4"/>
      <c r="O27" s="4"/>
      <c r="P27" s="4"/>
    </row>
    <row r="28" spans="1:16" x14ac:dyDescent="0.2">
      <c r="A28" s="4" t="str">
        <f>_xlfn.TEXTJOIN(", ",TRUE,文献列表!A$7)</f>
        <v>6</v>
      </c>
      <c r="B28" s="4" t="s">
        <v>18</v>
      </c>
      <c r="C28" s="9">
        <v>1989</v>
      </c>
      <c r="D28" s="9" t="s">
        <v>146</v>
      </c>
      <c r="E28" s="4" t="s">
        <v>763</v>
      </c>
      <c r="F28" s="4" t="s">
        <v>353</v>
      </c>
      <c r="G28" s="4" t="s">
        <v>764</v>
      </c>
      <c r="H28" s="4"/>
      <c r="I28" s="9" t="s">
        <v>771</v>
      </c>
      <c r="J28" s="9"/>
      <c r="K28" s="4" t="s">
        <v>269</v>
      </c>
      <c r="L28" s="4" t="s">
        <v>269</v>
      </c>
      <c r="M28" s="4"/>
      <c r="N28" s="4"/>
      <c r="O28" s="4"/>
      <c r="P28" s="9"/>
    </row>
    <row r="29" spans="1:16" x14ac:dyDescent="0.2">
      <c r="A29" s="4" t="str">
        <f>_xlfn.TEXTJOIN(", ",TRUE,文献列表!A$7)</f>
        <v>6</v>
      </c>
      <c r="B29" s="4" t="s">
        <v>18</v>
      </c>
      <c r="C29" s="9">
        <v>1989</v>
      </c>
      <c r="D29" s="9" t="s">
        <v>146</v>
      </c>
      <c r="E29" s="4" t="s">
        <v>765</v>
      </c>
      <c r="F29" s="4" t="s">
        <v>352</v>
      </c>
      <c r="G29" s="4" t="s">
        <v>764</v>
      </c>
      <c r="H29" s="4" t="s">
        <v>765</v>
      </c>
      <c r="I29" s="9" t="s">
        <v>771</v>
      </c>
      <c r="J29" s="9"/>
      <c r="K29" s="4" t="s">
        <v>269</v>
      </c>
      <c r="L29" s="4" t="s">
        <v>269</v>
      </c>
      <c r="M29" s="4"/>
      <c r="N29" s="4"/>
      <c r="O29" s="4"/>
      <c r="P29" s="9"/>
    </row>
    <row r="30" spans="1:16" x14ac:dyDescent="0.2">
      <c r="A30" s="4" t="str">
        <f>_xlfn.TEXTJOIN(", ",TRUE,文献列表!A$7)</f>
        <v>6</v>
      </c>
      <c r="B30" s="4" t="s">
        <v>18</v>
      </c>
      <c r="C30" s="9">
        <v>1989</v>
      </c>
      <c r="D30" s="9" t="s">
        <v>146</v>
      </c>
      <c r="E30" s="4" t="s">
        <v>766</v>
      </c>
      <c r="F30" s="4" t="s">
        <v>351</v>
      </c>
      <c r="G30" s="4" t="s">
        <v>764</v>
      </c>
      <c r="H30" s="4" t="s">
        <v>766</v>
      </c>
      <c r="I30" s="9" t="s">
        <v>771</v>
      </c>
      <c r="J30" s="9"/>
      <c r="K30" s="4" t="s">
        <v>269</v>
      </c>
      <c r="L30" s="4" t="s">
        <v>269</v>
      </c>
      <c r="M30" s="4"/>
      <c r="N30" s="4" t="s">
        <v>133</v>
      </c>
      <c r="O30" s="4" t="s">
        <v>52</v>
      </c>
      <c r="P30" s="9"/>
    </row>
    <row r="31" spans="1:16" x14ac:dyDescent="0.2">
      <c r="A31" s="4" t="str">
        <f>_xlfn.TEXTJOIN(", ",TRUE,文献列表!A$7)</f>
        <v>6</v>
      </c>
      <c r="B31" s="4" t="s">
        <v>18</v>
      </c>
      <c r="C31" s="9">
        <v>1989</v>
      </c>
      <c r="D31" s="9" t="s">
        <v>146</v>
      </c>
      <c r="E31" s="4" t="s">
        <v>767</v>
      </c>
      <c r="F31" s="4" t="s">
        <v>770</v>
      </c>
      <c r="G31" s="4" t="s">
        <v>764</v>
      </c>
      <c r="H31" s="4"/>
      <c r="I31" s="9" t="s">
        <v>771</v>
      </c>
      <c r="J31" s="9"/>
      <c r="K31" s="4" t="s">
        <v>269</v>
      </c>
      <c r="L31" s="4" t="s">
        <v>269</v>
      </c>
      <c r="M31" s="4"/>
      <c r="N31" s="4"/>
      <c r="O31" s="4"/>
      <c r="P31" s="9"/>
    </row>
    <row r="32" spans="1:16" x14ac:dyDescent="0.2">
      <c r="A32" s="4" t="str">
        <f>_xlfn.TEXTJOIN(", ",TRUE,文献列表!A8)</f>
        <v>7</v>
      </c>
      <c r="B32" s="5" t="s">
        <v>693</v>
      </c>
      <c r="C32" s="5">
        <v>1991</v>
      </c>
      <c r="D32" s="17"/>
      <c r="E32" s="9" t="s">
        <v>619</v>
      </c>
      <c r="F32" s="9"/>
      <c r="G32" s="4" t="s">
        <v>621</v>
      </c>
      <c r="H32" s="4" t="s">
        <v>101</v>
      </c>
      <c r="I32" s="4"/>
      <c r="J32" s="4"/>
      <c r="K32" s="4" t="s">
        <v>747</v>
      </c>
      <c r="L32" s="4" t="s">
        <v>747</v>
      </c>
      <c r="M32" s="4"/>
      <c r="N32" s="4"/>
      <c r="O32" s="4"/>
      <c r="P32" s="4" t="s">
        <v>696</v>
      </c>
    </row>
    <row r="33" spans="1:16" x14ac:dyDescent="0.2">
      <c r="A33" s="4" t="str">
        <f>_xlfn.TEXTJOIN(", ",TRUE,文献列表!A8)</f>
        <v>7</v>
      </c>
      <c r="B33" s="5" t="s">
        <v>693</v>
      </c>
      <c r="C33" s="5">
        <v>1991</v>
      </c>
      <c r="D33" s="17"/>
      <c r="E33" s="9" t="s">
        <v>620</v>
      </c>
      <c r="F33" s="9"/>
      <c r="G33" s="4" t="s">
        <v>621</v>
      </c>
      <c r="H33" s="4" t="s">
        <v>620</v>
      </c>
      <c r="I33" s="4"/>
      <c r="J33" s="4"/>
      <c r="K33" s="4" t="s">
        <v>747</v>
      </c>
      <c r="L33" s="4" t="s">
        <v>747</v>
      </c>
      <c r="M33" s="4"/>
      <c r="N33" s="4"/>
      <c r="O33" s="4"/>
      <c r="P33" s="4"/>
    </row>
    <row r="34" spans="1:16" x14ac:dyDescent="0.2">
      <c r="A34" s="4" t="str">
        <f>_xlfn.TEXTJOIN(", ",TRUE,文献列表!A8)</f>
        <v>7</v>
      </c>
      <c r="B34" s="5" t="s">
        <v>693</v>
      </c>
      <c r="C34" s="5">
        <v>1991</v>
      </c>
      <c r="D34" s="17"/>
      <c r="E34" s="9" t="s">
        <v>622</v>
      </c>
      <c r="F34" s="9"/>
      <c r="G34" s="4" t="s">
        <v>621</v>
      </c>
      <c r="H34" s="4" t="s">
        <v>816</v>
      </c>
      <c r="I34" s="4"/>
      <c r="J34" s="4"/>
      <c r="K34" s="4" t="s">
        <v>747</v>
      </c>
      <c r="L34" s="4" t="s">
        <v>747</v>
      </c>
      <c r="M34" s="4"/>
      <c r="N34" s="4"/>
      <c r="O34" s="4"/>
      <c r="P34" s="4"/>
    </row>
    <row r="35" spans="1:16" x14ac:dyDescent="0.2">
      <c r="A35" s="4" t="str">
        <f>_xlfn.TEXTJOIN(", ",TRUE,文献列表!A8)</f>
        <v>7</v>
      </c>
      <c r="B35" s="5" t="s">
        <v>693</v>
      </c>
      <c r="C35" s="5">
        <v>1991</v>
      </c>
      <c r="D35" s="17"/>
      <c r="E35" s="9" t="s">
        <v>623</v>
      </c>
      <c r="F35" s="9"/>
      <c r="G35" s="4" t="s">
        <v>621</v>
      </c>
      <c r="H35" s="4"/>
      <c r="I35" s="4"/>
      <c r="J35" s="4"/>
      <c r="K35" s="4" t="s">
        <v>747</v>
      </c>
      <c r="L35" s="4" t="s">
        <v>747</v>
      </c>
      <c r="M35" s="4"/>
      <c r="N35" s="4"/>
      <c r="O35" s="4"/>
      <c r="P35" s="4"/>
    </row>
    <row r="36" spans="1:16" x14ac:dyDescent="0.2">
      <c r="A36" s="4" t="str">
        <f>_xlfn.TEXTJOIN(", ",TRUE,文献列表!A8)</f>
        <v>7</v>
      </c>
      <c r="B36" s="5" t="s">
        <v>693</v>
      </c>
      <c r="C36" s="5">
        <v>1991</v>
      </c>
      <c r="D36" s="17"/>
      <c r="E36" s="9" t="s">
        <v>624</v>
      </c>
      <c r="F36" s="9"/>
      <c r="G36" s="4" t="s">
        <v>621</v>
      </c>
      <c r="H36" s="4"/>
      <c r="I36" s="4"/>
      <c r="J36" s="4"/>
      <c r="K36" s="4" t="s">
        <v>747</v>
      </c>
      <c r="L36" s="4" t="s">
        <v>747</v>
      </c>
      <c r="M36" s="4"/>
      <c r="N36" s="4"/>
      <c r="O36" s="4"/>
      <c r="P36" s="4"/>
    </row>
    <row r="37" spans="1:16" x14ac:dyDescent="0.2">
      <c r="A37" s="4" t="str">
        <f>_xlfn.TEXTJOIN(", ",TRUE,文献列表!A8)</f>
        <v>7</v>
      </c>
      <c r="B37" s="5" t="s">
        <v>693</v>
      </c>
      <c r="C37" s="5">
        <v>1991</v>
      </c>
      <c r="D37" s="17"/>
      <c r="E37" s="9" t="s">
        <v>625</v>
      </c>
      <c r="F37" s="9"/>
      <c r="G37" s="4" t="s">
        <v>621</v>
      </c>
      <c r="H37" s="4"/>
      <c r="I37" s="4"/>
      <c r="J37" s="4"/>
      <c r="K37" s="4" t="s">
        <v>747</v>
      </c>
      <c r="L37" s="4" t="s">
        <v>747</v>
      </c>
      <c r="M37" s="4"/>
      <c r="N37" s="4"/>
      <c r="O37" s="4"/>
      <c r="P37" s="4"/>
    </row>
    <row r="38" spans="1:16" x14ac:dyDescent="0.2">
      <c r="A38" s="4" t="str">
        <f>_xlfn.TEXTJOIN(", ",TRUE,文献列表!A8)</f>
        <v>7</v>
      </c>
      <c r="B38" s="5" t="s">
        <v>693</v>
      </c>
      <c r="C38" s="5">
        <v>1991</v>
      </c>
      <c r="D38" s="17"/>
      <c r="E38" s="9" t="s">
        <v>626</v>
      </c>
      <c r="F38" s="9"/>
      <c r="G38" s="4" t="s">
        <v>621</v>
      </c>
      <c r="H38" s="4"/>
      <c r="I38" s="4"/>
      <c r="J38" s="4"/>
      <c r="K38" s="4" t="s">
        <v>747</v>
      </c>
      <c r="L38" s="4" t="s">
        <v>747</v>
      </c>
      <c r="M38" s="4"/>
      <c r="N38" s="4"/>
      <c r="O38" s="4"/>
      <c r="P38" s="4"/>
    </row>
    <row r="39" spans="1:16" x14ac:dyDescent="0.2">
      <c r="A39" s="4" t="str">
        <f>_xlfn.TEXTJOIN(", ",TRUE,文献列表!A8)</f>
        <v>7</v>
      </c>
      <c r="B39" s="5" t="s">
        <v>693</v>
      </c>
      <c r="C39" s="5">
        <v>1991</v>
      </c>
      <c r="D39" s="17"/>
      <c r="E39" s="9" t="s">
        <v>627</v>
      </c>
      <c r="F39" s="9"/>
      <c r="G39" s="4" t="s">
        <v>621</v>
      </c>
      <c r="H39" s="4"/>
      <c r="I39" s="4"/>
      <c r="J39" s="4"/>
      <c r="K39" s="4" t="s">
        <v>747</v>
      </c>
      <c r="L39" s="4" t="s">
        <v>747</v>
      </c>
      <c r="M39" s="4"/>
      <c r="N39" s="4"/>
      <c r="O39" s="4"/>
      <c r="P39" s="4"/>
    </row>
    <row r="40" spans="1:16" x14ac:dyDescent="0.2">
      <c r="A40" s="4" t="str">
        <f>_xlfn.TEXTJOIN(", ",TRUE,文献列表!A8)</f>
        <v>7</v>
      </c>
      <c r="B40" s="5" t="s">
        <v>693</v>
      </c>
      <c r="C40" s="5">
        <v>1991</v>
      </c>
      <c r="D40" s="17"/>
      <c r="E40" s="9" t="s">
        <v>628</v>
      </c>
      <c r="F40" s="9"/>
      <c r="G40" s="4" t="s">
        <v>621</v>
      </c>
      <c r="H40" s="4"/>
      <c r="I40" s="4"/>
      <c r="J40" s="4"/>
      <c r="K40" s="4" t="s">
        <v>747</v>
      </c>
      <c r="L40" s="4" t="s">
        <v>747</v>
      </c>
      <c r="M40" s="4"/>
      <c r="N40" s="4"/>
      <c r="O40" s="4"/>
      <c r="P40" s="4"/>
    </row>
    <row r="41" spans="1:16" x14ac:dyDescent="0.2">
      <c r="A41" s="4" t="str">
        <f>_xlfn.TEXTJOIN(", ",TRUE,文献列表!A8)</f>
        <v>7</v>
      </c>
      <c r="B41" s="5" t="s">
        <v>693</v>
      </c>
      <c r="C41" s="5">
        <v>1991</v>
      </c>
      <c r="D41" s="17"/>
      <c r="E41" s="9" t="s">
        <v>629</v>
      </c>
      <c r="F41" s="9"/>
      <c r="G41" s="4" t="s">
        <v>621</v>
      </c>
      <c r="H41" s="4"/>
      <c r="I41" s="4"/>
      <c r="J41" s="4"/>
      <c r="K41" s="4" t="s">
        <v>747</v>
      </c>
      <c r="L41" s="4" t="s">
        <v>747</v>
      </c>
      <c r="M41" s="4"/>
      <c r="N41" s="4"/>
      <c r="O41" s="4"/>
      <c r="P41" s="4"/>
    </row>
    <row r="42" spans="1:16" x14ac:dyDescent="0.2">
      <c r="A42" s="4" t="str">
        <f>_xlfn.TEXTJOIN(", ",TRUE,文献列表!A8)</f>
        <v>7</v>
      </c>
      <c r="B42" s="5" t="s">
        <v>693</v>
      </c>
      <c r="C42" s="5">
        <v>1991</v>
      </c>
      <c r="D42" s="17"/>
      <c r="E42" s="9" t="s">
        <v>631</v>
      </c>
      <c r="F42" s="9"/>
      <c r="G42" s="4" t="s">
        <v>630</v>
      </c>
      <c r="H42" s="4" t="s">
        <v>824</v>
      </c>
      <c r="I42" s="4"/>
      <c r="J42" s="4"/>
      <c r="K42" s="4" t="s">
        <v>747</v>
      </c>
      <c r="L42" s="4" t="s">
        <v>747</v>
      </c>
      <c r="M42" s="4"/>
      <c r="N42" s="4"/>
      <c r="O42" s="4"/>
      <c r="P42" s="4"/>
    </row>
    <row r="43" spans="1:16" x14ac:dyDescent="0.2">
      <c r="A43" s="4" t="str">
        <f>_xlfn.TEXTJOIN(", ",TRUE,文献列表!A8)</f>
        <v>7</v>
      </c>
      <c r="B43" s="5" t="s">
        <v>693</v>
      </c>
      <c r="C43" s="5">
        <v>1991</v>
      </c>
      <c r="D43" s="17"/>
      <c r="E43" s="9" t="s">
        <v>632</v>
      </c>
      <c r="F43" s="9"/>
      <c r="G43" s="4" t="s">
        <v>630</v>
      </c>
      <c r="H43" s="4" t="s">
        <v>824</v>
      </c>
      <c r="I43" s="4"/>
      <c r="J43" s="4"/>
      <c r="K43" s="4" t="s">
        <v>747</v>
      </c>
      <c r="L43" s="4" t="s">
        <v>747</v>
      </c>
      <c r="M43" s="4"/>
      <c r="N43" s="4"/>
      <c r="O43" s="4"/>
      <c r="P43" s="4"/>
    </row>
    <row r="44" spans="1:16" x14ac:dyDescent="0.2">
      <c r="A44" s="4" t="str">
        <f>_xlfn.TEXTJOIN(", ",TRUE,文献列表!A8)</f>
        <v>7</v>
      </c>
      <c r="B44" s="5" t="s">
        <v>693</v>
      </c>
      <c r="C44" s="5">
        <v>1991</v>
      </c>
      <c r="D44" s="17"/>
      <c r="E44" s="9" t="s">
        <v>633</v>
      </c>
      <c r="F44" s="9"/>
      <c r="G44" s="4" t="s">
        <v>630</v>
      </c>
      <c r="H44" s="4" t="s">
        <v>879</v>
      </c>
      <c r="I44" s="4"/>
      <c r="J44" s="4"/>
      <c r="K44" s="4" t="s">
        <v>747</v>
      </c>
      <c r="L44" s="4" t="s">
        <v>747</v>
      </c>
      <c r="M44" s="4"/>
      <c r="N44" s="4"/>
      <c r="O44" s="4"/>
      <c r="P44" s="4"/>
    </row>
    <row r="45" spans="1:16" x14ac:dyDescent="0.2">
      <c r="A45" s="4" t="str">
        <f>_xlfn.TEXTJOIN(", ",TRUE,文献列表!A8)</f>
        <v>7</v>
      </c>
      <c r="B45" s="5" t="s">
        <v>693</v>
      </c>
      <c r="C45" s="5">
        <v>1991</v>
      </c>
      <c r="D45" s="17"/>
      <c r="E45" s="9" t="s">
        <v>634</v>
      </c>
      <c r="F45" s="9"/>
      <c r="G45" s="4" t="s">
        <v>630</v>
      </c>
      <c r="H45" s="4"/>
      <c r="I45" s="4"/>
      <c r="J45" s="4"/>
      <c r="K45" s="4" t="s">
        <v>747</v>
      </c>
      <c r="L45" s="4" t="s">
        <v>747</v>
      </c>
      <c r="M45" s="4"/>
      <c r="N45" s="4"/>
      <c r="O45" s="4"/>
      <c r="P45" s="4"/>
    </row>
    <row r="46" spans="1:16" x14ac:dyDescent="0.2">
      <c r="A46" s="4" t="str">
        <f>_xlfn.TEXTJOIN(", ",TRUE,文献列表!A8)</f>
        <v>7</v>
      </c>
      <c r="B46" s="5" t="s">
        <v>693</v>
      </c>
      <c r="C46" s="5">
        <v>1991</v>
      </c>
      <c r="D46" s="17"/>
      <c r="E46" s="9" t="s">
        <v>635</v>
      </c>
      <c r="F46" s="9"/>
      <c r="G46" s="4" t="s">
        <v>630</v>
      </c>
      <c r="H46" s="4" t="s">
        <v>880</v>
      </c>
      <c r="I46" s="4"/>
      <c r="J46" s="4"/>
      <c r="K46" s="4" t="s">
        <v>747</v>
      </c>
      <c r="L46" s="4" t="s">
        <v>747</v>
      </c>
      <c r="M46" s="4"/>
      <c r="N46" s="4"/>
      <c r="O46" s="4"/>
      <c r="P46" s="4"/>
    </row>
    <row r="47" spans="1:16" x14ac:dyDescent="0.2">
      <c r="A47" s="4" t="str">
        <f>_xlfn.TEXTJOIN(", ",TRUE,文献列表!A8)</f>
        <v>7</v>
      </c>
      <c r="B47" s="5" t="s">
        <v>693</v>
      </c>
      <c r="C47" s="5">
        <v>1991</v>
      </c>
      <c r="D47" s="17"/>
      <c r="E47" s="9" t="s">
        <v>636</v>
      </c>
      <c r="F47" s="9"/>
      <c r="G47" s="4" t="s">
        <v>630</v>
      </c>
      <c r="H47" s="4" t="s">
        <v>814</v>
      </c>
      <c r="I47" s="4"/>
      <c r="J47" s="4"/>
      <c r="K47" s="4" t="s">
        <v>747</v>
      </c>
      <c r="L47" s="4" t="s">
        <v>747</v>
      </c>
      <c r="M47" s="4"/>
      <c r="N47" s="4"/>
      <c r="O47" s="4"/>
      <c r="P47" s="4"/>
    </row>
    <row r="48" spans="1:16" x14ac:dyDescent="0.2">
      <c r="A48" s="4" t="str">
        <f>_xlfn.TEXTJOIN(", ",TRUE,文献列表!A8)</f>
        <v>7</v>
      </c>
      <c r="B48" s="5" t="s">
        <v>693</v>
      </c>
      <c r="C48" s="5">
        <v>1991</v>
      </c>
      <c r="D48" s="17"/>
      <c r="E48" s="9" t="s">
        <v>637</v>
      </c>
      <c r="F48" s="9"/>
      <c r="G48" s="4" t="s">
        <v>630</v>
      </c>
      <c r="H48" s="4" t="s">
        <v>824</v>
      </c>
      <c r="I48" s="4"/>
      <c r="J48" s="4"/>
      <c r="K48" s="4" t="s">
        <v>747</v>
      </c>
      <c r="L48" s="4" t="s">
        <v>747</v>
      </c>
      <c r="M48" s="4"/>
      <c r="N48" s="4"/>
      <c r="O48" s="4"/>
      <c r="P48" s="4"/>
    </row>
    <row r="49" spans="1:16" x14ac:dyDescent="0.2">
      <c r="A49" s="4" t="str">
        <f>_xlfn.TEXTJOIN(", ",TRUE,文献列表!A8)</f>
        <v>7</v>
      </c>
      <c r="B49" s="5" t="s">
        <v>693</v>
      </c>
      <c r="C49" s="5">
        <v>1991</v>
      </c>
      <c r="D49" s="17"/>
      <c r="E49" s="9" t="s">
        <v>638</v>
      </c>
      <c r="F49" s="9"/>
      <c r="G49" s="4" t="s">
        <v>630</v>
      </c>
      <c r="H49" s="4" t="s">
        <v>876</v>
      </c>
      <c r="I49" s="4"/>
      <c r="J49" s="4"/>
      <c r="K49" s="4" t="s">
        <v>747</v>
      </c>
      <c r="L49" s="4" t="s">
        <v>747</v>
      </c>
      <c r="M49" s="4"/>
      <c r="N49" s="4"/>
      <c r="O49" s="4"/>
      <c r="P49" s="4"/>
    </row>
    <row r="50" spans="1:16" x14ac:dyDescent="0.2">
      <c r="A50" s="4" t="str">
        <f>_xlfn.TEXTJOIN(", ",TRUE,文献列表!A8)</f>
        <v>7</v>
      </c>
      <c r="B50" s="5" t="s">
        <v>693</v>
      </c>
      <c r="C50" s="5">
        <v>1991</v>
      </c>
      <c r="D50" s="17"/>
      <c r="E50" s="9" t="s">
        <v>639</v>
      </c>
      <c r="F50" s="9"/>
      <c r="G50" s="4" t="s">
        <v>630</v>
      </c>
      <c r="H50" s="4"/>
      <c r="I50" s="4"/>
      <c r="J50" s="4"/>
      <c r="K50" s="4" t="s">
        <v>747</v>
      </c>
      <c r="L50" s="4" t="s">
        <v>747</v>
      </c>
      <c r="M50" s="4"/>
      <c r="N50" s="4"/>
      <c r="O50" s="4"/>
      <c r="P50" s="4"/>
    </row>
    <row r="51" spans="1:16" x14ac:dyDescent="0.2">
      <c r="A51" s="4" t="str">
        <f>_xlfn.TEXTJOIN(", ",TRUE,文献列表!A8)</f>
        <v>7</v>
      </c>
      <c r="B51" s="5" t="s">
        <v>693</v>
      </c>
      <c r="C51" s="5">
        <v>1991</v>
      </c>
      <c r="D51" s="17"/>
      <c r="E51" s="9" t="s">
        <v>640</v>
      </c>
      <c r="F51" s="9"/>
      <c r="G51" s="4" t="s">
        <v>630</v>
      </c>
      <c r="H51" s="4" t="s">
        <v>878</v>
      </c>
      <c r="I51" s="4"/>
      <c r="J51" s="4"/>
      <c r="K51" s="4" t="s">
        <v>747</v>
      </c>
      <c r="L51" s="4" t="s">
        <v>747</v>
      </c>
      <c r="M51" s="4"/>
      <c r="N51" s="4"/>
      <c r="O51" s="4"/>
      <c r="P51" s="4"/>
    </row>
    <row r="52" spans="1:16" x14ac:dyDescent="0.2">
      <c r="A52" s="4" t="str">
        <f>_xlfn.TEXTJOIN(", ",TRUE,文献列表!A8)</f>
        <v>7</v>
      </c>
      <c r="B52" s="5" t="s">
        <v>693</v>
      </c>
      <c r="C52" s="5">
        <v>1991</v>
      </c>
      <c r="D52" s="17"/>
      <c r="E52" s="9" t="s">
        <v>641</v>
      </c>
      <c r="F52" s="9"/>
      <c r="G52" s="4" t="s">
        <v>630</v>
      </c>
      <c r="H52" s="4"/>
      <c r="I52" s="4"/>
      <c r="J52" s="4"/>
      <c r="K52" s="4" t="s">
        <v>747</v>
      </c>
      <c r="L52" s="4" t="s">
        <v>747</v>
      </c>
      <c r="M52" s="4"/>
      <c r="N52" s="4">
        <v>1E-3</v>
      </c>
      <c r="O52" s="4" t="s">
        <v>51</v>
      </c>
      <c r="P52" s="4"/>
    </row>
    <row r="53" spans="1:16" x14ac:dyDescent="0.2">
      <c r="A53" s="4" t="str">
        <f>_xlfn.TEXTJOIN(", ",TRUE,文献列表!A$10)</f>
        <v>9</v>
      </c>
      <c r="B53" s="9" t="s">
        <v>18</v>
      </c>
      <c r="C53" s="9">
        <v>1993</v>
      </c>
      <c r="D53" s="4" t="s">
        <v>146</v>
      </c>
      <c r="E53" s="4" t="s">
        <v>217</v>
      </c>
      <c r="F53" s="4"/>
      <c r="G53" s="4" t="s">
        <v>775</v>
      </c>
      <c r="H53" s="4" t="s">
        <v>897</v>
      </c>
      <c r="I53" s="9" t="s">
        <v>303</v>
      </c>
      <c r="J53" s="9"/>
      <c r="K53" s="4" t="s">
        <v>747</v>
      </c>
      <c r="L53" s="4" t="s">
        <v>747</v>
      </c>
      <c r="M53" s="4"/>
      <c r="N53" s="4" t="s">
        <v>144</v>
      </c>
      <c r="O53" s="4"/>
      <c r="P53" s="9"/>
    </row>
    <row r="54" spans="1:16" x14ac:dyDescent="0.2">
      <c r="A54" s="4" t="str">
        <f>_xlfn.TEXTJOIN(", ",TRUE,文献列表!A$10)</f>
        <v>9</v>
      </c>
      <c r="B54" s="9" t="s">
        <v>18</v>
      </c>
      <c r="C54" s="9">
        <v>1993</v>
      </c>
      <c r="D54" s="4" t="s">
        <v>146</v>
      </c>
      <c r="E54" s="9" t="s">
        <v>218</v>
      </c>
      <c r="F54" s="9"/>
      <c r="G54" s="4" t="s">
        <v>775</v>
      </c>
      <c r="H54" s="4" t="s">
        <v>898</v>
      </c>
      <c r="I54" s="9" t="s">
        <v>303</v>
      </c>
      <c r="J54" s="9"/>
      <c r="K54" s="4" t="s">
        <v>747</v>
      </c>
      <c r="L54" s="4" t="s">
        <v>747</v>
      </c>
      <c r="M54" s="4" t="s">
        <v>202</v>
      </c>
      <c r="N54" s="4" t="s">
        <v>122</v>
      </c>
      <c r="O54" s="4" t="s">
        <v>56</v>
      </c>
      <c r="P54" s="9"/>
    </row>
    <row r="55" spans="1:16" x14ac:dyDescent="0.2">
      <c r="A55" s="4" t="str">
        <f>_xlfn.TEXTJOIN(", ",TRUE,文献列表!A$10)</f>
        <v>9</v>
      </c>
      <c r="B55" s="9" t="s">
        <v>18</v>
      </c>
      <c r="C55" s="9">
        <v>1993</v>
      </c>
      <c r="D55" s="4" t="s">
        <v>723</v>
      </c>
      <c r="E55" s="9" t="s">
        <v>776</v>
      </c>
      <c r="F55" s="9"/>
      <c r="G55" s="4" t="s">
        <v>775</v>
      </c>
      <c r="H55" s="4" t="s">
        <v>895</v>
      </c>
      <c r="I55" s="9" t="s">
        <v>303</v>
      </c>
      <c r="J55" s="9"/>
      <c r="K55" s="4" t="s">
        <v>747</v>
      </c>
      <c r="L55" s="4" t="s">
        <v>747</v>
      </c>
      <c r="M55" s="4" t="s">
        <v>202</v>
      </c>
      <c r="N55" s="4" t="s">
        <v>133</v>
      </c>
      <c r="O55" s="4" t="s">
        <v>52</v>
      </c>
      <c r="P55" s="9"/>
    </row>
    <row r="56" spans="1:16" x14ac:dyDescent="0.2">
      <c r="A56" s="4" t="str">
        <f>_xlfn.TEXTJOIN(", ",TRUE,文献列表!A$10)</f>
        <v>9</v>
      </c>
      <c r="B56" s="9" t="s">
        <v>18</v>
      </c>
      <c r="C56" s="9">
        <v>1993</v>
      </c>
      <c r="D56" s="4" t="s">
        <v>723</v>
      </c>
      <c r="E56" s="9" t="s">
        <v>219</v>
      </c>
      <c r="F56" s="9"/>
      <c r="G56" s="4" t="s">
        <v>775</v>
      </c>
      <c r="H56" s="4" t="s">
        <v>896</v>
      </c>
      <c r="I56" s="9" t="s">
        <v>303</v>
      </c>
      <c r="J56" s="9"/>
      <c r="K56" s="4" t="s">
        <v>747</v>
      </c>
      <c r="L56" s="4" t="s">
        <v>747</v>
      </c>
      <c r="M56" s="4"/>
      <c r="N56" s="4" t="s">
        <v>122</v>
      </c>
      <c r="O56" s="4"/>
      <c r="P56" s="9"/>
    </row>
    <row r="57" spans="1:16" x14ac:dyDescent="0.2">
      <c r="A57" s="4" t="str">
        <f>_xlfn.TEXTJOIN(", ",TRUE,文献列表!A$10)</f>
        <v>9</v>
      </c>
      <c r="B57" s="9" t="s">
        <v>18</v>
      </c>
      <c r="C57" s="9">
        <v>1993</v>
      </c>
      <c r="D57" s="4" t="s">
        <v>723</v>
      </c>
      <c r="E57" s="9" t="s">
        <v>220</v>
      </c>
      <c r="F57" s="9"/>
      <c r="G57" s="4" t="s">
        <v>775</v>
      </c>
      <c r="H57" s="4" t="s">
        <v>887</v>
      </c>
      <c r="I57" s="9" t="s">
        <v>303</v>
      </c>
      <c r="J57" s="9"/>
      <c r="K57" s="4" t="s">
        <v>747</v>
      </c>
      <c r="L57" s="4" t="s">
        <v>747</v>
      </c>
      <c r="M57" s="4" t="s">
        <v>202</v>
      </c>
      <c r="N57" s="4" t="s">
        <v>133</v>
      </c>
      <c r="O57" s="4" t="s">
        <v>52</v>
      </c>
      <c r="P57" s="9"/>
    </row>
    <row r="58" spans="1:16" x14ac:dyDescent="0.2">
      <c r="A58" s="4" t="str">
        <f>_xlfn.TEXTJOIN(", ",TRUE,文献列表!A$10)</f>
        <v>9</v>
      </c>
      <c r="B58" s="9" t="s">
        <v>18</v>
      </c>
      <c r="C58" s="9">
        <v>1993</v>
      </c>
      <c r="D58" s="4" t="s">
        <v>723</v>
      </c>
      <c r="E58" s="9" t="s">
        <v>221</v>
      </c>
      <c r="F58" s="9"/>
      <c r="G58" s="4" t="s">
        <v>775</v>
      </c>
      <c r="H58" s="4" t="s">
        <v>876</v>
      </c>
      <c r="I58" s="9" t="s">
        <v>303</v>
      </c>
      <c r="J58" s="9"/>
      <c r="K58" s="4" t="s">
        <v>747</v>
      </c>
      <c r="L58" s="4" t="s">
        <v>747</v>
      </c>
      <c r="M58" s="4"/>
      <c r="N58" s="4" t="s">
        <v>144</v>
      </c>
      <c r="O58" s="4"/>
      <c r="P58" s="9"/>
    </row>
    <row r="59" spans="1:16" x14ac:dyDescent="0.2">
      <c r="A59" s="4" t="str">
        <f>_xlfn.TEXTJOIN(", ",TRUE,文献列表!A$11)</f>
        <v>10</v>
      </c>
      <c r="B59" s="9" t="s">
        <v>206</v>
      </c>
      <c r="C59" s="4">
        <v>1994</v>
      </c>
      <c r="D59" s="9" t="s">
        <v>207</v>
      </c>
      <c r="E59" s="4" t="s">
        <v>213</v>
      </c>
      <c r="F59" s="4" t="s">
        <v>787</v>
      </c>
      <c r="G59" s="4" t="s">
        <v>781</v>
      </c>
      <c r="H59" s="6" t="s">
        <v>898</v>
      </c>
      <c r="I59" s="9" t="s">
        <v>771</v>
      </c>
      <c r="J59" s="9"/>
      <c r="K59" s="4" t="s">
        <v>747</v>
      </c>
      <c r="L59" s="4" t="s">
        <v>747</v>
      </c>
      <c r="M59" s="4" t="s">
        <v>202</v>
      </c>
      <c r="N59" s="4" t="s">
        <v>50</v>
      </c>
      <c r="O59" s="4" t="s">
        <v>51</v>
      </c>
      <c r="P59" s="9"/>
    </row>
    <row r="60" spans="1:16" x14ac:dyDescent="0.2">
      <c r="A60" s="4" t="str">
        <f>_xlfn.TEXTJOIN(", ",TRUE,文献列表!A$11)</f>
        <v>10</v>
      </c>
      <c r="B60" s="9" t="s">
        <v>206</v>
      </c>
      <c r="C60" s="4">
        <v>1994</v>
      </c>
      <c r="D60" s="9" t="s">
        <v>207</v>
      </c>
      <c r="E60" s="4" t="s">
        <v>214</v>
      </c>
      <c r="F60" s="4" t="s">
        <v>788</v>
      </c>
      <c r="G60" s="4" t="s">
        <v>781</v>
      </c>
      <c r="H60" s="4" t="s">
        <v>766</v>
      </c>
      <c r="I60" s="9" t="s">
        <v>771</v>
      </c>
      <c r="J60" s="9"/>
      <c r="K60" s="4" t="s">
        <v>747</v>
      </c>
      <c r="L60" s="4" t="s">
        <v>747</v>
      </c>
      <c r="M60" s="4" t="s">
        <v>222</v>
      </c>
      <c r="N60" s="4" t="s">
        <v>133</v>
      </c>
      <c r="O60" s="4" t="s">
        <v>52</v>
      </c>
      <c r="P60" s="9"/>
    </row>
    <row r="61" spans="1:16" x14ac:dyDescent="0.2">
      <c r="A61" s="4" t="str">
        <f>_xlfn.TEXTJOIN(", ",TRUE,文献列表!A$11)</f>
        <v>10</v>
      </c>
      <c r="B61" s="9" t="s">
        <v>206</v>
      </c>
      <c r="C61" s="4">
        <v>1994</v>
      </c>
      <c r="D61" s="9" t="s">
        <v>207</v>
      </c>
      <c r="E61" s="4" t="s">
        <v>215</v>
      </c>
      <c r="F61" s="4" t="s">
        <v>789</v>
      </c>
      <c r="G61" s="4" t="s">
        <v>781</v>
      </c>
      <c r="H61" s="4" t="s">
        <v>765</v>
      </c>
      <c r="I61" s="9" t="s">
        <v>771</v>
      </c>
      <c r="J61" s="9"/>
      <c r="K61" s="4" t="s">
        <v>747</v>
      </c>
      <c r="L61" s="4" t="s">
        <v>747</v>
      </c>
      <c r="M61" s="4" t="s">
        <v>202</v>
      </c>
      <c r="N61" s="4" t="s">
        <v>133</v>
      </c>
      <c r="O61" s="4" t="s">
        <v>52</v>
      </c>
      <c r="P61" s="9"/>
    </row>
    <row r="62" spans="1:16" x14ac:dyDescent="0.2">
      <c r="A62" s="4" t="str">
        <f>_xlfn.TEXTJOIN(", ",TRUE,文献列表!A$11)</f>
        <v>10</v>
      </c>
      <c r="B62" s="9" t="s">
        <v>206</v>
      </c>
      <c r="C62" s="4">
        <v>1994</v>
      </c>
      <c r="D62" s="9" t="s">
        <v>207</v>
      </c>
      <c r="E62" s="4" t="s">
        <v>217</v>
      </c>
      <c r="F62" s="4"/>
      <c r="G62" s="4" t="s">
        <v>781</v>
      </c>
      <c r="H62" s="4" t="s">
        <v>897</v>
      </c>
      <c r="I62" s="9" t="s">
        <v>303</v>
      </c>
      <c r="J62" s="9"/>
      <c r="K62" s="4" t="s">
        <v>747</v>
      </c>
      <c r="L62" s="4" t="s">
        <v>747</v>
      </c>
      <c r="M62" s="4" t="s">
        <v>202</v>
      </c>
      <c r="N62" s="4" t="s">
        <v>122</v>
      </c>
      <c r="O62" s="4" t="s">
        <v>56</v>
      </c>
      <c r="P62" s="9"/>
    </row>
    <row r="63" spans="1:16" x14ac:dyDescent="0.2">
      <c r="A63" s="4" t="str">
        <f>_xlfn.TEXTJOIN(", ",TRUE,文献列表!A$11)</f>
        <v>10</v>
      </c>
      <c r="B63" s="9" t="s">
        <v>206</v>
      </c>
      <c r="C63" s="4">
        <v>1994</v>
      </c>
      <c r="D63" s="9" t="s">
        <v>780</v>
      </c>
      <c r="E63" s="9" t="s">
        <v>218</v>
      </c>
      <c r="F63" s="4"/>
      <c r="G63" s="4" t="s">
        <v>781</v>
      </c>
      <c r="H63" s="4" t="s">
        <v>898</v>
      </c>
      <c r="I63" s="9" t="s">
        <v>303</v>
      </c>
      <c r="J63" s="9"/>
      <c r="K63" s="4" t="s">
        <v>747</v>
      </c>
      <c r="L63" s="4" t="s">
        <v>747</v>
      </c>
      <c r="M63" s="4" t="s">
        <v>202</v>
      </c>
      <c r="N63" s="4" t="s">
        <v>122</v>
      </c>
      <c r="O63" s="4" t="s">
        <v>56</v>
      </c>
      <c r="P63" s="9"/>
    </row>
    <row r="64" spans="1:16" x14ac:dyDescent="0.2">
      <c r="A64" s="4" t="str">
        <f>_xlfn.TEXTJOIN(", ",TRUE,文献列表!A$11)</f>
        <v>10</v>
      </c>
      <c r="B64" s="9" t="s">
        <v>206</v>
      </c>
      <c r="C64" s="4">
        <v>1994</v>
      </c>
      <c r="D64" s="9" t="s">
        <v>780</v>
      </c>
      <c r="E64" s="9" t="s">
        <v>776</v>
      </c>
      <c r="F64" s="4"/>
      <c r="G64" s="4" t="s">
        <v>781</v>
      </c>
      <c r="H64" s="4" t="s">
        <v>895</v>
      </c>
      <c r="I64" s="9" t="s">
        <v>303</v>
      </c>
      <c r="J64" s="9"/>
      <c r="K64" s="4" t="s">
        <v>747</v>
      </c>
      <c r="L64" s="4" t="s">
        <v>747</v>
      </c>
      <c r="M64" s="4" t="s">
        <v>202</v>
      </c>
      <c r="N64" s="4" t="s">
        <v>133</v>
      </c>
      <c r="O64" s="4" t="s">
        <v>52</v>
      </c>
      <c r="P64" s="9"/>
    </row>
    <row r="65" spans="1:16" x14ac:dyDescent="0.2">
      <c r="A65" s="4" t="str">
        <f>_xlfn.TEXTJOIN(", ",TRUE,文献列表!A$11)</f>
        <v>10</v>
      </c>
      <c r="B65" s="9" t="s">
        <v>206</v>
      </c>
      <c r="C65" s="4">
        <v>1994</v>
      </c>
      <c r="D65" s="9" t="s">
        <v>780</v>
      </c>
      <c r="E65" s="9" t="s">
        <v>219</v>
      </c>
      <c r="F65" s="4"/>
      <c r="G65" s="4" t="s">
        <v>781</v>
      </c>
      <c r="H65" s="4" t="s">
        <v>896</v>
      </c>
      <c r="I65" s="9" t="s">
        <v>303</v>
      </c>
      <c r="J65" s="9"/>
      <c r="K65" s="4" t="s">
        <v>747</v>
      </c>
      <c r="L65" s="4" t="s">
        <v>747</v>
      </c>
      <c r="M65" s="4"/>
      <c r="N65" s="4"/>
      <c r="O65" s="4"/>
      <c r="P65" s="9"/>
    </row>
    <row r="66" spans="1:16" x14ac:dyDescent="0.2">
      <c r="A66" s="4" t="str">
        <f>_xlfn.TEXTJOIN(", ",TRUE,文献列表!A$11)</f>
        <v>10</v>
      </c>
      <c r="B66" s="9" t="s">
        <v>206</v>
      </c>
      <c r="C66" s="4">
        <v>1994</v>
      </c>
      <c r="D66" s="9" t="s">
        <v>780</v>
      </c>
      <c r="E66" s="9" t="s">
        <v>220</v>
      </c>
      <c r="F66" s="4"/>
      <c r="G66" s="4" t="s">
        <v>781</v>
      </c>
      <c r="H66" s="4" t="s">
        <v>887</v>
      </c>
      <c r="I66" s="9" t="s">
        <v>303</v>
      </c>
      <c r="J66" s="9"/>
      <c r="K66" s="4" t="s">
        <v>747</v>
      </c>
      <c r="L66" s="4" t="s">
        <v>747</v>
      </c>
      <c r="M66" s="4" t="s">
        <v>202</v>
      </c>
      <c r="N66" s="4" t="s">
        <v>133</v>
      </c>
      <c r="O66" s="4" t="s">
        <v>52</v>
      </c>
      <c r="P66" s="9"/>
    </row>
    <row r="67" spans="1:16" x14ac:dyDescent="0.2">
      <c r="A67" s="4" t="str">
        <f>_xlfn.TEXTJOIN(", ",TRUE,文献列表!A$11)</f>
        <v>10</v>
      </c>
      <c r="B67" s="9" t="s">
        <v>206</v>
      </c>
      <c r="C67" s="4">
        <v>1994</v>
      </c>
      <c r="D67" s="9" t="s">
        <v>780</v>
      </c>
      <c r="E67" s="9" t="s">
        <v>221</v>
      </c>
      <c r="F67" s="4"/>
      <c r="G67" s="4" t="s">
        <v>781</v>
      </c>
      <c r="H67" s="4" t="s">
        <v>876</v>
      </c>
      <c r="I67" s="9" t="s">
        <v>303</v>
      </c>
      <c r="J67" s="9"/>
      <c r="K67" s="4" t="s">
        <v>747</v>
      </c>
      <c r="L67" s="4" t="s">
        <v>747</v>
      </c>
      <c r="M67" s="4" t="s">
        <v>222</v>
      </c>
      <c r="N67" s="4" t="s">
        <v>122</v>
      </c>
      <c r="O67" s="4" t="s">
        <v>56</v>
      </c>
      <c r="P67" s="9"/>
    </row>
    <row r="68" spans="1:16" x14ac:dyDescent="0.2">
      <c r="A68" s="4" t="str">
        <f>_xlfn.TEXTJOIN(", ",TRUE,文献列表!A$19)</f>
        <v>18</v>
      </c>
      <c r="B68" s="5" t="s">
        <v>654</v>
      </c>
      <c r="C68" s="5">
        <v>2009</v>
      </c>
      <c r="D68" s="4" t="s">
        <v>700</v>
      </c>
      <c r="E68" s="4" t="s">
        <v>671</v>
      </c>
      <c r="F68" s="4"/>
      <c r="G68" s="4" t="s">
        <v>686</v>
      </c>
      <c r="H68" s="4"/>
      <c r="I68" s="4" t="s">
        <v>699</v>
      </c>
      <c r="J68" s="4"/>
      <c r="K68" s="4" t="s">
        <v>747</v>
      </c>
      <c r="L68" s="4" t="s">
        <v>747</v>
      </c>
      <c r="M68" s="4" t="s">
        <v>685</v>
      </c>
      <c r="N68" s="4" t="s">
        <v>675</v>
      </c>
      <c r="O68" s="4" t="s">
        <v>674</v>
      </c>
      <c r="P68" s="17" t="s">
        <v>899</v>
      </c>
    </row>
    <row r="69" spans="1:16" x14ac:dyDescent="0.2">
      <c r="A69" s="4" t="str">
        <f>_xlfn.TEXTJOIN(", ",TRUE,文献列表!A$19)</f>
        <v>18</v>
      </c>
      <c r="B69" s="5" t="s">
        <v>654</v>
      </c>
      <c r="C69" s="5">
        <v>2009</v>
      </c>
      <c r="D69" s="4" t="s">
        <v>700</v>
      </c>
      <c r="E69" s="4" t="s">
        <v>672</v>
      </c>
      <c r="F69" s="4"/>
      <c r="G69" s="4" t="s">
        <v>686</v>
      </c>
      <c r="H69" s="4" t="s">
        <v>860</v>
      </c>
      <c r="I69" s="4" t="s">
        <v>699</v>
      </c>
      <c r="J69" s="4"/>
      <c r="K69" s="4" t="s">
        <v>747</v>
      </c>
      <c r="L69" s="4" t="s">
        <v>747</v>
      </c>
      <c r="M69" s="4" t="s">
        <v>685</v>
      </c>
      <c r="N69" s="4" t="s">
        <v>675</v>
      </c>
      <c r="O69" s="4" t="s">
        <v>674</v>
      </c>
      <c r="P69" s="4"/>
    </row>
    <row r="70" spans="1:16" x14ac:dyDescent="0.2">
      <c r="A70" s="4" t="str">
        <f>_xlfn.TEXTJOIN(", ",TRUE,文献列表!A$19)</f>
        <v>18</v>
      </c>
      <c r="B70" s="5" t="s">
        <v>654</v>
      </c>
      <c r="C70" s="5">
        <v>2009</v>
      </c>
      <c r="D70" s="4" t="s">
        <v>700</v>
      </c>
      <c r="E70" s="4" t="s">
        <v>673</v>
      </c>
      <c r="F70" s="4"/>
      <c r="G70" s="4" t="s">
        <v>686</v>
      </c>
      <c r="H70" s="4" t="s">
        <v>877</v>
      </c>
      <c r="I70" s="4" t="s">
        <v>699</v>
      </c>
      <c r="J70" s="4"/>
      <c r="K70" s="4" t="s">
        <v>747</v>
      </c>
      <c r="L70" s="4" t="s">
        <v>747</v>
      </c>
      <c r="M70" s="4"/>
      <c r="N70" s="4"/>
      <c r="O70" s="4"/>
      <c r="P70" s="4"/>
    </row>
    <row r="71" spans="1:16" x14ac:dyDescent="0.2">
      <c r="A71" s="4" t="str">
        <f>_xlfn.TEXTJOIN(", ",TRUE,文献列表!A$19)</f>
        <v>18</v>
      </c>
      <c r="B71" s="5" t="s">
        <v>654</v>
      </c>
      <c r="C71" s="5">
        <v>2009</v>
      </c>
      <c r="D71" s="4" t="s">
        <v>701</v>
      </c>
      <c r="E71" s="4" t="s">
        <v>676</v>
      </c>
      <c r="F71" s="4"/>
      <c r="G71" s="4" t="s">
        <v>687</v>
      </c>
      <c r="H71" s="4" t="s">
        <v>889</v>
      </c>
      <c r="I71" s="4" t="s">
        <v>699</v>
      </c>
      <c r="J71" s="4"/>
      <c r="K71" s="4" t="s">
        <v>747</v>
      </c>
      <c r="L71" s="4" t="s">
        <v>747</v>
      </c>
      <c r="M71" s="4"/>
      <c r="N71" s="4"/>
      <c r="O71" s="4"/>
      <c r="P71" s="4"/>
    </row>
    <row r="72" spans="1:16" x14ac:dyDescent="0.2">
      <c r="A72" s="4" t="str">
        <f>_xlfn.TEXTJOIN(", ",TRUE,文献列表!A$19)</f>
        <v>18</v>
      </c>
      <c r="B72" s="5" t="s">
        <v>654</v>
      </c>
      <c r="C72" s="5">
        <v>2009</v>
      </c>
      <c r="D72" s="4" t="s">
        <v>701</v>
      </c>
      <c r="E72" s="4" t="s">
        <v>677</v>
      </c>
      <c r="F72" s="4"/>
      <c r="G72" s="4" t="s">
        <v>687</v>
      </c>
      <c r="H72" s="4" t="s">
        <v>883</v>
      </c>
      <c r="I72" s="4" t="s">
        <v>699</v>
      </c>
      <c r="J72" s="4"/>
      <c r="K72" s="4" t="s">
        <v>747</v>
      </c>
      <c r="L72" s="4" t="s">
        <v>747</v>
      </c>
      <c r="M72" s="4"/>
      <c r="N72" s="4"/>
      <c r="O72" s="4"/>
      <c r="P72" s="4"/>
    </row>
    <row r="73" spans="1:16" x14ac:dyDescent="0.2">
      <c r="A73" s="4" t="str">
        <f>_xlfn.TEXTJOIN(", ",TRUE,文献列表!A$19)</f>
        <v>18</v>
      </c>
      <c r="B73" s="5" t="s">
        <v>654</v>
      </c>
      <c r="C73" s="5">
        <v>2009</v>
      </c>
      <c r="D73" s="4" t="s">
        <v>701</v>
      </c>
      <c r="E73" s="4" t="s">
        <v>678</v>
      </c>
      <c r="F73" s="4"/>
      <c r="G73" s="4" t="s">
        <v>687</v>
      </c>
      <c r="H73" s="4" t="s">
        <v>888</v>
      </c>
      <c r="I73" s="4" t="s">
        <v>699</v>
      </c>
      <c r="J73" s="4"/>
      <c r="K73" s="4" t="s">
        <v>747</v>
      </c>
      <c r="L73" s="4" t="s">
        <v>747</v>
      </c>
      <c r="M73" s="4" t="s">
        <v>685</v>
      </c>
      <c r="N73" s="4" t="s">
        <v>684</v>
      </c>
      <c r="O73" s="4" t="s">
        <v>683</v>
      </c>
      <c r="P73" s="4"/>
    </row>
    <row r="74" spans="1:16" x14ac:dyDescent="0.2">
      <c r="A74" s="4" t="str">
        <f>_xlfn.TEXTJOIN(", ",TRUE,文献列表!A$19)</f>
        <v>18</v>
      </c>
      <c r="B74" s="5" t="s">
        <v>654</v>
      </c>
      <c r="C74" s="5">
        <v>2009</v>
      </c>
      <c r="D74" s="4" t="s">
        <v>701</v>
      </c>
      <c r="E74" s="4" t="s">
        <v>679</v>
      </c>
      <c r="F74" s="4"/>
      <c r="G74" s="4" t="s">
        <v>687</v>
      </c>
      <c r="H74" s="4" t="s">
        <v>814</v>
      </c>
      <c r="I74" s="4" t="s">
        <v>699</v>
      </c>
      <c r="J74" s="4"/>
      <c r="K74" s="4" t="s">
        <v>747</v>
      </c>
      <c r="L74" s="4" t="s">
        <v>747</v>
      </c>
      <c r="M74" s="4"/>
      <c r="N74" s="4"/>
      <c r="O74" s="4"/>
      <c r="P74" s="4"/>
    </row>
    <row r="75" spans="1:16" x14ac:dyDescent="0.2">
      <c r="A75" s="4" t="str">
        <f>_xlfn.TEXTJOIN(", ",TRUE,文献列表!A$19)</f>
        <v>18</v>
      </c>
      <c r="B75" s="5" t="s">
        <v>654</v>
      </c>
      <c r="C75" s="5">
        <v>2009</v>
      </c>
      <c r="D75" s="4" t="s">
        <v>701</v>
      </c>
      <c r="E75" s="4" t="s">
        <v>680</v>
      </c>
      <c r="F75" s="4"/>
      <c r="G75" s="4" t="s">
        <v>687</v>
      </c>
      <c r="H75" s="4" t="s">
        <v>879</v>
      </c>
      <c r="I75" s="4" t="s">
        <v>699</v>
      </c>
      <c r="J75" s="4"/>
      <c r="K75" s="4" t="s">
        <v>747</v>
      </c>
      <c r="L75" s="4" t="s">
        <v>747</v>
      </c>
      <c r="M75" s="4" t="s">
        <v>685</v>
      </c>
      <c r="N75" s="4" t="s">
        <v>684</v>
      </c>
      <c r="O75" s="4" t="s">
        <v>683</v>
      </c>
      <c r="P75" s="4"/>
    </row>
    <row r="76" spans="1:16" x14ac:dyDescent="0.2">
      <c r="A76" s="4" t="str">
        <f>_xlfn.TEXTJOIN(", ",TRUE,文献列表!A$19)</f>
        <v>18</v>
      </c>
      <c r="B76" s="5" t="s">
        <v>654</v>
      </c>
      <c r="C76" s="5">
        <v>2009</v>
      </c>
      <c r="D76" s="4" t="s">
        <v>701</v>
      </c>
      <c r="E76" s="4" t="s">
        <v>681</v>
      </c>
      <c r="F76" s="4"/>
      <c r="G76" s="4" t="s">
        <v>687</v>
      </c>
      <c r="H76" s="4" t="s">
        <v>886</v>
      </c>
      <c r="I76" s="4" t="s">
        <v>699</v>
      </c>
      <c r="J76" s="4"/>
      <c r="K76" s="4" t="s">
        <v>747</v>
      </c>
      <c r="L76" s="4" t="s">
        <v>747</v>
      </c>
      <c r="M76" s="4" t="s">
        <v>685</v>
      </c>
      <c r="N76" s="4" t="s">
        <v>675</v>
      </c>
      <c r="O76" s="4" t="s">
        <v>674</v>
      </c>
      <c r="P76" s="4"/>
    </row>
    <row r="77" spans="1:16" x14ac:dyDescent="0.2">
      <c r="A77" s="4" t="str">
        <f>_xlfn.TEXTJOIN(", ",TRUE,文献列表!A$19)</f>
        <v>18</v>
      </c>
      <c r="B77" s="5" t="s">
        <v>654</v>
      </c>
      <c r="C77" s="5">
        <v>2009</v>
      </c>
      <c r="D77" s="4" t="s">
        <v>701</v>
      </c>
      <c r="E77" s="4" t="s">
        <v>682</v>
      </c>
      <c r="F77" s="4"/>
      <c r="G77" s="4" t="s">
        <v>687</v>
      </c>
      <c r="H77" s="4" t="s">
        <v>876</v>
      </c>
      <c r="I77" s="4" t="s">
        <v>699</v>
      </c>
      <c r="J77" s="4"/>
      <c r="K77" s="4" t="s">
        <v>747</v>
      </c>
      <c r="L77" s="4" t="s">
        <v>747</v>
      </c>
      <c r="M77" s="4"/>
      <c r="N77" s="4"/>
      <c r="O77" s="4"/>
      <c r="P77" s="4"/>
    </row>
    <row r="78" spans="1:16" x14ac:dyDescent="0.2">
      <c r="A78" s="4" t="str">
        <f>_xlfn.TEXTJOIN(", ",TRUE,文献列表!A$19)</f>
        <v>18</v>
      </c>
      <c r="B78" s="5" t="s">
        <v>654</v>
      </c>
      <c r="C78" s="5">
        <v>2009</v>
      </c>
      <c r="D78" s="4" t="s">
        <v>702</v>
      </c>
      <c r="E78" s="19" t="s">
        <v>667</v>
      </c>
      <c r="F78" s="4"/>
      <c r="G78" s="4" t="s">
        <v>698</v>
      </c>
      <c r="H78" s="4"/>
      <c r="I78" s="4" t="s">
        <v>699</v>
      </c>
      <c r="J78" s="4"/>
      <c r="K78" s="4" t="s">
        <v>747</v>
      </c>
      <c r="L78" s="4" t="s">
        <v>747</v>
      </c>
      <c r="M78" s="4"/>
      <c r="N78" s="4"/>
      <c r="O78" s="4" t="s">
        <v>866</v>
      </c>
      <c r="P78" s="4"/>
    </row>
    <row r="79" spans="1:16" x14ac:dyDescent="0.2">
      <c r="A79" s="4" t="str">
        <f>_xlfn.TEXTJOIN(", ",TRUE,文献列表!A$19)</f>
        <v>18</v>
      </c>
      <c r="B79" s="5" t="s">
        <v>654</v>
      </c>
      <c r="C79" s="5">
        <v>2009</v>
      </c>
      <c r="D79" s="4" t="s">
        <v>702</v>
      </c>
      <c r="E79" s="19" t="s">
        <v>668</v>
      </c>
      <c r="F79" s="4"/>
      <c r="G79" s="4" t="s">
        <v>698</v>
      </c>
      <c r="H79" s="4"/>
      <c r="I79" s="4" t="s">
        <v>699</v>
      </c>
      <c r="J79" s="4"/>
      <c r="K79" s="4" t="s">
        <v>747</v>
      </c>
      <c r="L79" s="4" t="s">
        <v>747</v>
      </c>
      <c r="M79" s="4"/>
      <c r="N79" s="4"/>
      <c r="O79" s="4" t="s">
        <v>866</v>
      </c>
      <c r="P79" s="4"/>
    </row>
    <row r="80" spans="1:16" x14ac:dyDescent="0.2">
      <c r="A80" s="4" t="str">
        <f>_xlfn.TEXTJOIN(", ",TRUE,文献列表!A$19)</f>
        <v>18</v>
      </c>
      <c r="B80" s="5" t="s">
        <v>654</v>
      </c>
      <c r="C80" s="5">
        <v>2009</v>
      </c>
      <c r="D80" s="4" t="s">
        <v>702</v>
      </c>
      <c r="E80" s="19" t="s">
        <v>669</v>
      </c>
      <c r="F80" s="4"/>
      <c r="G80" s="4" t="s">
        <v>698</v>
      </c>
      <c r="H80" s="4"/>
      <c r="I80" s="4" t="s">
        <v>699</v>
      </c>
      <c r="J80" s="4"/>
      <c r="K80" s="4" t="s">
        <v>747</v>
      </c>
      <c r="L80" s="4" t="s">
        <v>747</v>
      </c>
      <c r="M80" s="4"/>
      <c r="N80" s="4"/>
      <c r="O80" s="4" t="s">
        <v>866</v>
      </c>
      <c r="P80" s="4"/>
    </row>
    <row r="81" spans="1:16" x14ac:dyDescent="0.2">
      <c r="A81" s="4" t="str">
        <f>_xlfn.TEXTJOIN(", ",TRUE,文献列表!A$19)</f>
        <v>18</v>
      </c>
      <c r="B81" s="5" t="s">
        <v>654</v>
      </c>
      <c r="C81" s="5">
        <v>2009</v>
      </c>
      <c r="D81" s="4" t="s">
        <v>702</v>
      </c>
      <c r="E81" s="19" t="s">
        <v>670</v>
      </c>
      <c r="F81" s="4"/>
      <c r="G81" s="4" t="s">
        <v>698</v>
      </c>
      <c r="H81" s="4"/>
      <c r="I81" s="4" t="s">
        <v>699</v>
      </c>
      <c r="J81" s="4"/>
      <c r="K81" s="4" t="s">
        <v>747</v>
      </c>
      <c r="L81" s="4" t="s">
        <v>747</v>
      </c>
      <c r="M81" s="4"/>
      <c r="N81" s="4"/>
      <c r="O81" s="4" t="s">
        <v>866</v>
      </c>
      <c r="P81" s="4"/>
    </row>
    <row r="82" spans="1:16" x14ac:dyDescent="0.2">
      <c r="A82" s="4" t="str">
        <f>_xlfn.TEXTJOIN(", ",TRUE,文献列表!A$21)</f>
        <v>20</v>
      </c>
      <c r="B82" s="5" t="s">
        <v>317</v>
      </c>
      <c r="C82" s="5">
        <v>2011</v>
      </c>
      <c r="D82" s="9" t="s">
        <v>277</v>
      </c>
      <c r="E82" s="4" t="s">
        <v>282</v>
      </c>
      <c r="F82" s="4" t="s">
        <v>792</v>
      </c>
      <c r="G82" s="4" t="s">
        <v>517</v>
      </c>
      <c r="H82" s="4" t="s">
        <v>879</v>
      </c>
      <c r="I82" s="9" t="s">
        <v>316</v>
      </c>
      <c r="J82" s="9"/>
      <c r="K82" s="4" t="s">
        <v>747</v>
      </c>
      <c r="L82" s="4" t="s">
        <v>747</v>
      </c>
      <c r="M82" s="4" t="s">
        <v>202</v>
      </c>
      <c r="N82" s="4" t="s">
        <v>50</v>
      </c>
      <c r="O82" s="4" t="s">
        <v>51</v>
      </c>
      <c r="P82" s="9"/>
    </row>
    <row r="83" spans="1:16" x14ac:dyDescent="0.2">
      <c r="A83" s="4" t="str">
        <f>_xlfn.TEXTJOIN(", ",TRUE,文献列表!A$21)</f>
        <v>20</v>
      </c>
      <c r="B83" s="5" t="s">
        <v>317</v>
      </c>
      <c r="C83" s="5">
        <v>2011</v>
      </c>
      <c r="D83" s="9" t="s">
        <v>277</v>
      </c>
      <c r="E83" s="4" t="s">
        <v>283</v>
      </c>
      <c r="F83" s="4" t="s">
        <v>791</v>
      </c>
      <c r="G83" s="4" t="s">
        <v>517</v>
      </c>
      <c r="H83" s="4" t="s">
        <v>890</v>
      </c>
      <c r="I83" s="9" t="s">
        <v>316</v>
      </c>
      <c r="J83" s="9"/>
      <c r="K83" s="4" t="s">
        <v>747</v>
      </c>
      <c r="L83" s="4" t="s">
        <v>747</v>
      </c>
      <c r="M83" s="4"/>
      <c r="N83" s="4"/>
      <c r="O83" s="4"/>
      <c r="P83" s="9"/>
    </row>
    <row r="84" spans="1:16" x14ac:dyDescent="0.2">
      <c r="A84" s="4" t="str">
        <f>_xlfn.TEXTJOIN(", ",TRUE,文献列表!A$21)</f>
        <v>20</v>
      </c>
      <c r="B84" s="5" t="s">
        <v>317</v>
      </c>
      <c r="C84" s="5">
        <v>2011</v>
      </c>
      <c r="D84" s="9" t="s">
        <v>277</v>
      </c>
      <c r="E84" s="4" t="s">
        <v>284</v>
      </c>
      <c r="F84" s="4" t="s">
        <v>793</v>
      </c>
      <c r="G84" s="4" t="s">
        <v>517</v>
      </c>
      <c r="H84" s="4" t="s">
        <v>891</v>
      </c>
      <c r="I84" s="9" t="s">
        <v>316</v>
      </c>
      <c r="J84" s="9"/>
      <c r="K84" s="4" t="s">
        <v>747</v>
      </c>
      <c r="L84" s="4" t="s">
        <v>747</v>
      </c>
      <c r="M84" s="4" t="s">
        <v>202</v>
      </c>
      <c r="N84" s="4">
        <v>1E-3</v>
      </c>
      <c r="O84" s="4" t="s">
        <v>51</v>
      </c>
      <c r="P84" s="9" t="s">
        <v>800</v>
      </c>
    </row>
    <row r="85" spans="1:16" x14ac:dyDescent="0.2">
      <c r="A85" s="4" t="str">
        <f>_xlfn.TEXTJOIN(", ",TRUE,文献列表!A$24)</f>
        <v>23</v>
      </c>
      <c r="B85" s="2" t="s">
        <v>37</v>
      </c>
      <c r="C85" s="2">
        <v>2017</v>
      </c>
      <c r="D85" s="9" t="s">
        <v>277</v>
      </c>
      <c r="E85" s="4" t="s">
        <v>282</v>
      </c>
      <c r="F85" s="4" t="s">
        <v>795</v>
      </c>
      <c r="G85" s="4" t="s">
        <v>794</v>
      </c>
      <c r="H85" s="4" t="s">
        <v>879</v>
      </c>
      <c r="I85" s="9" t="s">
        <v>300</v>
      </c>
      <c r="J85" s="9"/>
      <c r="K85" s="4" t="s">
        <v>747</v>
      </c>
      <c r="L85" s="4" t="s">
        <v>796</v>
      </c>
      <c r="M85" s="4"/>
      <c r="N85" s="4">
        <v>0.58399999999999996</v>
      </c>
      <c r="O85" s="4"/>
      <c r="P85" s="9"/>
    </row>
    <row r="86" spans="1:16" x14ac:dyDescent="0.2">
      <c r="A86" s="4" t="str">
        <f>_xlfn.TEXTJOIN(", ",TRUE,文献列表!A$24)</f>
        <v>23</v>
      </c>
      <c r="B86" s="2" t="s">
        <v>37</v>
      </c>
      <c r="C86" s="2">
        <v>2017</v>
      </c>
      <c r="D86" s="9" t="s">
        <v>277</v>
      </c>
      <c r="E86" s="4" t="s">
        <v>283</v>
      </c>
      <c r="F86" s="4"/>
      <c r="G86" s="4" t="s">
        <v>794</v>
      </c>
      <c r="H86" s="4" t="s">
        <v>890</v>
      </c>
      <c r="I86" s="9" t="s">
        <v>300</v>
      </c>
      <c r="J86" s="9"/>
      <c r="K86" s="4" t="s">
        <v>747</v>
      </c>
      <c r="L86" s="4" t="s">
        <v>796</v>
      </c>
      <c r="M86" s="4"/>
      <c r="N86" s="4">
        <v>0.54700000000000004</v>
      </c>
      <c r="O86" s="4"/>
      <c r="P86" s="9"/>
    </row>
    <row r="87" spans="1:16" x14ac:dyDescent="0.2">
      <c r="A87" s="4" t="str">
        <f>_xlfn.TEXTJOIN(", ",TRUE,文献列表!A$24)</f>
        <v>23</v>
      </c>
      <c r="B87" s="2" t="s">
        <v>37</v>
      </c>
      <c r="C87" s="2">
        <v>2017</v>
      </c>
      <c r="D87" s="9" t="s">
        <v>703</v>
      </c>
      <c r="E87" s="4" t="s">
        <v>284</v>
      </c>
      <c r="F87" s="4"/>
      <c r="G87" s="4" t="s">
        <v>794</v>
      </c>
      <c r="H87" s="4" t="s">
        <v>891</v>
      </c>
      <c r="I87" s="9" t="s">
        <v>300</v>
      </c>
      <c r="J87" s="9"/>
      <c r="K87" s="4" t="s">
        <v>747</v>
      </c>
      <c r="L87" s="4" t="s">
        <v>796</v>
      </c>
      <c r="M87" s="4" t="s">
        <v>278</v>
      </c>
      <c r="N87" s="4">
        <v>2E-3</v>
      </c>
      <c r="O87" s="4" t="s">
        <v>291</v>
      </c>
      <c r="P87" s="9"/>
    </row>
    <row r="88" spans="1:16" x14ac:dyDescent="0.2">
      <c r="A88" s="4" t="str">
        <f>_xlfn.TEXTJOIN(", ",TRUE,文献列表!A$24)</f>
        <v>23</v>
      </c>
      <c r="B88" s="2" t="s">
        <v>37</v>
      </c>
      <c r="C88" s="2">
        <v>2017</v>
      </c>
      <c r="D88" s="9" t="s">
        <v>703</v>
      </c>
      <c r="E88" s="4" t="s">
        <v>285</v>
      </c>
      <c r="F88" s="4"/>
      <c r="G88" s="4" t="s">
        <v>794</v>
      </c>
      <c r="H88" s="4" t="s">
        <v>825</v>
      </c>
      <c r="I88" s="4" t="s">
        <v>300</v>
      </c>
      <c r="J88" s="4"/>
      <c r="K88" s="4" t="s">
        <v>747</v>
      </c>
      <c r="L88" s="4" t="s">
        <v>796</v>
      </c>
      <c r="M88" s="4" t="s">
        <v>278</v>
      </c>
      <c r="N88" s="4">
        <v>5.0000000000000001E-3</v>
      </c>
      <c r="O88" s="4" t="s">
        <v>291</v>
      </c>
      <c r="P88" s="4"/>
    </row>
    <row r="89" spans="1:16" x14ac:dyDescent="0.2">
      <c r="A89" s="4" t="str">
        <f>_xlfn.TEXTJOIN(", ",TRUE,文献列表!A$24)</f>
        <v>23</v>
      </c>
      <c r="B89" s="2" t="s">
        <v>37</v>
      </c>
      <c r="C89" s="2">
        <v>2017</v>
      </c>
      <c r="D89" s="9" t="s">
        <v>703</v>
      </c>
      <c r="E89" s="4" t="s">
        <v>286</v>
      </c>
      <c r="F89" s="4"/>
      <c r="G89" s="4" t="s">
        <v>794</v>
      </c>
      <c r="H89" s="4" t="s">
        <v>825</v>
      </c>
      <c r="I89" s="4" t="s">
        <v>300</v>
      </c>
      <c r="J89" s="4" t="s">
        <v>853</v>
      </c>
      <c r="K89" s="4" t="s">
        <v>747</v>
      </c>
      <c r="L89" s="4" t="s">
        <v>796</v>
      </c>
      <c r="M89" s="4" t="s">
        <v>278</v>
      </c>
      <c r="N89" s="4">
        <v>0</v>
      </c>
      <c r="O89" s="4" t="s">
        <v>292</v>
      </c>
      <c r="P89" s="4"/>
    </row>
    <row r="90" spans="1:16" x14ac:dyDescent="0.2">
      <c r="A90" s="4" t="str">
        <f>_xlfn.TEXTJOIN(", ",TRUE,文献列表!A$24)</f>
        <v>23</v>
      </c>
      <c r="B90" s="2" t="s">
        <v>37</v>
      </c>
      <c r="C90" s="2">
        <v>2017</v>
      </c>
      <c r="D90" s="9" t="s">
        <v>703</v>
      </c>
      <c r="E90" s="4" t="s">
        <v>287</v>
      </c>
      <c r="F90" s="4" t="s">
        <v>798</v>
      </c>
      <c r="G90" s="4" t="s">
        <v>794</v>
      </c>
      <c r="H90" s="4" t="s">
        <v>874</v>
      </c>
      <c r="I90" s="4" t="s">
        <v>300</v>
      </c>
      <c r="J90" s="4"/>
      <c r="K90" s="4" t="s">
        <v>747</v>
      </c>
      <c r="L90" s="4" t="s">
        <v>796</v>
      </c>
      <c r="M90" s="4"/>
      <c r="N90" s="4">
        <v>0.99</v>
      </c>
      <c r="O90" s="4"/>
      <c r="P90" s="4"/>
    </row>
    <row r="91" spans="1:16" x14ac:dyDescent="0.2">
      <c r="A91" s="4" t="str">
        <f>_xlfn.TEXTJOIN(", ",TRUE,文献列表!A$24)</f>
        <v>23</v>
      </c>
      <c r="B91" s="2" t="s">
        <v>37</v>
      </c>
      <c r="C91" s="2">
        <v>2017</v>
      </c>
      <c r="D91" s="9" t="s">
        <v>703</v>
      </c>
      <c r="E91" s="4" t="s">
        <v>288</v>
      </c>
      <c r="F91" s="4"/>
      <c r="G91" s="4" t="s">
        <v>794</v>
      </c>
      <c r="H91" s="4" t="s">
        <v>874</v>
      </c>
      <c r="I91" s="4" t="s">
        <v>300</v>
      </c>
      <c r="J91" s="4" t="s">
        <v>853</v>
      </c>
      <c r="K91" s="4" t="s">
        <v>747</v>
      </c>
      <c r="L91" s="4" t="s">
        <v>796</v>
      </c>
      <c r="M91" s="4"/>
      <c r="N91" s="4">
        <v>0.115</v>
      </c>
      <c r="O91" s="4"/>
      <c r="P91" s="4"/>
    </row>
    <row r="92" spans="1:16" x14ac:dyDescent="0.2">
      <c r="A92" s="4" t="str">
        <f>_xlfn.TEXTJOIN(", ",TRUE,文献列表!A$24)</f>
        <v>23</v>
      </c>
      <c r="B92" s="2" t="s">
        <v>37</v>
      </c>
      <c r="C92" s="2">
        <v>2017</v>
      </c>
      <c r="D92" s="9" t="s">
        <v>703</v>
      </c>
      <c r="E92" s="4" t="s">
        <v>290</v>
      </c>
      <c r="F92" s="4" t="s">
        <v>797</v>
      </c>
      <c r="G92" s="4" t="s">
        <v>794</v>
      </c>
      <c r="H92" s="4" t="s">
        <v>875</v>
      </c>
      <c r="I92" s="4" t="s">
        <v>300</v>
      </c>
      <c r="J92" s="4"/>
      <c r="K92" s="4" t="s">
        <v>747</v>
      </c>
      <c r="L92" s="4" t="s">
        <v>796</v>
      </c>
      <c r="M92" s="4"/>
      <c r="N92" s="4">
        <v>0.79100000000000004</v>
      </c>
      <c r="O92" s="4"/>
      <c r="P92" s="4"/>
    </row>
    <row r="93" spans="1:16" x14ac:dyDescent="0.2">
      <c r="A93" s="4" t="str">
        <f>_xlfn.TEXTJOIN(", ",TRUE,文献列表!A$25)</f>
        <v>24</v>
      </c>
      <c r="B93" s="2" t="s">
        <v>90</v>
      </c>
      <c r="C93" s="2">
        <v>2018</v>
      </c>
      <c r="D93" s="9" t="s">
        <v>151</v>
      </c>
      <c r="E93" s="4" t="s">
        <v>96</v>
      </c>
      <c r="F93" s="4"/>
      <c r="G93" s="4" t="s">
        <v>387</v>
      </c>
      <c r="H93" s="4" t="s">
        <v>99</v>
      </c>
      <c r="I93" s="4" t="s">
        <v>771</v>
      </c>
      <c r="J93" s="4"/>
      <c r="K93" s="4" t="s">
        <v>747</v>
      </c>
      <c r="L93" s="4" t="s">
        <v>294</v>
      </c>
      <c r="M93" s="4" t="s">
        <v>32</v>
      </c>
      <c r="N93" s="4">
        <v>0.443</v>
      </c>
      <c r="O93" s="4"/>
      <c r="P93" s="4" t="s">
        <v>1018</v>
      </c>
    </row>
    <row r="94" spans="1:16" x14ac:dyDescent="0.2">
      <c r="A94" s="4" t="str">
        <f>_xlfn.TEXTJOIN(", ",TRUE,文献列表!A$25)</f>
        <v>24</v>
      </c>
      <c r="B94" s="2" t="s">
        <v>90</v>
      </c>
      <c r="C94" s="2">
        <v>2018</v>
      </c>
      <c r="D94" s="9" t="s">
        <v>151</v>
      </c>
      <c r="E94" s="4" t="s">
        <v>97</v>
      </c>
      <c r="F94" s="4"/>
      <c r="G94" s="4" t="s">
        <v>387</v>
      </c>
      <c r="H94" s="4" t="s">
        <v>620</v>
      </c>
      <c r="I94" s="4" t="s">
        <v>771</v>
      </c>
      <c r="J94" s="4"/>
      <c r="K94" s="4" t="s">
        <v>747</v>
      </c>
      <c r="L94" s="4" t="s">
        <v>294</v>
      </c>
      <c r="M94" s="4"/>
      <c r="N94" s="4">
        <v>0.76900000000000002</v>
      </c>
      <c r="O94" s="4"/>
      <c r="P94" s="4"/>
    </row>
    <row r="95" spans="1:16" x14ac:dyDescent="0.2">
      <c r="A95" s="4" t="str">
        <f>_xlfn.TEXTJOIN(", ",TRUE,文献列表!A$25)</f>
        <v>24</v>
      </c>
      <c r="B95" s="2" t="s">
        <v>90</v>
      </c>
      <c r="C95" s="2">
        <v>2018</v>
      </c>
      <c r="D95" s="9" t="s">
        <v>799</v>
      </c>
      <c r="E95" s="4" t="s">
        <v>98</v>
      </c>
      <c r="F95" s="4"/>
      <c r="G95" s="4" t="s">
        <v>387</v>
      </c>
      <c r="H95" s="4" t="s">
        <v>101</v>
      </c>
      <c r="I95" s="4" t="s">
        <v>771</v>
      </c>
      <c r="J95" s="4"/>
      <c r="K95" s="4" t="s">
        <v>747</v>
      </c>
      <c r="L95" s="4" t="s">
        <v>294</v>
      </c>
      <c r="M95" s="4"/>
      <c r="N95" s="4">
        <v>0.54500000000000004</v>
      </c>
      <c r="O95" s="4"/>
      <c r="P95" s="4"/>
    </row>
    <row r="96" spans="1:16" x14ac:dyDescent="0.2">
      <c r="A96" s="4" t="str">
        <f>_xlfn.TEXTJOIN(", ",TRUE,文献列表!A$25)</f>
        <v>24</v>
      </c>
      <c r="B96" s="2" t="s">
        <v>90</v>
      </c>
      <c r="C96" s="2">
        <v>2018</v>
      </c>
      <c r="D96" s="9" t="s">
        <v>799</v>
      </c>
      <c r="E96" s="4" t="s">
        <v>99</v>
      </c>
      <c r="F96" s="4"/>
      <c r="G96" s="4" t="s">
        <v>387</v>
      </c>
      <c r="H96" s="4" t="s">
        <v>99</v>
      </c>
      <c r="I96" s="4" t="s">
        <v>431</v>
      </c>
      <c r="J96" s="4"/>
      <c r="K96" s="4" t="s">
        <v>747</v>
      </c>
      <c r="L96" s="4" t="s">
        <v>294</v>
      </c>
      <c r="M96" s="4"/>
      <c r="N96" s="4">
        <v>0.33700000000000002</v>
      </c>
      <c r="O96" s="4"/>
      <c r="P96" s="4"/>
    </row>
    <row r="97" spans="1:16" x14ac:dyDescent="0.2">
      <c r="A97" s="4" t="str">
        <f>_xlfn.TEXTJOIN(", ",TRUE,文献列表!A$25)</f>
        <v>24</v>
      </c>
      <c r="B97" s="2" t="s">
        <v>90</v>
      </c>
      <c r="C97" s="2">
        <v>2018</v>
      </c>
      <c r="D97" s="9" t="s">
        <v>799</v>
      </c>
      <c r="E97" s="4" t="s">
        <v>100</v>
      </c>
      <c r="F97" s="4" t="s">
        <v>802</v>
      </c>
      <c r="G97" s="4" t="s">
        <v>387</v>
      </c>
      <c r="H97" s="4" t="s">
        <v>620</v>
      </c>
      <c r="I97" s="4" t="s">
        <v>431</v>
      </c>
      <c r="J97" s="4"/>
      <c r="K97" s="4" t="s">
        <v>747</v>
      </c>
      <c r="L97" s="4" t="s">
        <v>294</v>
      </c>
      <c r="M97" s="4"/>
      <c r="N97" s="4">
        <v>0.72199999999999998</v>
      </c>
      <c r="O97" s="4"/>
      <c r="P97" s="4"/>
    </row>
    <row r="98" spans="1:16" x14ac:dyDescent="0.2">
      <c r="A98" s="4" t="str">
        <f>_xlfn.TEXTJOIN(", ",TRUE,文献列表!A$25)</f>
        <v>24</v>
      </c>
      <c r="B98" s="2" t="s">
        <v>90</v>
      </c>
      <c r="C98" s="2">
        <v>2018</v>
      </c>
      <c r="D98" s="9" t="s">
        <v>799</v>
      </c>
      <c r="E98" s="4" t="s">
        <v>101</v>
      </c>
      <c r="F98" s="4"/>
      <c r="G98" s="4" t="s">
        <v>387</v>
      </c>
      <c r="H98" s="4" t="s">
        <v>101</v>
      </c>
      <c r="I98" s="4" t="s">
        <v>431</v>
      </c>
      <c r="J98" s="4"/>
      <c r="K98" s="4" t="s">
        <v>747</v>
      </c>
      <c r="L98" s="4" t="s">
        <v>294</v>
      </c>
      <c r="M98" s="4"/>
      <c r="N98" s="4">
        <v>0.91400000000000003</v>
      </c>
      <c r="O98" s="4"/>
      <c r="P98" s="4"/>
    </row>
    <row r="99" spans="1:16" x14ac:dyDescent="0.2">
      <c r="A99" s="4" t="str">
        <f>_xlfn.TEXTJOIN(", ",TRUE,文献列表!A$25)</f>
        <v>24</v>
      </c>
      <c r="B99" s="2" t="s">
        <v>90</v>
      </c>
      <c r="C99" s="2">
        <v>2018</v>
      </c>
      <c r="D99" s="9" t="s">
        <v>799</v>
      </c>
      <c r="E99" s="4" t="s">
        <v>102</v>
      </c>
      <c r="F99" s="4"/>
      <c r="G99" s="4" t="s">
        <v>387</v>
      </c>
      <c r="H99" s="4"/>
      <c r="I99" s="4" t="s">
        <v>771</v>
      </c>
      <c r="J99" s="4"/>
      <c r="K99" s="4" t="s">
        <v>747</v>
      </c>
      <c r="L99" s="4" t="s">
        <v>294</v>
      </c>
      <c r="M99" s="4" t="s">
        <v>202</v>
      </c>
      <c r="N99" s="4">
        <v>1.9E-2</v>
      </c>
      <c r="O99" s="4" t="s">
        <v>56</v>
      </c>
      <c r="P99" s="4"/>
    </row>
    <row r="100" spans="1:16" x14ac:dyDescent="0.2">
      <c r="A100" s="4" t="str">
        <f>_xlfn.TEXTJOIN(", ",TRUE,文献列表!A$25)</f>
        <v>24</v>
      </c>
      <c r="B100" s="2" t="s">
        <v>90</v>
      </c>
      <c r="C100" s="2">
        <v>2018</v>
      </c>
      <c r="D100" s="9" t="s">
        <v>799</v>
      </c>
      <c r="E100" s="4" t="s">
        <v>103</v>
      </c>
      <c r="F100" s="4"/>
      <c r="G100" s="4" t="s">
        <v>387</v>
      </c>
      <c r="H100" s="4"/>
      <c r="I100" s="4" t="s">
        <v>771</v>
      </c>
      <c r="J100" s="4"/>
      <c r="K100" s="4" t="s">
        <v>747</v>
      </c>
      <c r="L100" s="4" t="s">
        <v>294</v>
      </c>
      <c r="M100" s="17" t="s">
        <v>201</v>
      </c>
      <c r="N100" s="4">
        <v>5.0000000000000001E-3</v>
      </c>
      <c r="O100" s="4" t="s">
        <v>52</v>
      </c>
      <c r="P100" s="4" t="s">
        <v>801</v>
      </c>
    </row>
    <row r="101" spans="1:16" x14ac:dyDescent="0.2">
      <c r="A101" s="4" t="str">
        <f>_xlfn.TEXTJOIN(", ",TRUE,文献列表!A$25)</f>
        <v>24</v>
      </c>
      <c r="B101" s="2" t="s">
        <v>90</v>
      </c>
      <c r="C101" s="2">
        <v>2018</v>
      </c>
      <c r="D101" s="9" t="s">
        <v>799</v>
      </c>
      <c r="E101" s="4" t="s">
        <v>104</v>
      </c>
      <c r="F101" s="4"/>
      <c r="G101" s="4" t="s">
        <v>387</v>
      </c>
      <c r="H101" s="4" t="s">
        <v>860</v>
      </c>
      <c r="I101" s="4" t="s">
        <v>771</v>
      </c>
      <c r="J101" s="4"/>
      <c r="K101" s="4" t="s">
        <v>747</v>
      </c>
      <c r="L101" s="4" t="s">
        <v>294</v>
      </c>
      <c r="M101" s="4"/>
      <c r="N101" s="4">
        <v>0.214</v>
      </c>
      <c r="O101" s="4"/>
      <c r="P101" s="4"/>
    </row>
    <row r="102" spans="1:16" x14ac:dyDescent="0.2">
      <c r="A102" s="4" t="str">
        <f>_xlfn.TEXTJOIN(", ",TRUE,文献列表!A$25)</f>
        <v>24</v>
      </c>
      <c r="B102" s="2" t="s">
        <v>90</v>
      </c>
      <c r="C102" s="2">
        <v>2018</v>
      </c>
      <c r="D102" s="9" t="s">
        <v>799</v>
      </c>
      <c r="E102" s="4" t="s">
        <v>102</v>
      </c>
      <c r="F102" s="4"/>
      <c r="G102" s="4" t="s">
        <v>387</v>
      </c>
      <c r="H102" s="4"/>
      <c r="I102" s="4" t="s">
        <v>431</v>
      </c>
      <c r="J102" s="4"/>
      <c r="K102" s="4" t="s">
        <v>747</v>
      </c>
      <c r="L102" s="4" t="s">
        <v>294</v>
      </c>
      <c r="M102" s="4"/>
      <c r="N102" s="4">
        <v>0.39500000000000002</v>
      </c>
      <c r="O102" s="4"/>
      <c r="P102" s="4"/>
    </row>
    <row r="103" spans="1:16" x14ac:dyDescent="0.2">
      <c r="A103" s="4" t="str">
        <f>_xlfn.TEXTJOIN(", ",TRUE,文献列表!A$25)</f>
        <v>24</v>
      </c>
      <c r="B103" s="2" t="s">
        <v>90</v>
      </c>
      <c r="C103" s="2">
        <v>2018</v>
      </c>
      <c r="D103" s="9" t="s">
        <v>799</v>
      </c>
      <c r="E103" s="4" t="s">
        <v>103</v>
      </c>
      <c r="F103" s="4"/>
      <c r="G103" s="4" t="s">
        <v>387</v>
      </c>
      <c r="H103" s="4"/>
      <c r="I103" s="4" t="s">
        <v>431</v>
      </c>
      <c r="J103" s="4"/>
      <c r="K103" s="4" t="s">
        <v>747</v>
      </c>
      <c r="L103" s="4" t="s">
        <v>294</v>
      </c>
      <c r="M103" s="4"/>
      <c r="N103" s="4">
        <v>0.68500000000000005</v>
      </c>
      <c r="O103" s="4"/>
      <c r="P103" s="4"/>
    </row>
    <row r="104" spans="1:16" x14ac:dyDescent="0.2">
      <c r="A104" s="4" t="str">
        <f>_xlfn.TEXTJOIN(", ",TRUE,文献列表!A$25)</f>
        <v>24</v>
      </c>
      <c r="B104" s="2" t="s">
        <v>90</v>
      </c>
      <c r="C104" s="2">
        <v>2018</v>
      </c>
      <c r="D104" s="9" t="s">
        <v>799</v>
      </c>
      <c r="E104" s="4" t="s">
        <v>104</v>
      </c>
      <c r="F104" s="4"/>
      <c r="G104" s="4" t="s">
        <v>387</v>
      </c>
      <c r="H104" s="4" t="s">
        <v>860</v>
      </c>
      <c r="I104" s="4" t="s">
        <v>431</v>
      </c>
      <c r="J104" s="4"/>
      <c r="K104" s="4" t="s">
        <v>747</v>
      </c>
      <c r="L104" s="4" t="s">
        <v>294</v>
      </c>
      <c r="M104" s="4"/>
      <c r="N104" s="4">
        <v>0.39100000000000001</v>
      </c>
      <c r="O104" s="4"/>
      <c r="P104" s="4"/>
    </row>
    <row r="105" spans="1:16" x14ac:dyDescent="0.2">
      <c r="A105" s="4" t="str">
        <f>_xlfn.TEXTJOIN(", ",TRUE,文献列表!A$26)</f>
        <v>25</v>
      </c>
      <c r="B105" s="2" t="s">
        <v>6</v>
      </c>
      <c r="C105" s="2">
        <v>2019</v>
      </c>
      <c r="D105" s="9" t="s">
        <v>473</v>
      </c>
      <c r="E105" s="19" t="s">
        <v>396</v>
      </c>
      <c r="F105" s="9"/>
      <c r="G105" s="9" t="s">
        <v>803</v>
      </c>
      <c r="H105" s="4" t="s">
        <v>877</v>
      </c>
      <c r="I105" s="9" t="s">
        <v>771</v>
      </c>
      <c r="J105" s="9"/>
      <c r="K105" s="4" t="s">
        <v>747</v>
      </c>
      <c r="L105" s="9" t="s">
        <v>76</v>
      </c>
      <c r="M105" s="4" t="s">
        <v>202</v>
      </c>
      <c r="N105" s="4">
        <v>0</v>
      </c>
      <c r="O105" s="4" t="s">
        <v>51</v>
      </c>
      <c r="P105" s="4" t="s">
        <v>900</v>
      </c>
    </row>
    <row r="106" spans="1:16" x14ac:dyDescent="0.2">
      <c r="A106" s="4" t="str">
        <f>_xlfn.TEXTJOIN(", ",TRUE,文献列表!A$27)</f>
        <v>26</v>
      </c>
      <c r="B106" s="5" t="s">
        <v>176</v>
      </c>
      <c r="C106" s="5">
        <v>2020</v>
      </c>
      <c r="D106" s="4"/>
      <c r="E106" s="4" t="s">
        <v>177</v>
      </c>
      <c r="F106" s="4"/>
      <c r="G106" s="4"/>
      <c r="H106" s="4"/>
      <c r="I106" s="4" t="s">
        <v>300</v>
      </c>
      <c r="J106" s="4" t="s">
        <v>843</v>
      </c>
      <c r="K106" s="4" t="s">
        <v>747</v>
      </c>
      <c r="L106" s="4" t="s">
        <v>76</v>
      </c>
      <c r="M106" s="4" t="s">
        <v>201</v>
      </c>
      <c r="N106" s="4">
        <v>0.18</v>
      </c>
      <c r="O106" s="4"/>
      <c r="P106" s="4"/>
    </row>
    <row r="107" spans="1:16" x14ac:dyDescent="0.2">
      <c r="A107" s="4" t="str">
        <f>_xlfn.TEXTJOIN(", ",TRUE,文献列表!A$27)</f>
        <v>26</v>
      </c>
      <c r="B107" s="5" t="s">
        <v>176</v>
      </c>
      <c r="C107" s="5">
        <v>2020</v>
      </c>
      <c r="D107" s="4"/>
      <c r="E107" s="4" t="s">
        <v>178</v>
      </c>
      <c r="F107" s="4"/>
      <c r="G107" s="4"/>
      <c r="H107" s="4"/>
      <c r="I107" s="4" t="s">
        <v>300</v>
      </c>
      <c r="J107" s="4" t="s">
        <v>841</v>
      </c>
      <c r="K107" s="4" t="s">
        <v>747</v>
      </c>
      <c r="L107" s="4" t="s">
        <v>76</v>
      </c>
      <c r="M107" s="4"/>
      <c r="N107" s="4">
        <v>0.35</v>
      </c>
      <c r="O107" s="4"/>
      <c r="P107" s="4"/>
    </row>
    <row r="108" spans="1:16" x14ac:dyDescent="0.2">
      <c r="A108" s="4" t="str">
        <f>_xlfn.TEXTJOIN(", ",TRUE,文献列表!A$27)</f>
        <v>26</v>
      </c>
      <c r="B108" s="5" t="s">
        <v>176</v>
      </c>
      <c r="C108" s="5">
        <v>2020</v>
      </c>
      <c r="D108" s="4"/>
      <c r="E108" s="4" t="s">
        <v>179</v>
      </c>
      <c r="F108" s="4"/>
      <c r="G108" s="4"/>
      <c r="H108" s="4"/>
      <c r="I108" s="4" t="s">
        <v>300</v>
      </c>
      <c r="J108" s="4" t="s">
        <v>841</v>
      </c>
      <c r="K108" s="4" t="s">
        <v>747</v>
      </c>
      <c r="L108" s="4" t="s">
        <v>76</v>
      </c>
      <c r="M108" s="4"/>
      <c r="N108" s="4">
        <v>0.82</v>
      </c>
      <c r="O108" s="4"/>
      <c r="P108" s="4"/>
    </row>
    <row r="109" spans="1:16" x14ac:dyDescent="0.2">
      <c r="A109" s="4" t="str">
        <f>_xlfn.TEXTJOIN(", ",TRUE,文献列表!A$27)</f>
        <v>26</v>
      </c>
      <c r="B109" s="5" t="s">
        <v>176</v>
      </c>
      <c r="C109" s="5">
        <v>2020</v>
      </c>
      <c r="D109" s="4"/>
      <c r="E109" s="4" t="s">
        <v>180</v>
      </c>
      <c r="F109" s="4"/>
      <c r="G109" s="4"/>
      <c r="H109" s="4"/>
      <c r="I109" s="4" t="s">
        <v>300</v>
      </c>
      <c r="J109" s="4" t="s">
        <v>841</v>
      </c>
      <c r="K109" s="4" t="s">
        <v>747</v>
      </c>
      <c r="L109" s="4" t="s">
        <v>76</v>
      </c>
      <c r="M109" s="4"/>
      <c r="N109" s="4">
        <v>0.06</v>
      </c>
      <c r="O109" s="4"/>
      <c r="P109" s="4"/>
    </row>
    <row r="110" spans="1:16" x14ac:dyDescent="0.2">
      <c r="A110" s="4" t="str">
        <f>_xlfn.TEXTJOIN(", ",TRUE,文献列表!A$27)</f>
        <v>26</v>
      </c>
      <c r="B110" s="5" t="s">
        <v>176</v>
      </c>
      <c r="C110" s="5">
        <v>2020</v>
      </c>
      <c r="D110" s="4"/>
      <c r="E110" s="4" t="s">
        <v>181</v>
      </c>
      <c r="F110" s="4"/>
      <c r="G110" s="4"/>
      <c r="H110" s="4"/>
      <c r="I110" s="4" t="s">
        <v>300</v>
      </c>
      <c r="J110" s="4" t="s">
        <v>841</v>
      </c>
      <c r="K110" s="4" t="s">
        <v>747</v>
      </c>
      <c r="L110" s="4" t="s">
        <v>76</v>
      </c>
      <c r="M110" s="4" t="s">
        <v>201</v>
      </c>
      <c r="N110" s="4">
        <v>0.05</v>
      </c>
      <c r="O110" s="4" t="s">
        <v>56</v>
      </c>
      <c r="P110" s="4"/>
    </row>
    <row r="111" spans="1:16" x14ac:dyDescent="0.2">
      <c r="A111" s="4" t="str">
        <f>_xlfn.TEXTJOIN(", ",TRUE,文献列表!A$27)</f>
        <v>26</v>
      </c>
      <c r="B111" s="5" t="s">
        <v>176</v>
      </c>
      <c r="C111" s="5">
        <v>2020</v>
      </c>
      <c r="D111" s="4"/>
      <c r="E111" s="4" t="s">
        <v>182</v>
      </c>
      <c r="F111" s="4"/>
      <c r="G111" s="4"/>
      <c r="H111" s="4"/>
      <c r="I111" s="4" t="s">
        <v>300</v>
      </c>
      <c r="J111" s="4" t="s">
        <v>841</v>
      </c>
      <c r="K111" s="4" t="s">
        <v>747</v>
      </c>
      <c r="L111" s="4" t="s">
        <v>76</v>
      </c>
      <c r="M111" s="4"/>
      <c r="N111" s="4">
        <v>0.87</v>
      </c>
      <c r="O111" s="4"/>
      <c r="P111" s="4"/>
    </row>
    <row r="112" spans="1:16" x14ac:dyDescent="0.2">
      <c r="A112" s="4" t="str">
        <f>_xlfn.TEXTJOIN(", ",TRUE,文献列表!A$27)</f>
        <v>26</v>
      </c>
      <c r="B112" s="5" t="s">
        <v>176</v>
      </c>
      <c r="C112" s="5">
        <v>2020</v>
      </c>
      <c r="D112" s="4"/>
      <c r="E112" s="4" t="s">
        <v>183</v>
      </c>
      <c r="F112" s="4"/>
      <c r="G112" s="4"/>
      <c r="H112" s="4"/>
      <c r="I112" s="4" t="s">
        <v>300</v>
      </c>
      <c r="J112" s="4" t="s">
        <v>841</v>
      </c>
      <c r="K112" s="4" t="s">
        <v>747</v>
      </c>
      <c r="L112" s="4" t="s">
        <v>76</v>
      </c>
      <c r="M112" s="4"/>
      <c r="N112" s="4">
        <v>0.25</v>
      </c>
      <c r="O112" s="4"/>
      <c r="P112" s="4"/>
    </row>
    <row r="113" spans="1:16" x14ac:dyDescent="0.2">
      <c r="A113" s="4" t="str">
        <f>_xlfn.TEXTJOIN(", ",TRUE,文献列表!A$27)</f>
        <v>26</v>
      </c>
      <c r="B113" s="5" t="s">
        <v>176</v>
      </c>
      <c r="C113" s="5">
        <v>2020</v>
      </c>
      <c r="D113" s="4"/>
      <c r="E113" s="4" t="s">
        <v>184</v>
      </c>
      <c r="F113" s="4"/>
      <c r="G113" s="4"/>
      <c r="H113" s="4"/>
      <c r="I113" s="4" t="s">
        <v>300</v>
      </c>
      <c r="J113" s="4" t="s">
        <v>841</v>
      </c>
      <c r="K113" s="4" t="s">
        <v>747</v>
      </c>
      <c r="L113" s="4" t="s">
        <v>76</v>
      </c>
      <c r="M113" s="4"/>
      <c r="N113" s="4">
        <v>7.0000000000000007E-2</v>
      </c>
      <c r="O113" s="4"/>
      <c r="P113" s="4"/>
    </row>
    <row r="114" spans="1:16" x14ac:dyDescent="0.2">
      <c r="A114" s="4" t="str">
        <f>_xlfn.TEXTJOIN(", ",TRUE,文献列表!A$27)</f>
        <v>26</v>
      </c>
      <c r="B114" s="5" t="s">
        <v>176</v>
      </c>
      <c r="C114" s="5">
        <v>2020</v>
      </c>
      <c r="D114" s="4"/>
      <c r="E114" s="4" t="s">
        <v>185</v>
      </c>
      <c r="F114" s="4"/>
      <c r="G114" s="4"/>
      <c r="H114" s="4"/>
      <c r="I114" s="4" t="s">
        <v>300</v>
      </c>
      <c r="J114" s="4" t="s">
        <v>843</v>
      </c>
      <c r="K114" s="4" t="s">
        <v>747</v>
      </c>
      <c r="L114" s="4" t="s">
        <v>76</v>
      </c>
      <c r="M114" s="4" t="s">
        <v>202</v>
      </c>
      <c r="N114" s="4">
        <v>0.03</v>
      </c>
      <c r="O114" s="4" t="s">
        <v>56</v>
      </c>
      <c r="P114" s="4"/>
    </row>
    <row r="115" spans="1:16" x14ac:dyDescent="0.2">
      <c r="A115" s="4" t="str">
        <f>_xlfn.TEXTJOIN(", ",TRUE,文献列表!A$27)</f>
        <v>26</v>
      </c>
      <c r="B115" s="5" t="s">
        <v>176</v>
      </c>
      <c r="C115" s="5">
        <v>2020</v>
      </c>
      <c r="D115" s="4"/>
      <c r="E115" s="4" t="s">
        <v>186</v>
      </c>
      <c r="F115" s="4"/>
      <c r="G115" s="4"/>
      <c r="H115" s="4"/>
      <c r="I115" s="4" t="s">
        <v>300</v>
      </c>
      <c r="J115" s="4" t="s">
        <v>843</v>
      </c>
      <c r="K115" s="4" t="s">
        <v>747</v>
      </c>
      <c r="L115" s="4" t="s">
        <v>76</v>
      </c>
      <c r="M115" s="4"/>
      <c r="N115" s="4">
        <v>0.53</v>
      </c>
      <c r="O115" s="4"/>
      <c r="P115" s="4"/>
    </row>
    <row r="116" spans="1:16" x14ac:dyDescent="0.2">
      <c r="A116" s="4" t="str">
        <f>_xlfn.TEXTJOIN(", ",TRUE,文献列表!A$27)</f>
        <v>26</v>
      </c>
      <c r="B116" s="5" t="s">
        <v>176</v>
      </c>
      <c r="C116" s="5">
        <v>2020</v>
      </c>
      <c r="D116" s="4"/>
      <c r="E116" s="4" t="s">
        <v>187</v>
      </c>
      <c r="F116" s="4"/>
      <c r="G116" s="4"/>
      <c r="H116" s="4"/>
      <c r="I116" s="4" t="s">
        <v>300</v>
      </c>
      <c r="J116" s="4" t="s">
        <v>843</v>
      </c>
      <c r="K116" s="4" t="s">
        <v>747</v>
      </c>
      <c r="L116" s="4" t="s">
        <v>76</v>
      </c>
      <c r="M116" s="4"/>
      <c r="N116" s="4">
        <v>0.94</v>
      </c>
      <c r="O116" s="4"/>
      <c r="P116" s="4"/>
    </row>
    <row r="117" spans="1:16" x14ac:dyDescent="0.2">
      <c r="A117" s="4" t="str">
        <f>_xlfn.TEXTJOIN(", ",TRUE,文献列表!A$27)</f>
        <v>26</v>
      </c>
      <c r="B117" s="5" t="s">
        <v>176</v>
      </c>
      <c r="C117" s="5">
        <v>2020</v>
      </c>
      <c r="D117" s="4"/>
      <c r="E117" s="4" t="s">
        <v>188</v>
      </c>
      <c r="F117" s="4"/>
      <c r="G117" s="4"/>
      <c r="H117" s="4"/>
      <c r="I117" s="4" t="s">
        <v>300</v>
      </c>
      <c r="J117" s="4" t="s">
        <v>843</v>
      </c>
      <c r="K117" s="4" t="s">
        <v>747</v>
      </c>
      <c r="L117" s="4" t="s">
        <v>76</v>
      </c>
      <c r="M117" s="4"/>
      <c r="N117" s="4">
        <v>7.0000000000000007E-2</v>
      </c>
      <c r="O117" s="4"/>
      <c r="P117" s="4"/>
    </row>
    <row r="118" spans="1:16" x14ac:dyDescent="0.2">
      <c r="A118" s="4" t="str">
        <f>_xlfn.TEXTJOIN(", ",TRUE,文献列表!A$27)</f>
        <v>26</v>
      </c>
      <c r="B118" s="5" t="s">
        <v>176</v>
      </c>
      <c r="C118" s="5">
        <v>2020</v>
      </c>
      <c r="D118" s="4"/>
      <c r="E118" s="4" t="s">
        <v>189</v>
      </c>
      <c r="F118" s="4"/>
      <c r="G118" s="4"/>
      <c r="H118" s="4"/>
      <c r="I118" s="4" t="s">
        <v>300</v>
      </c>
      <c r="J118" s="4" t="s">
        <v>843</v>
      </c>
      <c r="K118" s="4" t="s">
        <v>747</v>
      </c>
      <c r="L118" s="4" t="s">
        <v>76</v>
      </c>
      <c r="M118" s="4"/>
      <c r="N118" s="4">
        <v>0.65</v>
      </c>
      <c r="O118" s="4"/>
      <c r="P118" s="4"/>
    </row>
    <row r="119" spans="1:16" x14ac:dyDescent="0.2">
      <c r="A119" s="4" t="str">
        <f>_xlfn.TEXTJOIN(", ",TRUE,文献列表!A$27)</f>
        <v>26</v>
      </c>
      <c r="B119" s="5" t="s">
        <v>176</v>
      </c>
      <c r="C119" s="5">
        <v>2020</v>
      </c>
      <c r="D119" s="4"/>
      <c r="E119" s="4" t="s">
        <v>190</v>
      </c>
      <c r="F119" s="4"/>
      <c r="G119" s="4"/>
      <c r="H119" s="4"/>
      <c r="I119" s="4" t="s">
        <v>300</v>
      </c>
      <c r="J119" s="4" t="s">
        <v>843</v>
      </c>
      <c r="K119" s="4" t="s">
        <v>747</v>
      </c>
      <c r="L119" s="4" t="s">
        <v>76</v>
      </c>
      <c r="M119" s="4" t="s">
        <v>202</v>
      </c>
      <c r="N119" s="4">
        <v>0.03</v>
      </c>
      <c r="O119" s="4" t="s">
        <v>56</v>
      </c>
      <c r="P119" s="4"/>
    </row>
    <row r="120" spans="1:16" x14ac:dyDescent="0.2">
      <c r="A120" s="4" t="str">
        <f>_xlfn.TEXTJOIN(", ",TRUE,文献列表!A$27)</f>
        <v>26</v>
      </c>
      <c r="B120" s="5" t="s">
        <v>176</v>
      </c>
      <c r="C120" s="5">
        <v>2020</v>
      </c>
      <c r="D120" s="4"/>
      <c r="E120" s="4" t="s">
        <v>191</v>
      </c>
      <c r="F120" s="4"/>
      <c r="G120" s="4"/>
      <c r="H120" s="4" t="s">
        <v>893</v>
      </c>
      <c r="I120" s="4" t="s">
        <v>300</v>
      </c>
      <c r="J120" s="4" t="s">
        <v>841</v>
      </c>
      <c r="K120" s="4" t="s">
        <v>747</v>
      </c>
      <c r="L120" s="4" t="s">
        <v>76</v>
      </c>
      <c r="M120" s="4" t="s">
        <v>202</v>
      </c>
      <c r="N120" s="4">
        <v>0.04</v>
      </c>
      <c r="O120" s="4" t="s">
        <v>56</v>
      </c>
      <c r="P120" s="4"/>
    </row>
    <row r="121" spans="1:16" x14ac:dyDescent="0.2">
      <c r="A121" s="4" t="str">
        <f>_xlfn.TEXTJOIN(", ",TRUE,文献列表!A$27)</f>
        <v>26</v>
      </c>
      <c r="B121" s="5" t="s">
        <v>176</v>
      </c>
      <c r="C121" s="5">
        <v>2020</v>
      </c>
      <c r="D121" s="4"/>
      <c r="E121" s="4" t="s">
        <v>192</v>
      </c>
      <c r="F121" s="4"/>
      <c r="G121" s="4"/>
      <c r="H121" s="4" t="s">
        <v>892</v>
      </c>
      <c r="I121" s="4" t="s">
        <v>300</v>
      </c>
      <c r="J121" s="4" t="s">
        <v>841</v>
      </c>
      <c r="K121" s="4" t="s">
        <v>747</v>
      </c>
      <c r="L121" s="4" t="s">
        <v>76</v>
      </c>
      <c r="M121" s="4" t="s">
        <v>202</v>
      </c>
      <c r="N121" s="4">
        <v>0.01</v>
      </c>
      <c r="O121" s="4" t="s">
        <v>52</v>
      </c>
      <c r="P121" s="4"/>
    </row>
    <row r="122" spans="1:16" x14ac:dyDescent="0.2">
      <c r="A122" s="4" t="str">
        <f>_xlfn.TEXTJOIN(", ",TRUE,文献列表!A$27)</f>
        <v>26</v>
      </c>
      <c r="B122" s="5" t="s">
        <v>176</v>
      </c>
      <c r="C122" s="5">
        <v>2020</v>
      </c>
      <c r="D122" s="4"/>
      <c r="E122" s="4" t="s">
        <v>193</v>
      </c>
      <c r="F122" s="4"/>
      <c r="G122" s="4"/>
      <c r="H122" s="4" t="s">
        <v>101</v>
      </c>
      <c r="I122" s="4" t="s">
        <v>300</v>
      </c>
      <c r="J122" s="4" t="s">
        <v>841</v>
      </c>
      <c r="K122" s="4" t="s">
        <v>747</v>
      </c>
      <c r="L122" s="4" t="s">
        <v>76</v>
      </c>
      <c r="M122" s="4"/>
      <c r="N122" s="4">
        <v>0.24</v>
      </c>
      <c r="O122" s="4"/>
      <c r="P122" s="4"/>
    </row>
    <row r="123" spans="1:16" x14ac:dyDescent="0.2">
      <c r="A123" s="4" t="str">
        <f>_xlfn.TEXTJOIN(", ",TRUE,文献列表!A$27)</f>
        <v>26</v>
      </c>
      <c r="B123" s="5" t="s">
        <v>176</v>
      </c>
      <c r="C123" s="5">
        <v>2020</v>
      </c>
      <c r="D123" s="4"/>
      <c r="E123" s="4" t="s">
        <v>194</v>
      </c>
      <c r="F123" s="4"/>
      <c r="G123" s="4"/>
      <c r="H123" s="4" t="s">
        <v>99</v>
      </c>
      <c r="I123" s="4" t="s">
        <v>300</v>
      </c>
      <c r="J123" s="4" t="s">
        <v>841</v>
      </c>
      <c r="K123" s="4" t="s">
        <v>747</v>
      </c>
      <c r="L123" s="4" t="s">
        <v>76</v>
      </c>
      <c r="M123" s="4" t="s">
        <v>201</v>
      </c>
      <c r="N123" s="4">
        <v>0.01</v>
      </c>
      <c r="O123" s="4" t="s">
        <v>52</v>
      </c>
      <c r="P123" s="4"/>
    </row>
    <row r="124" spans="1:16" x14ac:dyDescent="0.2">
      <c r="A124" s="4" t="str">
        <f>_xlfn.TEXTJOIN(", ",TRUE,文献列表!A$27)</f>
        <v>26</v>
      </c>
      <c r="B124" s="5" t="s">
        <v>176</v>
      </c>
      <c r="C124" s="5">
        <v>2020</v>
      </c>
      <c r="D124" s="4"/>
      <c r="E124" s="4" t="s">
        <v>195</v>
      </c>
      <c r="F124" s="4"/>
      <c r="G124" s="4"/>
      <c r="H124" s="4" t="s">
        <v>620</v>
      </c>
      <c r="I124" s="4" t="s">
        <v>300</v>
      </c>
      <c r="J124" s="4" t="s">
        <v>841</v>
      </c>
      <c r="K124" s="4" t="s">
        <v>747</v>
      </c>
      <c r="L124" s="4" t="s">
        <v>76</v>
      </c>
      <c r="M124" s="4" t="s">
        <v>202</v>
      </c>
      <c r="N124" s="4">
        <v>0</v>
      </c>
      <c r="O124" s="4" t="s">
        <v>51</v>
      </c>
      <c r="P124" s="4"/>
    </row>
    <row r="125" spans="1:16" x14ac:dyDescent="0.2">
      <c r="A125" s="4" t="str">
        <f>_xlfn.TEXTJOIN(", ",TRUE,文献列表!A$27)</f>
        <v>26</v>
      </c>
      <c r="B125" s="5" t="s">
        <v>176</v>
      </c>
      <c r="C125" s="5">
        <v>2020</v>
      </c>
      <c r="D125" s="4"/>
      <c r="E125" s="4" t="s">
        <v>196</v>
      </c>
      <c r="F125" s="4"/>
      <c r="G125" s="4"/>
      <c r="H125" s="4" t="s">
        <v>816</v>
      </c>
      <c r="I125" s="4" t="s">
        <v>300</v>
      </c>
      <c r="J125" s="4" t="s">
        <v>843</v>
      </c>
      <c r="K125" s="4" t="s">
        <v>747</v>
      </c>
      <c r="L125" s="4" t="s">
        <v>76</v>
      </c>
      <c r="M125" s="4"/>
      <c r="N125" s="4">
        <v>0.15</v>
      </c>
      <c r="O125" s="4"/>
      <c r="P125" s="4"/>
    </row>
    <row r="126" spans="1:16" x14ac:dyDescent="0.2">
      <c r="A126" s="4" t="str">
        <f>_xlfn.TEXTJOIN(", ",TRUE,文献列表!A$27)</f>
        <v>26</v>
      </c>
      <c r="B126" s="5" t="s">
        <v>176</v>
      </c>
      <c r="C126" s="5">
        <v>2020</v>
      </c>
      <c r="D126" s="4"/>
      <c r="E126" s="4" t="s">
        <v>197</v>
      </c>
      <c r="F126" s="4"/>
      <c r="G126" s="4"/>
      <c r="H126" s="4" t="s">
        <v>101</v>
      </c>
      <c r="I126" s="4" t="s">
        <v>300</v>
      </c>
      <c r="J126" s="4" t="s">
        <v>843</v>
      </c>
      <c r="K126" s="4" t="s">
        <v>747</v>
      </c>
      <c r="L126" s="4" t="s">
        <v>76</v>
      </c>
      <c r="M126" s="4"/>
      <c r="N126" s="4">
        <v>0.64</v>
      </c>
      <c r="O126" s="4"/>
      <c r="P126" s="4"/>
    </row>
    <row r="127" spans="1:16" x14ac:dyDescent="0.2">
      <c r="A127" s="4" t="str">
        <f>_xlfn.TEXTJOIN(", ",TRUE,文献列表!A$27)</f>
        <v>26</v>
      </c>
      <c r="B127" s="5" t="s">
        <v>176</v>
      </c>
      <c r="C127" s="5">
        <v>2020</v>
      </c>
      <c r="D127" s="4"/>
      <c r="E127" s="4" t="s">
        <v>198</v>
      </c>
      <c r="F127" s="4"/>
      <c r="G127" s="4"/>
      <c r="H127" s="4" t="s">
        <v>620</v>
      </c>
      <c r="I127" s="4" t="s">
        <v>300</v>
      </c>
      <c r="J127" s="4" t="s">
        <v>843</v>
      </c>
      <c r="K127" s="4" t="s">
        <v>747</v>
      </c>
      <c r="L127" s="4" t="s">
        <v>76</v>
      </c>
      <c r="M127" s="4"/>
      <c r="N127" s="4">
        <v>0.93</v>
      </c>
      <c r="O127" s="4"/>
      <c r="P127" s="4"/>
    </row>
    <row r="128" spans="1:16" x14ac:dyDescent="0.2">
      <c r="A128" s="4" t="str">
        <f>_xlfn.TEXTJOIN(", ",TRUE,文献列表!A$27)</f>
        <v>26</v>
      </c>
      <c r="B128" s="5" t="s">
        <v>176</v>
      </c>
      <c r="C128" s="5">
        <v>2020</v>
      </c>
      <c r="D128" s="4"/>
      <c r="E128" s="4" t="s">
        <v>199</v>
      </c>
      <c r="F128" s="4"/>
      <c r="G128" s="4"/>
      <c r="H128" s="4" t="s">
        <v>620</v>
      </c>
      <c r="I128" s="4" t="s">
        <v>300</v>
      </c>
      <c r="J128" s="4" t="s">
        <v>843</v>
      </c>
      <c r="K128" s="4" t="s">
        <v>747</v>
      </c>
      <c r="L128" s="4" t="s">
        <v>76</v>
      </c>
      <c r="M128" s="4"/>
      <c r="N128" s="4">
        <v>0.63</v>
      </c>
      <c r="O128" s="4"/>
      <c r="P128" s="4"/>
    </row>
    <row r="129" spans="1:16" x14ac:dyDescent="0.2">
      <c r="A129" s="4" t="str">
        <f>_xlfn.TEXTJOIN(", ",TRUE,文献列表!A$27)</f>
        <v>26</v>
      </c>
      <c r="B129" s="5" t="s">
        <v>176</v>
      </c>
      <c r="C129" s="5">
        <v>2020</v>
      </c>
      <c r="D129" s="4"/>
      <c r="E129" s="4" t="s">
        <v>200</v>
      </c>
      <c r="F129" s="4"/>
      <c r="G129" s="4"/>
      <c r="H129" s="4" t="s">
        <v>620</v>
      </c>
      <c r="I129" s="4" t="s">
        <v>300</v>
      </c>
      <c r="J129" s="4" t="s">
        <v>843</v>
      </c>
      <c r="K129" s="4" t="s">
        <v>747</v>
      </c>
      <c r="L129" s="4" t="s">
        <v>76</v>
      </c>
      <c r="M129" s="4"/>
      <c r="N129" s="4">
        <v>0.33</v>
      </c>
      <c r="O129" s="4"/>
      <c r="P129" s="4"/>
    </row>
    <row r="130" spans="1:16" x14ac:dyDescent="0.2">
      <c r="A130" s="4" t="str">
        <f>_xlfn.TEXTJOIN(", ",TRUE,文献列表!A$30)</f>
        <v>29</v>
      </c>
      <c r="B130" s="5" t="s">
        <v>33</v>
      </c>
      <c r="C130" s="5">
        <v>2021</v>
      </c>
      <c r="D130" s="9" t="s">
        <v>499</v>
      </c>
      <c r="E130" s="4" t="s">
        <v>39</v>
      </c>
      <c r="F130" s="9" t="s">
        <v>805</v>
      </c>
      <c r="G130" s="4" t="s">
        <v>804</v>
      </c>
      <c r="H130" s="4" t="s">
        <v>101</v>
      </c>
      <c r="I130" s="9" t="s">
        <v>431</v>
      </c>
      <c r="J130" s="9"/>
      <c r="K130" s="4" t="s">
        <v>747</v>
      </c>
      <c r="L130" s="9" t="s">
        <v>73</v>
      </c>
      <c r="M130" s="4"/>
      <c r="N130" s="9">
        <v>0.41699999999999998</v>
      </c>
      <c r="O130" s="4"/>
      <c r="P130" s="4"/>
    </row>
    <row r="131" spans="1:16" x14ac:dyDescent="0.2">
      <c r="A131" s="4" t="str">
        <f>_xlfn.TEXTJOIN(", ",TRUE,文献列表!A$30)</f>
        <v>29</v>
      </c>
      <c r="B131" s="5" t="s">
        <v>33</v>
      </c>
      <c r="C131" s="5">
        <v>2021</v>
      </c>
      <c r="D131" s="9" t="s">
        <v>499</v>
      </c>
      <c r="E131" s="4" t="s">
        <v>40</v>
      </c>
      <c r="F131" s="9" t="s">
        <v>805</v>
      </c>
      <c r="G131" s="4" t="s">
        <v>804</v>
      </c>
      <c r="H131" s="4" t="s">
        <v>101</v>
      </c>
      <c r="I131" s="9" t="s">
        <v>431</v>
      </c>
      <c r="J131" s="9"/>
      <c r="K131" s="4" t="s">
        <v>747</v>
      </c>
      <c r="L131" s="9" t="s">
        <v>73</v>
      </c>
      <c r="M131" s="4"/>
      <c r="N131" s="9">
        <v>0.26700000000000002</v>
      </c>
      <c r="O131" s="4"/>
      <c r="P131" s="4"/>
    </row>
    <row r="132" spans="1:16" x14ac:dyDescent="0.2">
      <c r="A132" s="4" t="str">
        <f>_xlfn.TEXTJOIN(", ",TRUE,文献列表!A$31)</f>
        <v>30</v>
      </c>
      <c r="B132" s="5" t="s">
        <v>11</v>
      </c>
      <c r="C132" s="2">
        <v>2024</v>
      </c>
      <c r="D132" s="9" t="s">
        <v>492</v>
      </c>
      <c r="E132" s="4" t="s">
        <v>822</v>
      </c>
      <c r="F132" s="4" t="s">
        <v>821</v>
      </c>
      <c r="G132" s="4" t="s">
        <v>491</v>
      </c>
      <c r="H132" s="4" t="s">
        <v>860</v>
      </c>
      <c r="I132" s="9" t="s">
        <v>300</v>
      </c>
      <c r="J132" s="9" t="s">
        <v>853</v>
      </c>
      <c r="K132" s="9" t="s">
        <v>269</v>
      </c>
      <c r="L132" s="9" t="s">
        <v>269</v>
      </c>
      <c r="M132" s="4"/>
      <c r="N132" s="4" t="s">
        <v>50</v>
      </c>
      <c r="O132" s="4" t="s">
        <v>51</v>
      </c>
      <c r="P132" s="9" t="s">
        <v>823</v>
      </c>
    </row>
    <row r="133" spans="1:16" x14ac:dyDescent="0.2">
      <c r="A133" s="4" t="str">
        <f>_xlfn.TEXTJOIN(", ",TRUE,文献列表!A$31)</f>
        <v>30</v>
      </c>
      <c r="B133" s="5" t="s">
        <v>11</v>
      </c>
      <c r="C133" s="2">
        <v>2024</v>
      </c>
      <c r="D133" s="9" t="s">
        <v>492</v>
      </c>
      <c r="E133" s="4" t="s">
        <v>807</v>
      </c>
      <c r="F133" s="4" t="s">
        <v>815</v>
      </c>
      <c r="G133" s="4" t="s">
        <v>491</v>
      </c>
      <c r="H133" s="9" t="s">
        <v>814</v>
      </c>
      <c r="I133" s="9" t="s">
        <v>300</v>
      </c>
      <c r="J133" s="9" t="s">
        <v>853</v>
      </c>
      <c r="K133" s="9" t="s">
        <v>269</v>
      </c>
      <c r="L133" s="9" t="s">
        <v>269</v>
      </c>
      <c r="M133" s="4"/>
      <c r="N133" s="4" t="s">
        <v>806</v>
      </c>
      <c r="O133" s="4" t="s">
        <v>51</v>
      </c>
      <c r="P133" s="4"/>
    </row>
    <row r="134" spans="1:16" x14ac:dyDescent="0.2">
      <c r="A134" s="4" t="str">
        <f>_xlfn.TEXTJOIN(", ",TRUE,文献列表!A$31)</f>
        <v>30</v>
      </c>
      <c r="B134" s="5" t="s">
        <v>11</v>
      </c>
      <c r="C134" s="2">
        <v>2024</v>
      </c>
      <c r="D134" s="9" t="s">
        <v>492</v>
      </c>
      <c r="E134" s="4" t="s">
        <v>810</v>
      </c>
      <c r="F134" s="4"/>
      <c r="G134" s="4" t="s">
        <v>491</v>
      </c>
      <c r="H134" s="9" t="s">
        <v>814</v>
      </c>
      <c r="I134" s="9" t="s">
        <v>813</v>
      </c>
      <c r="J134" s="9"/>
      <c r="K134" s="9" t="s">
        <v>269</v>
      </c>
      <c r="L134" s="9" t="s">
        <v>269</v>
      </c>
      <c r="M134" s="4"/>
      <c r="N134" s="4"/>
      <c r="O134" s="4"/>
      <c r="P134" s="4"/>
    </row>
    <row r="135" spans="1:16" x14ac:dyDescent="0.2">
      <c r="A135" s="4" t="str">
        <f>_xlfn.TEXTJOIN(", ",TRUE,文献列表!A$31)</f>
        <v>30</v>
      </c>
      <c r="B135" s="5" t="s">
        <v>11</v>
      </c>
      <c r="C135" s="2">
        <v>2024</v>
      </c>
      <c r="D135" s="9" t="s">
        <v>492</v>
      </c>
      <c r="E135" s="4" t="s">
        <v>808</v>
      </c>
      <c r="F135" s="4" t="s">
        <v>817</v>
      </c>
      <c r="G135" s="4" t="s">
        <v>491</v>
      </c>
      <c r="H135" s="9" t="s">
        <v>820</v>
      </c>
      <c r="I135" s="9" t="s">
        <v>300</v>
      </c>
      <c r="J135" s="9" t="s">
        <v>853</v>
      </c>
      <c r="K135" s="9" t="s">
        <v>269</v>
      </c>
      <c r="L135" s="9" t="s">
        <v>269</v>
      </c>
      <c r="M135" s="4"/>
      <c r="N135" s="4" t="s">
        <v>50</v>
      </c>
      <c r="O135" s="4" t="s">
        <v>51</v>
      </c>
      <c r="P135" s="4"/>
    </row>
    <row r="136" spans="1:16" x14ac:dyDescent="0.2">
      <c r="A136" s="4" t="str">
        <f>_xlfn.TEXTJOIN(", ",TRUE,文献列表!A$31)</f>
        <v>30</v>
      </c>
      <c r="B136" s="5" t="s">
        <v>11</v>
      </c>
      <c r="C136" s="2">
        <v>2024</v>
      </c>
      <c r="D136" s="9" t="s">
        <v>492</v>
      </c>
      <c r="E136" s="4" t="s">
        <v>809</v>
      </c>
      <c r="F136" s="4"/>
      <c r="G136" s="4" t="s">
        <v>491</v>
      </c>
      <c r="H136" s="9" t="s">
        <v>820</v>
      </c>
      <c r="I136" s="4"/>
      <c r="J136" s="4"/>
      <c r="K136" s="9" t="s">
        <v>269</v>
      </c>
      <c r="L136" s="9" t="s">
        <v>269</v>
      </c>
      <c r="M136" s="4"/>
      <c r="N136" s="4"/>
      <c r="O136" s="4"/>
      <c r="P136" s="4"/>
    </row>
    <row r="137" spans="1:16" x14ac:dyDescent="0.2">
      <c r="A137" s="4" t="str">
        <f>_xlfn.TEXTJOIN(", ",TRUE,文献列表!A$31)</f>
        <v>30</v>
      </c>
      <c r="B137" s="5" t="s">
        <v>11</v>
      </c>
      <c r="C137" s="2">
        <v>2024</v>
      </c>
      <c r="D137" s="9" t="s">
        <v>492</v>
      </c>
      <c r="E137" s="4" t="s">
        <v>811</v>
      </c>
      <c r="F137" s="4" t="s">
        <v>818</v>
      </c>
      <c r="G137" s="4" t="s">
        <v>491</v>
      </c>
      <c r="H137" s="9" t="s">
        <v>101</v>
      </c>
      <c r="I137" s="9" t="s">
        <v>431</v>
      </c>
      <c r="J137" s="9" t="s">
        <v>853</v>
      </c>
      <c r="K137" s="9" t="s">
        <v>269</v>
      </c>
      <c r="L137" s="9" t="s">
        <v>269</v>
      </c>
      <c r="M137" s="4"/>
      <c r="N137" s="4"/>
      <c r="O137" s="4"/>
      <c r="P137" s="4"/>
    </row>
    <row r="138" spans="1:16" x14ac:dyDescent="0.2">
      <c r="A138" s="4" t="str">
        <f>_xlfn.TEXTJOIN(", ",TRUE,文献列表!A$31)</f>
        <v>30</v>
      </c>
      <c r="B138" s="5" t="s">
        <v>11</v>
      </c>
      <c r="C138" s="2">
        <v>2024</v>
      </c>
      <c r="D138" s="9" t="s">
        <v>492</v>
      </c>
      <c r="E138" s="4" t="s">
        <v>812</v>
      </c>
      <c r="F138" s="4" t="s">
        <v>819</v>
      </c>
      <c r="G138" s="4" t="s">
        <v>491</v>
      </c>
      <c r="H138" s="9" t="s">
        <v>816</v>
      </c>
      <c r="I138" s="9" t="s">
        <v>300</v>
      </c>
      <c r="J138" s="9" t="s">
        <v>853</v>
      </c>
      <c r="K138" s="9" t="s">
        <v>269</v>
      </c>
      <c r="L138" s="9" t="s">
        <v>269</v>
      </c>
      <c r="M138" s="4"/>
      <c r="N138" s="4"/>
      <c r="O138" s="4"/>
      <c r="P138" s="4"/>
    </row>
  </sheetData>
  <phoneticPr fontId="1"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34124-7063-4F74-80FD-65AB7C04D1F5}">
  <dimension ref="A1:L50"/>
  <sheetViews>
    <sheetView zoomScale="115" zoomScaleNormal="115" workbookViewId="0">
      <pane xSplit="1" ySplit="1" topLeftCell="B2" activePane="bottomRight" state="frozenSplit"/>
      <selection pane="topRight" activeCell="B1" sqref="B1"/>
      <selection pane="bottomLeft" activeCell="A2" sqref="A2"/>
      <selection pane="bottomRight" activeCell="E15" sqref="E15"/>
    </sheetView>
  </sheetViews>
  <sheetFormatPr defaultRowHeight="14.25" x14ac:dyDescent="0.2"/>
  <cols>
    <col min="1" max="1" width="20.625" customWidth="1"/>
    <col min="2" max="2" width="29" customWidth="1"/>
    <col min="3" max="3" width="20.625" customWidth="1"/>
    <col min="4" max="4" width="14.75" customWidth="1"/>
    <col min="5" max="5" width="17" customWidth="1"/>
    <col min="7" max="7" width="38" customWidth="1"/>
    <col min="8" max="8" width="10.875" customWidth="1"/>
    <col min="9" max="9" width="6.625" customWidth="1"/>
    <col min="10" max="11" width="13.75" customWidth="1"/>
  </cols>
  <sheetData>
    <row r="1" spans="1:12" x14ac:dyDescent="0.2">
      <c r="A1" s="4" t="s">
        <v>62</v>
      </c>
      <c r="B1" s="4" t="s">
        <v>339</v>
      </c>
      <c r="C1" s="4" t="s">
        <v>69</v>
      </c>
      <c r="D1" s="4" t="s">
        <v>247</v>
      </c>
      <c r="E1" s="4" t="s">
        <v>260</v>
      </c>
      <c r="F1" s="4" t="s">
        <v>21</v>
      </c>
      <c r="G1" s="4" t="s">
        <v>263</v>
      </c>
      <c r="H1" s="4" t="s">
        <v>299</v>
      </c>
      <c r="I1" s="4" t="s">
        <v>307</v>
      </c>
      <c r="J1" s="4" t="s">
        <v>306</v>
      </c>
      <c r="K1" s="4" t="s">
        <v>308</v>
      </c>
      <c r="L1" s="4" t="s">
        <v>63</v>
      </c>
    </row>
    <row r="2" spans="1:12" x14ac:dyDescent="0.2">
      <c r="A2" s="6" t="s">
        <v>348</v>
      </c>
      <c r="B2" s="4"/>
      <c r="C2" s="4" t="s">
        <v>340</v>
      </c>
      <c r="D2" s="4"/>
      <c r="E2" s="4" t="s">
        <v>274</v>
      </c>
      <c r="F2" s="4">
        <v>1986</v>
      </c>
      <c r="G2" s="17" t="str">
        <f>_xlfn.TEXTJOIN(", ",TRUE,文献列表!A3)</f>
        <v>2</v>
      </c>
      <c r="H2" s="4" t="s">
        <v>316</v>
      </c>
      <c r="I2" s="4" t="s">
        <v>480</v>
      </c>
      <c r="J2" s="4" t="s">
        <v>431</v>
      </c>
      <c r="K2" s="4"/>
      <c r="L2" s="4"/>
    </row>
    <row r="3" spans="1:12" x14ac:dyDescent="0.2">
      <c r="A3" s="6" t="s">
        <v>476</v>
      </c>
      <c r="B3" s="28"/>
      <c r="C3" s="4" t="s">
        <v>477</v>
      </c>
      <c r="D3" s="4"/>
      <c r="E3" s="4" t="s">
        <v>478</v>
      </c>
      <c r="F3" s="10">
        <v>2019</v>
      </c>
      <c r="G3" s="17" t="str">
        <f>_xlfn.TEXTJOIN(", ",TRUE,文献列表!A26)</f>
        <v>25</v>
      </c>
      <c r="H3" s="4" t="s">
        <v>316</v>
      </c>
      <c r="I3" s="4" t="s">
        <v>481</v>
      </c>
      <c r="J3" s="4" t="s">
        <v>431</v>
      </c>
      <c r="K3" s="4"/>
      <c r="L3" s="4" t="s">
        <v>479</v>
      </c>
    </row>
    <row r="4" spans="1:12" x14ac:dyDescent="0.2">
      <c r="A4" s="4" t="s">
        <v>259</v>
      </c>
      <c r="B4" s="6" t="s">
        <v>483</v>
      </c>
      <c r="C4" s="31" t="s">
        <v>211</v>
      </c>
      <c r="D4" s="4"/>
      <c r="E4" s="4" t="s">
        <v>266</v>
      </c>
      <c r="F4" s="4">
        <v>1973</v>
      </c>
      <c r="G4" s="17" t="str">
        <f>_xlfn.TEXTJOIN(", ",TRUE,文献列表!A31,文献列表!A30,文献列表!A25,文献列表!A24,文献列表!A22,文献列表!A17,文献列表!A15,文献列表!A12,文献列表!A11,文献列表!A10,文献列表!A9,文献列表!A7,文献列表!A4,文献列表!A3)</f>
        <v>30, 29, 24, 23, 21, 16, 14, 11, 10, 9, 8, 6, 3, 2</v>
      </c>
      <c r="H4" s="4" t="s">
        <v>316</v>
      </c>
      <c r="I4" s="4" t="s">
        <v>117</v>
      </c>
      <c r="J4" s="4" t="s">
        <v>431</v>
      </c>
      <c r="K4" s="4"/>
      <c r="L4" s="4" t="s">
        <v>501</v>
      </c>
    </row>
    <row r="5" spans="1:12" x14ac:dyDescent="0.2">
      <c r="A5" s="4" t="s">
        <v>311</v>
      </c>
      <c r="B5" s="4"/>
      <c r="C5" s="4" t="s">
        <v>310</v>
      </c>
      <c r="D5" s="4"/>
      <c r="E5" s="4" t="s">
        <v>18</v>
      </c>
      <c r="F5" s="10">
        <v>1989</v>
      </c>
      <c r="G5" s="17" t="str">
        <f>_xlfn.TEXTJOIN(", ",TRUE,文献列表!A15,文献列表!A12,文献列表!A11,文献列表!A10,文献列表!A9,文献列表!A7,文献列表!A4)</f>
        <v>14, 11, 10, 9, 8, 6, 3</v>
      </c>
      <c r="H5" s="4" t="s">
        <v>316</v>
      </c>
      <c r="I5" s="4" t="s">
        <v>116</v>
      </c>
      <c r="J5" s="4" t="s">
        <v>431</v>
      </c>
      <c r="K5" s="4"/>
      <c r="L5" s="4" t="s">
        <v>347</v>
      </c>
    </row>
    <row r="6" spans="1:12" x14ac:dyDescent="0.2">
      <c r="A6" s="4" t="s">
        <v>429</v>
      </c>
      <c r="B6" s="4"/>
      <c r="C6" s="4" t="s">
        <v>430</v>
      </c>
      <c r="D6" s="4"/>
      <c r="E6" s="4" t="s">
        <v>13</v>
      </c>
      <c r="F6" s="10" t="s">
        <v>422</v>
      </c>
      <c r="G6" s="17" t="str">
        <f>_xlfn.TEXTJOIN(", ",TRUE,文献列表!A22,文献列表!A18,文献列表!A16,文献列表!A2)</f>
        <v>21, 17, 15, 1</v>
      </c>
      <c r="H6" s="4" t="s">
        <v>316</v>
      </c>
      <c r="I6" s="4" t="s">
        <v>117</v>
      </c>
      <c r="J6" s="4" t="s">
        <v>431</v>
      </c>
      <c r="K6" s="4"/>
      <c r="L6" s="4"/>
    </row>
    <row r="7" spans="1:12" x14ac:dyDescent="0.2">
      <c r="A7" s="6" t="s">
        <v>579</v>
      </c>
      <c r="B7" s="4" t="s">
        <v>580</v>
      </c>
      <c r="C7" s="4" t="s">
        <v>581</v>
      </c>
      <c r="D7" s="4"/>
      <c r="E7" s="4" t="s">
        <v>582</v>
      </c>
      <c r="F7" s="4">
        <v>1970</v>
      </c>
      <c r="G7" s="17" t="str">
        <f>_xlfn.TEXTJOIN(", ",TRUE,文献列表!A2)</f>
        <v>1</v>
      </c>
      <c r="H7" s="4" t="s">
        <v>316</v>
      </c>
      <c r="I7" s="4"/>
      <c r="J7" s="4"/>
      <c r="K7" s="4"/>
      <c r="L7" s="4"/>
    </row>
    <row r="8" spans="1:12" x14ac:dyDescent="0.2">
      <c r="A8" s="6" t="s">
        <v>583</v>
      </c>
      <c r="B8" s="4" t="s">
        <v>584</v>
      </c>
      <c r="C8" s="4" t="s">
        <v>585</v>
      </c>
      <c r="D8" s="4"/>
      <c r="E8" s="4"/>
      <c r="F8" s="4"/>
      <c r="G8" s="17" t="str">
        <f>_xlfn.TEXTJOIN(", ",TRUE,文献列表!A2)</f>
        <v>1</v>
      </c>
      <c r="H8" s="4" t="s">
        <v>316</v>
      </c>
      <c r="I8" s="4"/>
      <c r="J8" s="4"/>
      <c r="K8" s="4"/>
      <c r="L8" s="4"/>
    </row>
    <row r="9" spans="1:12" x14ac:dyDescent="0.2">
      <c r="A9" s="4" t="s">
        <v>491</v>
      </c>
      <c r="B9" s="4"/>
      <c r="C9" s="4"/>
      <c r="D9" s="4"/>
      <c r="E9" s="2" t="s">
        <v>11</v>
      </c>
      <c r="F9" s="2">
        <v>2024</v>
      </c>
      <c r="G9" s="17" t="str">
        <f>_xlfn.TEXTJOIN(", ",TRUE,文献列表!A31)</f>
        <v>30</v>
      </c>
      <c r="H9" s="2" t="s">
        <v>300</v>
      </c>
      <c r="I9" s="4" t="s">
        <v>168</v>
      </c>
      <c r="J9" s="2" t="s">
        <v>298</v>
      </c>
      <c r="K9" s="2"/>
      <c r="L9" s="4"/>
    </row>
    <row r="10" spans="1:12" x14ac:dyDescent="0.2">
      <c r="A10" s="4" t="s">
        <v>166</v>
      </c>
      <c r="B10" s="4"/>
      <c r="C10" s="4" t="s">
        <v>356</v>
      </c>
      <c r="D10" s="4"/>
      <c r="E10" s="4" t="s">
        <v>118</v>
      </c>
      <c r="F10" s="4">
        <v>1987</v>
      </c>
      <c r="G10" s="17" t="str">
        <f>_xlfn.TEXTJOIN(", ",TRUE,文献列表!A31,文献列表!A15,文献列表!A14,文献列表!A13,文献列表!A9)</f>
        <v>30, 14, 13, 12, 8</v>
      </c>
      <c r="H10" s="4" t="s">
        <v>303</v>
      </c>
      <c r="I10" s="4" t="s">
        <v>168</v>
      </c>
      <c r="J10" s="2" t="s">
        <v>298</v>
      </c>
      <c r="K10" s="2" t="s">
        <v>309</v>
      </c>
      <c r="L10" s="4" t="s">
        <v>851</v>
      </c>
    </row>
    <row r="11" spans="1:12" x14ac:dyDescent="0.2">
      <c r="A11" s="4" t="s">
        <v>149</v>
      </c>
      <c r="B11" s="4"/>
      <c r="C11" s="4" t="s">
        <v>119</v>
      </c>
      <c r="D11" s="4"/>
      <c r="E11" s="4" t="s">
        <v>148</v>
      </c>
      <c r="F11" s="4">
        <v>1974</v>
      </c>
      <c r="G11" s="17" t="str">
        <f>_xlfn.TEXTJOIN(", ",TRUE,文献列表!A9)</f>
        <v>8</v>
      </c>
      <c r="H11" s="4" t="s">
        <v>573</v>
      </c>
      <c r="I11" s="4" t="s">
        <v>168</v>
      </c>
      <c r="J11" s="2" t="s">
        <v>298</v>
      </c>
      <c r="K11" s="4" t="s">
        <v>301</v>
      </c>
      <c r="L11" s="4"/>
    </row>
    <row r="12" spans="1:12" x14ac:dyDescent="0.2">
      <c r="A12" s="4" t="s">
        <v>165</v>
      </c>
      <c r="B12" s="4"/>
      <c r="C12" s="4" t="s">
        <v>162</v>
      </c>
      <c r="D12" s="4"/>
      <c r="E12" s="4" t="s">
        <v>150</v>
      </c>
      <c r="F12" s="4">
        <v>1972</v>
      </c>
      <c r="G12" s="17" t="str">
        <f>_xlfn.TEXTJOIN(", ",TRUE,文献列表!A9)</f>
        <v>8</v>
      </c>
      <c r="I12" s="4" t="s">
        <v>168</v>
      </c>
      <c r="J12" s="2" t="s">
        <v>298</v>
      </c>
      <c r="K12" s="2" t="s">
        <v>309</v>
      </c>
      <c r="L12" s="4"/>
    </row>
    <row r="13" spans="1:12" x14ac:dyDescent="0.2">
      <c r="A13" s="4" t="s">
        <v>164</v>
      </c>
      <c r="B13" s="4"/>
      <c r="C13" s="4" t="s">
        <v>160</v>
      </c>
      <c r="D13" s="4"/>
      <c r="E13" s="4" t="s">
        <v>163</v>
      </c>
      <c r="F13" s="4">
        <v>1990</v>
      </c>
      <c r="G13" s="17" t="str">
        <f>_xlfn.TEXTJOIN(", ",TRUE,文献列表!A9)</f>
        <v>8</v>
      </c>
      <c r="H13" s="4" t="s">
        <v>303</v>
      </c>
      <c r="I13" s="4" t="s">
        <v>168</v>
      </c>
      <c r="J13" s="2" t="s">
        <v>298</v>
      </c>
      <c r="K13" s="4" t="s">
        <v>301</v>
      </c>
      <c r="L13" s="4" t="s">
        <v>398</v>
      </c>
    </row>
    <row r="14" spans="1:12" x14ac:dyDescent="0.2">
      <c r="A14" s="4" t="s">
        <v>167</v>
      </c>
      <c r="B14" s="4"/>
      <c r="C14" s="4" t="s">
        <v>72</v>
      </c>
      <c r="D14" s="4"/>
      <c r="E14" s="4" t="s">
        <v>70</v>
      </c>
      <c r="F14" s="4">
        <v>2004</v>
      </c>
      <c r="G14" s="17" t="str">
        <f>_xlfn.TEXTJOIN(", ",TRUE,文献列表!A30)</f>
        <v>29</v>
      </c>
      <c r="H14" s="4" t="s">
        <v>302</v>
      </c>
      <c r="I14" s="4" t="s">
        <v>168</v>
      </c>
      <c r="J14" s="2" t="s">
        <v>298</v>
      </c>
      <c r="K14" s="2"/>
      <c r="L14" s="4"/>
    </row>
    <row r="15" spans="1:12" x14ac:dyDescent="0.2">
      <c r="A15" s="4" t="s">
        <v>313</v>
      </c>
      <c r="B15" s="4"/>
      <c r="C15" s="4" t="s">
        <v>314</v>
      </c>
      <c r="D15" s="35" t="s">
        <v>520</v>
      </c>
      <c r="E15" s="4" t="s">
        <v>315</v>
      </c>
      <c r="F15" s="4">
        <v>2005</v>
      </c>
      <c r="G15" s="17" t="str">
        <f>_xlfn.TEXTJOIN(", ",TRUE,文献列表!A21)</f>
        <v>20</v>
      </c>
      <c r="H15" s="4" t="s">
        <v>316</v>
      </c>
      <c r="I15" s="4" t="s">
        <v>168</v>
      </c>
      <c r="J15" s="2" t="s">
        <v>298</v>
      </c>
      <c r="K15" s="4"/>
      <c r="L15" s="4" t="s">
        <v>521</v>
      </c>
    </row>
    <row r="16" spans="1:12" x14ac:dyDescent="0.2">
      <c r="A16" s="4" t="s">
        <v>320</v>
      </c>
      <c r="B16" s="4" t="s">
        <v>321</v>
      </c>
      <c r="D16" s="21" t="s">
        <v>325</v>
      </c>
      <c r="E16" s="4" t="s">
        <v>397</v>
      </c>
      <c r="F16" s="4">
        <v>1987</v>
      </c>
      <c r="G16" s="17" t="str">
        <f>_xlfn.TEXTJOIN(", ",TRUE,文献列表!A5)</f>
        <v>4</v>
      </c>
      <c r="H16" s="4" t="s">
        <v>316</v>
      </c>
      <c r="I16" s="4" t="s">
        <v>168</v>
      </c>
      <c r="J16" s="2" t="s">
        <v>298</v>
      </c>
      <c r="K16" s="4"/>
      <c r="L16" s="4"/>
    </row>
    <row r="17" spans="1:12" x14ac:dyDescent="0.2">
      <c r="A17" s="4" t="s">
        <v>27</v>
      </c>
      <c r="B17" s="4"/>
      <c r="C17" s="4"/>
      <c r="E17" s="4" t="s">
        <v>64</v>
      </c>
      <c r="F17" s="4">
        <v>2022</v>
      </c>
      <c r="G17" s="17" t="str">
        <f>_xlfn.TEXTJOIN(", ",TRUE,文献列表!A31)</f>
        <v>30</v>
      </c>
      <c r="H17" s="2" t="s">
        <v>300</v>
      </c>
      <c r="I17" s="4" t="s">
        <v>346</v>
      </c>
      <c r="J17" s="4" t="s">
        <v>298</v>
      </c>
      <c r="K17" s="4"/>
      <c r="L17" s="4"/>
    </row>
    <row r="18" spans="1:12" x14ac:dyDescent="0.2">
      <c r="A18" s="4" t="s">
        <v>26</v>
      </c>
      <c r="B18" s="35" t="s">
        <v>508</v>
      </c>
      <c r="C18" s="4" t="s">
        <v>65</v>
      </c>
      <c r="D18" s="4"/>
      <c r="E18" s="4" t="s">
        <v>66</v>
      </c>
      <c r="F18" s="4">
        <v>2008</v>
      </c>
      <c r="G18" s="17" t="str">
        <f>_xlfn.TEXTJOIN(", ",TRUE,文献列表!A31,文献列表!A30,文献列表!A28,文献列表!A29,文献列表!A22,文献列表!A18)</f>
        <v>30, 29, 27, 28, 21, 17</v>
      </c>
      <c r="H18" s="4" t="s">
        <v>302</v>
      </c>
      <c r="I18" s="4" t="s">
        <v>346</v>
      </c>
      <c r="J18" s="4" t="s">
        <v>297</v>
      </c>
      <c r="K18" s="4"/>
      <c r="L18" s="4"/>
    </row>
    <row r="19" spans="1:12" x14ac:dyDescent="0.2">
      <c r="A19" s="4" t="s">
        <v>484</v>
      </c>
      <c r="B19" s="4" t="s">
        <v>486</v>
      </c>
      <c r="C19" s="4" t="s">
        <v>485</v>
      </c>
      <c r="D19" s="4"/>
      <c r="E19" s="4"/>
      <c r="F19" s="4"/>
      <c r="G19" s="17" t="str">
        <f>_xlfn.TEXTJOIN(", ",TRUE,文献列表!A25)</f>
        <v>24</v>
      </c>
      <c r="H19" s="4" t="s">
        <v>475</v>
      </c>
      <c r="I19" s="4" t="s">
        <v>489</v>
      </c>
      <c r="J19" s="4"/>
      <c r="K19" s="4"/>
      <c r="L19" s="4"/>
    </row>
    <row r="20" spans="1:12" x14ac:dyDescent="0.2">
      <c r="A20" s="4" t="s">
        <v>487</v>
      </c>
      <c r="B20" s="4"/>
      <c r="C20" s="4" t="s">
        <v>488</v>
      </c>
      <c r="D20" s="4" t="s">
        <v>538</v>
      </c>
      <c r="E20" s="4"/>
      <c r="F20" s="4"/>
      <c r="G20" s="17" t="str">
        <f>_xlfn.TEXTJOIN(", ",TRUE,文献列表!A25,文献列表!A24)</f>
        <v>24, 23</v>
      </c>
      <c r="H20" s="2" t="s">
        <v>300</v>
      </c>
      <c r="I20" s="4" t="s">
        <v>346</v>
      </c>
      <c r="J20" s="4"/>
      <c r="K20" s="4"/>
      <c r="L20" s="4" t="s">
        <v>527</v>
      </c>
    </row>
    <row r="21" spans="1:12" x14ac:dyDescent="0.2">
      <c r="A21" s="28" t="s">
        <v>532</v>
      </c>
      <c r="B21" s="4" t="s">
        <v>533</v>
      </c>
      <c r="C21" s="4"/>
      <c r="D21" s="4" t="s">
        <v>534</v>
      </c>
      <c r="E21" s="4" t="s">
        <v>529</v>
      </c>
      <c r="F21" s="4">
        <v>2017</v>
      </c>
      <c r="G21" s="17" t="str">
        <f>_xlfn.TEXTJOIN(", ",TRUE,文献列表!A24)</f>
        <v>23</v>
      </c>
      <c r="H21" s="2" t="s">
        <v>300</v>
      </c>
      <c r="I21" s="4" t="s">
        <v>346</v>
      </c>
      <c r="J21" s="4"/>
      <c r="K21" s="4"/>
      <c r="L21" s="4"/>
    </row>
    <row r="22" spans="1:12" x14ac:dyDescent="0.2">
      <c r="A22" s="28" t="s">
        <v>535</v>
      </c>
      <c r="B22" s="28" t="s">
        <v>536</v>
      </c>
      <c r="C22" s="4"/>
      <c r="D22" s="4" t="s">
        <v>537</v>
      </c>
      <c r="E22" s="4" t="s">
        <v>529</v>
      </c>
      <c r="F22" s="4">
        <v>2017</v>
      </c>
      <c r="G22" s="17" t="str">
        <f>_xlfn.TEXTJOIN(", ",TRUE,文献列表!A24)</f>
        <v>23</v>
      </c>
      <c r="H22" s="2" t="s">
        <v>446</v>
      </c>
      <c r="I22" s="4" t="s">
        <v>346</v>
      </c>
      <c r="J22" s="4"/>
      <c r="K22" s="4"/>
      <c r="L22" s="4"/>
    </row>
    <row r="23" spans="1:12" x14ac:dyDescent="0.2">
      <c r="A23" s="6" t="s">
        <v>503</v>
      </c>
      <c r="B23" s="4" t="s">
        <v>502</v>
      </c>
      <c r="C23" s="4"/>
      <c r="D23" s="4"/>
      <c r="E23" s="4"/>
      <c r="F23" s="4"/>
      <c r="G23" s="17" t="str">
        <f>_xlfn.TEXTJOIN(", ",TRUE,文献列表!A30)</f>
        <v>29</v>
      </c>
      <c r="H23" s="2" t="s">
        <v>423</v>
      </c>
      <c r="I23" s="4" t="s">
        <v>489</v>
      </c>
      <c r="J23" s="4"/>
      <c r="K23" s="4"/>
      <c r="L23" s="4"/>
    </row>
    <row r="24" spans="1:12" x14ac:dyDescent="0.2">
      <c r="A24" s="4" t="s">
        <v>24</v>
      </c>
      <c r="B24" s="4" t="s">
        <v>848</v>
      </c>
      <c r="C24" s="4" t="s">
        <v>67</v>
      </c>
      <c r="D24" s="4" t="s">
        <v>258</v>
      </c>
      <c r="E24" s="4" t="s">
        <v>67</v>
      </c>
      <c r="F24" s="4">
        <v>1985</v>
      </c>
      <c r="G24" s="17" t="str">
        <f>_xlfn.TEXTJOIN(", ",TRUE,文献列表!A31,文献列表!A9)</f>
        <v>30, 8</v>
      </c>
      <c r="H24" s="4" t="s">
        <v>302</v>
      </c>
      <c r="I24" s="4" t="s">
        <v>116</v>
      </c>
      <c r="J24" s="4" t="s">
        <v>297</v>
      </c>
      <c r="K24" s="4"/>
      <c r="L24" s="4" t="s">
        <v>357</v>
      </c>
    </row>
    <row r="25" spans="1:12" x14ac:dyDescent="0.2">
      <c r="A25" s="6" t="s">
        <v>255</v>
      </c>
      <c r="B25" s="4" t="s">
        <v>256</v>
      </c>
      <c r="D25" s="4" t="s">
        <v>257</v>
      </c>
      <c r="E25" s="4" t="s">
        <v>246</v>
      </c>
      <c r="F25" s="4">
        <v>1992</v>
      </c>
      <c r="G25" s="17" t="str">
        <f>_xlfn.TEXTJOIN(", ",TRUE,文献列表!A20,文献列表!A9)</f>
        <v>19, 8</v>
      </c>
      <c r="H25" s="4" t="s">
        <v>302</v>
      </c>
      <c r="I25" s="4" t="s">
        <v>116</v>
      </c>
      <c r="J25" s="4" t="s">
        <v>297</v>
      </c>
      <c r="K25" s="4"/>
      <c r="L25" s="4"/>
    </row>
    <row r="26" spans="1:12" x14ac:dyDescent="0.2">
      <c r="A26" s="4" t="s">
        <v>25</v>
      </c>
      <c r="B26" s="4" t="s">
        <v>262</v>
      </c>
      <c r="D26" s="4"/>
      <c r="E26" s="4" t="s">
        <v>71</v>
      </c>
      <c r="F26" s="4">
        <v>2007</v>
      </c>
      <c r="G26" s="17" t="str">
        <f>_xlfn.TEXTJOIN(", ",TRUE,文献列表!A31,文献列表!A22,文献列表!A18)</f>
        <v>30, 21, 17</v>
      </c>
      <c r="H26" s="4" t="s">
        <v>302</v>
      </c>
      <c r="I26" s="4" t="s">
        <v>116</v>
      </c>
      <c r="J26" s="4" t="s">
        <v>297</v>
      </c>
      <c r="K26" s="4"/>
      <c r="L26" s="4" t="s">
        <v>261</v>
      </c>
    </row>
    <row r="27" spans="1:12" x14ac:dyDescent="0.2">
      <c r="A27" s="4" t="s">
        <v>264</v>
      </c>
      <c r="B27" s="4"/>
      <c r="C27" s="4"/>
      <c r="D27" s="4"/>
      <c r="E27" s="4"/>
      <c r="F27" s="4"/>
      <c r="G27" s="17"/>
      <c r="H27" s="4" t="s">
        <v>302</v>
      </c>
      <c r="I27" s="4" t="s">
        <v>116</v>
      </c>
      <c r="J27" s="4" t="s">
        <v>297</v>
      </c>
      <c r="K27" s="4"/>
      <c r="L27" s="4" t="s">
        <v>265</v>
      </c>
    </row>
    <row r="28" spans="1:12" x14ac:dyDescent="0.2">
      <c r="A28" s="4" t="s">
        <v>23</v>
      </c>
      <c r="B28" s="4"/>
      <c r="C28" s="4" t="s">
        <v>68</v>
      </c>
      <c r="D28" s="4"/>
      <c r="E28" s="4" t="s">
        <v>68</v>
      </c>
      <c r="F28" s="4">
        <v>1960</v>
      </c>
      <c r="G28" s="17" t="str">
        <f>_xlfn.TEXTJOIN(", ",TRUE,文献列表!A31)</f>
        <v>30</v>
      </c>
      <c r="H28" s="4" t="s">
        <v>302</v>
      </c>
      <c r="I28" s="4" t="s">
        <v>116</v>
      </c>
      <c r="J28" s="4" t="s">
        <v>297</v>
      </c>
      <c r="K28" s="4"/>
      <c r="L28" s="4"/>
    </row>
    <row r="29" spans="1:12" x14ac:dyDescent="0.2">
      <c r="A29" s="6" t="s">
        <v>254</v>
      </c>
      <c r="B29" s="6"/>
      <c r="C29" s="4" t="s">
        <v>845</v>
      </c>
      <c r="D29" s="4" t="s">
        <v>252</v>
      </c>
      <c r="E29" s="4" t="s">
        <v>246</v>
      </c>
      <c r="F29" s="4">
        <v>1992</v>
      </c>
      <c r="G29" s="17" t="str">
        <f>_xlfn.TEXTJOIN(", ",TRUE,文献列表!A9)</f>
        <v>8</v>
      </c>
      <c r="H29" s="4" t="s">
        <v>302</v>
      </c>
      <c r="I29" s="4" t="s">
        <v>116</v>
      </c>
      <c r="J29" s="4" t="s">
        <v>297</v>
      </c>
      <c r="K29" s="4"/>
      <c r="L29" s="4" t="s">
        <v>251</v>
      </c>
    </row>
    <row r="30" spans="1:12" x14ac:dyDescent="0.2">
      <c r="A30" s="4" t="s">
        <v>248</v>
      </c>
      <c r="B30" s="4" t="s">
        <v>253</v>
      </c>
      <c r="C30" t="s">
        <v>831</v>
      </c>
      <c r="D30" s="4" t="s">
        <v>249</v>
      </c>
      <c r="E30" s="4" t="s">
        <v>246</v>
      </c>
      <c r="F30" s="4">
        <v>1992</v>
      </c>
      <c r="G30" s="17" t="str">
        <f>_xlfn.TEXTJOIN(", ",TRUE,文献列表!A9)</f>
        <v>8</v>
      </c>
      <c r="H30" s="4" t="s">
        <v>302</v>
      </c>
      <c r="I30" s="4" t="s">
        <v>116</v>
      </c>
      <c r="J30" s="4" t="s">
        <v>297</v>
      </c>
      <c r="K30" s="4"/>
      <c r="L30" s="4" t="s">
        <v>250</v>
      </c>
    </row>
    <row r="31" spans="1:12" x14ac:dyDescent="0.2">
      <c r="A31" s="6" t="s">
        <v>421</v>
      </c>
      <c r="B31" s="28" t="s">
        <v>420</v>
      </c>
      <c r="C31" t="s">
        <v>846</v>
      </c>
      <c r="D31" s="4"/>
      <c r="E31" s="4" t="s">
        <v>13</v>
      </c>
      <c r="F31" s="4" t="s">
        <v>422</v>
      </c>
      <c r="G31" s="17" t="str">
        <f>_xlfn.TEXTJOIN(", ",TRUE,文献列表!A22,文献列表!A18,文献列表!A16)</f>
        <v>21, 17, 15</v>
      </c>
      <c r="H31" s="4" t="s">
        <v>423</v>
      </c>
      <c r="I31" s="4" t="s">
        <v>116</v>
      </c>
      <c r="J31" s="4" t="s">
        <v>297</v>
      </c>
      <c r="K31" s="4"/>
      <c r="L31" s="4" t="s">
        <v>424</v>
      </c>
    </row>
    <row r="32" spans="1:12" x14ac:dyDescent="0.2">
      <c r="A32" s="6" t="s">
        <v>443</v>
      </c>
      <c r="B32" s="28"/>
      <c r="D32" s="4"/>
      <c r="E32" s="4" t="s">
        <v>13</v>
      </c>
      <c r="F32" s="4" t="s">
        <v>445</v>
      </c>
      <c r="G32" s="17" t="str">
        <f>_xlfn.TEXTJOIN(", ",TRUE,文献列表!A22,文献列表!A18)</f>
        <v>21, 17</v>
      </c>
      <c r="H32" s="4" t="s">
        <v>446</v>
      </c>
      <c r="I32" s="4" t="s">
        <v>116</v>
      </c>
      <c r="J32" s="4" t="s">
        <v>297</v>
      </c>
      <c r="K32" s="4"/>
      <c r="L32" s="4" t="s">
        <v>950</v>
      </c>
    </row>
    <row r="33" spans="1:12" x14ac:dyDescent="0.2">
      <c r="A33" s="6" t="s">
        <v>528</v>
      </c>
      <c r="B33" s="28"/>
      <c r="D33" s="4"/>
      <c r="E33" s="4" t="s">
        <v>529</v>
      </c>
      <c r="F33" s="4">
        <v>2017</v>
      </c>
      <c r="G33" s="17" t="str">
        <f>_xlfn.TEXTJOIN(", ",TRUE,文献列表!A24)</f>
        <v>23</v>
      </c>
      <c r="H33" s="2" t="s">
        <v>300</v>
      </c>
      <c r="I33" s="4" t="s">
        <v>530</v>
      </c>
      <c r="J33" s="4"/>
      <c r="K33" s="4"/>
      <c r="L33" s="4" t="s">
        <v>531</v>
      </c>
    </row>
    <row r="34" spans="1:12" x14ac:dyDescent="0.2">
      <c r="A34" s="6" t="s">
        <v>444</v>
      </c>
      <c r="B34" s="28"/>
      <c r="D34" s="4"/>
      <c r="E34" s="4" t="s">
        <v>13</v>
      </c>
      <c r="F34" s="4" t="s">
        <v>445</v>
      </c>
      <c r="G34" s="17" t="str">
        <f>_xlfn.TEXTJOIN(", ",TRUE,文献列表!A22,文献列表!A18)</f>
        <v>21, 17</v>
      </c>
      <c r="H34" s="4" t="s">
        <v>423</v>
      </c>
      <c r="I34" s="4" t="s">
        <v>971</v>
      </c>
      <c r="J34" s="4" t="s">
        <v>297</v>
      </c>
      <c r="K34" s="4"/>
      <c r="L34" s="4"/>
    </row>
    <row r="35" spans="1:12" x14ac:dyDescent="0.2">
      <c r="A35" s="4" t="s">
        <v>399</v>
      </c>
      <c r="B35" s="4"/>
      <c r="C35" s="4" t="s">
        <v>326</v>
      </c>
      <c r="D35" s="4"/>
      <c r="E35" s="4" t="s">
        <v>108</v>
      </c>
      <c r="F35" s="4">
        <v>2021</v>
      </c>
      <c r="G35" s="17" t="str">
        <f>_xlfn.TEXTJOIN(", ",TRUE,文献列表!A29)</f>
        <v>28</v>
      </c>
      <c r="H35" s="4" t="s">
        <v>302</v>
      </c>
      <c r="I35" s="4" t="s">
        <v>346</v>
      </c>
      <c r="J35" s="4" t="s">
        <v>297</v>
      </c>
      <c r="K35" s="4"/>
      <c r="L35" s="4" t="s">
        <v>109</v>
      </c>
    </row>
    <row r="36" spans="1:12" x14ac:dyDescent="0.2">
      <c r="A36" s="4" t="s">
        <v>114</v>
      </c>
      <c r="B36" s="4"/>
      <c r="C36" s="4" t="s">
        <v>110</v>
      </c>
      <c r="D36" s="4"/>
      <c r="E36" s="4" t="s">
        <v>108</v>
      </c>
      <c r="F36" s="4">
        <v>2021</v>
      </c>
      <c r="G36" s="17" t="str">
        <f>_xlfn.TEXTJOIN(", ",TRUE,文献列表!A29)</f>
        <v>28</v>
      </c>
      <c r="H36" s="4" t="s">
        <v>302</v>
      </c>
      <c r="I36" s="4" t="s">
        <v>346</v>
      </c>
      <c r="J36" s="4" t="s">
        <v>297</v>
      </c>
      <c r="K36" s="4"/>
      <c r="L36" s="4" t="s">
        <v>109</v>
      </c>
    </row>
    <row r="37" spans="1:12" x14ac:dyDescent="0.2">
      <c r="A37" s="4" t="s">
        <v>115</v>
      </c>
      <c r="B37" s="4"/>
      <c r="C37" s="4" t="s">
        <v>111</v>
      </c>
      <c r="D37" s="4"/>
      <c r="E37" s="4" t="s">
        <v>108</v>
      </c>
      <c r="F37" s="4">
        <v>2021</v>
      </c>
      <c r="G37" s="17" t="str">
        <f>_xlfn.TEXTJOIN(", ",TRUE,文献列表!A29)</f>
        <v>28</v>
      </c>
      <c r="H37" s="4" t="s">
        <v>302</v>
      </c>
      <c r="I37" s="4" t="s">
        <v>346</v>
      </c>
      <c r="J37" s="4" t="s">
        <v>297</v>
      </c>
      <c r="K37" s="4"/>
      <c r="L37" s="4" t="s">
        <v>109</v>
      </c>
    </row>
    <row r="38" spans="1:12" x14ac:dyDescent="0.2">
      <c r="A38" s="4" t="s">
        <v>113</v>
      </c>
      <c r="B38" s="4"/>
      <c r="C38" s="4" t="s">
        <v>112</v>
      </c>
      <c r="D38" s="4"/>
      <c r="E38" s="4" t="s">
        <v>108</v>
      </c>
      <c r="F38" s="4">
        <v>2021</v>
      </c>
      <c r="G38" s="17" t="str">
        <f>_xlfn.TEXTJOIN(", ",TRUE,文献列表!A29)</f>
        <v>28</v>
      </c>
      <c r="H38" s="4" t="s">
        <v>302</v>
      </c>
      <c r="I38" s="4" t="s">
        <v>346</v>
      </c>
      <c r="J38" s="4" t="s">
        <v>297</v>
      </c>
      <c r="K38" s="4"/>
      <c r="L38" s="4" t="s">
        <v>109</v>
      </c>
    </row>
    <row r="39" spans="1:12" x14ac:dyDescent="0.2">
      <c r="A39" s="6" t="s">
        <v>174</v>
      </c>
      <c r="B39" s="22"/>
      <c r="E39" s="6" t="s">
        <v>173</v>
      </c>
      <c r="F39" s="6">
        <v>2013</v>
      </c>
      <c r="G39" s="6"/>
      <c r="H39" s="6"/>
      <c r="J39" s="6"/>
      <c r="K39" s="6"/>
      <c r="L39" s="6" t="s">
        <v>175</v>
      </c>
    </row>
    <row r="41" spans="1:12" x14ac:dyDescent="0.2">
      <c r="A41" t="s">
        <v>450</v>
      </c>
    </row>
    <row r="42" spans="1:12" x14ac:dyDescent="0.2">
      <c r="A42" t="s">
        <v>359</v>
      </c>
      <c r="B42" t="s">
        <v>360</v>
      </c>
      <c r="C42" t="s">
        <v>358</v>
      </c>
      <c r="E42" t="s">
        <v>361</v>
      </c>
      <c r="F42">
        <v>1977</v>
      </c>
      <c r="G42" s="17" t="str">
        <f>_xlfn.TEXTJOIN(", ",TRUE,文献列表!A28,文献列表!A14,文献列表!A13,文献列表!A11,文献列表!A10,文献列表!A9)</f>
        <v>27, 13, 12, 10, 9, 8</v>
      </c>
    </row>
    <row r="43" spans="1:12" x14ac:dyDescent="0.2">
      <c r="A43" t="s">
        <v>428</v>
      </c>
      <c r="B43" t="s">
        <v>433</v>
      </c>
      <c r="C43" t="s">
        <v>432</v>
      </c>
      <c r="G43" s="17" t="str">
        <f>_xlfn.TEXTJOIN(", ",TRUE,文献列表!A24,文献列表!A22,文献列表!A18,文献列表!A16)</f>
        <v>23, 21, 17, 15</v>
      </c>
    </row>
    <row r="44" spans="1:12" x14ac:dyDescent="0.2">
      <c r="A44" t="s">
        <v>441</v>
      </c>
      <c r="C44" t="s">
        <v>442</v>
      </c>
      <c r="G44" s="17" t="str">
        <f>_xlfn.TEXTJOIN(", ",TRUE,文献列表!A31,文献列表!A24,文献列表!A22,文献列表!A17,文献列表!A18)</f>
        <v>30, 23, 21, 16, 17</v>
      </c>
    </row>
    <row r="45" spans="1:12" x14ac:dyDescent="0.2">
      <c r="A45" t="s">
        <v>474</v>
      </c>
      <c r="G45" s="17" t="str">
        <f>_xlfn.TEXTJOIN(", ",TRUE,文献列表!A26)</f>
        <v>25</v>
      </c>
      <c r="H45" t="s">
        <v>475</v>
      </c>
    </row>
    <row r="46" spans="1:12" x14ac:dyDescent="0.2">
      <c r="G46" s="29"/>
    </row>
    <row r="47" spans="1:12" x14ac:dyDescent="0.2">
      <c r="A47" t="s">
        <v>449</v>
      </c>
      <c r="G47" s="29"/>
    </row>
    <row r="48" spans="1:12" x14ac:dyDescent="0.2">
      <c r="A48" t="s">
        <v>169</v>
      </c>
    </row>
    <row r="49" spans="1:2" x14ac:dyDescent="0.2">
      <c r="A49" t="s">
        <v>170</v>
      </c>
    </row>
    <row r="50" spans="1:2" x14ac:dyDescent="0.2">
      <c r="A50" t="s">
        <v>171</v>
      </c>
      <c r="B50" t="s">
        <v>504</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文献列表</vt:lpstr>
      <vt:lpstr>文献发现（指标）</vt:lpstr>
      <vt:lpstr>文献发现（句法结构类型）</vt:lpstr>
      <vt:lpstr>各句法指标提出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Tsy Theo Yih</dc:creator>
  <cp:lastModifiedBy>Tsy Theo Yih</cp:lastModifiedBy>
  <dcterms:created xsi:type="dcterms:W3CDTF">2015-06-05T18:19:34Z</dcterms:created>
  <dcterms:modified xsi:type="dcterms:W3CDTF">2024-11-13T02:08:53Z</dcterms:modified>
</cp:coreProperties>
</file>