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18"/>
  <workbookPr/>
  <mc:AlternateContent xmlns:mc="http://schemas.openxmlformats.org/markup-compatibility/2006">
    <mc:Choice Requires="x15">
      <x15ac:absPath xmlns:x15ac="http://schemas.microsoft.com/office/spreadsheetml/2010/11/ac" url="E:\PhD\Thesis\Evapotransporation\Analysis\SEBALIGEEpy\Data\"/>
    </mc:Choice>
  </mc:AlternateContent>
  <xr:revisionPtr revIDLastSave="0" documentId="13_ncr:1_{7D4DA78F-46A7-47F7-8FEC-AC021522D2E6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Jedeb Watershed" sheetId="2" r:id="rId2"/>
    <sheet name="Koga Irrigation Proje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3" l="1"/>
  <c r="C4" i="3"/>
  <c r="C3" i="3"/>
  <c r="B5" i="3"/>
  <c r="B4" i="3"/>
  <c r="B3" i="3"/>
  <c r="C2" i="3"/>
  <c r="B2" i="3"/>
  <c r="C6" i="3"/>
  <c r="C7" i="3"/>
  <c r="B6" i="3"/>
  <c r="B7" i="3"/>
  <c r="B2" i="2"/>
  <c r="C2" i="2" l="1"/>
  <c r="C3" i="2" l="1"/>
  <c r="C4" i="2"/>
  <c r="C5" i="2"/>
  <c r="C6" i="2"/>
  <c r="C7" i="2"/>
  <c r="B5" i="2"/>
  <c r="B4" i="2"/>
  <c r="B3" i="2"/>
  <c r="B6" i="2"/>
  <c r="B7" i="2"/>
  <c r="E5" i="3"/>
  <c r="F5" i="3" s="1"/>
  <c r="E7" i="3"/>
  <c r="F7" i="3" s="1"/>
  <c r="E3" i="3" l="1"/>
  <c r="F3" i="3" s="1"/>
  <c r="E6" i="3"/>
  <c r="F6" i="3" s="1"/>
  <c r="J3" i="3"/>
  <c r="E4" i="3"/>
  <c r="F4" i="3" s="1"/>
  <c r="I3" i="3" l="1" a="1"/>
  <c r="I3" i="3" s="1"/>
  <c r="G3" i="3"/>
  <c r="H3" i="3" s="1"/>
  <c r="E3" i="2" l="1"/>
  <c r="F3" i="2" s="1"/>
  <c r="E5" i="2"/>
  <c r="F5" i="2" s="1"/>
  <c r="J3" i="2"/>
  <c r="E4" i="2"/>
  <c r="F4" i="2" s="1"/>
  <c r="E6" i="2"/>
  <c r="F6" i="2" s="1"/>
  <c r="E7" i="2"/>
  <c r="F7" i="2" s="1"/>
  <c r="G3" i="2" l="1"/>
  <c r="H3" i="2" s="1"/>
  <c r="I3" i="2" a="1"/>
  <c r="I3" i="2" s="1"/>
  <c r="D1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<sst xmlns="http://schemas.openxmlformats.org/spreadsheetml/2006/main" count="37" uniqueCount="21">
  <si>
    <t>Month</t>
  </si>
  <si>
    <t>SEBALIGEEpy_Jedeb</t>
  </si>
  <si>
    <t>SWATplus_Jedeb</t>
  </si>
  <si>
    <t>SEBALIGEEpy_Koga</t>
  </si>
  <si>
    <t>WaPOR_L3_Koga</t>
  </si>
  <si>
    <t>Metrices (SEBALIGEEpy)</t>
  </si>
  <si>
    <t>Diff</t>
  </si>
  <si>
    <t>square</t>
  </si>
  <si>
    <t>Mean_Sq</t>
  </si>
  <si>
    <t>RMSE</t>
  </si>
  <si>
    <t>MAE</t>
  </si>
  <si>
    <t>R2</t>
  </si>
  <si>
    <t>SEBALIGEEpy</t>
  </si>
  <si>
    <t>SWAT</t>
  </si>
  <si>
    <t>Jan</t>
  </si>
  <si>
    <t>Feb</t>
  </si>
  <si>
    <t>Mar</t>
  </si>
  <si>
    <t>Apr</t>
  </si>
  <si>
    <t>May</t>
  </si>
  <si>
    <t>Dec</t>
  </si>
  <si>
    <t>WaPOR_L3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</si>
</sst>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Nyala"/>
      <family val="2"/>
      <scheme val="minor"/>
    </font>
    <font>
      <sz val="10"/>
      <color theme="1"/>
      <name val="Nyala"/>
      <family val="2"/>
      <scheme val="minor"/>
    </font>
    <font>
      <b/>
      <sz val="11"/>
      <color theme="1"/>
      <name val="Nyala"/>
      <family val="2"/>
      <scheme val="minor"/>
    </font>
    <font>
      <b/>
      <sz val="10"/>
      <color theme="1"/>
      <name val="Nyala"/>
      <scheme val="minor"/>
    </font>
    <font>
      <sz val="10"/>
      <color theme="1"/>
      <name val="Nyala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2" fontId="0" fillId="0" borderId="0" xfId="0" applyNumberFormat="1"/>
    <xf numFmtId="0" fontId="1" fillId="0" borderId="0" xfId="0" applyFont="1"/>
    <xf numFmtId="14" fontId="1" fillId="0" borderId="0" xfId="0" applyNumberFormat="1" applyFont="1"/>
    <xf numFmtId="2" fontId="1" fillId="0" borderId="0" xfId="0" applyNumberFormat="1" applyFont="1"/>
    <xf numFmtId="2" fontId="4" fillId="0" borderId="0" xfId="0" applyNumberFormat="1" applyFont="1"/>
    <xf numFmtId="0" fontId="0" fillId="2" borderId="0" xfId="0" applyFill="1"/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center"/>
    </xf>
    <xf numFmtId="2" fontId="6" fillId="0" borderId="0" xfId="0" applyNumberFormat="1" applyFont="1"/>
    <xf numFmtId="0" fontId="6" fillId="0" borderId="0" xfId="0" applyFont="1"/>
    <xf numFmtId="0" fontId="6" fillId="2" borderId="0" xfId="0" applyFont="1" applyFill="1"/>
    <xf numFmtId="14" fontId="6" fillId="0" borderId="0" xfId="0" applyNumberFormat="1" applyFont="1" applyAlignment="1">
      <alignment horizontal="left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workbookViewId="0">
      <selection activeCell="C2" sqref="C2:C44"/>
    </sheetView>
  </sheetViews>
  <sheetFormatPr defaultRowHeight="15" x14ac:dyDescent="0.25"/>
  <cols>
    <col min="1" max="1" width="6.875" bestFit="1" customWidth="1"/>
    <col min="2" max="2" width="12.625" style="1" bestFit="1" customWidth="1"/>
    <col min="3" max="3" width="10.75" style="1" bestFit="1" customWidth="1"/>
    <col min="4" max="4" width="12.5" style="1" bestFit="1" customWidth="1"/>
    <col min="5" max="5" width="11.125" bestFit="1" customWidth="1"/>
  </cols>
  <sheetData>
    <row r="1" spans="1:5" x14ac:dyDescent="0.25">
      <c r="A1" s="2" t="s">
        <v>0</v>
      </c>
      <c r="B1" s="4" t="s">
        <v>1</v>
      </c>
      <c r="C1" s="4" t="s">
        <v>2</v>
      </c>
      <c r="D1" s="4" t="s">
        <v>3</v>
      </c>
      <c r="E1" s="2" t="s">
        <v>4</v>
      </c>
    </row>
    <row r="2" spans="1:5" x14ac:dyDescent="0.25">
      <c r="A2" s="3">
        <v>42339</v>
      </c>
      <c r="B2" s="4">
        <v>74.625828652331705</v>
      </c>
      <c r="C2" s="4">
        <v>50.523000000000003</v>
      </c>
      <c r="D2" s="4">
        <v>71.195714624004395</v>
      </c>
      <c r="E2" s="2">
        <v>74.295000000000002</v>
      </c>
    </row>
    <row r="3" spans="1:5" x14ac:dyDescent="0.25">
      <c r="A3" s="3">
        <v>42400</v>
      </c>
      <c r="B3" s="4">
        <v>54.076910322948898</v>
      </c>
      <c r="C3" s="4">
        <v>7.0650000000000004</v>
      </c>
      <c r="D3" s="4">
        <v>60.354390786872202</v>
      </c>
      <c r="E3" s="2">
        <v>70.569999999999993</v>
      </c>
    </row>
    <row r="4" spans="1:5" x14ac:dyDescent="0.25">
      <c r="A4" s="3">
        <v>42429</v>
      </c>
      <c r="B4" s="4">
        <v>69.525041812756001</v>
      </c>
      <c r="C4" s="4">
        <v>15.977</v>
      </c>
      <c r="D4" s="4">
        <v>60.061999784351499</v>
      </c>
      <c r="E4" s="2">
        <v>77.126000000000005</v>
      </c>
    </row>
    <row r="5" spans="1:5" x14ac:dyDescent="0.25">
      <c r="A5" s="3">
        <v>42460</v>
      </c>
      <c r="B5" s="4">
        <v>89.1896897239954</v>
      </c>
      <c r="C5" s="4">
        <v>59.564</v>
      </c>
      <c r="D5" s="4">
        <v>81.893760624430598</v>
      </c>
      <c r="E5" s="2">
        <v>63.125999999999998</v>
      </c>
    </row>
    <row r="6" spans="1:5" x14ac:dyDescent="0.25">
      <c r="A6" s="3">
        <v>42490</v>
      </c>
      <c r="B6" s="4">
        <v>102.071658466426</v>
      </c>
      <c r="C6" s="4">
        <v>60.701999999999998</v>
      </c>
      <c r="D6" s="4">
        <v>92.222162669385</v>
      </c>
      <c r="E6" s="2">
        <v>48.454999999999998</v>
      </c>
    </row>
    <row r="7" spans="1:5" x14ac:dyDescent="0.25">
      <c r="A7" s="3">
        <v>42521</v>
      </c>
      <c r="B7" s="4">
        <v>104.578832296204</v>
      </c>
      <c r="C7" s="4">
        <v>77.338999999999999</v>
      </c>
      <c r="D7" s="4">
        <v>89.927639290294096</v>
      </c>
      <c r="E7" s="2">
        <v>43.552</v>
      </c>
    </row>
    <row r="8" spans="1:5" x14ac:dyDescent="0.25">
      <c r="A8" s="3">
        <v>42735</v>
      </c>
      <c r="B8" s="4">
        <v>49.696678144495003</v>
      </c>
      <c r="C8" s="4">
        <v>19.318000000000001</v>
      </c>
      <c r="D8" s="4">
        <v>57.559527339413599</v>
      </c>
      <c r="E8" s="2">
        <v>75.123000000000005</v>
      </c>
    </row>
    <row r="9" spans="1:5" x14ac:dyDescent="0.25">
      <c r="A9" s="3">
        <v>42766</v>
      </c>
      <c r="B9" s="4">
        <v>64.435206420092101</v>
      </c>
      <c r="C9" s="4">
        <v>9.5890000000000004</v>
      </c>
      <c r="D9" s="4">
        <v>68.1854271867401</v>
      </c>
      <c r="E9" s="2">
        <v>75.872</v>
      </c>
    </row>
    <row r="10" spans="1:5" x14ac:dyDescent="0.25">
      <c r="A10" s="3">
        <v>42794</v>
      </c>
      <c r="B10" s="4">
        <v>71.1037049351619</v>
      </c>
      <c r="C10" s="4">
        <v>15.458</v>
      </c>
      <c r="D10" s="4">
        <v>65.123553658616899</v>
      </c>
      <c r="E10" s="2">
        <v>62.796999999999997</v>
      </c>
    </row>
    <row r="11" spans="1:5" x14ac:dyDescent="0.25">
      <c r="A11" s="3">
        <v>42825</v>
      </c>
      <c r="B11" s="4">
        <v>83.354916416259897</v>
      </c>
      <c r="C11" s="4">
        <v>42.692999999999998</v>
      </c>
      <c r="D11" s="4">
        <v>85.021986594221204</v>
      </c>
      <c r="E11" s="2">
        <v>65.147999999999996</v>
      </c>
    </row>
    <row r="12" spans="1:5" x14ac:dyDescent="0.25">
      <c r="A12" s="3">
        <v>42855</v>
      </c>
      <c r="B12" s="4">
        <v>91.316437809295394</v>
      </c>
      <c r="C12" s="4">
        <v>43.351999999999997</v>
      </c>
      <c r="D12" s="4">
        <v>90.843188958304097</v>
      </c>
      <c r="E12" s="2">
        <v>52.494999999999997</v>
      </c>
    </row>
    <row r="13" spans="1:5" x14ac:dyDescent="0.25">
      <c r="A13" s="3">
        <v>42886</v>
      </c>
      <c r="B13" s="4">
        <v>94.116018072107494</v>
      </c>
      <c r="C13" s="4">
        <v>74.852999999999994</v>
      </c>
      <c r="D13" s="4">
        <f>AVERAGE(D7,D19)</f>
        <v>100.34057063206956</v>
      </c>
      <c r="E13" s="2">
        <v>77.194000000000003</v>
      </c>
    </row>
    <row r="14" spans="1:5" x14ac:dyDescent="0.25">
      <c r="A14" s="3">
        <v>43100</v>
      </c>
      <c r="B14" s="4">
        <v>57.706623700991997</v>
      </c>
      <c r="C14" s="4">
        <v>3.9079999999999999</v>
      </c>
      <c r="D14" s="4">
        <v>62.724612861088197</v>
      </c>
      <c r="E14" s="2">
        <v>73.668000000000006</v>
      </c>
    </row>
    <row r="15" spans="1:5" x14ac:dyDescent="0.25">
      <c r="A15" s="3">
        <v>43131</v>
      </c>
      <c r="B15" s="4">
        <v>64.753218566479603</v>
      </c>
      <c r="C15" s="4">
        <v>21.184000000000001</v>
      </c>
      <c r="D15" s="4">
        <v>69.799882482026902</v>
      </c>
      <c r="E15" s="2">
        <v>68.316999999999993</v>
      </c>
    </row>
    <row r="16" spans="1:5" x14ac:dyDescent="0.25">
      <c r="A16" s="3">
        <v>43159</v>
      </c>
      <c r="B16" s="4">
        <v>67.065896272611297</v>
      </c>
      <c r="C16" s="4">
        <v>15.093</v>
      </c>
      <c r="D16" s="4">
        <v>68.113549018149996</v>
      </c>
      <c r="E16" s="2">
        <v>73.512</v>
      </c>
    </row>
    <row r="17" spans="1:5" x14ac:dyDescent="0.25">
      <c r="A17" s="3">
        <v>43190</v>
      </c>
      <c r="B17" s="4">
        <v>86.460138042301693</v>
      </c>
      <c r="C17" s="4">
        <v>24.111999999999998</v>
      </c>
      <c r="D17" s="4">
        <v>92.509256862383694</v>
      </c>
      <c r="E17" s="2">
        <v>61.695</v>
      </c>
    </row>
    <row r="18" spans="1:5" x14ac:dyDescent="0.25">
      <c r="A18" s="3">
        <v>43220</v>
      </c>
      <c r="B18" s="4">
        <v>93.707176415044003</v>
      </c>
      <c r="C18" s="4">
        <v>48.192</v>
      </c>
      <c r="D18" s="4">
        <v>90.793221435717001</v>
      </c>
      <c r="E18" s="2">
        <v>56.192</v>
      </c>
    </row>
    <row r="19" spans="1:5" x14ac:dyDescent="0.25">
      <c r="A19" s="3">
        <v>43251</v>
      </c>
      <c r="B19" s="4">
        <v>102.59070654295201</v>
      </c>
      <c r="C19" s="4">
        <v>55.438000000000002</v>
      </c>
      <c r="D19" s="4">
        <v>110.753501973845</v>
      </c>
      <c r="E19" s="2">
        <v>56.082000000000001</v>
      </c>
    </row>
    <row r="20" spans="1:5" x14ac:dyDescent="0.25">
      <c r="A20" s="3">
        <v>43465</v>
      </c>
      <c r="B20" s="4">
        <v>64.813195910606595</v>
      </c>
      <c r="C20" s="4">
        <v>35.479999999999997</v>
      </c>
      <c r="D20" s="4">
        <v>68.807622107148703</v>
      </c>
      <c r="E20" s="2">
        <v>88.688999999999993</v>
      </c>
    </row>
    <row r="21" spans="1:5" x14ac:dyDescent="0.25">
      <c r="A21" s="3">
        <v>43496</v>
      </c>
      <c r="B21" s="4">
        <v>68.637808347711498</v>
      </c>
      <c r="C21" s="4">
        <v>30.792999999999999</v>
      </c>
      <c r="D21" s="4">
        <v>76.945742334290202</v>
      </c>
      <c r="E21" s="2">
        <v>97.582999999999998</v>
      </c>
    </row>
    <row r="22" spans="1:5" x14ac:dyDescent="0.25">
      <c r="A22" s="3">
        <v>43524</v>
      </c>
      <c r="B22" s="4">
        <v>68.948826851097394</v>
      </c>
      <c r="C22" s="4">
        <v>17.626000000000001</v>
      </c>
      <c r="D22" s="4">
        <v>71.924694400422098</v>
      </c>
      <c r="E22" s="2">
        <v>78.441999999999993</v>
      </c>
    </row>
    <row r="23" spans="1:5" x14ac:dyDescent="0.25">
      <c r="A23" s="3">
        <v>43555</v>
      </c>
      <c r="B23" s="4">
        <v>96.838864076785498</v>
      </c>
      <c r="C23" s="4">
        <v>48.002000000000002</v>
      </c>
      <c r="D23" s="4">
        <v>96.912078932405393</v>
      </c>
      <c r="E23" s="2">
        <v>93.213999999999999</v>
      </c>
    </row>
    <row r="24" spans="1:5" x14ac:dyDescent="0.25">
      <c r="A24" s="3">
        <v>43585</v>
      </c>
      <c r="B24" s="4">
        <v>94.456217190330094</v>
      </c>
      <c r="C24" s="4">
        <v>64.183999999999997</v>
      </c>
      <c r="D24" s="4">
        <v>98.173459025664101</v>
      </c>
      <c r="E24" s="2">
        <v>79.055999999999997</v>
      </c>
    </row>
    <row r="25" spans="1:5" x14ac:dyDescent="0.25">
      <c r="A25" s="3">
        <v>43616</v>
      </c>
      <c r="B25" s="4">
        <v>87.904798669745603</v>
      </c>
      <c r="C25" s="4">
        <v>57.177999999999997</v>
      </c>
      <c r="D25" s="4">
        <v>118.59372780835</v>
      </c>
      <c r="E25" s="2">
        <v>49.435000000000002</v>
      </c>
    </row>
    <row r="26" spans="1:5" x14ac:dyDescent="0.25">
      <c r="A26" s="3">
        <v>43830</v>
      </c>
      <c r="B26" s="4">
        <v>63.676608181015503</v>
      </c>
      <c r="C26" s="4">
        <v>25.631</v>
      </c>
      <c r="D26" s="4">
        <v>77.124119341353705</v>
      </c>
      <c r="E26" s="2">
        <v>94.981999999999999</v>
      </c>
    </row>
    <row r="27" spans="1:5" x14ac:dyDescent="0.25">
      <c r="A27" s="3">
        <v>43861</v>
      </c>
      <c r="B27" s="4">
        <v>72.928881443224398</v>
      </c>
      <c r="C27" s="4">
        <v>40.643000000000001</v>
      </c>
      <c r="D27" s="4">
        <v>84.642196968125603</v>
      </c>
      <c r="E27" s="2">
        <v>90.744</v>
      </c>
    </row>
    <row r="28" spans="1:5" x14ac:dyDescent="0.25">
      <c r="A28" s="3">
        <v>43890</v>
      </c>
      <c r="B28" s="4">
        <v>78.617179766082998</v>
      </c>
      <c r="C28" s="4">
        <v>5.4950000000000001</v>
      </c>
      <c r="D28" s="4">
        <v>84.807731464688899</v>
      </c>
      <c r="E28" s="2">
        <v>86.028999999999996</v>
      </c>
    </row>
    <row r="29" spans="1:5" x14ac:dyDescent="0.25">
      <c r="A29" s="3">
        <v>43921</v>
      </c>
      <c r="B29" s="4">
        <v>101.875760954952</v>
      </c>
      <c r="C29" s="4">
        <v>33.526000000000003</v>
      </c>
      <c r="D29" s="4">
        <v>102.164248963671</v>
      </c>
      <c r="E29" s="2">
        <v>85.313999999999993</v>
      </c>
    </row>
    <row r="30" spans="1:5" x14ac:dyDescent="0.25">
      <c r="A30" s="3">
        <v>43951</v>
      </c>
      <c r="B30" s="4">
        <v>103.127901934196</v>
      </c>
      <c r="C30" s="4">
        <v>47.64</v>
      </c>
      <c r="D30" s="4">
        <v>109.89058121804599</v>
      </c>
      <c r="E30" s="2">
        <v>74.991</v>
      </c>
    </row>
    <row r="31" spans="1:5" x14ac:dyDescent="0.25">
      <c r="A31" s="3">
        <v>43982</v>
      </c>
      <c r="B31" s="4">
        <v>104.000363401863</v>
      </c>
      <c r="C31" s="4">
        <v>76.230999999999995</v>
      </c>
      <c r="D31" s="4">
        <v>120.41122826021299</v>
      </c>
      <c r="E31" s="2">
        <v>96.287999999999997</v>
      </c>
    </row>
    <row r="32" spans="1:5" x14ac:dyDescent="0.25">
      <c r="A32" s="3">
        <v>44196</v>
      </c>
      <c r="B32" s="4">
        <v>72.883111501091804</v>
      </c>
      <c r="C32" s="4">
        <v>15.269</v>
      </c>
      <c r="D32" s="4">
        <v>80.893229935355905</v>
      </c>
      <c r="E32" s="2">
        <v>86.12</v>
      </c>
    </row>
    <row r="33" spans="1:5" x14ac:dyDescent="0.25">
      <c r="A33" s="3">
        <v>44227</v>
      </c>
      <c r="B33" s="4">
        <v>73.664741539059406</v>
      </c>
      <c r="C33" s="4">
        <v>13.16</v>
      </c>
      <c r="D33" s="4">
        <v>81.693102987978094</v>
      </c>
      <c r="E33" s="2">
        <v>88.433999999999997</v>
      </c>
    </row>
    <row r="34" spans="1:5" x14ac:dyDescent="0.25">
      <c r="A34" s="3">
        <v>44255</v>
      </c>
      <c r="B34" s="4">
        <v>69.309636921782797</v>
      </c>
      <c r="C34" s="4">
        <v>26.055</v>
      </c>
      <c r="D34" s="4">
        <v>77.3516045821425</v>
      </c>
      <c r="E34" s="2">
        <v>75.230999999999995</v>
      </c>
    </row>
    <row r="35" spans="1:5" x14ac:dyDescent="0.25">
      <c r="A35" s="3">
        <v>44286</v>
      </c>
      <c r="B35" s="4">
        <v>95.819940640143599</v>
      </c>
      <c r="C35" s="4">
        <v>31.266999999999999</v>
      </c>
      <c r="D35" s="4">
        <v>101.41706733695101</v>
      </c>
      <c r="E35" s="2">
        <v>96.858999999999995</v>
      </c>
    </row>
    <row r="36" spans="1:5" x14ac:dyDescent="0.25">
      <c r="A36" s="3">
        <v>44316</v>
      </c>
      <c r="B36" s="4">
        <v>109.332551944858</v>
      </c>
      <c r="C36" s="4">
        <v>51.63</v>
      </c>
      <c r="D36" s="4">
        <v>108.08759260800601</v>
      </c>
      <c r="E36" s="2">
        <v>85.977000000000004</v>
      </c>
    </row>
    <row r="37" spans="1:5" x14ac:dyDescent="0.25">
      <c r="A37" s="3">
        <v>44347</v>
      </c>
      <c r="B37" s="4">
        <v>96.567291085712199</v>
      </c>
      <c r="C37" s="4">
        <v>76.623999999999995</v>
      </c>
      <c r="D37" s="4">
        <v>120.668310666658</v>
      </c>
      <c r="E37" s="2">
        <v>96.944999999999993</v>
      </c>
    </row>
    <row r="38" spans="1:5" x14ac:dyDescent="0.25">
      <c r="A38" s="3">
        <v>44561</v>
      </c>
      <c r="B38" s="4">
        <v>67.293871781500499</v>
      </c>
      <c r="C38" s="4">
        <v>10.202</v>
      </c>
      <c r="D38" s="4">
        <v>78.378288278678795</v>
      </c>
      <c r="E38" s="2">
        <v>99.308000000000007</v>
      </c>
    </row>
    <row r="39" spans="1:5" x14ac:dyDescent="0.25">
      <c r="A39" s="3">
        <v>44592</v>
      </c>
      <c r="B39" s="4">
        <v>83.459545313951295</v>
      </c>
      <c r="C39" s="4">
        <v>16.907</v>
      </c>
      <c r="D39" s="4">
        <v>85.631263532535598</v>
      </c>
      <c r="E39" s="2">
        <v>90.894000000000005</v>
      </c>
    </row>
    <row r="40" spans="1:5" x14ac:dyDescent="0.25">
      <c r="A40" s="3">
        <v>44620</v>
      </c>
      <c r="B40" s="4">
        <v>80.989893207714204</v>
      </c>
      <c r="C40" s="4">
        <v>12.17</v>
      </c>
      <c r="D40" s="4">
        <v>78.199639883600497</v>
      </c>
      <c r="E40" s="2">
        <v>86.23</v>
      </c>
    </row>
    <row r="41" spans="1:5" x14ac:dyDescent="0.25">
      <c r="A41" s="3">
        <v>44651</v>
      </c>
      <c r="B41" s="4">
        <v>104.395661484649</v>
      </c>
      <c r="C41" s="4">
        <v>30.228999999999999</v>
      </c>
      <c r="D41" s="4">
        <v>105.93100666386</v>
      </c>
      <c r="E41" s="2">
        <v>93.563999999999993</v>
      </c>
    </row>
    <row r="42" spans="1:5" x14ac:dyDescent="0.25">
      <c r="A42" s="3">
        <v>44681</v>
      </c>
      <c r="B42" s="4">
        <v>99.964068424321496</v>
      </c>
      <c r="C42" s="4">
        <v>45.826000000000001</v>
      </c>
      <c r="D42" s="4">
        <v>109.65987642397199</v>
      </c>
      <c r="E42" s="2">
        <v>82.978999999999999</v>
      </c>
    </row>
    <row r="43" spans="1:5" x14ac:dyDescent="0.25">
      <c r="A43" s="3">
        <v>44712</v>
      </c>
      <c r="B43" s="4">
        <v>117.00528409205801</v>
      </c>
      <c r="C43" s="4">
        <v>52.572000000000003</v>
      </c>
      <c r="D43" s="4">
        <v>115.520556249306</v>
      </c>
      <c r="E43" s="2">
        <v>66.727000000000004</v>
      </c>
    </row>
    <row r="44" spans="1:5" x14ac:dyDescent="0.25">
      <c r="A44" s="3">
        <v>44926</v>
      </c>
      <c r="B44" s="4">
        <v>78.848928238869107</v>
      </c>
      <c r="C44" s="4">
        <v>27.573</v>
      </c>
      <c r="D44" s="4">
        <v>83.072561018741197</v>
      </c>
      <c r="E44" s="2">
        <v>87.456000000000003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BC0D6-3C72-4F91-B336-8C92BB399C76}">
  <dimension ref="A1:J7"/>
  <sheetViews>
    <sheetView workbookViewId="0">
      <selection activeCell="B7" sqref="B7"/>
    </sheetView>
  </sheetViews>
  <sheetFormatPr defaultRowHeight="15" x14ac:dyDescent="0.25"/>
  <cols>
    <col min="1" max="1" width="5.5" bestFit="1" customWidth="1"/>
    <col min="2" max="2" width="10.75" bestFit="1" customWidth="1"/>
    <col min="3" max="3" width="6.125" bestFit="1" customWidth="1"/>
    <col min="5" max="5" width="4.75" bestFit="1" customWidth="1"/>
    <col min="6" max="6" width="5.75" bestFit="1" customWidth="1"/>
    <col min="7" max="7" width="7.375" bestFit="1" customWidth="1"/>
    <col min="8" max="8" width="5.125" bestFit="1" customWidth="1"/>
    <col min="9" max="9" width="4.5" bestFit="1" customWidth="1"/>
    <col min="10" max="10" width="3.5" bestFit="1" customWidth="1"/>
  </cols>
  <sheetData>
    <row r="1" spans="1:10" x14ac:dyDescent="0.25">
      <c r="A1" s="12" t="s">
        <v>0</v>
      </c>
      <c r="B1" s="12" t="s">
        <v>12</v>
      </c>
      <c r="C1" s="12" t="s">
        <v>13</v>
      </c>
      <c r="D1" s="13"/>
      <c r="E1" s="10" t="s">
        <v>5</v>
      </c>
      <c r="F1" s="10"/>
      <c r="G1" s="10"/>
      <c r="H1" s="10"/>
      <c r="I1" s="10"/>
      <c r="J1" s="10"/>
    </row>
    <row r="2" spans="1:10" x14ac:dyDescent="0.25">
      <c r="A2" s="14" t="s">
        <v>14</v>
      </c>
      <c r="B2" s="11">
        <f>AVERAGE(Sheet1!B3,Sheet1!B9,Sheet1!B15,Sheet1!B21,Sheet1!B27,Sheet1!B33,Sheet1!B39)</f>
        <v>68.850901707638158</v>
      </c>
      <c r="C2" s="11">
        <f>AVERAGE(Sheet1!C3,Sheet1!C9,Sheet1!C15,Sheet1!C21,Sheet1!C27,Sheet1!C33,Sheet1!C39)</f>
        <v>19.905857142857144</v>
      </c>
      <c r="D2" s="13"/>
      <c r="E2" s="11" t="s">
        <v>6</v>
      </c>
      <c r="F2" s="11" t="s">
        <v>7</v>
      </c>
      <c r="G2" s="11" t="s">
        <v>8</v>
      </c>
      <c r="H2" s="11" t="s">
        <v>9</v>
      </c>
      <c r="I2" s="11" t="s">
        <v>10</v>
      </c>
      <c r="J2" s="11" t="s">
        <v>11</v>
      </c>
    </row>
    <row r="3" spans="1:10" x14ac:dyDescent="0.25">
      <c r="A3" s="14" t="s">
        <v>15</v>
      </c>
      <c r="B3" s="11">
        <f>AVERAGE(Sheet1!B4,Sheet1!B10,Sheet1!B16,Sheet1!B22,Sheet1!B28,Sheet1!B34,Sheet1!B40)</f>
        <v>72.22288282388665</v>
      </c>
      <c r="C3" s="11">
        <f>AVERAGE(Sheet1!C4,Sheet1!C10,Sheet1!C16,Sheet1!C22,Sheet1!C28,Sheet1!C34,Sheet1!C40)</f>
        <v>15.41057142857143</v>
      </c>
      <c r="D3" s="13"/>
      <c r="E3" s="11">
        <f>C2-B2</f>
        <v>-48.945044564781014</v>
      </c>
      <c r="F3" s="11">
        <f t="shared" ref="F3:F7" si="0">E3^2</f>
        <v>2395.6173874483993</v>
      </c>
      <c r="G3" s="11">
        <f>AVERAGE(F2:F7)</f>
        <v>2420.2981942647698</v>
      </c>
      <c r="H3" s="11">
        <f>SQRT(G3)</f>
        <v>49.196526241847295</v>
      </c>
      <c r="I3" s="11" cm="1">
        <f t="array" ref="I3">AVERAGE(ABS(E3:E7))</f>
        <v>48.509193411567821</v>
      </c>
      <c r="J3" s="11">
        <f>RSQ(B2:B7,C2:C7)</f>
        <v>0.83831122178275208</v>
      </c>
    </row>
    <row r="4" spans="1:10" x14ac:dyDescent="0.25">
      <c r="A4" s="14" t="s">
        <v>16</v>
      </c>
      <c r="B4" s="11">
        <f>AVERAGE(Sheet1!B5,Sheet1!B11,Sheet1!B17,Sheet1!B23,Sheet1!B29,Sheet1!B35,Sheet1!B41)</f>
        <v>93.990710191298149</v>
      </c>
      <c r="C4" s="11">
        <f>AVERAGE(Sheet1!C5,Sheet1!C11,Sheet1!C17,Sheet1!C23,Sheet1!C29,Sheet1!C35,Sheet1!C41)</f>
        <v>38.48471428571429</v>
      </c>
      <c r="D4" s="13"/>
      <c r="E4" s="11">
        <f>C3-B3</f>
        <v>-56.81231139531522</v>
      </c>
      <c r="F4" s="11">
        <f t="shared" si="0"/>
        <v>3227.6387260782635</v>
      </c>
      <c r="G4" s="12"/>
      <c r="H4" s="12"/>
      <c r="I4" s="12"/>
      <c r="J4" s="12"/>
    </row>
    <row r="5" spans="1:10" x14ac:dyDescent="0.25">
      <c r="A5" s="14" t="s">
        <v>17</v>
      </c>
      <c r="B5" s="11">
        <f>AVERAGE(Sheet1!B6,Sheet1!B12,Sheet1!B18,Sheet1!B24,Sheet1!B30,Sheet1!B36,Sheet1!B42)</f>
        <v>99.139430312067276</v>
      </c>
      <c r="C5" s="11">
        <f>AVERAGE(Sheet1!C6,Sheet1!C12,Sheet1!C18,Sheet1!C24,Sheet1!C30,Sheet1!C36,Sheet1!C42)</f>
        <v>51.646571428571427</v>
      </c>
      <c r="D5" s="13"/>
      <c r="E5" s="11">
        <f>C4-B4</f>
        <v>-55.505995905583859</v>
      </c>
      <c r="F5" s="11">
        <f t="shared" si="0"/>
        <v>3080.9155814706919</v>
      </c>
      <c r="G5" s="12"/>
      <c r="H5" s="12"/>
      <c r="I5" s="12"/>
      <c r="J5" s="12"/>
    </row>
    <row r="6" spans="1:10" x14ac:dyDescent="0.25">
      <c r="A6" s="14" t="s">
        <v>18</v>
      </c>
      <c r="B6" s="11">
        <f>AVERAGE(Sheet1!B1,Sheet1!B7,Sheet1!B13,Sheet1!B19,Sheet1!B25,Sheet1!B31,Sheet1!B37,Sheet1!B43)</f>
        <v>100.96618488009176</v>
      </c>
      <c r="C6" s="11">
        <f>AVERAGE(Sheet1!C1,Sheet1!C7,Sheet1!C13,Sheet1!C19,Sheet1!C25,Sheet1!C31,Sheet1!C37,Sheet1!C43)</f>
        <v>67.176428571428573</v>
      </c>
      <c r="D6" s="13"/>
      <c r="E6" s="11">
        <f>C5-B5</f>
        <v>-47.492858883495849</v>
      </c>
      <c r="F6" s="11">
        <f t="shared" si="0"/>
        <v>2255.5716449276506</v>
      </c>
      <c r="G6" s="12"/>
      <c r="H6" s="12"/>
      <c r="I6" s="12"/>
      <c r="J6" s="12"/>
    </row>
    <row r="7" spans="1:10" x14ac:dyDescent="0.25">
      <c r="A7" s="14" t="s">
        <v>19</v>
      </c>
      <c r="B7" s="11">
        <f>AVERAGE(Sheet1!B2,Sheet1!B8,Sheet1!B14,Sheet1!B20,Sheet1!B26,Sheet1!B32,Sheet1!B38,Sheet1!B44)</f>
        <v>66.193105763862775</v>
      </c>
      <c r="C7" s="11">
        <f>AVERAGE(Sheet1!C2,Sheet1!C8,Sheet1!C14,Sheet1!C20,Sheet1!C26,Sheet1!C32,Sheet1!C38,Sheet1!C44)</f>
        <v>23.488000000000003</v>
      </c>
      <c r="D7" s="13"/>
      <c r="E7" s="11">
        <f>C6-B6</f>
        <v>-33.789756308663186</v>
      </c>
      <c r="F7" s="11">
        <f t="shared" si="0"/>
        <v>1141.7476313988436</v>
      </c>
      <c r="G7" s="12"/>
      <c r="H7" s="12"/>
      <c r="I7" s="12"/>
      <c r="J7" s="12"/>
    </row>
  </sheetData>
  <mergeCells count="1">
    <mergeCell ref="E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09519-7A26-4659-BEA6-0DF95069DCC2}">
  <dimension ref="A1:J7"/>
  <sheetViews>
    <sheetView tabSelected="1" workbookViewId="0">
      <selection activeCell="E13" sqref="E13"/>
    </sheetView>
  </sheetViews>
  <sheetFormatPr defaultRowHeight="15" x14ac:dyDescent="0.25"/>
  <sheetData>
    <row r="1" spans="1:10" x14ac:dyDescent="0.25">
      <c r="A1" s="15" t="s">
        <v>0</v>
      </c>
      <c r="B1" s="15" t="s">
        <v>12</v>
      </c>
      <c r="C1" s="15" t="s">
        <v>20</v>
      </c>
      <c r="D1" s="6"/>
      <c r="E1" s="7" t="s">
        <v>5</v>
      </c>
      <c r="F1" s="7"/>
      <c r="G1" s="7"/>
      <c r="H1" s="7"/>
      <c r="I1" s="7"/>
      <c r="J1" s="7"/>
    </row>
    <row r="2" spans="1:10" x14ac:dyDescent="0.25">
      <c r="A2" s="8" t="s">
        <v>14</v>
      </c>
      <c r="B2" s="1">
        <f>AVERAGE(Sheet1!D3,Sheet1!D9,Sheet1!D15,Sheet1!D21,Sheet1!D27,Sheet1!D33,Sheet1!D39)</f>
        <v>75.321715182652653</v>
      </c>
      <c r="C2" s="1">
        <f>AVERAGE(Sheet1!E3,Sheet1!E9,Sheet1!E15,Sheet1!E21,Sheet1!E27,Sheet1!E33,Sheet1!E39)</f>
        <v>83.201999999999998</v>
      </c>
      <c r="D2" s="6"/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</row>
    <row r="3" spans="1:10" x14ac:dyDescent="0.25">
      <c r="A3" s="8" t="s">
        <v>15</v>
      </c>
      <c r="B3" s="1">
        <f>AVERAGE(Sheet1!D4,Sheet1!D10,Sheet1!D16,Sheet1!D22,Sheet1!D28,Sheet1!D34,Sheet1!D40)</f>
        <v>72.226110398853194</v>
      </c>
      <c r="C3" s="1">
        <f>AVERAGE(Sheet1!E4,Sheet1!E10,Sheet1!E16,Sheet1!E22,Sheet1!E28,Sheet1!E34,Sheet1!E40)</f>
        <v>77.052428571428564</v>
      </c>
      <c r="D3" s="6"/>
      <c r="E3" s="5">
        <f>C2-B2</f>
        <v>7.880284817347345</v>
      </c>
      <c r="F3" s="5">
        <f t="shared" ref="F3:F7" si="0">E3^2</f>
        <v>62.098888802515077</v>
      </c>
      <c r="G3" s="5">
        <f>AVERAGE(F2:F7)</f>
        <v>603.69407952938434</v>
      </c>
      <c r="H3" s="5">
        <f>SQRT(G3)</f>
        <v>24.570186802899656</v>
      </c>
      <c r="I3" s="5" cm="1">
        <f t="array" ref="I3">AVERAGE(ABS(E3:E7))</f>
        <v>20.154092689348911</v>
      </c>
      <c r="J3" s="5">
        <f>RSQ(B2:B7,C2:C7)</f>
        <v>0.63948323449590727</v>
      </c>
    </row>
    <row r="4" spans="1:10" x14ac:dyDescent="0.25">
      <c r="A4" s="8" t="s">
        <v>16</v>
      </c>
      <c r="B4" s="1">
        <f>AVERAGE(Sheet1!D5,Sheet1!D11,Sheet1!D17,Sheet1!D23,Sheet1!D29,Sheet1!D35,Sheet1!D41)</f>
        <v>95.121343711131843</v>
      </c>
      <c r="C4" s="1">
        <f>AVERAGE(Sheet1!E5,Sheet1!E11,Sheet1!E17,Sheet1!E23,Sheet1!E29,Sheet1!E35,Sheet1!E41)</f>
        <v>79.84571428571428</v>
      </c>
      <c r="D4" s="6"/>
      <c r="E4" s="5">
        <f>C3-B3</f>
        <v>4.8263181725753697</v>
      </c>
      <c r="F4" s="5">
        <f t="shared" si="0"/>
        <v>23.293347102931257</v>
      </c>
      <c r="G4" s="9"/>
      <c r="H4" s="9"/>
      <c r="I4" s="9"/>
      <c r="J4" s="9"/>
    </row>
    <row r="5" spans="1:10" x14ac:dyDescent="0.25">
      <c r="A5" s="8" t="s">
        <v>17</v>
      </c>
      <c r="B5" s="1">
        <f>AVERAGE(Sheet1!D6,Sheet1!D12,Sheet1!D18,Sheet1!D24,Sheet1!D30,Sheet1!D36,Sheet1!D42)</f>
        <v>99.952868905584893</v>
      </c>
      <c r="C5" s="1">
        <f>AVERAGE(Sheet1!E6,Sheet1!E12,Sheet1!E18,Sheet1!E24,Sheet1!E30,Sheet1!E36,Sheet1!E42)</f>
        <v>68.592142857142846</v>
      </c>
      <c r="D5" s="6"/>
      <c r="E5" s="5">
        <f>C4-B4</f>
        <v>-15.275629425417563</v>
      </c>
      <c r="F5" s="5">
        <f t="shared" si="0"/>
        <v>233.34485434268291</v>
      </c>
      <c r="G5" s="9"/>
      <c r="H5" s="9"/>
      <c r="I5" s="9"/>
      <c r="J5" s="9"/>
    </row>
    <row r="6" spans="1:10" x14ac:dyDescent="0.25">
      <c r="A6" s="8" t="s">
        <v>18</v>
      </c>
      <c r="B6" s="1">
        <f>AVERAGE(Sheet1!D1,Sheet1!D7,Sheet1!D13,Sheet1!D19,Sheet1!D25,Sheet1!D31,Sheet1!D37,Sheet1!D43)</f>
        <v>110.8879335543908</v>
      </c>
      <c r="C6" s="1">
        <f>AVERAGE(Sheet1!E1,Sheet1!E7,Sheet1!E13,Sheet1!E19,Sheet1!E25,Sheet1!E31,Sheet1!E37,Sheet1!E43)</f>
        <v>69.460428571428565</v>
      </c>
      <c r="D6" s="6"/>
      <c r="E6" s="5">
        <f>C5-B5</f>
        <v>-31.360726048442046</v>
      </c>
      <c r="F6" s="5">
        <f t="shared" si="0"/>
        <v>983.49513828543149</v>
      </c>
      <c r="G6" s="9"/>
      <c r="H6" s="9"/>
      <c r="I6" s="9"/>
      <c r="J6" s="9"/>
    </row>
    <row r="7" spans="1:10" x14ac:dyDescent="0.25">
      <c r="A7" s="8" t="s">
        <v>19</v>
      </c>
      <c r="B7" s="1">
        <f>AVERAGE(Sheet1!D2,Sheet1!D8,Sheet1!D14,Sheet1!D20,Sheet1!D26,Sheet1!D32,Sheet1!D38,Sheet1!D44)</f>
        <v>72.469459438223069</v>
      </c>
      <c r="C7" s="1">
        <f>AVERAGE(Sheet1!E2,Sheet1!E8,Sheet1!E14,Sheet1!E20,Sheet1!E26,Sheet1!E32,Sheet1!E38,Sheet1!E44)</f>
        <v>84.955124999999995</v>
      </c>
      <c r="D7" s="6"/>
      <c r="E7" s="5">
        <f>C6-B6</f>
        <v>-41.427504982962233</v>
      </c>
      <c r="F7" s="5">
        <f t="shared" si="0"/>
        <v>1716.2381691133608</v>
      </c>
      <c r="G7" s="9"/>
      <c r="H7" s="9"/>
      <c r="I7" s="9"/>
      <c r="J7" s="9"/>
    </row>
  </sheetData>
  <mergeCells count="1">
    <mergeCell ref="E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Jedeb Watershed</vt:lpstr>
      <vt:lpstr>Koga Irrigation 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Yilkal Gebeyehu</dc:creator>
  <cp:lastModifiedBy>Yilkal Gebeyehu</cp:lastModifiedBy>
  <dcterms:created xsi:type="dcterms:W3CDTF">2015-06-05T18:17:20Z</dcterms:created>
  <dcterms:modified xsi:type="dcterms:W3CDTF">2024-01-23T12:20:16Z</dcterms:modified>
</cp:coreProperties>
</file>