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E6E2A301-52E0-4E90-87B7-F817A5341C92}" xr6:coauthVersionLast="43" xr6:coauthVersionMax="43" xr10:uidLastSave="{00000000-0000-0000-0000-000000000000}"/>
  <bookViews>
    <workbookView xWindow="18555" yWindow="4905" windowWidth="17085" windowHeight="14535" activeTab="1" xr2:uid="{F802051B-2499-492A-8A25-373610B69535}"/>
  </bookViews>
  <sheets>
    <sheet name="All" sheetId="1" r:id="rId1"/>
    <sheet name="All data (take 2)" sheetId="4" r:id="rId2"/>
    <sheet name="Differences" sheetId="2" r:id="rId3"/>
    <sheet name="FOC Check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9" i="4" l="1"/>
  <c r="R10" i="4" l="1"/>
  <c r="Z99" i="4"/>
  <c r="U99" i="4"/>
  <c r="T99" i="4"/>
  <c r="S99" i="4"/>
  <c r="R99" i="4"/>
  <c r="Z98" i="4"/>
  <c r="U98" i="4"/>
  <c r="T98" i="4"/>
  <c r="S98" i="4"/>
  <c r="R98" i="4"/>
  <c r="Z97" i="4"/>
  <c r="U97" i="4"/>
  <c r="T97" i="4"/>
  <c r="S97" i="4"/>
  <c r="R97" i="4"/>
  <c r="Z96" i="4"/>
  <c r="U96" i="4"/>
  <c r="T96" i="4"/>
  <c r="S96" i="4"/>
  <c r="R96" i="4"/>
  <c r="Z95" i="4"/>
  <c r="U95" i="4"/>
  <c r="T95" i="4"/>
  <c r="S95" i="4"/>
  <c r="R95" i="4"/>
  <c r="Z94" i="4"/>
  <c r="U94" i="4"/>
  <c r="T94" i="4"/>
  <c r="S94" i="4"/>
  <c r="R94" i="4"/>
  <c r="Z93" i="4"/>
  <c r="U93" i="4"/>
  <c r="T93" i="4"/>
  <c r="S93" i="4"/>
  <c r="R93" i="4"/>
  <c r="Z92" i="4"/>
  <c r="U92" i="4"/>
  <c r="T92" i="4"/>
  <c r="S92" i="4"/>
  <c r="R92" i="4"/>
  <c r="Z91" i="4"/>
  <c r="U91" i="4"/>
  <c r="T91" i="4"/>
  <c r="S91" i="4"/>
  <c r="R91" i="4"/>
  <c r="Z90" i="4"/>
  <c r="U90" i="4"/>
  <c r="T90" i="4"/>
  <c r="S90" i="4"/>
  <c r="R90" i="4"/>
  <c r="Z88" i="4"/>
  <c r="U88" i="4"/>
  <c r="T88" i="4"/>
  <c r="S88" i="4"/>
  <c r="R88" i="4"/>
  <c r="Z87" i="4"/>
  <c r="U87" i="4"/>
  <c r="T87" i="4"/>
  <c r="S87" i="4"/>
  <c r="R87" i="4"/>
  <c r="Z86" i="4"/>
  <c r="U86" i="4"/>
  <c r="T86" i="4"/>
  <c r="S86" i="4"/>
  <c r="R86" i="4"/>
  <c r="Z85" i="4"/>
  <c r="U85" i="4"/>
  <c r="T85" i="4"/>
  <c r="S85" i="4"/>
  <c r="R85" i="4"/>
  <c r="Z84" i="4"/>
  <c r="U84" i="4"/>
  <c r="T84" i="4"/>
  <c r="S84" i="4"/>
  <c r="R84" i="4"/>
  <c r="Z83" i="4"/>
  <c r="U83" i="4"/>
  <c r="T83" i="4"/>
  <c r="S83" i="4"/>
  <c r="R83" i="4"/>
  <c r="Z82" i="4"/>
  <c r="U82" i="4"/>
  <c r="T82" i="4"/>
  <c r="S82" i="4"/>
  <c r="R82" i="4"/>
  <c r="Z81" i="4"/>
  <c r="U81" i="4"/>
  <c r="T81" i="4"/>
  <c r="S81" i="4"/>
  <c r="R81" i="4"/>
  <c r="Z79" i="4"/>
  <c r="U79" i="4"/>
  <c r="T79" i="4"/>
  <c r="S79" i="4"/>
  <c r="R79" i="4"/>
  <c r="Z78" i="4"/>
  <c r="U78" i="4"/>
  <c r="T78" i="4"/>
  <c r="S78" i="4"/>
  <c r="R78" i="4"/>
  <c r="Z77" i="4"/>
  <c r="U77" i="4"/>
  <c r="T77" i="4"/>
  <c r="S77" i="4"/>
  <c r="R77" i="4"/>
  <c r="Z76" i="4"/>
  <c r="U76" i="4"/>
  <c r="T76" i="4"/>
  <c r="S76" i="4"/>
  <c r="R76" i="4"/>
  <c r="Z74" i="4"/>
  <c r="U74" i="4"/>
  <c r="T74" i="4"/>
  <c r="S74" i="4"/>
  <c r="R74" i="4"/>
  <c r="Z73" i="4"/>
  <c r="U73" i="4"/>
  <c r="T73" i="4"/>
  <c r="S73" i="4"/>
  <c r="R73" i="4"/>
  <c r="Z72" i="4"/>
  <c r="U72" i="4"/>
  <c r="T72" i="4"/>
  <c r="S72" i="4"/>
  <c r="R72" i="4"/>
  <c r="Z71" i="4"/>
  <c r="U71" i="4"/>
  <c r="T71" i="4"/>
  <c r="S71" i="4"/>
  <c r="R71" i="4"/>
  <c r="Z70" i="4"/>
  <c r="U70" i="4"/>
  <c r="T70" i="4"/>
  <c r="S70" i="4"/>
  <c r="R70" i="4"/>
  <c r="Z69" i="4"/>
  <c r="U69" i="4"/>
  <c r="T69" i="4"/>
  <c r="S69" i="4"/>
  <c r="R69" i="4"/>
  <c r="Z67" i="4"/>
  <c r="U67" i="4"/>
  <c r="T67" i="4"/>
  <c r="S67" i="4"/>
  <c r="R67" i="4"/>
  <c r="Z66" i="4"/>
  <c r="U66" i="4"/>
  <c r="T66" i="4"/>
  <c r="S66" i="4"/>
  <c r="R66" i="4"/>
  <c r="Z64" i="4"/>
  <c r="U64" i="4"/>
  <c r="T64" i="4"/>
  <c r="S64" i="4"/>
  <c r="R64" i="4"/>
  <c r="Z62" i="4"/>
  <c r="U62" i="4"/>
  <c r="T62" i="4"/>
  <c r="S62" i="4"/>
  <c r="R62" i="4"/>
  <c r="Z60" i="4"/>
  <c r="U60" i="4"/>
  <c r="T60" i="4"/>
  <c r="S60" i="4"/>
  <c r="R60" i="4"/>
  <c r="Z63" i="4"/>
  <c r="U63" i="4"/>
  <c r="T63" i="4"/>
  <c r="S63" i="4"/>
  <c r="R63" i="4"/>
  <c r="Z61" i="4"/>
  <c r="U61" i="4"/>
  <c r="T61" i="4"/>
  <c r="S61" i="4"/>
  <c r="R61" i="4"/>
  <c r="Z59" i="4"/>
  <c r="U59" i="4"/>
  <c r="T59" i="4"/>
  <c r="S59" i="4"/>
  <c r="R59" i="4"/>
  <c r="Z57" i="4"/>
  <c r="U57" i="4"/>
  <c r="T57" i="4"/>
  <c r="S57" i="4"/>
  <c r="R57" i="4"/>
  <c r="Z55" i="4"/>
  <c r="U55" i="4"/>
  <c r="T55" i="4"/>
  <c r="S55" i="4"/>
  <c r="R55" i="4"/>
  <c r="Z53" i="4"/>
  <c r="U53" i="4"/>
  <c r="T53" i="4"/>
  <c r="S53" i="4"/>
  <c r="R53" i="4"/>
  <c r="Z56" i="4"/>
  <c r="U56" i="4"/>
  <c r="T56" i="4"/>
  <c r="S56" i="4"/>
  <c r="R56" i="4"/>
  <c r="Z54" i="4"/>
  <c r="U54" i="4"/>
  <c r="T54" i="4"/>
  <c r="S54" i="4"/>
  <c r="R54" i="4"/>
  <c r="Z52" i="4"/>
  <c r="U52" i="4"/>
  <c r="T52" i="4"/>
  <c r="S52" i="4"/>
  <c r="R52" i="4"/>
  <c r="Z50" i="4"/>
  <c r="U50" i="4"/>
  <c r="T50" i="4"/>
  <c r="S50" i="4"/>
  <c r="R50" i="4"/>
  <c r="Z48" i="4"/>
  <c r="U48" i="4"/>
  <c r="T48" i="4"/>
  <c r="S48" i="4"/>
  <c r="R48" i="4"/>
  <c r="Z46" i="4"/>
  <c r="U46" i="4"/>
  <c r="T46" i="4"/>
  <c r="S46" i="4"/>
  <c r="R46" i="4"/>
  <c r="U49" i="4"/>
  <c r="T49" i="4"/>
  <c r="S49" i="4"/>
  <c r="R49" i="4"/>
  <c r="Z47" i="4"/>
  <c r="U47" i="4"/>
  <c r="T47" i="4"/>
  <c r="S47" i="4"/>
  <c r="R47" i="4"/>
  <c r="Z45" i="4"/>
  <c r="U45" i="4"/>
  <c r="T45" i="4"/>
  <c r="S45" i="4"/>
  <c r="R45" i="4"/>
  <c r="Z43" i="4"/>
  <c r="U43" i="4"/>
  <c r="T43" i="4"/>
  <c r="S43" i="4"/>
  <c r="R43" i="4"/>
  <c r="Z41" i="4"/>
  <c r="U41" i="4"/>
  <c r="T41" i="4"/>
  <c r="S41" i="4"/>
  <c r="R41" i="4"/>
  <c r="Z39" i="4"/>
  <c r="U39" i="4"/>
  <c r="T39" i="4"/>
  <c r="S39" i="4"/>
  <c r="R39" i="4"/>
  <c r="Z42" i="4"/>
  <c r="U42" i="4"/>
  <c r="T42" i="4"/>
  <c r="S42" i="4"/>
  <c r="R42" i="4"/>
  <c r="Z40" i="4"/>
  <c r="U40" i="4"/>
  <c r="T40" i="4"/>
  <c r="S40" i="4"/>
  <c r="R40" i="4"/>
  <c r="Z38" i="4"/>
  <c r="U38" i="4"/>
  <c r="T38" i="4"/>
  <c r="S38" i="4"/>
  <c r="R38" i="4"/>
  <c r="Z36" i="4"/>
  <c r="U36" i="4"/>
  <c r="T36" i="4"/>
  <c r="S36" i="4"/>
  <c r="R36" i="4"/>
  <c r="Z34" i="4"/>
  <c r="U34" i="4"/>
  <c r="T34" i="4"/>
  <c r="S34" i="4"/>
  <c r="R34" i="4"/>
  <c r="Z32" i="4"/>
  <c r="U32" i="4"/>
  <c r="T32" i="4"/>
  <c r="S32" i="4"/>
  <c r="R32" i="4"/>
  <c r="Z35" i="4"/>
  <c r="U35" i="4"/>
  <c r="T35" i="4"/>
  <c r="S35" i="4"/>
  <c r="R35" i="4"/>
  <c r="Z33" i="4"/>
  <c r="U33" i="4"/>
  <c r="T33" i="4"/>
  <c r="S33" i="4"/>
  <c r="R33" i="4"/>
  <c r="Z31" i="4"/>
  <c r="U31" i="4"/>
  <c r="T31" i="4"/>
  <c r="S31" i="4"/>
  <c r="R31" i="4"/>
  <c r="Z29" i="4"/>
  <c r="U29" i="4"/>
  <c r="T29" i="4"/>
  <c r="S29" i="4"/>
  <c r="R29" i="4"/>
  <c r="Z27" i="4"/>
  <c r="U27" i="4"/>
  <c r="T27" i="4"/>
  <c r="S27" i="4"/>
  <c r="R27" i="4"/>
  <c r="Z25" i="4"/>
  <c r="U25" i="4"/>
  <c r="T25" i="4"/>
  <c r="S25" i="4"/>
  <c r="R25" i="4"/>
  <c r="Z28" i="4"/>
  <c r="U28" i="4"/>
  <c r="T28" i="4"/>
  <c r="S28" i="4"/>
  <c r="R28" i="4"/>
  <c r="Z26" i="4"/>
  <c r="U26" i="4"/>
  <c r="T26" i="4"/>
  <c r="S26" i="4"/>
  <c r="R26" i="4"/>
  <c r="Z24" i="4"/>
  <c r="U24" i="4"/>
  <c r="T24" i="4"/>
  <c r="S24" i="4"/>
  <c r="R24" i="4"/>
  <c r="Z22" i="4"/>
  <c r="U22" i="4"/>
  <c r="T22" i="4"/>
  <c r="S22" i="4"/>
  <c r="R22" i="4"/>
  <c r="Z20" i="4"/>
  <c r="U20" i="4"/>
  <c r="T20" i="4"/>
  <c r="S20" i="4"/>
  <c r="R20" i="4"/>
  <c r="Z18" i="4"/>
  <c r="U18" i="4"/>
  <c r="T18" i="4"/>
  <c r="S18" i="4"/>
  <c r="R18" i="4"/>
  <c r="Z21" i="4"/>
  <c r="U21" i="4"/>
  <c r="T21" i="4"/>
  <c r="S21" i="4"/>
  <c r="R21" i="4"/>
  <c r="Z19" i="4"/>
  <c r="U19" i="4"/>
  <c r="T19" i="4"/>
  <c r="S19" i="4"/>
  <c r="R19" i="4"/>
  <c r="Z17" i="4"/>
  <c r="U17" i="4"/>
  <c r="T17" i="4"/>
  <c r="S17" i="4"/>
  <c r="R17" i="4"/>
  <c r="Z15" i="4"/>
  <c r="U15" i="4"/>
  <c r="T15" i="4"/>
  <c r="S15" i="4"/>
  <c r="R15" i="4"/>
  <c r="Z13" i="4"/>
  <c r="U13" i="4"/>
  <c r="T13" i="4"/>
  <c r="S13" i="4"/>
  <c r="R13" i="4"/>
  <c r="Z11" i="4"/>
  <c r="U11" i="4"/>
  <c r="T11" i="4"/>
  <c r="S11" i="4"/>
  <c r="R11" i="4"/>
  <c r="Z14" i="4"/>
  <c r="U14" i="4"/>
  <c r="T14" i="4"/>
  <c r="S14" i="4"/>
  <c r="R14" i="4"/>
  <c r="Z12" i="4"/>
  <c r="U12" i="4"/>
  <c r="T12" i="4"/>
  <c r="S12" i="4"/>
  <c r="R12" i="4"/>
  <c r="Z10" i="4"/>
  <c r="U10" i="4"/>
  <c r="T10" i="4"/>
  <c r="S10" i="4"/>
  <c r="Z8" i="4"/>
  <c r="U8" i="4"/>
  <c r="T8" i="4"/>
  <c r="S8" i="4"/>
  <c r="R8" i="4"/>
  <c r="Z6" i="4"/>
  <c r="U6" i="4"/>
  <c r="T6" i="4"/>
  <c r="S6" i="4"/>
  <c r="R6" i="4"/>
  <c r="Z4" i="4"/>
  <c r="U4" i="4"/>
  <c r="T4" i="4"/>
  <c r="S4" i="4"/>
  <c r="R4" i="4"/>
  <c r="Z7" i="4"/>
  <c r="U7" i="4"/>
  <c r="T7" i="4"/>
  <c r="S7" i="4"/>
  <c r="R7" i="4"/>
  <c r="Z5" i="4"/>
  <c r="U5" i="4"/>
  <c r="T5" i="4"/>
  <c r="S5" i="4"/>
  <c r="R5" i="4"/>
  <c r="Z3" i="4"/>
  <c r="U3" i="4"/>
  <c r="T3" i="4"/>
  <c r="S3" i="4"/>
  <c r="R3" i="4"/>
  <c r="Z99" i="1" l="1"/>
  <c r="Z107" i="1"/>
  <c r="U107" i="1"/>
  <c r="T107" i="1"/>
  <c r="S107" i="1"/>
  <c r="R107" i="1"/>
  <c r="Z106" i="1"/>
  <c r="U106" i="1"/>
  <c r="T106" i="1"/>
  <c r="S106" i="1"/>
  <c r="R106" i="1"/>
  <c r="S104" i="1" l="1"/>
  <c r="R104" i="1"/>
  <c r="Z105" i="1"/>
  <c r="U105" i="1"/>
  <c r="T105" i="1"/>
  <c r="S105" i="1"/>
  <c r="R105" i="1"/>
  <c r="Z104" i="1"/>
  <c r="U104" i="1"/>
  <c r="T104" i="1"/>
  <c r="Z103" i="1"/>
  <c r="U103" i="1"/>
  <c r="T103" i="1"/>
  <c r="S103" i="1"/>
  <c r="R103" i="1"/>
  <c r="Z102" i="1"/>
  <c r="U102" i="1"/>
  <c r="T102" i="1"/>
  <c r="S102" i="1"/>
  <c r="R102" i="1"/>
  <c r="Z101" i="1"/>
  <c r="U101" i="1"/>
  <c r="T101" i="1"/>
  <c r="S101" i="1"/>
  <c r="R101" i="1"/>
  <c r="Z100" i="1"/>
  <c r="U100" i="1"/>
  <c r="T100" i="1"/>
  <c r="S100" i="1"/>
  <c r="R100" i="1"/>
  <c r="Z98" i="1"/>
  <c r="U98" i="1"/>
  <c r="T98" i="1"/>
  <c r="S98" i="1"/>
  <c r="R98" i="1"/>
  <c r="U99" i="1"/>
  <c r="T99" i="1"/>
  <c r="S99" i="1"/>
  <c r="R99" i="1"/>
  <c r="Z95" i="1" l="1"/>
  <c r="U95" i="1"/>
  <c r="T95" i="1"/>
  <c r="S95" i="1"/>
  <c r="R95" i="1"/>
  <c r="Z91" i="1"/>
  <c r="U91" i="1"/>
  <c r="T91" i="1"/>
  <c r="S91" i="1"/>
  <c r="R91" i="1"/>
  <c r="Z96" i="1"/>
  <c r="U96" i="1"/>
  <c r="T96" i="1"/>
  <c r="S96" i="1"/>
  <c r="R96" i="1"/>
  <c r="Z92" i="1"/>
  <c r="U92" i="1"/>
  <c r="T92" i="1"/>
  <c r="S92" i="1"/>
  <c r="R92" i="1"/>
  <c r="X33" i="2" l="1"/>
  <c r="W40" i="2"/>
  <c r="X40" i="2"/>
  <c r="Y40" i="2"/>
  <c r="Z40" i="2"/>
  <c r="W41" i="2"/>
  <c r="X41" i="2"/>
  <c r="Y41" i="2"/>
  <c r="Z41" i="2"/>
  <c r="X39" i="2"/>
  <c r="Y39" i="2"/>
  <c r="Z39" i="2"/>
  <c r="W39" i="2"/>
  <c r="R40" i="2"/>
  <c r="S40" i="2"/>
  <c r="T40" i="2"/>
  <c r="U40" i="2"/>
  <c r="R41" i="2"/>
  <c r="S41" i="2"/>
  <c r="T41" i="2"/>
  <c r="U41" i="2"/>
  <c r="S39" i="2"/>
  <c r="T39" i="2"/>
  <c r="U39" i="2"/>
  <c r="R39" i="2"/>
  <c r="F40" i="2"/>
  <c r="G40" i="2"/>
  <c r="H40" i="2"/>
  <c r="I40" i="2"/>
  <c r="Q40" i="2" s="1"/>
  <c r="J40" i="2"/>
  <c r="K40" i="2"/>
  <c r="L40" i="2"/>
  <c r="M40" i="2"/>
  <c r="F41" i="2"/>
  <c r="G41" i="2"/>
  <c r="H41" i="2"/>
  <c r="I41" i="2"/>
  <c r="Q41" i="2" s="1"/>
  <c r="J41" i="2"/>
  <c r="K41" i="2"/>
  <c r="L41" i="2"/>
  <c r="M41" i="2"/>
  <c r="G39" i="2"/>
  <c r="H39" i="2"/>
  <c r="I39" i="2"/>
  <c r="J39" i="2"/>
  <c r="K39" i="2"/>
  <c r="L39" i="2"/>
  <c r="M39" i="2"/>
  <c r="F39" i="2"/>
  <c r="W36" i="2"/>
  <c r="X36" i="2"/>
  <c r="Y36" i="2"/>
  <c r="Z36" i="2"/>
  <c r="W37" i="2"/>
  <c r="X37" i="2"/>
  <c r="Y37" i="2"/>
  <c r="Z37" i="2"/>
  <c r="X35" i="2"/>
  <c r="Y35" i="2"/>
  <c r="Z35" i="2"/>
  <c r="W35" i="2"/>
  <c r="R36" i="2"/>
  <c r="S36" i="2"/>
  <c r="T36" i="2"/>
  <c r="U36" i="2"/>
  <c r="R37" i="2"/>
  <c r="S37" i="2"/>
  <c r="T37" i="2"/>
  <c r="U37" i="2"/>
  <c r="S35" i="2"/>
  <c r="T35" i="2"/>
  <c r="U35" i="2"/>
  <c r="R35" i="2"/>
  <c r="M36" i="2"/>
  <c r="M37" i="2"/>
  <c r="M35" i="2"/>
  <c r="F36" i="2"/>
  <c r="G36" i="2"/>
  <c r="H36" i="2"/>
  <c r="I36" i="2"/>
  <c r="J36" i="2"/>
  <c r="K36" i="2"/>
  <c r="L36" i="2"/>
  <c r="F37" i="2"/>
  <c r="G37" i="2"/>
  <c r="H37" i="2"/>
  <c r="I37" i="2"/>
  <c r="J37" i="2"/>
  <c r="K37" i="2"/>
  <c r="L37" i="2"/>
  <c r="G35" i="2"/>
  <c r="H35" i="2"/>
  <c r="I35" i="2"/>
  <c r="J35" i="2"/>
  <c r="K35" i="2"/>
  <c r="L35" i="2"/>
  <c r="F35" i="2"/>
  <c r="P39" i="2" l="1"/>
  <c r="O41" i="2"/>
  <c r="Q36" i="2"/>
  <c r="N40" i="2"/>
  <c r="V41" i="2"/>
  <c r="O35" i="2"/>
  <c r="Q37" i="2"/>
  <c r="O36" i="2"/>
  <c r="P37" i="2"/>
  <c r="O37" i="2"/>
  <c r="Q35" i="2"/>
  <c r="Q39" i="2"/>
  <c r="N35" i="2"/>
  <c r="V36" i="2"/>
  <c r="P41" i="2"/>
  <c r="N36" i="2"/>
  <c r="P35" i="2"/>
  <c r="V37" i="2"/>
  <c r="V40" i="2"/>
  <c r="P40" i="2"/>
  <c r="O40" i="2"/>
  <c r="O39" i="2"/>
  <c r="N41" i="2"/>
  <c r="N37" i="2"/>
  <c r="P36" i="2"/>
  <c r="N39" i="2"/>
  <c r="V39" i="2"/>
  <c r="V35" i="2"/>
  <c r="Z72" i="1"/>
  <c r="U72" i="1"/>
  <c r="T72" i="1"/>
  <c r="S72" i="1"/>
  <c r="R72" i="1"/>
  <c r="Z71" i="1"/>
  <c r="U71" i="1"/>
  <c r="T71" i="1"/>
  <c r="S71" i="1"/>
  <c r="R71" i="1"/>
  <c r="Z70" i="1"/>
  <c r="U70" i="1"/>
  <c r="T70" i="1"/>
  <c r="S70" i="1"/>
  <c r="R70" i="1"/>
  <c r="Z69" i="1"/>
  <c r="U69" i="1"/>
  <c r="T69" i="1"/>
  <c r="S69" i="1"/>
  <c r="R69" i="1"/>
  <c r="Z68" i="1"/>
  <c r="U68" i="1"/>
  <c r="T68" i="1"/>
  <c r="S68" i="1"/>
  <c r="R68" i="1"/>
  <c r="Z67" i="1"/>
  <c r="U67" i="1"/>
  <c r="T67" i="1"/>
  <c r="S67" i="1"/>
  <c r="R67" i="1"/>
  <c r="Z65" i="1" l="1"/>
  <c r="U65" i="1"/>
  <c r="T65" i="1"/>
  <c r="S65" i="1"/>
  <c r="R65" i="1"/>
  <c r="Z64" i="1"/>
  <c r="U64" i="1"/>
  <c r="T64" i="1"/>
  <c r="S64" i="1"/>
  <c r="R64" i="1"/>
  <c r="Z63" i="1"/>
  <c r="U63" i="1"/>
  <c r="T63" i="1"/>
  <c r="S63" i="1"/>
  <c r="R63" i="1"/>
  <c r="Z62" i="1"/>
  <c r="U62" i="1"/>
  <c r="T62" i="1"/>
  <c r="S62" i="1"/>
  <c r="R62" i="1"/>
  <c r="Z61" i="1"/>
  <c r="U61" i="1"/>
  <c r="T61" i="1"/>
  <c r="S61" i="1"/>
  <c r="R61" i="1"/>
  <c r="Z60" i="1"/>
  <c r="U60" i="1"/>
  <c r="T60" i="1"/>
  <c r="S60" i="1"/>
  <c r="R60" i="1"/>
  <c r="F32" i="2"/>
  <c r="G32" i="2"/>
  <c r="H32" i="2"/>
  <c r="I32" i="2"/>
  <c r="J32" i="2"/>
  <c r="K32" i="2"/>
  <c r="L32" i="2"/>
  <c r="M32" i="2"/>
  <c r="R32" i="2"/>
  <c r="S32" i="2"/>
  <c r="T32" i="2"/>
  <c r="U32" i="2"/>
  <c r="W32" i="2"/>
  <c r="X32" i="2"/>
  <c r="Y32" i="2"/>
  <c r="Z32" i="2"/>
  <c r="F33" i="2"/>
  <c r="G33" i="2"/>
  <c r="H33" i="2"/>
  <c r="I33" i="2"/>
  <c r="J33" i="2"/>
  <c r="K33" i="2"/>
  <c r="L33" i="2"/>
  <c r="M33" i="2"/>
  <c r="R33" i="2"/>
  <c r="S33" i="2"/>
  <c r="T33" i="2"/>
  <c r="U33" i="2"/>
  <c r="W33" i="2"/>
  <c r="Y33" i="2"/>
  <c r="Z33" i="2"/>
  <c r="X31" i="2"/>
  <c r="Y31" i="2"/>
  <c r="Z31" i="2"/>
  <c r="W31" i="2"/>
  <c r="S31" i="2"/>
  <c r="T31" i="2"/>
  <c r="U31" i="2"/>
  <c r="R31" i="2"/>
  <c r="G31" i="2"/>
  <c r="H31" i="2"/>
  <c r="I31" i="2"/>
  <c r="J31" i="2"/>
  <c r="K31" i="2"/>
  <c r="L31" i="2"/>
  <c r="M31" i="2"/>
  <c r="F31" i="2"/>
  <c r="Z58" i="1"/>
  <c r="U58" i="1"/>
  <c r="T58" i="1"/>
  <c r="S58" i="1"/>
  <c r="R58" i="1"/>
  <c r="Z57" i="1"/>
  <c r="U57" i="1"/>
  <c r="T57" i="1"/>
  <c r="S57" i="1"/>
  <c r="R57" i="1"/>
  <c r="Z56" i="1"/>
  <c r="U56" i="1"/>
  <c r="T56" i="1"/>
  <c r="S56" i="1"/>
  <c r="R56" i="1"/>
  <c r="Z55" i="1"/>
  <c r="U55" i="1"/>
  <c r="T55" i="1"/>
  <c r="S55" i="1"/>
  <c r="R55" i="1"/>
  <c r="Z54" i="1"/>
  <c r="U54" i="1"/>
  <c r="T54" i="1"/>
  <c r="S54" i="1"/>
  <c r="R54" i="1"/>
  <c r="Z53" i="1"/>
  <c r="U53" i="1"/>
  <c r="T53" i="1"/>
  <c r="S53" i="1"/>
  <c r="R53" i="1"/>
  <c r="Q31" i="2" l="1"/>
  <c r="N32" i="2"/>
  <c r="O31" i="2"/>
  <c r="N33" i="2"/>
  <c r="N31" i="2"/>
  <c r="Q33" i="2"/>
  <c r="P33" i="2"/>
  <c r="P32" i="2"/>
  <c r="V33" i="2"/>
  <c r="V32" i="2"/>
  <c r="P31" i="2"/>
  <c r="O32" i="2"/>
  <c r="O33" i="2"/>
  <c r="Q32" i="2"/>
  <c r="V31" i="2"/>
  <c r="W22" i="2" l="1"/>
  <c r="X22" i="2"/>
  <c r="Y22" i="2"/>
  <c r="Z22" i="2"/>
  <c r="W23" i="2"/>
  <c r="X23" i="2"/>
  <c r="Y23" i="2"/>
  <c r="Z23" i="2"/>
  <c r="X21" i="2"/>
  <c r="Y21" i="2"/>
  <c r="Z21" i="2"/>
  <c r="W21" i="2"/>
  <c r="U22" i="2"/>
  <c r="U23" i="2"/>
  <c r="U21" i="2"/>
  <c r="R22" i="2"/>
  <c r="S22" i="2"/>
  <c r="T22" i="2"/>
  <c r="R23" i="2"/>
  <c r="S23" i="2"/>
  <c r="T23" i="2"/>
  <c r="S21" i="2"/>
  <c r="T21" i="2"/>
  <c r="R21" i="2"/>
  <c r="G21" i="2"/>
  <c r="H21" i="2"/>
  <c r="I21" i="2"/>
  <c r="J21" i="2"/>
  <c r="K21" i="2"/>
  <c r="L21" i="2"/>
  <c r="M21" i="2"/>
  <c r="G22" i="2"/>
  <c r="H22" i="2"/>
  <c r="I22" i="2"/>
  <c r="J22" i="2"/>
  <c r="K22" i="2"/>
  <c r="L22" i="2"/>
  <c r="M22" i="2"/>
  <c r="G23" i="2"/>
  <c r="H23" i="2"/>
  <c r="I23" i="2"/>
  <c r="J23" i="2"/>
  <c r="K23" i="2"/>
  <c r="L23" i="2"/>
  <c r="M23" i="2"/>
  <c r="F22" i="2"/>
  <c r="F23" i="2"/>
  <c r="F21" i="2"/>
  <c r="C21" i="2"/>
  <c r="D21" i="2"/>
  <c r="E21" i="2"/>
  <c r="C22" i="2"/>
  <c r="D22" i="2"/>
  <c r="E22" i="2"/>
  <c r="C23" i="2"/>
  <c r="D23" i="2"/>
  <c r="E23" i="2"/>
  <c r="B22" i="2"/>
  <c r="B23" i="2"/>
  <c r="B21" i="2"/>
  <c r="Z38" i="1"/>
  <c r="U38" i="1"/>
  <c r="T38" i="1"/>
  <c r="S38" i="1"/>
  <c r="R38" i="1"/>
  <c r="Z35" i="1"/>
  <c r="U35" i="1"/>
  <c r="T35" i="1"/>
  <c r="S35" i="1"/>
  <c r="R35" i="1"/>
  <c r="Z39" i="1"/>
  <c r="U39" i="1"/>
  <c r="T39" i="1"/>
  <c r="S39" i="1"/>
  <c r="R39" i="1"/>
  <c r="Z36" i="1"/>
  <c r="U36" i="1"/>
  <c r="T36" i="1"/>
  <c r="S36" i="1"/>
  <c r="R36" i="1"/>
  <c r="Z94" i="1"/>
  <c r="U94" i="1"/>
  <c r="T94" i="1"/>
  <c r="S94" i="1"/>
  <c r="R94" i="1"/>
  <c r="Z90" i="1"/>
  <c r="U90" i="1"/>
  <c r="T90" i="1"/>
  <c r="S90" i="1"/>
  <c r="R90" i="1"/>
  <c r="Z40" i="1"/>
  <c r="U40" i="1"/>
  <c r="T40" i="1"/>
  <c r="S40" i="1"/>
  <c r="R40" i="1"/>
  <c r="Z37" i="1"/>
  <c r="U37" i="1"/>
  <c r="T37" i="1"/>
  <c r="S37" i="1"/>
  <c r="R37" i="1"/>
  <c r="R10" i="1"/>
  <c r="V22" i="2" l="1"/>
  <c r="Q21" i="2"/>
  <c r="Q22" i="2"/>
  <c r="Q23" i="2"/>
  <c r="P22" i="2"/>
  <c r="O21" i="2"/>
  <c r="V23" i="2"/>
  <c r="O22" i="2"/>
  <c r="N23" i="2"/>
  <c r="O23" i="2"/>
  <c r="N21" i="2"/>
  <c r="N22" i="2"/>
  <c r="P21" i="2"/>
  <c r="P23" i="2"/>
  <c r="V21" i="2"/>
  <c r="B13" i="2"/>
  <c r="C13" i="2"/>
  <c r="D13" i="2"/>
  <c r="E13" i="2"/>
  <c r="B14" i="2"/>
  <c r="C14" i="2"/>
  <c r="D14" i="2"/>
  <c r="E14" i="2"/>
  <c r="C12" i="2"/>
  <c r="D12" i="2"/>
  <c r="E12" i="2"/>
  <c r="B12" i="2"/>
  <c r="G12" i="2"/>
  <c r="H12" i="2"/>
  <c r="I12" i="2"/>
  <c r="J12" i="2"/>
  <c r="K12" i="2"/>
  <c r="L12" i="2"/>
  <c r="M12" i="2"/>
  <c r="R12" i="2"/>
  <c r="S12" i="2"/>
  <c r="T12" i="2"/>
  <c r="U12" i="2"/>
  <c r="W12" i="2"/>
  <c r="X12" i="2"/>
  <c r="Y12" i="2"/>
  <c r="Z12" i="2"/>
  <c r="G13" i="2"/>
  <c r="H13" i="2"/>
  <c r="I13" i="2"/>
  <c r="J13" i="2"/>
  <c r="K13" i="2"/>
  <c r="L13" i="2"/>
  <c r="M13" i="2"/>
  <c r="R13" i="2"/>
  <c r="S13" i="2"/>
  <c r="T13" i="2"/>
  <c r="U13" i="2"/>
  <c r="W13" i="2"/>
  <c r="X13" i="2"/>
  <c r="Y13" i="2"/>
  <c r="Z13" i="2"/>
  <c r="G14" i="2"/>
  <c r="H14" i="2"/>
  <c r="I14" i="2"/>
  <c r="J14" i="2"/>
  <c r="K14" i="2"/>
  <c r="L14" i="2"/>
  <c r="M14" i="2"/>
  <c r="R14" i="2"/>
  <c r="S14" i="2"/>
  <c r="T14" i="2"/>
  <c r="U14" i="2"/>
  <c r="W14" i="2"/>
  <c r="X14" i="2"/>
  <c r="Y14" i="2"/>
  <c r="Z14" i="2"/>
  <c r="F13" i="2"/>
  <c r="F14" i="2"/>
  <c r="F12" i="2"/>
  <c r="Z24" i="1"/>
  <c r="U24" i="1"/>
  <c r="T24" i="1"/>
  <c r="S24" i="1"/>
  <c r="R24" i="1"/>
  <c r="Z21" i="1"/>
  <c r="U21" i="1"/>
  <c r="T21" i="1"/>
  <c r="S21" i="1"/>
  <c r="R21" i="1"/>
  <c r="O14" i="2" l="1"/>
  <c r="P14" i="2"/>
  <c r="Q14" i="2"/>
  <c r="V14" i="2"/>
  <c r="N14" i="2"/>
  <c r="Z93" i="1"/>
  <c r="U93" i="1"/>
  <c r="T93" i="1"/>
  <c r="S93" i="1"/>
  <c r="R93" i="1"/>
  <c r="Z89" i="1"/>
  <c r="U89" i="1"/>
  <c r="T89" i="1"/>
  <c r="S89" i="1"/>
  <c r="R89" i="1"/>
  <c r="Z22" i="1"/>
  <c r="U22" i="1"/>
  <c r="T22" i="1"/>
  <c r="S22" i="1"/>
  <c r="R22" i="1"/>
  <c r="Z19" i="1"/>
  <c r="U19" i="1"/>
  <c r="T19" i="1"/>
  <c r="S19" i="1"/>
  <c r="R19" i="1"/>
  <c r="Z23" i="1"/>
  <c r="U23" i="1"/>
  <c r="T23" i="1"/>
  <c r="S23" i="1"/>
  <c r="R23" i="1"/>
  <c r="Z20" i="1"/>
  <c r="U20" i="1"/>
  <c r="T20" i="1"/>
  <c r="S20" i="1"/>
  <c r="R20" i="1"/>
  <c r="Z87" i="1"/>
  <c r="U87" i="1"/>
  <c r="T87" i="1"/>
  <c r="S87" i="1"/>
  <c r="R87" i="1"/>
  <c r="Z86" i="1"/>
  <c r="U86" i="1"/>
  <c r="T86" i="1"/>
  <c r="S86" i="1"/>
  <c r="R86" i="1"/>
  <c r="Z85" i="1"/>
  <c r="U85" i="1"/>
  <c r="T85" i="1"/>
  <c r="S85" i="1"/>
  <c r="R85" i="1"/>
  <c r="Z84" i="1"/>
  <c r="U84" i="1"/>
  <c r="T84" i="1"/>
  <c r="S84" i="1"/>
  <c r="R84" i="1"/>
  <c r="D29" i="3"/>
  <c r="D3" i="3"/>
  <c r="V13" i="2" l="1"/>
  <c r="P12" i="2"/>
  <c r="Q12" i="2"/>
  <c r="P13" i="2"/>
  <c r="N12" i="2"/>
  <c r="Q13" i="2"/>
  <c r="O12" i="2"/>
  <c r="O13" i="2"/>
  <c r="V12" i="2"/>
  <c r="N13" i="2"/>
  <c r="F3" i="3"/>
  <c r="Z3" i="3"/>
  <c r="U3" i="3"/>
  <c r="T3" i="3"/>
  <c r="S3" i="3"/>
  <c r="R3" i="3"/>
  <c r="U82" i="1" l="1"/>
  <c r="G18" i="3"/>
  <c r="D18" i="3"/>
  <c r="T79" i="1"/>
  <c r="U79" i="1"/>
  <c r="T80" i="1"/>
  <c r="U80" i="1"/>
  <c r="T81" i="1"/>
  <c r="U81" i="1"/>
  <c r="T82" i="1"/>
  <c r="U78" i="1"/>
  <c r="T78" i="1"/>
  <c r="U77" i="1"/>
  <c r="T77" i="1"/>
  <c r="T75" i="1"/>
  <c r="U75" i="1"/>
  <c r="U74" i="1"/>
  <c r="T74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U42" i="1"/>
  <c r="T42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T16" i="1"/>
  <c r="U16" i="1"/>
  <c r="T17" i="1"/>
  <c r="U17" i="1"/>
  <c r="U15" i="1"/>
  <c r="T15" i="1"/>
  <c r="U14" i="1"/>
  <c r="T14" i="1"/>
  <c r="U13" i="1"/>
  <c r="T13" i="1"/>
  <c r="U12" i="1"/>
  <c r="T12" i="1"/>
  <c r="U11" i="1"/>
  <c r="T11" i="1"/>
  <c r="U10" i="1"/>
  <c r="T10" i="1"/>
  <c r="T4" i="1"/>
  <c r="U4" i="1"/>
  <c r="T5" i="1"/>
  <c r="U5" i="1"/>
  <c r="T6" i="1"/>
  <c r="U6" i="1"/>
  <c r="T7" i="1"/>
  <c r="U7" i="1"/>
  <c r="T8" i="1"/>
  <c r="U8" i="1"/>
  <c r="U3" i="1"/>
  <c r="T3" i="1"/>
  <c r="R78" i="1"/>
  <c r="S78" i="1"/>
  <c r="R79" i="1"/>
  <c r="S79" i="1"/>
  <c r="R80" i="1"/>
  <c r="S80" i="1"/>
  <c r="R81" i="1"/>
  <c r="S81" i="1"/>
  <c r="R82" i="1"/>
  <c r="S82" i="1"/>
  <c r="S77" i="1"/>
  <c r="R77" i="1"/>
  <c r="S75" i="1"/>
  <c r="R75" i="1"/>
  <c r="S74" i="1"/>
  <c r="R74" i="1"/>
  <c r="R50" i="1"/>
  <c r="S50" i="1"/>
  <c r="R51" i="1"/>
  <c r="S51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S10" i="1"/>
  <c r="R4" i="1"/>
  <c r="S4" i="1"/>
  <c r="R5" i="1"/>
  <c r="S5" i="1"/>
  <c r="R6" i="1"/>
  <c r="S6" i="1"/>
  <c r="R7" i="1"/>
  <c r="S7" i="1"/>
  <c r="R8" i="1"/>
  <c r="S8" i="1"/>
  <c r="S3" i="1"/>
  <c r="R3" i="1"/>
  <c r="Z82" i="1"/>
  <c r="Z81" i="1"/>
  <c r="Z80" i="1"/>
  <c r="Z79" i="1"/>
  <c r="Z78" i="1"/>
  <c r="Z77" i="1"/>
  <c r="J12" i="3" l="1"/>
  <c r="Z75" i="1"/>
  <c r="G15" i="3"/>
  <c r="G17" i="3"/>
  <c r="G16" i="3"/>
  <c r="G14" i="3"/>
  <c r="G13" i="3"/>
  <c r="D32" i="3" s="1"/>
  <c r="G12" i="3"/>
  <c r="Z74" i="1"/>
  <c r="D33" i="3" l="1"/>
  <c r="J13" i="3"/>
  <c r="D14" i="3"/>
  <c r="J14" i="3"/>
  <c r="D15" i="3"/>
  <c r="D12" i="3"/>
  <c r="D17" i="3"/>
  <c r="D16" i="3"/>
  <c r="D13" i="3"/>
  <c r="D30" i="3" l="1"/>
  <c r="J15" i="3"/>
  <c r="M11" i="3" s="1"/>
  <c r="M15" i="3" s="1"/>
  <c r="B17" i="2"/>
  <c r="C17" i="2"/>
  <c r="D17" i="2"/>
  <c r="E17" i="2"/>
  <c r="B18" i="2"/>
  <c r="C18" i="2"/>
  <c r="D18" i="2"/>
  <c r="E18" i="2"/>
  <c r="B19" i="2"/>
  <c r="C19" i="2"/>
  <c r="D19" i="2"/>
  <c r="E19" i="2"/>
  <c r="C16" i="2"/>
  <c r="D16" i="2"/>
  <c r="E16" i="2"/>
  <c r="F26" i="2"/>
  <c r="G26" i="2"/>
  <c r="H26" i="2"/>
  <c r="I26" i="2"/>
  <c r="J26" i="2"/>
  <c r="K26" i="2"/>
  <c r="L26" i="2"/>
  <c r="M26" i="2"/>
  <c r="R26" i="2"/>
  <c r="S26" i="2"/>
  <c r="T26" i="2"/>
  <c r="U26" i="2"/>
  <c r="W26" i="2"/>
  <c r="X26" i="2"/>
  <c r="Y26" i="2"/>
  <c r="Z26" i="2"/>
  <c r="F27" i="2"/>
  <c r="G27" i="2"/>
  <c r="H27" i="2"/>
  <c r="I27" i="2"/>
  <c r="J27" i="2"/>
  <c r="K27" i="2"/>
  <c r="L27" i="2"/>
  <c r="M27" i="2"/>
  <c r="R27" i="2"/>
  <c r="S27" i="2"/>
  <c r="T27" i="2"/>
  <c r="U27" i="2"/>
  <c r="W27" i="2"/>
  <c r="X27" i="2"/>
  <c r="Y27" i="2"/>
  <c r="Z27" i="2"/>
  <c r="F28" i="2"/>
  <c r="G28" i="2"/>
  <c r="H28" i="2"/>
  <c r="I28" i="2"/>
  <c r="J28" i="2"/>
  <c r="K28" i="2"/>
  <c r="L28" i="2"/>
  <c r="M28" i="2"/>
  <c r="R28" i="2"/>
  <c r="S28" i="2"/>
  <c r="T28" i="2"/>
  <c r="U28" i="2"/>
  <c r="W28" i="2"/>
  <c r="X28" i="2"/>
  <c r="Y28" i="2"/>
  <c r="Z28" i="2"/>
  <c r="F29" i="2"/>
  <c r="G29" i="2"/>
  <c r="H29" i="2"/>
  <c r="I29" i="2"/>
  <c r="J29" i="2"/>
  <c r="K29" i="2"/>
  <c r="L29" i="2"/>
  <c r="M29" i="2"/>
  <c r="R29" i="2"/>
  <c r="S29" i="2"/>
  <c r="T29" i="2"/>
  <c r="U29" i="2"/>
  <c r="W29" i="2"/>
  <c r="X29" i="2"/>
  <c r="Y29" i="2"/>
  <c r="Z29" i="2"/>
  <c r="R25" i="2"/>
  <c r="S25" i="2"/>
  <c r="T25" i="2"/>
  <c r="U25" i="2"/>
  <c r="W25" i="2"/>
  <c r="X25" i="2"/>
  <c r="Y25" i="2"/>
  <c r="Z25" i="2"/>
  <c r="G25" i="2"/>
  <c r="H25" i="2"/>
  <c r="I25" i="2"/>
  <c r="J25" i="2"/>
  <c r="K25" i="2"/>
  <c r="L25" i="2"/>
  <c r="M25" i="2"/>
  <c r="F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C25" i="2"/>
  <c r="D25" i="2"/>
  <c r="E25" i="2"/>
  <c r="B25" i="2"/>
  <c r="M16" i="2"/>
  <c r="R16" i="2"/>
  <c r="S16" i="2"/>
  <c r="T16" i="2"/>
  <c r="U16" i="2"/>
  <c r="W16" i="2"/>
  <c r="X16" i="2"/>
  <c r="Y16" i="2"/>
  <c r="Z16" i="2"/>
  <c r="R17" i="2"/>
  <c r="S17" i="2"/>
  <c r="T17" i="2"/>
  <c r="U17" i="2"/>
  <c r="W17" i="2"/>
  <c r="X17" i="2"/>
  <c r="Y17" i="2"/>
  <c r="Z17" i="2"/>
  <c r="R18" i="2"/>
  <c r="S18" i="2"/>
  <c r="T18" i="2"/>
  <c r="U18" i="2"/>
  <c r="W18" i="2"/>
  <c r="X18" i="2"/>
  <c r="Y18" i="2"/>
  <c r="Z18" i="2"/>
  <c r="R19" i="2"/>
  <c r="S19" i="2"/>
  <c r="T19" i="2"/>
  <c r="U19" i="2"/>
  <c r="W19" i="2"/>
  <c r="X19" i="2"/>
  <c r="Y19" i="2"/>
  <c r="Z19" i="2"/>
  <c r="F17" i="2"/>
  <c r="G17" i="2"/>
  <c r="H17" i="2"/>
  <c r="I17" i="2"/>
  <c r="J17" i="2"/>
  <c r="K17" i="2"/>
  <c r="L17" i="2"/>
  <c r="M17" i="2"/>
  <c r="F18" i="2"/>
  <c r="G18" i="2"/>
  <c r="O18" i="2" s="1"/>
  <c r="H18" i="2"/>
  <c r="I18" i="2"/>
  <c r="J18" i="2"/>
  <c r="K18" i="2"/>
  <c r="L18" i="2"/>
  <c r="M18" i="2"/>
  <c r="F19" i="2"/>
  <c r="G19" i="2"/>
  <c r="O19" i="2" s="1"/>
  <c r="H19" i="2"/>
  <c r="I19" i="2"/>
  <c r="J19" i="2"/>
  <c r="K19" i="2"/>
  <c r="L19" i="2"/>
  <c r="M19" i="2"/>
  <c r="G16" i="2"/>
  <c r="H16" i="2"/>
  <c r="P16" i="2" s="1"/>
  <c r="I16" i="2"/>
  <c r="J16" i="2"/>
  <c r="K16" i="2"/>
  <c r="L16" i="2"/>
  <c r="F16" i="2"/>
  <c r="B16" i="2"/>
  <c r="R8" i="2"/>
  <c r="S8" i="2"/>
  <c r="T8" i="2"/>
  <c r="U8" i="2"/>
  <c r="W8" i="2"/>
  <c r="X8" i="2"/>
  <c r="Y8" i="2"/>
  <c r="Z8" i="2"/>
  <c r="R9" i="2"/>
  <c r="S9" i="2"/>
  <c r="T9" i="2"/>
  <c r="U9" i="2"/>
  <c r="W9" i="2"/>
  <c r="X9" i="2"/>
  <c r="Y9" i="2"/>
  <c r="Z9" i="2"/>
  <c r="R10" i="2"/>
  <c r="S10" i="2"/>
  <c r="T10" i="2"/>
  <c r="U10" i="2"/>
  <c r="W10" i="2"/>
  <c r="X10" i="2"/>
  <c r="Y10" i="2"/>
  <c r="Z10" i="2"/>
  <c r="X7" i="2"/>
  <c r="Y7" i="2"/>
  <c r="Z7" i="2"/>
  <c r="W7" i="2"/>
  <c r="S7" i="2"/>
  <c r="T7" i="2"/>
  <c r="U7" i="2"/>
  <c r="R7" i="2"/>
  <c r="F8" i="2"/>
  <c r="G8" i="2"/>
  <c r="O8" i="2" s="1"/>
  <c r="H8" i="2"/>
  <c r="I8" i="2"/>
  <c r="J8" i="2"/>
  <c r="K8" i="2"/>
  <c r="L8" i="2"/>
  <c r="M8" i="2"/>
  <c r="F9" i="2"/>
  <c r="G9" i="2"/>
  <c r="H9" i="2"/>
  <c r="I9" i="2"/>
  <c r="J9" i="2"/>
  <c r="K9" i="2"/>
  <c r="L9" i="2"/>
  <c r="M9" i="2"/>
  <c r="F10" i="2"/>
  <c r="G10" i="2"/>
  <c r="O10" i="2" s="1"/>
  <c r="H10" i="2"/>
  <c r="I10" i="2"/>
  <c r="J10" i="2"/>
  <c r="K10" i="2"/>
  <c r="L10" i="2"/>
  <c r="M10" i="2"/>
  <c r="G7" i="2"/>
  <c r="H7" i="2"/>
  <c r="I7" i="2"/>
  <c r="J7" i="2"/>
  <c r="K7" i="2"/>
  <c r="L7" i="2"/>
  <c r="M7" i="2"/>
  <c r="F7" i="2"/>
  <c r="B8" i="2"/>
  <c r="C8" i="2"/>
  <c r="D8" i="2"/>
  <c r="E8" i="2"/>
  <c r="B9" i="2"/>
  <c r="C9" i="2"/>
  <c r="D9" i="2"/>
  <c r="E9" i="2"/>
  <c r="B10" i="2"/>
  <c r="C10" i="2"/>
  <c r="D10" i="2"/>
  <c r="E10" i="2"/>
  <c r="C7" i="2"/>
  <c r="D7" i="2"/>
  <c r="E7" i="2"/>
  <c r="B7" i="2"/>
  <c r="B4" i="2"/>
  <c r="C4" i="2"/>
  <c r="D4" i="2"/>
  <c r="E4" i="2"/>
  <c r="F4" i="2"/>
  <c r="G4" i="2"/>
  <c r="H4" i="2"/>
  <c r="I4" i="2"/>
  <c r="J4" i="2"/>
  <c r="K4" i="2"/>
  <c r="L4" i="2"/>
  <c r="M4" i="2"/>
  <c r="R4" i="2"/>
  <c r="S4" i="2"/>
  <c r="T4" i="2"/>
  <c r="U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R5" i="2"/>
  <c r="S5" i="2"/>
  <c r="T5" i="2"/>
  <c r="U5" i="2"/>
  <c r="W5" i="2"/>
  <c r="X5" i="2"/>
  <c r="Y5" i="2"/>
  <c r="Z5" i="2"/>
  <c r="X3" i="2"/>
  <c r="Y3" i="2"/>
  <c r="Z3" i="2"/>
  <c r="W3" i="2"/>
  <c r="U3" i="2"/>
  <c r="S3" i="2"/>
  <c r="T3" i="2"/>
  <c r="R3" i="2"/>
  <c r="G3" i="2"/>
  <c r="H3" i="2"/>
  <c r="I3" i="2"/>
  <c r="J3" i="2"/>
  <c r="K3" i="2"/>
  <c r="L3" i="2"/>
  <c r="M3" i="2"/>
  <c r="F3" i="2"/>
  <c r="C3" i="2"/>
  <c r="D3" i="2"/>
  <c r="E3" i="2"/>
  <c r="B3" i="2"/>
  <c r="O17" i="2" l="1"/>
  <c r="N10" i="2"/>
  <c r="P25" i="2"/>
  <c r="N16" i="2"/>
  <c r="O28" i="2"/>
  <c r="O3" i="2"/>
  <c r="N5" i="2"/>
  <c r="Q16" i="2"/>
  <c r="Q5" i="2"/>
  <c r="N7" i="2"/>
  <c r="N18" i="2"/>
  <c r="Q9" i="2"/>
  <c r="Q19" i="2"/>
  <c r="Q18" i="2"/>
  <c r="Q17" i="2"/>
  <c r="N29" i="2"/>
  <c r="N28" i="2"/>
  <c r="N27" i="2"/>
  <c r="P9" i="2"/>
  <c r="P18" i="2"/>
  <c r="P7" i="2"/>
  <c r="P19" i="2"/>
  <c r="V4" i="2"/>
  <c r="N17" i="2"/>
  <c r="Q3" i="2"/>
  <c r="V27" i="2"/>
  <c r="P17" i="2"/>
  <c r="V17" i="2"/>
  <c r="Q27" i="2"/>
  <c r="O4" i="2"/>
  <c r="Q29" i="2"/>
  <c r="Q28" i="2"/>
  <c r="Q25" i="2"/>
  <c r="P29" i="2"/>
  <c r="P28" i="2"/>
  <c r="P27" i="2"/>
  <c r="P26" i="2"/>
  <c r="Q26" i="2"/>
  <c r="O27" i="2"/>
  <c r="V5" i="2"/>
  <c r="V16" i="2"/>
  <c r="V28" i="2"/>
  <c r="N4" i="2"/>
  <c r="O7" i="2"/>
  <c r="Q10" i="2"/>
  <c r="N25" i="2"/>
  <c r="V29" i="2"/>
  <c r="V19" i="2"/>
  <c r="P4" i="2"/>
  <c r="Q7" i="2"/>
  <c r="O29" i="2"/>
  <c r="V18" i="2"/>
  <c r="O5" i="2"/>
  <c r="N9" i="2"/>
  <c r="O16" i="2"/>
  <c r="N19" i="2"/>
  <c r="P10" i="2"/>
  <c r="N8" i="2"/>
  <c r="V10" i="2"/>
  <c r="V9" i="2"/>
  <c r="V8" i="2"/>
  <c r="O26" i="2"/>
  <c r="Q8" i="2"/>
  <c r="N3" i="2"/>
  <c r="Q4" i="2"/>
  <c r="P5" i="2"/>
  <c r="O9" i="2"/>
  <c r="V7" i="2"/>
  <c r="P3" i="2"/>
  <c r="M14" i="3"/>
  <c r="M13" i="3"/>
  <c r="M12" i="3"/>
  <c r="P8" i="2"/>
  <c r="N26" i="2"/>
  <c r="V25" i="2"/>
  <c r="O25" i="2"/>
  <c r="V26" i="2"/>
  <c r="V3" i="2"/>
  <c r="Z47" i="1"/>
  <c r="Z42" i="1"/>
  <c r="Z48" i="1"/>
  <c r="Z49" i="1"/>
  <c r="Z50" i="1"/>
  <c r="Z51" i="1"/>
  <c r="Z46" i="1"/>
  <c r="Z45" i="1"/>
  <c r="Z44" i="1"/>
  <c r="Z43" i="1"/>
  <c r="Z14" i="1"/>
  <c r="Z10" i="1"/>
  <c r="Z30" i="1"/>
  <c r="Z26" i="1"/>
  <c r="Z28" i="1"/>
  <c r="Z29" i="1"/>
  <c r="Z31" i="1"/>
  <c r="Z32" i="1"/>
  <c r="Z33" i="1"/>
  <c r="Z27" i="1"/>
  <c r="Z12" i="1"/>
  <c r="Z13" i="1"/>
  <c r="Z15" i="1"/>
  <c r="Z16" i="1"/>
  <c r="Z17" i="1"/>
  <c r="Z11" i="1"/>
  <c r="Z4" i="1"/>
  <c r="Z5" i="1"/>
  <c r="Z6" i="1"/>
  <c r="Z7" i="1"/>
  <c r="Z8" i="1"/>
  <c r="Z3" i="1"/>
</calcChain>
</file>

<file path=xl/sharedStrings.xml><?xml version="1.0" encoding="utf-8"?>
<sst xmlns="http://schemas.openxmlformats.org/spreadsheetml/2006/main" count="514" uniqueCount="108">
  <si>
    <t>Description</t>
  </si>
  <si>
    <t>Parameters (utility fn)</t>
  </si>
  <si>
    <t>intercept</t>
  </si>
  <si>
    <t>price effect</t>
  </si>
  <si>
    <t>store effect (2)</t>
  </si>
  <si>
    <t>brand effect (b)</t>
  </si>
  <si>
    <t>Downstream eq</t>
  </si>
  <si>
    <t>p_1A</t>
  </si>
  <si>
    <t>p_1B</t>
  </si>
  <si>
    <t>p_2A</t>
  </si>
  <si>
    <t>p_2B</t>
  </si>
  <si>
    <t>w_1A</t>
  </si>
  <si>
    <t>w_1B</t>
  </si>
  <si>
    <t>w_2A</t>
  </si>
  <si>
    <t>w_2B</t>
  </si>
  <si>
    <t>Shares</t>
  </si>
  <si>
    <t>profits</t>
  </si>
  <si>
    <t>A</t>
  </si>
  <si>
    <t>B</t>
  </si>
  <si>
    <t>1A</t>
  </si>
  <si>
    <t>2A</t>
  </si>
  <si>
    <t>1B</t>
  </si>
  <si>
    <t>2B</t>
  </si>
  <si>
    <t>Low market share, no store or brand effects</t>
  </si>
  <si>
    <t>markup 1A</t>
  </si>
  <si>
    <t>markup 1B</t>
  </si>
  <si>
    <t>markup 2A</t>
  </si>
  <si>
    <t>markup 2B</t>
  </si>
  <si>
    <t>High market share, no store or brand effects</t>
  </si>
  <si>
    <t>Integration</t>
  </si>
  <si>
    <t>log(100)</t>
  </si>
  <si>
    <t>Medium market share, no store or brand effects</t>
  </si>
  <si>
    <t>log(4)</t>
  </si>
  <si>
    <t>Symmetric</t>
  </si>
  <si>
    <t>Low market share, B dominant brand, no store effects</t>
  </si>
  <si>
    <t>Medium market share, B dominant brand, no store effects</t>
  </si>
  <si>
    <t>High market share, B dominant brand, no store effects</t>
  </si>
  <si>
    <t>log(20)</t>
  </si>
  <si>
    <t>Low market share, 2 dominant store, no brand effects</t>
  </si>
  <si>
    <t>Medium market share, 2 dominant store, no brand effects</t>
  </si>
  <si>
    <t>High market share, 2 dominant store, no brand effects</t>
  </si>
  <si>
    <t>Very high market share, 2 dominant store, no brand effects</t>
  </si>
  <si>
    <t>Total</t>
  </si>
  <si>
    <t>Medium high market share, B dominant brand, no store effects</t>
  </si>
  <si>
    <t>Medium high market share, 2 dominant store, no brand effects</t>
  </si>
  <si>
    <t>Low market share, B dominant brand, 2 dominant store, equal effect</t>
  </si>
  <si>
    <t>Medium high market share, B dominant brand, 2 dominant store, equal effect</t>
  </si>
  <si>
    <t>High market share, B dominant brand, 2 dominant store, equal effect</t>
  </si>
  <si>
    <t>Very high market share, B dominant brand, 2 dominant store, equal effect</t>
  </si>
  <si>
    <t>Medium low market share, B dominant brand, 2 dominant store, equal effect</t>
  </si>
  <si>
    <t>PASTE A ROW BELOW TO CHECK:</t>
  </si>
  <si>
    <t>q_1A</t>
  </si>
  <si>
    <t>q_1B</t>
  </si>
  <si>
    <t>dq_1A/dp_1A</t>
  </si>
  <si>
    <t>v_1A</t>
  </si>
  <si>
    <t>v_1B</t>
  </si>
  <si>
    <t>v_2A</t>
  </si>
  <si>
    <t>v_2B</t>
  </si>
  <si>
    <t>x_1A</t>
  </si>
  <si>
    <t>x_1B</t>
  </si>
  <si>
    <t>x_2A</t>
  </si>
  <si>
    <t>x_2B</t>
  </si>
  <si>
    <t>sum(exp(vj))</t>
  </si>
  <si>
    <t>FOC calculated values:</t>
  </si>
  <si>
    <t>dq_1B/dp_1B</t>
  </si>
  <si>
    <t>dq_1B/dp_1A = dq_1A/dp_1B</t>
  </si>
  <si>
    <t>&lt;---- Input these values from the R file</t>
  </si>
  <si>
    <t>Elasticities:</t>
  </si>
  <si>
    <t>Values from computation:</t>
  </si>
  <si>
    <t>&lt;---- Compare w/computed values (should be similar if optimization was correct)</t>
  </si>
  <si>
    <t>Low market share, higher price effects, no store or brand effects</t>
  </si>
  <si>
    <t>q_2A</t>
  </si>
  <si>
    <t>q_2B</t>
  </si>
  <si>
    <t>dq_2A/dp_2A</t>
  </si>
  <si>
    <t>dq_2B/dp_2A = dq_2A/dp_2B</t>
  </si>
  <si>
    <t>dq_2B/dp_2B</t>
  </si>
  <si>
    <t>Downstream MC</t>
  </si>
  <si>
    <t>mc_1</t>
  </si>
  <si>
    <t>mc_2</t>
  </si>
  <si>
    <t>Low market share, no store or brand effects, mc = 1</t>
  </si>
  <si>
    <t>Medium market share, no store or brand effects, mc = 1</t>
  </si>
  <si>
    <t>High market share, no store or brand effects, mc = 1</t>
  </si>
  <si>
    <t>log(150)</t>
  </si>
  <si>
    <t>High market share, higher price effects, A dominant brand, 2 dominant store</t>
  </si>
  <si>
    <t>log(200)</t>
  </si>
  <si>
    <t>log(40)</t>
  </si>
  <si>
    <t>log(1000)</t>
  </si>
  <si>
    <t>Medium market share, A dominant brand, no store effects</t>
  </si>
  <si>
    <t>Low market share, A dominant brand, no store effects</t>
  </si>
  <si>
    <t>log(300)</t>
  </si>
  <si>
    <t>High market share, A dominant brand, no store effects</t>
  </si>
  <si>
    <t>High market share, 1 dominant store, no brand effects</t>
  </si>
  <si>
    <t>log(2000)</t>
  </si>
  <si>
    <t>Medium high market share, 1 dominant store, no brand effects</t>
  </si>
  <si>
    <t>Low market share, 1 dominant store, no brand effects</t>
  </si>
  <si>
    <t>Medium low market share, B dominant brand, 1 dominant store, equal effect</t>
  </si>
  <si>
    <t>Medium high market share, B dominant brand, 1 dominant store, equal effect</t>
  </si>
  <si>
    <t>High market share, B dominant brand, 1 dominant store, equal effect</t>
  </si>
  <si>
    <t>High market share, A dominant brand, 1 dominant store, equal effect</t>
  </si>
  <si>
    <t>Low market share, A dominant brand, 1 dominant store, equal effect</t>
  </si>
  <si>
    <t>Medium market share, A dominant brand, 1 dominant store, equal effect</t>
  </si>
  <si>
    <t>Medium low market share, A dominant brand, 2 dominant store, equal effect</t>
  </si>
  <si>
    <t>Medium high market share, A dominant brand, 2 dominant store, equal effect</t>
  </si>
  <si>
    <t>High market share, A dominant brand, 2 dominant store, equal effect</t>
  </si>
  <si>
    <t>Very high market share, A dominant brand, 1 dominant store</t>
  </si>
  <si>
    <t>Very high market share, no brand effects, 1 dominant store</t>
  </si>
  <si>
    <t>Very high market share, A dominant brand, no store effects</t>
  </si>
  <si>
    <t>Very high market share, B dominant brand, 1 dominant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</si>
</sst>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Lucida Console"/>
      <family val="3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4" xfId="0" applyNumberFormat="1" applyBorder="1" applyAlignment="1">
      <alignment wrapText="1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8" xfId="0" applyNumberFormat="1" applyBorder="1" applyAlignment="1">
      <alignment wrapText="1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/>
    <xf numFmtId="164" fontId="0" fillId="3" borderId="0" xfId="0" applyNumberFormat="1" applyFill="1"/>
    <xf numFmtId="164" fontId="0" fillId="3" borderId="2" xfId="0" applyNumberFormat="1" applyFill="1" applyBorder="1"/>
    <xf numFmtId="164" fontId="0" fillId="3" borderId="13" xfId="0" applyNumberFormat="1" applyFill="1" applyBorder="1"/>
    <xf numFmtId="164" fontId="0" fillId="0" borderId="2" xfId="0" applyNumberFormat="1" applyBorder="1"/>
    <xf numFmtId="0" fontId="1" fillId="4" borderId="0" xfId="0" applyFont="1" applyFill="1" applyAlignment="1">
      <alignment vertical="center"/>
    </xf>
    <xf numFmtId="0" fontId="0" fillId="4" borderId="0" xfId="0" applyFill="1"/>
    <xf numFmtId="0" fontId="0" fillId="0" borderId="3" xfId="0" applyBorder="1" applyAlignment="1">
      <alignment horizontal="center"/>
    </xf>
    <xf numFmtId="0" fontId="2" fillId="5" borderId="0" xfId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0" xfId="0" applyNumberFormat="1" applyFill="1"/>
    <xf numFmtId="164" fontId="0" fillId="2" borderId="2" xfId="0" applyNumberFormat="1" applyFill="1" applyBorder="1"/>
    <xf numFmtId="164" fontId="0" fillId="3" borderId="2" xfId="0" applyNumberForma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49" fontId="0" fillId="0" borderId="7" xfId="0" applyNumberFormat="1" applyBorder="1"/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0" xfId="1" applyFill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Bad" xfId="1" builtinId="27"/>
    <cellStyle name="Normal" xfId="0" builtinId="0"/>
  </cellStyles>
  <dxfs count="1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B1CC-B042-454C-894C-963C8AC41678}">
  <dimension ref="A1:AD119"/>
  <sheetViews>
    <sheetView topLeftCell="B2" zoomScale="85" zoomScaleNormal="85" workbookViewId="0">
      <pane ySplit="1" topLeftCell="A88" activePane="bottomLeft" state="frozen"/>
      <selection activeCell="C2" sqref="C2"/>
      <selection pane="bottomLeft" activeCell="J103" sqref="J103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29.5703125" style="7" customWidth="1"/>
    <col min="5" max="5" width="11.140625" bestFit="1" customWidth="1"/>
    <col min="6" max="6" width="14.28515625" bestFit="1" customWidth="1"/>
    <col min="7" max="7" width="15" style="2" bestFit="1" customWidth="1"/>
    <col min="8" max="8" width="16.140625" bestFit="1" customWidth="1"/>
    <col min="9" max="9" width="16.140625" customWidth="1"/>
    <col min="18" max="20" width="10.42578125" bestFit="1" customWidth="1"/>
    <col min="21" max="21" width="10.42578125" style="2" bestFit="1" customWidth="1"/>
    <col min="26" max="26" width="9.140625" style="1"/>
    <col min="27" max="27" width="10.28515625" bestFit="1" customWidth="1"/>
  </cols>
  <sheetData>
    <row r="1" spans="1:30" s="3" customFormat="1" x14ac:dyDescent="0.25">
      <c r="C1" s="8"/>
      <c r="D1" s="78" t="s">
        <v>1</v>
      </c>
      <c r="E1" s="79"/>
      <c r="F1" s="79"/>
      <c r="G1" s="80"/>
      <c r="H1" s="43" t="s">
        <v>76</v>
      </c>
      <c r="I1" s="43"/>
      <c r="J1" s="78" t="s">
        <v>6</v>
      </c>
      <c r="K1" s="79"/>
      <c r="L1" s="79"/>
      <c r="M1" s="79"/>
      <c r="N1" s="79"/>
      <c r="O1" s="79"/>
      <c r="P1" s="79"/>
      <c r="Q1" s="81"/>
      <c r="R1" s="79"/>
      <c r="S1" s="79"/>
      <c r="T1" s="79"/>
      <c r="U1" s="80"/>
      <c r="V1" s="78" t="s">
        <v>15</v>
      </c>
      <c r="W1" s="79"/>
      <c r="X1" s="79"/>
      <c r="Y1" s="79"/>
      <c r="Z1" s="16"/>
      <c r="AA1" s="79" t="s">
        <v>16</v>
      </c>
      <c r="AB1" s="79"/>
      <c r="AC1" s="79"/>
      <c r="AD1" s="79"/>
    </row>
    <row r="2" spans="1:30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77</v>
      </c>
      <c r="I2" s="5" t="s">
        <v>78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24</v>
      </c>
      <c r="S2" s="5" t="s">
        <v>25</v>
      </c>
      <c r="T2" s="5" t="s">
        <v>26</v>
      </c>
      <c r="U2" s="6" t="s">
        <v>27</v>
      </c>
      <c r="V2" s="5" t="s">
        <v>19</v>
      </c>
      <c r="W2" s="5" t="s">
        <v>21</v>
      </c>
      <c r="X2" s="5" t="s">
        <v>20</v>
      </c>
      <c r="Y2" s="5" t="s">
        <v>22</v>
      </c>
      <c r="Z2" s="4" t="s">
        <v>42</v>
      </c>
      <c r="AA2" s="5" t="s">
        <v>17</v>
      </c>
      <c r="AB2" s="5" t="s">
        <v>18</v>
      </c>
      <c r="AC2" s="5">
        <v>1</v>
      </c>
      <c r="AD2" s="5">
        <v>2</v>
      </c>
    </row>
    <row r="3" spans="1:30" s="14" customFormat="1" ht="30.75" thickTop="1" x14ac:dyDescent="0.25">
      <c r="A3" s="14" t="s">
        <v>33</v>
      </c>
      <c r="B3" s="14">
        <v>0</v>
      </c>
      <c r="C3" s="13" t="s">
        <v>23</v>
      </c>
      <c r="D3" s="14">
        <v>-1</v>
      </c>
      <c r="E3" s="14">
        <v>1</v>
      </c>
      <c r="F3" s="14">
        <v>0</v>
      </c>
      <c r="G3" s="15">
        <v>0</v>
      </c>
      <c r="H3" s="14">
        <v>0</v>
      </c>
      <c r="I3" s="14">
        <v>0</v>
      </c>
      <c r="J3" s="14">
        <v>2.19</v>
      </c>
      <c r="K3" s="14">
        <v>2.19</v>
      </c>
      <c r="L3" s="14">
        <v>2.19</v>
      </c>
      <c r="M3" s="14">
        <v>2.19</v>
      </c>
      <c r="N3" s="14">
        <v>1.1100000000000001</v>
      </c>
      <c r="O3" s="14">
        <v>1.1100000000000001</v>
      </c>
      <c r="P3" s="14">
        <v>1.1100000000000001</v>
      </c>
      <c r="Q3" s="14">
        <v>1.1100000000000001</v>
      </c>
      <c r="R3" s="14">
        <f>J3-N3-$H3</f>
        <v>1.0799999999999998</v>
      </c>
      <c r="S3" s="14">
        <f>K3-O3-$H3</f>
        <v>1.0799999999999998</v>
      </c>
      <c r="T3" s="14">
        <f>L3-P3-$I3</f>
        <v>1.0799999999999998</v>
      </c>
      <c r="U3" s="15">
        <f>M3-Q3-$I3</f>
        <v>1.0799999999999998</v>
      </c>
      <c r="V3" s="14">
        <v>3.5400000000000001E-2</v>
      </c>
      <c r="W3" s="14">
        <v>3.5400000000000001E-2</v>
      </c>
      <c r="X3" s="14">
        <v>3.5400000000000001E-2</v>
      </c>
      <c r="Y3" s="14">
        <v>3.5400000000000001E-2</v>
      </c>
      <c r="Z3" s="17">
        <f>SUM(V3:Y3)</f>
        <v>0.1416</v>
      </c>
      <c r="AA3" s="14">
        <v>7.8700000000000006E-2</v>
      </c>
      <c r="AB3" s="14">
        <v>7.8700000000000006E-2</v>
      </c>
      <c r="AC3" s="14">
        <v>7.6200000000000004E-2</v>
      </c>
      <c r="AD3" s="14">
        <v>7.6200000000000004E-2</v>
      </c>
    </row>
    <row r="4" spans="1:30" s="14" customFormat="1" ht="30" x14ac:dyDescent="0.25">
      <c r="B4" s="14">
        <v>0</v>
      </c>
      <c r="C4" s="13" t="s">
        <v>31</v>
      </c>
      <c r="D4" s="14" t="s">
        <v>32</v>
      </c>
      <c r="E4" s="14">
        <v>1</v>
      </c>
      <c r="F4" s="14">
        <v>0</v>
      </c>
      <c r="G4" s="15">
        <v>0</v>
      </c>
      <c r="H4" s="14">
        <v>0</v>
      </c>
      <c r="I4" s="14">
        <v>0</v>
      </c>
      <c r="J4" s="14">
        <v>2.76</v>
      </c>
      <c r="K4" s="14">
        <v>2.76</v>
      </c>
      <c r="L4" s="14">
        <v>2.76</v>
      </c>
      <c r="M4" s="14">
        <v>2.76</v>
      </c>
      <c r="N4" s="14">
        <v>1.42</v>
      </c>
      <c r="O4" s="14">
        <v>1.42</v>
      </c>
      <c r="P4" s="14">
        <v>1.42</v>
      </c>
      <c r="Q4" s="14">
        <v>1.42</v>
      </c>
      <c r="R4" s="14">
        <f t="shared" ref="R4:S10" si="0">J4-N4-$H4</f>
        <v>1.3399999999999999</v>
      </c>
      <c r="S4" s="14">
        <f t="shared" ref="S4:S8" si="1">K4-O4-$H4</f>
        <v>1.3399999999999999</v>
      </c>
      <c r="T4" s="14">
        <f t="shared" ref="T4:T8" si="2">L4-P4-$I4</f>
        <v>1.3399999999999999</v>
      </c>
      <c r="U4" s="15">
        <f t="shared" ref="U4:U8" si="3">M4-Q4-$I4</f>
        <v>1.3399999999999999</v>
      </c>
      <c r="V4" s="14">
        <v>0.126</v>
      </c>
      <c r="W4" s="14">
        <v>0.126</v>
      </c>
      <c r="X4" s="14">
        <v>0.126</v>
      </c>
      <c r="Y4" s="14">
        <v>0.126</v>
      </c>
      <c r="Z4" s="17">
        <f t="shared" ref="Z4:Z8" si="4">SUM(V4:Y4)</f>
        <v>0.504</v>
      </c>
      <c r="AA4" s="14">
        <v>0.35799999999999998</v>
      </c>
      <c r="AB4" s="14">
        <v>0.35799999999999998</v>
      </c>
      <c r="AC4" s="14">
        <v>0.33600000000000002</v>
      </c>
      <c r="AD4" s="14">
        <v>0.33600000000000002</v>
      </c>
    </row>
    <row r="5" spans="1:30" s="14" customFormat="1" ht="30" x14ac:dyDescent="0.25">
      <c r="B5" s="14">
        <v>0</v>
      </c>
      <c r="C5" s="13" t="s">
        <v>28</v>
      </c>
      <c r="D5" s="14" t="s">
        <v>30</v>
      </c>
      <c r="E5" s="14">
        <v>1</v>
      </c>
      <c r="F5" s="14">
        <v>0</v>
      </c>
      <c r="G5" s="15">
        <v>0</v>
      </c>
      <c r="H5" s="14">
        <v>0</v>
      </c>
      <c r="I5" s="14">
        <v>0</v>
      </c>
      <c r="J5" s="14">
        <v>3.69</v>
      </c>
      <c r="K5" s="14">
        <v>3.69</v>
      </c>
      <c r="L5" s="14">
        <v>3.69</v>
      </c>
      <c r="M5" s="14">
        <v>3.69</v>
      </c>
      <c r="N5" s="14">
        <v>1.85</v>
      </c>
      <c r="O5" s="14">
        <v>1.85</v>
      </c>
      <c r="P5" s="14">
        <v>1.85</v>
      </c>
      <c r="Q5" s="14">
        <v>1.85</v>
      </c>
      <c r="R5" s="14">
        <f t="shared" si="0"/>
        <v>1.8399999999999999</v>
      </c>
      <c r="S5" s="14">
        <f t="shared" si="1"/>
        <v>1.8399999999999999</v>
      </c>
      <c r="T5" s="14">
        <f t="shared" si="2"/>
        <v>1.8399999999999999</v>
      </c>
      <c r="U5" s="15">
        <f t="shared" si="3"/>
        <v>1.8399999999999999</v>
      </c>
      <c r="V5" s="14">
        <v>0.22700000000000001</v>
      </c>
      <c r="W5" s="14">
        <v>0.22700000000000001</v>
      </c>
      <c r="X5" s="14">
        <v>0.22700000000000001</v>
      </c>
      <c r="Y5" s="14">
        <v>0.22700000000000001</v>
      </c>
      <c r="Z5" s="17">
        <f t="shared" si="4"/>
        <v>0.90800000000000003</v>
      </c>
      <c r="AA5" s="14">
        <v>0.84199999999999997</v>
      </c>
      <c r="AB5" s="14">
        <v>0.84199999999999997</v>
      </c>
      <c r="AC5" s="14">
        <v>0.83399999999999996</v>
      </c>
      <c r="AD5" s="14">
        <v>0.83399999999999996</v>
      </c>
    </row>
    <row r="6" spans="1:30" s="14" customFormat="1" ht="30" x14ac:dyDescent="0.25">
      <c r="B6" s="14">
        <v>1</v>
      </c>
      <c r="C6" s="13" t="s">
        <v>23</v>
      </c>
      <c r="D6" s="14">
        <v>-1</v>
      </c>
      <c r="E6" s="14">
        <v>1</v>
      </c>
      <c r="F6" s="14">
        <v>0</v>
      </c>
      <c r="G6" s="15">
        <v>0</v>
      </c>
      <c r="H6" s="14">
        <v>0</v>
      </c>
      <c r="I6" s="14">
        <v>0</v>
      </c>
      <c r="J6" s="14">
        <v>1.1399999999999999</v>
      </c>
      <c r="K6" s="14">
        <v>2.2400000000000002</v>
      </c>
      <c r="L6" s="14">
        <v>2.2799999999999998</v>
      </c>
      <c r="M6" s="14">
        <v>2.17</v>
      </c>
      <c r="N6" s="14">
        <v>0</v>
      </c>
      <c r="O6" s="14">
        <v>1.1000000000000001</v>
      </c>
      <c r="P6" s="14">
        <v>1.21</v>
      </c>
      <c r="Q6" s="14">
        <v>1.1000000000000001</v>
      </c>
      <c r="R6" s="14">
        <f t="shared" si="0"/>
        <v>1.1399999999999999</v>
      </c>
      <c r="S6" s="14">
        <f t="shared" si="1"/>
        <v>1.1400000000000001</v>
      </c>
      <c r="T6" s="14">
        <f t="shared" si="2"/>
        <v>1.0699999999999998</v>
      </c>
      <c r="U6" s="15">
        <f t="shared" si="3"/>
        <v>1.0699999999999998</v>
      </c>
      <c r="V6" s="14">
        <v>9.4799999999999995E-2</v>
      </c>
      <c r="W6" s="14">
        <v>3.1600000000000003E-2</v>
      </c>
      <c r="X6" s="14">
        <v>3.0599999999999999E-2</v>
      </c>
      <c r="Y6" s="14">
        <v>3.39E-2</v>
      </c>
      <c r="Z6" s="17">
        <f t="shared" si="4"/>
        <v>0.19090000000000001</v>
      </c>
      <c r="AA6" s="14">
        <v>3.6900000000000002E-2</v>
      </c>
      <c r="AB6" s="14">
        <v>7.2099999999999997E-2</v>
      </c>
      <c r="AC6" s="14">
        <v>0.14499999999999999</v>
      </c>
      <c r="AD6" s="14">
        <v>6.8900000000000003E-2</v>
      </c>
    </row>
    <row r="7" spans="1:30" s="14" customFormat="1" ht="30" x14ac:dyDescent="0.25">
      <c r="B7" s="14">
        <v>1</v>
      </c>
      <c r="C7" s="13" t="s">
        <v>31</v>
      </c>
      <c r="D7" s="14" t="s">
        <v>32</v>
      </c>
      <c r="E7" s="14">
        <v>1</v>
      </c>
      <c r="F7" s="14">
        <v>0</v>
      </c>
      <c r="G7" s="15">
        <v>0</v>
      </c>
      <c r="H7" s="14">
        <v>0</v>
      </c>
      <c r="I7" s="14">
        <v>0</v>
      </c>
      <c r="J7" s="14">
        <v>1.66</v>
      </c>
      <c r="K7" s="14">
        <v>2.92</v>
      </c>
      <c r="L7" s="14">
        <v>3.06</v>
      </c>
      <c r="M7" s="14">
        <v>2.62</v>
      </c>
      <c r="N7" s="14">
        <v>0</v>
      </c>
      <c r="O7" s="14">
        <v>1.26</v>
      </c>
      <c r="P7" s="14">
        <v>1.81</v>
      </c>
      <c r="Q7" s="14">
        <v>1.38</v>
      </c>
      <c r="R7" s="14">
        <f t="shared" si="0"/>
        <v>1.66</v>
      </c>
      <c r="S7" s="14">
        <f t="shared" si="1"/>
        <v>1.66</v>
      </c>
      <c r="T7" s="14">
        <f t="shared" si="2"/>
        <v>1.25</v>
      </c>
      <c r="U7" s="15">
        <f t="shared" si="3"/>
        <v>1.2400000000000002</v>
      </c>
      <c r="V7" s="14">
        <v>0.31</v>
      </c>
      <c r="W7" s="14">
        <v>8.7999999999999995E-2</v>
      </c>
      <c r="X7" s="14">
        <v>7.6600000000000001E-2</v>
      </c>
      <c r="Y7" s="14">
        <v>0.11899999999999999</v>
      </c>
      <c r="Z7" s="17">
        <f t="shared" si="4"/>
        <v>0.59360000000000002</v>
      </c>
      <c r="AA7" s="14">
        <v>0.13900000000000001</v>
      </c>
      <c r="AB7" s="14">
        <v>0.27400000000000002</v>
      </c>
      <c r="AC7" s="14">
        <v>0.66</v>
      </c>
      <c r="AD7" s="14">
        <v>0.24299999999999999</v>
      </c>
    </row>
    <row r="8" spans="1:30" s="14" customFormat="1" ht="30" x14ac:dyDescent="0.25">
      <c r="B8" s="14">
        <v>1</v>
      </c>
      <c r="C8" s="13" t="s">
        <v>28</v>
      </c>
      <c r="D8" s="14" t="s">
        <v>30</v>
      </c>
      <c r="E8" s="14">
        <v>1</v>
      </c>
      <c r="F8" s="14">
        <v>0</v>
      </c>
      <c r="G8" s="15">
        <v>0</v>
      </c>
      <c r="H8" s="14">
        <v>0</v>
      </c>
      <c r="I8" s="14">
        <v>0</v>
      </c>
      <c r="J8" s="14">
        <v>2.66</v>
      </c>
      <c r="K8" s="14">
        <v>4.04</v>
      </c>
      <c r="L8" s="14">
        <v>4.38</v>
      </c>
      <c r="M8" s="14">
        <v>3.5</v>
      </c>
      <c r="N8" s="14">
        <v>0</v>
      </c>
      <c r="O8" s="14">
        <v>1.38</v>
      </c>
      <c r="P8" s="14">
        <v>2.94</v>
      </c>
      <c r="Q8" s="14">
        <v>2.06</v>
      </c>
      <c r="R8" s="14">
        <f t="shared" si="0"/>
        <v>2.66</v>
      </c>
      <c r="S8" s="14">
        <f t="shared" si="1"/>
        <v>2.66</v>
      </c>
      <c r="T8" s="14">
        <f t="shared" si="2"/>
        <v>1.44</v>
      </c>
      <c r="U8" s="15">
        <f t="shared" si="3"/>
        <v>1.44</v>
      </c>
      <c r="V8" s="14">
        <v>0.498</v>
      </c>
      <c r="W8" s="14">
        <v>0.126</v>
      </c>
      <c r="X8" s="14">
        <v>8.9499999999999996E-2</v>
      </c>
      <c r="Y8" s="14">
        <v>0.215</v>
      </c>
      <c r="Z8" s="17">
        <f t="shared" si="4"/>
        <v>0.92849999999999999</v>
      </c>
      <c r="AA8" s="14">
        <v>0.26300000000000001</v>
      </c>
      <c r="AB8" s="14">
        <v>0.61699999999999999</v>
      </c>
      <c r="AC8" s="14">
        <v>1.66</v>
      </c>
      <c r="AD8" s="14">
        <v>0.438</v>
      </c>
    </row>
    <row r="9" spans="1:30" s="19" customFormat="1" x14ac:dyDescent="0.25">
      <c r="C9" s="20"/>
      <c r="G9" s="21"/>
      <c r="U9" s="21"/>
      <c r="Z9" s="22"/>
    </row>
    <row r="10" spans="1:30" s="14" customFormat="1" ht="30" x14ac:dyDescent="0.25">
      <c r="B10" s="14">
        <v>0</v>
      </c>
      <c r="C10" s="13" t="s">
        <v>34</v>
      </c>
      <c r="D10" s="14">
        <v>-4</v>
      </c>
      <c r="E10" s="14">
        <v>1</v>
      </c>
      <c r="F10" s="14">
        <v>0</v>
      </c>
      <c r="G10" s="15" t="s">
        <v>37</v>
      </c>
      <c r="H10" s="14">
        <v>0</v>
      </c>
      <c r="I10" s="14">
        <v>0</v>
      </c>
      <c r="J10" s="14">
        <v>2.0499999999999998</v>
      </c>
      <c r="K10" s="14">
        <v>2.17</v>
      </c>
      <c r="L10" s="14">
        <v>2.0499999999999998</v>
      </c>
      <c r="M10" s="14">
        <v>2.17</v>
      </c>
      <c r="N10" s="14">
        <v>1.01</v>
      </c>
      <c r="O10" s="14">
        <v>1.1299999999999999</v>
      </c>
      <c r="P10" s="14">
        <v>1.01</v>
      </c>
      <c r="Q10" s="14">
        <v>1.1299999999999999</v>
      </c>
      <c r="R10" s="14">
        <f>J10-N10-$H10</f>
        <v>1.0399999999999998</v>
      </c>
      <c r="S10" s="14">
        <f t="shared" si="0"/>
        <v>1.04</v>
      </c>
      <c r="T10" s="14">
        <f>L10-P10-$I10</f>
        <v>1.0399999999999998</v>
      </c>
      <c r="U10" s="15">
        <f>M10-Q10-$I10</f>
        <v>1.04</v>
      </c>
      <c r="V10" s="14">
        <v>2.1700000000000001E-3</v>
      </c>
      <c r="W10" s="14">
        <v>3.85E-2</v>
      </c>
      <c r="X10" s="14">
        <v>2.1700000000000001E-3</v>
      </c>
      <c r="Y10" s="14">
        <v>3.85E-2</v>
      </c>
      <c r="Z10" s="17">
        <f>SUM(V10:Y10)</f>
        <v>8.1339999999999996E-2</v>
      </c>
      <c r="AA10" s="14">
        <v>4.3699999999999998E-3</v>
      </c>
      <c r="AB10" s="14">
        <v>8.6699999999999999E-2</v>
      </c>
      <c r="AC10" s="14">
        <v>4.24E-2</v>
      </c>
      <c r="AD10" s="14">
        <v>4.24E-2</v>
      </c>
    </row>
    <row r="11" spans="1:30" s="14" customFormat="1" ht="45" x14ac:dyDescent="0.25">
      <c r="B11" s="14">
        <v>0</v>
      </c>
      <c r="C11" s="13" t="s">
        <v>35</v>
      </c>
      <c r="D11" s="14">
        <v>-1</v>
      </c>
      <c r="E11" s="14">
        <v>1</v>
      </c>
      <c r="F11" s="14">
        <v>0</v>
      </c>
      <c r="G11" s="15" t="s">
        <v>37</v>
      </c>
      <c r="H11" s="14">
        <v>0</v>
      </c>
      <c r="I11" s="14">
        <v>0</v>
      </c>
      <c r="J11" s="14">
        <v>2.3199999999999998</v>
      </c>
      <c r="K11" s="14">
        <v>3.12</v>
      </c>
      <c r="L11" s="14">
        <v>2.3199999999999998</v>
      </c>
      <c r="M11" s="14">
        <v>3.12</v>
      </c>
      <c r="N11" s="14">
        <v>1.05</v>
      </c>
      <c r="O11" s="14">
        <v>1.86</v>
      </c>
      <c r="P11" s="14">
        <v>1.05</v>
      </c>
      <c r="Q11" s="14">
        <v>1.86</v>
      </c>
      <c r="R11" s="14">
        <f t="shared" ref="R11:R17" si="5">J11-N11-$H11</f>
        <v>1.2699999999999998</v>
      </c>
      <c r="S11" s="14">
        <f t="shared" ref="S11:S17" si="6">K11-O11-$H11</f>
        <v>1.26</v>
      </c>
      <c r="T11" s="14">
        <f t="shared" ref="T11:T15" si="7">L11-P11-$I11</f>
        <v>1.2699999999999998</v>
      </c>
      <c r="U11" s="15">
        <f t="shared" ref="U11:U15" si="8">M11-Q11-$I11</f>
        <v>1.26</v>
      </c>
      <c r="V11" s="14">
        <v>2.1000000000000001E-2</v>
      </c>
      <c r="W11" s="14">
        <v>0.188</v>
      </c>
      <c r="X11" s="14">
        <v>2.1000000000000001E-2</v>
      </c>
      <c r="Y11" s="14">
        <v>0.188</v>
      </c>
      <c r="Z11" s="17">
        <f>SUM(V11:Y11)</f>
        <v>0.41799999999999998</v>
      </c>
      <c r="AA11" s="14">
        <v>4.4400000000000002E-2</v>
      </c>
      <c r="AB11" s="14">
        <v>0.7</v>
      </c>
      <c r="AC11" s="14">
        <v>0.26500000000000001</v>
      </c>
      <c r="AD11" s="14">
        <v>0.26500000000000001</v>
      </c>
    </row>
    <row r="12" spans="1:30" s="14" customFormat="1" ht="45" x14ac:dyDescent="0.25">
      <c r="B12" s="14">
        <v>0</v>
      </c>
      <c r="C12" s="13" t="s">
        <v>43</v>
      </c>
      <c r="D12" s="14" t="s">
        <v>32</v>
      </c>
      <c r="E12" s="14">
        <v>1</v>
      </c>
      <c r="F12" s="14">
        <v>0</v>
      </c>
      <c r="G12" s="15" t="s">
        <v>37</v>
      </c>
      <c r="H12" s="14">
        <v>0</v>
      </c>
      <c r="I12" s="14">
        <v>0</v>
      </c>
      <c r="J12" s="14">
        <v>2.75</v>
      </c>
      <c r="K12" s="14">
        <v>4.3</v>
      </c>
      <c r="L12" s="14">
        <v>2.75</v>
      </c>
      <c r="M12" s="14">
        <v>4.3</v>
      </c>
      <c r="N12" s="14">
        <v>1.18</v>
      </c>
      <c r="O12" s="14">
        <v>2.72</v>
      </c>
      <c r="P12" s="14">
        <v>1.18</v>
      </c>
      <c r="Q12" s="14">
        <v>2.72</v>
      </c>
      <c r="R12" s="14">
        <f t="shared" si="5"/>
        <v>1.57</v>
      </c>
      <c r="S12" s="14">
        <f t="shared" si="6"/>
        <v>1.5799999999999996</v>
      </c>
      <c r="T12" s="14">
        <f t="shared" si="7"/>
        <v>1.57</v>
      </c>
      <c r="U12" s="15">
        <f t="shared" si="8"/>
        <v>1.5799999999999996</v>
      </c>
      <c r="V12" s="14">
        <v>6.9400000000000003E-2</v>
      </c>
      <c r="W12" s="14">
        <v>0.29499999999999998</v>
      </c>
      <c r="X12" s="14">
        <v>6.9400000000000003E-2</v>
      </c>
      <c r="Y12" s="14">
        <v>0.29499999999999998</v>
      </c>
      <c r="Z12" s="17">
        <f t="shared" ref="Z12:Z17" si="9">SUM(V12:Y12)</f>
        <v>0.7288</v>
      </c>
      <c r="AA12" s="14">
        <v>0.16300000000000001</v>
      </c>
      <c r="AB12" s="14">
        <v>1.61</v>
      </c>
      <c r="AC12" s="14">
        <v>0.57299999999999995</v>
      </c>
      <c r="AD12" s="14">
        <v>0.57299999999999995</v>
      </c>
    </row>
    <row r="13" spans="1:30" s="14" customFormat="1" ht="30" x14ac:dyDescent="0.25">
      <c r="B13" s="14">
        <v>0</v>
      </c>
      <c r="C13" s="13" t="s">
        <v>36</v>
      </c>
      <c r="D13" s="14" t="s">
        <v>30</v>
      </c>
      <c r="E13" s="14">
        <v>1</v>
      </c>
      <c r="F13" s="14">
        <v>0</v>
      </c>
      <c r="G13" s="15" t="s">
        <v>37</v>
      </c>
      <c r="H13" s="14">
        <v>0</v>
      </c>
      <c r="I13" s="14">
        <v>0</v>
      </c>
      <c r="J13" s="14">
        <v>3.29</v>
      </c>
      <c r="K13" s="14">
        <v>5.3</v>
      </c>
      <c r="L13" s="14">
        <v>3.29</v>
      </c>
      <c r="M13" s="14">
        <v>5.3</v>
      </c>
      <c r="N13" s="14">
        <v>1.36</v>
      </c>
      <c r="O13" s="14">
        <v>3.37</v>
      </c>
      <c r="P13" s="14">
        <v>1.36</v>
      </c>
      <c r="Q13" s="14">
        <v>3.37</v>
      </c>
      <c r="R13" s="14">
        <f t="shared" si="5"/>
        <v>1.93</v>
      </c>
      <c r="S13" s="14">
        <f t="shared" si="6"/>
        <v>1.9299999999999997</v>
      </c>
      <c r="T13" s="14">
        <f t="shared" si="7"/>
        <v>1.93</v>
      </c>
      <c r="U13" s="15">
        <f t="shared" si="8"/>
        <v>1.9299999999999997</v>
      </c>
      <c r="V13" s="14">
        <v>0.13100000000000001</v>
      </c>
      <c r="W13" s="14">
        <v>0.35099999999999998</v>
      </c>
      <c r="X13" s="14">
        <v>0.13100000000000001</v>
      </c>
      <c r="Y13" s="14">
        <v>0.35099999999999998</v>
      </c>
      <c r="Z13" s="17">
        <f t="shared" si="9"/>
        <v>0.96399999999999997</v>
      </c>
      <c r="AA13" s="14">
        <v>0.35699999999999998</v>
      </c>
      <c r="AB13" s="14">
        <v>2.37</v>
      </c>
      <c r="AC13" s="14">
        <v>0.93200000000000005</v>
      </c>
      <c r="AD13" s="14">
        <v>0.93200000000000005</v>
      </c>
    </row>
    <row r="14" spans="1:30" s="14" customFormat="1" ht="30" x14ac:dyDescent="0.25">
      <c r="B14" s="14">
        <v>1</v>
      </c>
      <c r="C14" s="13" t="s">
        <v>34</v>
      </c>
      <c r="D14" s="14">
        <v>-4</v>
      </c>
      <c r="E14" s="14">
        <v>1</v>
      </c>
      <c r="F14" s="14">
        <v>0</v>
      </c>
      <c r="G14" s="15" t="s">
        <v>37</v>
      </c>
      <c r="H14" s="14">
        <v>0</v>
      </c>
      <c r="I14" s="14">
        <v>0</v>
      </c>
      <c r="J14" s="14">
        <v>1.05</v>
      </c>
      <c r="K14" s="14">
        <v>2.17</v>
      </c>
      <c r="L14" s="14">
        <v>2.09</v>
      </c>
      <c r="M14" s="14">
        <v>2.17</v>
      </c>
      <c r="N14" s="14">
        <v>0</v>
      </c>
      <c r="O14" s="14">
        <v>1.1299999999999999</v>
      </c>
      <c r="P14" s="14">
        <v>1.05</v>
      </c>
      <c r="Q14" s="14">
        <v>1.1299999999999999</v>
      </c>
      <c r="R14" s="14">
        <f t="shared" si="5"/>
        <v>1.05</v>
      </c>
      <c r="S14" s="14">
        <f t="shared" si="6"/>
        <v>1.04</v>
      </c>
      <c r="T14" s="14">
        <f t="shared" si="7"/>
        <v>1.0399999999999998</v>
      </c>
      <c r="U14" s="15">
        <f t="shared" si="8"/>
        <v>1.04</v>
      </c>
      <c r="V14" s="14">
        <v>5.8900000000000003E-3</v>
      </c>
      <c r="W14" s="14">
        <v>3.8199999999999998E-2</v>
      </c>
      <c r="X14" s="14">
        <v>2.0699999999999998E-3</v>
      </c>
      <c r="Y14" s="14">
        <v>3.8399999999999997E-2</v>
      </c>
      <c r="Z14" s="17">
        <f>SUM(V14:Y14)</f>
        <v>8.4559999999999996E-2</v>
      </c>
      <c r="AA14" s="14">
        <v>2.1700000000000001E-3</v>
      </c>
      <c r="AB14" s="14">
        <v>8.6199999999999999E-2</v>
      </c>
      <c r="AC14" s="14">
        <v>4.6199999999999998E-2</v>
      </c>
      <c r="AD14" s="14">
        <v>4.2200000000000001E-2</v>
      </c>
    </row>
    <row r="15" spans="1:30" s="14" customFormat="1" ht="45" x14ac:dyDescent="0.25">
      <c r="B15" s="14">
        <v>1</v>
      </c>
      <c r="C15" s="13" t="s">
        <v>35</v>
      </c>
      <c r="D15" s="14">
        <v>-1</v>
      </c>
      <c r="E15" s="14">
        <v>1</v>
      </c>
      <c r="F15" s="14">
        <v>0</v>
      </c>
      <c r="G15" s="15" t="s">
        <v>37</v>
      </c>
      <c r="H15" s="14">
        <v>0</v>
      </c>
      <c r="I15" s="14">
        <v>0</v>
      </c>
      <c r="J15" s="14">
        <v>1.31</v>
      </c>
      <c r="K15" s="14">
        <v>3.11</v>
      </c>
      <c r="L15" s="14">
        <v>2.54</v>
      </c>
      <c r="M15" s="14">
        <v>3.09</v>
      </c>
      <c r="N15" s="14">
        <v>0</v>
      </c>
      <c r="O15" s="14">
        <v>1.8</v>
      </c>
      <c r="P15" s="14">
        <v>1.28</v>
      </c>
      <c r="Q15" s="14">
        <v>1.83</v>
      </c>
      <c r="R15" s="14">
        <f t="shared" si="5"/>
        <v>1.31</v>
      </c>
      <c r="S15" s="14">
        <f t="shared" si="6"/>
        <v>1.3099999999999998</v>
      </c>
      <c r="T15" s="14">
        <f t="shared" si="7"/>
        <v>1.26</v>
      </c>
      <c r="U15" s="15">
        <f t="shared" si="8"/>
        <v>1.2599999999999998</v>
      </c>
      <c r="V15" s="14">
        <v>5.5300000000000002E-2</v>
      </c>
      <c r="W15" s="14">
        <v>0.183</v>
      </c>
      <c r="X15" s="14">
        <v>1.6199999999999999E-2</v>
      </c>
      <c r="Y15" s="14">
        <v>0.187</v>
      </c>
      <c r="Z15" s="17">
        <f t="shared" si="9"/>
        <v>0.4415</v>
      </c>
      <c r="AA15" s="14">
        <v>2.0799999999999999E-2</v>
      </c>
      <c r="AB15" s="14">
        <v>0.67200000000000004</v>
      </c>
      <c r="AC15" s="14">
        <v>0.313</v>
      </c>
      <c r="AD15" s="14">
        <v>0.255</v>
      </c>
    </row>
    <row r="16" spans="1:30" s="14" customFormat="1" ht="45" x14ac:dyDescent="0.25">
      <c r="B16" s="14">
        <v>1</v>
      </c>
      <c r="C16" s="13" t="s">
        <v>43</v>
      </c>
      <c r="D16" s="14" t="s">
        <v>32</v>
      </c>
      <c r="E16" s="14">
        <v>1</v>
      </c>
      <c r="F16" s="14">
        <v>0</v>
      </c>
      <c r="G16" s="15" t="s">
        <v>37</v>
      </c>
      <c r="H16" s="14">
        <v>0</v>
      </c>
      <c r="I16" s="14">
        <v>0</v>
      </c>
      <c r="J16" s="14">
        <v>1.79</v>
      </c>
      <c r="K16" s="14">
        <v>4.1900000000000004</v>
      </c>
      <c r="L16" s="14">
        <v>3.16</v>
      </c>
      <c r="M16" s="14">
        <v>4.18</v>
      </c>
      <c r="N16" s="14">
        <v>0</v>
      </c>
      <c r="O16" s="14">
        <v>2.41</v>
      </c>
      <c r="P16" s="14">
        <v>1.68</v>
      </c>
      <c r="Q16" s="14">
        <v>2.69</v>
      </c>
      <c r="R16" s="14">
        <f t="shared" si="5"/>
        <v>1.79</v>
      </c>
      <c r="S16" s="14">
        <f t="shared" si="6"/>
        <v>1.7800000000000002</v>
      </c>
      <c r="T16" s="14">
        <f>L16-P16-$I16</f>
        <v>1.4800000000000002</v>
      </c>
      <c r="U16" s="15">
        <f>M16-Q16-$I16</f>
        <v>1.4899999999999998</v>
      </c>
      <c r="V16" s="14">
        <v>0.157</v>
      </c>
      <c r="W16" s="14">
        <v>0.28299999999999997</v>
      </c>
      <c r="X16" s="14">
        <v>3.9600000000000003E-2</v>
      </c>
      <c r="Y16" s="14">
        <v>0.28699999999999998</v>
      </c>
      <c r="Z16" s="17">
        <f t="shared" si="9"/>
        <v>0.76659999999999995</v>
      </c>
      <c r="AA16" s="14">
        <v>6.6400000000000001E-2</v>
      </c>
      <c r="AB16" s="14">
        <v>1.45</v>
      </c>
      <c r="AC16" s="14">
        <v>0.78500000000000003</v>
      </c>
      <c r="AD16" s="14">
        <v>0.48499999999999999</v>
      </c>
    </row>
    <row r="17" spans="2:30" s="14" customFormat="1" ht="30" x14ac:dyDescent="0.25">
      <c r="B17" s="14">
        <v>1</v>
      </c>
      <c r="C17" s="13" t="s">
        <v>36</v>
      </c>
      <c r="D17" s="14" t="s">
        <v>30</v>
      </c>
      <c r="E17" s="14">
        <v>1</v>
      </c>
      <c r="F17" s="14">
        <v>0</v>
      </c>
      <c r="G17" s="15" t="s">
        <v>37</v>
      </c>
      <c r="H17" s="14">
        <v>0</v>
      </c>
      <c r="I17" s="14">
        <v>0</v>
      </c>
      <c r="J17" s="14">
        <v>2.5</v>
      </c>
      <c r="K17" s="14">
        <v>5.2</v>
      </c>
      <c r="L17" s="14">
        <v>4.04</v>
      </c>
      <c r="M17" s="14">
        <v>5.29</v>
      </c>
      <c r="N17" s="14">
        <v>0</v>
      </c>
      <c r="O17" s="14">
        <v>2.7</v>
      </c>
      <c r="P17" s="14">
        <v>2.4500000000000002</v>
      </c>
      <c r="Q17" s="14">
        <v>3.7</v>
      </c>
      <c r="R17" s="14">
        <f t="shared" si="5"/>
        <v>2.5</v>
      </c>
      <c r="S17" s="14">
        <f t="shared" si="6"/>
        <v>2.5</v>
      </c>
      <c r="T17" s="14">
        <f t="shared" ref="T17" si="10">L17-P17-$I17</f>
        <v>1.5899999999999999</v>
      </c>
      <c r="U17" s="15">
        <f t="shared" ref="U17" si="11">M17-Q17-$I17</f>
        <v>1.5899999999999999</v>
      </c>
      <c r="V17" s="14">
        <v>0.25600000000000001</v>
      </c>
      <c r="W17" s="14">
        <v>0.34300000000000003</v>
      </c>
      <c r="X17" s="14">
        <v>5.5E-2</v>
      </c>
      <c r="Y17" s="14">
        <v>0.314</v>
      </c>
      <c r="Z17" s="17">
        <f t="shared" si="9"/>
        <v>0.96799999999999997</v>
      </c>
      <c r="AA17" s="14">
        <v>0.13500000000000001</v>
      </c>
      <c r="AB17" s="14">
        <v>2.09</v>
      </c>
      <c r="AC17" s="14">
        <v>1.5</v>
      </c>
      <c r="AD17" s="14">
        <v>0.58499999999999996</v>
      </c>
    </row>
    <row r="18" spans="2:30" s="19" customFormat="1" x14ac:dyDescent="0.25">
      <c r="C18" s="20"/>
      <c r="G18" s="21"/>
      <c r="U18" s="21"/>
      <c r="Z18" s="22"/>
    </row>
    <row r="19" spans="2:30" s="14" customFormat="1" ht="30" x14ac:dyDescent="0.25">
      <c r="B19" s="14">
        <v>0</v>
      </c>
      <c r="C19" s="13" t="s">
        <v>88</v>
      </c>
      <c r="D19" s="14">
        <v>-1</v>
      </c>
      <c r="E19" s="14">
        <v>1</v>
      </c>
      <c r="F19" s="14">
        <v>0</v>
      </c>
      <c r="G19" s="15">
        <v>-4</v>
      </c>
      <c r="H19" s="14">
        <v>0</v>
      </c>
      <c r="I19" s="14">
        <v>0</v>
      </c>
      <c r="J19" s="14">
        <v>2.17</v>
      </c>
      <c r="K19" s="14">
        <v>2.04</v>
      </c>
      <c r="L19" s="14">
        <v>2.17</v>
      </c>
      <c r="M19" s="14">
        <v>2.04</v>
      </c>
      <c r="N19" s="14">
        <v>1.1299999999999999</v>
      </c>
      <c r="O19" s="14">
        <v>1</v>
      </c>
      <c r="P19" s="14">
        <v>1.1299999999999999</v>
      </c>
      <c r="Q19" s="14">
        <v>1</v>
      </c>
      <c r="R19" s="14">
        <f t="shared" ref="R19:S24" si="12">J19-N19-$H19</f>
        <v>1.04</v>
      </c>
      <c r="S19" s="14">
        <f t="shared" si="12"/>
        <v>1.04</v>
      </c>
      <c r="T19" s="14">
        <f t="shared" ref="T19:U24" si="13">L19-P19-$I19</f>
        <v>1.04</v>
      </c>
      <c r="U19" s="15">
        <f t="shared" si="13"/>
        <v>1.04</v>
      </c>
      <c r="V19" s="14">
        <v>3.8699999999999998E-2</v>
      </c>
      <c r="W19" s="14">
        <v>8.0500000000000005E-4</v>
      </c>
      <c r="X19" s="14">
        <v>3.8699999999999998E-2</v>
      </c>
      <c r="Y19" s="14">
        <v>8.0500000000000005E-4</v>
      </c>
      <c r="Z19" s="17">
        <f t="shared" ref="Z19:Z24" si="14">SUM(V19:Y19)</f>
        <v>7.9009999999999997E-2</v>
      </c>
      <c r="AA19" s="14">
        <v>8.7300000000000003E-2</v>
      </c>
      <c r="AB19" s="14">
        <v>1.6100000000000001E-3</v>
      </c>
      <c r="AC19" s="14">
        <v>4.1200000000000001E-2</v>
      </c>
      <c r="AD19" s="14">
        <v>4.1200000000000001E-2</v>
      </c>
    </row>
    <row r="20" spans="2:30" s="14" customFormat="1" ht="45" x14ac:dyDescent="0.25">
      <c r="B20" s="14">
        <v>0</v>
      </c>
      <c r="C20" s="13" t="s">
        <v>87</v>
      </c>
      <c r="D20" s="14" t="s">
        <v>85</v>
      </c>
      <c r="E20" s="14">
        <v>1</v>
      </c>
      <c r="F20" s="14">
        <v>0</v>
      </c>
      <c r="G20" s="15">
        <v>-4</v>
      </c>
      <c r="H20" s="14">
        <v>0</v>
      </c>
      <c r="I20" s="14">
        <v>0</v>
      </c>
      <c r="J20" s="14">
        <v>4.07</v>
      </c>
      <c r="K20" s="14">
        <v>2.4700000000000002</v>
      </c>
      <c r="L20" s="14">
        <v>4.07</v>
      </c>
      <c r="M20" s="14">
        <v>2.4700000000000002</v>
      </c>
      <c r="N20" s="14">
        <v>2.64</v>
      </c>
      <c r="O20" s="14">
        <v>1.05</v>
      </c>
      <c r="P20" s="14">
        <v>2.64</v>
      </c>
      <c r="Q20" s="14">
        <v>1.05</v>
      </c>
      <c r="R20" s="14">
        <f t="shared" si="12"/>
        <v>1.4300000000000002</v>
      </c>
      <c r="S20" s="14">
        <f t="shared" si="12"/>
        <v>1.4200000000000002</v>
      </c>
      <c r="T20" s="14">
        <f t="shared" si="13"/>
        <v>1.4300000000000002</v>
      </c>
      <c r="U20" s="15">
        <f t="shared" si="13"/>
        <v>1.4200000000000002</v>
      </c>
      <c r="V20" s="14">
        <v>0.27500000000000002</v>
      </c>
      <c r="W20" s="14">
        <v>2.4799999999999999E-2</v>
      </c>
      <c r="X20" s="14">
        <v>0.27500000000000002</v>
      </c>
      <c r="Y20" s="14">
        <v>2.4799999999999999E-2</v>
      </c>
      <c r="Z20" s="17">
        <f t="shared" si="14"/>
        <v>0.59960000000000002</v>
      </c>
      <c r="AA20" s="14">
        <v>1.45</v>
      </c>
      <c r="AB20" s="14">
        <v>5.1900000000000002E-2</v>
      </c>
      <c r="AC20" s="14">
        <v>0.42699999999999999</v>
      </c>
      <c r="AD20" s="14">
        <v>0.42699999999999999</v>
      </c>
    </row>
    <row r="21" spans="2:30" s="14" customFormat="1" ht="30" x14ac:dyDescent="0.25">
      <c r="B21" s="14">
        <v>0</v>
      </c>
      <c r="C21" s="13" t="s">
        <v>90</v>
      </c>
      <c r="D21" s="14" t="s">
        <v>86</v>
      </c>
      <c r="E21" s="14">
        <v>1</v>
      </c>
      <c r="F21" s="14">
        <v>0</v>
      </c>
      <c r="G21" s="15">
        <v>-4</v>
      </c>
      <c r="H21" s="14">
        <v>0</v>
      </c>
      <c r="I21" s="14">
        <v>0</v>
      </c>
      <c r="J21" s="14">
        <v>5.61</v>
      </c>
      <c r="K21" s="14">
        <v>3.04</v>
      </c>
      <c r="L21" s="14">
        <v>5.61</v>
      </c>
      <c r="M21" s="14">
        <v>3.04</v>
      </c>
      <c r="N21" s="14">
        <v>3.79</v>
      </c>
      <c r="O21" s="14">
        <v>1.22</v>
      </c>
      <c r="P21" s="14">
        <v>3.79</v>
      </c>
      <c r="Q21" s="14">
        <v>1.22</v>
      </c>
      <c r="R21" s="14">
        <f t="shared" si="12"/>
        <v>1.8200000000000003</v>
      </c>
      <c r="S21" s="14">
        <f t="shared" si="12"/>
        <v>1.82</v>
      </c>
      <c r="T21" s="14">
        <f t="shared" si="13"/>
        <v>1.8200000000000003</v>
      </c>
      <c r="U21" s="15">
        <f t="shared" si="13"/>
        <v>1.82</v>
      </c>
      <c r="V21" s="14">
        <v>0.36299999999999999</v>
      </c>
      <c r="W21" s="14">
        <v>8.6999999999999994E-2</v>
      </c>
      <c r="X21" s="14">
        <v>0.36299999999999999</v>
      </c>
      <c r="Y21" s="14">
        <v>8.6999999999999994E-2</v>
      </c>
      <c r="Z21" s="17">
        <f t="shared" si="14"/>
        <v>0.89999999999999991</v>
      </c>
      <c r="AA21" s="14">
        <v>2.76</v>
      </c>
      <c r="AB21" s="14">
        <v>0.21199999999999999</v>
      </c>
      <c r="AC21" s="14">
        <v>0.81899999999999995</v>
      </c>
      <c r="AD21" s="14">
        <v>0.81899999999999995</v>
      </c>
    </row>
    <row r="22" spans="2:30" s="14" customFormat="1" ht="30" x14ac:dyDescent="0.25">
      <c r="B22" s="14">
        <v>1</v>
      </c>
      <c r="C22" s="13" t="s">
        <v>88</v>
      </c>
      <c r="D22" s="14">
        <v>-1</v>
      </c>
      <c r="E22" s="14">
        <v>1</v>
      </c>
      <c r="F22" s="14">
        <v>0</v>
      </c>
      <c r="G22" s="15">
        <v>-4</v>
      </c>
      <c r="H22" s="14">
        <v>0</v>
      </c>
      <c r="I22" s="14">
        <v>0</v>
      </c>
      <c r="J22" s="14">
        <v>1.1200000000000001</v>
      </c>
      <c r="K22" s="14">
        <v>2.1</v>
      </c>
      <c r="L22" s="14">
        <v>2.23</v>
      </c>
      <c r="M22" s="14">
        <v>2.06</v>
      </c>
      <c r="N22" s="14">
        <v>0</v>
      </c>
      <c r="O22" s="14">
        <v>0.98499999999999999</v>
      </c>
      <c r="P22" s="14">
        <v>1.19</v>
      </c>
      <c r="Q22" s="14">
        <v>1.02</v>
      </c>
      <c r="R22" s="14">
        <f t="shared" si="12"/>
        <v>1.1200000000000001</v>
      </c>
      <c r="S22" s="14">
        <f t="shared" si="12"/>
        <v>1.1150000000000002</v>
      </c>
      <c r="T22" s="14">
        <f t="shared" si="13"/>
        <v>1.04</v>
      </c>
      <c r="U22" s="15">
        <f t="shared" si="13"/>
        <v>1.04</v>
      </c>
      <c r="V22" s="14">
        <v>0.104</v>
      </c>
      <c r="W22" s="14">
        <v>7.0899999999999999E-4</v>
      </c>
      <c r="X22" s="14">
        <v>3.4099999999999998E-2</v>
      </c>
      <c r="Y22" s="14">
        <v>7.4200000000000004E-4</v>
      </c>
      <c r="Z22" s="17">
        <f t="shared" si="14"/>
        <v>0.13955099999999998</v>
      </c>
      <c r="AA22" s="14">
        <v>4.07E-2</v>
      </c>
      <c r="AB22" s="14">
        <v>1.4599999999999999E-3</v>
      </c>
      <c r="AC22" s="14">
        <v>0.11700000000000001</v>
      </c>
      <c r="AD22" s="14">
        <v>3.61E-2</v>
      </c>
    </row>
    <row r="23" spans="2:30" s="14" customFormat="1" ht="45" x14ac:dyDescent="0.25">
      <c r="B23" s="14">
        <v>1</v>
      </c>
      <c r="C23" s="13" t="s">
        <v>87</v>
      </c>
      <c r="D23" s="14" t="s">
        <v>85</v>
      </c>
      <c r="E23" s="14">
        <v>1</v>
      </c>
      <c r="F23" s="14">
        <v>0</v>
      </c>
      <c r="G23" s="15">
        <v>-4</v>
      </c>
      <c r="H23" s="14">
        <v>0</v>
      </c>
      <c r="I23" s="14">
        <v>0</v>
      </c>
      <c r="J23" s="14">
        <v>2.75</v>
      </c>
      <c r="K23" s="14">
        <v>3.85</v>
      </c>
      <c r="L23" s="14">
        <v>4.63</v>
      </c>
      <c r="M23" s="14">
        <v>2.2000000000000002</v>
      </c>
      <c r="N23" s="14">
        <v>0</v>
      </c>
      <c r="O23" s="14">
        <v>1.1000000000000001</v>
      </c>
      <c r="P23" s="14">
        <v>3.5</v>
      </c>
      <c r="Q23" s="14">
        <v>1.06</v>
      </c>
      <c r="R23" s="14">
        <f t="shared" si="12"/>
        <v>2.75</v>
      </c>
      <c r="S23" s="14">
        <f t="shared" si="12"/>
        <v>2.75</v>
      </c>
      <c r="T23" s="14">
        <f t="shared" si="13"/>
        <v>1.1299999999999999</v>
      </c>
      <c r="U23" s="15">
        <f t="shared" si="13"/>
        <v>1.1400000000000001</v>
      </c>
      <c r="V23" s="14">
        <v>0.63200000000000001</v>
      </c>
      <c r="W23" s="14">
        <v>3.8600000000000001E-3</v>
      </c>
      <c r="X23" s="14">
        <v>9.6299999999999997E-2</v>
      </c>
      <c r="Y23" s="14">
        <v>2.01E-2</v>
      </c>
      <c r="Z23" s="17">
        <f t="shared" si="14"/>
        <v>0.75225999999999993</v>
      </c>
      <c r="AA23" s="14">
        <v>0.33700000000000002</v>
      </c>
      <c r="AB23" s="14">
        <v>2.5700000000000001E-2</v>
      </c>
      <c r="AC23" s="14">
        <v>1.75</v>
      </c>
      <c r="AD23" s="14">
        <v>0.13200000000000001</v>
      </c>
    </row>
    <row r="24" spans="2:30" s="14" customFormat="1" ht="30" x14ac:dyDescent="0.25">
      <c r="B24" s="14">
        <v>1</v>
      </c>
      <c r="C24" s="13" t="s">
        <v>90</v>
      </c>
      <c r="D24" s="14" t="s">
        <v>86</v>
      </c>
      <c r="E24" s="14">
        <v>1</v>
      </c>
      <c r="F24" s="14">
        <v>0</v>
      </c>
      <c r="G24" s="15">
        <v>-4</v>
      </c>
      <c r="H24" s="14">
        <v>0</v>
      </c>
      <c r="I24" s="14">
        <v>0</v>
      </c>
      <c r="J24" s="14">
        <v>4.49</v>
      </c>
      <c r="K24" s="14">
        <v>5.57</v>
      </c>
      <c r="L24" s="14">
        <v>6.92</v>
      </c>
      <c r="M24" s="14">
        <v>2.69</v>
      </c>
      <c r="N24" s="14">
        <v>0</v>
      </c>
      <c r="O24" s="14">
        <v>1.08</v>
      </c>
      <c r="P24" s="14">
        <v>5.74</v>
      </c>
      <c r="Q24" s="14">
        <v>1.51</v>
      </c>
      <c r="R24" s="14">
        <f t="shared" si="12"/>
        <v>4.49</v>
      </c>
      <c r="S24" s="14">
        <f t="shared" si="12"/>
        <v>4.49</v>
      </c>
      <c r="T24" s="14">
        <f t="shared" si="13"/>
        <v>1.1799999999999997</v>
      </c>
      <c r="U24" s="15">
        <f t="shared" si="13"/>
        <v>1.18</v>
      </c>
      <c r="V24" s="14">
        <v>0.77300000000000002</v>
      </c>
      <c r="W24" s="14">
        <v>4.81E-3</v>
      </c>
      <c r="X24" s="14">
        <v>6.8199999999999997E-2</v>
      </c>
      <c r="Y24" s="14">
        <v>8.5500000000000007E-2</v>
      </c>
      <c r="Z24" s="17">
        <f t="shared" si="14"/>
        <v>0.93151000000000006</v>
      </c>
      <c r="AA24" s="14">
        <v>0.39100000000000001</v>
      </c>
      <c r="AB24" s="14">
        <v>0.13400000000000001</v>
      </c>
      <c r="AC24" s="14">
        <v>3.49</v>
      </c>
      <c r="AD24" s="14">
        <v>0.182</v>
      </c>
    </row>
    <row r="25" spans="2:30" s="19" customFormat="1" x14ac:dyDescent="0.25">
      <c r="C25" s="20"/>
      <c r="G25" s="21"/>
      <c r="U25" s="21"/>
      <c r="Z25" s="22"/>
    </row>
    <row r="26" spans="2:30" s="14" customFormat="1" ht="30" x14ac:dyDescent="0.25">
      <c r="B26" s="14">
        <v>0</v>
      </c>
      <c r="C26" s="13" t="s">
        <v>38</v>
      </c>
      <c r="D26" s="14">
        <v>-4</v>
      </c>
      <c r="E26" s="14">
        <v>1</v>
      </c>
      <c r="F26" s="14" t="s">
        <v>37</v>
      </c>
      <c r="G26" s="15">
        <v>0</v>
      </c>
      <c r="H26" s="14">
        <v>0</v>
      </c>
      <c r="I26" s="14">
        <v>0</v>
      </c>
      <c r="J26" s="14">
        <v>2.0499999999999998</v>
      </c>
      <c r="K26" s="14">
        <v>2.0499999999999998</v>
      </c>
      <c r="L26" s="14">
        <v>2.17</v>
      </c>
      <c r="M26" s="14">
        <v>2.17</v>
      </c>
      <c r="N26" s="14">
        <v>1.04</v>
      </c>
      <c r="O26" s="14">
        <v>1.05</v>
      </c>
      <c r="P26" s="14">
        <v>1.08</v>
      </c>
      <c r="Q26" s="14">
        <v>1.08</v>
      </c>
      <c r="R26" s="14">
        <f t="shared" ref="R26:R33" si="15">J26-N26-$H26</f>
        <v>1.0099999999999998</v>
      </c>
      <c r="S26" s="14">
        <f t="shared" ref="S26:S33" si="16">K26-O26-$H26</f>
        <v>0.99999999999999978</v>
      </c>
      <c r="T26" s="14">
        <f>L26-P26-$I26</f>
        <v>1.0899999999999999</v>
      </c>
      <c r="U26" s="15">
        <f>M26-Q26-$I26</f>
        <v>1.0899999999999999</v>
      </c>
      <c r="V26" s="14">
        <v>2.1700000000000001E-3</v>
      </c>
      <c r="W26" s="14">
        <v>2.16E-3</v>
      </c>
      <c r="X26" s="14">
        <v>3.8600000000000002E-2</v>
      </c>
      <c r="Y26" s="14">
        <v>3.8600000000000002E-2</v>
      </c>
      <c r="Z26" s="17">
        <f>SUM(V26:Y26)</f>
        <v>8.1530000000000005E-2</v>
      </c>
      <c r="AA26" s="14">
        <v>4.3999999999999997E-2</v>
      </c>
      <c r="AB26" s="14">
        <v>4.3999999999999997E-2</v>
      </c>
      <c r="AC26" s="14">
        <v>4.3600000000000002E-3</v>
      </c>
      <c r="AD26" s="14">
        <v>8.3599999999999994E-2</v>
      </c>
    </row>
    <row r="27" spans="2:30" s="14" customFormat="1" ht="45" x14ac:dyDescent="0.25">
      <c r="B27" s="14">
        <v>0</v>
      </c>
      <c r="C27" s="13" t="s">
        <v>39</v>
      </c>
      <c r="D27" s="14">
        <v>-1</v>
      </c>
      <c r="E27" s="14">
        <v>1</v>
      </c>
      <c r="F27" s="14" t="s">
        <v>37</v>
      </c>
      <c r="G27" s="15">
        <v>0</v>
      </c>
      <c r="H27" s="14">
        <v>0</v>
      </c>
      <c r="I27" s="14">
        <v>0</v>
      </c>
      <c r="J27" s="14">
        <v>2.27</v>
      </c>
      <c r="K27" s="14">
        <v>2.27</v>
      </c>
      <c r="L27" s="14">
        <v>3.09</v>
      </c>
      <c r="M27" s="14">
        <v>3.09</v>
      </c>
      <c r="N27" s="14">
        <v>1.22</v>
      </c>
      <c r="O27" s="14">
        <v>1.22</v>
      </c>
      <c r="P27" s="14">
        <v>1.47</v>
      </c>
      <c r="Q27" s="14">
        <v>1.47</v>
      </c>
      <c r="R27" s="14">
        <f t="shared" si="15"/>
        <v>1.05</v>
      </c>
      <c r="S27" s="14">
        <f t="shared" si="16"/>
        <v>1.05</v>
      </c>
      <c r="T27" s="14">
        <f t="shared" ref="T27:T31" si="17">L27-P27-$I27</f>
        <v>1.6199999999999999</v>
      </c>
      <c r="U27" s="15">
        <f t="shared" ref="U27:U31" si="18">M27-Q27-$I27</f>
        <v>1.6199999999999999</v>
      </c>
      <c r="V27" s="14">
        <v>2.18E-2</v>
      </c>
      <c r="W27" s="14">
        <v>2.18E-2</v>
      </c>
      <c r="X27" s="14">
        <v>0.191</v>
      </c>
      <c r="Y27" s="14">
        <v>0.191</v>
      </c>
      <c r="Z27" s="17">
        <f>SUM(V27:Y27)</f>
        <v>0.42559999999999998</v>
      </c>
      <c r="AA27" s="14">
        <v>0.309</v>
      </c>
      <c r="AB27" s="14">
        <v>0.309</v>
      </c>
      <c r="AC27" s="14">
        <v>4.5600000000000002E-2</v>
      </c>
      <c r="AD27" s="14">
        <v>0.621</v>
      </c>
    </row>
    <row r="28" spans="2:30" s="14" customFormat="1" ht="36.75" customHeight="1" x14ac:dyDescent="0.25">
      <c r="B28" s="14">
        <v>0</v>
      </c>
      <c r="C28" s="13" t="s">
        <v>44</v>
      </c>
      <c r="D28" s="14" t="s">
        <v>32</v>
      </c>
      <c r="E28" s="14">
        <v>1</v>
      </c>
      <c r="F28" s="14" t="s">
        <v>37</v>
      </c>
      <c r="G28" s="15">
        <v>0</v>
      </c>
      <c r="H28" s="14">
        <v>0</v>
      </c>
      <c r="I28" s="14">
        <v>0</v>
      </c>
      <c r="J28" s="14">
        <v>2.63</v>
      </c>
      <c r="K28" s="14">
        <v>2.63</v>
      </c>
      <c r="L28" s="14">
        <v>4.24</v>
      </c>
      <c r="M28" s="14">
        <v>4.24</v>
      </c>
      <c r="N28" s="14">
        <v>1.46</v>
      </c>
      <c r="O28" s="14">
        <v>1.46</v>
      </c>
      <c r="P28" s="14">
        <v>1.79</v>
      </c>
      <c r="Q28" s="14">
        <v>1.79</v>
      </c>
      <c r="R28" s="14">
        <f t="shared" si="15"/>
        <v>1.17</v>
      </c>
      <c r="S28" s="14">
        <f t="shared" si="16"/>
        <v>1.17</v>
      </c>
      <c r="T28" s="14">
        <f t="shared" si="17"/>
        <v>2.4500000000000002</v>
      </c>
      <c r="U28" s="15">
        <f t="shared" si="18"/>
        <v>2.4500000000000002</v>
      </c>
      <c r="V28" s="14">
        <v>7.4300000000000005E-2</v>
      </c>
      <c r="W28" s="14">
        <v>7.4300000000000005E-2</v>
      </c>
      <c r="X28" s="14">
        <v>0.29699999999999999</v>
      </c>
      <c r="Y28" s="14">
        <v>0.29699999999999999</v>
      </c>
      <c r="Z28" s="17">
        <f t="shared" ref="Z28:Z43" si="19">SUM(V28:Y28)</f>
        <v>0.74259999999999993</v>
      </c>
      <c r="AA28" s="14">
        <v>0.63800000000000001</v>
      </c>
      <c r="AB28" s="14">
        <v>0.63800000000000001</v>
      </c>
      <c r="AC28" s="14">
        <v>0.17499999999999999</v>
      </c>
      <c r="AD28" s="14">
        <v>1.46</v>
      </c>
    </row>
    <row r="29" spans="2:30" s="14" customFormat="1" ht="30" x14ac:dyDescent="0.25">
      <c r="B29" s="14">
        <v>0</v>
      </c>
      <c r="C29" s="13" t="s">
        <v>40</v>
      </c>
      <c r="D29" s="14" t="s">
        <v>30</v>
      </c>
      <c r="E29" s="14">
        <v>1</v>
      </c>
      <c r="F29" s="14" t="s">
        <v>37</v>
      </c>
      <c r="G29" s="15">
        <v>0</v>
      </c>
      <c r="H29" s="14">
        <v>0</v>
      </c>
      <c r="I29" s="14">
        <v>0</v>
      </c>
      <c r="J29" s="14">
        <v>3.24</v>
      </c>
      <c r="K29" s="14">
        <v>3.24</v>
      </c>
      <c r="L29" s="14">
        <v>5.28</v>
      </c>
      <c r="M29" s="14">
        <v>5.28</v>
      </c>
      <c r="N29" s="14">
        <v>1.87</v>
      </c>
      <c r="O29" s="14">
        <v>1.87</v>
      </c>
      <c r="P29" s="14">
        <v>1.97</v>
      </c>
      <c r="Q29" s="14">
        <v>1.97</v>
      </c>
      <c r="R29" s="14">
        <f t="shared" si="15"/>
        <v>1.37</v>
      </c>
      <c r="S29" s="14">
        <f t="shared" si="16"/>
        <v>1.37</v>
      </c>
      <c r="T29" s="14">
        <f t="shared" si="17"/>
        <v>3.3100000000000005</v>
      </c>
      <c r="U29" s="15">
        <f t="shared" si="18"/>
        <v>3.3100000000000005</v>
      </c>
      <c r="V29" s="14">
        <v>0.13400000000000001</v>
      </c>
      <c r="W29" s="14">
        <v>0.13400000000000001</v>
      </c>
      <c r="X29" s="14">
        <v>0.34899999999999998</v>
      </c>
      <c r="Y29" s="14">
        <v>0.34899999999999998</v>
      </c>
      <c r="Z29" s="17">
        <f t="shared" si="19"/>
        <v>0.96599999999999997</v>
      </c>
      <c r="AA29" s="14">
        <v>0.93700000000000006</v>
      </c>
      <c r="AB29" s="14">
        <v>0.93700000000000006</v>
      </c>
      <c r="AC29" s="14">
        <v>0.36599999999999999</v>
      </c>
      <c r="AD29" s="14">
        <v>2.31</v>
      </c>
    </row>
    <row r="30" spans="2:30" s="14" customFormat="1" ht="30" x14ac:dyDescent="0.25">
      <c r="B30" s="14">
        <v>1</v>
      </c>
      <c r="C30" s="13" t="s">
        <v>38</v>
      </c>
      <c r="D30" s="14">
        <v>-4</v>
      </c>
      <c r="E30" s="14">
        <v>1</v>
      </c>
      <c r="F30" s="14" t="s">
        <v>37</v>
      </c>
      <c r="G30" s="15">
        <v>0</v>
      </c>
      <c r="H30" s="14">
        <v>0</v>
      </c>
      <c r="I30" s="14">
        <v>0</v>
      </c>
      <c r="J30" s="14">
        <v>1.01</v>
      </c>
      <c r="K30" s="14">
        <v>2.0499999999999998</v>
      </c>
      <c r="L30" s="14">
        <v>2.17</v>
      </c>
      <c r="M30" s="14">
        <v>2.17</v>
      </c>
      <c r="N30" s="14">
        <v>0</v>
      </c>
      <c r="O30" s="14">
        <v>1.04</v>
      </c>
      <c r="P30" s="14">
        <v>1.0900000000000001</v>
      </c>
      <c r="Q30" s="14">
        <v>1.08</v>
      </c>
      <c r="R30" s="14">
        <f t="shared" si="15"/>
        <v>1.01</v>
      </c>
      <c r="S30" s="14">
        <f t="shared" si="16"/>
        <v>1.0099999999999998</v>
      </c>
      <c r="T30" s="14">
        <f t="shared" si="17"/>
        <v>1.0799999999999998</v>
      </c>
      <c r="U30" s="15">
        <f t="shared" si="18"/>
        <v>1.0899999999999999</v>
      </c>
      <c r="V30" s="14">
        <v>6.11E-3</v>
      </c>
      <c r="W30" s="14">
        <v>2.15E-3</v>
      </c>
      <c r="X30" s="14">
        <v>3.8199999999999998E-2</v>
      </c>
      <c r="Y30" s="14">
        <v>3.85E-2</v>
      </c>
      <c r="Z30" s="17">
        <f>SUM(V30:Y30)</f>
        <v>8.4960000000000008E-2</v>
      </c>
      <c r="AA30" s="14">
        <v>4.1599999999999998E-2</v>
      </c>
      <c r="AB30" s="14">
        <v>4.3900000000000002E-2</v>
      </c>
      <c r="AC30" s="14">
        <v>8.3400000000000002E-3</v>
      </c>
      <c r="AD30" s="14">
        <v>8.3099999999999993E-2</v>
      </c>
    </row>
    <row r="31" spans="2:30" s="14" customFormat="1" ht="45" x14ac:dyDescent="0.25">
      <c r="B31" s="14">
        <v>1</v>
      </c>
      <c r="C31" s="13" t="s">
        <v>39</v>
      </c>
      <c r="D31" s="14">
        <v>-1</v>
      </c>
      <c r="E31" s="14">
        <v>1</v>
      </c>
      <c r="F31" s="14" t="s">
        <v>37</v>
      </c>
      <c r="G31" s="15">
        <v>0</v>
      </c>
      <c r="H31" s="14">
        <v>0</v>
      </c>
      <c r="I31" s="14">
        <v>0</v>
      </c>
      <c r="J31" s="14">
        <v>1.1000000000000001</v>
      </c>
      <c r="K31" s="14">
        <v>2.2999999999999998</v>
      </c>
      <c r="L31" s="14">
        <v>3.09</v>
      </c>
      <c r="M31" s="14">
        <v>3.05</v>
      </c>
      <c r="N31" s="14">
        <v>0</v>
      </c>
      <c r="O31" s="14">
        <v>1.21</v>
      </c>
      <c r="P31" s="14">
        <v>1.51</v>
      </c>
      <c r="Q31" s="14">
        <v>1.47</v>
      </c>
      <c r="R31" s="14">
        <f t="shared" si="15"/>
        <v>1.1000000000000001</v>
      </c>
      <c r="S31" s="14">
        <f t="shared" si="16"/>
        <v>1.0899999999999999</v>
      </c>
      <c r="T31" s="14">
        <f t="shared" si="17"/>
        <v>1.5799999999999998</v>
      </c>
      <c r="U31" s="15">
        <f t="shared" si="18"/>
        <v>1.5799999999999998</v>
      </c>
      <c r="V31" s="14">
        <v>6.6900000000000001E-2</v>
      </c>
      <c r="W31" s="14">
        <v>0.02</v>
      </c>
      <c r="X31" s="14">
        <v>0.18099999999999999</v>
      </c>
      <c r="Y31" s="14">
        <v>0.189</v>
      </c>
      <c r="Z31" s="17">
        <f t="shared" si="19"/>
        <v>0.45690000000000003</v>
      </c>
      <c r="AA31" s="14">
        <v>0.27300000000000002</v>
      </c>
      <c r="AB31" s="14">
        <v>0.30099999999999999</v>
      </c>
      <c r="AC31" s="14">
        <v>9.5100000000000004E-2</v>
      </c>
      <c r="AD31" s="14">
        <v>0.58699999999999997</v>
      </c>
    </row>
    <row r="32" spans="2:30" s="14" customFormat="1" ht="36.75" customHeight="1" x14ac:dyDescent="0.25">
      <c r="B32" s="14">
        <v>1</v>
      </c>
      <c r="C32" s="13" t="s">
        <v>40</v>
      </c>
      <c r="D32" s="14" t="s">
        <v>32</v>
      </c>
      <c r="E32" s="14">
        <v>1</v>
      </c>
      <c r="F32" s="14" t="s">
        <v>37</v>
      </c>
      <c r="G32" s="15">
        <v>0</v>
      </c>
      <c r="H32" s="14">
        <v>0</v>
      </c>
      <c r="I32" s="14">
        <v>0</v>
      </c>
      <c r="J32" s="14">
        <v>1.35</v>
      </c>
      <c r="K32" s="14">
        <v>2.68</v>
      </c>
      <c r="L32" s="14">
        <v>4.0999999999999996</v>
      </c>
      <c r="M32" s="14">
        <v>3.99</v>
      </c>
      <c r="N32" s="14">
        <v>0</v>
      </c>
      <c r="O32" s="14">
        <v>1.34</v>
      </c>
      <c r="P32" s="14">
        <v>1.89</v>
      </c>
      <c r="Q32" s="14">
        <v>1.78</v>
      </c>
      <c r="R32" s="14">
        <f t="shared" si="15"/>
        <v>1.35</v>
      </c>
      <c r="S32" s="14">
        <f t="shared" si="16"/>
        <v>1.34</v>
      </c>
      <c r="T32" s="14">
        <f>L32-P32-$I32</f>
        <v>2.21</v>
      </c>
      <c r="U32" s="15">
        <f>M32-Q32-$I32</f>
        <v>2.21</v>
      </c>
      <c r="V32" s="14">
        <v>0.20300000000000001</v>
      </c>
      <c r="W32" s="14">
        <v>5.3499999999999999E-2</v>
      </c>
      <c r="X32" s="14">
        <v>0.26</v>
      </c>
      <c r="Y32" s="14">
        <v>0.28799999999999998</v>
      </c>
      <c r="Z32" s="17">
        <f t="shared" si="19"/>
        <v>0.80449999999999999</v>
      </c>
      <c r="AA32" s="14">
        <v>0.49</v>
      </c>
      <c r="AB32" s="14">
        <v>0.58499999999999996</v>
      </c>
      <c r="AC32" s="14">
        <v>0.34599999999999997</v>
      </c>
      <c r="AD32" s="14">
        <v>1.21</v>
      </c>
    </row>
    <row r="33" spans="2:30" s="14" customFormat="1" ht="45" x14ac:dyDescent="0.25">
      <c r="B33" s="14">
        <v>1</v>
      </c>
      <c r="C33" s="13" t="s">
        <v>41</v>
      </c>
      <c r="D33" s="14" t="s">
        <v>30</v>
      </c>
      <c r="E33" s="14">
        <v>1</v>
      </c>
      <c r="F33" s="14" t="s">
        <v>37</v>
      </c>
      <c r="G33" s="15">
        <v>0</v>
      </c>
      <c r="H33" s="14">
        <v>0</v>
      </c>
      <c r="I33" s="14">
        <v>0</v>
      </c>
      <c r="J33" s="14">
        <v>1.61</v>
      </c>
      <c r="K33" s="14">
        <v>3.03</v>
      </c>
      <c r="L33" s="14">
        <v>4.7</v>
      </c>
      <c r="M33" s="14">
        <v>4.5199999999999996</v>
      </c>
      <c r="N33" s="14">
        <v>0</v>
      </c>
      <c r="O33" s="14">
        <v>1.42</v>
      </c>
      <c r="P33" s="14">
        <v>2.16</v>
      </c>
      <c r="Q33" s="14">
        <v>1.97</v>
      </c>
      <c r="R33" s="14">
        <f t="shared" si="15"/>
        <v>1.61</v>
      </c>
      <c r="S33" s="14">
        <f t="shared" si="16"/>
        <v>1.6099999999999999</v>
      </c>
      <c r="T33" s="14">
        <f t="shared" ref="T33" si="20">L33-P33-$I33</f>
        <v>2.54</v>
      </c>
      <c r="U33" s="15">
        <f t="shared" ref="U33" si="21">M33-Q33-$I33</f>
        <v>2.5499999999999998</v>
      </c>
      <c r="V33" s="14">
        <v>0.30399999999999999</v>
      </c>
      <c r="W33" s="14">
        <v>7.3400000000000007E-2</v>
      </c>
      <c r="X33" s="14">
        <v>0.27500000000000002</v>
      </c>
      <c r="Y33" s="14">
        <v>0.33100000000000002</v>
      </c>
      <c r="Z33" s="17">
        <f t="shared" si="19"/>
        <v>0.98340000000000005</v>
      </c>
      <c r="AA33" s="14">
        <v>0.59499999999999997</v>
      </c>
      <c r="AB33" s="14">
        <v>0.75900000000000001</v>
      </c>
      <c r="AC33" s="14">
        <v>0.60699999999999998</v>
      </c>
      <c r="AD33" s="14">
        <v>1.54</v>
      </c>
    </row>
    <row r="34" spans="2:30" s="19" customFormat="1" x14ac:dyDescent="0.25">
      <c r="C34" s="20"/>
      <c r="G34" s="21"/>
      <c r="U34" s="21"/>
      <c r="Z34" s="22"/>
    </row>
    <row r="35" spans="2:30" s="14" customFormat="1" ht="30" x14ac:dyDescent="0.25">
      <c r="B35" s="14">
        <v>0</v>
      </c>
      <c r="C35" s="13" t="s">
        <v>94</v>
      </c>
      <c r="D35" s="14">
        <v>-1</v>
      </c>
      <c r="E35" s="14">
        <v>1</v>
      </c>
      <c r="F35" s="14">
        <v>-4</v>
      </c>
      <c r="G35" s="15">
        <v>0</v>
      </c>
      <c r="H35" s="14">
        <v>0</v>
      </c>
      <c r="I35" s="14">
        <v>0</v>
      </c>
      <c r="J35" s="14">
        <v>2.17</v>
      </c>
      <c r="K35" s="14">
        <v>2.17</v>
      </c>
      <c r="L35" s="14">
        <v>2.04</v>
      </c>
      <c r="M35" s="14">
        <v>2.0499999999999998</v>
      </c>
      <c r="N35" s="14">
        <v>1.08</v>
      </c>
      <c r="O35" s="14">
        <v>1.08</v>
      </c>
      <c r="P35" s="14">
        <v>1.04</v>
      </c>
      <c r="Q35" s="14">
        <v>1.04</v>
      </c>
      <c r="R35" s="14">
        <f t="shared" ref="R35" si="22">J35-N35-$H35</f>
        <v>1.0899999999999999</v>
      </c>
      <c r="S35" s="14">
        <f t="shared" ref="S35" si="23">K35-O35-$H35</f>
        <v>1.0899999999999999</v>
      </c>
      <c r="T35" s="14">
        <f t="shared" ref="T35" si="24">L35-P35-$I35</f>
        <v>1</v>
      </c>
      <c r="U35" s="15">
        <f t="shared" ref="U35" si="25">M35-Q35-$I35</f>
        <v>1.0099999999999998</v>
      </c>
      <c r="V35" s="14">
        <v>3.8800000000000001E-2</v>
      </c>
      <c r="W35" s="14">
        <v>3.8800000000000001E-2</v>
      </c>
      <c r="X35" s="14">
        <v>8.03E-4</v>
      </c>
      <c r="Y35" s="14">
        <v>8.0199999999999998E-4</v>
      </c>
      <c r="Z35" s="17">
        <f t="shared" ref="Z35" si="26">SUM(V35:Y35)</f>
        <v>7.9204999999999998E-2</v>
      </c>
      <c r="AA35" s="14">
        <v>4.2799999999999998E-2</v>
      </c>
      <c r="AB35" s="14">
        <v>4.2799999999999998E-2</v>
      </c>
      <c r="AC35" s="14">
        <v>8.4199999999999997E-2</v>
      </c>
      <c r="AD35" s="14">
        <v>1.6100000000000001E-3</v>
      </c>
    </row>
    <row r="36" spans="2:30" s="14" customFormat="1" ht="45" x14ac:dyDescent="0.25">
      <c r="B36" s="14">
        <v>0</v>
      </c>
      <c r="C36" s="13" t="s">
        <v>93</v>
      </c>
      <c r="D36" s="14" t="s">
        <v>85</v>
      </c>
      <c r="E36" s="14">
        <v>1</v>
      </c>
      <c r="F36" s="14">
        <v>-4</v>
      </c>
      <c r="G36" s="15">
        <v>0</v>
      </c>
      <c r="H36" s="14">
        <v>0</v>
      </c>
      <c r="I36" s="14">
        <v>0</v>
      </c>
      <c r="J36" s="14">
        <v>4</v>
      </c>
      <c r="K36" s="14">
        <v>4</v>
      </c>
      <c r="L36" s="14">
        <v>2.35</v>
      </c>
      <c r="M36" s="14">
        <v>2.34</v>
      </c>
      <c r="N36" s="14">
        <v>1.7</v>
      </c>
      <c r="O36" s="14">
        <v>1.7</v>
      </c>
      <c r="P36" s="14">
        <v>1.29</v>
      </c>
      <c r="Q36" s="14">
        <v>1.29</v>
      </c>
      <c r="R36" s="14">
        <f t="shared" ref="R36" si="27">J36-N36-$H36</f>
        <v>2.2999999999999998</v>
      </c>
      <c r="S36" s="14">
        <f t="shared" ref="S36" si="28">K36-O36-$H36</f>
        <v>2.2999999999999998</v>
      </c>
      <c r="T36" s="14">
        <f t="shared" ref="T36" si="29">L36-P36-$I36</f>
        <v>1.06</v>
      </c>
      <c r="U36" s="15">
        <f t="shared" ref="U36" si="30">M36-Q36-$I36</f>
        <v>1.0499999999999998</v>
      </c>
      <c r="V36" s="14">
        <v>0.28199999999999997</v>
      </c>
      <c r="W36" s="14">
        <v>0.28199999999999997</v>
      </c>
      <c r="X36" s="14">
        <v>2.69E-2</v>
      </c>
      <c r="Y36" s="14">
        <v>2.69E-2</v>
      </c>
      <c r="Z36" s="17">
        <f t="shared" ref="Z36" si="31">SUM(V36:Y36)</f>
        <v>0.61780000000000002</v>
      </c>
      <c r="AA36" s="14">
        <v>5.1499999999999997E-2</v>
      </c>
      <c r="AB36" s="14">
        <v>5.1499999999999997E-2</v>
      </c>
      <c r="AC36" s="14">
        <v>1.29</v>
      </c>
      <c r="AD36" s="14">
        <v>5.6800000000000003E-2</v>
      </c>
    </row>
    <row r="37" spans="2:30" s="14" customFormat="1" ht="30" x14ac:dyDescent="0.25">
      <c r="B37" s="14">
        <v>0</v>
      </c>
      <c r="C37" s="13" t="s">
        <v>91</v>
      </c>
      <c r="D37" s="14" t="s">
        <v>86</v>
      </c>
      <c r="E37" s="14">
        <v>1</v>
      </c>
      <c r="F37" s="14">
        <v>-4</v>
      </c>
      <c r="G37" s="15">
        <v>0</v>
      </c>
      <c r="H37" s="14">
        <v>0</v>
      </c>
      <c r="I37" s="14">
        <v>0</v>
      </c>
      <c r="J37" s="14">
        <v>5.53</v>
      </c>
      <c r="K37" s="14">
        <v>5.53</v>
      </c>
      <c r="L37" s="14">
        <v>2.89</v>
      </c>
      <c r="M37" s="14">
        <v>2.89</v>
      </c>
      <c r="N37" s="14">
        <v>1.93</v>
      </c>
      <c r="O37" s="14">
        <v>1.93</v>
      </c>
      <c r="P37" s="14">
        <v>1.66</v>
      </c>
      <c r="Q37" s="14">
        <v>1.66</v>
      </c>
      <c r="R37" s="14">
        <f t="shared" ref="R37" si="32">J37-N37-$H37</f>
        <v>3.6000000000000005</v>
      </c>
      <c r="S37" s="14">
        <f t="shared" ref="S37" si="33">K37-O37-$H37</f>
        <v>3.6000000000000005</v>
      </c>
      <c r="T37" s="14">
        <f t="shared" ref="T37" si="34">L37-P37-$I37</f>
        <v>1.2300000000000002</v>
      </c>
      <c r="U37" s="15">
        <f t="shared" ref="U37" si="35">M37-Q37-$I37</f>
        <v>1.2300000000000002</v>
      </c>
      <c r="V37" s="14">
        <v>0.36099999999999999</v>
      </c>
      <c r="W37" s="14">
        <v>0.36099999999999999</v>
      </c>
      <c r="X37" s="14">
        <v>9.3100000000000002E-2</v>
      </c>
      <c r="Y37" s="14">
        <v>9.3100000000000002E-2</v>
      </c>
      <c r="Z37" s="17">
        <f t="shared" ref="Z37" si="36">SUM(V37:Y37)</f>
        <v>0.9081999999999999</v>
      </c>
      <c r="AA37" s="14">
        <v>8.3000000000000004E-2</v>
      </c>
      <c r="AB37" s="14">
        <v>5.2999999999999999E-2</v>
      </c>
      <c r="AC37" s="14">
        <v>2.6</v>
      </c>
      <c r="AD37" s="14">
        <v>0.22900000000000001</v>
      </c>
    </row>
    <row r="38" spans="2:30" s="14" customFormat="1" ht="30" x14ac:dyDescent="0.25">
      <c r="B38" s="14">
        <v>1</v>
      </c>
      <c r="C38" s="13" t="s">
        <v>94</v>
      </c>
      <c r="D38" s="14">
        <v>-1</v>
      </c>
      <c r="E38" s="14">
        <v>1</v>
      </c>
      <c r="F38" s="14">
        <v>-4</v>
      </c>
      <c r="G38" s="15">
        <v>0</v>
      </c>
      <c r="H38" s="14">
        <v>0</v>
      </c>
      <c r="I38" s="14">
        <v>0</v>
      </c>
      <c r="J38" s="14">
        <v>1.1599999999999999</v>
      </c>
      <c r="K38" s="14">
        <v>2.2200000000000002</v>
      </c>
      <c r="L38" s="14">
        <v>2.16</v>
      </c>
      <c r="M38" s="14">
        <v>2.0299999999999998</v>
      </c>
      <c r="N38" s="14">
        <v>0</v>
      </c>
      <c r="O38" s="14">
        <v>1.07</v>
      </c>
      <c r="P38" s="14">
        <v>1.1599999999999999</v>
      </c>
      <c r="Q38" s="14">
        <v>1.03</v>
      </c>
      <c r="R38" s="14">
        <f t="shared" ref="R38" si="37">J38-N38-$H38</f>
        <v>1.1599999999999999</v>
      </c>
      <c r="S38" s="14">
        <f t="shared" ref="S38" si="38">K38-O38-$H38</f>
        <v>1.1500000000000001</v>
      </c>
      <c r="T38" s="14">
        <f t="shared" ref="T38" si="39">L38-P38-$I38</f>
        <v>1.0000000000000002</v>
      </c>
      <c r="U38" s="15">
        <f t="shared" ref="U38" si="40">M38-Q38-$I38</f>
        <v>0.99999999999999978</v>
      </c>
      <c r="V38" s="14">
        <v>0.1</v>
      </c>
      <c r="W38" s="14">
        <v>3.44E-2</v>
      </c>
      <c r="X38" s="14">
        <v>6.7400000000000001E-4</v>
      </c>
      <c r="Y38" s="14">
        <v>7.6199999999999998E-4</v>
      </c>
      <c r="Z38" s="17">
        <f t="shared" ref="Z38" si="41">SUM(V38:Y38)</f>
        <v>0.13583600000000004</v>
      </c>
      <c r="AA38" s="14">
        <v>7.7799999999999994E-5</v>
      </c>
      <c r="AB38" s="14">
        <v>3.78E-2</v>
      </c>
      <c r="AC38" s="14">
        <v>0.155</v>
      </c>
      <c r="AD38" s="14">
        <v>1.4400000000000001E-3</v>
      </c>
    </row>
    <row r="39" spans="2:30" s="14" customFormat="1" ht="45" x14ac:dyDescent="0.25">
      <c r="B39" s="14">
        <v>1</v>
      </c>
      <c r="C39" s="13" t="s">
        <v>93</v>
      </c>
      <c r="D39" s="14" t="s">
        <v>85</v>
      </c>
      <c r="E39" s="14">
        <v>1</v>
      </c>
      <c r="F39" s="14">
        <v>-4</v>
      </c>
      <c r="G39" s="15">
        <v>0</v>
      </c>
      <c r="H39" s="14">
        <v>0</v>
      </c>
      <c r="I39" s="14">
        <v>0</v>
      </c>
      <c r="J39" s="14">
        <v>3.1</v>
      </c>
      <c r="K39" s="14">
        <v>4.3600000000000003</v>
      </c>
      <c r="L39" s="14">
        <v>4.0999999999999996</v>
      </c>
      <c r="M39" s="14">
        <v>2.1800000000000002</v>
      </c>
      <c r="N39" s="14">
        <v>0</v>
      </c>
      <c r="O39" s="14">
        <v>1.25</v>
      </c>
      <c r="P39" s="14">
        <v>3.07</v>
      </c>
      <c r="Q39" s="14">
        <v>1.1499999999999999</v>
      </c>
      <c r="R39" s="14">
        <f t="shared" ref="R39" si="42">J39-N39-$H39</f>
        <v>3.1</v>
      </c>
      <c r="S39" s="14">
        <f t="shared" ref="S39" si="43">K39-O39-$H39</f>
        <v>3.1100000000000003</v>
      </c>
      <c r="T39" s="14">
        <f t="shared" ref="T39" si="44">L39-P39-$I39</f>
        <v>1.0299999999999998</v>
      </c>
      <c r="U39" s="15">
        <f t="shared" ref="U39" si="45">M39-Q39-$I39</f>
        <v>1.0300000000000002</v>
      </c>
      <c r="V39" s="14">
        <v>0.52700000000000002</v>
      </c>
      <c r="W39" s="14">
        <v>0.15</v>
      </c>
      <c r="X39" s="14">
        <v>3.5799999999999998E-3</v>
      </c>
      <c r="Y39" s="14">
        <v>2.4299999999999999E-2</v>
      </c>
      <c r="Z39" s="17">
        <f t="shared" ref="Z39" si="46">SUM(V39:Y39)</f>
        <v>0.70488000000000006</v>
      </c>
      <c r="AA39" s="14">
        <v>1.11E-2</v>
      </c>
      <c r="AB39" s="14">
        <v>0.217</v>
      </c>
      <c r="AC39" s="14">
        <v>2.1</v>
      </c>
      <c r="AD39" s="14">
        <v>2.87E-2</v>
      </c>
    </row>
    <row r="40" spans="2:30" s="14" customFormat="1" ht="30" x14ac:dyDescent="0.25">
      <c r="B40" s="14">
        <v>1</v>
      </c>
      <c r="C40" s="13" t="s">
        <v>91</v>
      </c>
      <c r="D40" s="14" t="s">
        <v>86</v>
      </c>
      <c r="E40" s="14">
        <v>1</v>
      </c>
      <c r="F40" s="14">
        <v>-4</v>
      </c>
      <c r="G40" s="15">
        <v>0</v>
      </c>
      <c r="H40" s="14">
        <v>0</v>
      </c>
      <c r="I40" s="14">
        <v>0</v>
      </c>
      <c r="J40" s="14">
        <v>5.0599999999999996</v>
      </c>
      <c r="K40" s="14">
        <v>6.36</v>
      </c>
      <c r="L40" s="14">
        <v>5.9</v>
      </c>
      <c r="M40" s="14">
        <v>2.96</v>
      </c>
      <c r="N40" s="14">
        <v>0</v>
      </c>
      <c r="O40" s="14">
        <v>1.3</v>
      </c>
      <c r="P40" s="14">
        <v>4.79</v>
      </c>
      <c r="Q40" s="14">
        <v>1.85</v>
      </c>
      <c r="R40" s="14">
        <f t="shared" ref="R40" si="47">J40-N40-$H40</f>
        <v>5.0599999999999996</v>
      </c>
      <c r="S40" s="14">
        <f t="shared" ref="S40" si="48">K40-O40-$H40</f>
        <v>5.0600000000000005</v>
      </c>
      <c r="T40" s="14">
        <f t="shared" ref="T40" si="49">L40-P40-$I40</f>
        <v>1.1100000000000003</v>
      </c>
      <c r="U40" s="15">
        <f t="shared" ref="U40" si="50">M40-Q40-$I40</f>
        <v>1.1099999999999999</v>
      </c>
      <c r="V40" s="14">
        <v>0.63</v>
      </c>
      <c r="W40" s="14">
        <v>0.17199999999999999</v>
      </c>
      <c r="X40" s="14">
        <v>4.9500000000000004E-3</v>
      </c>
      <c r="Y40" s="14">
        <v>9.3799999999999994E-2</v>
      </c>
      <c r="Z40" s="17">
        <f t="shared" ref="Z40" si="51">SUM(V40:Y40)</f>
        <v>0.90075000000000005</v>
      </c>
      <c r="AA40" s="14">
        <v>2.3699999999999999E-2</v>
      </c>
      <c r="AB40" s="14">
        <v>0.39700000000000002</v>
      </c>
      <c r="AC40" s="14">
        <v>4.0599999999999996</v>
      </c>
      <c r="AD40" s="14">
        <v>0.11</v>
      </c>
    </row>
    <row r="41" spans="2:30" s="19" customFormat="1" x14ac:dyDescent="0.25">
      <c r="C41" s="20"/>
      <c r="G41" s="21"/>
      <c r="U41" s="21"/>
      <c r="Z41" s="22"/>
    </row>
    <row r="42" spans="2:30" s="14" customFormat="1" ht="45" x14ac:dyDescent="0.25">
      <c r="B42" s="14">
        <v>0</v>
      </c>
      <c r="C42" s="13" t="s">
        <v>45</v>
      </c>
      <c r="D42" s="14">
        <v>-6</v>
      </c>
      <c r="E42" s="14">
        <v>1</v>
      </c>
      <c r="F42" s="14" t="s">
        <v>37</v>
      </c>
      <c r="G42" s="15" t="s">
        <v>37</v>
      </c>
      <c r="H42" s="14">
        <v>0</v>
      </c>
      <c r="I42" s="14">
        <v>0</v>
      </c>
      <c r="J42" s="14">
        <v>2.0099999999999998</v>
      </c>
      <c r="K42" s="14">
        <v>2.13</v>
      </c>
      <c r="L42" s="14">
        <v>2.11</v>
      </c>
      <c r="M42" s="14">
        <v>2.31</v>
      </c>
      <c r="N42" s="14">
        <v>1</v>
      </c>
      <c r="O42" s="14">
        <v>1.1200000000000001</v>
      </c>
      <c r="P42" s="14">
        <v>1.01</v>
      </c>
      <c r="Q42" s="14">
        <v>1.21</v>
      </c>
      <c r="R42" s="14">
        <f t="shared" ref="R42:R49" si="52">J42-N42-$H42</f>
        <v>1.0099999999999998</v>
      </c>
      <c r="S42" s="14">
        <f t="shared" ref="S42:S49" si="53">K42-O42-$H42</f>
        <v>1.0099999999999998</v>
      </c>
      <c r="T42" s="14">
        <f>L42-P42-$I42</f>
        <v>1.0999999999999999</v>
      </c>
      <c r="U42" s="15">
        <f>M42-Q42-$I42</f>
        <v>1.1000000000000001</v>
      </c>
      <c r="V42" s="14">
        <v>2.9999999999999997E-4</v>
      </c>
      <c r="W42" s="14">
        <v>5.3299999999999997E-3</v>
      </c>
      <c r="X42" s="14">
        <v>5.4000000000000003E-3</v>
      </c>
      <c r="Y42" s="14">
        <v>8.8400000000000006E-2</v>
      </c>
      <c r="Z42" s="17">
        <f t="shared" ref="Z42" si="54">SUM(V42:Y42)</f>
        <v>9.9430000000000004E-2</v>
      </c>
      <c r="AA42" s="14">
        <v>5.7499999999999999E-3</v>
      </c>
      <c r="AB42" s="14">
        <v>0.113</v>
      </c>
      <c r="AC42" s="14">
        <v>5.6600000000000001E-3</v>
      </c>
      <c r="AD42" s="14">
        <v>0.10299999999999999</v>
      </c>
    </row>
    <row r="43" spans="2:30" s="14" customFormat="1" ht="45" x14ac:dyDescent="0.25">
      <c r="B43" s="14">
        <v>0</v>
      </c>
      <c r="C43" s="13" t="s">
        <v>49</v>
      </c>
      <c r="D43" s="14">
        <v>-4</v>
      </c>
      <c r="E43" s="14">
        <v>1</v>
      </c>
      <c r="F43" s="14" t="s">
        <v>37</v>
      </c>
      <c r="G43" s="15" t="s">
        <v>37</v>
      </c>
      <c r="H43" s="14">
        <v>0</v>
      </c>
      <c r="I43" s="14">
        <v>0</v>
      </c>
      <c r="J43" s="14">
        <v>2.0299999999999998</v>
      </c>
      <c r="K43" s="14">
        <v>2.38</v>
      </c>
      <c r="L43" s="14">
        <v>2.39</v>
      </c>
      <c r="M43" s="14">
        <v>3.09</v>
      </c>
      <c r="N43" s="14">
        <v>1</v>
      </c>
      <c r="O43" s="14">
        <v>1.36</v>
      </c>
      <c r="P43" s="14">
        <v>1.04</v>
      </c>
      <c r="Q43" s="14">
        <v>1.74</v>
      </c>
      <c r="R43" s="14">
        <f t="shared" si="52"/>
        <v>1.0299999999999998</v>
      </c>
      <c r="S43" s="14">
        <f t="shared" si="53"/>
        <v>1.0199999999999998</v>
      </c>
      <c r="T43" s="14">
        <f t="shared" ref="T43:U74" si="55">L43-P43-$I43</f>
        <v>1.35</v>
      </c>
      <c r="U43" s="15">
        <f t="shared" ref="U43:U51" si="56">M43-Q43-$I43</f>
        <v>1.3499999999999999</v>
      </c>
      <c r="V43" s="14">
        <v>1.7099999999999999E-3</v>
      </c>
      <c r="W43" s="14">
        <v>2.41E-2</v>
      </c>
      <c r="X43" s="14">
        <v>2.4E-2</v>
      </c>
      <c r="Y43" s="14">
        <v>0.23699999999999999</v>
      </c>
      <c r="Z43" s="17">
        <f t="shared" si="19"/>
        <v>0.28681000000000001</v>
      </c>
      <c r="AA43" s="14">
        <v>2.6599999999999999E-2</v>
      </c>
      <c r="AB43" s="14">
        <v>0.44500000000000001</v>
      </c>
      <c r="AC43" s="14">
        <v>2.6499999999999999E-2</v>
      </c>
      <c r="AD43" s="14">
        <v>0.35299999999999998</v>
      </c>
    </row>
    <row r="44" spans="2:30" s="14" customFormat="1" ht="45" x14ac:dyDescent="0.25">
      <c r="B44" s="14">
        <v>0</v>
      </c>
      <c r="C44" s="13" t="s">
        <v>46</v>
      </c>
      <c r="D44" s="14">
        <v>-1</v>
      </c>
      <c r="E44" s="14">
        <v>1</v>
      </c>
      <c r="F44" s="14" t="s">
        <v>37</v>
      </c>
      <c r="G44" s="15" t="s">
        <v>37</v>
      </c>
      <c r="H44" s="14">
        <v>0</v>
      </c>
      <c r="I44" s="14">
        <v>0</v>
      </c>
      <c r="J44" s="14">
        <v>2.2400000000000002</v>
      </c>
      <c r="K44" s="14">
        <v>3.16</v>
      </c>
      <c r="L44" s="14">
        <v>3.24</v>
      </c>
      <c r="M44" s="14">
        <v>4.8600000000000003</v>
      </c>
      <c r="N44" s="14">
        <v>1.0900000000000001</v>
      </c>
      <c r="O44" s="14">
        <v>2.0099999999999998</v>
      </c>
      <c r="P44" s="14">
        <v>1.19</v>
      </c>
      <c r="Q44" s="14">
        <v>2.81</v>
      </c>
      <c r="R44" s="14">
        <f t="shared" si="52"/>
        <v>1.1500000000000001</v>
      </c>
      <c r="S44" s="14">
        <f t="shared" si="53"/>
        <v>1.1500000000000004</v>
      </c>
      <c r="T44" s="14">
        <f t="shared" si="55"/>
        <v>2.0500000000000003</v>
      </c>
      <c r="U44" s="15">
        <f t="shared" si="56"/>
        <v>2.0500000000000003</v>
      </c>
      <c r="V44" s="14">
        <v>1.41E-2</v>
      </c>
      <c r="W44" s="14">
        <v>0.113</v>
      </c>
      <c r="X44" s="14">
        <v>0.104</v>
      </c>
      <c r="Y44" s="14">
        <v>0.40899999999999997</v>
      </c>
      <c r="Z44" s="17">
        <f t="shared" ref="Z44:Z48" si="57">SUM(V44:Y44)</f>
        <v>0.64009999999999989</v>
      </c>
      <c r="AA44" s="14">
        <v>0.13900000000000001</v>
      </c>
      <c r="AB44" s="14">
        <v>1.38</v>
      </c>
      <c r="AC44" s="14">
        <v>0.14499999999999999</v>
      </c>
      <c r="AD44" s="14">
        <v>1.05</v>
      </c>
    </row>
    <row r="45" spans="2:30" s="14" customFormat="1" ht="45" x14ac:dyDescent="0.25">
      <c r="B45" s="14">
        <v>0</v>
      </c>
      <c r="C45" s="13" t="s">
        <v>47</v>
      </c>
      <c r="D45" s="14" t="s">
        <v>32</v>
      </c>
      <c r="E45" s="14">
        <v>1</v>
      </c>
      <c r="F45" s="14" t="s">
        <v>37</v>
      </c>
      <c r="G45" s="15" t="s">
        <v>37</v>
      </c>
      <c r="H45" s="14">
        <v>0</v>
      </c>
      <c r="I45" s="14">
        <v>0</v>
      </c>
      <c r="J45" s="14">
        <v>2.5</v>
      </c>
      <c r="K45" s="14">
        <v>4.03</v>
      </c>
      <c r="L45" s="14">
        <v>4.12</v>
      </c>
      <c r="M45" s="14">
        <v>6.08</v>
      </c>
      <c r="N45" s="14">
        <v>1.21</v>
      </c>
      <c r="O45" s="14">
        <v>2.74</v>
      </c>
      <c r="P45" s="14">
        <v>1.32</v>
      </c>
      <c r="Q45" s="14">
        <v>3.28</v>
      </c>
      <c r="R45" s="14">
        <f t="shared" si="52"/>
        <v>1.29</v>
      </c>
      <c r="S45" s="14">
        <f t="shared" si="53"/>
        <v>1.29</v>
      </c>
      <c r="T45" s="14">
        <f t="shared" si="55"/>
        <v>2.8</v>
      </c>
      <c r="U45" s="15">
        <f t="shared" si="56"/>
        <v>2.8000000000000003</v>
      </c>
      <c r="V45" s="14">
        <v>4.2599999999999999E-2</v>
      </c>
      <c r="W45" s="14">
        <v>0.184</v>
      </c>
      <c r="X45" s="14">
        <v>0.16800000000000001</v>
      </c>
      <c r="Y45" s="14">
        <v>0.47499999999999998</v>
      </c>
      <c r="Z45" s="17">
        <f t="shared" si="57"/>
        <v>0.86959999999999993</v>
      </c>
      <c r="AA45" s="14">
        <v>0.27300000000000002</v>
      </c>
      <c r="AB45" s="14">
        <v>2.06</v>
      </c>
      <c r="AC45" s="14">
        <v>0.29399999999999998</v>
      </c>
      <c r="AD45" s="14">
        <v>1.8</v>
      </c>
    </row>
    <row r="46" spans="2:30" s="14" customFormat="1" ht="45" x14ac:dyDescent="0.25">
      <c r="B46" s="14">
        <v>0</v>
      </c>
      <c r="C46" s="13" t="s">
        <v>48</v>
      </c>
      <c r="D46" s="14" t="s">
        <v>30</v>
      </c>
      <c r="E46" s="14">
        <v>1</v>
      </c>
      <c r="F46" s="14" t="s">
        <v>37</v>
      </c>
      <c r="G46" s="15" t="s">
        <v>37</v>
      </c>
      <c r="H46" s="14">
        <v>0</v>
      </c>
      <c r="I46" s="14">
        <v>0</v>
      </c>
      <c r="J46" s="14">
        <v>2.76</v>
      </c>
      <c r="K46" s="14">
        <v>4.78</v>
      </c>
      <c r="L46" s="14">
        <v>4.8</v>
      </c>
      <c r="M46" s="14">
        <v>6.87</v>
      </c>
      <c r="N46" s="14">
        <v>1.37</v>
      </c>
      <c r="O46" s="14">
        <v>3.39</v>
      </c>
      <c r="P46" s="14">
        <v>1.39</v>
      </c>
      <c r="Q46" s="14">
        <v>3.47</v>
      </c>
      <c r="R46" s="14">
        <f t="shared" si="52"/>
        <v>1.3899999999999997</v>
      </c>
      <c r="S46" s="14">
        <f t="shared" si="53"/>
        <v>1.3900000000000001</v>
      </c>
      <c r="T46" s="14">
        <f t="shared" si="55"/>
        <v>3.41</v>
      </c>
      <c r="U46" s="15">
        <f t="shared" si="56"/>
        <v>3.4</v>
      </c>
      <c r="V46" s="14">
        <v>7.7200000000000005E-2</v>
      </c>
      <c r="W46" s="14">
        <v>0.20399999999999999</v>
      </c>
      <c r="X46" s="14">
        <v>0.20100000000000001</v>
      </c>
      <c r="Y46" s="14">
        <v>0.505</v>
      </c>
      <c r="Z46" s="17">
        <f t="shared" si="57"/>
        <v>0.98720000000000008</v>
      </c>
      <c r="AA46" s="14">
        <v>0.38600000000000001</v>
      </c>
      <c r="AB46" s="14">
        <v>2.44</v>
      </c>
      <c r="AC46" s="14">
        <v>0.39200000000000002</v>
      </c>
      <c r="AD46" s="14">
        <v>2.41</v>
      </c>
    </row>
    <row r="47" spans="2:30" s="14" customFormat="1" ht="45" x14ac:dyDescent="0.25">
      <c r="B47" s="14">
        <v>1</v>
      </c>
      <c r="C47" s="13" t="s">
        <v>45</v>
      </c>
      <c r="D47" s="14">
        <v>-6</v>
      </c>
      <c r="E47" s="14">
        <v>1</v>
      </c>
      <c r="F47" s="14" t="s">
        <v>37</v>
      </c>
      <c r="G47" s="15" t="s">
        <v>37</v>
      </c>
      <c r="H47" s="14">
        <v>0</v>
      </c>
      <c r="I47" s="14">
        <v>0</v>
      </c>
      <c r="J47" s="14">
        <v>1.01</v>
      </c>
      <c r="K47" s="14">
        <v>2.11</v>
      </c>
      <c r="L47" s="14">
        <v>2.12</v>
      </c>
      <c r="M47" s="14">
        <v>2.31</v>
      </c>
      <c r="N47" s="14">
        <v>0</v>
      </c>
      <c r="O47" s="14">
        <v>1.1000000000000001</v>
      </c>
      <c r="P47" s="14">
        <v>1.01</v>
      </c>
      <c r="Q47" s="14">
        <v>1.21</v>
      </c>
      <c r="R47" s="14">
        <f t="shared" si="52"/>
        <v>1.01</v>
      </c>
      <c r="S47" s="14">
        <f t="shared" si="53"/>
        <v>1.0099999999999998</v>
      </c>
      <c r="T47" s="14">
        <f t="shared" si="55"/>
        <v>1.1100000000000001</v>
      </c>
      <c r="U47" s="15">
        <f t="shared" si="56"/>
        <v>1.1000000000000001</v>
      </c>
      <c r="V47" s="14">
        <v>8.1599999999999999E-4</v>
      </c>
      <c r="W47" s="14">
        <v>5.4099999999999999E-3</v>
      </c>
      <c r="X47" s="14">
        <v>5.3699999999999998E-3</v>
      </c>
      <c r="Y47" s="14">
        <v>8.8300000000000003E-2</v>
      </c>
      <c r="Z47" s="17">
        <f t="shared" si="57"/>
        <v>9.9895999999999999E-2</v>
      </c>
      <c r="AA47" s="14">
        <v>5.45E-3</v>
      </c>
      <c r="AB47" s="14">
        <v>0.113</v>
      </c>
      <c r="AC47" s="14">
        <v>6.2599999999999999E-3</v>
      </c>
      <c r="AD47" s="14">
        <v>0.10299999999999999</v>
      </c>
    </row>
    <row r="48" spans="2:30" s="14" customFormat="1" ht="45" x14ac:dyDescent="0.25">
      <c r="B48" s="14">
        <v>1</v>
      </c>
      <c r="C48" s="13" t="s">
        <v>49</v>
      </c>
      <c r="D48" s="14">
        <v>-4</v>
      </c>
      <c r="E48" s="14">
        <v>1</v>
      </c>
      <c r="F48" s="14" t="s">
        <v>37</v>
      </c>
      <c r="G48" s="15" t="s">
        <v>37</v>
      </c>
      <c r="H48" s="14">
        <v>0</v>
      </c>
      <c r="I48" s="14">
        <v>0</v>
      </c>
      <c r="J48" s="14">
        <v>1.03</v>
      </c>
      <c r="K48" s="14">
        <v>2.39</v>
      </c>
      <c r="L48" s="14">
        <v>2.41</v>
      </c>
      <c r="M48" s="14">
        <v>3.09</v>
      </c>
      <c r="N48" s="14">
        <v>0</v>
      </c>
      <c r="O48" s="14">
        <v>1.36</v>
      </c>
      <c r="P48" s="14">
        <v>1.06</v>
      </c>
      <c r="Q48" s="14">
        <v>1.74</v>
      </c>
      <c r="R48" s="14">
        <f t="shared" si="52"/>
        <v>1.03</v>
      </c>
      <c r="S48" s="14">
        <f t="shared" si="53"/>
        <v>1.03</v>
      </c>
      <c r="T48" s="14">
        <f t="shared" si="55"/>
        <v>1.35</v>
      </c>
      <c r="U48" s="15">
        <f t="shared" si="56"/>
        <v>1.3499999999999999</v>
      </c>
      <c r="V48" s="14">
        <v>4.6499999999999996E-3</v>
      </c>
      <c r="W48" s="14">
        <v>2.3900000000000001E-2</v>
      </c>
      <c r="X48" s="14">
        <v>2.3400000000000001E-2</v>
      </c>
      <c r="Y48" s="14">
        <v>0.23699999999999999</v>
      </c>
      <c r="Z48" s="17">
        <f t="shared" si="57"/>
        <v>0.28894999999999998</v>
      </c>
      <c r="AA48" s="14">
        <v>2.4799999999999999E-2</v>
      </c>
      <c r="AB48" s="14">
        <v>0.44400000000000001</v>
      </c>
      <c r="AC48" s="14">
        <v>2.9399999999999999E-2</v>
      </c>
      <c r="AD48" s="14">
        <v>0.35099999999999998</v>
      </c>
    </row>
    <row r="49" spans="2:30" s="14" customFormat="1" ht="45" x14ac:dyDescent="0.25">
      <c r="B49" s="14">
        <v>1</v>
      </c>
      <c r="C49" s="13" t="s">
        <v>46</v>
      </c>
      <c r="D49" s="14">
        <v>-1</v>
      </c>
      <c r="E49" s="14">
        <v>1</v>
      </c>
      <c r="F49" s="14" t="s">
        <v>37</v>
      </c>
      <c r="G49" s="15" t="s">
        <v>37</v>
      </c>
      <c r="H49" s="14">
        <v>0</v>
      </c>
      <c r="I49" s="14">
        <v>0</v>
      </c>
      <c r="J49" s="14">
        <v>1.18</v>
      </c>
      <c r="K49" s="14">
        <v>3.15</v>
      </c>
      <c r="L49" s="14">
        <v>3.28</v>
      </c>
      <c r="M49" s="14">
        <v>4.83</v>
      </c>
      <c r="N49" s="14">
        <v>0</v>
      </c>
      <c r="O49" s="14">
        <v>1.97</v>
      </c>
      <c r="P49" s="14">
        <v>1.27</v>
      </c>
      <c r="Q49" s="14">
        <v>2.82</v>
      </c>
      <c r="R49" s="14">
        <f t="shared" si="52"/>
        <v>1.18</v>
      </c>
      <c r="S49" s="14">
        <f t="shared" si="53"/>
        <v>1.18</v>
      </c>
      <c r="T49" s="14">
        <f t="shared" si="55"/>
        <v>2.0099999999999998</v>
      </c>
      <c r="U49" s="15">
        <f t="shared" si="56"/>
        <v>2.0100000000000002</v>
      </c>
      <c r="V49" s="14">
        <v>3.9399999999999998E-2</v>
      </c>
      <c r="W49" s="14">
        <v>0.11</v>
      </c>
      <c r="X49" s="14">
        <v>9.5899999999999999E-2</v>
      </c>
      <c r="Y49" s="14">
        <v>0.40799999999999997</v>
      </c>
      <c r="Z49" s="17">
        <f t="shared" ref="Z49" si="58">SUM(V49:Y49)</f>
        <v>0.65329999999999999</v>
      </c>
      <c r="AA49" s="14">
        <v>0.122</v>
      </c>
      <c r="AB49" s="14">
        <v>1.36</v>
      </c>
      <c r="AC49" s="14">
        <v>0.17499999999999999</v>
      </c>
      <c r="AD49" s="14">
        <v>1.01</v>
      </c>
    </row>
    <row r="50" spans="2:30" s="14" customFormat="1" ht="45" x14ac:dyDescent="0.25">
      <c r="B50" s="14">
        <v>1</v>
      </c>
      <c r="C50" s="13" t="s">
        <v>47</v>
      </c>
      <c r="D50" s="14" t="s">
        <v>32</v>
      </c>
      <c r="E50" s="14">
        <v>1</v>
      </c>
      <c r="F50" s="14" t="s">
        <v>37</v>
      </c>
      <c r="G50" s="15" t="s">
        <v>37</v>
      </c>
      <c r="H50" s="14">
        <v>0</v>
      </c>
      <c r="I50" s="14">
        <v>0</v>
      </c>
      <c r="J50" s="14">
        <v>1.39</v>
      </c>
      <c r="K50" s="14">
        <v>3.87</v>
      </c>
      <c r="L50" s="14">
        <v>4.0599999999999996</v>
      </c>
      <c r="M50" s="14">
        <v>5.89</v>
      </c>
      <c r="N50" s="14">
        <v>0</v>
      </c>
      <c r="O50" s="14">
        <v>2.4700000000000002</v>
      </c>
      <c r="P50" s="14">
        <v>1.47</v>
      </c>
      <c r="Q50" s="14">
        <v>3.3</v>
      </c>
      <c r="R50" s="14">
        <f t="shared" ref="R50:R51" si="59">J50-N50-$H50</f>
        <v>1.39</v>
      </c>
      <c r="S50" s="14">
        <f t="shared" ref="S50:S51" si="60">K50-O50-$H50</f>
        <v>1.4</v>
      </c>
      <c r="T50" s="14">
        <f t="shared" si="55"/>
        <v>2.59</v>
      </c>
      <c r="U50" s="15">
        <f t="shared" si="56"/>
        <v>2.59</v>
      </c>
      <c r="V50" s="14">
        <v>0.105</v>
      </c>
      <c r="W50" s="14">
        <v>0.17699999999999999</v>
      </c>
      <c r="X50" s="14">
        <v>0.14599999999999999</v>
      </c>
      <c r="Y50" s="14">
        <v>0.46700000000000003</v>
      </c>
      <c r="Z50" s="17">
        <f t="shared" ref="Z50" si="61">SUM(V50:Y50)</f>
        <v>0.89500000000000002</v>
      </c>
      <c r="AA50" s="14">
        <v>0.215</v>
      </c>
      <c r="AB50" s="14">
        <v>1.98</v>
      </c>
      <c r="AC50" s="14">
        <v>0.39100000000000001</v>
      </c>
      <c r="AD50" s="14">
        <v>1.59</v>
      </c>
    </row>
    <row r="51" spans="2:30" s="14" customFormat="1" ht="45" x14ac:dyDescent="0.25">
      <c r="B51" s="14">
        <v>1</v>
      </c>
      <c r="C51" s="13" t="s">
        <v>48</v>
      </c>
      <c r="D51" s="14" t="s">
        <v>30</v>
      </c>
      <c r="E51" s="14">
        <v>1</v>
      </c>
      <c r="F51" s="14" t="s">
        <v>37</v>
      </c>
      <c r="G51" s="15" t="s">
        <v>37</v>
      </c>
      <c r="H51" s="14">
        <v>0</v>
      </c>
      <c r="I51" s="14">
        <v>0</v>
      </c>
      <c r="J51" s="14">
        <v>1.53</v>
      </c>
      <c r="K51" s="14">
        <v>4.26</v>
      </c>
      <c r="L51" s="14">
        <v>4.4400000000000004</v>
      </c>
      <c r="M51" s="14">
        <v>6.34</v>
      </c>
      <c r="N51" s="14">
        <v>0</v>
      </c>
      <c r="O51" s="14">
        <v>2.73</v>
      </c>
      <c r="P51" s="14">
        <v>1.6</v>
      </c>
      <c r="Q51" s="14">
        <v>3.5</v>
      </c>
      <c r="R51" s="14">
        <f t="shared" si="59"/>
        <v>1.53</v>
      </c>
      <c r="S51" s="14">
        <f t="shared" si="60"/>
        <v>1.5299999999999998</v>
      </c>
      <c r="T51" s="14">
        <f t="shared" si="55"/>
        <v>2.8400000000000003</v>
      </c>
      <c r="U51" s="15">
        <f t="shared" si="56"/>
        <v>2.84</v>
      </c>
      <c r="V51" s="14">
        <v>0.15</v>
      </c>
      <c r="W51" s="14">
        <v>0.19500000000000001</v>
      </c>
      <c r="X51" s="14">
        <v>0.16300000000000001</v>
      </c>
      <c r="Y51" s="14">
        <v>0.48499999999999999</v>
      </c>
      <c r="Z51" s="17">
        <f t="shared" ref="Z51" si="62">SUM(V51:Y51)</f>
        <v>0.99299999999999999</v>
      </c>
      <c r="AA51" s="14">
        <v>0.26</v>
      </c>
      <c r="AB51" s="14">
        <v>2.23</v>
      </c>
      <c r="AC51" s="14">
        <v>0.52700000000000002</v>
      </c>
      <c r="AD51" s="14">
        <v>1.84</v>
      </c>
    </row>
    <row r="52" spans="2:30" s="19" customFormat="1" x14ac:dyDescent="0.25">
      <c r="C52" s="20"/>
      <c r="G52" s="21"/>
      <c r="U52" s="21"/>
      <c r="Z52" s="22"/>
    </row>
    <row r="53" spans="2:30" s="14" customFormat="1" ht="45" x14ac:dyDescent="0.25">
      <c r="B53" s="14">
        <v>0</v>
      </c>
      <c r="C53" s="13" t="s">
        <v>95</v>
      </c>
      <c r="D53" s="14">
        <v>-1</v>
      </c>
      <c r="E53" s="14">
        <v>1</v>
      </c>
      <c r="F53" s="14">
        <v>-3</v>
      </c>
      <c r="G53" s="15">
        <v>3</v>
      </c>
      <c r="H53" s="14">
        <v>0</v>
      </c>
      <c r="I53" s="14">
        <v>0</v>
      </c>
      <c r="J53" s="14">
        <v>2.39</v>
      </c>
      <c r="K53" s="14">
        <v>3.1</v>
      </c>
      <c r="L53" s="14">
        <v>2.0499999999999998</v>
      </c>
      <c r="M53" s="14">
        <v>2.39</v>
      </c>
      <c r="N53" s="14">
        <v>1.04</v>
      </c>
      <c r="O53" s="14">
        <v>1.74</v>
      </c>
      <c r="P53" s="14">
        <v>1.03</v>
      </c>
      <c r="Q53" s="14">
        <v>1.36</v>
      </c>
      <c r="R53" s="14">
        <f t="shared" ref="R53:R58" si="63">J53-N53-$H53</f>
        <v>1.35</v>
      </c>
      <c r="S53" s="14">
        <f t="shared" ref="S53:S58" si="64">K53-O53-$H53</f>
        <v>1.36</v>
      </c>
      <c r="T53" s="14">
        <f t="shared" ref="T53:T58" si="65">L53-P53-$I53</f>
        <v>1.0199999999999998</v>
      </c>
      <c r="U53" s="15">
        <f t="shared" ref="U53:U58" si="66">M53-Q53-$I53</f>
        <v>1.03</v>
      </c>
      <c r="V53" s="14">
        <v>2.4E-2</v>
      </c>
      <c r="W53" s="14">
        <v>0.23799999999999999</v>
      </c>
      <c r="X53" s="14">
        <v>1.6800000000000001E-3</v>
      </c>
      <c r="Y53" s="14">
        <v>2.41E-2</v>
      </c>
      <c r="Z53" s="17">
        <f t="shared" ref="Z53:Z58" si="67">SUM(V53:Y53)</f>
        <v>0.28778000000000004</v>
      </c>
      <c r="AA53" s="14">
        <v>2.6599999999999999E-2</v>
      </c>
      <c r="AB53" s="14">
        <v>0.44700000000000001</v>
      </c>
      <c r="AC53" s="14">
        <v>0.35399999999999998</v>
      </c>
      <c r="AD53" s="14">
        <v>2.64E-2</v>
      </c>
    </row>
    <row r="54" spans="2:30" s="14" customFormat="1" ht="45" x14ac:dyDescent="0.25">
      <c r="B54" s="14">
        <v>0</v>
      </c>
      <c r="C54" s="13" t="s">
        <v>96</v>
      </c>
      <c r="D54" s="14" t="s">
        <v>32</v>
      </c>
      <c r="E54" s="14">
        <v>1</v>
      </c>
      <c r="F54" s="14">
        <v>-3</v>
      </c>
      <c r="G54" s="15">
        <v>3</v>
      </c>
      <c r="H54" s="14">
        <v>0</v>
      </c>
      <c r="I54" s="14">
        <v>0</v>
      </c>
      <c r="J54" s="14">
        <v>3.03</v>
      </c>
      <c r="K54" s="14">
        <v>4.51</v>
      </c>
      <c r="L54" s="14">
        <v>2.2000000000000002</v>
      </c>
      <c r="M54" s="14">
        <v>2.97</v>
      </c>
      <c r="N54" s="14">
        <v>1.1499999999999999</v>
      </c>
      <c r="O54" s="14">
        <v>2.63</v>
      </c>
      <c r="P54" s="14">
        <v>1.0900000000000001</v>
      </c>
      <c r="Q54" s="14">
        <v>1.86</v>
      </c>
      <c r="R54" s="14">
        <f t="shared" si="63"/>
        <v>1.88</v>
      </c>
      <c r="S54" s="14">
        <f t="shared" si="64"/>
        <v>1.88</v>
      </c>
      <c r="T54" s="14">
        <f t="shared" si="65"/>
        <v>1.1100000000000001</v>
      </c>
      <c r="U54" s="15">
        <f t="shared" si="66"/>
        <v>1.1100000000000001</v>
      </c>
      <c r="V54" s="14">
        <v>9.3899999999999997E-2</v>
      </c>
      <c r="W54" s="14">
        <v>0.38400000000000001</v>
      </c>
      <c r="X54" s="14">
        <v>9.5200000000000007E-3</v>
      </c>
      <c r="Y54" s="14">
        <v>8.9300000000000004E-2</v>
      </c>
      <c r="Z54" s="17">
        <f t="shared" si="67"/>
        <v>0.57672000000000001</v>
      </c>
      <c r="AA54" s="14">
        <v>0.107</v>
      </c>
      <c r="AB54" s="14">
        <v>1.18</v>
      </c>
      <c r="AC54" s="14">
        <v>0.879</v>
      </c>
      <c r="AD54" s="14">
        <v>0.11</v>
      </c>
    </row>
    <row r="55" spans="2:30" s="14" customFormat="1" ht="45" x14ac:dyDescent="0.25">
      <c r="B55" s="14">
        <v>0</v>
      </c>
      <c r="C55" s="13" t="s">
        <v>97</v>
      </c>
      <c r="D55" s="14" t="s">
        <v>30</v>
      </c>
      <c r="E55" s="14">
        <v>1</v>
      </c>
      <c r="F55" s="14">
        <v>-3</v>
      </c>
      <c r="G55" s="15">
        <v>3</v>
      </c>
      <c r="H55" s="14">
        <v>0</v>
      </c>
      <c r="I55" s="14">
        <v>0</v>
      </c>
      <c r="J55" s="14">
        <v>4.2</v>
      </c>
      <c r="K55" s="14">
        <v>6.18</v>
      </c>
      <c r="L55" s="14">
        <v>2.5299999999999998</v>
      </c>
      <c r="M55" s="14">
        <v>4.1100000000000003</v>
      </c>
      <c r="N55" s="14">
        <v>1.33</v>
      </c>
      <c r="O55" s="14">
        <v>3.31</v>
      </c>
      <c r="P55" s="14">
        <v>1.22</v>
      </c>
      <c r="Q55" s="14">
        <v>2.81</v>
      </c>
      <c r="R55" s="14">
        <f t="shared" si="63"/>
        <v>2.87</v>
      </c>
      <c r="S55" s="14">
        <f t="shared" si="64"/>
        <v>2.8699999999999997</v>
      </c>
      <c r="T55" s="14">
        <f t="shared" si="65"/>
        <v>1.3099999999999998</v>
      </c>
      <c r="U55" s="15">
        <f t="shared" si="66"/>
        <v>1.3000000000000003</v>
      </c>
      <c r="V55" s="14">
        <v>0.17199999999999999</v>
      </c>
      <c r="W55" s="14">
        <v>0.47899999999999998</v>
      </c>
      <c r="X55" s="14">
        <v>4.5600000000000002E-2</v>
      </c>
      <c r="Y55" s="14">
        <v>0.188</v>
      </c>
      <c r="Z55" s="17">
        <f t="shared" si="67"/>
        <v>0.88460000000000005</v>
      </c>
      <c r="AA55" s="14">
        <v>0.28499999999999998</v>
      </c>
      <c r="AB55" s="14">
        <v>2.11</v>
      </c>
      <c r="AC55" s="14">
        <v>1.87</v>
      </c>
      <c r="AD55" s="14">
        <v>0.30499999999999999</v>
      </c>
    </row>
    <row r="56" spans="2:30" s="14" customFormat="1" ht="45" x14ac:dyDescent="0.25">
      <c r="B56" s="14">
        <v>1</v>
      </c>
      <c r="C56" s="13" t="s">
        <v>96</v>
      </c>
      <c r="D56" s="14">
        <v>-1</v>
      </c>
      <c r="E56" s="14">
        <v>1</v>
      </c>
      <c r="F56" s="14">
        <v>-3</v>
      </c>
      <c r="G56" s="15">
        <v>3</v>
      </c>
      <c r="H56" s="14">
        <v>0</v>
      </c>
      <c r="I56" s="14">
        <v>0</v>
      </c>
      <c r="J56" s="14">
        <v>1.41</v>
      </c>
      <c r="K56" s="14">
        <v>3.09</v>
      </c>
      <c r="L56" s="14">
        <v>2.4300000000000002</v>
      </c>
      <c r="M56" s="14">
        <v>2.35</v>
      </c>
      <c r="N56" s="14">
        <v>0</v>
      </c>
      <c r="O56" s="14">
        <v>1.68</v>
      </c>
      <c r="P56" s="14">
        <v>1.41</v>
      </c>
      <c r="Q56" s="14">
        <v>1.32</v>
      </c>
      <c r="R56" s="14">
        <f t="shared" si="63"/>
        <v>1.41</v>
      </c>
      <c r="S56" s="14">
        <f t="shared" si="64"/>
        <v>1.41</v>
      </c>
      <c r="T56" s="14">
        <f t="shared" si="65"/>
        <v>1.0200000000000002</v>
      </c>
      <c r="U56" s="15">
        <f t="shared" si="66"/>
        <v>1.03</v>
      </c>
      <c r="V56" s="14">
        <v>6.1400000000000003E-2</v>
      </c>
      <c r="W56" s="14">
        <v>0.22900000000000001</v>
      </c>
      <c r="X56" s="14">
        <v>1.1000000000000001E-3</v>
      </c>
      <c r="Y56" s="14">
        <v>2.41E-2</v>
      </c>
      <c r="Z56" s="17">
        <f t="shared" si="67"/>
        <v>0.31559999999999999</v>
      </c>
      <c r="AA56" s="14">
        <v>1.5499999999999999E-3</v>
      </c>
      <c r="AB56" s="14">
        <v>0.41799999999999998</v>
      </c>
      <c r="AC56" s="14">
        <v>0.41</v>
      </c>
      <c r="AD56" s="14">
        <v>2.58E-2</v>
      </c>
    </row>
    <row r="57" spans="2:30" s="14" customFormat="1" ht="45" x14ac:dyDescent="0.25">
      <c r="B57" s="14">
        <v>1</v>
      </c>
      <c r="C57" s="13" t="s">
        <v>96</v>
      </c>
      <c r="D57" s="14" t="s">
        <v>32</v>
      </c>
      <c r="E57" s="14">
        <v>1</v>
      </c>
      <c r="F57" s="14">
        <v>-3</v>
      </c>
      <c r="G57" s="15">
        <v>3</v>
      </c>
      <c r="H57" s="14">
        <v>0</v>
      </c>
      <c r="I57" s="14">
        <v>0</v>
      </c>
      <c r="J57" s="14">
        <v>2.15</v>
      </c>
      <c r="K57" s="14">
        <v>4.42</v>
      </c>
      <c r="L57" s="14">
        <v>3.15</v>
      </c>
      <c r="M57" s="14">
        <v>2.82</v>
      </c>
      <c r="N57" s="14">
        <v>0</v>
      </c>
      <c r="O57" s="14">
        <v>2.27</v>
      </c>
      <c r="P57" s="14">
        <v>2.0499999999999998</v>
      </c>
      <c r="Q57" s="14">
        <v>1.72</v>
      </c>
      <c r="R57" s="14">
        <f t="shared" si="63"/>
        <v>2.15</v>
      </c>
      <c r="S57" s="14">
        <f t="shared" si="64"/>
        <v>2.15</v>
      </c>
      <c r="T57" s="14">
        <f t="shared" si="65"/>
        <v>1.1000000000000001</v>
      </c>
      <c r="U57" s="15">
        <f t="shared" si="66"/>
        <v>1.0999999999999999</v>
      </c>
      <c r="V57" s="14">
        <v>0.17399999999999999</v>
      </c>
      <c r="W57" s="14">
        <v>0.36099999999999999</v>
      </c>
      <c r="X57" s="14">
        <v>3.1800000000000001E-3</v>
      </c>
      <c r="Y57" s="14">
        <v>8.8800000000000004E-2</v>
      </c>
      <c r="Z57" s="17">
        <f t="shared" si="67"/>
        <v>0.62697999999999987</v>
      </c>
      <c r="AA57" s="14">
        <v>6.5199999999999998E-3</v>
      </c>
      <c r="AB57" s="14">
        <v>0.97199999999999998</v>
      </c>
      <c r="AC57" s="14">
        <v>1.1499999999999999</v>
      </c>
      <c r="AD57" s="14">
        <v>0.10100000000000001</v>
      </c>
    </row>
    <row r="58" spans="2:30" s="14" customFormat="1" ht="45" x14ac:dyDescent="0.25">
      <c r="B58" s="14">
        <v>1</v>
      </c>
      <c r="C58" s="13" t="s">
        <v>97</v>
      </c>
      <c r="D58" s="14" t="s">
        <v>30</v>
      </c>
      <c r="E58" s="14">
        <v>1</v>
      </c>
      <c r="F58" s="14">
        <v>-3</v>
      </c>
      <c r="G58" s="15">
        <v>3</v>
      </c>
      <c r="H58" s="14">
        <v>0</v>
      </c>
      <c r="I58" s="14">
        <v>0</v>
      </c>
      <c r="J58" s="14">
        <v>3.57</v>
      </c>
      <c r="K58" s="14">
        <v>6.13</v>
      </c>
      <c r="L58" s="14">
        <v>4.4800000000000004</v>
      </c>
      <c r="M58" s="14">
        <v>4.0599999999999996</v>
      </c>
      <c r="N58" s="14">
        <v>0</v>
      </c>
      <c r="O58" s="14">
        <v>2.56</v>
      </c>
      <c r="P58" s="14">
        <v>3.26</v>
      </c>
      <c r="Q58" s="14">
        <v>2.84</v>
      </c>
      <c r="R58" s="14">
        <f t="shared" si="63"/>
        <v>3.57</v>
      </c>
      <c r="S58" s="14">
        <f t="shared" si="64"/>
        <v>3.57</v>
      </c>
      <c r="T58" s="14">
        <f t="shared" si="65"/>
        <v>1.2200000000000006</v>
      </c>
      <c r="U58" s="15">
        <f t="shared" si="66"/>
        <v>1.2199999999999998</v>
      </c>
      <c r="V58" s="14">
        <v>0.28199999999999997</v>
      </c>
      <c r="W58" s="14">
        <v>0.438</v>
      </c>
      <c r="X58" s="14">
        <v>5.6699999999999997E-3</v>
      </c>
      <c r="Y58" s="14">
        <v>0.17399999999999999</v>
      </c>
      <c r="Z58" s="17">
        <f t="shared" si="67"/>
        <v>0.89966999999999997</v>
      </c>
      <c r="AA58" s="14">
        <v>1.8499999999999999E-2</v>
      </c>
      <c r="AB58" s="14">
        <v>1.61</v>
      </c>
      <c r="AC58" s="14">
        <v>2.57</v>
      </c>
      <c r="AD58" s="14">
        <v>0.219</v>
      </c>
    </row>
    <row r="59" spans="2:30" s="19" customFormat="1" x14ac:dyDescent="0.25">
      <c r="C59" s="20"/>
      <c r="G59" s="21"/>
      <c r="U59" s="21"/>
      <c r="Z59" s="22"/>
    </row>
    <row r="60" spans="2:30" s="14" customFormat="1" ht="45" x14ac:dyDescent="0.25">
      <c r="B60" s="14">
        <v>0</v>
      </c>
      <c r="C60" s="13" t="s">
        <v>101</v>
      </c>
      <c r="D60" s="14">
        <v>-1</v>
      </c>
      <c r="E60" s="14">
        <v>1</v>
      </c>
      <c r="F60" s="14">
        <v>3</v>
      </c>
      <c r="G60" s="15">
        <v>-3</v>
      </c>
      <c r="H60" s="14">
        <v>0</v>
      </c>
      <c r="I60" s="14">
        <v>0</v>
      </c>
      <c r="J60" s="14">
        <v>2.39</v>
      </c>
      <c r="K60" s="14">
        <v>2.04</v>
      </c>
      <c r="L60" s="14">
        <v>3.1</v>
      </c>
      <c r="M60" s="14">
        <v>2.39</v>
      </c>
      <c r="N60" s="14">
        <v>1.36</v>
      </c>
      <c r="O60" s="14">
        <v>1.01</v>
      </c>
      <c r="P60" s="14">
        <v>1.74</v>
      </c>
      <c r="Q60" s="14">
        <v>1.04</v>
      </c>
      <c r="R60" s="14">
        <f t="shared" ref="R60:R65" si="68">J60-N60-$H60</f>
        <v>1.03</v>
      </c>
      <c r="S60" s="14">
        <f t="shared" ref="S60:S65" si="69">K60-O60-$H60</f>
        <v>1.03</v>
      </c>
      <c r="T60" s="14">
        <f t="shared" ref="T60:T65" si="70">L60-P60-$I60</f>
        <v>1.36</v>
      </c>
      <c r="U60" s="15">
        <f t="shared" ref="U60:U65" si="71">M60-Q60-$I60</f>
        <v>1.35</v>
      </c>
      <c r="V60" s="14">
        <v>2.41E-2</v>
      </c>
      <c r="W60" s="14">
        <v>1.6999999999999999E-3</v>
      </c>
      <c r="X60" s="14">
        <v>0.23699999999999999</v>
      </c>
      <c r="Y60" s="14">
        <v>2.4E-2</v>
      </c>
      <c r="Z60" s="17">
        <f t="shared" ref="Z60:Z65" si="72">SUM(V60:Y60)</f>
        <v>0.2868</v>
      </c>
      <c r="AA60" s="14">
        <v>0.44700000000000001</v>
      </c>
      <c r="AB60" s="14">
        <v>2.6599999999999999E-2</v>
      </c>
      <c r="AC60" s="14">
        <v>2.64E-2</v>
      </c>
      <c r="AD60" s="14">
        <v>0.35399999999999998</v>
      </c>
    </row>
    <row r="61" spans="2:30" s="14" customFormat="1" ht="45" x14ac:dyDescent="0.25">
      <c r="B61" s="14">
        <v>0</v>
      </c>
      <c r="C61" s="13" t="s">
        <v>102</v>
      </c>
      <c r="D61" s="14" t="s">
        <v>32</v>
      </c>
      <c r="E61" s="14">
        <v>1</v>
      </c>
      <c r="F61" s="14">
        <v>3</v>
      </c>
      <c r="G61" s="15">
        <v>-3</v>
      </c>
      <c r="H61" s="14">
        <v>0</v>
      </c>
      <c r="I61" s="14">
        <v>0</v>
      </c>
      <c r="J61" s="14">
        <v>2.97</v>
      </c>
      <c r="K61" s="14">
        <v>2.2000000000000002</v>
      </c>
      <c r="L61" s="14">
        <v>4.51</v>
      </c>
      <c r="M61" s="14">
        <v>3.03</v>
      </c>
      <c r="N61" s="14">
        <v>1.86</v>
      </c>
      <c r="O61" s="14">
        <v>1.0900000000000001</v>
      </c>
      <c r="P61" s="14">
        <v>2.63</v>
      </c>
      <c r="Q61" s="14">
        <v>1.1499999999999999</v>
      </c>
      <c r="R61" s="14">
        <f t="shared" si="68"/>
        <v>1.1100000000000001</v>
      </c>
      <c r="S61" s="14">
        <f t="shared" si="69"/>
        <v>1.1100000000000001</v>
      </c>
      <c r="T61" s="14">
        <f t="shared" si="70"/>
        <v>1.88</v>
      </c>
      <c r="U61" s="15">
        <f t="shared" si="71"/>
        <v>1.88</v>
      </c>
      <c r="V61" s="14">
        <v>8.9300000000000004E-2</v>
      </c>
      <c r="W61" s="14">
        <v>9.5300000000000003E-3</v>
      </c>
      <c r="X61" s="14">
        <v>0.38400000000000001</v>
      </c>
      <c r="Y61" s="14">
        <v>8.3799999999999999E-2</v>
      </c>
      <c r="Z61" s="17">
        <f t="shared" si="72"/>
        <v>0.56662999999999997</v>
      </c>
      <c r="AA61" s="14">
        <v>1.18</v>
      </c>
      <c r="AB61" s="14">
        <v>0.107</v>
      </c>
      <c r="AC61" s="14">
        <v>0.11</v>
      </c>
      <c r="AD61" s="14">
        <v>0.878</v>
      </c>
    </row>
    <row r="62" spans="2:30" s="14" customFormat="1" ht="45" x14ac:dyDescent="0.25">
      <c r="B62" s="14">
        <v>0</v>
      </c>
      <c r="C62" s="13" t="s">
        <v>103</v>
      </c>
      <c r="D62" s="14" t="s">
        <v>30</v>
      </c>
      <c r="E62" s="14">
        <v>1</v>
      </c>
      <c r="F62" s="14">
        <v>3</v>
      </c>
      <c r="G62" s="15">
        <v>-3</v>
      </c>
      <c r="H62" s="14">
        <v>0</v>
      </c>
      <c r="I62" s="14">
        <v>0</v>
      </c>
      <c r="J62" s="14">
        <v>4.1100000000000003</v>
      </c>
      <c r="K62" s="14">
        <v>2.5299999999999998</v>
      </c>
      <c r="L62" s="14">
        <v>6.17</v>
      </c>
      <c r="M62" s="14">
        <v>4.2</v>
      </c>
      <c r="N62" s="14">
        <v>2.81</v>
      </c>
      <c r="O62" s="14">
        <v>1.22</v>
      </c>
      <c r="P62" s="14">
        <v>3.3</v>
      </c>
      <c r="Q62" s="14">
        <v>1.33</v>
      </c>
      <c r="R62" s="14">
        <f t="shared" si="68"/>
        <v>1.3000000000000003</v>
      </c>
      <c r="S62" s="14">
        <f t="shared" si="69"/>
        <v>1.3099999999999998</v>
      </c>
      <c r="T62" s="14">
        <f t="shared" si="70"/>
        <v>2.87</v>
      </c>
      <c r="U62" s="15">
        <f t="shared" si="71"/>
        <v>2.87</v>
      </c>
      <c r="V62" s="14">
        <v>0.188</v>
      </c>
      <c r="W62" s="14">
        <v>4.5600000000000002E-2</v>
      </c>
      <c r="X62" s="14">
        <v>0.48</v>
      </c>
      <c r="Y62" s="14">
        <v>0.17199999999999999</v>
      </c>
      <c r="Z62" s="17">
        <f t="shared" si="72"/>
        <v>0.88559999999999994</v>
      </c>
      <c r="AA62" s="14">
        <v>2.11</v>
      </c>
      <c r="AB62" s="14">
        <v>0.28499999999999998</v>
      </c>
      <c r="AC62" s="14">
        <v>0.30499999999999999</v>
      </c>
      <c r="AD62" s="14">
        <v>1.87</v>
      </c>
    </row>
    <row r="63" spans="2:30" s="14" customFormat="1" ht="45" x14ac:dyDescent="0.25">
      <c r="B63" s="14">
        <v>1</v>
      </c>
      <c r="C63" s="13" t="s">
        <v>101</v>
      </c>
      <c r="D63" s="14">
        <v>-1</v>
      </c>
      <c r="E63" s="14">
        <v>1</v>
      </c>
      <c r="F63" s="14">
        <v>3</v>
      </c>
      <c r="G63" s="15">
        <v>-3</v>
      </c>
      <c r="H63" s="14">
        <v>0</v>
      </c>
      <c r="I63" s="14">
        <v>0</v>
      </c>
      <c r="J63" s="14">
        <v>1.0900000000000001</v>
      </c>
      <c r="K63" s="14">
        <v>2.0699999999999998</v>
      </c>
      <c r="L63" s="14">
        <v>3.09</v>
      </c>
      <c r="M63" s="14">
        <v>2.36</v>
      </c>
      <c r="N63" s="14">
        <v>0</v>
      </c>
      <c r="O63" s="14">
        <v>0.97699999999999998</v>
      </c>
      <c r="P63" s="14">
        <v>1.76</v>
      </c>
      <c r="Q63" s="14">
        <v>1.04</v>
      </c>
      <c r="R63" s="14">
        <f t="shared" si="68"/>
        <v>1.0900000000000001</v>
      </c>
      <c r="S63" s="14">
        <f t="shared" si="69"/>
        <v>1.093</v>
      </c>
      <c r="T63" s="14">
        <f t="shared" si="70"/>
        <v>1.3299999999999998</v>
      </c>
      <c r="U63" s="15">
        <f t="shared" si="71"/>
        <v>1.3199999999999998</v>
      </c>
      <c r="V63" s="14">
        <v>8.2600000000000007E-2</v>
      </c>
      <c r="W63" s="14">
        <v>1.5499999999999999E-3</v>
      </c>
      <c r="X63" s="14">
        <v>0.224</v>
      </c>
      <c r="Y63" s="14">
        <v>2.3099999999999999E-2</v>
      </c>
      <c r="Z63" s="17">
        <f t="shared" si="72"/>
        <v>0.33125000000000004</v>
      </c>
      <c r="AA63" s="14">
        <v>0.39500000000000002</v>
      </c>
      <c r="AB63" s="14">
        <v>2.5499999999999998E-2</v>
      </c>
      <c r="AC63" s="14">
        <v>9.1800000000000007E-2</v>
      </c>
      <c r="AD63" s="14">
        <v>0.32800000000000001</v>
      </c>
    </row>
    <row r="64" spans="2:30" s="14" customFormat="1" ht="45" x14ac:dyDescent="0.25">
      <c r="B64" s="14">
        <v>1</v>
      </c>
      <c r="C64" s="13" t="s">
        <v>102</v>
      </c>
      <c r="D64" s="14" t="s">
        <v>32</v>
      </c>
      <c r="E64" s="14">
        <v>1</v>
      </c>
      <c r="F64" s="14">
        <v>3</v>
      </c>
      <c r="G64" s="15">
        <v>-3</v>
      </c>
      <c r="H64" s="14">
        <v>0</v>
      </c>
      <c r="I64" s="14">
        <v>0</v>
      </c>
      <c r="J64" s="14">
        <v>1.43</v>
      </c>
      <c r="K64" s="14">
        <v>2.52</v>
      </c>
      <c r="L64" s="14">
        <v>4.34</v>
      </c>
      <c r="M64" s="14">
        <v>2.8</v>
      </c>
      <c r="N64" s="14">
        <v>0</v>
      </c>
      <c r="O64" s="14">
        <v>1.0900000000000001</v>
      </c>
      <c r="P64" s="14">
        <v>2.69</v>
      </c>
      <c r="Q64" s="14">
        <v>1.1499999999999999</v>
      </c>
      <c r="R64" s="14">
        <f t="shared" si="68"/>
        <v>1.43</v>
      </c>
      <c r="S64" s="14">
        <f t="shared" si="69"/>
        <v>1.43</v>
      </c>
      <c r="T64" s="14">
        <f t="shared" si="70"/>
        <v>1.65</v>
      </c>
      <c r="U64" s="15">
        <f t="shared" si="71"/>
        <v>1.65</v>
      </c>
      <c r="V64" s="14">
        <v>0.29399999999999998</v>
      </c>
      <c r="W64" s="14">
        <v>4.9300000000000004E-3</v>
      </c>
      <c r="X64" s="14">
        <v>0.32</v>
      </c>
      <c r="Y64" s="14">
        <v>7.46E-2</v>
      </c>
      <c r="Z64" s="17">
        <f t="shared" si="72"/>
        <v>0.69352999999999998</v>
      </c>
      <c r="AA64" s="14">
        <v>0.86099999999999999</v>
      </c>
      <c r="AB64" s="14">
        <v>9.0899999999999995E-2</v>
      </c>
      <c r="AC64" s="14">
        <v>0.42699999999999999</v>
      </c>
      <c r="AD64" s="14">
        <v>0.65200000000000002</v>
      </c>
    </row>
    <row r="65" spans="2:30" s="14" customFormat="1" ht="45" x14ac:dyDescent="0.25">
      <c r="B65" s="14">
        <v>1</v>
      </c>
      <c r="C65" s="13" t="s">
        <v>103</v>
      </c>
      <c r="D65" s="14" t="s">
        <v>30</v>
      </c>
      <c r="E65" s="14">
        <v>1</v>
      </c>
      <c r="F65" s="14">
        <v>3</v>
      </c>
      <c r="G65" s="15">
        <v>-3</v>
      </c>
      <c r="H65" s="14">
        <v>0</v>
      </c>
      <c r="I65" s="14">
        <v>0</v>
      </c>
      <c r="J65" s="14">
        <v>2.0099999999999998</v>
      </c>
      <c r="K65" s="14">
        <v>3.13</v>
      </c>
      <c r="L65" s="14">
        <v>5.47</v>
      </c>
      <c r="M65" s="14">
        <v>3.21</v>
      </c>
      <c r="N65" s="14">
        <v>0</v>
      </c>
      <c r="O65" s="14">
        <v>1.1200000000000001</v>
      </c>
      <c r="P65" s="14">
        <v>3.62</v>
      </c>
      <c r="Q65" s="14">
        <v>1.36</v>
      </c>
      <c r="R65" s="14">
        <f t="shared" si="68"/>
        <v>2.0099999999999998</v>
      </c>
      <c r="S65" s="14">
        <f t="shared" si="69"/>
        <v>2.0099999999999998</v>
      </c>
      <c r="T65" s="14">
        <f t="shared" si="70"/>
        <v>1.8499999999999996</v>
      </c>
      <c r="U65" s="15">
        <f t="shared" si="71"/>
        <v>1.8499999999999999</v>
      </c>
      <c r="V65" s="14">
        <v>0.495</v>
      </c>
      <c r="W65" s="14">
        <v>8.0499999999999999E-3</v>
      </c>
      <c r="X65" s="14">
        <v>0.311</v>
      </c>
      <c r="Y65" s="14">
        <v>0.14899999999999999</v>
      </c>
      <c r="Z65" s="17">
        <f t="shared" si="72"/>
        <v>0.96304999999999996</v>
      </c>
      <c r="AA65" s="14">
        <v>1.1299999999999999</v>
      </c>
      <c r="AB65" s="14">
        <v>0.21099999999999999</v>
      </c>
      <c r="AC65" s="14">
        <v>1.01</v>
      </c>
      <c r="AD65" s="14">
        <v>0.85299999999999998</v>
      </c>
    </row>
    <row r="66" spans="2:30" s="19" customFormat="1" x14ac:dyDescent="0.25">
      <c r="C66" s="20"/>
      <c r="G66" s="21"/>
      <c r="U66" s="21"/>
      <c r="Z66" s="22"/>
    </row>
    <row r="67" spans="2:30" s="14" customFormat="1" ht="45" x14ac:dyDescent="0.25">
      <c r="B67" s="14">
        <v>0</v>
      </c>
      <c r="C67" s="13" t="s">
        <v>99</v>
      </c>
      <c r="D67" s="14">
        <v>-1</v>
      </c>
      <c r="E67" s="14">
        <v>1</v>
      </c>
      <c r="F67" s="14">
        <v>-3</v>
      </c>
      <c r="G67" s="15">
        <v>-3</v>
      </c>
      <c r="H67" s="14">
        <v>0</v>
      </c>
      <c r="I67" s="14">
        <v>0</v>
      </c>
      <c r="J67" s="14">
        <v>2.14</v>
      </c>
      <c r="K67" s="14">
        <v>2.0499999999999998</v>
      </c>
      <c r="L67" s="14">
        <v>2.06</v>
      </c>
      <c r="M67" s="14">
        <v>1.98</v>
      </c>
      <c r="N67" s="14">
        <v>1.0900000000000001</v>
      </c>
      <c r="O67" s="14">
        <v>1</v>
      </c>
      <c r="P67" s="14">
        <v>1.06</v>
      </c>
      <c r="Q67" s="14">
        <v>0.98199999999999998</v>
      </c>
      <c r="R67" s="14">
        <f t="shared" ref="R67:R72" si="73">J67-N67-$H67</f>
        <v>1.05</v>
      </c>
      <c r="S67" s="14">
        <f t="shared" ref="S67:S72" si="74">K67-O67-$H67</f>
        <v>1.0499999999999998</v>
      </c>
      <c r="T67" s="14">
        <f t="shared" ref="T67:T72" si="75">L67-P67-$I67</f>
        <v>1</v>
      </c>
      <c r="U67" s="15">
        <f t="shared" ref="U67:U72" si="76">M67-Q67-$I67</f>
        <v>0.998</v>
      </c>
      <c r="V67" s="14">
        <v>4.1399999999999999E-2</v>
      </c>
      <c r="W67" s="14">
        <v>2.2499999999999998E-3</v>
      </c>
      <c r="X67" s="14">
        <v>2.2300000000000002E-3</v>
      </c>
      <c r="Y67" s="14">
        <v>1.2E-4</v>
      </c>
      <c r="Z67" s="17">
        <f t="shared" ref="Z67:Z72" si="77">SUM(V67:Y67)</f>
        <v>4.6000000000000006E-2</v>
      </c>
      <c r="AA67" s="14">
        <v>4.7600000000000003E-2</v>
      </c>
      <c r="AB67" s="14">
        <v>2.3800000000000002E-3</v>
      </c>
      <c r="AC67" s="14">
        <v>4.5699999999999998E-2</v>
      </c>
      <c r="AD67" s="14">
        <v>2.3600000000000001E-3</v>
      </c>
    </row>
    <row r="68" spans="2:30" s="14" customFormat="1" ht="45" x14ac:dyDescent="0.25">
      <c r="B68" s="14">
        <v>0</v>
      </c>
      <c r="C68" s="13" t="s">
        <v>100</v>
      </c>
      <c r="D68" s="14" t="s">
        <v>85</v>
      </c>
      <c r="E68" s="14">
        <v>1</v>
      </c>
      <c r="F68" s="14">
        <v>-3</v>
      </c>
      <c r="G68" s="15">
        <v>-3</v>
      </c>
      <c r="H68" s="14">
        <v>0</v>
      </c>
      <c r="I68" s="14">
        <v>0</v>
      </c>
      <c r="J68" s="14">
        <v>4.08</v>
      </c>
      <c r="K68" s="14">
        <v>2.81</v>
      </c>
      <c r="L68" s="14">
        <v>2.77</v>
      </c>
      <c r="M68" s="14">
        <v>2.16</v>
      </c>
      <c r="N68" s="14">
        <v>2.38</v>
      </c>
      <c r="O68" s="14">
        <v>1.1100000000000001</v>
      </c>
      <c r="P68" s="14">
        <v>1.7</v>
      </c>
      <c r="Q68" s="14">
        <v>1.08</v>
      </c>
      <c r="R68" s="14">
        <f t="shared" si="73"/>
        <v>1.7000000000000002</v>
      </c>
      <c r="S68" s="14">
        <f t="shared" si="74"/>
        <v>1.7</v>
      </c>
      <c r="T68" s="14">
        <f t="shared" si="75"/>
        <v>1.07</v>
      </c>
      <c r="U68" s="15">
        <f t="shared" si="76"/>
        <v>1.08</v>
      </c>
      <c r="V68" s="14">
        <v>0.34899999999999998</v>
      </c>
      <c r="W68" s="14">
        <v>6.2300000000000001E-2</v>
      </c>
      <c r="X68" s="14">
        <v>6.4500000000000002E-2</v>
      </c>
      <c r="Y68" s="14">
        <v>5.9500000000000004E-3</v>
      </c>
      <c r="Z68" s="17">
        <f t="shared" si="77"/>
        <v>0.48175000000000001</v>
      </c>
      <c r="AA68" s="14">
        <v>0.94199999999999995</v>
      </c>
      <c r="AB68" s="14">
        <v>7.5499999999999998E-2</v>
      </c>
      <c r="AC68" s="14">
        <v>0.69899999999999995</v>
      </c>
      <c r="AD68" s="14">
        <v>7.5800000000000006E-2</v>
      </c>
    </row>
    <row r="69" spans="2:30" s="14" customFormat="1" ht="45" x14ac:dyDescent="0.25">
      <c r="B69" s="14">
        <v>0</v>
      </c>
      <c r="C69" s="13" t="s">
        <v>98</v>
      </c>
      <c r="D69" s="14" t="s">
        <v>86</v>
      </c>
      <c r="E69" s="14">
        <v>1</v>
      </c>
      <c r="F69" s="14">
        <v>-3</v>
      </c>
      <c r="G69" s="15">
        <v>-3</v>
      </c>
      <c r="H69" s="14">
        <v>0</v>
      </c>
      <c r="I69" s="14">
        <v>0</v>
      </c>
      <c r="J69" s="14">
        <v>5.88</v>
      </c>
      <c r="K69" s="14">
        <v>3.96</v>
      </c>
      <c r="L69" s="14">
        <v>3.86</v>
      </c>
      <c r="M69" s="14">
        <v>2.4500000000000002</v>
      </c>
      <c r="N69" s="14">
        <v>3.22</v>
      </c>
      <c r="O69" s="14">
        <v>1.3</v>
      </c>
      <c r="P69" s="14">
        <v>2.59</v>
      </c>
      <c r="Q69" s="14">
        <v>1.18</v>
      </c>
      <c r="R69" s="14">
        <f t="shared" si="73"/>
        <v>2.6599999999999997</v>
      </c>
      <c r="S69" s="14">
        <f t="shared" si="74"/>
        <v>2.66</v>
      </c>
      <c r="T69" s="14">
        <f t="shared" si="75"/>
        <v>1.27</v>
      </c>
      <c r="U69" s="15">
        <f t="shared" si="76"/>
        <v>1.2700000000000002</v>
      </c>
      <c r="V69" s="14">
        <v>0.46600000000000003</v>
      </c>
      <c r="W69" s="14">
        <v>0.158</v>
      </c>
      <c r="X69" s="14">
        <v>0.17499999999999999</v>
      </c>
      <c r="Y69" s="14">
        <v>3.5499999999999997E-2</v>
      </c>
      <c r="Z69" s="17">
        <f t="shared" si="77"/>
        <v>0.83449999999999991</v>
      </c>
      <c r="AA69" s="14">
        <v>1.95</v>
      </c>
      <c r="AB69" s="14">
        <v>0.247</v>
      </c>
      <c r="AC69" s="14">
        <v>1.66</v>
      </c>
      <c r="AD69" s="14">
        <v>0.26600000000000001</v>
      </c>
    </row>
    <row r="70" spans="2:30" s="14" customFormat="1" ht="45" x14ac:dyDescent="0.25">
      <c r="B70" s="14">
        <v>1</v>
      </c>
      <c r="C70" s="13" t="s">
        <v>99</v>
      </c>
      <c r="D70" s="14">
        <v>-1</v>
      </c>
      <c r="E70" s="14">
        <v>1</v>
      </c>
      <c r="F70" s="14">
        <v>-3</v>
      </c>
      <c r="G70" s="15">
        <v>-3</v>
      </c>
      <c r="H70" s="14">
        <v>0</v>
      </c>
      <c r="I70" s="14">
        <v>0</v>
      </c>
      <c r="J70" s="14">
        <v>1.1200000000000001</v>
      </c>
      <c r="K70" s="14">
        <v>2.13</v>
      </c>
      <c r="L70" s="14">
        <v>2.13</v>
      </c>
      <c r="M70" s="14">
        <v>1.74</v>
      </c>
      <c r="N70" s="14">
        <v>0</v>
      </c>
      <c r="O70" s="14">
        <v>1</v>
      </c>
      <c r="P70" s="14">
        <v>1.1299999999999999</v>
      </c>
      <c r="Q70" s="14">
        <v>0.73499999999999999</v>
      </c>
      <c r="R70" s="14">
        <f t="shared" si="73"/>
        <v>1.1200000000000001</v>
      </c>
      <c r="S70" s="14">
        <f t="shared" si="74"/>
        <v>1.1299999999999999</v>
      </c>
      <c r="T70" s="14">
        <f t="shared" si="75"/>
        <v>1</v>
      </c>
      <c r="U70" s="15">
        <f t="shared" si="76"/>
        <v>1.0049999999999999</v>
      </c>
      <c r="V70" s="14">
        <v>0.107</v>
      </c>
      <c r="W70" s="14">
        <v>1.9400000000000001E-3</v>
      </c>
      <c r="X70" s="14">
        <v>1.9400000000000001E-3</v>
      </c>
      <c r="Y70" s="14">
        <v>1.4300000000000001E-4</v>
      </c>
      <c r="Z70" s="17">
        <f t="shared" si="77"/>
        <v>0.111023</v>
      </c>
      <c r="AA70" s="14">
        <v>2.1800000000000001E-3</v>
      </c>
      <c r="AB70" s="14">
        <v>2.0600000000000002E-3</v>
      </c>
      <c r="AC70" s="14">
        <v>0.122</v>
      </c>
      <c r="AD70" s="14">
        <v>2.0899999999999998E-3</v>
      </c>
    </row>
    <row r="71" spans="2:30" s="14" customFormat="1" ht="45" x14ac:dyDescent="0.25">
      <c r="B71" s="14">
        <v>1</v>
      </c>
      <c r="C71" s="13" t="s">
        <v>100</v>
      </c>
      <c r="D71" s="14" t="s">
        <v>85</v>
      </c>
      <c r="E71" s="14">
        <v>1</v>
      </c>
      <c r="F71" s="14">
        <v>-3</v>
      </c>
      <c r="G71" s="15">
        <v>-3</v>
      </c>
      <c r="H71" s="14">
        <v>0</v>
      </c>
      <c r="I71" s="14">
        <v>0</v>
      </c>
      <c r="J71" s="14">
        <v>2.98</v>
      </c>
      <c r="K71" s="14">
        <v>4.01</v>
      </c>
      <c r="L71" s="14">
        <v>4.07</v>
      </c>
      <c r="M71" s="14">
        <v>2.0499999999999998</v>
      </c>
      <c r="N71" s="14">
        <v>0</v>
      </c>
      <c r="O71" s="14">
        <v>1.03</v>
      </c>
      <c r="P71" s="14">
        <v>3.06</v>
      </c>
      <c r="Q71" s="14">
        <v>1.04</v>
      </c>
      <c r="R71" s="14">
        <f t="shared" si="73"/>
        <v>2.98</v>
      </c>
      <c r="S71" s="14">
        <f t="shared" si="74"/>
        <v>2.9799999999999995</v>
      </c>
      <c r="T71" s="14">
        <f t="shared" si="75"/>
        <v>1.0100000000000002</v>
      </c>
      <c r="U71" s="15">
        <f t="shared" si="76"/>
        <v>1.0099999999999998</v>
      </c>
      <c r="V71" s="14">
        <v>0.65300000000000002</v>
      </c>
      <c r="W71" s="14">
        <v>1.1599999999999999E-2</v>
      </c>
      <c r="X71" s="14">
        <v>1.09E-2</v>
      </c>
      <c r="Y71" s="14">
        <v>4.0800000000000003E-3</v>
      </c>
      <c r="Z71" s="17">
        <f t="shared" si="77"/>
        <v>0.67958000000000007</v>
      </c>
      <c r="AA71" s="14">
        <v>3.32E-2</v>
      </c>
      <c r="AB71" s="14">
        <v>1.6199999999999999E-2</v>
      </c>
      <c r="AC71" s="14">
        <v>1.98</v>
      </c>
      <c r="AD71" s="14">
        <v>4.0800000000000003E-3</v>
      </c>
    </row>
    <row r="72" spans="2:30" s="14" customFormat="1" ht="45" x14ac:dyDescent="0.25">
      <c r="B72" s="14">
        <v>1</v>
      </c>
      <c r="C72" s="13" t="s">
        <v>98</v>
      </c>
      <c r="D72" s="14" t="s">
        <v>86</v>
      </c>
      <c r="E72" s="14">
        <v>1</v>
      </c>
      <c r="F72" s="14">
        <v>-3</v>
      </c>
      <c r="G72" s="15">
        <v>-3</v>
      </c>
      <c r="H72" s="14">
        <v>0</v>
      </c>
      <c r="I72" s="14">
        <v>0</v>
      </c>
      <c r="J72" s="14">
        <v>5.2</v>
      </c>
      <c r="K72" s="14">
        <v>6.24</v>
      </c>
      <c r="L72" s="14">
        <v>6.39</v>
      </c>
      <c r="M72" s="14">
        <v>2.2799999999999998</v>
      </c>
      <c r="N72" s="14">
        <v>0</v>
      </c>
      <c r="O72" s="14">
        <v>1.04</v>
      </c>
      <c r="P72" s="14">
        <v>5.34</v>
      </c>
      <c r="Q72" s="14">
        <v>1.23</v>
      </c>
      <c r="R72" s="14">
        <f t="shared" si="73"/>
        <v>5.2</v>
      </c>
      <c r="S72" s="14">
        <f t="shared" si="74"/>
        <v>5.2</v>
      </c>
      <c r="T72" s="14">
        <f t="shared" si="75"/>
        <v>1.0499999999999998</v>
      </c>
      <c r="U72" s="15">
        <f t="shared" si="76"/>
        <v>1.0499999999999998</v>
      </c>
      <c r="V72" s="14">
        <v>0.79400000000000004</v>
      </c>
      <c r="W72" s="14">
        <v>1.4E-2</v>
      </c>
      <c r="X72" s="14">
        <v>1.2E-2</v>
      </c>
      <c r="Y72" s="14">
        <v>3.6600000000000001E-2</v>
      </c>
      <c r="Z72" s="17">
        <f t="shared" si="77"/>
        <v>0.85660000000000003</v>
      </c>
      <c r="AA72" s="14">
        <v>6.3899999999999998E-2</v>
      </c>
      <c r="AB72" s="14">
        <v>5.9400000000000001E-2</v>
      </c>
      <c r="AC72" s="14">
        <v>4.2</v>
      </c>
      <c r="AD72" s="14">
        <v>5.0999999999999997E-2</v>
      </c>
    </row>
    <row r="73" spans="2:30" s="58" customFormat="1" x14ac:dyDescent="0.25">
      <c r="C73" s="59"/>
      <c r="G73" s="60"/>
      <c r="U73" s="60"/>
      <c r="Z73" s="61"/>
    </row>
    <row r="74" spans="2:30" s="14" customFormat="1" ht="45" x14ac:dyDescent="0.25">
      <c r="B74" s="14">
        <v>0</v>
      </c>
      <c r="C74" s="13" t="s">
        <v>70</v>
      </c>
      <c r="D74" s="14">
        <v>-1</v>
      </c>
      <c r="E74" s="14">
        <v>4</v>
      </c>
      <c r="F74" s="14">
        <v>0</v>
      </c>
      <c r="G74" s="15">
        <v>0</v>
      </c>
      <c r="H74" s="14">
        <v>0</v>
      </c>
      <c r="I74" s="14">
        <v>0</v>
      </c>
      <c r="J74" s="14">
        <v>0.54700000000000004</v>
      </c>
      <c r="K74" s="14">
        <v>0.54700000000000004</v>
      </c>
      <c r="L74" s="14">
        <v>0.54700000000000004</v>
      </c>
      <c r="M74" s="14">
        <v>0.54700000000000004</v>
      </c>
      <c r="N74" s="14">
        <v>0.27800000000000002</v>
      </c>
      <c r="O74" s="14">
        <v>0.27800000000000002</v>
      </c>
      <c r="P74" s="14">
        <v>0.27800000000000002</v>
      </c>
      <c r="Q74" s="14">
        <v>0.27800000000000002</v>
      </c>
      <c r="R74" s="14">
        <f t="shared" ref="R74:S77" si="78">J74-N74-$H74</f>
        <v>0.26900000000000002</v>
      </c>
      <c r="S74" s="14">
        <f t="shared" ref="S74:S75" si="79">K74-O74-$H74</f>
        <v>0.26900000000000002</v>
      </c>
      <c r="T74" s="14">
        <f t="shared" si="55"/>
        <v>0.26900000000000002</v>
      </c>
      <c r="U74" s="15">
        <f t="shared" si="55"/>
        <v>0.26900000000000002</v>
      </c>
      <c r="V74" s="14">
        <v>3.5400000000000001E-2</v>
      </c>
      <c r="W74" s="14">
        <v>3.5400000000000001E-2</v>
      </c>
      <c r="X74" s="14">
        <v>3.5400000000000001E-2</v>
      </c>
      <c r="Y74" s="14">
        <v>3.5400000000000001E-2</v>
      </c>
      <c r="Z74" s="17">
        <f>SUM(V74:Y74)</f>
        <v>0.1416</v>
      </c>
      <c r="AA74" s="14">
        <v>1.9699999999999999E-2</v>
      </c>
      <c r="AB74" s="14">
        <v>1.9699999999999999E-2</v>
      </c>
      <c r="AC74" s="14">
        <v>1.5100000000000001E-2</v>
      </c>
      <c r="AD74" s="14">
        <v>1.5100000000000001E-2</v>
      </c>
    </row>
    <row r="75" spans="2:30" s="14" customFormat="1" ht="45" x14ac:dyDescent="0.25">
      <c r="B75" s="14">
        <v>1</v>
      </c>
      <c r="C75" s="13" t="s">
        <v>70</v>
      </c>
      <c r="D75" s="14">
        <v>-1</v>
      </c>
      <c r="E75" s="14">
        <v>4</v>
      </c>
      <c r="F75" s="14">
        <v>0</v>
      </c>
      <c r="G75" s="15">
        <v>0</v>
      </c>
      <c r="H75" s="14">
        <v>0</v>
      </c>
      <c r="I75" s="14">
        <v>0</v>
      </c>
      <c r="J75" s="14">
        <v>0.28599999999999998</v>
      </c>
      <c r="K75" s="14">
        <v>0.56000000000000005</v>
      </c>
      <c r="L75" s="14">
        <v>0.56899999999999995</v>
      </c>
      <c r="M75" s="14">
        <v>0.54300000000000004</v>
      </c>
      <c r="N75" s="14">
        <v>0</v>
      </c>
      <c r="O75" s="14">
        <v>0.27400000000000002</v>
      </c>
      <c r="P75" s="14">
        <v>0.30199999999999999</v>
      </c>
      <c r="Q75" s="14">
        <v>0.27500000000000002</v>
      </c>
      <c r="R75" s="14">
        <f t="shared" si="78"/>
        <v>0.28599999999999998</v>
      </c>
      <c r="S75" s="14">
        <f t="shared" si="79"/>
        <v>0.28600000000000003</v>
      </c>
      <c r="T75" s="14">
        <f t="shared" ref="T75" si="80">L75-P75-$I75</f>
        <v>0.26699999999999996</v>
      </c>
      <c r="U75" s="15">
        <f t="shared" ref="U75" si="81">M75-Q75-$I75</f>
        <v>0.26800000000000002</v>
      </c>
      <c r="V75" s="14">
        <v>9.4700000000000006E-2</v>
      </c>
      <c r="W75" s="14">
        <v>3.1699999999999999E-2</v>
      </c>
      <c r="X75" s="14">
        <v>3.0599999999999999E-2</v>
      </c>
      <c r="Y75" s="14">
        <v>3.4000000000000002E-2</v>
      </c>
      <c r="Z75" s="17">
        <f>SUM(V75:Y75)</f>
        <v>0.191</v>
      </c>
      <c r="AA75" s="14">
        <v>9.2200000000000008E-3</v>
      </c>
      <c r="AB75" s="14">
        <v>1.7999999999999999E-2</v>
      </c>
      <c r="AC75" s="14">
        <v>3.6200000000000003E-2</v>
      </c>
      <c r="AD75" s="14">
        <v>1.72E-2</v>
      </c>
    </row>
    <row r="76" spans="2:30" s="19" customFormat="1" x14ac:dyDescent="0.25">
      <c r="C76" s="20"/>
      <c r="G76" s="21"/>
      <c r="U76" s="21"/>
      <c r="Z76" s="22"/>
    </row>
    <row r="77" spans="2:30" s="14" customFormat="1" ht="30" x14ac:dyDescent="0.25">
      <c r="B77" s="14">
        <v>0</v>
      </c>
      <c r="C77" s="13" t="s">
        <v>79</v>
      </c>
      <c r="D77" s="14">
        <v>-1</v>
      </c>
      <c r="E77" s="14">
        <v>1</v>
      </c>
      <c r="F77" s="14">
        <v>0</v>
      </c>
      <c r="G77" s="15">
        <v>0</v>
      </c>
      <c r="H77" s="14">
        <v>1</v>
      </c>
      <c r="I77" s="14">
        <v>1</v>
      </c>
      <c r="J77" s="14">
        <v>3.08</v>
      </c>
      <c r="K77" s="14">
        <v>3.08</v>
      </c>
      <c r="L77" s="14">
        <v>3.08</v>
      </c>
      <c r="M77" s="14">
        <v>3.08</v>
      </c>
      <c r="N77" s="14">
        <v>1.05</v>
      </c>
      <c r="O77" s="14">
        <v>1.05</v>
      </c>
      <c r="P77" s="14">
        <v>1.05</v>
      </c>
      <c r="Q77" s="14">
        <v>1.05</v>
      </c>
      <c r="R77" s="14">
        <f t="shared" si="78"/>
        <v>1.0300000000000002</v>
      </c>
      <c r="S77" s="14">
        <f t="shared" si="78"/>
        <v>1.0300000000000002</v>
      </c>
      <c r="T77" s="14">
        <f t="shared" ref="T77:T78" si="82">L77-P77-$I77</f>
        <v>1.0300000000000002</v>
      </c>
      <c r="U77" s="15">
        <f t="shared" ref="U77:U78" si="83">M77-Q77-$I77</f>
        <v>1.0300000000000002</v>
      </c>
      <c r="V77" s="14">
        <v>1.5800000000000002E-2</v>
      </c>
      <c r="W77" s="14">
        <v>1.5800000000000002E-2</v>
      </c>
      <c r="X77" s="14">
        <v>1.5800000000000002E-2</v>
      </c>
      <c r="Y77" s="14">
        <v>1.5800000000000002E-2</v>
      </c>
      <c r="Z77" s="17">
        <f>SUM(V77:Y77)</f>
        <v>6.3200000000000006E-2</v>
      </c>
      <c r="AA77" s="14">
        <v>3.32E-2</v>
      </c>
      <c r="AB77" s="14">
        <v>3.32E-2</v>
      </c>
      <c r="AC77" s="14">
        <v>3.27E-2</v>
      </c>
      <c r="AD77" s="14">
        <v>3.27E-2</v>
      </c>
    </row>
    <row r="78" spans="2:30" s="14" customFormat="1" ht="30" x14ac:dyDescent="0.25">
      <c r="B78" s="14">
        <v>0</v>
      </c>
      <c r="C78" s="13" t="s">
        <v>80</v>
      </c>
      <c r="D78" s="14" t="s">
        <v>32</v>
      </c>
      <c r="E78" s="14">
        <v>1</v>
      </c>
      <c r="F78" s="14">
        <v>0</v>
      </c>
      <c r="G78" s="15">
        <v>0</v>
      </c>
      <c r="H78" s="14">
        <v>1</v>
      </c>
      <c r="I78" s="14">
        <v>1</v>
      </c>
      <c r="J78" s="14">
        <v>3.47</v>
      </c>
      <c r="K78" s="14">
        <v>3.47</v>
      </c>
      <c r="L78" s="14">
        <v>3.47</v>
      </c>
      <c r="M78" s="14">
        <v>3.47</v>
      </c>
      <c r="N78" s="14">
        <v>1.27</v>
      </c>
      <c r="O78" s="14">
        <v>1.27</v>
      </c>
      <c r="P78" s="14">
        <v>1.27</v>
      </c>
      <c r="Q78" s="14">
        <v>1.27</v>
      </c>
      <c r="R78" s="14">
        <f t="shared" ref="R78:R82" si="84">J78-N78-$H78</f>
        <v>1.2000000000000002</v>
      </c>
      <c r="S78" s="14">
        <f t="shared" ref="S78:S82" si="85">K78-O78-$H78</f>
        <v>1.2000000000000002</v>
      </c>
      <c r="T78" s="14">
        <f t="shared" si="82"/>
        <v>1.2000000000000002</v>
      </c>
      <c r="U78" s="15">
        <f t="shared" si="83"/>
        <v>1.2000000000000002</v>
      </c>
      <c r="V78" s="14">
        <v>8.3099999999999993E-2</v>
      </c>
      <c r="W78" s="14">
        <v>8.3099999999999993E-2</v>
      </c>
      <c r="X78" s="14">
        <v>8.3099999999999993E-2</v>
      </c>
      <c r="Y78" s="14">
        <v>8.3099999999999993E-2</v>
      </c>
      <c r="Z78" s="17">
        <f>SUM(V78:Y78)</f>
        <v>0.33239999999999997</v>
      </c>
      <c r="AA78" s="14">
        <v>0.21099999999999999</v>
      </c>
      <c r="AB78" s="14">
        <v>0.21099999999999999</v>
      </c>
      <c r="AC78" s="14">
        <v>0.19900000000000001</v>
      </c>
      <c r="AD78" s="14">
        <v>0.19900000000000001</v>
      </c>
    </row>
    <row r="79" spans="2:30" s="14" customFormat="1" ht="30" x14ac:dyDescent="0.25">
      <c r="B79" s="14">
        <v>0</v>
      </c>
      <c r="C79" s="13" t="s">
        <v>81</v>
      </c>
      <c r="D79" s="14" t="s">
        <v>30</v>
      </c>
      <c r="E79" s="14">
        <v>1</v>
      </c>
      <c r="F79" s="14">
        <v>0</v>
      </c>
      <c r="G79" s="15">
        <v>0</v>
      </c>
      <c r="H79" s="14">
        <v>1</v>
      </c>
      <c r="I79" s="14">
        <v>1</v>
      </c>
      <c r="J79" s="14">
        <v>4.45</v>
      </c>
      <c r="K79" s="14">
        <v>4.45</v>
      </c>
      <c r="L79" s="14">
        <v>4.45</v>
      </c>
      <c r="M79" s="14">
        <v>4.45</v>
      </c>
      <c r="N79" s="14">
        <v>1.75</v>
      </c>
      <c r="O79" s="14">
        <v>1.75</v>
      </c>
      <c r="P79" s="14">
        <v>1.75</v>
      </c>
      <c r="Q79" s="14">
        <v>1.75</v>
      </c>
      <c r="R79" s="14">
        <f t="shared" si="84"/>
        <v>1.7000000000000002</v>
      </c>
      <c r="S79" s="14">
        <f t="shared" si="85"/>
        <v>1.7000000000000002</v>
      </c>
      <c r="T79" s="14">
        <f t="shared" ref="T79:T82" si="86">L79-P79-$I79</f>
        <v>1.7000000000000002</v>
      </c>
      <c r="U79" s="15">
        <f t="shared" ref="U79:U81" si="87">M79-Q79-$I79</f>
        <v>1.7000000000000002</v>
      </c>
      <c r="V79" s="14">
        <v>0.20599999999999999</v>
      </c>
      <c r="W79" s="14">
        <v>0.20599999999999999</v>
      </c>
      <c r="X79" s="14">
        <v>0.20599999999999999</v>
      </c>
      <c r="Y79" s="14">
        <v>0.20599999999999999</v>
      </c>
      <c r="Z79" s="17">
        <f t="shared" ref="Z79:Z84" si="88">SUM(V79:Y79)</f>
        <v>0.82399999999999995</v>
      </c>
      <c r="AA79" s="14">
        <v>0.72</v>
      </c>
      <c r="AB79" s="14">
        <v>0.72</v>
      </c>
      <c r="AC79" s="14">
        <v>0.70099999999999996</v>
      </c>
      <c r="AD79" s="14">
        <v>0.70099999999999996</v>
      </c>
    </row>
    <row r="80" spans="2:30" s="14" customFormat="1" ht="30" x14ac:dyDescent="0.25">
      <c r="B80" s="14">
        <v>1</v>
      </c>
      <c r="C80" s="13" t="s">
        <v>79</v>
      </c>
      <c r="D80" s="14">
        <v>-1</v>
      </c>
      <c r="E80" s="14">
        <v>1</v>
      </c>
      <c r="F80" s="14">
        <v>0</v>
      </c>
      <c r="G80" s="15">
        <v>0</v>
      </c>
      <c r="H80" s="14">
        <v>1</v>
      </c>
      <c r="I80" s="14">
        <v>1</v>
      </c>
      <c r="J80" s="44"/>
      <c r="K80" s="44"/>
      <c r="L80" s="44"/>
      <c r="M80" s="44"/>
      <c r="N80" s="44"/>
      <c r="O80" s="44"/>
      <c r="P80" s="44"/>
      <c r="Q80" s="44"/>
      <c r="R80" s="14">
        <f t="shared" si="84"/>
        <v>-1</v>
      </c>
      <c r="S80" s="14">
        <f t="shared" si="85"/>
        <v>-1</v>
      </c>
      <c r="T80" s="14">
        <f t="shared" si="86"/>
        <v>-1</v>
      </c>
      <c r="U80" s="15">
        <f t="shared" si="87"/>
        <v>-1</v>
      </c>
      <c r="V80" s="44"/>
      <c r="W80" s="44"/>
      <c r="X80" s="44"/>
      <c r="Y80" s="44"/>
      <c r="Z80" s="17">
        <f t="shared" si="88"/>
        <v>0</v>
      </c>
      <c r="AA80" s="44"/>
      <c r="AB80" s="44"/>
      <c r="AC80" s="44"/>
      <c r="AD80" s="44"/>
    </row>
    <row r="81" spans="2:30" s="14" customFormat="1" ht="30" x14ac:dyDescent="0.25">
      <c r="B81" s="14">
        <v>1</v>
      </c>
      <c r="C81" s="13" t="s">
        <v>80</v>
      </c>
      <c r="D81" s="14" t="s">
        <v>32</v>
      </c>
      <c r="E81" s="14">
        <v>1</v>
      </c>
      <c r="F81" s="14">
        <v>0</v>
      </c>
      <c r="G81" s="15">
        <v>0</v>
      </c>
      <c r="H81" s="14">
        <v>1</v>
      </c>
      <c r="I81" s="14">
        <v>1</v>
      </c>
      <c r="J81" s="44"/>
      <c r="K81" s="44"/>
      <c r="L81" s="44"/>
      <c r="M81" s="44"/>
      <c r="N81" s="44"/>
      <c r="O81" s="44"/>
      <c r="P81" s="44"/>
      <c r="Q81" s="44"/>
      <c r="R81" s="14">
        <f t="shared" si="84"/>
        <v>-1</v>
      </c>
      <c r="S81" s="14">
        <f t="shared" si="85"/>
        <v>-1</v>
      </c>
      <c r="T81" s="14">
        <f t="shared" si="86"/>
        <v>-1</v>
      </c>
      <c r="U81" s="15">
        <f t="shared" si="87"/>
        <v>-1</v>
      </c>
      <c r="V81" s="44"/>
      <c r="W81" s="44"/>
      <c r="X81" s="44"/>
      <c r="Y81" s="44"/>
      <c r="Z81" s="17">
        <f t="shared" si="88"/>
        <v>0</v>
      </c>
      <c r="AA81" s="44"/>
      <c r="AB81" s="44"/>
      <c r="AC81" s="44"/>
      <c r="AD81" s="44"/>
    </row>
    <row r="82" spans="2:30" s="14" customFormat="1" ht="30" x14ac:dyDescent="0.25">
      <c r="B82" s="14">
        <v>1</v>
      </c>
      <c r="C82" s="13" t="s">
        <v>81</v>
      </c>
      <c r="D82" s="14" t="s">
        <v>30</v>
      </c>
      <c r="E82" s="14">
        <v>1</v>
      </c>
      <c r="F82" s="14">
        <v>0</v>
      </c>
      <c r="G82" s="15">
        <v>0</v>
      </c>
      <c r="H82" s="14">
        <v>1</v>
      </c>
      <c r="I82" s="14">
        <v>1</v>
      </c>
      <c r="J82" s="14">
        <v>3.37</v>
      </c>
      <c r="K82" s="14">
        <v>4.7300000000000004</v>
      </c>
      <c r="L82" s="14">
        <v>4.99</v>
      </c>
      <c r="M82" s="14">
        <v>4.2300000000000004</v>
      </c>
      <c r="N82" s="14">
        <v>0</v>
      </c>
      <c r="O82" s="14">
        <v>1.36</v>
      </c>
      <c r="P82" s="14">
        <v>2.59</v>
      </c>
      <c r="Q82" s="14">
        <v>1.82</v>
      </c>
      <c r="R82" s="14">
        <f t="shared" si="84"/>
        <v>2.37</v>
      </c>
      <c r="S82" s="14">
        <f t="shared" si="85"/>
        <v>2.37</v>
      </c>
      <c r="T82" s="14">
        <f t="shared" si="86"/>
        <v>1.4000000000000004</v>
      </c>
      <c r="U82" s="15">
        <f>M82-Q82-$I82</f>
        <v>1.4100000000000001</v>
      </c>
      <c r="V82" s="14">
        <v>0.46</v>
      </c>
      <c r="W82" s="14">
        <v>0.11899999999999999</v>
      </c>
      <c r="X82" s="14">
        <v>9.1200000000000003E-2</v>
      </c>
      <c r="Y82" s="14">
        <v>0.19600000000000001</v>
      </c>
      <c r="Z82" s="17">
        <f t="shared" si="88"/>
        <v>0.86619999999999986</v>
      </c>
      <c r="AA82" s="14">
        <v>0.23599999999999999</v>
      </c>
      <c r="AB82" s="14">
        <v>0.51800000000000002</v>
      </c>
      <c r="AC82" s="14">
        <v>1.37</v>
      </c>
      <c r="AD82" s="14">
        <v>0.40300000000000002</v>
      </c>
    </row>
    <row r="83" spans="2:30" s="19" customFormat="1" x14ac:dyDescent="0.25">
      <c r="C83" s="20"/>
      <c r="G83" s="21"/>
      <c r="U83" s="21"/>
      <c r="Z83" s="22"/>
    </row>
    <row r="84" spans="2:30" s="14" customFormat="1" ht="45" x14ac:dyDescent="0.25">
      <c r="B84" s="14">
        <v>0</v>
      </c>
      <c r="C84" s="13" t="s">
        <v>83</v>
      </c>
      <c r="D84" s="14" t="s">
        <v>84</v>
      </c>
      <c r="E84" s="14" t="s">
        <v>82</v>
      </c>
      <c r="F84" s="14">
        <v>3</v>
      </c>
      <c r="G84" s="15">
        <v>-3</v>
      </c>
      <c r="H84" s="14">
        <v>0</v>
      </c>
      <c r="I84" s="14">
        <v>0</v>
      </c>
      <c r="J84" s="14">
        <v>0.86599999999999999</v>
      </c>
      <c r="K84" s="14">
        <v>0.51700000000000002</v>
      </c>
      <c r="L84" s="14">
        <v>1.28</v>
      </c>
      <c r="M84" s="14">
        <v>0.88</v>
      </c>
      <c r="N84" s="14">
        <v>0.59899999999999998</v>
      </c>
      <c r="O84" s="14">
        <v>0.251</v>
      </c>
      <c r="P84" s="14">
        <v>0.67200000000000004</v>
      </c>
      <c r="Q84" s="14">
        <v>0.27</v>
      </c>
      <c r="R84" s="14">
        <f t="shared" ref="R84" si="89">J84-N84-$H84</f>
        <v>0.26700000000000002</v>
      </c>
      <c r="S84" s="14">
        <f t="shared" ref="S84" si="90">K84-O84-$H84</f>
        <v>0.26600000000000001</v>
      </c>
      <c r="T84" s="14">
        <f t="shared" ref="T84" si="91">L84-P84-$I84</f>
        <v>0.60799999999999998</v>
      </c>
      <c r="U84" s="45">
        <f t="shared" ref="U84" si="92">M84-Q84-$I84</f>
        <v>0.61</v>
      </c>
      <c r="V84" s="14">
        <v>0.19600000000000001</v>
      </c>
      <c r="W84" s="14">
        <v>5.6000000000000001E-2</v>
      </c>
      <c r="X84" s="14">
        <v>0.48899999999999999</v>
      </c>
      <c r="Y84" s="14">
        <v>0.183</v>
      </c>
      <c r="Z84" s="17">
        <f t="shared" si="88"/>
        <v>0.92399999999999993</v>
      </c>
      <c r="AA84" s="14">
        <v>0.44700000000000001</v>
      </c>
      <c r="AB84" s="14">
        <v>6.3500000000000001E-2</v>
      </c>
      <c r="AC84" s="14">
        <v>6.7299999999999999E-2</v>
      </c>
      <c r="AD84" s="14">
        <v>0.41</v>
      </c>
    </row>
    <row r="85" spans="2:30" s="14" customFormat="1" ht="45" x14ac:dyDescent="0.25">
      <c r="B85" s="14">
        <v>1</v>
      </c>
      <c r="C85" s="13" t="s">
        <v>83</v>
      </c>
      <c r="D85" s="14" t="s">
        <v>84</v>
      </c>
      <c r="E85" s="14" t="s">
        <v>82</v>
      </c>
      <c r="F85" s="14">
        <v>3</v>
      </c>
      <c r="G85" s="15">
        <v>-3</v>
      </c>
      <c r="H85" s="14">
        <v>0</v>
      </c>
      <c r="I85" s="14">
        <v>0</v>
      </c>
      <c r="J85" s="14">
        <v>0.41299999999999998</v>
      </c>
      <c r="K85" s="14">
        <v>0.63200000000000001</v>
      </c>
      <c r="L85" s="14">
        <v>1.1100000000000001</v>
      </c>
      <c r="M85" s="14">
        <v>0.64700000000000002</v>
      </c>
      <c r="N85" s="14">
        <v>0</v>
      </c>
      <c r="O85" s="14">
        <v>0.219</v>
      </c>
      <c r="P85" s="14">
        <v>0.74199999999999999</v>
      </c>
      <c r="Q85" s="14">
        <v>0.27600000000000002</v>
      </c>
      <c r="R85" s="14">
        <f t="shared" ref="R85:R86" si="93">J85-N85-$H85</f>
        <v>0.41299999999999998</v>
      </c>
      <c r="S85" s="14">
        <f t="shared" ref="S85:S86" si="94">K85-O85-$H85</f>
        <v>0.41300000000000003</v>
      </c>
      <c r="T85" s="14">
        <f t="shared" ref="T85:T86" si="95">L85-P85-$I85</f>
        <v>0.3680000000000001</v>
      </c>
      <c r="U85" s="45">
        <f t="shared" ref="U85:U86" si="96">M85-Q85-$I85</f>
        <v>0.371</v>
      </c>
      <c r="V85" s="14">
        <v>0.50800000000000001</v>
      </c>
      <c r="W85" s="14">
        <v>8.4600000000000005E-3</v>
      </c>
      <c r="X85" s="14">
        <v>0.30599999999999999</v>
      </c>
      <c r="Y85" s="14">
        <v>0.157</v>
      </c>
      <c r="Z85" s="17">
        <f t="shared" ref="Z85:Z86" si="97">SUM(V85:Y85)</f>
        <v>0.97946</v>
      </c>
      <c r="AA85" s="14">
        <v>0.22700000000000001</v>
      </c>
      <c r="AB85" s="14">
        <v>4.5199999999999997E-2</v>
      </c>
      <c r="AC85" s="14">
        <v>0.214</v>
      </c>
      <c r="AD85" s="14">
        <v>0.17199999999999999</v>
      </c>
    </row>
    <row r="86" spans="2:30" s="14" customFormat="1" ht="45" x14ac:dyDescent="0.25">
      <c r="B86" s="14">
        <v>0</v>
      </c>
      <c r="C86" s="13" t="s">
        <v>83</v>
      </c>
      <c r="D86" s="14" t="s">
        <v>85</v>
      </c>
      <c r="E86" s="14" t="s">
        <v>86</v>
      </c>
      <c r="F86" s="14">
        <v>4</v>
      </c>
      <c r="G86" s="15">
        <v>-4</v>
      </c>
      <c r="H86" s="14">
        <v>0</v>
      </c>
      <c r="I86" s="14">
        <v>0</v>
      </c>
      <c r="J86" s="14">
        <v>0.56599999999999995</v>
      </c>
      <c r="K86" s="14">
        <v>0.33200000000000002</v>
      </c>
      <c r="L86" s="14">
        <v>0.96499999999999997</v>
      </c>
      <c r="M86" s="14">
        <v>0.58899999999999997</v>
      </c>
      <c r="N86" s="14">
        <v>0.39200000000000002</v>
      </c>
      <c r="O86" s="14">
        <v>0.159</v>
      </c>
      <c r="P86" s="14">
        <v>0.55200000000000005</v>
      </c>
      <c r="Q86" s="14">
        <v>0.17599999999999999</v>
      </c>
      <c r="R86" s="14">
        <f t="shared" si="93"/>
        <v>0.17399999999999993</v>
      </c>
      <c r="S86" s="14">
        <f t="shared" si="94"/>
        <v>0.17300000000000001</v>
      </c>
      <c r="T86" s="14">
        <f t="shared" si="95"/>
        <v>0.41299999999999992</v>
      </c>
      <c r="U86" s="45">
        <f t="shared" si="96"/>
        <v>0.41299999999999998</v>
      </c>
      <c r="V86" s="14">
        <v>0.15</v>
      </c>
      <c r="W86" s="14">
        <v>1.38E-2</v>
      </c>
      <c r="X86" s="14">
        <v>0.52100000000000002</v>
      </c>
      <c r="Y86" s="14">
        <v>0.128</v>
      </c>
      <c r="Z86" s="17">
        <f t="shared" si="97"/>
        <v>0.81280000000000008</v>
      </c>
      <c r="AA86" s="14">
        <v>0.34699999999999998</v>
      </c>
      <c r="AB86" s="14">
        <v>2.4799999999999999E-2</v>
      </c>
      <c r="AC86" s="14">
        <v>2.8400000000000002E-2</v>
      </c>
      <c r="AD86" s="14">
        <v>0.26800000000000002</v>
      </c>
    </row>
    <row r="87" spans="2:30" s="14" customFormat="1" ht="45" x14ac:dyDescent="0.25">
      <c r="B87" s="14">
        <v>1</v>
      </c>
      <c r="C87" s="13" t="s">
        <v>83</v>
      </c>
      <c r="D87" s="14" t="s">
        <v>85</v>
      </c>
      <c r="E87" s="14" t="s">
        <v>86</v>
      </c>
      <c r="F87" s="14">
        <v>4</v>
      </c>
      <c r="G87" s="15">
        <v>-4</v>
      </c>
      <c r="H87" s="14">
        <v>0</v>
      </c>
      <c r="I87" s="14">
        <v>0</v>
      </c>
      <c r="J87" s="14">
        <v>0.25900000000000001</v>
      </c>
      <c r="K87" s="14">
        <v>0.41499999999999998</v>
      </c>
      <c r="L87" s="14">
        <v>0.85499999999999998</v>
      </c>
      <c r="M87" s="14">
        <v>0.46200000000000002</v>
      </c>
      <c r="N87" s="14">
        <v>0</v>
      </c>
      <c r="O87" s="14">
        <v>0.157</v>
      </c>
      <c r="P87" s="14">
        <v>0.56899999999999995</v>
      </c>
      <c r="Q87" s="14">
        <v>0.17499999999999999</v>
      </c>
      <c r="R87" s="14">
        <f t="shared" ref="R87" si="98">J87-N87-$H87</f>
        <v>0.25900000000000001</v>
      </c>
      <c r="S87" s="14">
        <f t="shared" ref="S87" si="99">K87-O87-$H87</f>
        <v>0.25800000000000001</v>
      </c>
      <c r="T87" s="14">
        <f t="shared" ref="T87" si="100">L87-P87-$I87</f>
        <v>0.28600000000000003</v>
      </c>
      <c r="U87" s="45">
        <f t="shared" ref="U87" si="101">M87-Q87-$I87</f>
        <v>0.28700000000000003</v>
      </c>
      <c r="V87" s="14">
        <v>0.437</v>
      </c>
      <c r="W87" s="14">
        <v>2.7200000000000002E-3</v>
      </c>
      <c r="X87" s="14">
        <v>0.38700000000000001</v>
      </c>
      <c r="Y87" s="14">
        <v>0.107</v>
      </c>
      <c r="Z87" s="17">
        <f t="shared" ref="Z87" si="102">SUM(V87:Y87)</f>
        <v>0.93371999999999999</v>
      </c>
      <c r="AA87" s="14">
        <v>0.22</v>
      </c>
      <c r="AB87" s="14">
        <v>1.9300000000000001E-2</v>
      </c>
      <c r="AC87" s="14">
        <v>0.114</v>
      </c>
      <c r="AD87" s="14">
        <v>0.107</v>
      </c>
    </row>
    <row r="88" spans="2:30" s="19" customFormat="1" x14ac:dyDescent="0.25">
      <c r="C88" s="20"/>
      <c r="G88" s="21"/>
      <c r="U88" s="21"/>
      <c r="Z88" s="22"/>
    </row>
    <row r="89" spans="2:30" s="14" customFormat="1" ht="45" x14ac:dyDescent="0.25">
      <c r="B89" s="14">
        <v>0</v>
      </c>
      <c r="C89" s="13" t="s">
        <v>87</v>
      </c>
      <c r="D89" s="14">
        <v>2</v>
      </c>
      <c r="E89" s="14" t="s">
        <v>89</v>
      </c>
      <c r="F89" s="14">
        <v>-2</v>
      </c>
      <c r="G89" s="15">
        <v>-2</v>
      </c>
      <c r="H89" s="14">
        <v>0</v>
      </c>
      <c r="I89" s="14">
        <v>0</v>
      </c>
      <c r="J89" s="14">
        <v>0.54100000000000004</v>
      </c>
      <c r="K89" s="14">
        <v>0.437</v>
      </c>
      <c r="L89" s="14">
        <v>0.436</v>
      </c>
      <c r="M89" s="14">
        <v>0.375</v>
      </c>
      <c r="N89" s="14">
        <v>0.29899999999999999</v>
      </c>
      <c r="O89" s="14">
        <v>0.19500000000000001</v>
      </c>
      <c r="P89" s="14">
        <v>0.248</v>
      </c>
      <c r="Q89" s="14">
        <v>0.187</v>
      </c>
      <c r="R89" s="14">
        <f t="shared" ref="R89:R90" si="103">J89-N89-$H89</f>
        <v>0.24200000000000005</v>
      </c>
      <c r="S89" s="14">
        <f t="shared" ref="S89:S90" si="104">K89-O89-$H89</f>
        <v>0.24199999999999999</v>
      </c>
      <c r="T89" s="14">
        <f t="shared" ref="T89:T90" si="105">L89-P89-$I89</f>
        <v>0.188</v>
      </c>
      <c r="U89" s="15">
        <f t="shared" ref="U89:U90" si="106">M89-Q89-$I89</f>
        <v>0.188</v>
      </c>
      <c r="V89" s="14">
        <v>0.222</v>
      </c>
      <c r="W89" s="14">
        <v>5.4399999999999997E-2</v>
      </c>
      <c r="X89" s="14">
        <v>5.4899999999999997E-2</v>
      </c>
      <c r="Y89" s="14">
        <v>1.0500000000000001E-2</v>
      </c>
      <c r="Z89" s="17">
        <f t="shared" ref="Z89:Z96" si="107">SUM(V89:Y89)</f>
        <v>0.34179999999999999</v>
      </c>
      <c r="AA89" s="14">
        <v>0.08</v>
      </c>
      <c r="AB89" s="14">
        <v>1.26E-2</v>
      </c>
      <c r="AC89" s="14">
        <v>6.6900000000000001E-2</v>
      </c>
      <c r="AD89" s="14">
        <v>1.23E-2</v>
      </c>
    </row>
    <row r="90" spans="2:30" s="14" customFormat="1" ht="30" x14ac:dyDescent="0.25">
      <c r="B90" s="14">
        <v>0</v>
      </c>
      <c r="C90" s="13" t="s">
        <v>90</v>
      </c>
      <c r="D90" s="14" t="s">
        <v>92</v>
      </c>
      <c r="E90" s="14">
        <v>4</v>
      </c>
      <c r="F90" s="14">
        <v>-4</v>
      </c>
      <c r="G90" s="15">
        <v>-4</v>
      </c>
      <c r="H90" s="14">
        <v>0</v>
      </c>
      <c r="I90" s="14">
        <v>0</v>
      </c>
      <c r="J90" s="14">
        <v>1.65</v>
      </c>
      <c r="K90" s="14">
        <v>1.01</v>
      </c>
      <c r="L90" s="14">
        <v>0.96699999999999997</v>
      </c>
      <c r="M90" s="14">
        <v>0.56999999999999995</v>
      </c>
      <c r="N90" s="14">
        <v>0.95</v>
      </c>
      <c r="O90" s="14">
        <v>0.30299999999999999</v>
      </c>
      <c r="P90" s="14">
        <v>0.66900000000000004</v>
      </c>
      <c r="Q90" s="14">
        <v>0.27200000000000002</v>
      </c>
      <c r="R90" s="14">
        <f t="shared" si="103"/>
        <v>0.7</v>
      </c>
      <c r="S90" s="14">
        <f t="shared" si="104"/>
        <v>0.70700000000000007</v>
      </c>
      <c r="T90" s="14">
        <f t="shared" si="105"/>
        <v>0.29799999999999993</v>
      </c>
      <c r="U90" s="15">
        <f t="shared" si="106"/>
        <v>0.29799999999999993</v>
      </c>
      <c r="V90" s="14">
        <v>0.51800000000000002</v>
      </c>
      <c r="W90" s="14">
        <v>0.126</v>
      </c>
      <c r="X90" s="14">
        <v>0.14799999999999999</v>
      </c>
      <c r="Y90" s="14">
        <v>1.3299999999999999E-2</v>
      </c>
      <c r="Z90" s="17">
        <f t="shared" si="107"/>
        <v>0.80530000000000002</v>
      </c>
      <c r="AA90" s="14">
        <v>0.59199999999999997</v>
      </c>
      <c r="AB90" s="14">
        <v>4.19E-2</v>
      </c>
      <c r="AC90" s="14">
        <v>0.45400000000000001</v>
      </c>
      <c r="AD90" s="14">
        <v>4.8099999999999997E-2</v>
      </c>
    </row>
    <row r="91" spans="2:30" s="58" customFormat="1" ht="45" x14ac:dyDescent="0.25">
      <c r="B91" s="58">
        <v>0</v>
      </c>
      <c r="C91" s="59" t="s">
        <v>104</v>
      </c>
      <c r="D91" s="58">
        <v>10</v>
      </c>
      <c r="E91" s="58">
        <v>3</v>
      </c>
      <c r="F91" s="58">
        <v>-3</v>
      </c>
      <c r="G91" s="60">
        <v>-3</v>
      </c>
      <c r="H91" s="58">
        <v>0</v>
      </c>
      <c r="I91" s="58">
        <v>0</v>
      </c>
      <c r="J91" s="58">
        <v>2.27</v>
      </c>
      <c r="K91" s="58">
        <v>1.58</v>
      </c>
      <c r="L91" s="58">
        <v>1.57</v>
      </c>
      <c r="M91" s="58">
        <v>0.91100000000000003</v>
      </c>
      <c r="N91" s="58">
        <v>1.1499999999999999</v>
      </c>
      <c r="O91" s="58">
        <v>0.46200000000000002</v>
      </c>
      <c r="P91" s="58">
        <v>1.1100000000000001</v>
      </c>
      <c r="Q91" s="58">
        <v>0.44900000000000001</v>
      </c>
      <c r="R91" s="58">
        <f>J91-N91-$H91</f>
        <v>1.1200000000000001</v>
      </c>
      <c r="S91" s="58">
        <f>K91-O91-$H91</f>
        <v>1.1180000000000001</v>
      </c>
      <c r="T91" s="58">
        <f>L91-P91-$I91</f>
        <v>0.45999999999999996</v>
      </c>
      <c r="U91" s="60">
        <f>M91-Q91-$I91</f>
        <v>0.46200000000000002</v>
      </c>
      <c r="V91" s="58">
        <v>0.504</v>
      </c>
      <c r="W91" s="58">
        <v>0.19800000000000001</v>
      </c>
      <c r="X91" s="58">
        <v>0.20399999999999999</v>
      </c>
      <c r="Y91" s="58">
        <v>7.3700000000000002E-2</v>
      </c>
      <c r="Z91" s="61">
        <f t="shared" si="107"/>
        <v>0.9796999999999999</v>
      </c>
      <c r="AA91" s="58">
        <v>0.80600000000000005</v>
      </c>
      <c r="AB91" s="58">
        <v>0.125</v>
      </c>
      <c r="AC91" s="58">
        <v>0.78500000000000003</v>
      </c>
      <c r="AD91" s="58">
        <v>0.128</v>
      </c>
    </row>
    <row r="92" spans="2:30" s="58" customFormat="1" ht="45" x14ac:dyDescent="0.25">
      <c r="B92" s="58">
        <v>0</v>
      </c>
      <c r="C92" s="59" t="s">
        <v>104</v>
      </c>
      <c r="D92" s="58">
        <v>11</v>
      </c>
      <c r="E92" s="58">
        <v>4</v>
      </c>
      <c r="F92" s="58">
        <v>-4</v>
      </c>
      <c r="G92" s="60">
        <v>-4</v>
      </c>
      <c r="H92" s="58">
        <v>0</v>
      </c>
      <c r="I92" s="58">
        <v>0</v>
      </c>
      <c r="J92" s="58">
        <v>2</v>
      </c>
      <c r="K92" s="58">
        <v>1.3</v>
      </c>
      <c r="L92" s="58">
        <v>1.28</v>
      </c>
      <c r="M92" s="58">
        <v>0.63400000000000001</v>
      </c>
      <c r="N92" s="58">
        <v>1.03</v>
      </c>
      <c r="O92" s="58">
        <v>0.32500000000000001</v>
      </c>
      <c r="P92" s="58">
        <v>0.96</v>
      </c>
      <c r="Q92" s="58">
        <v>0.31</v>
      </c>
      <c r="R92" s="58">
        <f>J92-N92-$H92</f>
        <v>0.97</v>
      </c>
      <c r="S92" s="58">
        <f>K92-O92-$H92</f>
        <v>0.97500000000000009</v>
      </c>
      <c r="T92" s="58">
        <f>L92-P92-$I92</f>
        <v>0.32000000000000006</v>
      </c>
      <c r="U92" s="60">
        <f>M92-Q92-$I92</f>
        <v>0.32400000000000001</v>
      </c>
      <c r="V92" s="58">
        <v>0.56799999999999995</v>
      </c>
      <c r="W92" s="58">
        <v>0.17399999999999999</v>
      </c>
      <c r="X92" s="58">
        <v>0.183</v>
      </c>
      <c r="Y92" s="58">
        <v>4.53E-2</v>
      </c>
      <c r="Z92" s="61">
        <f t="shared" si="107"/>
        <v>0.97030000000000005</v>
      </c>
      <c r="AA92" s="58">
        <v>0.76100000000000001</v>
      </c>
      <c r="AB92" s="58">
        <v>7.0699999999999999E-2</v>
      </c>
      <c r="AC92" s="58">
        <v>0.72199999999999998</v>
      </c>
      <c r="AD92" s="58">
        <v>7.4099999999999999E-2</v>
      </c>
    </row>
    <row r="93" spans="2:30" s="14" customFormat="1" ht="45" x14ac:dyDescent="0.25">
      <c r="B93" s="14">
        <v>1</v>
      </c>
      <c r="C93" s="13" t="s">
        <v>87</v>
      </c>
      <c r="D93" s="14">
        <v>2</v>
      </c>
      <c r="E93" s="14" t="s">
        <v>89</v>
      </c>
      <c r="F93" s="14">
        <v>-2</v>
      </c>
      <c r="G93" s="15">
        <v>-2</v>
      </c>
      <c r="H93" s="14">
        <v>0</v>
      </c>
      <c r="I93" s="14">
        <v>0</v>
      </c>
      <c r="J93" s="14">
        <v>0.34899999999999998</v>
      </c>
      <c r="K93" s="14">
        <v>0.53200000000000003</v>
      </c>
      <c r="L93" s="14">
        <v>0.54400000000000004</v>
      </c>
      <c r="M93" s="14">
        <v>0.36199999999999999</v>
      </c>
      <c r="N93" s="14">
        <v>0</v>
      </c>
      <c r="O93" s="14">
        <v>0.182</v>
      </c>
      <c r="P93" s="14">
        <v>0.36299999999999999</v>
      </c>
      <c r="Q93" s="14">
        <v>0.18099999999999999</v>
      </c>
      <c r="R93" s="14">
        <f t="shared" ref="R93:R94" si="108">J93-N93-$H93</f>
        <v>0.34899999999999998</v>
      </c>
      <c r="S93" s="14">
        <f t="shared" ref="S93:S94" si="109">K93-O93-$H93</f>
        <v>0.35000000000000003</v>
      </c>
      <c r="T93" s="14">
        <f t="shared" ref="T93:T94" si="110">L93-P93-$I93</f>
        <v>0.18100000000000005</v>
      </c>
      <c r="U93" s="15">
        <f t="shared" ref="U93:U94" si="111">M93-Q93-$I93</f>
        <v>0.18099999999999999</v>
      </c>
      <c r="V93" s="14">
        <v>0.47599999999999998</v>
      </c>
      <c r="W93" s="14">
        <v>2.2800000000000001E-2</v>
      </c>
      <c r="X93" s="14">
        <v>2.2120000000000001E-2</v>
      </c>
      <c r="Y93" s="14">
        <v>8.1300000000000001E-3</v>
      </c>
      <c r="Z93" s="17">
        <f t="shared" si="107"/>
        <v>0.52904999999999991</v>
      </c>
      <c r="AA93" s="14">
        <v>7.7099999999999998E-3</v>
      </c>
      <c r="AB93" s="14">
        <v>5.62E-3</v>
      </c>
      <c r="AC93" s="14">
        <v>0.17399999999999999</v>
      </c>
      <c r="AD93" s="14">
        <v>5.3E-3</v>
      </c>
    </row>
    <row r="94" spans="2:30" s="14" customFormat="1" ht="30" x14ac:dyDescent="0.25">
      <c r="B94" s="14">
        <v>1</v>
      </c>
      <c r="C94" s="13" t="s">
        <v>90</v>
      </c>
      <c r="D94" s="14" t="s">
        <v>92</v>
      </c>
      <c r="E94" s="14">
        <v>4</v>
      </c>
      <c r="F94" s="14">
        <v>-4</v>
      </c>
      <c r="G94" s="15">
        <v>-4</v>
      </c>
      <c r="H94" s="14">
        <v>0</v>
      </c>
      <c r="I94" s="14">
        <v>0</v>
      </c>
      <c r="J94" s="14">
        <v>1.48</v>
      </c>
      <c r="K94" s="14">
        <v>1.73</v>
      </c>
      <c r="L94" s="14">
        <v>1.75</v>
      </c>
      <c r="M94" s="14">
        <v>0.52500000000000002</v>
      </c>
      <c r="N94" s="14">
        <v>0</v>
      </c>
      <c r="O94" s="14">
        <v>0.251</v>
      </c>
      <c r="P94" s="14">
        <v>1.5</v>
      </c>
      <c r="Q94" s="14">
        <v>0.27</v>
      </c>
      <c r="R94" s="14">
        <f t="shared" si="108"/>
        <v>1.48</v>
      </c>
      <c r="S94" s="14">
        <f t="shared" si="109"/>
        <v>1.4790000000000001</v>
      </c>
      <c r="T94" s="14">
        <f t="shared" si="110"/>
        <v>0.25</v>
      </c>
      <c r="U94" s="15">
        <f t="shared" si="111"/>
        <v>0.255</v>
      </c>
      <c r="V94" s="14">
        <v>0.82499999999999996</v>
      </c>
      <c r="W94" s="14">
        <v>5.5500000000000002E-3</v>
      </c>
      <c r="X94" s="14">
        <v>4.9800000000000001E-3</v>
      </c>
      <c r="Y94" s="14">
        <v>1.2500000000000001E-2</v>
      </c>
      <c r="Z94" s="17">
        <f t="shared" si="107"/>
        <v>0.84802999999999995</v>
      </c>
      <c r="AA94" s="14">
        <v>7.4700000000000001E-3</v>
      </c>
      <c r="AB94" s="14">
        <v>4.7600000000000003E-3</v>
      </c>
      <c r="AC94" s="14">
        <v>1.23</v>
      </c>
      <c r="AD94" s="14">
        <v>4.4400000000000004E-3</v>
      </c>
    </row>
    <row r="95" spans="2:30" s="58" customFormat="1" ht="45" x14ac:dyDescent="0.25">
      <c r="B95" s="58">
        <v>1</v>
      </c>
      <c r="C95" s="59" t="s">
        <v>104</v>
      </c>
      <c r="D95" s="58">
        <v>10</v>
      </c>
      <c r="E95" s="58">
        <v>3</v>
      </c>
      <c r="F95" s="58">
        <v>-3</v>
      </c>
      <c r="G95" s="60">
        <v>-3</v>
      </c>
      <c r="H95" s="58">
        <v>0</v>
      </c>
      <c r="I95" s="58">
        <v>0</v>
      </c>
      <c r="J95" s="58">
        <v>2.35</v>
      </c>
      <c r="K95" s="58">
        <v>2.7</v>
      </c>
      <c r="L95" s="58">
        <v>2.79</v>
      </c>
      <c r="M95" s="58">
        <v>1.1100000000000001</v>
      </c>
      <c r="N95" s="58">
        <v>0</v>
      </c>
      <c r="O95" s="58">
        <v>0.34799999999999998</v>
      </c>
      <c r="P95" s="58">
        <v>2.4300000000000002</v>
      </c>
      <c r="Q95" s="58">
        <v>0.74299999999999999</v>
      </c>
      <c r="R95" s="58">
        <f>J95-N95-$H95</f>
        <v>2.35</v>
      </c>
      <c r="S95" s="58">
        <f>K95-O95-$H95</f>
        <v>2.3520000000000003</v>
      </c>
      <c r="T95" s="58">
        <f>L95-P95-$I95</f>
        <v>0.35999999999999988</v>
      </c>
      <c r="U95" s="60">
        <f>M95-Q95-$I95</f>
        <v>0.3670000000000001</v>
      </c>
      <c r="V95" s="58">
        <v>0.84299999999999997</v>
      </c>
      <c r="W95" s="58">
        <v>1.4800000000000001E-2</v>
      </c>
      <c r="X95" s="58">
        <v>1.11E-2</v>
      </c>
      <c r="Y95" s="58">
        <v>8.6300000000000002E-2</v>
      </c>
      <c r="Z95" s="61">
        <f t="shared" si="107"/>
        <v>0.95520000000000005</v>
      </c>
      <c r="AA95" s="58">
        <v>2.7E-2</v>
      </c>
      <c r="AB95" s="58">
        <v>6.9199999999999998E-2</v>
      </c>
      <c r="AC95" s="58">
        <v>2.02</v>
      </c>
      <c r="AD95" s="58">
        <v>3.5999999999999997E-2</v>
      </c>
    </row>
    <row r="96" spans="2:30" s="58" customFormat="1" ht="45" x14ac:dyDescent="0.25">
      <c r="B96" s="58">
        <v>1</v>
      </c>
      <c r="C96" s="59" t="s">
        <v>104</v>
      </c>
      <c r="D96" s="58">
        <v>11</v>
      </c>
      <c r="E96" s="58">
        <v>4</v>
      </c>
      <c r="F96" s="58">
        <v>-4</v>
      </c>
      <c r="G96" s="60">
        <v>-4</v>
      </c>
      <c r="H96" s="58">
        <v>0</v>
      </c>
      <c r="I96" s="58">
        <v>0</v>
      </c>
      <c r="J96" s="58">
        <v>2.06</v>
      </c>
      <c r="K96" s="58">
        <v>2.3199999999999998</v>
      </c>
      <c r="L96" s="58">
        <v>2.34</v>
      </c>
      <c r="M96" s="58">
        <v>0.73199999999999998</v>
      </c>
      <c r="N96" s="58">
        <v>0</v>
      </c>
      <c r="O96" s="58">
        <v>0.254</v>
      </c>
      <c r="P96" s="58">
        <v>2.0699999999999998</v>
      </c>
      <c r="Q96" s="58">
        <v>0.46500000000000002</v>
      </c>
      <c r="R96" s="58">
        <f>J96-N96-$H96</f>
        <v>2.06</v>
      </c>
      <c r="S96" s="58">
        <f>K96-O96-$H96</f>
        <v>2.0659999999999998</v>
      </c>
      <c r="T96" s="58">
        <f>L96-P96-$I96</f>
        <v>0.27</v>
      </c>
      <c r="U96" s="60">
        <f>M96-Q96-$I96</f>
        <v>0.26699999999999996</v>
      </c>
      <c r="V96" s="58">
        <v>0.873</v>
      </c>
      <c r="W96" s="58">
        <v>5.79E-3</v>
      </c>
      <c r="X96" s="58">
        <v>5.3499999999999997E-3</v>
      </c>
      <c r="Y96" s="58">
        <v>0.06</v>
      </c>
      <c r="Z96" s="61">
        <f t="shared" si="107"/>
        <v>0.94413999999999998</v>
      </c>
      <c r="AA96" s="58">
        <v>1.11E-2</v>
      </c>
      <c r="AB96" s="58">
        <v>2.93E-2</v>
      </c>
      <c r="AC96" s="58">
        <v>1.81</v>
      </c>
      <c r="AD96" s="58">
        <v>1.7500000000000002E-2</v>
      </c>
    </row>
    <row r="97" spans="2:30" s="14" customFormat="1" x14ac:dyDescent="0.25">
      <c r="C97" s="13"/>
      <c r="G97" s="15"/>
      <c r="U97" s="15"/>
      <c r="Z97" s="17"/>
    </row>
    <row r="98" spans="2:30" s="58" customFormat="1" ht="30" x14ac:dyDescent="0.25">
      <c r="B98" s="58">
        <v>0</v>
      </c>
      <c r="C98" s="59" t="s">
        <v>105</v>
      </c>
      <c r="D98" s="58">
        <v>10</v>
      </c>
      <c r="E98" s="58">
        <v>3</v>
      </c>
      <c r="F98" s="58">
        <v>-3</v>
      </c>
      <c r="G98" s="60">
        <v>0</v>
      </c>
      <c r="H98" s="58">
        <v>0</v>
      </c>
      <c r="I98" s="58">
        <v>0</v>
      </c>
      <c r="J98" s="58">
        <v>1.82</v>
      </c>
      <c r="K98" s="58">
        <v>1.82</v>
      </c>
      <c r="L98" s="58">
        <v>1.1299999999999999</v>
      </c>
      <c r="M98" s="58">
        <v>1.1299999999999999</v>
      </c>
      <c r="N98" s="58">
        <v>0.66500000000000004</v>
      </c>
      <c r="O98" s="58">
        <v>0.66500000000000004</v>
      </c>
      <c r="P98" s="58">
        <v>0.66100000000000003</v>
      </c>
      <c r="Q98" s="58">
        <v>0.66100000000000003</v>
      </c>
      <c r="R98" s="58">
        <f t="shared" ref="R98:S105" si="112">J98-N98-$H98</f>
        <v>1.155</v>
      </c>
      <c r="S98" s="58">
        <f t="shared" si="112"/>
        <v>1.155</v>
      </c>
      <c r="T98" s="58">
        <f t="shared" ref="T98:U105" si="113">L98-P98-$I98</f>
        <v>0.46899999999999986</v>
      </c>
      <c r="U98" s="60">
        <f t="shared" si="113"/>
        <v>0.46899999999999986</v>
      </c>
      <c r="V98" s="58">
        <v>0.35599999999999998</v>
      </c>
      <c r="W98" s="58">
        <v>0.35599999999999998</v>
      </c>
      <c r="X98" s="58">
        <v>0.14199999999999999</v>
      </c>
      <c r="Y98" s="58">
        <v>0.14199999999999999</v>
      </c>
      <c r="Z98" s="61">
        <f t="shared" ref="Z98" si="114">SUM(V98:Y98)</f>
        <v>0.996</v>
      </c>
      <c r="AA98" s="58">
        <v>0.33100000000000002</v>
      </c>
      <c r="AB98" s="58">
        <v>0.33100000000000002</v>
      </c>
      <c r="AC98" s="58">
        <v>0.82299999999999995</v>
      </c>
      <c r="AD98" s="58">
        <v>0.13300000000000001</v>
      </c>
    </row>
    <row r="99" spans="2:30" s="58" customFormat="1" ht="30" x14ac:dyDescent="0.25">
      <c r="B99" s="58">
        <v>1</v>
      </c>
      <c r="C99" s="59" t="s">
        <v>105</v>
      </c>
      <c r="D99" s="58">
        <v>10</v>
      </c>
      <c r="E99" s="58">
        <v>3</v>
      </c>
      <c r="F99" s="58">
        <v>-3</v>
      </c>
      <c r="G99" s="60">
        <v>0</v>
      </c>
      <c r="H99" s="58">
        <v>0</v>
      </c>
      <c r="I99" s="58">
        <v>0</v>
      </c>
      <c r="J99" s="58">
        <v>2.11</v>
      </c>
      <c r="K99" s="58">
        <v>2.56</v>
      </c>
      <c r="L99" s="58">
        <v>2.5299999999999998</v>
      </c>
      <c r="M99" s="58">
        <v>1.66</v>
      </c>
      <c r="N99" s="58">
        <v>0</v>
      </c>
      <c r="O99" s="58">
        <v>0.44900000000000001</v>
      </c>
      <c r="P99" s="58">
        <v>2.14</v>
      </c>
      <c r="Q99" s="58">
        <v>1.27</v>
      </c>
      <c r="R99" s="58">
        <f t="shared" si="112"/>
        <v>2.11</v>
      </c>
      <c r="S99" s="58">
        <f t="shared" si="112"/>
        <v>2.1110000000000002</v>
      </c>
      <c r="T99" s="58">
        <f t="shared" si="113"/>
        <v>0.38999999999999968</v>
      </c>
      <c r="U99" s="60">
        <f t="shared" si="113"/>
        <v>0.3899999999999999</v>
      </c>
      <c r="V99" s="58">
        <v>0.66900000000000004</v>
      </c>
      <c r="W99" s="58">
        <v>0.17399999999999999</v>
      </c>
      <c r="X99" s="58">
        <v>9.6500000000000006E-3</v>
      </c>
      <c r="Y99" s="58">
        <v>0.13100000000000001</v>
      </c>
      <c r="Z99" s="61">
        <f>SUM(V99:Y99)</f>
        <v>0.98365000000000002</v>
      </c>
      <c r="AA99" s="58">
        <v>2.06E-2</v>
      </c>
      <c r="AB99" s="58">
        <v>0.24399999999999999</v>
      </c>
      <c r="AC99" s="58">
        <v>1.78</v>
      </c>
      <c r="AD99" s="58">
        <v>5.4399999999999997E-2</v>
      </c>
    </row>
    <row r="100" spans="2:30" s="58" customFormat="1" ht="30" x14ac:dyDescent="0.25">
      <c r="B100" s="58">
        <v>0</v>
      </c>
      <c r="C100" s="59" t="s">
        <v>105</v>
      </c>
      <c r="D100" s="58">
        <v>10</v>
      </c>
      <c r="E100" s="58">
        <v>1</v>
      </c>
      <c r="F100" s="58">
        <v>-3</v>
      </c>
      <c r="G100" s="60">
        <v>0</v>
      </c>
      <c r="H100" s="58">
        <v>0</v>
      </c>
      <c r="I100" s="58">
        <v>0</v>
      </c>
      <c r="J100" s="58">
        <v>5.46</v>
      </c>
      <c r="K100" s="58">
        <v>5.46</v>
      </c>
      <c r="L100" s="58">
        <v>3.38</v>
      </c>
      <c r="M100" s="58">
        <v>3.38</v>
      </c>
      <c r="N100" s="58">
        <v>2</v>
      </c>
      <c r="O100" s="58">
        <v>2</v>
      </c>
      <c r="P100" s="58">
        <v>1.98</v>
      </c>
      <c r="Q100" s="58">
        <v>1.98</v>
      </c>
      <c r="R100" s="58">
        <f t="shared" si="112"/>
        <v>3.46</v>
      </c>
      <c r="S100" s="58">
        <f t="shared" si="112"/>
        <v>3.46</v>
      </c>
      <c r="T100" s="58">
        <f t="shared" si="113"/>
        <v>1.4</v>
      </c>
      <c r="U100" s="60">
        <f t="shared" si="113"/>
        <v>1.4</v>
      </c>
      <c r="V100" s="58">
        <v>0.35599999999999998</v>
      </c>
      <c r="W100" s="58">
        <v>0.35599999999999998</v>
      </c>
      <c r="X100" s="58">
        <v>0.14199999999999999</v>
      </c>
      <c r="Y100" s="58">
        <v>0.14199999999999999</v>
      </c>
      <c r="Z100" s="61">
        <f>SUM(V100:Y100)</f>
        <v>0.996</v>
      </c>
      <c r="AA100" s="58">
        <v>0.99199999999999999</v>
      </c>
      <c r="AB100" s="58">
        <v>0.99199999999999999</v>
      </c>
      <c r="AC100" s="58">
        <v>2.4700000000000002</v>
      </c>
      <c r="AD100" s="58">
        <v>0.39800000000000002</v>
      </c>
    </row>
    <row r="101" spans="2:30" s="58" customFormat="1" ht="30" x14ac:dyDescent="0.25">
      <c r="B101" s="58">
        <v>1</v>
      </c>
      <c r="C101" s="59" t="s">
        <v>105</v>
      </c>
      <c r="D101" s="58">
        <v>10</v>
      </c>
      <c r="E101" s="58">
        <v>1</v>
      </c>
      <c r="F101" s="58">
        <v>-3</v>
      </c>
      <c r="G101" s="60">
        <v>0</v>
      </c>
      <c r="H101" s="58">
        <v>0</v>
      </c>
      <c r="I101" s="58">
        <v>0</v>
      </c>
      <c r="J101" s="58">
        <v>6.35</v>
      </c>
      <c r="K101" s="58">
        <v>7.7</v>
      </c>
      <c r="L101" s="58">
        <v>7.6</v>
      </c>
      <c r="M101" s="58">
        <v>4.9800000000000004</v>
      </c>
      <c r="N101" s="58">
        <v>0</v>
      </c>
      <c r="O101" s="58">
        <v>1.35</v>
      </c>
      <c r="P101" s="58">
        <v>6.43</v>
      </c>
      <c r="Q101" s="58">
        <v>3.82</v>
      </c>
      <c r="R101" s="58">
        <f t="shared" si="112"/>
        <v>6.35</v>
      </c>
      <c r="S101" s="58">
        <f t="shared" si="112"/>
        <v>6.35</v>
      </c>
      <c r="T101" s="58">
        <f t="shared" si="113"/>
        <v>1.17</v>
      </c>
      <c r="U101" s="60">
        <f t="shared" si="113"/>
        <v>1.1600000000000006</v>
      </c>
      <c r="V101" s="58">
        <v>0.66900000000000004</v>
      </c>
      <c r="W101" s="58">
        <v>0.17399999999999999</v>
      </c>
      <c r="X101" s="58">
        <v>9.5499999999999995E-3</v>
      </c>
      <c r="Y101" s="58">
        <v>0.13100000000000001</v>
      </c>
      <c r="Z101" s="61">
        <f t="shared" ref="Z101" si="115">SUM(V101:Y101)</f>
        <v>0.98354999999999992</v>
      </c>
      <c r="AA101" s="58">
        <v>6.1499999999999999E-2</v>
      </c>
      <c r="AB101" s="58">
        <v>0.73299999999999998</v>
      </c>
      <c r="AC101" s="58">
        <v>5.35</v>
      </c>
      <c r="AD101" s="58">
        <v>0.16300000000000001</v>
      </c>
    </row>
    <row r="102" spans="2:30" s="14" customFormat="1" ht="45" x14ac:dyDescent="0.25">
      <c r="B102" s="14">
        <v>0</v>
      </c>
      <c r="C102" s="13" t="s">
        <v>106</v>
      </c>
      <c r="D102" s="14">
        <v>10</v>
      </c>
      <c r="E102" s="14">
        <v>1</v>
      </c>
      <c r="F102" s="14">
        <v>0</v>
      </c>
      <c r="G102" s="15">
        <v>-3</v>
      </c>
      <c r="H102" s="14">
        <v>0</v>
      </c>
      <c r="I102" s="14">
        <v>0</v>
      </c>
      <c r="J102" s="14">
        <v>5.47</v>
      </c>
      <c r="K102" s="14">
        <v>3.39</v>
      </c>
      <c r="L102" s="14">
        <v>5.47</v>
      </c>
      <c r="M102" s="14">
        <v>3.39</v>
      </c>
      <c r="N102" s="14">
        <v>3.48</v>
      </c>
      <c r="O102" s="14">
        <v>1.4</v>
      </c>
      <c r="P102" s="14">
        <v>3.48</v>
      </c>
      <c r="Q102" s="14">
        <v>1.4</v>
      </c>
      <c r="R102" s="14">
        <f t="shared" si="112"/>
        <v>1.9899999999999998</v>
      </c>
      <c r="S102" s="14">
        <f t="shared" si="112"/>
        <v>1.9900000000000002</v>
      </c>
      <c r="T102" s="14">
        <f t="shared" si="113"/>
        <v>1.9899999999999998</v>
      </c>
      <c r="U102" s="15">
        <f t="shared" si="113"/>
        <v>1.9900000000000002</v>
      </c>
      <c r="V102" s="14">
        <v>0.35599999999999998</v>
      </c>
      <c r="W102" s="14">
        <v>0.14199999999999999</v>
      </c>
      <c r="X102" s="14">
        <v>0.35599999999999998</v>
      </c>
      <c r="Y102" s="14">
        <v>0.14199999999999999</v>
      </c>
      <c r="Z102" s="17">
        <f>SUM(V102:Y102)</f>
        <v>0.996</v>
      </c>
      <c r="AA102" s="14">
        <v>0.99199999999999999</v>
      </c>
      <c r="AB102" s="14">
        <v>0.99199999999999999</v>
      </c>
      <c r="AC102" s="14">
        <v>2.4700000000000002</v>
      </c>
      <c r="AD102" s="14">
        <v>0.39800000000000002</v>
      </c>
    </row>
    <row r="103" spans="2:30" s="14" customFormat="1" ht="45" x14ac:dyDescent="0.25">
      <c r="B103" s="14">
        <v>1</v>
      </c>
      <c r="C103" s="13" t="s">
        <v>106</v>
      </c>
      <c r="D103" s="14">
        <v>10</v>
      </c>
      <c r="E103" s="14">
        <v>1</v>
      </c>
      <c r="F103" s="14">
        <v>0</v>
      </c>
      <c r="G103" s="15">
        <v>-3</v>
      </c>
      <c r="H103" s="14">
        <v>0</v>
      </c>
      <c r="I103" s="14">
        <v>0</v>
      </c>
      <c r="J103" s="14">
        <v>4.91</v>
      </c>
      <c r="K103" s="14">
        <v>6.02</v>
      </c>
      <c r="L103" s="14">
        <v>7.48</v>
      </c>
      <c r="M103" s="14">
        <v>3.63</v>
      </c>
      <c r="N103" s="14">
        <v>0</v>
      </c>
      <c r="O103" s="14">
        <v>1.1100000000000001</v>
      </c>
      <c r="P103" s="14">
        <v>6.23</v>
      </c>
      <c r="Q103" s="14">
        <v>2.39</v>
      </c>
      <c r="R103" s="14">
        <f t="shared" si="112"/>
        <v>4.91</v>
      </c>
      <c r="S103" s="14">
        <f t="shared" si="112"/>
        <v>4.9099999999999993</v>
      </c>
      <c r="T103" s="14">
        <f t="shared" si="113"/>
        <v>1.25</v>
      </c>
      <c r="U103" s="15">
        <f t="shared" si="113"/>
        <v>1.2399999999999998</v>
      </c>
      <c r="V103" s="14">
        <v>0.78300000000000003</v>
      </c>
      <c r="W103" s="14">
        <v>1.2800000000000001E-2</v>
      </c>
      <c r="X103" s="14">
        <v>5.9700000000000003E-2</v>
      </c>
      <c r="Y103" s="14">
        <v>0.13900000000000001</v>
      </c>
      <c r="Z103" s="17">
        <f t="shared" ref="Z103" si="116">SUM(V103:Y103)</f>
        <v>0.99450000000000005</v>
      </c>
      <c r="AA103" s="14">
        <v>3.7199999999999997E-2</v>
      </c>
      <c r="AB103" s="14">
        <v>0.34599999999999997</v>
      </c>
      <c r="AC103" s="14">
        <v>3.91</v>
      </c>
      <c r="AD103" s="14">
        <v>0.248</v>
      </c>
    </row>
    <row r="104" spans="2:30" s="58" customFormat="1" ht="45" x14ac:dyDescent="0.25">
      <c r="B104" s="58">
        <v>0</v>
      </c>
      <c r="C104" s="59" t="s">
        <v>107</v>
      </c>
      <c r="D104" s="58">
        <v>10</v>
      </c>
      <c r="E104" s="58">
        <v>1</v>
      </c>
      <c r="F104" s="58">
        <v>-3</v>
      </c>
      <c r="G104" s="60">
        <v>3</v>
      </c>
      <c r="H104" s="58">
        <v>0</v>
      </c>
      <c r="I104" s="58">
        <v>0</v>
      </c>
      <c r="J104" s="58">
        <v>4.87</v>
      </c>
      <c r="K104" s="58">
        <v>6.95</v>
      </c>
      <c r="L104" s="58">
        <v>2.8</v>
      </c>
      <c r="M104" s="58">
        <v>4.8600000000000003</v>
      </c>
      <c r="N104" s="58">
        <v>1.4</v>
      </c>
      <c r="O104" s="58">
        <v>3.48</v>
      </c>
      <c r="P104" s="58">
        <v>1.4</v>
      </c>
      <c r="Q104" s="58">
        <v>3.46</v>
      </c>
      <c r="R104" s="58">
        <f t="shared" si="112"/>
        <v>3.47</v>
      </c>
      <c r="S104" s="58">
        <f t="shared" si="112"/>
        <v>3.47</v>
      </c>
      <c r="T104" s="58">
        <f t="shared" si="113"/>
        <v>1.4</v>
      </c>
      <c r="U104" s="60">
        <f t="shared" si="113"/>
        <v>1.4000000000000004</v>
      </c>
      <c r="V104" s="58">
        <v>0.20300000000000001</v>
      </c>
      <c r="W104" s="58">
        <v>0.50800000000000001</v>
      </c>
      <c r="X104" s="58">
        <v>8.0199999999999994E-2</v>
      </c>
      <c r="Y104" s="58">
        <v>0.20499999999999999</v>
      </c>
      <c r="Z104" s="61">
        <f>SUM(V104:Y104)</f>
        <v>0.99620000000000009</v>
      </c>
      <c r="AA104" s="58">
        <v>0.39700000000000002</v>
      </c>
      <c r="AB104" s="58">
        <v>2.48</v>
      </c>
      <c r="AC104" s="58">
        <v>2.4700000000000002</v>
      </c>
      <c r="AD104" s="58">
        <v>0.39900000000000002</v>
      </c>
    </row>
    <row r="105" spans="2:30" s="58" customFormat="1" ht="45" x14ac:dyDescent="0.25">
      <c r="B105" s="58">
        <v>1</v>
      </c>
      <c r="C105" s="59" t="s">
        <v>107</v>
      </c>
      <c r="D105" s="58">
        <v>10</v>
      </c>
      <c r="E105" s="58">
        <v>1</v>
      </c>
      <c r="F105" s="58">
        <v>-3</v>
      </c>
      <c r="G105" s="60">
        <v>3</v>
      </c>
      <c r="H105" s="58">
        <v>0</v>
      </c>
      <c r="I105" s="58">
        <v>0</v>
      </c>
      <c r="J105" s="58">
        <v>5.72</v>
      </c>
      <c r="K105" s="58">
        <v>8.3699999999999992</v>
      </c>
      <c r="L105" s="58">
        <v>6.77</v>
      </c>
      <c r="M105" s="58">
        <v>6.5</v>
      </c>
      <c r="N105" s="58">
        <v>0</v>
      </c>
      <c r="O105" s="58">
        <v>2.64</v>
      </c>
      <c r="P105" s="58">
        <v>5.57</v>
      </c>
      <c r="Q105" s="58">
        <v>5.31</v>
      </c>
      <c r="R105" s="58">
        <f t="shared" si="112"/>
        <v>5.72</v>
      </c>
      <c r="S105" s="58">
        <f t="shared" si="112"/>
        <v>5.7299999999999986</v>
      </c>
      <c r="T105" s="58">
        <f t="shared" si="113"/>
        <v>1.1999999999999993</v>
      </c>
      <c r="U105" s="60">
        <f t="shared" si="113"/>
        <v>1.1900000000000004</v>
      </c>
      <c r="V105" s="58">
        <v>0.34</v>
      </c>
      <c r="W105" s="58">
        <v>0.48499999999999999</v>
      </c>
      <c r="X105" s="58">
        <v>5.9699999999999996E-3</v>
      </c>
      <c r="Y105" s="58">
        <v>0.156</v>
      </c>
      <c r="Z105" s="61">
        <f t="shared" ref="Z105" si="117">SUM(V105:Y105)</f>
        <v>0.98697000000000001</v>
      </c>
      <c r="AA105" s="58">
        <v>3.3300000000000003E-2</v>
      </c>
      <c r="AB105" s="58">
        <v>2.11</v>
      </c>
      <c r="AC105" s="58">
        <v>4.72</v>
      </c>
      <c r="AD105" s="58">
        <v>0.193</v>
      </c>
    </row>
    <row r="106" spans="2:30" s="58" customFormat="1" ht="45" x14ac:dyDescent="0.25">
      <c r="B106" s="58">
        <v>0</v>
      </c>
      <c r="C106" s="59" t="s">
        <v>104</v>
      </c>
      <c r="D106" s="58">
        <v>10</v>
      </c>
      <c r="E106" s="58">
        <v>3</v>
      </c>
      <c r="F106" s="58">
        <v>-3</v>
      </c>
      <c r="G106" s="60">
        <v>-3</v>
      </c>
      <c r="H106" s="58">
        <v>0</v>
      </c>
      <c r="I106" s="58">
        <v>0</v>
      </c>
      <c r="J106" s="58">
        <v>6.81</v>
      </c>
      <c r="K106" s="58">
        <v>4.75</v>
      </c>
      <c r="L106" s="58">
        <v>4.72</v>
      </c>
      <c r="M106" s="58">
        <v>2.74</v>
      </c>
      <c r="N106" s="58">
        <v>3.45</v>
      </c>
      <c r="O106" s="58">
        <v>1.39</v>
      </c>
      <c r="P106" s="58">
        <v>3.33</v>
      </c>
      <c r="Q106" s="58">
        <v>1.36</v>
      </c>
      <c r="R106" s="58">
        <f>J106-N106-$H106</f>
        <v>3.3599999999999994</v>
      </c>
      <c r="S106" s="58">
        <f>K106-O106-$H106</f>
        <v>3.3600000000000003</v>
      </c>
      <c r="T106" s="58">
        <f>L106-P106-$I106</f>
        <v>1.3899999999999997</v>
      </c>
      <c r="U106" s="60">
        <f>M106-Q106-$I106</f>
        <v>1.3800000000000001</v>
      </c>
      <c r="V106" s="58">
        <v>0.504</v>
      </c>
      <c r="W106" s="58">
        <v>0.19800000000000001</v>
      </c>
      <c r="X106" s="58">
        <v>0.20399999999999999</v>
      </c>
      <c r="Y106" s="58">
        <v>7.3300000000000004E-2</v>
      </c>
      <c r="Z106" s="61">
        <f t="shared" ref="Z106" si="118">SUM(V106:Y106)</f>
        <v>0.97929999999999995</v>
      </c>
      <c r="AA106" s="58">
        <v>2.42</v>
      </c>
      <c r="AB106" s="58">
        <v>0.374</v>
      </c>
      <c r="AC106" s="58">
        <v>2.36</v>
      </c>
      <c r="AD106" s="58">
        <v>0.38300000000000001</v>
      </c>
    </row>
    <row r="107" spans="2:30" s="58" customFormat="1" ht="45" x14ac:dyDescent="0.25">
      <c r="B107" s="58">
        <v>1</v>
      </c>
      <c r="C107" s="59" t="s">
        <v>104</v>
      </c>
      <c r="D107" s="58">
        <v>10</v>
      </c>
      <c r="E107" s="58">
        <v>3</v>
      </c>
      <c r="F107" s="58">
        <v>-3</v>
      </c>
      <c r="G107" s="60">
        <v>-3</v>
      </c>
      <c r="H107" s="58">
        <v>0</v>
      </c>
      <c r="I107" s="58">
        <v>0</v>
      </c>
      <c r="J107" s="58">
        <v>7.06</v>
      </c>
      <c r="K107" s="58">
        <v>8.17</v>
      </c>
      <c r="L107" s="58">
        <v>8.39</v>
      </c>
      <c r="M107" s="58">
        <v>3.34</v>
      </c>
      <c r="N107" s="58">
        <v>0</v>
      </c>
      <c r="O107" s="58">
        <v>1.1200000000000001</v>
      </c>
      <c r="P107" s="58">
        <v>7.28</v>
      </c>
      <c r="Q107" s="58">
        <v>2.2400000000000002</v>
      </c>
      <c r="R107" s="58">
        <f>J107-N107-$H107</f>
        <v>7.06</v>
      </c>
      <c r="S107" s="58">
        <f>K107-O107-$H107</f>
        <v>7.05</v>
      </c>
      <c r="T107" s="58">
        <f>L107-P107-$I107</f>
        <v>1.1100000000000003</v>
      </c>
      <c r="U107" s="60">
        <f>M107-Q107-$I107</f>
        <v>1.0999999999999996</v>
      </c>
      <c r="V107" s="58">
        <v>0.84499999999999997</v>
      </c>
      <c r="W107" s="58">
        <v>1.38E-2</v>
      </c>
      <c r="X107" s="58">
        <v>1.11E-2</v>
      </c>
      <c r="Y107" s="58">
        <v>8.5999999999999993E-2</v>
      </c>
      <c r="Z107" s="61">
        <f t="shared" ref="Z107" si="119">SUM(V107:Y107)</f>
        <v>0.95589999999999997</v>
      </c>
      <c r="AA107" s="58">
        <v>8.1100000000000005E-2</v>
      </c>
      <c r="AB107" s="58">
        <v>0.20799999999999999</v>
      </c>
      <c r="AC107" s="58">
        <v>6.06</v>
      </c>
      <c r="AD107" s="58">
        <v>0.108</v>
      </c>
    </row>
    <row r="108" spans="2:30" s="14" customFormat="1" x14ac:dyDescent="0.25">
      <c r="C108" s="13"/>
      <c r="G108" s="15"/>
      <c r="U108" s="15"/>
      <c r="Z108" s="17"/>
    </row>
    <row r="109" spans="2:30" s="14" customFormat="1" x14ac:dyDescent="0.25">
      <c r="C109" s="13"/>
      <c r="G109" s="15"/>
      <c r="U109" s="15"/>
      <c r="Z109" s="17"/>
    </row>
    <row r="110" spans="2:30" s="14" customFormat="1" x14ac:dyDescent="0.25">
      <c r="C110" s="13"/>
      <c r="G110" s="15"/>
      <c r="U110" s="15"/>
      <c r="Z110" s="17"/>
    </row>
    <row r="111" spans="2:30" s="14" customFormat="1" x14ac:dyDescent="0.25">
      <c r="C111" s="13"/>
      <c r="G111" s="15"/>
      <c r="U111" s="15"/>
      <c r="Z111" s="17"/>
    </row>
    <row r="112" spans="2:30" s="14" customFormat="1" x14ac:dyDescent="0.25">
      <c r="C112" s="13"/>
      <c r="G112" s="15"/>
      <c r="U112" s="15"/>
      <c r="Z112" s="17"/>
    </row>
    <row r="113" spans="3:26" s="14" customFormat="1" x14ac:dyDescent="0.25">
      <c r="C113" s="13"/>
      <c r="G113" s="15"/>
      <c r="U113" s="15"/>
      <c r="Z113" s="17"/>
    </row>
    <row r="114" spans="3:26" s="14" customFormat="1" x14ac:dyDescent="0.25">
      <c r="C114" s="13"/>
      <c r="G114" s="15"/>
      <c r="U114" s="15"/>
      <c r="Z114" s="17"/>
    </row>
    <row r="115" spans="3:26" s="14" customFormat="1" x14ac:dyDescent="0.25">
      <c r="C115" s="13"/>
      <c r="G115" s="15"/>
      <c r="U115" s="15"/>
      <c r="Z115" s="17"/>
    </row>
    <row r="116" spans="3:26" s="14" customFormat="1" x14ac:dyDescent="0.25">
      <c r="C116" s="13"/>
      <c r="G116" s="15"/>
      <c r="U116" s="15"/>
      <c r="Z116" s="17"/>
    </row>
    <row r="117" spans="3:26" s="14" customFormat="1" x14ac:dyDescent="0.25">
      <c r="C117" s="13"/>
      <c r="G117" s="15"/>
      <c r="U117" s="15"/>
      <c r="Z117" s="17"/>
    </row>
    <row r="118" spans="3:26" s="11" customFormat="1" x14ac:dyDescent="0.25">
      <c r="C118" s="10"/>
      <c r="G118" s="12"/>
      <c r="U118" s="12"/>
      <c r="Z118" s="18"/>
    </row>
    <row r="119" spans="3:26" s="11" customFormat="1" x14ac:dyDescent="0.25">
      <c r="C119" s="10"/>
      <c r="G119" s="12"/>
      <c r="U119" s="12"/>
      <c r="Z119" s="18"/>
    </row>
  </sheetData>
  <mergeCells count="4">
    <mergeCell ref="D1:G1"/>
    <mergeCell ref="J1:U1"/>
    <mergeCell ref="V1:Y1"/>
    <mergeCell ref="AA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ABDB4-6AEF-4184-89E6-855BD3C5332D}">
  <dimension ref="A1:AD111"/>
  <sheetViews>
    <sheetView tabSelected="1" topLeftCell="F2" zoomScale="85" zoomScaleNormal="85" workbookViewId="0">
      <pane ySplit="1" topLeftCell="A87" activePane="bottomLeft" state="frozen"/>
      <selection activeCell="C2" sqref="C2"/>
      <selection pane="bottomLeft" activeCell="K99" sqref="K99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29.5703125" style="7" customWidth="1"/>
    <col min="5" max="5" width="11.140625" bestFit="1" customWidth="1"/>
    <col min="6" max="6" width="14.28515625" bestFit="1" customWidth="1"/>
    <col min="7" max="7" width="15" style="2" bestFit="1" customWidth="1"/>
    <col min="8" max="8" width="16.140625" bestFit="1" customWidth="1"/>
    <col min="9" max="9" width="16.140625" customWidth="1"/>
    <col min="18" max="20" width="10.42578125" bestFit="1" customWidth="1"/>
    <col min="21" max="21" width="10.42578125" style="2" bestFit="1" customWidth="1"/>
    <col min="26" max="26" width="9.140625" style="1"/>
    <col min="27" max="27" width="10.28515625" bestFit="1" customWidth="1"/>
  </cols>
  <sheetData>
    <row r="1" spans="1:30" s="3" customFormat="1" x14ac:dyDescent="0.25">
      <c r="C1" s="8"/>
      <c r="D1" s="78" t="s">
        <v>1</v>
      </c>
      <c r="E1" s="79"/>
      <c r="F1" s="79"/>
      <c r="G1" s="80"/>
      <c r="H1" s="43" t="s">
        <v>76</v>
      </c>
      <c r="I1" s="43"/>
      <c r="J1" s="78" t="s">
        <v>6</v>
      </c>
      <c r="K1" s="79"/>
      <c r="L1" s="79"/>
      <c r="M1" s="79"/>
      <c r="N1" s="79"/>
      <c r="O1" s="79"/>
      <c r="P1" s="79"/>
      <c r="Q1" s="81"/>
      <c r="R1" s="79"/>
      <c r="S1" s="79"/>
      <c r="T1" s="79"/>
      <c r="U1" s="80"/>
      <c r="V1" s="78" t="s">
        <v>15</v>
      </c>
      <c r="W1" s="79"/>
      <c r="X1" s="79"/>
      <c r="Y1" s="79"/>
      <c r="Z1" s="16"/>
      <c r="AA1" s="79" t="s">
        <v>16</v>
      </c>
      <c r="AB1" s="79"/>
      <c r="AC1" s="79"/>
      <c r="AD1" s="79"/>
    </row>
    <row r="2" spans="1:30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77</v>
      </c>
      <c r="I2" s="5" t="s">
        <v>78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24</v>
      </c>
      <c r="S2" s="5" t="s">
        <v>25</v>
      </c>
      <c r="T2" s="5" t="s">
        <v>26</v>
      </c>
      <c r="U2" s="6" t="s">
        <v>27</v>
      </c>
      <c r="V2" s="5" t="s">
        <v>19</v>
      </c>
      <c r="W2" s="5" t="s">
        <v>21</v>
      </c>
      <c r="X2" s="5" t="s">
        <v>20</v>
      </c>
      <c r="Y2" s="5" t="s">
        <v>22</v>
      </c>
      <c r="Z2" s="4" t="s">
        <v>42</v>
      </c>
      <c r="AA2" s="5" t="s">
        <v>17</v>
      </c>
      <c r="AB2" s="5" t="s">
        <v>18</v>
      </c>
      <c r="AC2" s="5">
        <v>1</v>
      </c>
      <c r="AD2" s="5">
        <v>2</v>
      </c>
    </row>
    <row r="3" spans="1:30" s="14" customFormat="1" ht="30.75" thickTop="1" x14ac:dyDescent="0.25">
      <c r="A3" s="14" t="s">
        <v>33</v>
      </c>
      <c r="B3" s="14">
        <v>0</v>
      </c>
      <c r="C3" s="13" t="s">
        <v>23</v>
      </c>
      <c r="D3" s="14">
        <v>-1</v>
      </c>
      <c r="E3" s="14">
        <v>1</v>
      </c>
      <c r="F3" s="14">
        <v>0</v>
      </c>
      <c r="G3" s="15">
        <v>0</v>
      </c>
      <c r="H3" s="14">
        <v>0</v>
      </c>
      <c r="I3" s="14">
        <v>0</v>
      </c>
      <c r="J3" s="14">
        <v>2.19</v>
      </c>
      <c r="K3" s="14">
        <v>2.19</v>
      </c>
      <c r="L3" s="14">
        <v>2.19</v>
      </c>
      <c r="M3" s="14">
        <v>2.19</v>
      </c>
      <c r="N3" s="14">
        <v>1.1100000000000001</v>
      </c>
      <c r="O3" s="14">
        <v>1.1100000000000001</v>
      </c>
      <c r="P3" s="14">
        <v>1.1100000000000001</v>
      </c>
      <c r="Q3" s="14">
        <v>1.1100000000000001</v>
      </c>
      <c r="R3" s="14">
        <f>J3-N3-$H3</f>
        <v>1.0799999999999998</v>
      </c>
      <c r="S3" s="14">
        <f>K3-O3-$H3</f>
        <v>1.0799999999999998</v>
      </c>
      <c r="T3" s="14">
        <f>L3-P3-$I3</f>
        <v>1.0799999999999998</v>
      </c>
      <c r="U3" s="15">
        <f>M3-Q3-$I3</f>
        <v>1.0799999999999998</v>
      </c>
      <c r="V3" s="14">
        <v>3.5400000000000001E-2</v>
      </c>
      <c r="W3" s="14">
        <v>3.5400000000000001E-2</v>
      </c>
      <c r="X3" s="14">
        <v>3.5400000000000001E-2</v>
      </c>
      <c r="Y3" s="14">
        <v>3.5400000000000001E-2</v>
      </c>
      <c r="Z3" s="17">
        <f>SUM(V3:Y3)</f>
        <v>0.1416</v>
      </c>
      <c r="AA3" s="14">
        <v>7.8700000000000006E-2</v>
      </c>
      <c r="AB3" s="14">
        <v>7.8700000000000006E-2</v>
      </c>
      <c r="AC3" s="14">
        <v>7.6200000000000004E-2</v>
      </c>
      <c r="AD3" s="14">
        <v>7.6200000000000004E-2</v>
      </c>
    </row>
    <row r="4" spans="1:30" s="14" customFormat="1" ht="30" x14ac:dyDescent="0.25">
      <c r="B4" s="14">
        <v>1</v>
      </c>
      <c r="C4" s="13" t="s">
        <v>23</v>
      </c>
      <c r="D4" s="14">
        <v>-1</v>
      </c>
      <c r="E4" s="14">
        <v>1</v>
      </c>
      <c r="F4" s="14">
        <v>0</v>
      </c>
      <c r="G4" s="15">
        <v>0</v>
      </c>
      <c r="H4" s="14">
        <v>0</v>
      </c>
      <c r="I4" s="14">
        <v>0</v>
      </c>
      <c r="J4" s="14">
        <v>1.18</v>
      </c>
      <c r="K4" s="14">
        <v>2.2799999999999998</v>
      </c>
      <c r="L4" s="14">
        <v>2.2799999999999998</v>
      </c>
      <c r="M4" s="14">
        <v>2.17</v>
      </c>
      <c r="N4" s="14">
        <v>0</v>
      </c>
      <c r="O4" s="14">
        <v>1.1000000000000001</v>
      </c>
      <c r="P4" s="14">
        <v>1.21</v>
      </c>
      <c r="Q4" s="14">
        <v>1.1000000000000001</v>
      </c>
      <c r="R4" s="14">
        <f>J4-N4-$H4</f>
        <v>1.18</v>
      </c>
      <c r="S4" s="14">
        <f>K4-O4-$H4</f>
        <v>1.1799999999999997</v>
      </c>
      <c r="T4" s="14">
        <f>L4-P4-$I4</f>
        <v>1.0699999999999998</v>
      </c>
      <c r="U4" s="15">
        <f>M4-Q4-$I4</f>
        <v>1.0699999999999998</v>
      </c>
      <c r="V4" s="14">
        <v>9.1700000000000004E-2</v>
      </c>
      <c r="W4" s="14">
        <v>3.0700000000000002E-2</v>
      </c>
      <c r="X4" s="14">
        <v>3.0700000000000002E-2</v>
      </c>
      <c r="Y4" s="14">
        <v>3.4000000000000002E-2</v>
      </c>
      <c r="Z4" s="17">
        <f>SUM(V4:Y4)</f>
        <v>0.18710000000000002</v>
      </c>
      <c r="AA4" s="14">
        <v>3.7100000000000001E-2</v>
      </c>
      <c r="AB4" s="14">
        <v>7.1199999999999999E-2</v>
      </c>
      <c r="AC4" s="14">
        <v>0.14499999999999999</v>
      </c>
      <c r="AD4" s="14">
        <v>6.9199999999999998E-2</v>
      </c>
    </row>
    <row r="5" spans="1:30" s="14" customFormat="1" ht="30" x14ac:dyDescent="0.25">
      <c r="B5" s="14">
        <v>0</v>
      </c>
      <c r="C5" s="13" t="s">
        <v>31</v>
      </c>
      <c r="D5" s="14" t="s">
        <v>32</v>
      </c>
      <c r="E5" s="14">
        <v>1</v>
      </c>
      <c r="F5" s="14">
        <v>0</v>
      </c>
      <c r="G5" s="15">
        <v>0</v>
      </c>
      <c r="H5" s="14">
        <v>0</v>
      </c>
      <c r="I5" s="14">
        <v>0</v>
      </c>
      <c r="J5" s="14">
        <v>2.76</v>
      </c>
      <c r="K5" s="14">
        <v>2.76</v>
      </c>
      <c r="L5" s="14">
        <v>2.76</v>
      </c>
      <c r="M5" s="14">
        <v>2.76</v>
      </c>
      <c r="N5" s="14">
        <v>1.42</v>
      </c>
      <c r="O5" s="14">
        <v>1.42</v>
      </c>
      <c r="P5" s="14">
        <v>1.42</v>
      </c>
      <c r="Q5" s="14">
        <v>1.42</v>
      </c>
      <c r="R5" s="14">
        <f t="shared" ref="R5:S15" si="0">J5-N5-$H5</f>
        <v>1.3399999999999999</v>
      </c>
      <c r="S5" s="14">
        <f t="shared" si="0"/>
        <v>1.3399999999999999</v>
      </c>
      <c r="T5" s="14">
        <f t="shared" ref="T5:U8" si="1">L5-P5-$I5</f>
        <v>1.3399999999999999</v>
      </c>
      <c r="U5" s="15">
        <f t="shared" si="1"/>
        <v>1.3399999999999999</v>
      </c>
      <c r="V5" s="14">
        <v>0.126</v>
      </c>
      <c r="W5" s="14">
        <v>0.126</v>
      </c>
      <c r="X5" s="14">
        <v>0.126</v>
      </c>
      <c r="Y5" s="14">
        <v>0.126</v>
      </c>
      <c r="Z5" s="17">
        <f t="shared" ref="Z5:Z8" si="2">SUM(V5:Y5)</f>
        <v>0.504</v>
      </c>
      <c r="AA5" s="14">
        <v>0.35799999999999998</v>
      </c>
      <c r="AB5" s="14">
        <v>0.35799999999999998</v>
      </c>
      <c r="AC5" s="14">
        <v>0.33600000000000002</v>
      </c>
      <c r="AD5" s="14">
        <v>0.33600000000000002</v>
      </c>
    </row>
    <row r="6" spans="1:30" s="14" customFormat="1" ht="30" x14ac:dyDescent="0.25">
      <c r="B6" s="14">
        <v>1</v>
      </c>
      <c r="C6" s="13" t="s">
        <v>31</v>
      </c>
      <c r="D6" s="14" t="s">
        <v>32</v>
      </c>
      <c r="E6" s="14">
        <v>1</v>
      </c>
      <c r="F6" s="14">
        <v>0</v>
      </c>
      <c r="G6" s="15">
        <v>0</v>
      </c>
      <c r="H6" s="14">
        <v>0</v>
      </c>
      <c r="I6" s="14">
        <v>0</v>
      </c>
      <c r="J6" s="14">
        <v>1.8</v>
      </c>
      <c r="K6" s="14">
        <v>3.06</v>
      </c>
      <c r="L6" s="14">
        <v>3.04</v>
      </c>
      <c r="M6" s="14">
        <v>2.63</v>
      </c>
      <c r="N6" s="14">
        <v>0</v>
      </c>
      <c r="O6" s="14">
        <v>1.25</v>
      </c>
      <c r="P6" s="14">
        <v>1.78</v>
      </c>
      <c r="Q6" s="14">
        <v>1.37</v>
      </c>
      <c r="R6" s="14">
        <f>J6-N6-$H6</f>
        <v>1.8</v>
      </c>
      <c r="S6" s="14">
        <f>K6-O6-$H6</f>
        <v>1.81</v>
      </c>
      <c r="T6" s="14">
        <f>L6-P6-$I6</f>
        <v>1.26</v>
      </c>
      <c r="U6" s="15">
        <f>M6-Q6-$I6</f>
        <v>1.2599999999999998</v>
      </c>
      <c r="V6" s="14">
        <v>0.28299999999999997</v>
      </c>
      <c r="W6" s="14">
        <v>8.1000000000000003E-2</v>
      </c>
      <c r="X6" s="14">
        <v>8.2299999999999998E-2</v>
      </c>
      <c r="Y6" s="14">
        <v>0.124</v>
      </c>
      <c r="Z6" s="17">
        <f>SUM(V6:Y6)</f>
        <v>0.57030000000000003</v>
      </c>
      <c r="AA6" s="14">
        <v>0.126</v>
      </c>
      <c r="AB6" s="14">
        <v>0.27100000000000002</v>
      </c>
      <c r="AC6" s="14">
        <v>0.65700000000000003</v>
      </c>
      <c r="AD6" s="14">
        <v>0.26</v>
      </c>
    </row>
    <row r="7" spans="1:30" s="14" customFormat="1" ht="30" x14ac:dyDescent="0.25">
      <c r="B7" s="14">
        <v>0</v>
      </c>
      <c r="C7" s="13" t="s">
        <v>28</v>
      </c>
      <c r="D7" s="14" t="s">
        <v>30</v>
      </c>
      <c r="E7" s="14">
        <v>1</v>
      </c>
      <c r="F7" s="14">
        <v>0</v>
      </c>
      <c r="G7" s="15">
        <v>0</v>
      </c>
      <c r="H7" s="14">
        <v>0</v>
      </c>
      <c r="I7" s="14">
        <v>0</v>
      </c>
      <c r="J7" s="14">
        <v>3.69</v>
      </c>
      <c r="K7" s="14">
        <v>3.69</v>
      </c>
      <c r="L7" s="14">
        <v>3.69</v>
      </c>
      <c r="M7" s="14">
        <v>3.69</v>
      </c>
      <c r="N7" s="14">
        <v>1.85</v>
      </c>
      <c r="O7" s="14">
        <v>1.85</v>
      </c>
      <c r="P7" s="14">
        <v>1.85</v>
      </c>
      <c r="Q7" s="14">
        <v>1.85</v>
      </c>
      <c r="R7" s="14">
        <f t="shared" si="0"/>
        <v>1.8399999999999999</v>
      </c>
      <c r="S7" s="14">
        <f t="shared" si="0"/>
        <v>1.8399999999999999</v>
      </c>
      <c r="T7" s="14">
        <f t="shared" si="1"/>
        <v>1.8399999999999999</v>
      </c>
      <c r="U7" s="15">
        <f t="shared" si="1"/>
        <v>1.8399999999999999</v>
      </c>
      <c r="V7" s="14">
        <v>0.22700000000000001</v>
      </c>
      <c r="W7" s="14">
        <v>0.22700000000000001</v>
      </c>
      <c r="X7" s="14">
        <v>0.22700000000000001</v>
      </c>
      <c r="Y7" s="14">
        <v>0.22700000000000001</v>
      </c>
      <c r="Z7" s="17">
        <f t="shared" si="2"/>
        <v>0.90800000000000003</v>
      </c>
      <c r="AA7" s="14">
        <v>0.84199999999999997</v>
      </c>
      <c r="AB7" s="14">
        <v>0.84199999999999997</v>
      </c>
      <c r="AC7" s="14">
        <v>0.83399999999999996</v>
      </c>
      <c r="AD7" s="14">
        <v>0.83399999999999996</v>
      </c>
    </row>
    <row r="8" spans="1:30" s="14" customFormat="1" ht="30" x14ac:dyDescent="0.25">
      <c r="B8" s="14">
        <v>1</v>
      </c>
      <c r="C8" s="13" t="s">
        <v>28</v>
      </c>
      <c r="D8" s="14" t="s">
        <v>30</v>
      </c>
      <c r="E8" s="14">
        <v>1</v>
      </c>
      <c r="F8" s="14">
        <v>0</v>
      </c>
      <c r="G8" s="15">
        <v>0</v>
      </c>
      <c r="H8" s="14">
        <v>0</v>
      </c>
      <c r="I8" s="14">
        <v>0</v>
      </c>
      <c r="J8" s="14">
        <v>3</v>
      </c>
      <c r="K8" s="14">
        <v>4.3899999999999997</v>
      </c>
      <c r="L8" s="14">
        <v>4.1900000000000004</v>
      </c>
      <c r="M8" s="14">
        <v>3.66</v>
      </c>
      <c r="N8" s="14">
        <v>0</v>
      </c>
      <c r="O8" s="14">
        <v>1.39</v>
      </c>
      <c r="P8" s="14">
        <v>2.63</v>
      </c>
      <c r="Q8" s="14">
        <v>2.09</v>
      </c>
      <c r="R8" s="14">
        <f t="shared" si="0"/>
        <v>3</v>
      </c>
      <c r="S8" s="14">
        <f t="shared" si="0"/>
        <v>3</v>
      </c>
      <c r="T8" s="14">
        <f t="shared" si="1"/>
        <v>1.5600000000000005</v>
      </c>
      <c r="U8" s="15">
        <f t="shared" si="1"/>
        <v>1.5700000000000003</v>
      </c>
      <c r="V8" s="14">
        <v>0.44</v>
      </c>
      <c r="W8" s="14">
        <v>0.11</v>
      </c>
      <c r="X8" s="14">
        <v>0.13400000000000001</v>
      </c>
      <c r="Y8" s="14">
        <v>0.22800000000000001</v>
      </c>
      <c r="Z8" s="17">
        <f t="shared" si="2"/>
        <v>0.91200000000000003</v>
      </c>
      <c r="AA8" s="14">
        <v>0.35099999999999998</v>
      </c>
      <c r="AB8" s="14">
        <v>0.63</v>
      </c>
      <c r="AC8" s="14">
        <v>1.65</v>
      </c>
      <c r="AD8" s="14">
        <v>0.56599999999999995</v>
      </c>
    </row>
    <row r="9" spans="1:30" s="58" customFormat="1" x14ac:dyDescent="0.25">
      <c r="C9" s="59"/>
      <c r="G9" s="60"/>
      <c r="U9" s="60"/>
      <c r="Z9" s="61"/>
    </row>
    <row r="10" spans="1:30" s="14" customFormat="1" ht="45" x14ac:dyDescent="0.25">
      <c r="B10" s="14">
        <v>0</v>
      </c>
      <c r="C10" s="13" t="s">
        <v>35</v>
      </c>
      <c r="D10" s="14">
        <v>-1</v>
      </c>
      <c r="E10" s="14">
        <v>1</v>
      </c>
      <c r="F10" s="14">
        <v>0</v>
      </c>
      <c r="G10" s="15">
        <v>3</v>
      </c>
      <c r="H10" s="14">
        <v>0</v>
      </c>
      <c r="I10" s="14">
        <v>0</v>
      </c>
      <c r="J10" s="14">
        <v>2.33</v>
      </c>
      <c r="K10" s="14">
        <v>3.13</v>
      </c>
      <c r="L10" s="14">
        <v>2.33</v>
      </c>
      <c r="M10" s="14">
        <v>3.13</v>
      </c>
      <c r="N10" s="14">
        <v>1.07</v>
      </c>
      <c r="O10" s="14">
        <v>1.87</v>
      </c>
      <c r="P10" s="14">
        <v>1.06</v>
      </c>
      <c r="Q10" s="14">
        <v>1.87</v>
      </c>
      <c r="R10" s="14">
        <f t="shared" ref="R10:R15" si="3">J10-N10-$H10</f>
        <v>1.26</v>
      </c>
      <c r="S10" s="14">
        <f t="shared" si="0"/>
        <v>1.2599999999999998</v>
      </c>
      <c r="T10" s="14">
        <f t="shared" ref="T10:U14" si="4">L10-P10-$I10</f>
        <v>1.27</v>
      </c>
      <c r="U10" s="15">
        <f t="shared" si="4"/>
        <v>1.2599999999999998</v>
      </c>
      <c r="V10" s="14">
        <v>2.0799999999999999E-2</v>
      </c>
      <c r="W10" s="14">
        <v>0.188</v>
      </c>
      <c r="X10" s="14">
        <v>2.0899999999999998E-2</v>
      </c>
      <c r="Y10" s="14">
        <v>0.188</v>
      </c>
      <c r="Z10" s="17">
        <f>SUM(V10:Y10)</f>
        <v>0.41769999999999996</v>
      </c>
      <c r="AA10" s="14">
        <v>4.4499999999999998E-2</v>
      </c>
      <c r="AB10" s="14">
        <v>0.70199999999999996</v>
      </c>
      <c r="AC10" s="14">
        <v>0.26400000000000001</v>
      </c>
      <c r="AD10" s="14">
        <v>0.26400000000000001</v>
      </c>
    </row>
    <row r="11" spans="1:30" s="14" customFormat="1" ht="45" x14ac:dyDescent="0.25">
      <c r="B11" s="14">
        <v>1</v>
      </c>
      <c r="C11" s="13" t="s">
        <v>35</v>
      </c>
      <c r="D11" s="14">
        <v>-1</v>
      </c>
      <c r="E11" s="14">
        <v>1</v>
      </c>
      <c r="F11" s="14">
        <v>0</v>
      </c>
      <c r="G11" s="15">
        <v>3</v>
      </c>
      <c r="H11" s="14">
        <v>0</v>
      </c>
      <c r="I11" s="14">
        <v>0</v>
      </c>
      <c r="J11" s="14">
        <v>1.33</v>
      </c>
      <c r="K11" s="14">
        <v>3.13</v>
      </c>
      <c r="L11" s="14">
        <v>2.54</v>
      </c>
      <c r="M11" s="14">
        <v>3.09</v>
      </c>
      <c r="N11" s="14">
        <v>0</v>
      </c>
      <c r="O11" s="14">
        <v>1.79</v>
      </c>
      <c r="P11" s="14">
        <v>1.28</v>
      </c>
      <c r="Q11" s="14">
        <v>1.83</v>
      </c>
      <c r="R11" s="14">
        <f>J11-N11-$H11</f>
        <v>1.33</v>
      </c>
      <c r="S11" s="14">
        <f>K11-O11-$H11</f>
        <v>1.3399999999999999</v>
      </c>
      <c r="T11" s="14">
        <f>L11-P11-$I11</f>
        <v>1.26</v>
      </c>
      <c r="U11" s="15">
        <f>M11-Q11-$I11</f>
        <v>1.2599999999999998</v>
      </c>
      <c r="V11" s="14">
        <v>5.4199999999999998E-2</v>
      </c>
      <c r="W11" s="14">
        <v>0.18099999999999999</v>
      </c>
      <c r="X11" s="14">
        <v>1.6199999999999999E-2</v>
      </c>
      <c r="Y11" s="14">
        <v>0.189</v>
      </c>
      <c r="Z11" s="17">
        <f>SUM(V11:Y11)</f>
        <v>0.44040000000000001</v>
      </c>
      <c r="AA11" s="14">
        <v>2.0799999999999999E-2</v>
      </c>
      <c r="AB11" s="14">
        <v>6.7000000000000004E-2</v>
      </c>
      <c r="AC11" s="14">
        <v>0.314</v>
      </c>
      <c r="AD11" s="14">
        <v>0.25800000000000001</v>
      </c>
    </row>
    <row r="12" spans="1:30" s="14" customFormat="1" ht="45" x14ac:dyDescent="0.25">
      <c r="B12" s="14">
        <v>0</v>
      </c>
      <c r="C12" s="13" t="s">
        <v>43</v>
      </c>
      <c r="D12" s="14" t="s">
        <v>32</v>
      </c>
      <c r="E12" s="14">
        <v>1</v>
      </c>
      <c r="F12" s="14">
        <v>0</v>
      </c>
      <c r="G12" s="15">
        <v>3</v>
      </c>
      <c r="H12" s="14">
        <v>0</v>
      </c>
      <c r="I12" s="14">
        <v>0</v>
      </c>
      <c r="J12" s="14">
        <v>2.76</v>
      </c>
      <c r="K12" s="14">
        <v>4.3</v>
      </c>
      <c r="L12" s="14">
        <v>2.74</v>
      </c>
      <c r="M12" s="14">
        <v>4.3099999999999996</v>
      </c>
      <c r="N12" s="14">
        <v>1.18</v>
      </c>
      <c r="O12" s="14">
        <v>2.72</v>
      </c>
      <c r="P12" s="14">
        <v>1.17</v>
      </c>
      <c r="Q12" s="14">
        <v>2.74</v>
      </c>
      <c r="R12" s="14">
        <f t="shared" si="3"/>
        <v>1.5799999999999998</v>
      </c>
      <c r="S12" s="14">
        <f t="shared" si="0"/>
        <v>1.5799999999999996</v>
      </c>
      <c r="T12" s="14">
        <f t="shared" si="4"/>
        <v>1.5700000000000003</v>
      </c>
      <c r="U12" s="15">
        <f t="shared" si="4"/>
        <v>1.5699999999999994</v>
      </c>
      <c r="V12" s="14">
        <v>6.9000000000000006E-2</v>
      </c>
      <c r="W12" s="14">
        <v>0.29599999999999999</v>
      </c>
      <c r="X12" s="14">
        <v>7.0199999999999999E-2</v>
      </c>
      <c r="Y12" s="14">
        <v>0.29399999999999998</v>
      </c>
      <c r="Z12" s="17">
        <f t="shared" ref="Z12:Z15" si="5">SUM(V12:Y12)</f>
        <v>0.72919999999999996</v>
      </c>
      <c r="AA12" s="14">
        <v>0.16300000000000001</v>
      </c>
      <c r="AB12" s="14">
        <v>1.61</v>
      </c>
      <c r="AC12" s="14">
        <v>0.57499999999999996</v>
      </c>
      <c r="AD12" s="14">
        <v>0.57199999999999995</v>
      </c>
    </row>
    <row r="13" spans="1:30" s="14" customFormat="1" ht="45" x14ac:dyDescent="0.25">
      <c r="B13" s="14">
        <v>1</v>
      </c>
      <c r="C13" s="13" t="s">
        <v>43</v>
      </c>
      <c r="D13" s="14" t="s">
        <v>32</v>
      </c>
      <c r="E13" s="14">
        <v>1</v>
      </c>
      <c r="F13" s="14">
        <v>0</v>
      </c>
      <c r="G13" s="15">
        <v>3</v>
      </c>
      <c r="H13" s="14">
        <v>0</v>
      </c>
      <c r="I13" s="14">
        <v>0</v>
      </c>
      <c r="J13" s="14">
        <v>1.86</v>
      </c>
      <c r="K13" s="14">
        <v>4.25</v>
      </c>
      <c r="L13" s="14">
        <v>3.13</v>
      </c>
      <c r="M13" s="14">
        <v>4.18</v>
      </c>
      <c r="N13" s="14">
        <v>0</v>
      </c>
      <c r="O13" s="14">
        <v>2.39</v>
      </c>
      <c r="P13" s="14">
        <v>1.63</v>
      </c>
      <c r="Q13" s="14">
        <v>2.67</v>
      </c>
      <c r="R13" s="14">
        <f>J13-N13-$H13</f>
        <v>1.86</v>
      </c>
      <c r="S13" s="14">
        <f>K13-O13-$H13</f>
        <v>1.8599999999999999</v>
      </c>
      <c r="T13" s="14">
        <f>L13-P13-$I13</f>
        <v>1.5</v>
      </c>
      <c r="U13" s="15">
        <f>M13-Q13-$I13</f>
        <v>1.5099999999999998</v>
      </c>
      <c r="V13" s="14">
        <v>0.15</v>
      </c>
      <c r="W13" s="14">
        <v>0.27500000000000002</v>
      </c>
      <c r="X13" s="14">
        <v>4.1700000000000001E-2</v>
      </c>
      <c r="Y13" s="14">
        <v>0.29399999999999998</v>
      </c>
      <c r="Z13" s="17">
        <f>SUM(V13:Y13)</f>
        <v>0.76070000000000004</v>
      </c>
      <c r="AA13" s="14">
        <v>6.7799999999999999E-2</v>
      </c>
      <c r="AB13" s="14">
        <v>1.44</v>
      </c>
      <c r="AC13" s="14">
        <v>0.78800000000000003</v>
      </c>
      <c r="AD13" s="14">
        <v>0.50600000000000001</v>
      </c>
    </row>
    <row r="14" spans="1:30" s="14" customFormat="1" ht="30" x14ac:dyDescent="0.25">
      <c r="B14" s="14">
        <v>0</v>
      </c>
      <c r="C14" s="13" t="s">
        <v>36</v>
      </c>
      <c r="D14" s="14" t="s">
        <v>30</v>
      </c>
      <c r="E14" s="14">
        <v>1</v>
      </c>
      <c r="F14" s="14">
        <v>0</v>
      </c>
      <c r="G14" s="15">
        <v>3</v>
      </c>
      <c r="H14" s="14">
        <v>0</v>
      </c>
      <c r="I14" s="14">
        <v>0</v>
      </c>
      <c r="J14" s="14">
        <v>3.29</v>
      </c>
      <c r="K14" s="14">
        <v>5.31</v>
      </c>
      <c r="L14" s="14">
        <v>3.29</v>
      </c>
      <c r="M14" s="14">
        <v>5.31</v>
      </c>
      <c r="N14" s="14">
        <v>1.36</v>
      </c>
      <c r="O14" s="14">
        <v>3.37</v>
      </c>
      <c r="P14" s="14">
        <v>1.36</v>
      </c>
      <c r="Q14" s="14">
        <v>3.37</v>
      </c>
      <c r="R14" s="14">
        <f t="shared" si="3"/>
        <v>1.93</v>
      </c>
      <c r="S14" s="14">
        <f t="shared" si="0"/>
        <v>1.9399999999999995</v>
      </c>
      <c r="T14" s="14">
        <f t="shared" si="4"/>
        <v>1.93</v>
      </c>
      <c r="U14" s="15">
        <f t="shared" si="4"/>
        <v>1.9399999999999995</v>
      </c>
      <c r="V14" s="14">
        <v>0.13100000000000001</v>
      </c>
      <c r="W14" s="14">
        <v>0.35099999999999998</v>
      </c>
      <c r="X14" s="14">
        <v>0.13100000000000001</v>
      </c>
      <c r="Y14" s="14">
        <v>0.35099999999999998</v>
      </c>
      <c r="Z14" s="17">
        <f t="shared" si="5"/>
        <v>0.96399999999999997</v>
      </c>
      <c r="AA14" s="14">
        <v>0.35599999999999998</v>
      </c>
      <c r="AB14" s="14">
        <v>2.37</v>
      </c>
      <c r="AC14" s="14">
        <v>0.93200000000000005</v>
      </c>
      <c r="AD14" s="14">
        <v>0.93200000000000005</v>
      </c>
    </row>
    <row r="15" spans="1:30" s="14" customFormat="1" ht="30" x14ac:dyDescent="0.25">
      <c r="B15" s="14">
        <v>1</v>
      </c>
      <c r="C15" s="13" t="s">
        <v>36</v>
      </c>
      <c r="D15" s="14" t="s">
        <v>30</v>
      </c>
      <c r="E15" s="14">
        <v>1</v>
      </c>
      <c r="F15" s="14">
        <v>0</v>
      </c>
      <c r="G15" s="15">
        <v>3</v>
      </c>
      <c r="H15" s="14">
        <v>0</v>
      </c>
      <c r="I15" s="14">
        <v>0</v>
      </c>
      <c r="J15" s="14">
        <v>2.65</v>
      </c>
      <c r="K15" s="14">
        <v>5.35</v>
      </c>
      <c r="L15" s="14">
        <v>3.82</v>
      </c>
      <c r="M15" s="14">
        <v>5.34</v>
      </c>
      <c r="N15" s="14">
        <v>0</v>
      </c>
      <c r="O15" s="14">
        <v>2.7</v>
      </c>
      <c r="P15" s="14">
        <v>2.15</v>
      </c>
      <c r="Q15" s="14">
        <v>3.66</v>
      </c>
      <c r="R15" s="14">
        <f t="shared" si="3"/>
        <v>2.65</v>
      </c>
      <c r="S15" s="14">
        <f t="shared" si="0"/>
        <v>2.6499999999999995</v>
      </c>
      <c r="T15" s="14">
        <f t="shared" ref="T15:U15" si="6">L15-P15-$I15</f>
        <v>1.67</v>
      </c>
      <c r="U15" s="15">
        <f t="shared" si="6"/>
        <v>1.6799999999999997</v>
      </c>
      <c r="V15" s="14">
        <v>0.24</v>
      </c>
      <c r="W15" s="14">
        <v>0.32300000000000001</v>
      </c>
      <c r="X15" s="14">
        <v>7.4399999999999994E-2</v>
      </c>
      <c r="Y15" s="14">
        <v>0.32900000000000001</v>
      </c>
      <c r="Z15" s="17">
        <f t="shared" si="5"/>
        <v>0.96639999999999993</v>
      </c>
      <c r="AA15" s="14">
        <v>0.16</v>
      </c>
      <c r="AB15" s="14">
        <v>2.08</v>
      </c>
      <c r="AC15" s="14">
        <v>1.49</v>
      </c>
      <c r="AD15" s="14">
        <v>0.67500000000000004</v>
      </c>
    </row>
    <row r="16" spans="1:30" s="58" customFormat="1" x14ac:dyDescent="0.25">
      <c r="C16" s="59"/>
      <c r="G16" s="60"/>
      <c r="U16" s="60"/>
      <c r="Z16" s="61"/>
    </row>
    <row r="17" spans="2:30" s="14" customFormat="1" ht="30" x14ac:dyDescent="0.25">
      <c r="B17" s="14">
        <v>0</v>
      </c>
      <c r="C17" s="13" t="s">
        <v>88</v>
      </c>
      <c r="D17" s="14">
        <v>-1</v>
      </c>
      <c r="E17" s="14">
        <v>1</v>
      </c>
      <c r="F17" s="14">
        <v>0</v>
      </c>
      <c r="G17" s="15">
        <v>-4</v>
      </c>
      <c r="H17" s="14">
        <v>0</v>
      </c>
      <c r="I17" s="14">
        <v>0</v>
      </c>
      <c r="J17" s="14">
        <v>2.17</v>
      </c>
      <c r="K17" s="14">
        <v>2.04</v>
      </c>
      <c r="L17" s="14">
        <v>2.17</v>
      </c>
      <c r="M17" s="14">
        <v>2.04</v>
      </c>
      <c r="N17" s="14">
        <v>1.1299999999999999</v>
      </c>
      <c r="O17" s="14">
        <v>1</v>
      </c>
      <c r="P17" s="14">
        <v>1.1299999999999999</v>
      </c>
      <c r="Q17" s="14">
        <v>1</v>
      </c>
      <c r="R17" s="14">
        <f t="shared" ref="R17:S22" si="7">J17-N17-$H17</f>
        <v>1.04</v>
      </c>
      <c r="S17" s="14">
        <f t="shared" si="7"/>
        <v>1.04</v>
      </c>
      <c r="T17" s="14">
        <f t="shared" ref="T17:U22" si="8">L17-P17-$I17</f>
        <v>1.04</v>
      </c>
      <c r="U17" s="15">
        <f t="shared" si="8"/>
        <v>1.04</v>
      </c>
      <c r="V17" s="14">
        <v>3.8699999999999998E-2</v>
      </c>
      <c r="W17" s="14">
        <v>8.0500000000000005E-4</v>
      </c>
      <c r="X17" s="14">
        <v>3.8699999999999998E-2</v>
      </c>
      <c r="Y17" s="14">
        <v>8.0500000000000005E-4</v>
      </c>
      <c r="Z17" s="17">
        <f t="shared" ref="Z17:Z22" si="9">SUM(V17:Y17)</f>
        <v>7.9009999999999997E-2</v>
      </c>
      <c r="AA17" s="14">
        <v>8.7300000000000003E-2</v>
      </c>
      <c r="AB17" s="14">
        <v>1.6100000000000001E-3</v>
      </c>
      <c r="AC17" s="14">
        <v>4.1200000000000001E-2</v>
      </c>
      <c r="AD17" s="14">
        <v>4.1200000000000001E-2</v>
      </c>
    </row>
    <row r="18" spans="2:30" s="14" customFormat="1" ht="30" x14ac:dyDescent="0.25">
      <c r="B18" s="14">
        <v>1</v>
      </c>
      <c r="C18" s="13" t="s">
        <v>88</v>
      </c>
      <c r="D18" s="14">
        <v>-1</v>
      </c>
      <c r="E18" s="14">
        <v>1</v>
      </c>
      <c r="F18" s="14">
        <v>0</v>
      </c>
      <c r="G18" s="15">
        <v>-4</v>
      </c>
      <c r="H18" s="14">
        <v>0</v>
      </c>
      <c r="I18" s="14">
        <v>0</v>
      </c>
      <c r="J18" s="14">
        <v>1.1599999999999999</v>
      </c>
      <c r="K18" s="14">
        <v>2.12</v>
      </c>
      <c r="L18" s="14">
        <v>2.23</v>
      </c>
      <c r="M18" s="14">
        <v>2.0499999999999998</v>
      </c>
      <c r="N18" s="14">
        <v>0</v>
      </c>
      <c r="O18" s="14">
        <v>0.95899999999999996</v>
      </c>
      <c r="P18" s="14">
        <v>1.19</v>
      </c>
      <c r="Q18" s="14">
        <v>1.02</v>
      </c>
      <c r="R18" s="14">
        <f>J18-N18-$H18</f>
        <v>1.1599999999999999</v>
      </c>
      <c r="S18" s="14">
        <f>K18-O18-$H18</f>
        <v>1.161</v>
      </c>
      <c r="T18" s="14">
        <f>L18-P18-$I18</f>
        <v>1.04</v>
      </c>
      <c r="U18" s="15">
        <f>M18-Q18-$I18</f>
        <v>1.0299999999999998</v>
      </c>
      <c r="V18" s="14">
        <v>0.1</v>
      </c>
      <c r="W18" s="14">
        <v>7.0200000000000004E-4</v>
      </c>
      <c r="X18" s="14">
        <v>3.4200000000000001E-2</v>
      </c>
      <c r="Y18" s="14">
        <v>7.4700000000000005E-4</v>
      </c>
      <c r="Z18" s="17">
        <f>SUM(V18:Y18)</f>
        <v>0.13564899999999999</v>
      </c>
      <c r="AA18" s="14">
        <v>0.40799999999999997</v>
      </c>
      <c r="AB18" s="14">
        <v>1.4300000000000001E-3</v>
      </c>
      <c r="AC18" s="14">
        <v>0.11600000000000001</v>
      </c>
      <c r="AD18" s="14">
        <v>3.6200000000000003E-2</v>
      </c>
    </row>
    <row r="19" spans="2:30" s="14" customFormat="1" ht="45" x14ac:dyDescent="0.25">
      <c r="B19" s="14">
        <v>0</v>
      </c>
      <c r="C19" s="13" t="s">
        <v>87</v>
      </c>
      <c r="D19" s="14" t="s">
        <v>85</v>
      </c>
      <c r="E19" s="14">
        <v>1</v>
      </c>
      <c r="F19" s="14">
        <v>0</v>
      </c>
      <c r="G19" s="15">
        <v>-4</v>
      </c>
      <c r="H19" s="14">
        <v>0</v>
      </c>
      <c r="I19" s="14">
        <v>0</v>
      </c>
      <c r="J19" s="14">
        <v>4.07</v>
      </c>
      <c r="K19" s="14">
        <v>2.4700000000000002</v>
      </c>
      <c r="L19" s="14">
        <v>4.07</v>
      </c>
      <c r="M19" s="14">
        <v>2.4700000000000002</v>
      </c>
      <c r="N19" s="14">
        <v>2.64</v>
      </c>
      <c r="O19" s="14">
        <v>1.05</v>
      </c>
      <c r="P19" s="14">
        <v>2.64</v>
      </c>
      <c r="Q19" s="14">
        <v>1.05</v>
      </c>
      <c r="R19" s="14">
        <f t="shared" si="7"/>
        <v>1.4300000000000002</v>
      </c>
      <c r="S19" s="14">
        <f t="shared" si="7"/>
        <v>1.4200000000000002</v>
      </c>
      <c r="T19" s="14">
        <f t="shared" si="8"/>
        <v>1.4300000000000002</v>
      </c>
      <c r="U19" s="15">
        <f t="shared" si="8"/>
        <v>1.4200000000000002</v>
      </c>
      <c r="V19" s="14">
        <v>0.27500000000000002</v>
      </c>
      <c r="W19" s="14">
        <v>2.4799999999999999E-2</v>
      </c>
      <c r="X19" s="14">
        <v>0.27500000000000002</v>
      </c>
      <c r="Y19" s="14">
        <v>2.4799999999999999E-2</v>
      </c>
      <c r="Z19" s="17">
        <f t="shared" si="9"/>
        <v>0.59960000000000002</v>
      </c>
      <c r="AA19" s="14">
        <v>1.45</v>
      </c>
      <c r="AB19" s="14">
        <v>5.1900000000000002E-2</v>
      </c>
      <c r="AC19" s="14">
        <v>0.42699999999999999</v>
      </c>
      <c r="AD19" s="14">
        <v>0.42699999999999999</v>
      </c>
    </row>
    <row r="20" spans="2:30" s="62" customFormat="1" ht="45" x14ac:dyDescent="0.25">
      <c r="B20" s="62">
        <v>1</v>
      </c>
      <c r="C20" s="63" t="s">
        <v>87</v>
      </c>
      <c r="D20" s="62" t="s">
        <v>85</v>
      </c>
      <c r="E20" s="62">
        <v>1</v>
      </c>
      <c r="F20" s="62">
        <v>0</v>
      </c>
      <c r="G20" s="64">
        <v>-4</v>
      </c>
      <c r="H20" s="62">
        <v>0</v>
      </c>
      <c r="I20" s="62">
        <v>0</v>
      </c>
      <c r="J20" s="62">
        <v>3.13</v>
      </c>
      <c r="K20" s="62">
        <v>4.38</v>
      </c>
      <c r="L20" s="62">
        <v>4.4400000000000004</v>
      </c>
      <c r="M20" s="62">
        <v>2.2799999999999998</v>
      </c>
      <c r="N20" s="62">
        <v>0</v>
      </c>
      <c r="O20" s="62">
        <v>1.25</v>
      </c>
      <c r="P20" s="62">
        <v>3.24</v>
      </c>
      <c r="Q20" s="62">
        <v>1.08</v>
      </c>
      <c r="R20" s="62">
        <f>J20-N20-$H20</f>
        <v>3.13</v>
      </c>
      <c r="S20" s="62">
        <f>K20-O20-$H20</f>
        <v>3.13</v>
      </c>
      <c r="T20" s="62">
        <f>L20-P20-$I20</f>
        <v>1.2000000000000002</v>
      </c>
      <c r="U20" s="64">
        <f>M20-Q20-$I20</f>
        <v>1.1999999999999997</v>
      </c>
      <c r="V20" s="62">
        <v>0.53</v>
      </c>
      <c r="W20" s="62">
        <v>2.7699999999999999E-3</v>
      </c>
      <c r="X20" s="62">
        <v>0.14299999999999999</v>
      </c>
      <c r="Y20" s="62">
        <v>2.2599999999999999E-2</v>
      </c>
      <c r="Z20" s="65">
        <f>SUM(V20:Y20)</f>
        <v>0.69837000000000005</v>
      </c>
      <c r="AA20" s="62">
        <v>0.46300000000000002</v>
      </c>
      <c r="AB20" s="62">
        <v>2.8000000000000001E-2</v>
      </c>
      <c r="AC20" s="62">
        <v>1.67</v>
      </c>
      <c r="AD20" s="62">
        <v>0.19800000000000001</v>
      </c>
    </row>
    <row r="21" spans="2:30" s="14" customFormat="1" ht="30" x14ac:dyDescent="0.25">
      <c r="B21" s="14">
        <v>0</v>
      </c>
      <c r="C21" s="13" t="s">
        <v>90</v>
      </c>
      <c r="D21" s="14" t="s">
        <v>86</v>
      </c>
      <c r="E21" s="14">
        <v>1</v>
      </c>
      <c r="F21" s="14">
        <v>0</v>
      </c>
      <c r="G21" s="15">
        <v>-4</v>
      </c>
      <c r="H21" s="14">
        <v>0</v>
      </c>
      <c r="I21" s="14">
        <v>0</v>
      </c>
      <c r="J21" s="14">
        <v>5.61</v>
      </c>
      <c r="K21" s="14">
        <v>3.04</v>
      </c>
      <c r="L21" s="14">
        <v>5.61</v>
      </c>
      <c r="M21" s="14">
        <v>3.04</v>
      </c>
      <c r="N21" s="14">
        <v>3.79</v>
      </c>
      <c r="O21" s="14">
        <v>1.22</v>
      </c>
      <c r="P21" s="14">
        <v>3.79</v>
      </c>
      <c r="Q21" s="14">
        <v>1.22</v>
      </c>
      <c r="R21" s="14">
        <f t="shared" si="7"/>
        <v>1.8200000000000003</v>
      </c>
      <c r="S21" s="14">
        <f t="shared" si="7"/>
        <v>1.82</v>
      </c>
      <c r="T21" s="14">
        <f t="shared" si="8"/>
        <v>1.8200000000000003</v>
      </c>
      <c r="U21" s="15">
        <f t="shared" si="8"/>
        <v>1.82</v>
      </c>
      <c r="V21" s="14">
        <v>0.36299999999999999</v>
      </c>
      <c r="W21" s="14">
        <v>8.6999999999999994E-2</v>
      </c>
      <c r="X21" s="14">
        <v>0.36299999999999999</v>
      </c>
      <c r="Y21" s="14">
        <v>8.6999999999999994E-2</v>
      </c>
      <c r="Z21" s="17">
        <f t="shared" si="9"/>
        <v>0.89999999999999991</v>
      </c>
      <c r="AA21" s="14">
        <v>2.76</v>
      </c>
      <c r="AB21" s="14">
        <v>0.21199999999999999</v>
      </c>
      <c r="AC21" s="14">
        <v>0.81899999999999995</v>
      </c>
      <c r="AD21" s="14">
        <v>0.81899999999999995</v>
      </c>
    </row>
    <row r="22" spans="2:30" s="14" customFormat="1" ht="30" x14ac:dyDescent="0.25">
      <c r="B22" s="14">
        <v>1</v>
      </c>
      <c r="C22" s="13" t="s">
        <v>90</v>
      </c>
      <c r="D22" s="14" t="s">
        <v>86</v>
      </c>
      <c r="E22" s="14">
        <v>1</v>
      </c>
      <c r="F22" s="14">
        <v>0</v>
      </c>
      <c r="G22" s="15">
        <v>-4</v>
      </c>
      <c r="H22" s="14">
        <v>0</v>
      </c>
      <c r="I22" s="14">
        <v>0</v>
      </c>
      <c r="J22" s="14">
        <v>5.03</v>
      </c>
      <c r="K22" s="14">
        <v>6.18</v>
      </c>
      <c r="L22" s="14">
        <v>6.2</v>
      </c>
      <c r="M22" s="14">
        <v>2.9</v>
      </c>
      <c r="N22" s="14">
        <v>0</v>
      </c>
      <c r="O22" s="14">
        <v>1.1399999999999999</v>
      </c>
      <c r="P22" s="14">
        <v>4.8</v>
      </c>
      <c r="Q22" s="14">
        <v>1.5</v>
      </c>
      <c r="R22" s="14">
        <f t="shared" si="7"/>
        <v>5.03</v>
      </c>
      <c r="S22" s="14">
        <f t="shared" si="7"/>
        <v>5.04</v>
      </c>
      <c r="T22" s="14">
        <f t="shared" si="8"/>
        <v>1.4000000000000004</v>
      </c>
      <c r="U22" s="15">
        <f t="shared" si="8"/>
        <v>1.4</v>
      </c>
      <c r="V22" s="14">
        <v>0.61499999999999999</v>
      </c>
      <c r="W22" s="14">
        <v>3.5999999999999999E-3</v>
      </c>
      <c r="X22" s="14">
        <v>0.192</v>
      </c>
      <c r="Y22" s="14">
        <v>9.5100000000000004E-2</v>
      </c>
      <c r="Z22" s="17">
        <f t="shared" si="9"/>
        <v>0.90569999999999995</v>
      </c>
      <c r="AA22" s="14">
        <v>0.92</v>
      </c>
      <c r="AB22" s="14">
        <v>0.14699999999999999</v>
      </c>
      <c r="AC22" s="14">
        <v>3.11</v>
      </c>
      <c r="AD22" s="14">
        <v>0.40200000000000002</v>
      </c>
    </row>
    <row r="23" spans="2:30" s="58" customFormat="1" x14ac:dyDescent="0.25">
      <c r="C23" s="59"/>
      <c r="G23" s="60"/>
      <c r="U23" s="60"/>
      <c r="Z23" s="61"/>
    </row>
    <row r="24" spans="2:30" s="14" customFormat="1" ht="45" x14ac:dyDescent="0.25">
      <c r="B24" s="14">
        <v>0</v>
      </c>
      <c r="C24" s="13" t="s">
        <v>39</v>
      </c>
      <c r="D24" s="14">
        <v>-1</v>
      </c>
      <c r="E24" s="14">
        <v>1</v>
      </c>
      <c r="F24" s="14">
        <v>3</v>
      </c>
      <c r="G24" s="15">
        <v>0</v>
      </c>
      <c r="H24" s="14">
        <v>0</v>
      </c>
      <c r="I24" s="14">
        <v>0</v>
      </c>
      <c r="J24" s="14">
        <v>2.27</v>
      </c>
      <c r="K24" s="14">
        <v>2.27</v>
      </c>
      <c r="L24" s="14">
        <v>3.09</v>
      </c>
      <c r="M24" s="14">
        <v>3.09</v>
      </c>
      <c r="N24" s="14">
        <v>1.22</v>
      </c>
      <c r="O24" s="14">
        <v>1.22</v>
      </c>
      <c r="P24" s="14">
        <v>1.47</v>
      </c>
      <c r="Q24" s="14">
        <v>1.47</v>
      </c>
      <c r="R24" s="14">
        <f t="shared" ref="R24:S29" si="10">J24-N24-$H24</f>
        <v>1.05</v>
      </c>
      <c r="S24" s="14">
        <f t="shared" si="10"/>
        <v>1.05</v>
      </c>
      <c r="T24" s="14">
        <f t="shared" ref="T24:U28" si="11">L24-P24-$I24</f>
        <v>1.6199999999999999</v>
      </c>
      <c r="U24" s="15">
        <f t="shared" si="11"/>
        <v>1.6199999999999999</v>
      </c>
      <c r="V24" s="14">
        <v>2.18E-2</v>
      </c>
      <c r="W24" s="14">
        <v>2.18E-2</v>
      </c>
      <c r="X24" s="14">
        <v>0.191</v>
      </c>
      <c r="Y24" s="14">
        <v>0.191</v>
      </c>
      <c r="Z24" s="17">
        <f>SUM(V24:Y24)</f>
        <v>0.42559999999999998</v>
      </c>
      <c r="AA24" s="14">
        <v>0.309</v>
      </c>
      <c r="AB24" s="14">
        <v>0.309</v>
      </c>
      <c r="AC24" s="14">
        <v>4.5600000000000002E-2</v>
      </c>
      <c r="AD24" s="14">
        <v>0.621</v>
      </c>
    </row>
    <row r="25" spans="2:30" s="14" customFormat="1" ht="45" x14ac:dyDescent="0.25">
      <c r="B25" s="14">
        <v>1</v>
      </c>
      <c r="C25" s="13" t="s">
        <v>39</v>
      </c>
      <c r="D25" s="14">
        <v>-1</v>
      </c>
      <c r="E25" s="14">
        <v>1</v>
      </c>
      <c r="F25" s="14">
        <v>3</v>
      </c>
      <c r="G25" s="15">
        <v>0</v>
      </c>
      <c r="H25" s="14">
        <v>0</v>
      </c>
      <c r="I25" s="14">
        <v>0</v>
      </c>
      <c r="J25" s="14">
        <v>1.37</v>
      </c>
      <c r="K25" s="14">
        <v>2.57</v>
      </c>
      <c r="L25" s="14">
        <v>3.11</v>
      </c>
      <c r="M25" s="14">
        <v>3.07</v>
      </c>
      <c r="N25" s="14">
        <v>0</v>
      </c>
      <c r="O25" s="14">
        <v>1.2</v>
      </c>
      <c r="P25" s="14">
        <v>1.51</v>
      </c>
      <c r="Q25" s="14">
        <v>1.46</v>
      </c>
      <c r="R25" s="14">
        <f>J25-N25-$H25</f>
        <v>1.37</v>
      </c>
      <c r="S25" s="14">
        <f>K25-O25-$H25</f>
        <v>1.3699999999999999</v>
      </c>
      <c r="T25" s="14">
        <f>L25-P25-$I25</f>
        <v>1.5999999999999999</v>
      </c>
      <c r="U25" s="15">
        <f>M25-Q25-$I25</f>
        <v>1.6099999999999999</v>
      </c>
      <c r="V25" s="14">
        <v>5.21E-2</v>
      </c>
      <c r="W25" s="14">
        <v>1.5699999999999999E-2</v>
      </c>
      <c r="X25" s="14">
        <v>0.184</v>
      </c>
      <c r="Y25" s="14">
        <v>0.192</v>
      </c>
      <c r="Z25" s="17">
        <f>SUM(V25:Y25)</f>
        <v>0.44380000000000003</v>
      </c>
      <c r="AA25" s="14">
        <v>0.27700000000000002</v>
      </c>
      <c r="AB25" s="14">
        <v>0.3</v>
      </c>
      <c r="AC25" s="14">
        <v>9.2799999999999994E-2</v>
      </c>
      <c r="AD25" s="14">
        <v>0.60099999999999998</v>
      </c>
    </row>
    <row r="26" spans="2:30" s="14" customFormat="1" ht="36.75" customHeight="1" x14ac:dyDescent="0.25">
      <c r="B26" s="14">
        <v>0</v>
      </c>
      <c r="C26" s="13" t="s">
        <v>40</v>
      </c>
      <c r="D26" s="14" t="s">
        <v>32</v>
      </c>
      <c r="E26" s="14">
        <v>1</v>
      </c>
      <c r="F26" s="14">
        <v>3</v>
      </c>
      <c r="G26" s="15">
        <v>0</v>
      </c>
      <c r="H26" s="14">
        <v>0</v>
      </c>
      <c r="I26" s="14">
        <v>0</v>
      </c>
      <c r="J26" s="14">
        <v>2.63</v>
      </c>
      <c r="K26" s="14">
        <v>2.63</v>
      </c>
      <c r="L26" s="14">
        <v>4.24</v>
      </c>
      <c r="M26" s="14">
        <v>4.24</v>
      </c>
      <c r="N26" s="14">
        <v>1.46</v>
      </c>
      <c r="O26" s="14">
        <v>1.46</v>
      </c>
      <c r="P26" s="14">
        <v>1.79</v>
      </c>
      <c r="Q26" s="14">
        <v>1.79</v>
      </c>
      <c r="R26" s="14">
        <f t="shared" si="10"/>
        <v>1.17</v>
      </c>
      <c r="S26" s="14">
        <f t="shared" si="10"/>
        <v>1.17</v>
      </c>
      <c r="T26" s="14">
        <f t="shared" si="11"/>
        <v>2.4500000000000002</v>
      </c>
      <c r="U26" s="15">
        <f t="shared" si="11"/>
        <v>2.4500000000000002</v>
      </c>
      <c r="V26" s="14">
        <v>7.4300000000000005E-2</v>
      </c>
      <c r="W26" s="14">
        <v>7.4300000000000005E-2</v>
      </c>
      <c r="X26" s="14">
        <v>0.29699999999999999</v>
      </c>
      <c r="Y26" s="14">
        <v>0.29699999999999999</v>
      </c>
      <c r="Z26" s="17">
        <f t="shared" ref="Z26:Z43" si="12">SUM(V26:Y26)</f>
        <v>0.74259999999999993</v>
      </c>
      <c r="AA26" s="14">
        <v>0.63800000000000001</v>
      </c>
      <c r="AB26" s="14">
        <v>0.63800000000000001</v>
      </c>
      <c r="AC26" s="14">
        <v>0.17499999999999999</v>
      </c>
      <c r="AD26" s="14">
        <v>1.46</v>
      </c>
    </row>
    <row r="27" spans="2:30" s="14" customFormat="1" ht="36.75" customHeight="1" x14ac:dyDescent="0.25">
      <c r="B27" s="14">
        <v>1</v>
      </c>
      <c r="C27" s="13" t="s">
        <v>40</v>
      </c>
      <c r="D27" s="14" t="s">
        <v>32</v>
      </c>
      <c r="E27" s="14">
        <v>1</v>
      </c>
      <c r="F27" s="14">
        <v>3</v>
      </c>
      <c r="G27" s="15">
        <v>0</v>
      </c>
      <c r="H27" s="14">
        <v>0</v>
      </c>
      <c r="I27" s="14">
        <v>0</v>
      </c>
      <c r="J27" s="14">
        <v>1.87</v>
      </c>
      <c r="K27" s="14">
        <v>3.17</v>
      </c>
      <c r="L27" s="14">
        <v>4.24</v>
      </c>
      <c r="M27" s="14">
        <v>4.1500000000000004</v>
      </c>
      <c r="N27" s="14">
        <v>0</v>
      </c>
      <c r="O27" s="14">
        <v>1.31</v>
      </c>
      <c r="P27" s="14">
        <v>1.89</v>
      </c>
      <c r="Q27" s="14">
        <v>1.8</v>
      </c>
      <c r="R27" s="14">
        <f>J27-N27-$H27</f>
        <v>1.87</v>
      </c>
      <c r="S27" s="14">
        <f>K27-O27-$H27</f>
        <v>1.8599999999999999</v>
      </c>
      <c r="T27" s="14">
        <f>L27-P27-$I27</f>
        <v>2.3500000000000005</v>
      </c>
      <c r="U27" s="15">
        <f>M27-Q27-$I27</f>
        <v>2.3500000000000005</v>
      </c>
      <c r="V27" s="14">
        <v>0.14699999999999999</v>
      </c>
      <c r="W27" s="14">
        <v>3.9899999999999998E-2</v>
      </c>
      <c r="X27" s="14">
        <v>0.27500000000000002</v>
      </c>
      <c r="Y27" s="14">
        <v>0.3</v>
      </c>
      <c r="Z27" s="17">
        <f>SUM(V27:Y27)</f>
        <v>0.76190000000000002</v>
      </c>
      <c r="AA27" s="14">
        <v>0.51900000000000002</v>
      </c>
      <c r="AB27" s="14">
        <v>0.59199999999999997</v>
      </c>
      <c r="AC27" s="14">
        <v>0.34899999999999998</v>
      </c>
      <c r="AD27" s="14">
        <v>1.35</v>
      </c>
    </row>
    <row r="28" spans="2:30" s="14" customFormat="1" ht="45" x14ac:dyDescent="0.25">
      <c r="B28" s="14">
        <v>0</v>
      </c>
      <c r="C28" s="13" t="s">
        <v>41</v>
      </c>
      <c r="D28" s="14" t="s">
        <v>30</v>
      </c>
      <c r="E28" s="14">
        <v>1</v>
      </c>
      <c r="F28" s="14">
        <v>3</v>
      </c>
      <c r="G28" s="15">
        <v>0</v>
      </c>
      <c r="H28" s="14">
        <v>0</v>
      </c>
      <c r="I28" s="14">
        <v>0</v>
      </c>
      <c r="J28" s="14">
        <v>3.24</v>
      </c>
      <c r="K28" s="14">
        <v>3.24</v>
      </c>
      <c r="L28" s="14">
        <v>5.28</v>
      </c>
      <c r="M28" s="14">
        <v>5.28</v>
      </c>
      <c r="N28" s="14">
        <v>1.87</v>
      </c>
      <c r="O28" s="14">
        <v>1.87</v>
      </c>
      <c r="P28" s="14">
        <v>1.97</v>
      </c>
      <c r="Q28" s="14">
        <v>1.97</v>
      </c>
      <c r="R28" s="14">
        <f t="shared" si="10"/>
        <v>1.37</v>
      </c>
      <c r="S28" s="14">
        <f t="shared" si="10"/>
        <v>1.37</v>
      </c>
      <c r="T28" s="14">
        <f t="shared" si="11"/>
        <v>3.3100000000000005</v>
      </c>
      <c r="U28" s="15">
        <f t="shared" si="11"/>
        <v>3.3100000000000005</v>
      </c>
      <c r="V28" s="14">
        <v>0.13400000000000001</v>
      </c>
      <c r="W28" s="14">
        <v>0.13400000000000001</v>
      </c>
      <c r="X28" s="14">
        <v>0.34899999999999998</v>
      </c>
      <c r="Y28" s="14">
        <v>0.34899999999999998</v>
      </c>
      <c r="Z28" s="17">
        <f t="shared" si="12"/>
        <v>0.96599999999999997</v>
      </c>
      <c r="AA28" s="14">
        <v>0.93700000000000006</v>
      </c>
      <c r="AB28" s="14">
        <v>0.93700000000000006</v>
      </c>
      <c r="AC28" s="14">
        <v>0.36599999999999999</v>
      </c>
      <c r="AD28" s="14">
        <v>2.31</v>
      </c>
    </row>
    <row r="29" spans="2:30" s="14" customFormat="1" ht="45" x14ac:dyDescent="0.25">
      <c r="B29" s="14">
        <v>1</v>
      </c>
      <c r="C29" s="13" t="s">
        <v>41</v>
      </c>
      <c r="D29" s="14" t="s">
        <v>30</v>
      </c>
      <c r="E29" s="14">
        <v>1</v>
      </c>
      <c r="F29" s="14">
        <v>3</v>
      </c>
      <c r="G29" s="15">
        <v>0</v>
      </c>
      <c r="H29" s="14">
        <v>0</v>
      </c>
      <c r="I29" s="14">
        <v>0</v>
      </c>
      <c r="J29" s="14">
        <v>2.42</v>
      </c>
      <c r="K29" s="14">
        <v>3.84</v>
      </c>
      <c r="L29" s="14">
        <v>5.17</v>
      </c>
      <c r="M29" s="14">
        <v>5.07</v>
      </c>
      <c r="N29" s="14">
        <v>0</v>
      </c>
      <c r="O29" s="14">
        <v>1.41</v>
      </c>
      <c r="P29" s="14">
        <v>2.16</v>
      </c>
      <c r="Q29" s="14">
        <v>2.06</v>
      </c>
      <c r="R29" s="14">
        <f t="shared" si="10"/>
        <v>2.42</v>
      </c>
      <c r="S29" s="14">
        <f t="shared" si="10"/>
        <v>2.4299999999999997</v>
      </c>
      <c r="T29" s="14">
        <f t="shared" ref="T29:U29" si="13">L29-P29-$I29</f>
        <v>3.01</v>
      </c>
      <c r="U29" s="15">
        <f t="shared" si="13"/>
        <v>3.0100000000000002</v>
      </c>
      <c r="V29" s="14">
        <v>0.245</v>
      </c>
      <c r="W29" s="14">
        <v>5.96E-2</v>
      </c>
      <c r="X29" s="14">
        <v>0.317</v>
      </c>
      <c r="Y29" s="14">
        <v>0.35099999999999998</v>
      </c>
      <c r="Z29" s="17">
        <f t="shared" si="12"/>
        <v>0.97259999999999991</v>
      </c>
      <c r="AA29" s="14">
        <v>0.68400000000000005</v>
      </c>
      <c r="AB29" s="14">
        <v>0.80600000000000005</v>
      </c>
      <c r="AC29" s="14">
        <v>0.73799999999999999</v>
      </c>
      <c r="AD29" s="14">
        <v>2.0099999999999998</v>
      </c>
    </row>
    <row r="30" spans="2:30" s="58" customFormat="1" x14ac:dyDescent="0.25">
      <c r="C30" s="59"/>
      <c r="G30" s="60"/>
      <c r="U30" s="60"/>
      <c r="Z30" s="61"/>
    </row>
    <row r="31" spans="2:30" s="14" customFormat="1" ht="30" x14ac:dyDescent="0.25">
      <c r="B31" s="14">
        <v>0</v>
      </c>
      <c r="C31" s="13" t="s">
        <v>94</v>
      </c>
      <c r="D31" s="14">
        <v>-1</v>
      </c>
      <c r="E31" s="14">
        <v>1</v>
      </c>
      <c r="F31" s="14">
        <v>-4</v>
      </c>
      <c r="G31" s="15">
        <v>0</v>
      </c>
      <c r="H31" s="14">
        <v>0</v>
      </c>
      <c r="I31" s="14">
        <v>0</v>
      </c>
      <c r="J31" s="14">
        <v>2.17</v>
      </c>
      <c r="K31" s="14">
        <v>2.17</v>
      </c>
      <c r="L31" s="14">
        <v>2.04</v>
      </c>
      <c r="M31" s="14">
        <v>2.0499999999999998</v>
      </c>
      <c r="N31" s="14">
        <v>1.08</v>
      </c>
      <c r="O31" s="14">
        <v>1.08</v>
      </c>
      <c r="P31" s="14">
        <v>1.04</v>
      </c>
      <c r="Q31" s="14">
        <v>1.04</v>
      </c>
      <c r="R31" s="14">
        <f t="shared" ref="R31:S36" si="14">J31-N31-$H31</f>
        <v>1.0899999999999999</v>
      </c>
      <c r="S31" s="14">
        <f t="shared" si="14"/>
        <v>1.0899999999999999</v>
      </c>
      <c r="T31" s="14">
        <f t="shared" ref="T31:U36" si="15">L31-P31-$I31</f>
        <v>1</v>
      </c>
      <c r="U31" s="15">
        <f t="shared" si="15"/>
        <v>1.0099999999999998</v>
      </c>
      <c r="V31" s="14">
        <v>3.8800000000000001E-2</v>
      </c>
      <c r="W31" s="14">
        <v>3.8800000000000001E-2</v>
      </c>
      <c r="X31" s="14">
        <v>8.03E-4</v>
      </c>
      <c r="Y31" s="14">
        <v>8.0199999999999998E-4</v>
      </c>
      <c r="Z31" s="17">
        <f t="shared" ref="Z31:Z36" si="16">SUM(V31:Y31)</f>
        <v>7.9204999999999998E-2</v>
      </c>
      <c r="AA31" s="14">
        <v>4.2799999999999998E-2</v>
      </c>
      <c r="AB31" s="14">
        <v>4.2799999999999998E-2</v>
      </c>
      <c r="AC31" s="14">
        <v>8.4199999999999997E-2</v>
      </c>
      <c r="AD31" s="14">
        <v>1.6100000000000001E-3</v>
      </c>
    </row>
    <row r="32" spans="2:30" s="14" customFormat="1" ht="30" x14ac:dyDescent="0.25">
      <c r="B32" s="14">
        <v>1</v>
      </c>
      <c r="C32" s="13" t="s">
        <v>94</v>
      </c>
      <c r="D32" s="14">
        <v>-1</v>
      </c>
      <c r="E32" s="14">
        <v>1</v>
      </c>
      <c r="F32" s="14">
        <v>-4</v>
      </c>
      <c r="G32" s="15">
        <v>0</v>
      </c>
      <c r="H32" s="14">
        <v>0</v>
      </c>
      <c r="I32" s="14">
        <v>0</v>
      </c>
      <c r="J32" s="14">
        <v>1.1599999999999999</v>
      </c>
      <c r="K32" s="14">
        <v>2.23</v>
      </c>
      <c r="L32" s="14">
        <v>2.11</v>
      </c>
      <c r="M32" s="14">
        <v>2</v>
      </c>
      <c r="N32" s="14">
        <v>0</v>
      </c>
      <c r="O32" s="14">
        <v>1.07</v>
      </c>
      <c r="P32" s="14">
        <v>1.1100000000000001</v>
      </c>
      <c r="Q32" s="14">
        <v>1</v>
      </c>
      <c r="R32" s="14">
        <f>J32-N32-$H32</f>
        <v>1.1599999999999999</v>
      </c>
      <c r="S32" s="14">
        <f>K32-O32-$H32</f>
        <v>1.1599999999999999</v>
      </c>
      <c r="T32" s="14">
        <f>L32-P32-$I32</f>
        <v>0.99999999999999978</v>
      </c>
      <c r="U32" s="15">
        <f>M32-Q32-$I32</f>
        <v>1</v>
      </c>
      <c r="V32" s="14">
        <v>0.1</v>
      </c>
      <c r="W32" s="14">
        <v>3.4299999999999997E-2</v>
      </c>
      <c r="X32" s="14">
        <v>7.0299999999999996E-4</v>
      </c>
      <c r="Y32" s="14">
        <v>7.8600000000000002E-4</v>
      </c>
      <c r="Z32" s="17">
        <f>SUM(V32:Y32)</f>
        <v>0.13578900000000002</v>
      </c>
      <c r="AA32" s="14">
        <v>7.8200000000000003E-4</v>
      </c>
      <c r="AB32" s="14">
        <v>3.7499999999999999E-2</v>
      </c>
      <c r="AC32" s="14">
        <v>0.155</v>
      </c>
      <c r="AD32" s="14">
        <v>1.49E-3</v>
      </c>
    </row>
    <row r="33" spans="2:30" s="14" customFormat="1" ht="45" x14ac:dyDescent="0.25">
      <c r="B33" s="14">
        <v>0</v>
      </c>
      <c r="C33" s="13" t="s">
        <v>93</v>
      </c>
      <c r="D33" s="14" t="s">
        <v>85</v>
      </c>
      <c r="E33" s="14">
        <v>1</v>
      </c>
      <c r="F33" s="14">
        <v>-4</v>
      </c>
      <c r="G33" s="15">
        <v>0</v>
      </c>
      <c r="H33" s="14">
        <v>0</v>
      </c>
      <c r="I33" s="14">
        <v>0</v>
      </c>
      <c r="J33" s="14">
        <v>4</v>
      </c>
      <c r="K33" s="14">
        <v>4</v>
      </c>
      <c r="L33" s="14">
        <v>2.35</v>
      </c>
      <c r="M33" s="14">
        <v>2.34</v>
      </c>
      <c r="N33" s="14">
        <v>1.7</v>
      </c>
      <c r="O33" s="14">
        <v>1.7</v>
      </c>
      <c r="P33" s="14">
        <v>1.29</v>
      </c>
      <c r="Q33" s="14">
        <v>1.29</v>
      </c>
      <c r="R33" s="14">
        <f t="shared" si="14"/>
        <v>2.2999999999999998</v>
      </c>
      <c r="S33" s="14">
        <f t="shared" si="14"/>
        <v>2.2999999999999998</v>
      </c>
      <c r="T33" s="14">
        <f t="shared" si="15"/>
        <v>1.06</v>
      </c>
      <c r="U33" s="15">
        <f t="shared" si="15"/>
        <v>1.0499999999999998</v>
      </c>
      <c r="V33" s="14">
        <v>0.28199999999999997</v>
      </c>
      <c r="W33" s="14">
        <v>0.28199999999999997</v>
      </c>
      <c r="X33" s="14">
        <v>2.69E-2</v>
      </c>
      <c r="Y33" s="14">
        <v>2.69E-2</v>
      </c>
      <c r="Z33" s="17">
        <f t="shared" si="16"/>
        <v>0.61780000000000002</v>
      </c>
      <c r="AA33" s="14">
        <v>5.1499999999999997E-2</v>
      </c>
      <c r="AB33" s="14">
        <v>5.1499999999999997E-2</v>
      </c>
      <c r="AC33" s="14">
        <v>1.29</v>
      </c>
      <c r="AD33" s="14">
        <v>5.6800000000000003E-2</v>
      </c>
    </row>
    <row r="34" spans="2:30" s="14" customFormat="1" ht="45" x14ac:dyDescent="0.25">
      <c r="B34" s="14">
        <v>1</v>
      </c>
      <c r="C34" s="13" t="s">
        <v>93</v>
      </c>
      <c r="D34" s="14" t="s">
        <v>85</v>
      </c>
      <c r="E34" s="14">
        <v>1</v>
      </c>
      <c r="F34" s="14">
        <v>-4</v>
      </c>
      <c r="G34" s="15">
        <v>0</v>
      </c>
      <c r="H34" s="14">
        <v>0</v>
      </c>
      <c r="I34" s="14">
        <v>0</v>
      </c>
      <c r="J34" s="14">
        <v>3.12</v>
      </c>
      <c r="K34" s="14">
        <v>4.37</v>
      </c>
      <c r="L34" s="14">
        <v>4.08</v>
      </c>
      <c r="M34" s="14">
        <v>2.1800000000000002</v>
      </c>
      <c r="N34" s="14">
        <v>0</v>
      </c>
      <c r="O34" s="14">
        <v>1.25</v>
      </c>
      <c r="P34" s="14">
        <v>3.05</v>
      </c>
      <c r="Q34" s="14">
        <v>1.1499999999999999</v>
      </c>
      <c r="R34" s="14">
        <f>J34-N34-$H34</f>
        <v>3.12</v>
      </c>
      <c r="S34" s="14">
        <f>K34-O34-$H34</f>
        <v>3.12</v>
      </c>
      <c r="T34" s="14">
        <f>L34-P34-$I34</f>
        <v>1.0300000000000002</v>
      </c>
      <c r="U34" s="15">
        <f>M34-Q34-$I34</f>
        <v>1.0300000000000002</v>
      </c>
      <c r="V34" s="14">
        <v>0.52600000000000002</v>
      </c>
      <c r="W34" s="14">
        <v>0.15</v>
      </c>
      <c r="X34" s="14">
        <v>3.6800000000000001E-3</v>
      </c>
      <c r="Y34" s="14">
        <v>2.4500000000000001E-2</v>
      </c>
      <c r="Z34" s="17">
        <f>SUM(V34:Y34)</f>
        <v>0.70418000000000003</v>
      </c>
      <c r="AA34" s="14">
        <v>1.12E-2</v>
      </c>
      <c r="AB34" s="14">
        <v>0.216</v>
      </c>
      <c r="AC34" s="14">
        <v>2.1</v>
      </c>
      <c r="AD34" s="14">
        <v>2.9000000000000001E-2</v>
      </c>
    </row>
    <row r="35" spans="2:30" s="14" customFormat="1" ht="30" x14ac:dyDescent="0.25">
      <c r="B35" s="14">
        <v>0</v>
      </c>
      <c r="C35" s="13" t="s">
        <v>91</v>
      </c>
      <c r="D35" s="14" t="s">
        <v>86</v>
      </c>
      <c r="E35" s="14">
        <v>1</v>
      </c>
      <c r="F35" s="14">
        <v>-4</v>
      </c>
      <c r="G35" s="15">
        <v>0</v>
      </c>
      <c r="H35" s="14">
        <v>0</v>
      </c>
      <c r="I35" s="14">
        <v>0</v>
      </c>
      <c r="J35" s="14">
        <v>5.53</v>
      </c>
      <c r="K35" s="14">
        <v>5.53</v>
      </c>
      <c r="L35" s="14">
        <v>2.89</v>
      </c>
      <c r="M35" s="14">
        <v>2.89</v>
      </c>
      <c r="N35" s="14">
        <v>1.93</v>
      </c>
      <c r="O35" s="14">
        <v>1.93</v>
      </c>
      <c r="P35" s="14">
        <v>1.66</v>
      </c>
      <c r="Q35" s="14">
        <v>1.66</v>
      </c>
      <c r="R35" s="14">
        <f t="shared" si="14"/>
        <v>3.6000000000000005</v>
      </c>
      <c r="S35" s="14">
        <f t="shared" si="14"/>
        <v>3.6000000000000005</v>
      </c>
      <c r="T35" s="14">
        <f t="shared" si="15"/>
        <v>1.2300000000000002</v>
      </c>
      <c r="U35" s="15">
        <f t="shared" si="15"/>
        <v>1.2300000000000002</v>
      </c>
      <c r="V35" s="14">
        <v>0.36099999999999999</v>
      </c>
      <c r="W35" s="14">
        <v>0.36099999999999999</v>
      </c>
      <c r="X35" s="14">
        <v>9.3100000000000002E-2</v>
      </c>
      <c r="Y35" s="14">
        <v>9.3100000000000002E-2</v>
      </c>
      <c r="Z35" s="17">
        <f t="shared" si="16"/>
        <v>0.9081999999999999</v>
      </c>
      <c r="AA35" s="14">
        <v>8.3000000000000004E-2</v>
      </c>
      <c r="AB35" s="14">
        <v>5.2999999999999999E-2</v>
      </c>
      <c r="AC35" s="14">
        <v>2.6</v>
      </c>
      <c r="AD35" s="14">
        <v>0.22900000000000001</v>
      </c>
    </row>
    <row r="36" spans="2:30" s="14" customFormat="1" ht="30" x14ac:dyDescent="0.25">
      <c r="B36" s="14">
        <v>1</v>
      </c>
      <c r="C36" s="13" t="s">
        <v>91</v>
      </c>
      <c r="D36" s="14" t="s">
        <v>86</v>
      </c>
      <c r="E36" s="14">
        <v>1</v>
      </c>
      <c r="F36" s="14">
        <v>-4</v>
      </c>
      <c r="G36" s="15">
        <v>0</v>
      </c>
      <c r="H36" s="14">
        <v>0</v>
      </c>
      <c r="I36" s="14">
        <v>0</v>
      </c>
      <c r="J36" s="14">
        <v>5.09</v>
      </c>
      <c r="K36" s="14">
        <v>6.38</v>
      </c>
      <c r="L36" s="14">
        <v>5.83</v>
      </c>
      <c r="M36" s="14">
        <v>2.97</v>
      </c>
      <c r="N36" s="14">
        <v>0</v>
      </c>
      <c r="O36" s="14">
        <v>1.3</v>
      </c>
      <c r="P36" s="14">
        <v>4.72</v>
      </c>
      <c r="Q36" s="14">
        <v>1.86</v>
      </c>
      <c r="R36" s="14">
        <f t="shared" si="14"/>
        <v>5.09</v>
      </c>
      <c r="S36" s="14">
        <f t="shared" si="14"/>
        <v>5.08</v>
      </c>
      <c r="T36" s="14">
        <f t="shared" si="15"/>
        <v>1.1100000000000003</v>
      </c>
      <c r="U36" s="15">
        <f t="shared" si="15"/>
        <v>1.1100000000000001</v>
      </c>
      <c r="V36" s="14">
        <v>0.627</v>
      </c>
      <c r="W36" s="14">
        <v>0.17100000000000001</v>
      </c>
      <c r="X36" s="14">
        <v>5.45E-3</v>
      </c>
      <c r="Y36" s="14">
        <v>9.4899999999999998E-2</v>
      </c>
      <c r="Z36" s="17">
        <f t="shared" si="16"/>
        <v>0.89834999999999998</v>
      </c>
      <c r="AA36" s="14">
        <v>2.5700000000000001E-2</v>
      </c>
      <c r="AB36" s="14">
        <v>0.39900000000000002</v>
      </c>
      <c r="AC36" s="14">
        <v>4.0599999999999996</v>
      </c>
      <c r="AD36" s="14">
        <v>0.112</v>
      </c>
    </row>
    <row r="37" spans="2:30" s="58" customFormat="1" x14ac:dyDescent="0.25">
      <c r="C37" s="59"/>
      <c r="G37" s="60"/>
      <c r="U37" s="60"/>
      <c r="Z37" s="61"/>
    </row>
    <row r="38" spans="2:30" s="14" customFormat="1" ht="45" x14ac:dyDescent="0.25">
      <c r="B38" s="14">
        <v>0</v>
      </c>
      <c r="C38" s="13" t="s">
        <v>46</v>
      </c>
      <c r="D38" s="14">
        <v>-1</v>
      </c>
      <c r="E38" s="14">
        <v>1</v>
      </c>
      <c r="F38" s="14">
        <v>3</v>
      </c>
      <c r="G38" s="15">
        <v>3</v>
      </c>
      <c r="H38" s="14">
        <v>0</v>
      </c>
      <c r="I38" s="14">
        <v>0</v>
      </c>
      <c r="J38" s="14">
        <v>2.2400000000000002</v>
      </c>
      <c r="K38" s="14">
        <v>3.16</v>
      </c>
      <c r="L38" s="14">
        <v>3.24</v>
      </c>
      <c r="M38" s="14">
        <v>4.8600000000000003</v>
      </c>
      <c r="N38" s="14">
        <v>1.0900000000000001</v>
      </c>
      <c r="O38" s="14">
        <v>2.0099999999999998</v>
      </c>
      <c r="P38" s="14">
        <v>1.19</v>
      </c>
      <c r="Q38" s="14">
        <v>2.81</v>
      </c>
      <c r="R38" s="14">
        <f t="shared" ref="R38:S43" si="17">J38-N38-$H38</f>
        <v>1.1500000000000001</v>
      </c>
      <c r="S38" s="14">
        <f t="shared" si="17"/>
        <v>1.1500000000000004</v>
      </c>
      <c r="T38" s="14">
        <f t="shared" ref="T38:U66" si="18">L38-P38-$I38</f>
        <v>2.0500000000000003</v>
      </c>
      <c r="U38" s="15">
        <f t="shared" si="18"/>
        <v>2.0500000000000003</v>
      </c>
      <c r="V38" s="14">
        <v>1.41E-2</v>
      </c>
      <c r="W38" s="14">
        <v>0.113</v>
      </c>
      <c r="X38" s="14">
        <v>0.104</v>
      </c>
      <c r="Y38" s="14">
        <v>0.40899999999999997</v>
      </c>
      <c r="Z38" s="17">
        <f t="shared" si="12"/>
        <v>0.64009999999999989</v>
      </c>
      <c r="AA38" s="14">
        <v>0.13900000000000001</v>
      </c>
      <c r="AB38" s="14">
        <v>1.38</v>
      </c>
      <c r="AC38" s="14">
        <v>0.14499999999999999</v>
      </c>
      <c r="AD38" s="14">
        <v>1.05</v>
      </c>
    </row>
    <row r="39" spans="2:30" s="14" customFormat="1" ht="45" x14ac:dyDescent="0.25">
      <c r="B39" s="14">
        <v>1</v>
      </c>
      <c r="C39" s="13" t="s">
        <v>46</v>
      </c>
      <c r="D39" s="14">
        <v>-1</v>
      </c>
      <c r="E39" s="14">
        <v>1</v>
      </c>
      <c r="F39" s="14">
        <v>3</v>
      </c>
      <c r="G39" s="15">
        <v>3</v>
      </c>
      <c r="H39" s="14">
        <v>0</v>
      </c>
      <c r="I39" s="14">
        <v>0</v>
      </c>
      <c r="J39" s="14">
        <v>1.3</v>
      </c>
      <c r="K39" s="14">
        <v>3.25</v>
      </c>
      <c r="L39" s="14">
        <v>3.31</v>
      </c>
      <c r="M39" s="14">
        <v>4.84</v>
      </c>
      <c r="N39" s="14">
        <v>0</v>
      </c>
      <c r="O39" s="14">
        <v>1.95</v>
      </c>
      <c r="P39" s="14">
        <v>1.27</v>
      </c>
      <c r="Q39" s="14">
        <v>2.81</v>
      </c>
      <c r="R39" s="14">
        <f>J39-N39-$H39</f>
        <v>1.3</v>
      </c>
      <c r="S39" s="14">
        <f>K39-O39-$H39</f>
        <v>1.3</v>
      </c>
      <c r="T39" s="14">
        <f>L39-P39-$I39</f>
        <v>2.04</v>
      </c>
      <c r="U39" s="15">
        <f>M39-Q39-$I39</f>
        <v>2.0299999999999998</v>
      </c>
      <c r="V39" s="14">
        <v>3.5499999999999997E-2</v>
      </c>
      <c r="W39" s="14">
        <v>0.10199999999999999</v>
      </c>
      <c r="X39" s="14">
        <v>9.5799999999999996E-2</v>
      </c>
      <c r="Y39" s="14">
        <v>0.41399999999999998</v>
      </c>
      <c r="Z39" s="17">
        <f>SUM(V39:Y39)</f>
        <v>0.64729999999999999</v>
      </c>
      <c r="AA39" s="14">
        <v>0.121</v>
      </c>
      <c r="AB39" s="14">
        <v>1.36</v>
      </c>
      <c r="AC39" s="14">
        <v>0.17799999999999999</v>
      </c>
      <c r="AD39" s="14">
        <v>1.04</v>
      </c>
    </row>
    <row r="40" spans="2:30" s="14" customFormat="1" ht="45" x14ac:dyDescent="0.25">
      <c r="B40" s="14">
        <v>0</v>
      </c>
      <c r="C40" s="13" t="s">
        <v>47</v>
      </c>
      <c r="D40" s="14" t="s">
        <v>32</v>
      </c>
      <c r="E40" s="14">
        <v>1</v>
      </c>
      <c r="F40" s="14">
        <v>3</v>
      </c>
      <c r="G40" s="15">
        <v>3</v>
      </c>
      <c r="H40" s="14">
        <v>0</v>
      </c>
      <c r="I40" s="14">
        <v>0</v>
      </c>
      <c r="J40" s="14">
        <v>2.5</v>
      </c>
      <c r="K40" s="14">
        <v>4.03</v>
      </c>
      <c r="L40" s="14">
        <v>4.12</v>
      </c>
      <c r="M40" s="14">
        <v>6.08</v>
      </c>
      <c r="N40" s="14">
        <v>1.21</v>
      </c>
      <c r="O40" s="14">
        <v>2.74</v>
      </c>
      <c r="P40" s="14">
        <v>1.32</v>
      </c>
      <c r="Q40" s="14">
        <v>3.28</v>
      </c>
      <c r="R40" s="14">
        <f t="shared" si="17"/>
        <v>1.29</v>
      </c>
      <c r="S40" s="14">
        <f t="shared" si="17"/>
        <v>1.29</v>
      </c>
      <c r="T40" s="14">
        <f t="shared" si="18"/>
        <v>2.8</v>
      </c>
      <c r="U40" s="15">
        <f t="shared" si="18"/>
        <v>2.8000000000000003</v>
      </c>
      <c r="V40" s="14">
        <v>4.2599999999999999E-2</v>
      </c>
      <c r="W40" s="14">
        <v>0.184</v>
      </c>
      <c r="X40" s="14">
        <v>0.16800000000000001</v>
      </c>
      <c r="Y40" s="14">
        <v>0.47499999999999998</v>
      </c>
      <c r="Z40" s="17">
        <f t="shared" si="12"/>
        <v>0.86959999999999993</v>
      </c>
      <c r="AA40" s="14">
        <v>0.27300000000000002</v>
      </c>
      <c r="AB40" s="14">
        <v>2.06</v>
      </c>
      <c r="AC40" s="14">
        <v>0.29399999999999998</v>
      </c>
      <c r="AD40" s="14">
        <v>1.8</v>
      </c>
    </row>
    <row r="41" spans="2:30" s="14" customFormat="1" ht="45" x14ac:dyDescent="0.25">
      <c r="B41" s="14">
        <v>1</v>
      </c>
      <c r="C41" s="13" t="s">
        <v>47</v>
      </c>
      <c r="D41" s="14" t="s">
        <v>32</v>
      </c>
      <c r="E41" s="14">
        <v>1</v>
      </c>
      <c r="F41" s="14">
        <v>3</v>
      </c>
      <c r="G41" s="15">
        <v>3</v>
      </c>
      <c r="H41" s="14">
        <v>0</v>
      </c>
      <c r="I41" s="14">
        <v>0</v>
      </c>
      <c r="J41" s="14">
        <v>1.63</v>
      </c>
      <c r="K41" s="14">
        <v>4.0599999999999996</v>
      </c>
      <c r="L41" s="14">
        <v>4.1399999999999997</v>
      </c>
      <c r="M41" s="14">
        <v>5.98</v>
      </c>
      <c r="N41" s="14">
        <v>0</v>
      </c>
      <c r="O41" s="14">
        <v>2.4300000000000002</v>
      </c>
      <c r="P41" s="14">
        <v>1.45</v>
      </c>
      <c r="Q41" s="14">
        <v>3.28</v>
      </c>
      <c r="R41" s="14">
        <f>J41-N41-$H41</f>
        <v>1.63</v>
      </c>
      <c r="S41" s="14">
        <f>K41-O41-$H41</f>
        <v>1.6299999999999994</v>
      </c>
      <c r="T41" s="14">
        <f>L41-P41-$I41</f>
        <v>2.6899999999999995</v>
      </c>
      <c r="U41" s="15">
        <f>M41-Q41-$I41</f>
        <v>2.7000000000000006</v>
      </c>
      <c r="V41" s="14">
        <v>9.1700000000000004E-2</v>
      </c>
      <c r="W41" s="14">
        <v>0.16200000000000001</v>
      </c>
      <c r="X41" s="14">
        <v>0.14899999999999999</v>
      </c>
      <c r="Y41" s="14">
        <v>0.48</v>
      </c>
      <c r="Z41" s="17">
        <f>SUM(V41:Y41)</f>
        <v>0.88270000000000004</v>
      </c>
      <c r="AA41" s="14">
        <v>0.216</v>
      </c>
      <c r="AB41" s="14">
        <v>1.97</v>
      </c>
      <c r="AC41" s="14">
        <v>0.41399999999999998</v>
      </c>
      <c r="AD41" s="14">
        <v>1.69</v>
      </c>
    </row>
    <row r="42" spans="2:30" s="14" customFormat="1" ht="45" x14ac:dyDescent="0.25">
      <c r="B42" s="14">
        <v>0</v>
      </c>
      <c r="C42" s="13" t="s">
        <v>48</v>
      </c>
      <c r="D42" s="14" t="s">
        <v>30</v>
      </c>
      <c r="E42" s="14">
        <v>1</v>
      </c>
      <c r="F42" s="14">
        <v>3</v>
      </c>
      <c r="G42" s="15">
        <v>3</v>
      </c>
      <c r="H42" s="14">
        <v>0</v>
      </c>
      <c r="I42" s="14">
        <v>0</v>
      </c>
      <c r="J42" s="14">
        <v>2.76</v>
      </c>
      <c r="K42" s="14">
        <v>4.78</v>
      </c>
      <c r="L42" s="14">
        <v>4.8</v>
      </c>
      <c r="M42" s="14">
        <v>6.87</v>
      </c>
      <c r="N42" s="14">
        <v>1.37</v>
      </c>
      <c r="O42" s="14">
        <v>3.39</v>
      </c>
      <c r="P42" s="14">
        <v>1.39</v>
      </c>
      <c r="Q42" s="14">
        <v>3.47</v>
      </c>
      <c r="R42" s="14">
        <f t="shared" si="17"/>
        <v>1.3899999999999997</v>
      </c>
      <c r="S42" s="14">
        <f t="shared" si="17"/>
        <v>1.3900000000000001</v>
      </c>
      <c r="T42" s="14">
        <f t="shared" si="18"/>
        <v>3.41</v>
      </c>
      <c r="U42" s="15">
        <f t="shared" si="18"/>
        <v>3.4</v>
      </c>
      <c r="V42" s="14">
        <v>7.7200000000000005E-2</v>
      </c>
      <c r="W42" s="14">
        <v>0.20399999999999999</v>
      </c>
      <c r="X42" s="14">
        <v>0.20100000000000001</v>
      </c>
      <c r="Y42" s="14">
        <v>0.505</v>
      </c>
      <c r="Z42" s="17">
        <f t="shared" si="12"/>
        <v>0.98720000000000008</v>
      </c>
      <c r="AA42" s="14">
        <v>0.38600000000000001</v>
      </c>
      <c r="AB42" s="14">
        <v>2.44</v>
      </c>
      <c r="AC42" s="14">
        <v>0.39200000000000002</v>
      </c>
      <c r="AD42" s="14">
        <v>2.41</v>
      </c>
    </row>
    <row r="43" spans="2:30" s="14" customFormat="1" ht="45" x14ac:dyDescent="0.25">
      <c r="B43" s="14">
        <v>1</v>
      </c>
      <c r="C43" s="13" t="s">
        <v>48</v>
      </c>
      <c r="D43" s="14" t="s">
        <v>30</v>
      </c>
      <c r="E43" s="14">
        <v>1</v>
      </c>
      <c r="F43" s="14">
        <v>3</v>
      </c>
      <c r="G43" s="15">
        <v>3</v>
      </c>
      <c r="H43" s="14">
        <v>0</v>
      </c>
      <c r="I43" s="14">
        <v>0</v>
      </c>
      <c r="J43" s="14">
        <v>1.87</v>
      </c>
      <c r="K43" s="14">
        <v>4.58</v>
      </c>
      <c r="L43" s="14">
        <v>4.62</v>
      </c>
      <c r="M43" s="14">
        <v>6.58</v>
      </c>
      <c r="N43" s="14">
        <v>0</v>
      </c>
      <c r="O43" s="14">
        <v>2.71</v>
      </c>
      <c r="P43" s="14">
        <v>1.56</v>
      </c>
      <c r="Q43" s="14">
        <v>3.53</v>
      </c>
      <c r="R43" s="14">
        <f t="shared" si="17"/>
        <v>1.87</v>
      </c>
      <c r="S43" s="14">
        <f t="shared" si="17"/>
        <v>1.87</v>
      </c>
      <c r="T43" s="14">
        <f t="shared" si="18"/>
        <v>3.06</v>
      </c>
      <c r="U43" s="15">
        <f t="shared" si="18"/>
        <v>3.0500000000000003</v>
      </c>
      <c r="V43" s="14">
        <v>0.13700000000000001</v>
      </c>
      <c r="W43" s="14">
        <v>0.182</v>
      </c>
      <c r="X43" s="14">
        <v>0.17599999999999999</v>
      </c>
      <c r="Y43" s="14">
        <v>0.496</v>
      </c>
      <c r="Z43" s="17">
        <f t="shared" si="12"/>
        <v>0.99099999999999999</v>
      </c>
      <c r="AA43" s="14">
        <v>0.27500000000000002</v>
      </c>
      <c r="AB43" s="14">
        <v>2.2400000000000002</v>
      </c>
      <c r="AC43" s="14">
        <v>0.59599999999999997</v>
      </c>
      <c r="AD43" s="14">
        <v>2.0499999999999998</v>
      </c>
    </row>
    <row r="44" spans="2:30" s="58" customFormat="1" x14ac:dyDescent="0.25">
      <c r="C44" s="59"/>
      <c r="G44" s="60"/>
      <c r="U44" s="60"/>
      <c r="Z44" s="61"/>
    </row>
    <row r="45" spans="2:30" s="14" customFormat="1" ht="45" x14ac:dyDescent="0.25">
      <c r="B45" s="14">
        <v>0</v>
      </c>
      <c r="C45" s="13" t="s">
        <v>95</v>
      </c>
      <c r="D45" s="14">
        <v>-1</v>
      </c>
      <c r="E45" s="14">
        <v>1</v>
      </c>
      <c r="F45" s="14">
        <v>-3</v>
      </c>
      <c r="G45" s="15">
        <v>3</v>
      </c>
      <c r="H45" s="14">
        <v>0</v>
      </c>
      <c r="I45" s="14">
        <v>0</v>
      </c>
      <c r="J45" s="14">
        <v>2.39</v>
      </c>
      <c r="K45" s="14">
        <v>3.1</v>
      </c>
      <c r="L45" s="14">
        <v>2.0499999999999998</v>
      </c>
      <c r="M45" s="14">
        <v>2.39</v>
      </c>
      <c r="N45" s="14">
        <v>1.04</v>
      </c>
      <c r="O45" s="14">
        <v>1.74</v>
      </c>
      <c r="P45" s="14">
        <v>1.03</v>
      </c>
      <c r="Q45" s="14">
        <v>1.36</v>
      </c>
      <c r="R45" s="14">
        <f t="shared" ref="R45:S50" si="19">J45-N45-$H45</f>
        <v>1.35</v>
      </c>
      <c r="S45" s="14">
        <f t="shared" si="19"/>
        <v>1.36</v>
      </c>
      <c r="T45" s="14">
        <f t="shared" ref="T45:U50" si="20">L45-P45-$I45</f>
        <v>1.0199999999999998</v>
      </c>
      <c r="U45" s="15">
        <f t="shared" si="20"/>
        <v>1.03</v>
      </c>
      <c r="V45" s="14">
        <v>2.4E-2</v>
      </c>
      <c r="W45" s="14">
        <v>0.23799999999999999</v>
      </c>
      <c r="X45" s="14">
        <v>1.6800000000000001E-3</v>
      </c>
      <c r="Y45" s="14">
        <v>2.41E-2</v>
      </c>
      <c r="Z45" s="17">
        <f t="shared" ref="Z45:Z50" si="21">SUM(V45:Y45)</f>
        <v>0.28778000000000004</v>
      </c>
      <c r="AA45" s="14">
        <v>2.6599999999999999E-2</v>
      </c>
      <c r="AB45" s="14">
        <v>0.44700000000000001</v>
      </c>
      <c r="AC45" s="14">
        <v>0.35399999999999998</v>
      </c>
      <c r="AD45" s="14">
        <v>2.64E-2</v>
      </c>
    </row>
    <row r="46" spans="2:30" s="14" customFormat="1" ht="45" x14ac:dyDescent="0.25">
      <c r="B46" s="14">
        <v>1</v>
      </c>
      <c r="C46" s="13" t="s">
        <v>96</v>
      </c>
      <c r="D46" s="14">
        <v>-1</v>
      </c>
      <c r="E46" s="14">
        <v>1</v>
      </c>
      <c r="F46" s="14">
        <v>-3</v>
      </c>
      <c r="G46" s="15">
        <v>3</v>
      </c>
      <c r="H46" s="14">
        <v>0</v>
      </c>
      <c r="I46" s="14">
        <v>0</v>
      </c>
      <c r="J46" s="14">
        <v>1.41</v>
      </c>
      <c r="K46" s="14">
        <v>3.09</v>
      </c>
      <c r="L46" s="14">
        <v>2.4300000000000002</v>
      </c>
      <c r="M46" s="14">
        <v>2.35</v>
      </c>
      <c r="N46" s="14">
        <v>0</v>
      </c>
      <c r="O46" s="14">
        <v>1.68</v>
      </c>
      <c r="P46" s="14">
        <v>1.41</v>
      </c>
      <c r="Q46" s="14">
        <v>1.32</v>
      </c>
      <c r="R46" s="14">
        <f>J46-N46-$H46</f>
        <v>1.41</v>
      </c>
      <c r="S46" s="14">
        <f>K46-O46-$H46</f>
        <v>1.41</v>
      </c>
      <c r="T46" s="14">
        <f>L46-P46-$I46</f>
        <v>1.0200000000000002</v>
      </c>
      <c r="U46" s="15">
        <f>M46-Q46-$I46</f>
        <v>1.03</v>
      </c>
      <c r="V46" s="14">
        <v>6.1400000000000003E-2</v>
      </c>
      <c r="W46" s="14">
        <v>0.22900000000000001</v>
      </c>
      <c r="X46" s="14">
        <v>1.1000000000000001E-3</v>
      </c>
      <c r="Y46" s="14">
        <v>2.41E-2</v>
      </c>
      <c r="Z46" s="17">
        <f>SUM(V46:Y46)</f>
        <v>0.31559999999999999</v>
      </c>
      <c r="AA46" s="14">
        <v>1.5499999999999999E-3</v>
      </c>
      <c r="AB46" s="14">
        <v>0.41799999999999998</v>
      </c>
      <c r="AC46" s="14">
        <v>0.41</v>
      </c>
      <c r="AD46" s="14">
        <v>2.58E-2</v>
      </c>
    </row>
    <row r="47" spans="2:30" s="14" customFormat="1" ht="45" x14ac:dyDescent="0.25">
      <c r="B47" s="14">
        <v>0</v>
      </c>
      <c r="C47" s="13" t="s">
        <v>96</v>
      </c>
      <c r="D47" s="14" t="s">
        <v>32</v>
      </c>
      <c r="E47" s="14">
        <v>1</v>
      </c>
      <c r="F47" s="14">
        <v>-3</v>
      </c>
      <c r="G47" s="15">
        <v>3</v>
      </c>
      <c r="H47" s="14">
        <v>0</v>
      </c>
      <c r="I47" s="14">
        <v>0</v>
      </c>
      <c r="J47" s="14">
        <v>3.03</v>
      </c>
      <c r="K47" s="14">
        <v>4.51</v>
      </c>
      <c r="L47" s="14">
        <v>2.2000000000000002</v>
      </c>
      <c r="M47" s="14">
        <v>2.97</v>
      </c>
      <c r="N47" s="14">
        <v>1.1499999999999999</v>
      </c>
      <c r="O47" s="14">
        <v>2.63</v>
      </c>
      <c r="P47" s="14">
        <v>1.0900000000000001</v>
      </c>
      <c r="Q47" s="14">
        <v>1.86</v>
      </c>
      <c r="R47" s="14">
        <f t="shared" si="19"/>
        <v>1.88</v>
      </c>
      <c r="S47" s="14">
        <f t="shared" si="19"/>
        <v>1.88</v>
      </c>
      <c r="T47" s="14">
        <f t="shared" si="20"/>
        <v>1.1100000000000001</v>
      </c>
      <c r="U47" s="15">
        <f t="shared" si="20"/>
        <v>1.1100000000000001</v>
      </c>
      <c r="V47" s="14">
        <v>9.3899999999999997E-2</v>
      </c>
      <c r="W47" s="14">
        <v>0.38400000000000001</v>
      </c>
      <c r="X47" s="14">
        <v>9.5200000000000007E-3</v>
      </c>
      <c r="Y47" s="14">
        <v>8.9300000000000004E-2</v>
      </c>
      <c r="Z47" s="17">
        <f t="shared" si="21"/>
        <v>0.57672000000000001</v>
      </c>
      <c r="AA47" s="14">
        <v>0.107</v>
      </c>
      <c r="AB47" s="14">
        <v>1.18</v>
      </c>
      <c r="AC47" s="14">
        <v>0.879</v>
      </c>
      <c r="AD47" s="14">
        <v>0.11</v>
      </c>
    </row>
    <row r="48" spans="2:30" s="14" customFormat="1" ht="45" x14ac:dyDescent="0.25">
      <c r="B48" s="14">
        <v>1</v>
      </c>
      <c r="C48" s="13" t="s">
        <v>96</v>
      </c>
      <c r="D48" s="14" t="s">
        <v>32</v>
      </c>
      <c r="E48" s="14">
        <v>1</v>
      </c>
      <c r="F48" s="14">
        <v>-3</v>
      </c>
      <c r="G48" s="15">
        <v>3</v>
      </c>
      <c r="H48" s="14">
        <v>0</v>
      </c>
      <c r="I48" s="14">
        <v>0</v>
      </c>
      <c r="J48" s="14">
        <v>2.1800000000000002</v>
      </c>
      <c r="K48" s="14">
        <v>4.42</v>
      </c>
      <c r="L48" s="66">
        <v>3.16</v>
      </c>
      <c r="M48" s="14">
        <v>2.82</v>
      </c>
      <c r="N48" s="14">
        <v>0</v>
      </c>
      <c r="O48" s="14">
        <v>2.2599999999999998</v>
      </c>
      <c r="P48" s="14">
        <v>2.0499999999999998</v>
      </c>
      <c r="Q48" s="14">
        <v>1.71</v>
      </c>
      <c r="R48" s="14">
        <f>J48-N48-$H48</f>
        <v>2.1800000000000002</v>
      </c>
      <c r="S48" s="14">
        <f>K48-O48-$H48</f>
        <v>2.16</v>
      </c>
      <c r="T48" s="14">
        <f>L48-P48-$I48</f>
        <v>1.1100000000000003</v>
      </c>
      <c r="U48" s="15">
        <f>M48-Q48-$I48</f>
        <v>1.1099999999999999</v>
      </c>
      <c r="V48" s="14">
        <v>0.17299999999999999</v>
      </c>
      <c r="W48" s="14">
        <v>0.36099999999999999</v>
      </c>
      <c r="X48" s="14">
        <v>3.1700000000000001E-3</v>
      </c>
      <c r="Y48" s="14">
        <v>8.9399999999999993E-2</v>
      </c>
      <c r="Z48" s="17">
        <f>SUM(V48:Y48)</f>
        <v>0.62657000000000007</v>
      </c>
      <c r="AA48" s="14">
        <v>6.5100000000000002E-3</v>
      </c>
      <c r="AB48" s="14">
        <v>0.97</v>
      </c>
      <c r="AC48" s="14">
        <v>1.1499999999999999</v>
      </c>
      <c r="AD48" s="14">
        <v>0.10199999999999999</v>
      </c>
    </row>
    <row r="49" spans="2:30" s="14" customFormat="1" ht="45" x14ac:dyDescent="0.25">
      <c r="B49" s="14">
        <v>0</v>
      </c>
      <c r="C49" s="13" t="s">
        <v>97</v>
      </c>
      <c r="D49" s="14" t="s">
        <v>30</v>
      </c>
      <c r="E49" s="14">
        <v>1</v>
      </c>
      <c r="F49" s="14">
        <v>-3</v>
      </c>
      <c r="G49" s="15">
        <v>3</v>
      </c>
      <c r="H49" s="14">
        <v>0</v>
      </c>
      <c r="I49" s="14">
        <v>0</v>
      </c>
      <c r="J49" s="14">
        <v>4.2</v>
      </c>
      <c r="K49" s="14">
        <v>6.18</v>
      </c>
      <c r="L49" s="14">
        <v>2.5299999999999998</v>
      </c>
      <c r="M49" s="14">
        <v>4.1100000000000003</v>
      </c>
      <c r="N49" s="14">
        <v>1.33</v>
      </c>
      <c r="O49" s="14">
        <v>3.31</v>
      </c>
      <c r="P49" s="14">
        <v>1.22</v>
      </c>
      <c r="Q49" s="14">
        <v>2.81</v>
      </c>
      <c r="R49" s="14">
        <f t="shared" si="19"/>
        <v>2.87</v>
      </c>
      <c r="S49" s="14">
        <f t="shared" si="19"/>
        <v>2.8699999999999997</v>
      </c>
      <c r="T49" s="14">
        <f t="shared" si="20"/>
        <v>1.3099999999999998</v>
      </c>
      <c r="U49" s="15">
        <f t="shared" si="20"/>
        <v>1.3000000000000003</v>
      </c>
      <c r="V49" s="14">
        <v>0.17199999999999999</v>
      </c>
      <c r="W49" s="14">
        <v>0.47899999999999998</v>
      </c>
      <c r="X49" s="14">
        <v>4.5600000000000002E-2</v>
      </c>
      <c r="Y49" s="14">
        <v>0.188</v>
      </c>
      <c r="Z49" s="17">
        <f>SUM(V49:Y49)</f>
        <v>0.88460000000000005</v>
      </c>
      <c r="AA49" s="14">
        <v>0.28499999999999998</v>
      </c>
      <c r="AB49" s="14">
        <v>2.11</v>
      </c>
      <c r="AC49" s="14">
        <v>1.87</v>
      </c>
      <c r="AD49" s="14">
        <v>0.30499999999999999</v>
      </c>
    </row>
    <row r="50" spans="2:30" s="14" customFormat="1" ht="45" x14ac:dyDescent="0.25">
      <c r="B50" s="14">
        <v>1</v>
      </c>
      <c r="C50" s="13" t="s">
        <v>97</v>
      </c>
      <c r="D50" s="14" t="s">
        <v>30</v>
      </c>
      <c r="E50" s="14">
        <v>1</v>
      </c>
      <c r="F50" s="14">
        <v>-3</v>
      </c>
      <c r="G50" s="15">
        <v>3</v>
      </c>
      <c r="H50" s="14">
        <v>0</v>
      </c>
      <c r="I50" s="14">
        <v>0</v>
      </c>
      <c r="J50" s="14">
        <v>3.6</v>
      </c>
      <c r="K50" s="14">
        <v>6.16</v>
      </c>
      <c r="L50" s="14">
        <v>4.43</v>
      </c>
      <c r="M50" s="14">
        <v>4.07</v>
      </c>
      <c r="N50" s="14">
        <v>0</v>
      </c>
      <c r="O50" s="14">
        <v>2.56</v>
      </c>
      <c r="P50" s="14">
        <v>3.21</v>
      </c>
      <c r="Q50" s="14">
        <v>2.84</v>
      </c>
      <c r="R50" s="14">
        <f t="shared" si="19"/>
        <v>3.6</v>
      </c>
      <c r="S50" s="14">
        <f t="shared" si="19"/>
        <v>3.6</v>
      </c>
      <c r="T50" s="14">
        <f t="shared" si="20"/>
        <v>1.2199999999999998</v>
      </c>
      <c r="U50" s="15">
        <f t="shared" si="20"/>
        <v>1.2300000000000004</v>
      </c>
      <c r="V50" s="14">
        <v>0.28100000000000003</v>
      </c>
      <c r="W50" s="14">
        <v>0.436</v>
      </c>
      <c r="X50" s="14">
        <v>6.0499999999999998E-3</v>
      </c>
      <c r="Y50" s="14">
        <v>0.17499999999999999</v>
      </c>
      <c r="Z50" s="17">
        <f t="shared" si="21"/>
        <v>0.89805000000000001</v>
      </c>
      <c r="AA50" s="14">
        <v>1.9400000000000001E-2</v>
      </c>
      <c r="AB50" s="14">
        <v>1.61</v>
      </c>
      <c r="AC50" s="14">
        <v>2.58</v>
      </c>
      <c r="AD50" s="14">
        <v>0.221</v>
      </c>
    </row>
    <row r="51" spans="2:30" s="58" customFormat="1" x14ac:dyDescent="0.25">
      <c r="C51" s="59"/>
      <c r="G51" s="60"/>
      <c r="U51" s="60"/>
      <c r="Z51" s="61"/>
    </row>
    <row r="52" spans="2:30" s="14" customFormat="1" ht="45" x14ac:dyDescent="0.25">
      <c r="B52" s="14">
        <v>0</v>
      </c>
      <c r="C52" s="13" t="s">
        <v>101</v>
      </c>
      <c r="D52" s="14">
        <v>-1</v>
      </c>
      <c r="E52" s="14">
        <v>1</v>
      </c>
      <c r="F52" s="14">
        <v>3</v>
      </c>
      <c r="G52" s="15">
        <v>-3</v>
      </c>
      <c r="H52" s="14">
        <v>0</v>
      </c>
      <c r="I52" s="14">
        <v>0</v>
      </c>
      <c r="J52" s="14">
        <v>2.39</v>
      </c>
      <c r="K52" s="14">
        <v>2.04</v>
      </c>
      <c r="L52" s="14">
        <v>3.1</v>
      </c>
      <c r="M52" s="14">
        <v>2.39</v>
      </c>
      <c r="N52" s="14">
        <v>1.36</v>
      </c>
      <c r="O52" s="14">
        <v>1.01</v>
      </c>
      <c r="P52" s="14">
        <v>1.74</v>
      </c>
      <c r="Q52" s="14">
        <v>1.04</v>
      </c>
      <c r="R52" s="14">
        <f t="shared" ref="R52:S56" si="22">J52-N52-$H52</f>
        <v>1.03</v>
      </c>
      <c r="S52" s="14">
        <f t="shared" si="22"/>
        <v>1.03</v>
      </c>
      <c r="T52" s="14">
        <f t="shared" ref="T52:U56" si="23">L52-P52-$I52</f>
        <v>1.36</v>
      </c>
      <c r="U52" s="15">
        <f t="shared" si="23"/>
        <v>1.35</v>
      </c>
      <c r="V52" s="14">
        <v>2.41E-2</v>
      </c>
      <c r="W52" s="14">
        <v>1.6999999999999999E-3</v>
      </c>
      <c r="X52" s="14">
        <v>0.23699999999999999</v>
      </c>
      <c r="Y52" s="14">
        <v>2.4E-2</v>
      </c>
      <c r="Z52" s="17">
        <f t="shared" ref="Z52:Z56" si="24">SUM(V52:Y52)</f>
        <v>0.2868</v>
      </c>
      <c r="AA52" s="14">
        <v>0.44700000000000001</v>
      </c>
      <c r="AB52" s="14">
        <v>2.6599999999999999E-2</v>
      </c>
      <c r="AC52" s="14">
        <v>2.64E-2</v>
      </c>
      <c r="AD52" s="14">
        <v>0.35399999999999998</v>
      </c>
    </row>
    <row r="53" spans="2:30" s="14" customFormat="1" ht="45" x14ac:dyDescent="0.25">
      <c r="B53" s="14">
        <v>1</v>
      </c>
      <c r="C53" s="13" t="s">
        <v>101</v>
      </c>
      <c r="D53" s="14">
        <v>-1</v>
      </c>
      <c r="E53" s="14">
        <v>1</v>
      </c>
      <c r="F53" s="14">
        <v>3</v>
      </c>
      <c r="G53" s="15">
        <v>-3</v>
      </c>
      <c r="H53" s="14">
        <v>0</v>
      </c>
      <c r="I53" s="14">
        <v>0</v>
      </c>
      <c r="J53" s="14">
        <v>1.49</v>
      </c>
      <c r="K53" s="14">
        <v>3.75</v>
      </c>
      <c r="L53" s="66">
        <v>3.11</v>
      </c>
      <c r="M53" s="14">
        <v>2.37</v>
      </c>
      <c r="N53" s="14">
        <v>0</v>
      </c>
      <c r="O53" s="14">
        <v>2.2599999999999998</v>
      </c>
      <c r="P53" s="14">
        <v>1.77</v>
      </c>
      <c r="Q53" s="14">
        <v>1.04</v>
      </c>
      <c r="R53" s="14">
        <f>J53-N53-$H53</f>
        <v>1.49</v>
      </c>
      <c r="S53" s="14">
        <f>K53-O53-$H53</f>
        <v>1.4900000000000002</v>
      </c>
      <c r="T53" s="14">
        <f>L53-P53-$I53</f>
        <v>1.3399999999999999</v>
      </c>
      <c r="U53" s="15">
        <f>M53-Q53-$I53</f>
        <v>1.33</v>
      </c>
      <c r="V53" s="14">
        <v>5.7299999999999997E-2</v>
      </c>
      <c r="W53" s="14">
        <v>2.9700000000000001E-4</v>
      </c>
      <c r="X53" s="14">
        <v>0.22800000000000001</v>
      </c>
      <c r="Y53" s="14">
        <v>2.3699999999999999E-2</v>
      </c>
      <c r="Z53" s="17">
        <f>SUM(V53:Y53)</f>
        <v>0.30929699999999999</v>
      </c>
      <c r="AA53" s="14">
        <v>0.40400000000000003</v>
      </c>
      <c r="AB53" s="14">
        <v>2.6200000000000001E-2</v>
      </c>
      <c r="AC53" s="14">
        <v>8.5800000000000001E-2</v>
      </c>
      <c r="AD53" s="14">
        <v>0.32800000000000001</v>
      </c>
    </row>
    <row r="54" spans="2:30" s="14" customFormat="1" ht="45" x14ac:dyDescent="0.25">
      <c r="B54" s="14">
        <v>0</v>
      </c>
      <c r="C54" s="13" t="s">
        <v>102</v>
      </c>
      <c r="D54" s="14" t="s">
        <v>32</v>
      </c>
      <c r="E54" s="14">
        <v>1</v>
      </c>
      <c r="F54" s="14">
        <v>3</v>
      </c>
      <c r="G54" s="15">
        <v>-3</v>
      </c>
      <c r="H54" s="14">
        <v>0</v>
      </c>
      <c r="I54" s="14">
        <v>0</v>
      </c>
      <c r="J54" s="14">
        <v>2.97</v>
      </c>
      <c r="K54" s="14">
        <v>2.2000000000000002</v>
      </c>
      <c r="L54" s="14">
        <v>4.51</v>
      </c>
      <c r="M54" s="14">
        <v>3.03</v>
      </c>
      <c r="N54" s="14">
        <v>1.86</v>
      </c>
      <c r="O54" s="14">
        <v>1.0900000000000001</v>
      </c>
      <c r="P54" s="14">
        <v>2.63</v>
      </c>
      <c r="Q54" s="14">
        <v>1.1499999999999999</v>
      </c>
      <c r="R54" s="14">
        <f t="shared" si="22"/>
        <v>1.1100000000000001</v>
      </c>
      <c r="S54" s="14">
        <f t="shared" si="22"/>
        <v>1.1100000000000001</v>
      </c>
      <c r="T54" s="14">
        <f t="shared" si="23"/>
        <v>1.88</v>
      </c>
      <c r="U54" s="15">
        <f t="shared" si="23"/>
        <v>1.88</v>
      </c>
      <c r="V54" s="14">
        <v>8.9300000000000004E-2</v>
      </c>
      <c r="W54" s="14">
        <v>9.5300000000000003E-3</v>
      </c>
      <c r="X54" s="14">
        <v>0.38400000000000001</v>
      </c>
      <c r="Y54" s="14">
        <v>8.3799999999999999E-2</v>
      </c>
      <c r="Z54" s="17">
        <f t="shared" si="24"/>
        <v>0.56662999999999997</v>
      </c>
      <c r="AA54" s="14">
        <v>1.18</v>
      </c>
      <c r="AB54" s="14">
        <v>0.107</v>
      </c>
      <c r="AC54" s="14">
        <v>0.11</v>
      </c>
      <c r="AD54" s="14">
        <v>0.878</v>
      </c>
    </row>
    <row r="55" spans="2:30" s="14" customFormat="1" ht="45" x14ac:dyDescent="0.25">
      <c r="B55" s="14">
        <v>1</v>
      </c>
      <c r="C55" s="13" t="s">
        <v>102</v>
      </c>
      <c r="D55" s="14" t="s">
        <v>32</v>
      </c>
      <c r="E55" s="14">
        <v>1</v>
      </c>
      <c r="F55" s="14">
        <v>3</v>
      </c>
      <c r="G55" s="15">
        <v>-3</v>
      </c>
      <c r="H55" s="14">
        <v>0</v>
      </c>
      <c r="I55" s="14">
        <v>0</v>
      </c>
      <c r="J55" s="14">
        <v>2.34</v>
      </c>
      <c r="K55" s="14">
        <v>3.4</v>
      </c>
      <c r="L55" s="14">
        <v>4.51</v>
      </c>
      <c r="M55" s="14">
        <v>2.96</v>
      </c>
      <c r="N55" s="14">
        <v>0</v>
      </c>
      <c r="O55" s="14">
        <v>1.07</v>
      </c>
      <c r="P55" s="14">
        <v>2.72</v>
      </c>
      <c r="Q55" s="14">
        <v>1.17</v>
      </c>
      <c r="R55" s="14">
        <f>J55-N55-$H55</f>
        <v>2.34</v>
      </c>
      <c r="S55" s="14">
        <f>K55-O55-$H55</f>
        <v>2.33</v>
      </c>
      <c r="T55" s="14">
        <f>L55-P55-$I55</f>
        <v>1.7899999999999996</v>
      </c>
      <c r="U55" s="15">
        <f>M55-Q55-$I55</f>
        <v>1.79</v>
      </c>
      <c r="V55" s="14">
        <v>0.155</v>
      </c>
      <c r="W55" s="14">
        <v>2.66E-3</v>
      </c>
      <c r="X55" s="14">
        <v>0.35699999999999998</v>
      </c>
      <c r="Y55" s="14">
        <v>8.3699999999999997E-2</v>
      </c>
      <c r="Z55" s="17">
        <f>SUM(V55:Y55)</f>
        <v>0.59836</v>
      </c>
      <c r="AA55" s="14">
        <v>0.97</v>
      </c>
      <c r="AB55" s="14">
        <v>0.10100000000000001</v>
      </c>
      <c r="AC55" s="14">
        <v>0.36899999999999999</v>
      </c>
      <c r="AD55" s="14">
        <v>0.78700000000000003</v>
      </c>
    </row>
    <row r="56" spans="2:30" s="14" customFormat="1" ht="45" x14ac:dyDescent="0.25">
      <c r="B56" s="14">
        <v>0</v>
      </c>
      <c r="C56" s="13" t="s">
        <v>103</v>
      </c>
      <c r="D56" s="14" t="s">
        <v>30</v>
      </c>
      <c r="E56" s="14">
        <v>1</v>
      </c>
      <c r="F56" s="14">
        <v>3</v>
      </c>
      <c r="G56" s="15">
        <v>-3</v>
      </c>
      <c r="H56" s="14">
        <v>0</v>
      </c>
      <c r="I56" s="14">
        <v>0</v>
      </c>
      <c r="J56" s="14">
        <v>4.1100000000000003</v>
      </c>
      <c r="K56" s="14">
        <v>2.5299999999999998</v>
      </c>
      <c r="L56" s="14">
        <v>6.17</v>
      </c>
      <c r="M56" s="14">
        <v>4.2</v>
      </c>
      <c r="N56" s="14">
        <v>2.81</v>
      </c>
      <c r="O56" s="14">
        <v>1.22</v>
      </c>
      <c r="P56" s="14">
        <v>3.3</v>
      </c>
      <c r="Q56" s="14">
        <v>1.33</v>
      </c>
      <c r="R56" s="14">
        <f t="shared" si="22"/>
        <v>1.3000000000000003</v>
      </c>
      <c r="S56" s="14">
        <f t="shared" si="22"/>
        <v>1.3099999999999998</v>
      </c>
      <c r="T56" s="14">
        <f t="shared" si="23"/>
        <v>2.87</v>
      </c>
      <c r="U56" s="15">
        <f t="shared" si="23"/>
        <v>2.87</v>
      </c>
      <c r="V56" s="14">
        <v>0.188</v>
      </c>
      <c r="W56" s="14">
        <v>4.5600000000000002E-2</v>
      </c>
      <c r="X56" s="14">
        <v>0.48</v>
      </c>
      <c r="Y56" s="14">
        <v>0.17199999999999999</v>
      </c>
      <c r="Z56" s="17">
        <f t="shared" si="24"/>
        <v>0.88559999999999994</v>
      </c>
      <c r="AA56" s="14">
        <v>2.11</v>
      </c>
      <c r="AB56" s="14">
        <v>0.28499999999999998</v>
      </c>
      <c r="AC56" s="14">
        <v>0.30499999999999999</v>
      </c>
      <c r="AD56" s="14">
        <v>1.87</v>
      </c>
    </row>
    <row r="57" spans="2:30" s="14" customFormat="1" ht="45" x14ac:dyDescent="0.25">
      <c r="B57" s="14">
        <v>1</v>
      </c>
      <c r="C57" s="13" t="s">
        <v>103</v>
      </c>
      <c r="D57" s="14" t="s">
        <v>30</v>
      </c>
      <c r="E57" s="14">
        <v>1</v>
      </c>
      <c r="F57" s="14">
        <v>3</v>
      </c>
      <c r="G57" s="15">
        <v>-3</v>
      </c>
      <c r="H57" s="14">
        <v>0</v>
      </c>
      <c r="I57" s="14">
        <v>0</v>
      </c>
      <c r="J57" s="14">
        <v>3.56</v>
      </c>
      <c r="K57" s="14">
        <v>4.7</v>
      </c>
      <c r="L57" s="14">
        <v>6.12</v>
      </c>
      <c r="M57" s="14">
        <v>4.0199999999999996</v>
      </c>
      <c r="N57" s="14">
        <v>0</v>
      </c>
      <c r="O57" s="14">
        <v>1.1399999999999999</v>
      </c>
      <c r="P57" s="14">
        <v>3.53</v>
      </c>
      <c r="Q57" s="14">
        <v>1.42</v>
      </c>
      <c r="R57" s="14">
        <f>J57-N57-$H57</f>
        <v>3.56</v>
      </c>
      <c r="S57" s="14">
        <f>K57-O57-$H57</f>
        <v>3.5600000000000005</v>
      </c>
      <c r="T57" s="14">
        <f>L57-P57-$I57</f>
        <v>2.5900000000000003</v>
      </c>
      <c r="U57" s="15">
        <f>M57-Q57-$I57</f>
        <v>2.5999999999999996</v>
      </c>
      <c r="V57" s="14">
        <v>0.28199999999999997</v>
      </c>
      <c r="W57" s="14">
        <v>4.47E-3</v>
      </c>
      <c r="X57" s="14">
        <v>0.436</v>
      </c>
      <c r="Y57" s="14">
        <v>0.17799999999999999</v>
      </c>
      <c r="Z57" s="17">
        <f>SUM(V57:Y57)</f>
        <v>0.90046999999999988</v>
      </c>
      <c r="AA57" s="14">
        <v>1.54</v>
      </c>
      <c r="AB57" s="14">
        <v>0.25800000000000001</v>
      </c>
      <c r="AC57" s="14">
        <v>1.02</v>
      </c>
      <c r="AD57" s="14">
        <v>1.6</v>
      </c>
    </row>
    <row r="58" spans="2:30" s="58" customFormat="1" x14ac:dyDescent="0.25">
      <c r="C58" s="59"/>
      <c r="G58" s="60"/>
      <c r="U58" s="60"/>
      <c r="Z58" s="61"/>
    </row>
    <row r="59" spans="2:30" s="14" customFormat="1" ht="45" x14ac:dyDescent="0.25">
      <c r="B59" s="14">
        <v>0</v>
      </c>
      <c r="C59" s="13" t="s">
        <v>99</v>
      </c>
      <c r="D59" s="14">
        <v>-1</v>
      </c>
      <c r="E59" s="14">
        <v>1</v>
      </c>
      <c r="F59" s="14">
        <v>-3</v>
      </c>
      <c r="G59" s="15">
        <v>-3</v>
      </c>
      <c r="H59" s="14">
        <v>0</v>
      </c>
      <c r="I59" s="14">
        <v>0</v>
      </c>
      <c r="J59" s="14">
        <v>2.14</v>
      </c>
      <c r="K59" s="14">
        <v>2.0499999999999998</v>
      </c>
      <c r="L59" s="14">
        <v>2.06</v>
      </c>
      <c r="M59" s="14">
        <v>1.98</v>
      </c>
      <c r="N59" s="14">
        <v>1.0900000000000001</v>
      </c>
      <c r="O59" s="14">
        <v>1</v>
      </c>
      <c r="P59" s="14">
        <v>1.06</v>
      </c>
      <c r="Q59" s="14">
        <v>0.98199999999999998</v>
      </c>
      <c r="R59" s="14">
        <f t="shared" ref="R59:S64" si="25">J59-N59-$H59</f>
        <v>1.05</v>
      </c>
      <c r="S59" s="14">
        <f t="shared" si="25"/>
        <v>1.0499999999999998</v>
      </c>
      <c r="T59" s="14">
        <f t="shared" ref="T59:U64" si="26">L59-P59-$I59</f>
        <v>1</v>
      </c>
      <c r="U59" s="15">
        <f t="shared" si="26"/>
        <v>0.998</v>
      </c>
      <c r="V59" s="14">
        <v>4.1399999999999999E-2</v>
      </c>
      <c r="W59" s="14">
        <v>2.2499999999999998E-3</v>
      </c>
      <c r="X59" s="14">
        <v>2.2300000000000002E-3</v>
      </c>
      <c r="Y59" s="14">
        <v>1.2E-4</v>
      </c>
      <c r="Z59" s="17">
        <f t="shared" ref="Z59:Z64" si="27">SUM(V59:Y59)</f>
        <v>4.6000000000000006E-2</v>
      </c>
      <c r="AA59" s="14">
        <v>4.7600000000000003E-2</v>
      </c>
      <c r="AB59" s="14">
        <v>2.3800000000000002E-3</v>
      </c>
      <c r="AC59" s="14">
        <v>4.5699999999999998E-2</v>
      </c>
      <c r="AD59" s="14">
        <v>2.3600000000000001E-3</v>
      </c>
    </row>
    <row r="60" spans="2:30" s="14" customFormat="1" ht="45" x14ac:dyDescent="0.25">
      <c r="B60" s="14">
        <v>1</v>
      </c>
      <c r="C60" s="13" t="s">
        <v>99</v>
      </c>
      <c r="D60" s="14">
        <v>-1</v>
      </c>
      <c r="E60" s="14">
        <v>1</v>
      </c>
      <c r="F60" s="14">
        <v>-3</v>
      </c>
      <c r="G60" s="15">
        <v>-3</v>
      </c>
      <c r="H60" s="14">
        <v>0</v>
      </c>
      <c r="I60" s="14">
        <v>0</v>
      </c>
      <c r="J60" s="14">
        <v>1.1200000000000001</v>
      </c>
      <c r="K60" s="14">
        <v>2.11</v>
      </c>
      <c r="L60" s="14">
        <v>2.13</v>
      </c>
      <c r="M60" s="14">
        <v>3.02</v>
      </c>
      <c r="N60" s="14">
        <v>0</v>
      </c>
      <c r="O60" s="14">
        <v>0.98399999999999999</v>
      </c>
      <c r="P60" s="14">
        <v>1.1299999999999999</v>
      </c>
      <c r="Q60" s="14">
        <v>2.02</v>
      </c>
      <c r="R60" s="14">
        <f>J60-N60-$H60</f>
        <v>1.1200000000000001</v>
      </c>
      <c r="S60" s="14">
        <f>K60-O60-$H60</f>
        <v>1.1259999999999999</v>
      </c>
      <c r="T60" s="14">
        <f>L60-P60-$I60</f>
        <v>1</v>
      </c>
      <c r="U60" s="15">
        <f>M60-Q60-$I60</f>
        <v>1</v>
      </c>
      <c r="V60" s="14">
        <v>0.106</v>
      </c>
      <c r="W60" s="14">
        <v>1.98E-3</v>
      </c>
      <c r="X60" s="14">
        <v>1.9400000000000001E-3</v>
      </c>
      <c r="Y60" s="67">
        <v>3.8500000000000001E-5</v>
      </c>
      <c r="Z60" s="17">
        <f>SUM(V60:Y60)</f>
        <v>0.10995849999999999</v>
      </c>
      <c r="AA60" s="14">
        <v>2.1800000000000001E-3</v>
      </c>
      <c r="AB60" s="14">
        <v>2.0300000000000001E-3</v>
      </c>
      <c r="AC60" s="14">
        <v>0.122</v>
      </c>
      <c r="AD60" s="14">
        <v>1.98E-3</v>
      </c>
    </row>
    <row r="61" spans="2:30" s="14" customFormat="1" ht="45" x14ac:dyDescent="0.25">
      <c r="B61" s="14">
        <v>0</v>
      </c>
      <c r="C61" s="13" t="s">
        <v>100</v>
      </c>
      <c r="D61" s="14" t="s">
        <v>85</v>
      </c>
      <c r="E61" s="14">
        <v>1</v>
      </c>
      <c r="F61" s="14">
        <v>-3</v>
      </c>
      <c r="G61" s="15">
        <v>-3</v>
      </c>
      <c r="H61" s="14">
        <v>0</v>
      </c>
      <c r="I61" s="14">
        <v>0</v>
      </c>
      <c r="J61" s="14">
        <v>4.08</v>
      </c>
      <c r="K61" s="14">
        <v>2.81</v>
      </c>
      <c r="L61" s="14">
        <v>2.77</v>
      </c>
      <c r="M61" s="14">
        <v>2.16</v>
      </c>
      <c r="N61" s="14">
        <v>2.38</v>
      </c>
      <c r="O61" s="14">
        <v>1.1100000000000001</v>
      </c>
      <c r="P61" s="14">
        <v>1.7</v>
      </c>
      <c r="Q61" s="14">
        <v>1.08</v>
      </c>
      <c r="R61" s="14">
        <f t="shared" si="25"/>
        <v>1.7000000000000002</v>
      </c>
      <c r="S61" s="14">
        <f t="shared" si="25"/>
        <v>1.7</v>
      </c>
      <c r="T61" s="14">
        <f t="shared" si="26"/>
        <v>1.07</v>
      </c>
      <c r="U61" s="15">
        <f t="shared" si="26"/>
        <v>1.08</v>
      </c>
      <c r="V61" s="14">
        <v>0.34899999999999998</v>
      </c>
      <c r="W61" s="14">
        <v>6.2300000000000001E-2</v>
      </c>
      <c r="X61" s="14">
        <v>6.4500000000000002E-2</v>
      </c>
      <c r="Y61" s="14">
        <v>5.9500000000000004E-3</v>
      </c>
      <c r="Z61" s="17">
        <f t="shared" si="27"/>
        <v>0.48175000000000001</v>
      </c>
      <c r="AA61" s="14">
        <v>0.94199999999999995</v>
      </c>
      <c r="AB61" s="14">
        <v>7.5499999999999998E-2</v>
      </c>
      <c r="AC61" s="14">
        <v>0.69899999999999995</v>
      </c>
      <c r="AD61" s="14">
        <v>7.5800000000000006E-2</v>
      </c>
    </row>
    <row r="62" spans="2:30" s="14" customFormat="1" ht="45" x14ac:dyDescent="0.25">
      <c r="B62" s="14">
        <v>1</v>
      </c>
      <c r="C62" s="13" t="s">
        <v>100</v>
      </c>
      <c r="D62" s="14" t="s">
        <v>85</v>
      </c>
      <c r="E62" s="14">
        <v>1</v>
      </c>
      <c r="F62" s="14">
        <v>-3</v>
      </c>
      <c r="G62" s="15">
        <v>-3</v>
      </c>
      <c r="H62" s="14">
        <v>0</v>
      </c>
      <c r="I62" s="14">
        <v>0</v>
      </c>
      <c r="J62" s="14">
        <v>3.01</v>
      </c>
      <c r="K62" s="14">
        <v>4.04</v>
      </c>
      <c r="L62" s="14">
        <v>4.04</v>
      </c>
      <c r="M62" s="14">
        <v>2.06</v>
      </c>
      <c r="N62" s="14">
        <v>0</v>
      </c>
      <c r="O62" s="14">
        <v>1.03</v>
      </c>
      <c r="P62" s="14">
        <v>3.02</v>
      </c>
      <c r="Q62" s="14">
        <v>1.04</v>
      </c>
      <c r="R62" s="14">
        <f>J62-N62-$H62</f>
        <v>3.01</v>
      </c>
      <c r="S62" s="14">
        <f>K62-O62-$H62</f>
        <v>3.01</v>
      </c>
      <c r="T62" s="14">
        <f>L62-P62-$I62</f>
        <v>1.02</v>
      </c>
      <c r="U62" s="15">
        <f>M62-Q62-$I62</f>
        <v>1.02</v>
      </c>
      <c r="V62" s="14">
        <v>0.64500000000000002</v>
      </c>
      <c r="W62" s="14">
        <v>1.14E-2</v>
      </c>
      <c r="X62" s="14">
        <v>1.15E-2</v>
      </c>
      <c r="Y62" s="14">
        <v>4.15E-3</v>
      </c>
      <c r="Z62" s="17">
        <f>SUM(V62:Y62)</f>
        <v>0.67204999999999993</v>
      </c>
      <c r="AA62" s="14">
        <v>3.4799999999999998E-2</v>
      </c>
      <c r="AB62" s="14">
        <v>1.61E-2</v>
      </c>
      <c r="AC62" s="14">
        <v>1.98</v>
      </c>
      <c r="AD62" s="14">
        <v>1.5900000000000001E-2</v>
      </c>
    </row>
    <row r="63" spans="2:30" s="14" customFormat="1" ht="45" x14ac:dyDescent="0.25">
      <c r="B63" s="14">
        <v>0</v>
      </c>
      <c r="C63" s="13" t="s">
        <v>98</v>
      </c>
      <c r="D63" s="14" t="s">
        <v>86</v>
      </c>
      <c r="E63" s="14">
        <v>1</v>
      </c>
      <c r="F63" s="14">
        <v>-3</v>
      </c>
      <c r="G63" s="15">
        <v>-3</v>
      </c>
      <c r="H63" s="14">
        <v>0</v>
      </c>
      <c r="I63" s="14">
        <v>0</v>
      </c>
      <c r="J63" s="14">
        <v>5.88</v>
      </c>
      <c r="K63" s="14">
        <v>3.96</v>
      </c>
      <c r="L63" s="14">
        <v>3.86</v>
      </c>
      <c r="M63" s="14">
        <v>2.4500000000000002</v>
      </c>
      <c r="N63" s="14">
        <v>3.22</v>
      </c>
      <c r="O63" s="14">
        <v>1.3</v>
      </c>
      <c r="P63" s="14">
        <v>2.59</v>
      </c>
      <c r="Q63" s="14">
        <v>1.18</v>
      </c>
      <c r="R63" s="14">
        <f t="shared" si="25"/>
        <v>2.6599999999999997</v>
      </c>
      <c r="S63" s="14">
        <f t="shared" si="25"/>
        <v>2.66</v>
      </c>
      <c r="T63" s="14">
        <f t="shared" si="26"/>
        <v>1.27</v>
      </c>
      <c r="U63" s="15">
        <f t="shared" si="26"/>
        <v>1.2700000000000002</v>
      </c>
      <c r="V63" s="14">
        <v>0.46600000000000003</v>
      </c>
      <c r="W63" s="14">
        <v>0.158</v>
      </c>
      <c r="X63" s="14">
        <v>0.17499999999999999</v>
      </c>
      <c r="Y63" s="14">
        <v>3.5499999999999997E-2</v>
      </c>
      <c r="Z63" s="17">
        <f t="shared" si="27"/>
        <v>0.83449999999999991</v>
      </c>
      <c r="AA63" s="14">
        <v>1.95</v>
      </c>
      <c r="AB63" s="14">
        <v>0.247</v>
      </c>
      <c r="AC63" s="14">
        <v>1.66</v>
      </c>
      <c r="AD63" s="14">
        <v>0.26600000000000001</v>
      </c>
    </row>
    <row r="64" spans="2:30" s="14" customFormat="1" ht="45" x14ac:dyDescent="0.25">
      <c r="B64" s="14">
        <v>1</v>
      </c>
      <c r="C64" s="13" t="s">
        <v>98</v>
      </c>
      <c r="D64" s="14" t="s">
        <v>86</v>
      </c>
      <c r="E64" s="14">
        <v>1</v>
      </c>
      <c r="F64" s="14">
        <v>-3</v>
      </c>
      <c r="G64" s="15">
        <v>-3</v>
      </c>
      <c r="H64" s="14">
        <v>0</v>
      </c>
      <c r="I64" s="14">
        <v>0</v>
      </c>
      <c r="J64" s="14">
        <v>5.27</v>
      </c>
      <c r="K64" s="14">
        <v>6.38</v>
      </c>
      <c r="L64" s="14">
        <v>6.2</v>
      </c>
      <c r="M64" s="14">
        <v>2.2999999999999998</v>
      </c>
      <c r="N64" s="14">
        <v>0</v>
      </c>
      <c r="O64" s="14">
        <v>1.1100000000000001</v>
      </c>
      <c r="P64" s="14">
        <v>5.14</v>
      </c>
      <c r="Q64" s="14">
        <v>1.24</v>
      </c>
      <c r="R64" s="14">
        <f t="shared" si="25"/>
        <v>5.27</v>
      </c>
      <c r="S64" s="14">
        <f t="shared" si="25"/>
        <v>5.27</v>
      </c>
      <c r="T64" s="14">
        <f t="shared" si="26"/>
        <v>1.0600000000000005</v>
      </c>
      <c r="U64" s="15">
        <f t="shared" si="26"/>
        <v>1.0599999999999998</v>
      </c>
      <c r="V64" s="14">
        <v>0.78200000000000003</v>
      </c>
      <c r="W64" s="14">
        <v>1.2800000000000001E-2</v>
      </c>
      <c r="X64" s="14">
        <v>1.54E-2</v>
      </c>
      <c r="Y64" s="14">
        <v>3.78E-2</v>
      </c>
      <c r="Z64" s="17">
        <f t="shared" si="27"/>
        <v>0.84800000000000009</v>
      </c>
      <c r="AA64" s="14">
        <v>7.9000000000000001E-2</v>
      </c>
      <c r="AB64" s="14">
        <v>6.1199999999999997E-2</v>
      </c>
      <c r="AC64" s="14">
        <v>4.1900000000000004</v>
      </c>
      <c r="AD64" s="14">
        <v>5.62E-2</v>
      </c>
    </row>
    <row r="65" spans="2:30" s="58" customFormat="1" x14ac:dyDescent="0.25">
      <c r="C65" s="59"/>
      <c r="G65" s="60"/>
      <c r="U65" s="60"/>
      <c r="Z65" s="61"/>
    </row>
    <row r="66" spans="2:30" s="68" customFormat="1" ht="45" x14ac:dyDescent="0.25">
      <c r="B66" s="68">
        <v>0</v>
      </c>
      <c r="C66" s="69" t="s">
        <v>70</v>
      </c>
      <c r="D66" s="68">
        <v>-1</v>
      </c>
      <c r="E66" s="68">
        <v>4</v>
      </c>
      <c r="F66" s="68">
        <v>0</v>
      </c>
      <c r="G66" s="70">
        <v>0</v>
      </c>
      <c r="H66" s="68">
        <v>0</v>
      </c>
      <c r="I66" s="68">
        <v>0</v>
      </c>
      <c r="J66" s="68">
        <v>0.54700000000000004</v>
      </c>
      <c r="K66" s="68">
        <v>0.54700000000000004</v>
      </c>
      <c r="L66" s="68">
        <v>0.54700000000000004</v>
      </c>
      <c r="M66" s="68">
        <v>0.54700000000000004</v>
      </c>
      <c r="N66" s="68">
        <v>0.27800000000000002</v>
      </c>
      <c r="O66" s="68">
        <v>0.27800000000000002</v>
      </c>
      <c r="P66" s="68">
        <v>0.27800000000000002</v>
      </c>
      <c r="Q66" s="68">
        <v>0.27800000000000002</v>
      </c>
      <c r="R66" s="68">
        <f t="shared" ref="R66:S74" si="28">J66-N66-$H66</f>
        <v>0.26900000000000002</v>
      </c>
      <c r="S66" s="68">
        <f t="shared" si="28"/>
        <v>0.26900000000000002</v>
      </c>
      <c r="T66" s="68">
        <f t="shared" si="18"/>
        <v>0.26900000000000002</v>
      </c>
      <c r="U66" s="70">
        <f t="shared" si="18"/>
        <v>0.26900000000000002</v>
      </c>
      <c r="V66" s="68">
        <v>3.5400000000000001E-2</v>
      </c>
      <c r="W66" s="68">
        <v>3.5400000000000001E-2</v>
      </c>
      <c r="X66" s="68">
        <v>3.5400000000000001E-2</v>
      </c>
      <c r="Y66" s="68">
        <v>3.5400000000000001E-2</v>
      </c>
      <c r="Z66" s="71">
        <f>SUM(V66:Y66)</f>
        <v>0.1416</v>
      </c>
      <c r="AA66" s="68">
        <v>1.9699999999999999E-2</v>
      </c>
      <c r="AB66" s="68">
        <v>1.9699999999999999E-2</v>
      </c>
      <c r="AC66" s="68">
        <v>1.5100000000000001E-2</v>
      </c>
      <c r="AD66" s="68">
        <v>1.5100000000000001E-2</v>
      </c>
    </row>
    <row r="67" spans="2:30" s="68" customFormat="1" ht="45" x14ac:dyDescent="0.25">
      <c r="B67" s="68">
        <v>1</v>
      </c>
      <c r="C67" s="69" t="s">
        <v>70</v>
      </c>
      <c r="D67" s="68">
        <v>-1</v>
      </c>
      <c r="E67" s="68">
        <v>4</v>
      </c>
      <c r="F67" s="68">
        <v>0</v>
      </c>
      <c r="G67" s="70">
        <v>0</v>
      </c>
      <c r="H67" s="68">
        <v>0</v>
      </c>
      <c r="I67" s="68">
        <v>0</v>
      </c>
      <c r="J67" s="68">
        <v>0.28599999999999998</v>
      </c>
      <c r="K67" s="68">
        <v>0.56000000000000005</v>
      </c>
      <c r="L67" s="68">
        <v>0.56899999999999995</v>
      </c>
      <c r="M67" s="68">
        <v>0.54300000000000004</v>
      </c>
      <c r="N67" s="68">
        <v>0</v>
      </c>
      <c r="O67" s="68">
        <v>0.27400000000000002</v>
      </c>
      <c r="P67" s="68">
        <v>0.30199999999999999</v>
      </c>
      <c r="Q67" s="68">
        <v>0.27500000000000002</v>
      </c>
      <c r="R67" s="68">
        <f t="shared" si="28"/>
        <v>0.28599999999999998</v>
      </c>
      <c r="S67" s="68">
        <f t="shared" si="28"/>
        <v>0.28600000000000003</v>
      </c>
      <c r="T67" s="68">
        <f t="shared" ref="T67:U67" si="29">L67-P67-$I67</f>
        <v>0.26699999999999996</v>
      </c>
      <c r="U67" s="70">
        <f t="shared" si="29"/>
        <v>0.26800000000000002</v>
      </c>
      <c r="V67" s="68">
        <v>9.4700000000000006E-2</v>
      </c>
      <c r="W67" s="68">
        <v>3.1699999999999999E-2</v>
      </c>
      <c r="X67" s="68">
        <v>3.0599999999999999E-2</v>
      </c>
      <c r="Y67" s="68">
        <v>3.4000000000000002E-2</v>
      </c>
      <c r="Z67" s="71">
        <f>SUM(V67:Y67)</f>
        <v>0.191</v>
      </c>
      <c r="AA67" s="68">
        <v>9.2200000000000008E-3</v>
      </c>
      <c r="AB67" s="68">
        <v>1.7999999999999999E-2</v>
      </c>
      <c r="AC67" s="68">
        <v>3.6200000000000003E-2</v>
      </c>
      <c r="AD67" s="68">
        <v>1.72E-2</v>
      </c>
    </row>
    <row r="68" spans="2:30" s="68" customFormat="1" x14ac:dyDescent="0.25">
      <c r="C68" s="69"/>
      <c r="G68" s="70"/>
      <c r="U68" s="70"/>
      <c r="Z68" s="71"/>
    </row>
    <row r="69" spans="2:30" s="68" customFormat="1" ht="30" x14ac:dyDescent="0.25">
      <c r="B69" s="68">
        <v>0</v>
      </c>
      <c r="C69" s="69" t="s">
        <v>79</v>
      </c>
      <c r="D69" s="68">
        <v>-1</v>
      </c>
      <c r="E69" s="68">
        <v>1</v>
      </c>
      <c r="F69" s="68">
        <v>0</v>
      </c>
      <c r="G69" s="70">
        <v>0</v>
      </c>
      <c r="H69" s="68">
        <v>1</v>
      </c>
      <c r="I69" s="68">
        <v>1</v>
      </c>
      <c r="J69" s="68">
        <v>3.08</v>
      </c>
      <c r="K69" s="68">
        <v>3.08</v>
      </c>
      <c r="L69" s="68">
        <v>3.08</v>
      </c>
      <c r="M69" s="68">
        <v>3.08</v>
      </c>
      <c r="N69" s="68">
        <v>1.05</v>
      </c>
      <c r="O69" s="68">
        <v>1.05</v>
      </c>
      <c r="P69" s="68">
        <v>1.05</v>
      </c>
      <c r="Q69" s="68">
        <v>1.05</v>
      </c>
      <c r="R69" s="68">
        <f t="shared" si="28"/>
        <v>1.0300000000000002</v>
      </c>
      <c r="S69" s="68">
        <f t="shared" si="28"/>
        <v>1.0300000000000002</v>
      </c>
      <c r="T69" s="68">
        <f t="shared" ref="T69:U74" si="30">L69-P69-$I69</f>
        <v>1.0300000000000002</v>
      </c>
      <c r="U69" s="70">
        <f t="shared" si="30"/>
        <v>1.0300000000000002</v>
      </c>
      <c r="V69" s="68">
        <v>1.5800000000000002E-2</v>
      </c>
      <c r="W69" s="68">
        <v>1.5800000000000002E-2</v>
      </c>
      <c r="X69" s="68">
        <v>1.5800000000000002E-2</v>
      </c>
      <c r="Y69" s="68">
        <v>1.5800000000000002E-2</v>
      </c>
      <c r="Z69" s="71">
        <f>SUM(V69:Y69)</f>
        <v>6.3200000000000006E-2</v>
      </c>
      <c r="AA69" s="68">
        <v>3.32E-2</v>
      </c>
      <c r="AB69" s="68">
        <v>3.32E-2</v>
      </c>
      <c r="AC69" s="68">
        <v>3.27E-2</v>
      </c>
      <c r="AD69" s="68">
        <v>3.27E-2</v>
      </c>
    </row>
    <row r="70" spans="2:30" s="68" customFormat="1" ht="30" x14ac:dyDescent="0.25">
      <c r="B70" s="68">
        <v>0</v>
      </c>
      <c r="C70" s="69" t="s">
        <v>80</v>
      </c>
      <c r="D70" s="68" t="s">
        <v>32</v>
      </c>
      <c r="E70" s="68">
        <v>1</v>
      </c>
      <c r="F70" s="68">
        <v>0</v>
      </c>
      <c r="G70" s="70">
        <v>0</v>
      </c>
      <c r="H70" s="68">
        <v>1</v>
      </c>
      <c r="I70" s="68">
        <v>1</v>
      </c>
      <c r="J70" s="68">
        <v>3.47</v>
      </c>
      <c r="K70" s="68">
        <v>3.47</v>
      </c>
      <c r="L70" s="68">
        <v>3.47</v>
      </c>
      <c r="M70" s="68">
        <v>3.47</v>
      </c>
      <c r="N70" s="68">
        <v>1.27</v>
      </c>
      <c r="O70" s="68">
        <v>1.27</v>
      </c>
      <c r="P70" s="68">
        <v>1.27</v>
      </c>
      <c r="Q70" s="68">
        <v>1.27</v>
      </c>
      <c r="R70" s="68">
        <f t="shared" si="28"/>
        <v>1.2000000000000002</v>
      </c>
      <c r="S70" s="68">
        <f t="shared" si="28"/>
        <v>1.2000000000000002</v>
      </c>
      <c r="T70" s="68">
        <f t="shared" si="30"/>
        <v>1.2000000000000002</v>
      </c>
      <c r="U70" s="70">
        <f t="shared" si="30"/>
        <v>1.2000000000000002</v>
      </c>
      <c r="V70" s="68">
        <v>8.3099999999999993E-2</v>
      </c>
      <c r="W70" s="68">
        <v>8.3099999999999993E-2</v>
      </c>
      <c r="X70" s="68">
        <v>8.3099999999999993E-2</v>
      </c>
      <c r="Y70" s="68">
        <v>8.3099999999999993E-2</v>
      </c>
      <c r="Z70" s="71">
        <f>SUM(V70:Y70)</f>
        <v>0.33239999999999997</v>
      </c>
      <c r="AA70" s="68">
        <v>0.21099999999999999</v>
      </c>
      <c r="AB70" s="68">
        <v>0.21099999999999999</v>
      </c>
      <c r="AC70" s="68">
        <v>0.19900000000000001</v>
      </c>
      <c r="AD70" s="68">
        <v>0.19900000000000001</v>
      </c>
    </row>
    <row r="71" spans="2:30" s="68" customFormat="1" ht="30" x14ac:dyDescent="0.25">
      <c r="B71" s="68">
        <v>0</v>
      </c>
      <c r="C71" s="69" t="s">
        <v>81</v>
      </c>
      <c r="D71" s="68" t="s">
        <v>30</v>
      </c>
      <c r="E71" s="68">
        <v>1</v>
      </c>
      <c r="F71" s="68">
        <v>0</v>
      </c>
      <c r="G71" s="70">
        <v>0</v>
      </c>
      <c r="H71" s="68">
        <v>1</v>
      </c>
      <c r="I71" s="68">
        <v>1</v>
      </c>
      <c r="J71" s="68">
        <v>4.45</v>
      </c>
      <c r="K71" s="68">
        <v>4.45</v>
      </c>
      <c r="L71" s="68">
        <v>4.45</v>
      </c>
      <c r="M71" s="68">
        <v>4.45</v>
      </c>
      <c r="N71" s="68">
        <v>1.75</v>
      </c>
      <c r="O71" s="68">
        <v>1.75</v>
      </c>
      <c r="P71" s="68">
        <v>1.75</v>
      </c>
      <c r="Q71" s="68">
        <v>1.75</v>
      </c>
      <c r="R71" s="68">
        <f t="shared" si="28"/>
        <v>1.7000000000000002</v>
      </c>
      <c r="S71" s="68">
        <f t="shared" si="28"/>
        <v>1.7000000000000002</v>
      </c>
      <c r="T71" s="68">
        <f t="shared" si="30"/>
        <v>1.7000000000000002</v>
      </c>
      <c r="U71" s="70">
        <f t="shared" si="30"/>
        <v>1.7000000000000002</v>
      </c>
      <c r="V71" s="68">
        <v>0.20599999999999999</v>
      </c>
      <c r="W71" s="68">
        <v>0.20599999999999999</v>
      </c>
      <c r="X71" s="68">
        <v>0.20599999999999999</v>
      </c>
      <c r="Y71" s="68">
        <v>0.20599999999999999</v>
      </c>
      <c r="Z71" s="71">
        <f t="shared" ref="Z71:Z79" si="31">SUM(V71:Y71)</f>
        <v>0.82399999999999995</v>
      </c>
      <c r="AA71" s="68">
        <v>0.72</v>
      </c>
      <c r="AB71" s="68">
        <v>0.72</v>
      </c>
      <c r="AC71" s="68">
        <v>0.70099999999999996</v>
      </c>
      <c r="AD71" s="68">
        <v>0.70099999999999996</v>
      </c>
    </row>
    <row r="72" spans="2:30" s="68" customFormat="1" ht="30" x14ac:dyDescent="0.25">
      <c r="B72" s="68">
        <v>1</v>
      </c>
      <c r="C72" s="69" t="s">
        <v>79</v>
      </c>
      <c r="D72" s="68">
        <v>-1</v>
      </c>
      <c r="E72" s="68">
        <v>1</v>
      </c>
      <c r="F72" s="68">
        <v>0</v>
      </c>
      <c r="G72" s="70">
        <v>0</v>
      </c>
      <c r="H72" s="68">
        <v>1</v>
      </c>
      <c r="I72" s="68">
        <v>1</v>
      </c>
      <c r="J72" s="72"/>
      <c r="K72" s="72"/>
      <c r="L72" s="72"/>
      <c r="M72" s="72"/>
      <c r="N72" s="72"/>
      <c r="O72" s="72"/>
      <c r="P72" s="72"/>
      <c r="Q72" s="72"/>
      <c r="R72" s="68">
        <f t="shared" si="28"/>
        <v>-1</v>
      </c>
      <c r="S72" s="68">
        <f t="shared" si="28"/>
        <v>-1</v>
      </c>
      <c r="T72" s="68">
        <f t="shared" si="30"/>
        <v>-1</v>
      </c>
      <c r="U72" s="70">
        <f t="shared" si="30"/>
        <v>-1</v>
      </c>
      <c r="V72" s="72"/>
      <c r="W72" s="72"/>
      <c r="X72" s="72"/>
      <c r="Y72" s="72"/>
      <c r="Z72" s="71">
        <f t="shared" si="31"/>
        <v>0</v>
      </c>
      <c r="AA72" s="72"/>
      <c r="AB72" s="72"/>
      <c r="AC72" s="72"/>
      <c r="AD72" s="72"/>
    </row>
    <row r="73" spans="2:30" s="68" customFormat="1" ht="30" x14ac:dyDescent="0.25">
      <c r="B73" s="68">
        <v>1</v>
      </c>
      <c r="C73" s="69" t="s">
        <v>80</v>
      </c>
      <c r="D73" s="68" t="s">
        <v>32</v>
      </c>
      <c r="E73" s="68">
        <v>1</v>
      </c>
      <c r="F73" s="68">
        <v>0</v>
      </c>
      <c r="G73" s="70">
        <v>0</v>
      </c>
      <c r="H73" s="68">
        <v>1</v>
      </c>
      <c r="I73" s="68">
        <v>1</v>
      </c>
      <c r="J73" s="72"/>
      <c r="K73" s="72"/>
      <c r="L73" s="72"/>
      <c r="M73" s="72"/>
      <c r="N73" s="72"/>
      <c r="O73" s="72"/>
      <c r="P73" s="72"/>
      <c r="Q73" s="72"/>
      <c r="R73" s="68">
        <f t="shared" si="28"/>
        <v>-1</v>
      </c>
      <c r="S73" s="68">
        <f t="shared" si="28"/>
        <v>-1</v>
      </c>
      <c r="T73" s="68">
        <f t="shared" si="30"/>
        <v>-1</v>
      </c>
      <c r="U73" s="70">
        <f t="shared" si="30"/>
        <v>-1</v>
      </c>
      <c r="V73" s="72"/>
      <c r="W73" s="72"/>
      <c r="X73" s="72"/>
      <c r="Y73" s="72"/>
      <c r="Z73" s="71">
        <f t="shared" si="31"/>
        <v>0</v>
      </c>
      <c r="AA73" s="72"/>
      <c r="AB73" s="72"/>
      <c r="AC73" s="72"/>
      <c r="AD73" s="72"/>
    </row>
    <row r="74" spans="2:30" s="68" customFormat="1" ht="30" x14ac:dyDescent="0.25">
      <c r="B74" s="68">
        <v>1</v>
      </c>
      <c r="C74" s="69" t="s">
        <v>81</v>
      </c>
      <c r="D74" s="68" t="s">
        <v>30</v>
      </c>
      <c r="E74" s="68">
        <v>1</v>
      </c>
      <c r="F74" s="68">
        <v>0</v>
      </c>
      <c r="G74" s="70">
        <v>0</v>
      </c>
      <c r="H74" s="68">
        <v>1</v>
      </c>
      <c r="I74" s="68">
        <v>1</v>
      </c>
      <c r="J74" s="68">
        <v>3.37</v>
      </c>
      <c r="K74" s="68">
        <v>4.7300000000000004</v>
      </c>
      <c r="L74" s="68">
        <v>4.99</v>
      </c>
      <c r="M74" s="68">
        <v>4.2300000000000004</v>
      </c>
      <c r="N74" s="68">
        <v>0</v>
      </c>
      <c r="O74" s="68">
        <v>1.36</v>
      </c>
      <c r="P74" s="68">
        <v>2.59</v>
      </c>
      <c r="Q74" s="68">
        <v>1.82</v>
      </c>
      <c r="R74" s="68">
        <f t="shared" si="28"/>
        <v>2.37</v>
      </c>
      <c r="S74" s="68">
        <f t="shared" si="28"/>
        <v>2.37</v>
      </c>
      <c r="T74" s="68">
        <f t="shared" si="30"/>
        <v>1.4000000000000004</v>
      </c>
      <c r="U74" s="70">
        <f>M74-Q74-$I74</f>
        <v>1.4100000000000001</v>
      </c>
      <c r="V74" s="68">
        <v>0.46</v>
      </c>
      <c r="W74" s="68">
        <v>0.11899999999999999</v>
      </c>
      <c r="X74" s="68">
        <v>9.1200000000000003E-2</v>
      </c>
      <c r="Y74" s="68">
        <v>0.19600000000000001</v>
      </c>
      <c r="Z74" s="71">
        <f t="shared" si="31"/>
        <v>0.86619999999999986</v>
      </c>
      <c r="AA74" s="68">
        <v>0.23599999999999999</v>
      </c>
      <c r="AB74" s="68">
        <v>0.51800000000000002</v>
      </c>
      <c r="AC74" s="68">
        <v>1.37</v>
      </c>
      <c r="AD74" s="68">
        <v>0.40300000000000002</v>
      </c>
    </row>
    <row r="75" spans="2:30" s="68" customFormat="1" x14ac:dyDescent="0.25">
      <c r="C75" s="69"/>
      <c r="G75" s="70"/>
      <c r="U75" s="70"/>
      <c r="Z75" s="71"/>
    </row>
    <row r="76" spans="2:30" s="68" customFormat="1" ht="45" x14ac:dyDescent="0.25">
      <c r="B76" s="68">
        <v>0</v>
      </c>
      <c r="C76" s="69" t="s">
        <v>83</v>
      </c>
      <c r="D76" s="68" t="s">
        <v>84</v>
      </c>
      <c r="E76" s="68" t="s">
        <v>82</v>
      </c>
      <c r="F76" s="68">
        <v>3</v>
      </c>
      <c r="G76" s="70">
        <v>-3</v>
      </c>
      <c r="H76" s="68">
        <v>0</v>
      </c>
      <c r="I76" s="68">
        <v>0</v>
      </c>
      <c r="J76" s="68">
        <v>0.86599999999999999</v>
      </c>
      <c r="K76" s="68">
        <v>0.51700000000000002</v>
      </c>
      <c r="L76" s="68">
        <v>1.28</v>
      </c>
      <c r="M76" s="68">
        <v>0.88</v>
      </c>
      <c r="N76" s="68">
        <v>0.59899999999999998</v>
      </c>
      <c r="O76" s="68">
        <v>0.251</v>
      </c>
      <c r="P76" s="68">
        <v>0.67200000000000004</v>
      </c>
      <c r="Q76" s="68">
        <v>0.27</v>
      </c>
      <c r="R76" s="68">
        <f t="shared" ref="R76:S79" si="32">J76-N76-$H76</f>
        <v>0.26700000000000002</v>
      </c>
      <c r="S76" s="68">
        <f t="shared" si="32"/>
        <v>0.26600000000000001</v>
      </c>
      <c r="T76" s="68">
        <f t="shared" ref="T76:U79" si="33">L76-P76-$I76</f>
        <v>0.60799999999999998</v>
      </c>
      <c r="U76" s="73">
        <f t="shared" si="33"/>
        <v>0.61</v>
      </c>
      <c r="V76" s="68">
        <v>0.19600000000000001</v>
      </c>
      <c r="W76" s="68">
        <v>5.6000000000000001E-2</v>
      </c>
      <c r="X76" s="68">
        <v>0.48899999999999999</v>
      </c>
      <c r="Y76" s="68">
        <v>0.183</v>
      </c>
      <c r="Z76" s="71">
        <f t="shared" si="31"/>
        <v>0.92399999999999993</v>
      </c>
      <c r="AA76" s="68">
        <v>0.44700000000000001</v>
      </c>
      <c r="AB76" s="68">
        <v>6.3500000000000001E-2</v>
      </c>
      <c r="AC76" s="68">
        <v>6.7299999999999999E-2</v>
      </c>
      <c r="AD76" s="68">
        <v>0.41</v>
      </c>
    </row>
    <row r="77" spans="2:30" s="68" customFormat="1" ht="45" x14ac:dyDescent="0.25">
      <c r="B77" s="68">
        <v>1</v>
      </c>
      <c r="C77" s="69" t="s">
        <v>83</v>
      </c>
      <c r="D77" s="68" t="s">
        <v>84</v>
      </c>
      <c r="E77" s="68" t="s">
        <v>82</v>
      </c>
      <c r="F77" s="68">
        <v>3</v>
      </c>
      <c r="G77" s="70">
        <v>-3</v>
      </c>
      <c r="H77" s="68">
        <v>0</v>
      </c>
      <c r="I77" s="68">
        <v>0</v>
      </c>
      <c r="J77" s="68">
        <v>0.41299999999999998</v>
      </c>
      <c r="K77" s="68">
        <v>0.63200000000000001</v>
      </c>
      <c r="L77" s="68">
        <v>1.1100000000000001</v>
      </c>
      <c r="M77" s="68">
        <v>0.64700000000000002</v>
      </c>
      <c r="N77" s="68">
        <v>0</v>
      </c>
      <c r="O77" s="68">
        <v>0.219</v>
      </c>
      <c r="P77" s="68">
        <v>0.74199999999999999</v>
      </c>
      <c r="Q77" s="68">
        <v>0.27600000000000002</v>
      </c>
      <c r="R77" s="68">
        <f t="shared" si="32"/>
        <v>0.41299999999999998</v>
      </c>
      <c r="S77" s="68">
        <f t="shared" si="32"/>
        <v>0.41300000000000003</v>
      </c>
      <c r="T77" s="68">
        <f t="shared" si="33"/>
        <v>0.3680000000000001</v>
      </c>
      <c r="U77" s="73">
        <f t="shared" si="33"/>
        <v>0.371</v>
      </c>
      <c r="V77" s="68">
        <v>0.50800000000000001</v>
      </c>
      <c r="W77" s="68">
        <v>8.4600000000000005E-3</v>
      </c>
      <c r="X77" s="68">
        <v>0.30599999999999999</v>
      </c>
      <c r="Y77" s="68">
        <v>0.157</v>
      </c>
      <c r="Z77" s="71">
        <f t="shared" si="31"/>
        <v>0.97946</v>
      </c>
      <c r="AA77" s="68">
        <v>0.22700000000000001</v>
      </c>
      <c r="AB77" s="68">
        <v>4.5199999999999997E-2</v>
      </c>
      <c r="AC77" s="68">
        <v>0.214</v>
      </c>
      <c r="AD77" s="68">
        <v>0.17199999999999999</v>
      </c>
    </row>
    <row r="78" spans="2:30" s="68" customFormat="1" ht="45" x14ac:dyDescent="0.25">
      <c r="B78" s="68">
        <v>0</v>
      </c>
      <c r="C78" s="69" t="s">
        <v>83</v>
      </c>
      <c r="D78" s="68" t="s">
        <v>85</v>
      </c>
      <c r="E78" s="68" t="s">
        <v>86</v>
      </c>
      <c r="F78" s="68">
        <v>4</v>
      </c>
      <c r="G78" s="70">
        <v>-4</v>
      </c>
      <c r="H78" s="68">
        <v>0</v>
      </c>
      <c r="I78" s="68">
        <v>0</v>
      </c>
      <c r="J78" s="68">
        <v>0.56599999999999995</v>
      </c>
      <c r="K78" s="68">
        <v>0.33200000000000002</v>
      </c>
      <c r="L78" s="68">
        <v>0.96499999999999997</v>
      </c>
      <c r="M78" s="68">
        <v>0.58899999999999997</v>
      </c>
      <c r="N78" s="68">
        <v>0.39200000000000002</v>
      </c>
      <c r="O78" s="68">
        <v>0.159</v>
      </c>
      <c r="P78" s="68">
        <v>0.55200000000000005</v>
      </c>
      <c r="Q78" s="68">
        <v>0.17599999999999999</v>
      </c>
      <c r="R78" s="68">
        <f t="shared" si="32"/>
        <v>0.17399999999999993</v>
      </c>
      <c r="S78" s="68">
        <f t="shared" si="32"/>
        <v>0.17300000000000001</v>
      </c>
      <c r="T78" s="68">
        <f t="shared" si="33"/>
        <v>0.41299999999999992</v>
      </c>
      <c r="U78" s="73">
        <f t="shared" si="33"/>
        <v>0.41299999999999998</v>
      </c>
      <c r="V78" s="68">
        <v>0.15</v>
      </c>
      <c r="W78" s="68">
        <v>1.38E-2</v>
      </c>
      <c r="X78" s="68">
        <v>0.52100000000000002</v>
      </c>
      <c r="Y78" s="68">
        <v>0.128</v>
      </c>
      <c r="Z78" s="71">
        <f t="shared" si="31"/>
        <v>0.81280000000000008</v>
      </c>
      <c r="AA78" s="68">
        <v>0.34699999999999998</v>
      </c>
      <c r="AB78" s="68">
        <v>2.4799999999999999E-2</v>
      </c>
      <c r="AC78" s="68">
        <v>2.8400000000000002E-2</v>
      </c>
      <c r="AD78" s="68">
        <v>0.26800000000000002</v>
      </c>
    </row>
    <row r="79" spans="2:30" s="68" customFormat="1" ht="45" x14ac:dyDescent="0.25">
      <c r="B79" s="68">
        <v>1</v>
      </c>
      <c r="C79" s="69" t="s">
        <v>83</v>
      </c>
      <c r="D79" s="68" t="s">
        <v>85</v>
      </c>
      <c r="E79" s="68" t="s">
        <v>86</v>
      </c>
      <c r="F79" s="68">
        <v>4</v>
      </c>
      <c r="G79" s="70">
        <v>-4</v>
      </c>
      <c r="H79" s="68">
        <v>0</v>
      </c>
      <c r="I79" s="68">
        <v>0</v>
      </c>
      <c r="J79" s="68">
        <v>0.25900000000000001</v>
      </c>
      <c r="K79" s="68">
        <v>0.41499999999999998</v>
      </c>
      <c r="L79" s="68">
        <v>0.85499999999999998</v>
      </c>
      <c r="M79" s="68">
        <v>0.46200000000000002</v>
      </c>
      <c r="N79" s="68">
        <v>0</v>
      </c>
      <c r="O79" s="68">
        <v>0.157</v>
      </c>
      <c r="P79" s="68">
        <v>0.56899999999999995</v>
      </c>
      <c r="Q79" s="68">
        <v>0.17499999999999999</v>
      </c>
      <c r="R79" s="68">
        <f t="shared" si="32"/>
        <v>0.25900000000000001</v>
      </c>
      <c r="S79" s="68">
        <f t="shared" si="32"/>
        <v>0.25800000000000001</v>
      </c>
      <c r="T79" s="68">
        <f t="shared" si="33"/>
        <v>0.28600000000000003</v>
      </c>
      <c r="U79" s="73">
        <f t="shared" si="33"/>
        <v>0.28700000000000003</v>
      </c>
      <c r="V79" s="68">
        <v>0.437</v>
      </c>
      <c r="W79" s="68">
        <v>2.7200000000000002E-3</v>
      </c>
      <c r="X79" s="68">
        <v>0.38700000000000001</v>
      </c>
      <c r="Y79" s="68">
        <v>0.107</v>
      </c>
      <c r="Z79" s="71">
        <f t="shared" si="31"/>
        <v>0.93371999999999999</v>
      </c>
      <c r="AA79" s="68">
        <v>0.22</v>
      </c>
      <c r="AB79" s="68">
        <v>1.9300000000000001E-2</v>
      </c>
      <c r="AC79" s="68">
        <v>0.114</v>
      </c>
      <c r="AD79" s="68">
        <v>0.107</v>
      </c>
    </row>
    <row r="80" spans="2:30" s="68" customFormat="1" x14ac:dyDescent="0.25">
      <c r="C80" s="69"/>
      <c r="G80" s="70"/>
      <c r="U80" s="70"/>
      <c r="Z80" s="71"/>
    </row>
    <row r="81" spans="2:30" s="68" customFormat="1" ht="45" x14ac:dyDescent="0.25">
      <c r="B81" s="68">
        <v>0</v>
      </c>
      <c r="C81" s="69" t="s">
        <v>87</v>
      </c>
      <c r="D81" s="68">
        <v>2</v>
      </c>
      <c r="E81" s="68" t="s">
        <v>89</v>
      </c>
      <c r="F81" s="68">
        <v>-2</v>
      </c>
      <c r="G81" s="70">
        <v>-2</v>
      </c>
      <c r="H81" s="68">
        <v>0</v>
      </c>
      <c r="I81" s="68">
        <v>0</v>
      </c>
      <c r="J81" s="68">
        <v>0.54100000000000004</v>
      </c>
      <c r="K81" s="68">
        <v>0.437</v>
      </c>
      <c r="L81" s="68">
        <v>0.436</v>
      </c>
      <c r="M81" s="68">
        <v>0.375</v>
      </c>
      <c r="N81" s="68">
        <v>0.29899999999999999</v>
      </c>
      <c r="O81" s="68">
        <v>0.19500000000000001</v>
      </c>
      <c r="P81" s="68">
        <v>0.248</v>
      </c>
      <c r="Q81" s="68">
        <v>0.187</v>
      </c>
      <c r="R81" s="68">
        <f t="shared" ref="R81:S82" si="34">J81-N81-$H81</f>
        <v>0.24200000000000005</v>
      </c>
      <c r="S81" s="68">
        <f t="shared" si="34"/>
        <v>0.24199999999999999</v>
      </c>
      <c r="T81" s="68">
        <f t="shared" ref="T81:U82" si="35">L81-P81-$I81</f>
        <v>0.188</v>
      </c>
      <c r="U81" s="70">
        <f t="shared" si="35"/>
        <v>0.188</v>
      </c>
      <c r="V81" s="68">
        <v>0.222</v>
      </c>
      <c r="W81" s="68">
        <v>5.4399999999999997E-2</v>
      </c>
      <c r="X81" s="68">
        <v>5.4899999999999997E-2</v>
      </c>
      <c r="Y81" s="68">
        <v>1.0500000000000001E-2</v>
      </c>
      <c r="Z81" s="71">
        <f t="shared" ref="Z81:Z88" si="36">SUM(V81:Y81)</f>
        <v>0.34179999999999999</v>
      </c>
      <c r="AA81" s="68">
        <v>0.08</v>
      </c>
      <c r="AB81" s="68">
        <v>1.26E-2</v>
      </c>
      <c r="AC81" s="68">
        <v>6.6900000000000001E-2</v>
      </c>
      <c r="AD81" s="68">
        <v>1.23E-2</v>
      </c>
    </row>
    <row r="82" spans="2:30" s="68" customFormat="1" ht="30" x14ac:dyDescent="0.25">
      <c r="B82" s="68">
        <v>0</v>
      </c>
      <c r="C82" s="69" t="s">
        <v>90</v>
      </c>
      <c r="D82" s="68" t="s">
        <v>92</v>
      </c>
      <c r="E82" s="68">
        <v>4</v>
      </c>
      <c r="F82" s="68">
        <v>-4</v>
      </c>
      <c r="G82" s="70">
        <v>-4</v>
      </c>
      <c r="H82" s="68">
        <v>0</v>
      </c>
      <c r="I82" s="68">
        <v>0</v>
      </c>
      <c r="J82" s="68">
        <v>1.65</v>
      </c>
      <c r="K82" s="68">
        <v>1.01</v>
      </c>
      <c r="L82" s="68">
        <v>0.96699999999999997</v>
      </c>
      <c r="M82" s="68">
        <v>0.56999999999999995</v>
      </c>
      <c r="N82" s="68">
        <v>0.95</v>
      </c>
      <c r="O82" s="68">
        <v>0.30299999999999999</v>
      </c>
      <c r="P82" s="68">
        <v>0.66900000000000004</v>
      </c>
      <c r="Q82" s="68">
        <v>0.27200000000000002</v>
      </c>
      <c r="R82" s="68">
        <f t="shared" si="34"/>
        <v>0.7</v>
      </c>
      <c r="S82" s="68">
        <f t="shared" si="34"/>
        <v>0.70700000000000007</v>
      </c>
      <c r="T82" s="68">
        <f t="shared" si="35"/>
        <v>0.29799999999999993</v>
      </c>
      <c r="U82" s="70">
        <f t="shared" si="35"/>
        <v>0.29799999999999993</v>
      </c>
      <c r="V82" s="68">
        <v>0.51800000000000002</v>
      </c>
      <c r="W82" s="68">
        <v>0.126</v>
      </c>
      <c r="X82" s="68">
        <v>0.14799999999999999</v>
      </c>
      <c r="Y82" s="68">
        <v>1.3299999999999999E-2</v>
      </c>
      <c r="Z82" s="71">
        <f t="shared" si="36"/>
        <v>0.80530000000000002</v>
      </c>
      <c r="AA82" s="68">
        <v>0.59199999999999997</v>
      </c>
      <c r="AB82" s="68">
        <v>4.19E-2</v>
      </c>
      <c r="AC82" s="68">
        <v>0.45400000000000001</v>
      </c>
      <c r="AD82" s="68">
        <v>4.8099999999999997E-2</v>
      </c>
    </row>
    <row r="83" spans="2:30" s="68" customFormat="1" ht="45" x14ac:dyDescent="0.25">
      <c r="B83" s="68">
        <v>0</v>
      </c>
      <c r="C83" s="69" t="s">
        <v>104</v>
      </c>
      <c r="D83" s="68">
        <v>10</v>
      </c>
      <c r="E83" s="68">
        <v>3</v>
      </c>
      <c r="F83" s="68">
        <v>-3</v>
      </c>
      <c r="G83" s="70">
        <v>-3</v>
      </c>
      <c r="H83" s="68">
        <v>0</v>
      </c>
      <c r="I83" s="68">
        <v>0</v>
      </c>
      <c r="J83" s="68">
        <v>2.27</v>
      </c>
      <c r="K83" s="68">
        <v>1.58</v>
      </c>
      <c r="L83" s="68">
        <v>1.57</v>
      </c>
      <c r="M83" s="68">
        <v>0.91100000000000003</v>
      </c>
      <c r="N83" s="68">
        <v>1.1499999999999999</v>
      </c>
      <c r="O83" s="68">
        <v>0.46200000000000002</v>
      </c>
      <c r="P83" s="68">
        <v>1.1100000000000001</v>
      </c>
      <c r="Q83" s="68">
        <v>0.44900000000000001</v>
      </c>
      <c r="R83" s="68">
        <f>J83-N83-$H83</f>
        <v>1.1200000000000001</v>
      </c>
      <c r="S83" s="68">
        <f>K83-O83-$H83</f>
        <v>1.1180000000000001</v>
      </c>
      <c r="T83" s="68">
        <f>L83-P83-$I83</f>
        <v>0.45999999999999996</v>
      </c>
      <c r="U83" s="70">
        <f>M83-Q83-$I83</f>
        <v>0.46200000000000002</v>
      </c>
      <c r="V83" s="68">
        <v>0.504</v>
      </c>
      <c r="W83" s="68">
        <v>0.19800000000000001</v>
      </c>
      <c r="X83" s="68">
        <v>0.20399999999999999</v>
      </c>
      <c r="Y83" s="68">
        <v>7.3700000000000002E-2</v>
      </c>
      <c r="Z83" s="71">
        <f t="shared" si="36"/>
        <v>0.9796999999999999</v>
      </c>
      <c r="AA83" s="68">
        <v>0.80600000000000005</v>
      </c>
      <c r="AB83" s="68">
        <v>0.125</v>
      </c>
      <c r="AC83" s="68">
        <v>0.78500000000000003</v>
      </c>
      <c r="AD83" s="68">
        <v>0.128</v>
      </c>
    </row>
    <row r="84" spans="2:30" s="68" customFormat="1" ht="45" x14ac:dyDescent="0.25">
      <c r="B84" s="68">
        <v>0</v>
      </c>
      <c r="C84" s="69" t="s">
        <v>104</v>
      </c>
      <c r="D84" s="68">
        <v>11</v>
      </c>
      <c r="E84" s="68">
        <v>4</v>
      </c>
      <c r="F84" s="68">
        <v>-4</v>
      </c>
      <c r="G84" s="70">
        <v>-4</v>
      </c>
      <c r="H84" s="68">
        <v>0</v>
      </c>
      <c r="I84" s="68">
        <v>0</v>
      </c>
      <c r="J84" s="68">
        <v>2</v>
      </c>
      <c r="K84" s="68">
        <v>1.3</v>
      </c>
      <c r="L84" s="68">
        <v>1.28</v>
      </c>
      <c r="M84" s="68">
        <v>0.63400000000000001</v>
      </c>
      <c r="N84" s="68">
        <v>1.03</v>
      </c>
      <c r="O84" s="68">
        <v>0.32500000000000001</v>
      </c>
      <c r="P84" s="68">
        <v>0.96</v>
      </c>
      <c r="Q84" s="68">
        <v>0.31</v>
      </c>
      <c r="R84" s="68">
        <f>J84-N84-$H84</f>
        <v>0.97</v>
      </c>
      <c r="S84" s="68">
        <f>K84-O84-$H84</f>
        <v>0.97500000000000009</v>
      </c>
      <c r="T84" s="68">
        <f>L84-P84-$I84</f>
        <v>0.32000000000000006</v>
      </c>
      <c r="U84" s="70">
        <f>M84-Q84-$I84</f>
        <v>0.32400000000000001</v>
      </c>
      <c r="V84" s="68">
        <v>0.56799999999999995</v>
      </c>
      <c r="W84" s="68">
        <v>0.17399999999999999</v>
      </c>
      <c r="X84" s="68">
        <v>0.183</v>
      </c>
      <c r="Y84" s="68">
        <v>4.53E-2</v>
      </c>
      <c r="Z84" s="71">
        <f t="shared" si="36"/>
        <v>0.97030000000000005</v>
      </c>
      <c r="AA84" s="68">
        <v>0.76100000000000001</v>
      </c>
      <c r="AB84" s="68">
        <v>7.0699999999999999E-2</v>
      </c>
      <c r="AC84" s="68">
        <v>0.72199999999999998</v>
      </c>
      <c r="AD84" s="68">
        <v>7.4099999999999999E-2</v>
      </c>
    </row>
    <row r="85" spans="2:30" s="68" customFormat="1" ht="45" x14ac:dyDescent="0.25">
      <c r="B85" s="68">
        <v>1</v>
      </c>
      <c r="C85" s="69" t="s">
        <v>87</v>
      </c>
      <c r="D85" s="68">
        <v>2</v>
      </c>
      <c r="E85" s="68" t="s">
        <v>89</v>
      </c>
      <c r="F85" s="68">
        <v>-2</v>
      </c>
      <c r="G85" s="70">
        <v>-2</v>
      </c>
      <c r="H85" s="68">
        <v>0</v>
      </c>
      <c r="I85" s="68">
        <v>0</v>
      </c>
      <c r="J85" s="68">
        <v>0.34899999999999998</v>
      </c>
      <c r="K85" s="68">
        <v>0.53200000000000003</v>
      </c>
      <c r="L85" s="68">
        <v>0.54400000000000004</v>
      </c>
      <c r="M85" s="68">
        <v>0.36199999999999999</v>
      </c>
      <c r="N85" s="68">
        <v>0</v>
      </c>
      <c r="O85" s="68">
        <v>0.182</v>
      </c>
      <c r="P85" s="68">
        <v>0.36299999999999999</v>
      </c>
      <c r="Q85" s="68">
        <v>0.18099999999999999</v>
      </c>
      <c r="R85" s="68">
        <f t="shared" ref="R85:S86" si="37">J85-N85-$H85</f>
        <v>0.34899999999999998</v>
      </c>
      <c r="S85" s="68">
        <f t="shared" si="37"/>
        <v>0.35000000000000003</v>
      </c>
      <c r="T85" s="68">
        <f t="shared" ref="T85:U86" si="38">L85-P85-$I85</f>
        <v>0.18100000000000005</v>
      </c>
      <c r="U85" s="70">
        <f t="shared" si="38"/>
        <v>0.18099999999999999</v>
      </c>
      <c r="V85" s="68">
        <v>0.47599999999999998</v>
      </c>
      <c r="W85" s="68">
        <v>2.2800000000000001E-2</v>
      </c>
      <c r="X85" s="68">
        <v>2.2120000000000001E-2</v>
      </c>
      <c r="Y85" s="68">
        <v>8.1300000000000001E-3</v>
      </c>
      <c r="Z85" s="71">
        <f t="shared" si="36"/>
        <v>0.52904999999999991</v>
      </c>
      <c r="AA85" s="68">
        <v>7.7099999999999998E-3</v>
      </c>
      <c r="AB85" s="68">
        <v>5.62E-3</v>
      </c>
      <c r="AC85" s="68">
        <v>0.17399999999999999</v>
      </c>
      <c r="AD85" s="68">
        <v>5.3E-3</v>
      </c>
    </row>
    <row r="86" spans="2:30" s="68" customFormat="1" ht="30" x14ac:dyDescent="0.25">
      <c r="B86" s="68">
        <v>1</v>
      </c>
      <c r="C86" s="69" t="s">
        <v>90</v>
      </c>
      <c r="D86" s="68" t="s">
        <v>92</v>
      </c>
      <c r="E86" s="68">
        <v>4</v>
      </c>
      <c r="F86" s="68">
        <v>-4</v>
      </c>
      <c r="G86" s="70">
        <v>-4</v>
      </c>
      <c r="H86" s="68">
        <v>0</v>
      </c>
      <c r="I86" s="68">
        <v>0</v>
      </c>
      <c r="J86" s="68">
        <v>1.48</v>
      </c>
      <c r="K86" s="68">
        <v>1.73</v>
      </c>
      <c r="L86" s="68">
        <v>1.75</v>
      </c>
      <c r="M86" s="68">
        <v>0.52500000000000002</v>
      </c>
      <c r="N86" s="68">
        <v>0</v>
      </c>
      <c r="O86" s="68">
        <v>0.251</v>
      </c>
      <c r="P86" s="68">
        <v>1.5</v>
      </c>
      <c r="Q86" s="68">
        <v>0.27</v>
      </c>
      <c r="R86" s="68">
        <f t="shared" si="37"/>
        <v>1.48</v>
      </c>
      <c r="S86" s="68">
        <f t="shared" si="37"/>
        <v>1.4790000000000001</v>
      </c>
      <c r="T86" s="68">
        <f t="shared" si="38"/>
        <v>0.25</v>
      </c>
      <c r="U86" s="70">
        <f t="shared" si="38"/>
        <v>0.255</v>
      </c>
      <c r="V86" s="68">
        <v>0.82499999999999996</v>
      </c>
      <c r="W86" s="68">
        <v>5.5500000000000002E-3</v>
      </c>
      <c r="X86" s="68">
        <v>4.9800000000000001E-3</v>
      </c>
      <c r="Y86" s="68">
        <v>1.2500000000000001E-2</v>
      </c>
      <c r="Z86" s="71">
        <f t="shared" si="36"/>
        <v>0.84802999999999995</v>
      </c>
      <c r="AA86" s="68">
        <v>7.4700000000000001E-3</v>
      </c>
      <c r="AB86" s="68">
        <v>4.7600000000000003E-3</v>
      </c>
      <c r="AC86" s="68">
        <v>1.23</v>
      </c>
      <c r="AD86" s="68">
        <v>4.4400000000000004E-3</v>
      </c>
    </row>
    <row r="87" spans="2:30" s="68" customFormat="1" ht="45" x14ac:dyDescent="0.25">
      <c r="B87" s="68">
        <v>1</v>
      </c>
      <c r="C87" s="69" t="s">
        <v>104</v>
      </c>
      <c r="D87" s="68">
        <v>10</v>
      </c>
      <c r="E87" s="68">
        <v>3</v>
      </c>
      <c r="F87" s="68">
        <v>-3</v>
      </c>
      <c r="G87" s="70">
        <v>-3</v>
      </c>
      <c r="H87" s="68">
        <v>0</v>
      </c>
      <c r="I87" s="68">
        <v>0</v>
      </c>
      <c r="J87" s="68">
        <v>2.35</v>
      </c>
      <c r="K87" s="68">
        <v>2.7</v>
      </c>
      <c r="L87" s="68">
        <v>2.79</v>
      </c>
      <c r="M87" s="68">
        <v>1.1100000000000001</v>
      </c>
      <c r="N87" s="68">
        <v>0</v>
      </c>
      <c r="O87" s="68">
        <v>0.34799999999999998</v>
      </c>
      <c r="P87" s="68">
        <v>2.4300000000000002</v>
      </c>
      <c r="Q87" s="68">
        <v>0.74299999999999999</v>
      </c>
      <c r="R87" s="68">
        <f>J87-N87-$H87</f>
        <v>2.35</v>
      </c>
      <c r="S87" s="68">
        <f>K87-O87-$H87</f>
        <v>2.3520000000000003</v>
      </c>
      <c r="T87" s="68">
        <f>L87-P87-$I87</f>
        <v>0.35999999999999988</v>
      </c>
      <c r="U87" s="70">
        <f>M87-Q87-$I87</f>
        <v>0.3670000000000001</v>
      </c>
      <c r="V87" s="68">
        <v>0.84299999999999997</v>
      </c>
      <c r="W87" s="68">
        <v>1.4800000000000001E-2</v>
      </c>
      <c r="X87" s="68">
        <v>1.11E-2</v>
      </c>
      <c r="Y87" s="68">
        <v>8.6300000000000002E-2</v>
      </c>
      <c r="Z87" s="71">
        <f t="shared" si="36"/>
        <v>0.95520000000000005</v>
      </c>
      <c r="AA87" s="68">
        <v>2.7E-2</v>
      </c>
      <c r="AB87" s="68">
        <v>6.9199999999999998E-2</v>
      </c>
      <c r="AC87" s="68">
        <v>2.02</v>
      </c>
      <c r="AD87" s="68">
        <v>3.5999999999999997E-2</v>
      </c>
    </row>
    <row r="88" spans="2:30" s="68" customFormat="1" ht="45" x14ac:dyDescent="0.25">
      <c r="B88" s="68">
        <v>1</v>
      </c>
      <c r="C88" s="69" t="s">
        <v>104</v>
      </c>
      <c r="D88" s="68">
        <v>11</v>
      </c>
      <c r="E88" s="68">
        <v>4</v>
      </c>
      <c r="F88" s="68">
        <v>-4</v>
      </c>
      <c r="G88" s="70">
        <v>-4</v>
      </c>
      <c r="H88" s="68">
        <v>0</v>
      </c>
      <c r="I88" s="68">
        <v>0</v>
      </c>
      <c r="J88" s="68">
        <v>2.06</v>
      </c>
      <c r="K88" s="68">
        <v>2.3199999999999998</v>
      </c>
      <c r="L88" s="68">
        <v>2.34</v>
      </c>
      <c r="M88" s="68">
        <v>0.73199999999999998</v>
      </c>
      <c r="N88" s="68">
        <v>0</v>
      </c>
      <c r="O88" s="68">
        <v>0.254</v>
      </c>
      <c r="P88" s="68">
        <v>2.0699999999999998</v>
      </c>
      <c r="Q88" s="68">
        <v>0.46500000000000002</v>
      </c>
      <c r="R88" s="68">
        <f>J88-N88-$H88</f>
        <v>2.06</v>
      </c>
      <c r="S88" s="68">
        <f>K88-O88-$H88</f>
        <v>2.0659999999999998</v>
      </c>
      <c r="T88" s="68">
        <f>L88-P88-$I88</f>
        <v>0.27</v>
      </c>
      <c r="U88" s="70">
        <f>M88-Q88-$I88</f>
        <v>0.26699999999999996</v>
      </c>
      <c r="V88" s="68">
        <v>0.873</v>
      </c>
      <c r="W88" s="68">
        <v>5.79E-3</v>
      </c>
      <c r="X88" s="68">
        <v>5.3499999999999997E-3</v>
      </c>
      <c r="Y88" s="68">
        <v>0.06</v>
      </c>
      <c r="Z88" s="71">
        <f t="shared" si="36"/>
        <v>0.94413999999999998</v>
      </c>
      <c r="AA88" s="68">
        <v>1.11E-2</v>
      </c>
      <c r="AB88" s="68">
        <v>2.93E-2</v>
      </c>
      <c r="AC88" s="68">
        <v>1.81</v>
      </c>
      <c r="AD88" s="68">
        <v>1.7500000000000002E-2</v>
      </c>
    </row>
    <row r="89" spans="2:30" s="14" customFormat="1" x14ac:dyDescent="0.25">
      <c r="C89" s="13"/>
      <c r="G89" s="15"/>
      <c r="U89" s="15"/>
      <c r="Z89" s="17"/>
    </row>
    <row r="90" spans="2:30" s="68" customFormat="1" ht="30" x14ac:dyDescent="0.25">
      <c r="B90" s="68">
        <v>0</v>
      </c>
      <c r="C90" s="69" t="s">
        <v>105</v>
      </c>
      <c r="D90" s="68">
        <v>10</v>
      </c>
      <c r="E90" s="68">
        <v>3</v>
      </c>
      <c r="F90" s="68">
        <v>-3</v>
      </c>
      <c r="G90" s="70">
        <v>0</v>
      </c>
      <c r="H90" s="68">
        <v>0</v>
      </c>
      <c r="I90" s="68">
        <v>0</v>
      </c>
      <c r="J90" s="68">
        <v>1.82</v>
      </c>
      <c r="K90" s="68">
        <v>1.82</v>
      </c>
      <c r="L90" s="68">
        <v>1.1299999999999999</v>
      </c>
      <c r="M90" s="68">
        <v>1.1299999999999999</v>
      </c>
      <c r="N90" s="68">
        <v>0.66500000000000004</v>
      </c>
      <c r="O90" s="68">
        <v>0.66500000000000004</v>
      </c>
      <c r="P90" s="68">
        <v>0.66100000000000003</v>
      </c>
      <c r="Q90" s="68">
        <v>0.66100000000000003</v>
      </c>
      <c r="R90" s="68">
        <f t="shared" ref="R90:S97" si="39">J90-N90-$H90</f>
        <v>1.155</v>
      </c>
      <c r="S90" s="68">
        <f t="shared" si="39"/>
        <v>1.155</v>
      </c>
      <c r="T90" s="68">
        <f t="shared" ref="T90:U97" si="40">L90-P90-$I90</f>
        <v>0.46899999999999986</v>
      </c>
      <c r="U90" s="70">
        <f t="shared" si="40"/>
        <v>0.46899999999999986</v>
      </c>
      <c r="V90" s="68">
        <v>0.35599999999999998</v>
      </c>
      <c r="W90" s="68">
        <v>0.35599999999999998</v>
      </c>
      <c r="X90" s="68">
        <v>0.14199999999999999</v>
      </c>
      <c r="Y90" s="68">
        <v>0.14199999999999999</v>
      </c>
      <c r="Z90" s="71">
        <f t="shared" ref="Z90" si="41">SUM(V90:Y90)</f>
        <v>0.996</v>
      </c>
      <c r="AA90" s="68">
        <v>0.33100000000000002</v>
      </c>
      <c r="AB90" s="68">
        <v>0.33100000000000002</v>
      </c>
      <c r="AC90" s="68">
        <v>0.82299999999999995</v>
      </c>
      <c r="AD90" s="68">
        <v>0.13300000000000001</v>
      </c>
    </row>
    <row r="91" spans="2:30" s="68" customFormat="1" ht="30" x14ac:dyDescent="0.25">
      <c r="B91" s="68">
        <v>1</v>
      </c>
      <c r="C91" s="69" t="s">
        <v>105</v>
      </c>
      <c r="D91" s="68">
        <v>10</v>
      </c>
      <c r="E91" s="68">
        <v>3</v>
      </c>
      <c r="F91" s="68">
        <v>-3</v>
      </c>
      <c r="G91" s="70">
        <v>0</v>
      </c>
      <c r="H91" s="68">
        <v>0</v>
      </c>
      <c r="I91" s="68">
        <v>0</v>
      </c>
      <c r="J91" s="68">
        <v>2.11</v>
      </c>
      <c r="K91" s="68">
        <v>2.56</v>
      </c>
      <c r="L91" s="68">
        <v>2.5299999999999998</v>
      </c>
      <c r="M91" s="68">
        <v>1.66</v>
      </c>
      <c r="N91" s="68">
        <v>0</v>
      </c>
      <c r="O91" s="68">
        <v>0.44900000000000001</v>
      </c>
      <c r="P91" s="68">
        <v>2.14</v>
      </c>
      <c r="Q91" s="68">
        <v>1.27</v>
      </c>
      <c r="R91" s="68">
        <f t="shared" si="39"/>
        <v>2.11</v>
      </c>
      <c r="S91" s="68">
        <f t="shared" si="39"/>
        <v>2.1110000000000002</v>
      </c>
      <c r="T91" s="68">
        <f t="shared" si="40"/>
        <v>0.38999999999999968</v>
      </c>
      <c r="U91" s="70">
        <f t="shared" si="40"/>
        <v>0.3899999999999999</v>
      </c>
      <c r="V91" s="68">
        <v>0.66900000000000004</v>
      </c>
      <c r="W91" s="68">
        <v>0.17399999999999999</v>
      </c>
      <c r="X91" s="68">
        <v>9.6500000000000006E-3</v>
      </c>
      <c r="Y91" s="68">
        <v>0.13100000000000001</v>
      </c>
      <c r="Z91" s="71">
        <f>SUM(V91:Y91)</f>
        <v>0.98365000000000002</v>
      </c>
      <c r="AA91" s="68">
        <v>2.06E-2</v>
      </c>
      <c r="AB91" s="68">
        <v>0.24399999999999999</v>
      </c>
      <c r="AC91" s="68">
        <v>1.78</v>
      </c>
      <c r="AD91" s="68">
        <v>5.4399999999999997E-2</v>
      </c>
    </row>
    <row r="92" spans="2:30" s="58" customFormat="1" ht="30" x14ac:dyDescent="0.25">
      <c r="B92" s="58">
        <v>0</v>
      </c>
      <c r="C92" s="59" t="s">
        <v>105</v>
      </c>
      <c r="D92" s="58">
        <v>10</v>
      </c>
      <c r="E92" s="58">
        <v>1</v>
      </c>
      <c r="F92" s="58">
        <v>-3</v>
      </c>
      <c r="G92" s="60">
        <v>0</v>
      </c>
      <c r="H92" s="58">
        <v>0</v>
      </c>
      <c r="I92" s="58">
        <v>0</v>
      </c>
      <c r="J92" s="58">
        <v>5.46</v>
      </c>
      <c r="K92" s="58">
        <v>5.46</v>
      </c>
      <c r="L92" s="58">
        <v>3.38</v>
      </c>
      <c r="M92" s="58">
        <v>3.38</v>
      </c>
      <c r="N92" s="58">
        <v>2</v>
      </c>
      <c r="O92" s="58">
        <v>2</v>
      </c>
      <c r="P92" s="58">
        <v>1.98</v>
      </c>
      <c r="Q92" s="58">
        <v>1.98</v>
      </c>
      <c r="R92" s="58">
        <f t="shared" si="39"/>
        <v>3.46</v>
      </c>
      <c r="S92" s="58">
        <f t="shared" si="39"/>
        <v>3.46</v>
      </c>
      <c r="T92" s="58">
        <f t="shared" si="40"/>
        <v>1.4</v>
      </c>
      <c r="U92" s="60">
        <f t="shared" si="40"/>
        <v>1.4</v>
      </c>
      <c r="V92" s="58">
        <v>0.35599999999999998</v>
      </c>
      <c r="W92" s="58">
        <v>0.35599999999999998</v>
      </c>
      <c r="X92" s="58">
        <v>0.14199999999999999</v>
      </c>
      <c r="Y92" s="58">
        <v>0.14199999999999999</v>
      </c>
      <c r="Z92" s="61">
        <f>SUM(V92:Y92)</f>
        <v>0.996</v>
      </c>
      <c r="AA92" s="58">
        <v>0.99199999999999999</v>
      </c>
      <c r="AB92" s="58">
        <v>0.99199999999999999</v>
      </c>
      <c r="AC92" s="58">
        <v>2.4700000000000002</v>
      </c>
      <c r="AD92" s="58">
        <v>0.39800000000000002</v>
      </c>
    </row>
    <row r="93" spans="2:30" s="58" customFormat="1" ht="30" x14ac:dyDescent="0.25">
      <c r="B93" s="58">
        <v>1</v>
      </c>
      <c r="C93" s="59" t="s">
        <v>105</v>
      </c>
      <c r="D93" s="58">
        <v>10</v>
      </c>
      <c r="E93" s="58">
        <v>1</v>
      </c>
      <c r="F93" s="58">
        <v>-3</v>
      </c>
      <c r="G93" s="60">
        <v>0</v>
      </c>
      <c r="H93" s="58">
        <v>0</v>
      </c>
      <c r="I93" s="58">
        <v>0</v>
      </c>
      <c r="J93" s="58">
        <v>6.48</v>
      </c>
      <c r="K93" s="58">
        <v>7.84</v>
      </c>
      <c r="L93" s="58">
        <v>6.95</v>
      </c>
      <c r="M93" s="58">
        <v>5.08</v>
      </c>
      <c r="N93" s="58">
        <v>0</v>
      </c>
      <c r="O93" s="58">
        <v>1.36</v>
      </c>
      <c r="P93" s="58">
        <v>5.76</v>
      </c>
      <c r="Q93" s="58">
        <v>3.9</v>
      </c>
      <c r="R93" s="58">
        <f t="shared" si="39"/>
        <v>6.48</v>
      </c>
      <c r="S93" s="58">
        <f t="shared" si="39"/>
        <v>6.4799999999999995</v>
      </c>
      <c r="T93" s="58">
        <f t="shared" si="40"/>
        <v>1.1900000000000004</v>
      </c>
      <c r="U93" s="60">
        <f t="shared" si="40"/>
        <v>1.1800000000000002</v>
      </c>
      <c r="V93" s="58">
        <v>0.65800000000000003</v>
      </c>
      <c r="W93" s="58">
        <v>0.17</v>
      </c>
      <c r="X93" s="58">
        <v>2.06E-2</v>
      </c>
      <c r="Y93" s="58">
        <v>0.13300000000000001</v>
      </c>
      <c r="Z93" s="61">
        <f t="shared" ref="Z93" si="42">SUM(V93:Y93)</f>
        <v>0.98160000000000003</v>
      </c>
      <c r="AA93" s="58">
        <v>0.11899999999999999</v>
      </c>
      <c r="AB93" s="58">
        <v>0.747</v>
      </c>
      <c r="AC93" s="58">
        <v>5.36</v>
      </c>
      <c r="AD93" s="58">
        <v>0.18099999999999999</v>
      </c>
    </row>
    <row r="94" spans="2:30" s="74" customFormat="1" ht="45" x14ac:dyDescent="0.25">
      <c r="B94" s="74">
        <v>0</v>
      </c>
      <c r="C94" s="75" t="s">
        <v>106</v>
      </c>
      <c r="D94" s="74">
        <v>10</v>
      </c>
      <c r="E94" s="74">
        <v>1</v>
      </c>
      <c r="F94" s="74">
        <v>0</v>
      </c>
      <c r="G94" s="76">
        <v>-3</v>
      </c>
      <c r="H94" s="74">
        <v>0</v>
      </c>
      <c r="I94" s="74">
        <v>0</v>
      </c>
      <c r="J94" s="74">
        <v>5.47</v>
      </c>
      <c r="K94" s="74">
        <v>3.39</v>
      </c>
      <c r="L94" s="74">
        <v>5.47</v>
      </c>
      <c r="M94" s="74">
        <v>3.39</v>
      </c>
      <c r="N94" s="74">
        <v>3.48</v>
      </c>
      <c r="O94" s="74">
        <v>1.4</v>
      </c>
      <c r="P94" s="74">
        <v>3.48</v>
      </c>
      <c r="Q94" s="74">
        <v>1.4</v>
      </c>
      <c r="R94" s="74">
        <f t="shared" si="39"/>
        <v>1.9899999999999998</v>
      </c>
      <c r="S94" s="74">
        <f t="shared" si="39"/>
        <v>1.9900000000000002</v>
      </c>
      <c r="T94" s="74">
        <f t="shared" si="40"/>
        <v>1.9899999999999998</v>
      </c>
      <c r="U94" s="76">
        <f t="shared" si="40"/>
        <v>1.9900000000000002</v>
      </c>
      <c r="V94" s="74">
        <v>0.35599999999999998</v>
      </c>
      <c r="W94" s="74">
        <v>0.14199999999999999</v>
      </c>
      <c r="X94" s="74">
        <v>0.35599999999999998</v>
      </c>
      <c r="Y94" s="74">
        <v>0.14199999999999999</v>
      </c>
      <c r="Z94" s="77">
        <f>SUM(V94:Y94)</f>
        <v>0.996</v>
      </c>
      <c r="AA94" s="74">
        <v>0.99199999999999999</v>
      </c>
      <c r="AB94" s="74">
        <v>0.99199999999999999</v>
      </c>
      <c r="AC94" s="74">
        <v>2.4700000000000002</v>
      </c>
      <c r="AD94" s="74">
        <v>0.39800000000000002</v>
      </c>
    </row>
    <row r="95" spans="2:30" s="74" customFormat="1" ht="45" x14ac:dyDescent="0.25">
      <c r="B95" s="74">
        <v>1</v>
      </c>
      <c r="C95" s="75" t="s">
        <v>106</v>
      </c>
      <c r="D95" s="74">
        <v>10</v>
      </c>
      <c r="E95" s="74">
        <v>1</v>
      </c>
      <c r="F95" s="74">
        <v>0</v>
      </c>
      <c r="G95" s="76">
        <v>-3</v>
      </c>
      <c r="H95" s="74">
        <v>0</v>
      </c>
      <c r="I95" s="74">
        <v>0</v>
      </c>
      <c r="J95" s="74">
        <v>5.41</v>
      </c>
      <c r="K95" s="74">
        <v>6.61</v>
      </c>
      <c r="L95" s="74">
        <v>6.42</v>
      </c>
      <c r="M95" s="74">
        <v>3.78</v>
      </c>
      <c r="N95" s="74">
        <v>0</v>
      </c>
      <c r="O95" s="74">
        <v>1.2</v>
      </c>
      <c r="P95" s="74">
        <v>4.82</v>
      </c>
      <c r="Q95" s="74">
        <v>2.1800000000000002</v>
      </c>
      <c r="R95" s="74">
        <f t="shared" si="39"/>
        <v>5.41</v>
      </c>
      <c r="S95" s="74">
        <f t="shared" si="39"/>
        <v>5.41</v>
      </c>
      <c r="T95" s="74">
        <f t="shared" si="40"/>
        <v>1.5999999999999996</v>
      </c>
      <c r="U95" s="76">
        <f t="shared" si="40"/>
        <v>1.5999999999999996</v>
      </c>
      <c r="V95" s="74">
        <v>0.60899999999999999</v>
      </c>
      <c r="W95" s="74">
        <v>9.1199999999999996E-3</v>
      </c>
      <c r="X95" s="74">
        <v>0.221</v>
      </c>
      <c r="Y95" s="74">
        <v>0.155</v>
      </c>
      <c r="Z95" s="77">
        <f t="shared" ref="Z95" si="43">SUM(V95:Y95)</f>
        <v>0.99412</v>
      </c>
      <c r="AA95" s="74">
        <v>1.07</v>
      </c>
      <c r="AB95" s="74">
        <v>0.34699999999999998</v>
      </c>
      <c r="AC95" s="74">
        <v>3.34</v>
      </c>
      <c r="AD95" s="74">
        <v>0.60299999999999998</v>
      </c>
    </row>
    <row r="96" spans="2:30" s="58" customFormat="1" ht="45" x14ac:dyDescent="0.25">
      <c r="B96" s="58">
        <v>0</v>
      </c>
      <c r="C96" s="59" t="s">
        <v>107</v>
      </c>
      <c r="D96" s="58">
        <v>10</v>
      </c>
      <c r="E96" s="58">
        <v>1</v>
      </c>
      <c r="F96" s="58">
        <v>-3</v>
      </c>
      <c r="G96" s="60">
        <v>3</v>
      </c>
      <c r="H96" s="58">
        <v>0</v>
      </c>
      <c r="I96" s="58">
        <v>0</v>
      </c>
      <c r="J96" s="58">
        <v>4.87</v>
      </c>
      <c r="K96" s="58">
        <v>6.95</v>
      </c>
      <c r="L96" s="58">
        <v>2.8</v>
      </c>
      <c r="M96" s="58">
        <v>4.8600000000000003</v>
      </c>
      <c r="N96" s="58">
        <v>1.4</v>
      </c>
      <c r="O96" s="58">
        <v>3.48</v>
      </c>
      <c r="P96" s="58">
        <v>1.4</v>
      </c>
      <c r="Q96" s="58">
        <v>3.46</v>
      </c>
      <c r="R96" s="58">
        <f t="shared" si="39"/>
        <v>3.47</v>
      </c>
      <c r="S96" s="58">
        <f t="shared" si="39"/>
        <v>3.47</v>
      </c>
      <c r="T96" s="58">
        <f t="shared" si="40"/>
        <v>1.4</v>
      </c>
      <c r="U96" s="60">
        <f t="shared" si="40"/>
        <v>1.4000000000000004</v>
      </c>
      <c r="V96" s="58">
        <v>0.20300000000000001</v>
      </c>
      <c r="W96" s="58">
        <v>0.50800000000000001</v>
      </c>
      <c r="X96" s="58">
        <v>8.0199999999999994E-2</v>
      </c>
      <c r="Y96" s="58">
        <v>0.20499999999999999</v>
      </c>
      <c r="Z96" s="61">
        <f>SUM(V96:Y96)</f>
        <v>0.99620000000000009</v>
      </c>
      <c r="AA96" s="58">
        <v>0.39700000000000002</v>
      </c>
      <c r="AB96" s="58">
        <v>2.48</v>
      </c>
      <c r="AC96" s="58">
        <v>2.4700000000000002</v>
      </c>
      <c r="AD96" s="58">
        <v>0.39900000000000002</v>
      </c>
    </row>
    <row r="97" spans="2:30" s="58" customFormat="1" ht="45" x14ac:dyDescent="0.25">
      <c r="B97" s="58">
        <v>1</v>
      </c>
      <c r="C97" s="59" t="s">
        <v>107</v>
      </c>
      <c r="D97" s="58">
        <v>10</v>
      </c>
      <c r="E97" s="58">
        <v>1</v>
      </c>
      <c r="F97" s="58">
        <v>-3</v>
      </c>
      <c r="G97" s="60">
        <v>3</v>
      </c>
      <c r="H97" s="58">
        <v>0</v>
      </c>
      <c r="I97" s="58">
        <v>0</v>
      </c>
      <c r="J97" s="58">
        <v>6.29</v>
      </c>
      <c r="K97" s="58">
        <v>8.94</v>
      </c>
      <c r="L97" s="58">
        <v>6.72</v>
      </c>
      <c r="M97" s="58">
        <v>7.13</v>
      </c>
      <c r="N97" s="58">
        <v>0</v>
      </c>
      <c r="O97" s="58">
        <v>2.65</v>
      </c>
      <c r="P97" s="58">
        <v>5.53</v>
      </c>
      <c r="Q97" s="58">
        <v>5.93</v>
      </c>
      <c r="R97" s="58">
        <f t="shared" si="39"/>
        <v>6.29</v>
      </c>
      <c r="S97" s="58">
        <f t="shared" si="39"/>
        <v>6.2899999999999991</v>
      </c>
      <c r="T97" s="58">
        <f t="shared" si="40"/>
        <v>1.1899999999999995</v>
      </c>
      <c r="U97" s="60">
        <f t="shared" si="40"/>
        <v>1.2000000000000002</v>
      </c>
      <c r="V97" s="58">
        <v>0.34399999999999997</v>
      </c>
      <c r="W97" s="58">
        <v>0.48699999999999999</v>
      </c>
      <c r="X97" s="58">
        <v>1.11E-2</v>
      </c>
      <c r="Y97" s="58">
        <v>0.14899999999999999</v>
      </c>
      <c r="Z97" s="61">
        <f t="shared" ref="Z97" si="44">SUM(V97:Y97)</f>
        <v>0.99109999999999998</v>
      </c>
      <c r="AA97" s="58">
        <v>6.1600000000000002E-2</v>
      </c>
      <c r="AB97" s="58">
        <v>2.1800000000000002</v>
      </c>
      <c r="AC97" s="58">
        <v>5.23</v>
      </c>
      <c r="AD97" s="58">
        <v>0.191</v>
      </c>
    </row>
    <row r="98" spans="2:30" s="58" customFormat="1" ht="45" x14ac:dyDescent="0.25">
      <c r="B98" s="58">
        <v>0</v>
      </c>
      <c r="C98" s="59" t="s">
        <v>104</v>
      </c>
      <c r="D98" s="58">
        <v>10</v>
      </c>
      <c r="E98" s="58">
        <v>3</v>
      </c>
      <c r="F98" s="58">
        <v>-3</v>
      </c>
      <c r="G98" s="60">
        <v>-3</v>
      </c>
      <c r="H98" s="58">
        <v>0</v>
      </c>
      <c r="I98" s="58">
        <v>0</v>
      </c>
      <c r="J98" s="58">
        <v>6.81</v>
      </c>
      <c r="K98" s="58">
        <v>4.75</v>
      </c>
      <c r="L98" s="58">
        <v>4.72</v>
      </c>
      <c r="M98" s="58">
        <v>2.74</v>
      </c>
      <c r="N98" s="58">
        <v>3.45</v>
      </c>
      <c r="O98" s="58">
        <v>1.39</v>
      </c>
      <c r="P98" s="58">
        <v>3.33</v>
      </c>
      <c r="Q98" s="58">
        <v>1.36</v>
      </c>
      <c r="R98" s="58">
        <f>J98-N98-$H98</f>
        <v>3.3599999999999994</v>
      </c>
      <c r="S98" s="58">
        <f>K98-O98-$H98</f>
        <v>3.3600000000000003</v>
      </c>
      <c r="T98" s="58">
        <f>L98-P98-$I98</f>
        <v>1.3899999999999997</v>
      </c>
      <c r="U98" s="60">
        <f>M98-Q98-$I98</f>
        <v>1.3800000000000001</v>
      </c>
      <c r="V98" s="58">
        <v>0.504</v>
      </c>
      <c r="W98" s="58">
        <v>0.19800000000000001</v>
      </c>
      <c r="X98" s="58">
        <v>0.20399999999999999</v>
      </c>
      <c r="Y98" s="58">
        <v>7.3300000000000004E-2</v>
      </c>
      <c r="Z98" s="61">
        <f t="shared" ref="Z98" si="45">SUM(V98:Y98)</f>
        <v>0.97929999999999995</v>
      </c>
      <c r="AA98" s="58">
        <v>2.42</v>
      </c>
      <c r="AB98" s="58">
        <v>0.374</v>
      </c>
      <c r="AC98" s="58">
        <v>2.36</v>
      </c>
      <c r="AD98" s="58">
        <v>0.38300000000000001</v>
      </c>
    </row>
    <row r="99" spans="2:30" s="58" customFormat="1" ht="45" x14ac:dyDescent="0.25">
      <c r="B99" s="58">
        <v>1</v>
      </c>
      <c r="C99" s="59" t="s">
        <v>104</v>
      </c>
      <c r="D99" s="58">
        <v>10</v>
      </c>
      <c r="E99" s="58">
        <v>3</v>
      </c>
      <c r="F99" s="58">
        <v>-3</v>
      </c>
      <c r="G99" s="60">
        <v>-3</v>
      </c>
      <c r="H99" s="58">
        <v>0</v>
      </c>
      <c r="I99" s="58">
        <v>0</v>
      </c>
      <c r="J99" s="58">
        <v>7.18</v>
      </c>
      <c r="K99" s="58">
        <v>8.31</v>
      </c>
      <c r="L99" s="58">
        <v>7.8</v>
      </c>
      <c r="M99" s="58">
        <v>3.42</v>
      </c>
      <c r="N99" s="58">
        <v>0</v>
      </c>
      <c r="O99" s="58">
        <v>1.1299999999999999</v>
      </c>
      <c r="P99" s="58">
        <v>6.67</v>
      </c>
      <c r="Q99" s="58">
        <v>2.2999999999999998</v>
      </c>
      <c r="R99" s="58">
        <f>J99-N99-$H99</f>
        <v>7.18</v>
      </c>
      <c r="S99" s="58">
        <f>K99-O99-$H99</f>
        <v>7.1800000000000006</v>
      </c>
      <c r="T99" s="58">
        <f>L99-P99-$I99</f>
        <v>1.1299999999999999</v>
      </c>
      <c r="U99" s="60">
        <f>M99-Q99-$I99</f>
        <v>1.1200000000000001</v>
      </c>
      <c r="V99" s="58">
        <v>0.82699999999999996</v>
      </c>
      <c r="W99" s="58">
        <v>1.34E-2</v>
      </c>
      <c r="X99" s="58">
        <v>2.23E-2</v>
      </c>
      <c r="Y99" s="58">
        <v>8.8300000000000003E-2</v>
      </c>
      <c r="Z99" s="61">
        <f t="shared" ref="Z99" si="46">SUM(V99:Y99)</f>
        <v>0.95099999999999996</v>
      </c>
      <c r="AA99" s="58">
        <v>0.14799999999999999</v>
      </c>
      <c r="AB99" s="58">
        <v>0.218</v>
      </c>
      <c r="AC99" s="58">
        <v>6.03</v>
      </c>
      <c r="AD99" s="58">
        <v>0.124</v>
      </c>
    </row>
    <row r="100" spans="2:30" s="14" customFormat="1" x14ac:dyDescent="0.25">
      <c r="C100" s="13"/>
      <c r="G100" s="15"/>
      <c r="U100" s="15"/>
      <c r="Z100" s="17"/>
    </row>
    <row r="101" spans="2:30" s="14" customFormat="1" x14ac:dyDescent="0.25">
      <c r="C101" s="13"/>
      <c r="G101" s="15"/>
      <c r="U101" s="15"/>
      <c r="Z101" s="17"/>
    </row>
    <row r="102" spans="2:30" s="14" customFormat="1" x14ac:dyDescent="0.25">
      <c r="C102" s="13"/>
      <c r="G102" s="15"/>
      <c r="U102" s="15"/>
      <c r="Z102" s="17"/>
    </row>
    <row r="103" spans="2:30" s="14" customFormat="1" x14ac:dyDescent="0.25">
      <c r="C103" s="13"/>
      <c r="G103" s="15"/>
      <c r="U103" s="15"/>
      <c r="Z103" s="17"/>
    </row>
    <row r="104" spans="2:30" s="14" customFormat="1" x14ac:dyDescent="0.25">
      <c r="C104" s="13"/>
      <c r="G104" s="15"/>
      <c r="U104" s="15"/>
      <c r="Z104" s="17"/>
    </row>
    <row r="105" spans="2:30" s="14" customFormat="1" x14ac:dyDescent="0.25">
      <c r="C105" s="13"/>
      <c r="G105" s="15"/>
      <c r="U105" s="15"/>
      <c r="Z105" s="17"/>
    </row>
    <row r="106" spans="2:30" s="14" customFormat="1" x14ac:dyDescent="0.25">
      <c r="C106" s="13"/>
      <c r="G106" s="15"/>
      <c r="U106" s="15"/>
      <c r="Z106" s="17"/>
    </row>
    <row r="107" spans="2:30" s="14" customFormat="1" x14ac:dyDescent="0.25">
      <c r="C107" s="13"/>
      <c r="G107" s="15"/>
      <c r="U107" s="15"/>
      <c r="Z107" s="17"/>
    </row>
    <row r="108" spans="2:30" s="14" customFormat="1" x14ac:dyDescent="0.25">
      <c r="C108" s="13"/>
      <c r="G108" s="15"/>
      <c r="U108" s="15"/>
      <c r="Z108" s="17"/>
    </row>
    <row r="109" spans="2:30" s="14" customFormat="1" x14ac:dyDescent="0.25">
      <c r="C109" s="13"/>
      <c r="G109" s="15"/>
      <c r="U109" s="15"/>
      <c r="Z109" s="17"/>
    </row>
    <row r="110" spans="2:30" s="11" customFormat="1" x14ac:dyDescent="0.25">
      <c r="C110" s="10"/>
      <c r="G110" s="12"/>
      <c r="U110" s="12"/>
      <c r="Z110" s="18"/>
    </row>
    <row r="111" spans="2:30" s="11" customFormat="1" x14ac:dyDescent="0.25">
      <c r="C111" s="10"/>
      <c r="G111" s="12"/>
      <c r="U111" s="12"/>
      <c r="Z111" s="18"/>
    </row>
  </sheetData>
  <mergeCells count="4">
    <mergeCell ref="D1:G1"/>
    <mergeCell ref="J1:U1"/>
    <mergeCell ref="V1:Y1"/>
    <mergeCell ref="AA1:AD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F313-BE4A-4F11-A03B-A50BC72B85F3}">
  <dimension ref="A1:Z41"/>
  <sheetViews>
    <sheetView topLeftCell="A28" workbookViewId="0">
      <selection activeCell="A32" sqref="A32"/>
    </sheetView>
  </sheetViews>
  <sheetFormatPr defaultRowHeight="15" x14ac:dyDescent="0.25"/>
  <cols>
    <col min="1" max="1" width="25.85546875" style="40" customWidth="1"/>
    <col min="2" max="2" width="10.85546875" style="36" bestFit="1" customWidth="1"/>
    <col min="3" max="3" width="11.140625" style="36" bestFit="1" customWidth="1"/>
    <col min="4" max="4" width="9.140625" style="36"/>
    <col min="5" max="5" width="9.140625" style="40"/>
    <col min="6" max="15" width="9.140625" style="36"/>
    <col min="16" max="16" width="10.42578125" style="36" bestFit="1" customWidth="1"/>
    <col min="17" max="17" width="10.28515625" style="40" bestFit="1" customWidth="1"/>
    <col min="18" max="18" width="10.42578125" style="36" bestFit="1" customWidth="1"/>
    <col min="19" max="20" width="9.140625" style="36"/>
    <col min="21" max="22" width="9.140625" style="40"/>
    <col min="23" max="16384" width="9.140625" style="36"/>
  </cols>
  <sheetData>
    <row r="1" spans="1:26" s="25" customFormat="1" x14ac:dyDescent="0.25">
      <c r="A1" s="23"/>
      <c r="B1" s="82" t="s">
        <v>1</v>
      </c>
      <c r="C1" s="83"/>
      <c r="D1" s="83"/>
      <c r="E1" s="84"/>
      <c r="F1" s="82" t="s">
        <v>6</v>
      </c>
      <c r="G1" s="83"/>
      <c r="H1" s="83"/>
      <c r="I1" s="83"/>
      <c r="J1" s="83"/>
      <c r="K1" s="83"/>
      <c r="L1" s="83"/>
      <c r="M1" s="85"/>
      <c r="N1" s="83"/>
      <c r="O1" s="83"/>
      <c r="P1" s="83"/>
      <c r="Q1" s="84"/>
      <c r="R1" s="82" t="s">
        <v>15</v>
      </c>
      <c r="S1" s="83"/>
      <c r="T1" s="83"/>
      <c r="U1" s="83"/>
      <c r="V1" s="24"/>
      <c r="W1" s="83" t="s">
        <v>16</v>
      </c>
      <c r="X1" s="83"/>
      <c r="Y1" s="83"/>
      <c r="Z1" s="83"/>
    </row>
    <row r="2" spans="1:26" s="27" customFormat="1" ht="15.75" thickBot="1" x14ac:dyDescent="0.3">
      <c r="A2" s="26" t="s">
        <v>0</v>
      </c>
      <c r="B2" s="27" t="s">
        <v>2</v>
      </c>
      <c r="C2" s="27" t="s">
        <v>3</v>
      </c>
      <c r="D2" s="27" t="s">
        <v>4</v>
      </c>
      <c r="E2" s="28" t="s">
        <v>5</v>
      </c>
      <c r="F2" s="27" t="s">
        <v>7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7" t="s">
        <v>13</v>
      </c>
      <c r="M2" s="27" t="s">
        <v>14</v>
      </c>
      <c r="N2" s="27" t="s">
        <v>24</v>
      </c>
      <c r="O2" s="27" t="s">
        <v>25</v>
      </c>
      <c r="P2" s="27" t="s">
        <v>26</v>
      </c>
      <c r="Q2" s="28" t="s">
        <v>27</v>
      </c>
      <c r="R2" s="27" t="s">
        <v>19</v>
      </c>
      <c r="S2" s="27" t="s">
        <v>21</v>
      </c>
      <c r="T2" s="27" t="s">
        <v>20</v>
      </c>
      <c r="U2" s="28" t="s">
        <v>22</v>
      </c>
      <c r="V2" s="28" t="s">
        <v>42</v>
      </c>
      <c r="W2" s="27" t="s">
        <v>17</v>
      </c>
      <c r="X2" s="27" t="s">
        <v>18</v>
      </c>
      <c r="Y2" s="57">
        <v>1</v>
      </c>
      <c r="Z2" s="57">
        <v>2</v>
      </c>
    </row>
    <row r="3" spans="1:26" s="30" customFormat="1" ht="30.75" thickTop="1" x14ac:dyDescent="0.25">
      <c r="A3" s="29" t="s">
        <v>23</v>
      </c>
      <c r="B3" s="30">
        <f>All!D3</f>
        <v>-1</v>
      </c>
      <c r="C3" s="30">
        <f>All!E3</f>
        <v>1</v>
      </c>
      <c r="D3" s="30">
        <f>All!F3</f>
        <v>0</v>
      </c>
      <c r="E3" s="31">
        <f>All!G3</f>
        <v>0</v>
      </c>
      <c r="F3" s="30">
        <f>All!J6-All!J3</f>
        <v>-1.05</v>
      </c>
      <c r="G3" s="30">
        <f>All!K6-All!K3</f>
        <v>5.0000000000000266E-2</v>
      </c>
      <c r="H3" s="30">
        <f>All!L6-All!L3</f>
        <v>8.9999999999999858E-2</v>
      </c>
      <c r="I3" s="30">
        <f>All!M6-All!M3</f>
        <v>-2.0000000000000018E-2</v>
      </c>
      <c r="J3" s="30">
        <f>All!N6-All!N3</f>
        <v>-1.1100000000000001</v>
      </c>
      <c r="K3" s="30">
        <f>All!O6-All!O3</f>
        <v>-1.0000000000000009E-2</v>
      </c>
      <c r="L3" s="30">
        <f>All!P6-All!P3</f>
        <v>9.9999999999999867E-2</v>
      </c>
      <c r="M3" s="30">
        <f>All!Q6-All!Q3</f>
        <v>-1.0000000000000009E-2</v>
      </c>
      <c r="N3" s="32">
        <f t="shared" ref="N3:Q3" si="0">F3-J3</f>
        <v>6.0000000000000053E-2</v>
      </c>
      <c r="O3" s="33">
        <f t="shared" si="0"/>
        <v>6.0000000000000275E-2</v>
      </c>
      <c r="P3" s="33">
        <f t="shared" si="0"/>
        <v>-1.0000000000000009E-2</v>
      </c>
      <c r="Q3" s="34">
        <f t="shared" si="0"/>
        <v>-1.0000000000000009E-2</v>
      </c>
      <c r="R3" s="30">
        <f>All!V6-All!V3</f>
        <v>5.9399999999999994E-2</v>
      </c>
      <c r="S3" s="30">
        <f>All!W6-All!W3</f>
        <v>-3.7999999999999978E-3</v>
      </c>
      <c r="T3" s="30">
        <f>All!X6-All!X3</f>
        <v>-4.8000000000000022E-3</v>
      </c>
      <c r="U3" s="31">
        <f>All!Y6-All!Y3</f>
        <v>-1.5000000000000013E-3</v>
      </c>
      <c r="V3" s="31">
        <f>SUM(R3:U3)</f>
        <v>4.9299999999999997E-2</v>
      </c>
      <c r="W3" s="30">
        <f>All!AA6-All!AA3</f>
        <v>-4.1800000000000004E-2</v>
      </c>
      <c r="X3" s="30">
        <f>All!AB6-All!AB3</f>
        <v>-6.6000000000000086E-3</v>
      </c>
      <c r="Y3" s="30">
        <f>All!AC6-All!AC3</f>
        <v>6.8799999999999986E-2</v>
      </c>
      <c r="Z3" s="30">
        <f>All!AD6-All!AD3</f>
        <v>-7.3000000000000009E-3</v>
      </c>
    </row>
    <row r="4" spans="1:26" ht="30" x14ac:dyDescent="0.25">
      <c r="A4" s="29" t="s">
        <v>31</v>
      </c>
      <c r="B4" s="30" t="str">
        <f>All!D4</f>
        <v>log(4)</v>
      </c>
      <c r="C4" s="30">
        <f>All!E4</f>
        <v>1</v>
      </c>
      <c r="D4" s="30">
        <f>All!F4</f>
        <v>0</v>
      </c>
      <c r="E4" s="31">
        <f>All!G4</f>
        <v>0</v>
      </c>
      <c r="F4" s="30">
        <f>All!J7-All!J4</f>
        <v>-1.0999999999999999</v>
      </c>
      <c r="G4" s="30">
        <f>All!K7-All!K4</f>
        <v>0.16000000000000014</v>
      </c>
      <c r="H4" s="30">
        <f>All!L7-All!L4</f>
        <v>0.30000000000000027</v>
      </c>
      <c r="I4" s="30">
        <f>All!M7-All!M4</f>
        <v>-0.13999999999999968</v>
      </c>
      <c r="J4" s="30">
        <f>All!N7-All!N4</f>
        <v>-1.42</v>
      </c>
      <c r="K4" s="30">
        <f>All!O7-All!O4</f>
        <v>-0.15999999999999992</v>
      </c>
      <c r="L4" s="30">
        <f>All!P7-All!P4</f>
        <v>0.39000000000000012</v>
      </c>
      <c r="M4" s="30">
        <f>All!Q7-All!Q4</f>
        <v>-4.0000000000000036E-2</v>
      </c>
      <c r="N4" s="35">
        <f t="shared" ref="N4:N7" si="1">F4-J4</f>
        <v>0.32000000000000006</v>
      </c>
      <c r="O4" s="30">
        <f t="shared" ref="O4:O5" si="2">G4-K4</f>
        <v>0.32000000000000006</v>
      </c>
      <c r="P4" s="30">
        <f t="shared" ref="P4:P5" si="3">H4-L4</f>
        <v>-8.9999999999999858E-2</v>
      </c>
      <c r="Q4" s="31">
        <f t="shared" ref="Q4:Q5" si="4">I4-M4</f>
        <v>-9.9999999999999645E-2</v>
      </c>
      <c r="R4" s="30">
        <f>All!V7-All!V4</f>
        <v>0.184</v>
      </c>
      <c r="S4" s="30">
        <f>All!W7-All!W4</f>
        <v>-3.8000000000000006E-2</v>
      </c>
      <c r="T4" s="30">
        <f>All!X7-All!X4</f>
        <v>-4.9399999999999999E-2</v>
      </c>
      <c r="U4" s="31">
        <f>All!Y7-All!Y4</f>
        <v>-7.0000000000000062E-3</v>
      </c>
      <c r="V4" s="31">
        <f t="shared" ref="V4:V7" si="5">SUM(R4:U4)</f>
        <v>8.9599999999999985E-2</v>
      </c>
      <c r="W4" s="30">
        <f>All!AA7-All!AA4</f>
        <v>-0.21899999999999997</v>
      </c>
      <c r="X4" s="30">
        <f>All!AB7-All!AB4</f>
        <v>-8.3999999999999964E-2</v>
      </c>
      <c r="Y4" s="30">
        <f>All!AC7-All!AC4</f>
        <v>0.32400000000000001</v>
      </c>
      <c r="Z4" s="30">
        <f>All!AD7-All!AD4</f>
        <v>-9.3000000000000027E-2</v>
      </c>
    </row>
    <row r="5" spans="1:26" ht="30" x14ac:dyDescent="0.25">
      <c r="A5" s="29" t="s">
        <v>28</v>
      </c>
      <c r="B5" s="30" t="str">
        <f>All!D5</f>
        <v>log(100)</v>
      </c>
      <c r="C5" s="30">
        <f>All!E5</f>
        <v>1</v>
      </c>
      <c r="D5" s="30">
        <f>All!F5</f>
        <v>0</v>
      </c>
      <c r="E5" s="31">
        <f>All!G5</f>
        <v>0</v>
      </c>
      <c r="F5" s="30">
        <f>All!J8-All!J5</f>
        <v>-1.0299999999999998</v>
      </c>
      <c r="G5" s="30">
        <f>All!K8-All!K5</f>
        <v>0.35000000000000009</v>
      </c>
      <c r="H5" s="30">
        <f>All!L8-All!L5</f>
        <v>0.69</v>
      </c>
      <c r="I5" s="30">
        <f>All!M8-All!M5</f>
        <v>-0.18999999999999995</v>
      </c>
      <c r="J5" s="30">
        <f>All!N8-All!N5</f>
        <v>-1.85</v>
      </c>
      <c r="K5" s="30">
        <f>All!O8-All!O5</f>
        <v>-0.4700000000000002</v>
      </c>
      <c r="L5" s="30">
        <f>All!P8-All!P5</f>
        <v>1.0899999999999999</v>
      </c>
      <c r="M5" s="30">
        <f>All!Q8-All!Q5</f>
        <v>0.20999999999999996</v>
      </c>
      <c r="N5" s="35">
        <f t="shared" si="1"/>
        <v>0.82000000000000028</v>
      </c>
      <c r="O5" s="30">
        <f t="shared" si="2"/>
        <v>0.82000000000000028</v>
      </c>
      <c r="P5" s="30">
        <f t="shared" si="3"/>
        <v>-0.39999999999999991</v>
      </c>
      <c r="Q5" s="31">
        <f t="shared" si="4"/>
        <v>-0.39999999999999991</v>
      </c>
      <c r="R5" s="30">
        <f>All!V8-All!V5</f>
        <v>0.27100000000000002</v>
      </c>
      <c r="S5" s="30">
        <f>All!W8-All!W5</f>
        <v>-0.10100000000000001</v>
      </c>
      <c r="T5" s="30">
        <f>All!X8-All!X5</f>
        <v>-0.13750000000000001</v>
      </c>
      <c r="U5" s="31">
        <f>All!Y8-All!Y5</f>
        <v>-1.2000000000000011E-2</v>
      </c>
      <c r="V5" s="31">
        <f t="shared" si="5"/>
        <v>2.049999999999999E-2</v>
      </c>
      <c r="W5" s="30">
        <f>All!AA8-All!AA5</f>
        <v>-0.57899999999999996</v>
      </c>
      <c r="X5" s="30">
        <f>All!AB8-All!AB5</f>
        <v>-0.22499999999999998</v>
      </c>
      <c r="Y5" s="30">
        <f>All!AC8-All!AC5</f>
        <v>0.82599999999999996</v>
      </c>
      <c r="Z5" s="30">
        <f>All!AD8-All!AD5</f>
        <v>-0.39599999999999996</v>
      </c>
    </row>
    <row r="6" spans="1:26" s="37" customFormat="1" x14ac:dyDescent="0.25">
      <c r="A6" s="38"/>
      <c r="E6" s="38"/>
      <c r="N6" s="39"/>
      <c r="Q6" s="38"/>
      <c r="U6" s="38"/>
      <c r="V6" s="38"/>
    </row>
    <row r="7" spans="1:26" ht="45" x14ac:dyDescent="0.25">
      <c r="A7" s="29" t="s">
        <v>34</v>
      </c>
      <c r="B7" s="30">
        <f>All!D10</f>
        <v>-4</v>
      </c>
      <c r="C7" s="30">
        <f>All!E10</f>
        <v>1</v>
      </c>
      <c r="D7" s="30">
        <f>All!F10</f>
        <v>0</v>
      </c>
      <c r="E7" s="31" t="str">
        <f>All!G10</f>
        <v>log(20)</v>
      </c>
      <c r="F7" s="30">
        <f>All!J14-All!J10</f>
        <v>-0.99999999999999978</v>
      </c>
      <c r="G7" s="30">
        <f>All!K14-All!K10</f>
        <v>0</v>
      </c>
      <c r="H7" s="30">
        <f>All!L14-All!L10</f>
        <v>4.0000000000000036E-2</v>
      </c>
      <c r="I7" s="30">
        <f>All!M14-All!M10</f>
        <v>0</v>
      </c>
      <c r="J7" s="30">
        <f>All!N14-All!N10</f>
        <v>-1.01</v>
      </c>
      <c r="K7" s="30">
        <f>All!O14-All!O10</f>
        <v>0</v>
      </c>
      <c r="L7" s="30">
        <f>All!P14-All!P10</f>
        <v>4.0000000000000036E-2</v>
      </c>
      <c r="M7" s="30">
        <f>All!Q14-All!Q10</f>
        <v>0</v>
      </c>
      <c r="N7" s="35">
        <f t="shared" si="1"/>
        <v>1.0000000000000231E-2</v>
      </c>
      <c r="O7" s="30">
        <f t="shared" ref="O7" si="6">G7-K7</f>
        <v>0</v>
      </c>
      <c r="P7" s="30">
        <f t="shared" ref="P7" si="7">H7-L7</f>
        <v>0</v>
      </c>
      <c r="Q7" s="31">
        <f t="shared" ref="Q7" si="8">I7-M7</f>
        <v>0</v>
      </c>
      <c r="R7" s="30">
        <f>All!V14-All!V10</f>
        <v>3.7200000000000002E-3</v>
      </c>
      <c r="S7" s="30">
        <f>All!W14-All!W10</f>
        <v>-3.0000000000000165E-4</v>
      </c>
      <c r="T7" s="30">
        <f>All!X14-All!X10</f>
        <v>-1.0000000000000026E-4</v>
      </c>
      <c r="U7" s="31">
        <f>All!Y14-All!Y10</f>
        <v>-1.0000000000000286E-4</v>
      </c>
      <c r="V7" s="31">
        <f t="shared" si="5"/>
        <v>3.2199999999999954E-3</v>
      </c>
      <c r="W7" s="30">
        <f>All!AA14-All!AA10</f>
        <v>-2.1999999999999997E-3</v>
      </c>
      <c r="X7" s="30">
        <f>All!AB14-All!AB10</f>
        <v>-5.0000000000000044E-4</v>
      </c>
      <c r="Y7" s="30">
        <f>All!AC14-All!AC10</f>
        <v>3.7999999999999978E-3</v>
      </c>
      <c r="Z7" s="30">
        <f>All!AD14-All!AD10</f>
        <v>-1.9999999999999879E-4</v>
      </c>
    </row>
    <row r="8" spans="1:26" ht="45" x14ac:dyDescent="0.25">
      <c r="A8" s="29" t="s">
        <v>35</v>
      </c>
      <c r="B8" s="30">
        <f>All!D11</f>
        <v>-1</v>
      </c>
      <c r="C8" s="30">
        <f>All!E11</f>
        <v>1</v>
      </c>
      <c r="D8" s="30">
        <f>All!F11</f>
        <v>0</v>
      </c>
      <c r="E8" s="31" t="str">
        <f>All!G11</f>
        <v>log(20)</v>
      </c>
      <c r="F8" s="30">
        <f>All!J15-All!J11</f>
        <v>-1.0099999999999998</v>
      </c>
      <c r="G8" s="30">
        <f>All!K15-All!K11</f>
        <v>-1.0000000000000231E-2</v>
      </c>
      <c r="H8" s="30">
        <f>All!L15-All!L11</f>
        <v>0.2200000000000002</v>
      </c>
      <c r="I8" s="30">
        <f>All!M15-All!M11</f>
        <v>-3.0000000000000249E-2</v>
      </c>
      <c r="J8" s="30">
        <f>All!N15-All!N11</f>
        <v>-1.05</v>
      </c>
      <c r="K8" s="30">
        <f>All!O15-All!O11</f>
        <v>-6.0000000000000053E-2</v>
      </c>
      <c r="L8" s="30">
        <f>All!P15-All!P11</f>
        <v>0.22999999999999998</v>
      </c>
      <c r="M8" s="30">
        <f>All!Q15-All!Q11</f>
        <v>-3.0000000000000027E-2</v>
      </c>
      <c r="N8" s="35">
        <f t="shared" ref="N8:N19" si="9">F8-J8</f>
        <v>4.0000000000000258E-2</v>
      </c>
      <c r="O8" s="30">
        <f t="shared" ref="O8:O10" si="10">G8-K8</f>
        <v>4.9999999999999822E-2</v>
      </c>
      <c r="P8" s="30">
        <f t="shared" ref="P8:P10" si="11">H8-L8</f>
        <v>-9.9999999999997868E-3</v>
      </c>
      <c r="Q8" s="31">
        <f t="shared" ref="Q8:Q10" si="12">I8-M8</f>
        <v>-2.2204460492503131E-16</v>
      </c>
      <c r="R8" s="30">
        <f>All!V15-All!V11</f>
        <v>3.4299999999999997E-2</v>
      </c>
      <c r="S8" s="30">
        <f>All!W15-All!W11</f>
        <v>-5.0000000000000044E-3</v>
      </c>
      <c r="T8" s="30">
        <f>All!X15-All!X11</f>
        <v>-4.8000000000000022E-3</v>
      </c>
      <c r="U8" s="31">
        <f>All!Y15-All!Y11</f>
        <v>-1.0000000000000009E-3</v>
      </c>
      <c r="V8" s="31">
        <f t="shared" ref="V8:V29" si="13">SUM(R8:U8)</f>
        <v>2.349999999999999E-2</v>
      </c>
      <c r="W8" s="30">
        <f>All!AA15-All!AA11</f>
        <v>-2.3600000000000003E-2</v>
      </c>
      <c r="X8" s="30">
        <f>All!AB15-All!AB11</f>
        <v>-2.7999999999999914E-2</v>
      </c>
      <c r="Y8" s="30">
        <f>All!AC15-All!AC11</f>
        <v>4.7999999999999987E-2</v>
      </c>
      <c r="Z8" s="30">
        <f>All!AD15-All!AD11</f>
        <v>-1.0000000000000009E-2</v>
      </c>
    </row>
    <row r="9" spans="1:26" ht="45" x14ac:dyDescent="0.25">
      <c r="A9" s="29" t="s">
        <v>43</v>
      </c>
      <c r="B9" s="30" t="str">
        <f>All!D12</f>
        <v>log(4)</v>
      </c>
      <c r="C9" s="30">
        <f>All!E12</f>
        <v>1</v>
      </c>
      <c r="D9" s="30">
        <f>All!F12</f>
        <v>0</v>
      </c>
      <c r="E9" s="31" t="str">
        <f>All!G12</f>
        <v>log(20)</v>
      </c>
      <c r="F9" s="30">
        <f>All!J16-All!J12</f>
        <v>-0.96</v>
      </c>
      <c r="G9" s="30">
        <f>All!K16-All!K12</f>
        <v>-0.10999999999999943</v>
      </c>
      <c r="H9" s="30">
        <f>All!L16-All!L12</f>
        <v>0.41000000000000014</v>
      </c>
      <c r="I9" s="30">
        <f>All!M16-All!M12</f>
        <v>-0.12000000000000011</v>
      </c>
      <c r="J9" s="30">
        <f>All!N16-All!N12</f>
        <v>-1.18</v>
      </c>
      <c r="K9" s="30">
        <f>All!O16-All!O12</f>
        <v>-0.31000000000000005</v>
      </c>
      <c r="L9" s="30">
        <f>All!P16-All!P12</f>
        <v>0.5</v>
      </c>
      <c r="M9" s="30">
        <f>All!Q16-All!Q12</f>
        <v>-3.0000000000000249E-2</v>
      </c>
      <c r="N9" s="35">
        <f t="shared" si="9"/>
        <v>0.21999999999999997</v>
      </c>
      <c r="O9" s="30">
        <f t="shared" si="10"/>
        <v>0.20000000000000062</v>
      </c>
      <c r="P9" s="30">
        <f t="shared" si="11"/>
        <v>-8.9999999999999858E-2</v>
      </c>
      <c r="Q9" s="31">
        <f t="shared" si="12"/>
        <v>-8.9999999999999858E-2</v>
      </c>
      <c r="R9" s="30">
        <f>All!V16-All!V12</f>
        <v>8.7599999999999997E-2</v>
      </c>
      <c r="S9" s="30">
        <f>All!W16-All!W12</f>
        <v>-1.2000000000000011E-2</v>
      </c>
      <c r="T9" s="30">
        <f>All!X16-All!X12</f>
        <v>-2.98E-2</v>
      </c>
      <c r="U9" s="31">
        <f>All!Y16-All!Y12</f>
        <v>-8.0000000000000071E-3</v>
      </c>
      <c r="V9" s="31">
        <f t="shared" si="13"/>
        <v>3.7799999999999979E-2</v>
      </c>
      <c r="W9" s="30">
        <f>All!AA16-All!AA12</f>
        <v>-9.6600000000000005E-2</v>
      </c>
      <c r="X9" s="30">
        <f>All!AB16-All!AB12</f>
        <v>-0.16000000000000014</v>
      </c>
      <c r="Y9" s="30">
        <f>All!AC16-All!AC12</f>
        <v>0.21200000000000008</v>
      </c>
      <c r="Z9" s="30">
        <f>All!AD16-All!AD12</f>
        <v>-8.7999999999999967E-2</v>
      </c>
    </row>
    <row r="10" spans="1:26" ht="45" x14ac:dyDescent="0.25">
      <c r="A10" s="29" t="s">
        <v>36</v>
      </c>
      <c r="B10" s="30" t="str">
        <f>All!D13</f>
        <v>log(100)</v>
      </c>
      <c r="C10" s="30">
        <f>All!E13</f>
        <v>1</v>
      </c>
      <c r="D10" s="30">
        <f>All!F13</f>
        <v>0</v>
      </c>
      <c r="E10" s="31" t="str">
        <f>All!G13</f>
        <v>log(20)</v>
      </c>
      <c r="F10" s="30">
        <f>All!J17-All!J13</f>
        <v>-0.79</v>
      </c>
      <c r="G10" s="30">
        <f>All!K17-All!K13</f>
        <v>-9.9999999999999645E-2</v>
      </c>
      <c r="H10" s="30">
        <f>All!L17-All!L13</f>
        <v>0.75</v>
      </c>
      <c r="I10" s="30">
        <f>All!M17-All!M13</f>
        <v>-9.9999999999997868E-3</v>
      </c>
      <c r="J10" s="30">
        <f>All!N17-All!N13</f>
        <v>-1.36</v>
      </c>
      <c r="K10" s="30">
        <f>All!O17-All!O13</f>
        <v>-0.66999999999999993</v>
      </c>
      <c r="L10" s="30">
        <f>All!P17-All!P13</f>
        <v>1.0900000000000001</v>
      </c>
      <c r="M10" s="30">
        <f>All!Q17-All!Q13</f>
        <v>0.33000000000000007</v>
      </c>
      <c r="N10" s="35">
        <f t="shared" si="9"/>
        <v>0.57000000000000006</v>
      </c>
      <c r="O10" s="30">
        <f t="shared" si="10"/>
        <v>0.57000000000000028</v>
      </c>
      <c r="P10" s="30">
        <f t="shared" si="11"/>
        <v>-0.34000000000000008</v>
      </c>
      <c r="Q10" s="31">
        <f t="shared" si="12"/>
        <v>-0.33999999999999986</v>
      </c>
      <c r="R10" s="30">
        <f>All!V17-All!V13</f>
        <v>0.125</v>
      </c>
      <c r="S10" s="30">
        <f>All!W17-All!W13</f>
        <v>-7.9999999999999516E-3</v>
      </c>
      <c r="T10" s="30">
        <f>All!X17-All!X13</f>
        <v>-7.6000000000000012E-2</v>
      </c>
      <c r="U10" s="31">
        <f>All!Y17-All!Y13</f>
        <v>-3.6999999999999977E-2</v>
      </c>
      <c r="V10" s="31">
        <f t="shared" si="13"/>
        <v>4.0000000000000591E-3</v>
      </c>
      <c r="W10" s="30">
        <f>All!AA17-All!AA13</f>
        <v>-0.22199999999999998</v>
      </c>
      <c r="X10" s="30">
        <f>All!AB17-All!AB13</f>
        <v>-0.28000000000000025</v>
      </c>
      <c r="Y10" s="30">
        <f>All!AC17-All!AC13</f>
        <v>0.56799999999999995</v>
      </c>
      <c r="Z10" s="30">
        <f>All!AD17-All!AD13</f>
        <v>-0.34700000000000009</v>
      </c>
    </row>
    <row r="11" spans="1:26" s="37" customFormat="1" x14ac:dyDescent="0.25">
      <c r="A11" s="55"/>
      <c r="B11" s="46"/>
      <c r="C11" s="46"/>
      <c r="D11" s="46"/>
      <c r="E11" s="47"/>
      <c r="F11" s="46"/>
      <c r="G11" s="46"/>
      <c r="H11" s="46"/>
      <c r="I11" s="46"/>
      <c r="J11" s="46"/>
      <c r="K11" s="46"/>
      <c r="L11" s="46"/>
      <c r="M11" s="46"/>
      <c r="N11" s="48"/>
      <c r="O11" s="46"/>
      <c r="P11" s="46"/>
      <c r="Q11" s="47"/>
      <c r="R11" s="46"/>
      <c r="S11" s="46"/>
      <c r="T11" s="46"/>
      <c r="U11" s="47"/>
      <c r="V11" s="47"/>
      <c r="W11" s="46"/>
      <c r="X11" s="46"/>
      <c r="Y11" s="46"/>
      <c r="Z11" s="46"/>
    </row>
    <row r="12" spans="1:26" ht="45" x14ac:dyDescent="0.25">
      <c r="A12" s="29" t="s">
        <v>88</v>
      </c>
      <c r="B12" s="30">
        <f>All!D19</f>
        <v>-1</v>
      </c>
      <c r="C12" s="30">
        <f>All!E19</f>
        <v>1</v>
      </c>
      <c r="D12" s="30">
        <f>All!F19</f>
        <v>0</v>
      </c>
      <c r="E12" s="31">
        <f>All!G19</f>
        <v>-4</v>
      </c>
      <c r="F12" s="30">
        <f>All!J22-All!J19</f>
        <v>-1.0499999999999998</v>
      </c>
      <c r="G12" s="30">
        <f>All!K22-All!K19</f>
        <v>6.0000000000000053E-2</v>
      </c>
      <c r="H12" s="30">
        <f>All!L22-All!L19</f>
        <v>6.0000000000000053E-2</v>
      </c>
      <c r="I12" s="30">
        <f>All!M22-All!M19</f>
        <v>2.0000000000000018E-2</v>
      </c>
      <c r="J12" s="30">
        <f>All!N22-All!N19</f>
        <v>-1.1299999999999999</v>
      </c>
      <c r="K12" s="30">
        <f>All!O22-All!O19</f>
        <v>-1.5000000000000013E-2</v>
      </c>
      <c r="L12" s="30">
        <f>All!P22-All!P19</f>
        <v>6.0000000000000053E-2</v>
      </c>
      <c r="M12" s="31">
        <f>All!Q22-All!Q19</f>
        <v>2.0000000000000018E-2</v>
      </c>
      <c r="N12" s="30">
        <f>All!R22-All!R19</f>
        <v>8.0000000000000071E-2</v>
      </c>
      <c r="O12" s="30">
        <f>All!S22-All!S19</f>
        <v>7.5000000000000178E-2</v>
      </c>
      <c r="P12" s="30">
        <f>All!T22-All!T19</f>
        <v>0</v>
      </c>
      <c r="Q12" s="31">
        <f>All!U22-All!U19</f>
        <v>0</v>
      </c>
      <c r="R12" s="30">
        <f>All!V22-All!V19</f>
        <v>6.5299999999999997E-2</v>
      </c>
      <c r="S12" s="30">
        <f>All!W22-All!W19</f>
        <v>-9.6000000000000057E-5</v>
      </c>
      <c r="T12" s="30">
        <f>All!X22-All!X19</f>
        <v>-4.5999999999999999E-3</v>
      </c>
      <c r="U12" s="31">
        <f>All!Y22-All!Y19</f>
        <v>-6.3000000000000013E-5</v>
      </c>
      <c r="V12" s="49">
        <f>All!Z22-All!Z19</f>
        <v>6.0540999999999984E-2</v>
      </c>
      <c r="W12" s="30">
        <f>All!AA22-All!AA19</f>
        <v>-4.6600000000000003E-2</v>
      </c>
      <c r="X12" s="30">
        <f>All!AB22-All!AB19</f>
        <v>-1.5000000000000018E-4</v>
      </c>
      <c r="Y12" s="30">
        <f>All!AC22-All!AC19</f>
        <v>7.5800000000000006E-2</v>
      </c>
      <c r="Z12" s="30">
        <f>All!AD22-All!AD19</f>
        <v>-5.1000000000000004E-3</v>
      </c>
    </row>
    <row r="13" spans="1:26" ht="45" x14ac:dyDescent="0.25">
      <c r="A13" s="29" t="s">
        <v>87</v>
      </c>
      <c r="B13" s="30" t="str">
        <f>All!D20</f>
        <v>log(40)</v>
      </c>
      <c r="C13" s="30">
        <f>All!E20</f>
        <v>1</v>
      </c>
      <c r="D13" s="30">
        <f>All!F20</f>
        <v>0</v>
      </c>
      <c r="E13" s="31">
        <f>All!G20</f>
        <v>-4</v>
      </c>
      <c r="F13" s="30">
        <f>All!J23-All!J20</f>
        <v>-1.3200000000000003</v>
      </c>
      <c r="G13" s="30">
        <f>All!K23-All!K20</f>
        <v>1.38</v>
      </c>
      <c r="H13" s="30">
        <f>All!L23-All!L20</f>
        <v>0.55999999999999961</v>
      </c>
      <c r="I13" s="30">
        <f>All!M23-All!M20</f>
        <v>-0.27</v>
      </c>
      <c r="J13" s="30">
        <f>All!N23-All!N20</f>
        <v>-2.64</v>
      </c>
      <c r="K13" s="30">
        <f>All!O23-All!O20</f>
        <v>5.0000000000000044E-2</v>
      </c>
      <c r="L13" s="30">
        <f>All!P23-All!P20</f>
        <v>0.85999999999999988</v>
      </c>
      <c r="M13" s="31">
        <f>All!Q23-All!Q20</f>
        <v>1.0000000000000009E-2</v>
      </c>
      <c r="N13" s="30">
        <f>All!R23-All!R20</f>
        <v>1.3199999999999998</v>
      </c>
      <c r="O13" s="30">
        <f>All!S23-All!S20</f>
        <v>1.3299999999999998</v>
      </c>
      <c r="P13" s="30">
        <f>All!T23-All!T20</f>
        <v>-0.30000000000000027</v>
      </c>
      <c r="Q13" s="31">
        <f>All!U23-All!U20</f>
        <v>-0.28000000000000003</v>
      </c>
      <c r="R13" s="30">
        <f>All!V23-All!V20</f>
        <v>0.35699999999999998</v>
      </c>
      <c r="S13" s="30">
        <f>All!W23-All!W20</f>
        <v>-2.094E-2</v>
      </c>
      <c r="T13" s="30">
        <f>All!X23-All!X20</f>
        <v>-0.17870000000000003</v>
      </c>
      <c r="U13" s="31">
        <f>All!Y23-All!Y20</f>
        <v>-4.6999999999999993E-3</v>
      </c>
      <c r="V13" s="49">
        <f>All!Z23-All!Z20</f>
        <v>0.15265999999999991</v>
      </c>
      <c r="W13" s="30">
        <f>All!AA23-All!AA20</f>
        <v>-1.113</v>
      </c>
      <c r="X13" s="30">
        <f>All!AB23-All!AB20</f>
        <v>-2.6200000000000001E-2</v>
      </c>
      <c r="Y13" s="30">
        <f>All!AC23-All!AC20</f>
        <v>1.323</v>
      </c>
      <c r="Z13" s="30">
        <f>All!AD23-All!AD20</f>
        <v>-0.29499999999999998</v>
      </c>
    </row>
    <row r="14" spans="1:26" ht="45" x14ac:dyDescent="0.25">
      <c r="A14" s="29" t="s">
        <v>90</v>
      </c>
      <c r="B14" s="30" t="str">
        <f>All!D21</f>
        <v>log(1000)</v>
      </c>
      <c r="C14" s="30">
        <f>All!E21</f>
        <v>1</v>
      </c>
      <c r="D14" s="30">
        <f>All!F21</f>
        <v>0</v>
      </c>
      <c r="E14" s="31">
        <f>All!G21</f>
        <v>-4</v>
      </c>
      <c r="F14" s="30">
        <f>All!J24-All!J21</f>
        <v>-1.1200000000000001</v>
      </c>
      <c r="G14" s="30">
        <f>All!K24-All!K21</f>
        <v>2.5300000000000002</v>
      </c>
      <c r="H14" s="30">
        <f>All!L24-All!L21</f>
        <v>1.3099999999999996</v>
      </c>
      <c r="I14" s="30">
        <f>All!M24-All!M21</f>
        <v>-0.35000000000000009</v>
      </c>
      <c r="J14" s="30">
        <f>All!N24-All!N21</f>
        <v>-3.79</v>
      </c>
      <c r="K14" s="30">
        <f>All!O24-All!O21</f>
        <v>-0.1399999999999999</v>
      </c>
      <c r="L14" s="30">
        <f>All!P24-All!P21</f>
        <v>1.9500000000000002</v>
      </c>
      <c r="M14" s="31">
        <f>All!Q24-All!Q21</f>
        <v>0.29000000000000004</v>
      </c>
      <c r="N14" s="30">
        <f>All!R24-All!R21</f>
        <v>2.67</v>
      </c>
      <c r="O14" s="30">
        <f>All!S24-All!S21</f>
        <v>2.67</v>
      </c>
      <c r="P14" s="30">
        <f>All!T24-All!T21</f>
        <v>-0.64000000000000057</v>
      </c>
      <c r="Q14" s="31">
        <f>All!U24-All!U21</f>
        <v>-0.64000000000000012</v>
      </c>
      <c r="R14" s="30">
        <f>All!V24-All!V21</f>
        <v>0.41000000000000003</v>
      </c>
      <c r="S14" s="30">
        <f>All!W24-All!W21</f>
        <v>-8.2189999999999999E-2</v>
      </c>
      <c r="T14" s="30">
        <f>All!X24-All!X21</f>
        <v>-0.29480000000000001</v>
      </c>
      <c r="U14" s="31">
        <f>All!Y24-All!Y21</f>
        <v>-1.4999999999999875E-3</v>
      </c>
      <c r="V14" s="49">
        <f>All!Z24-All!Z21</f>
        <v>3.1510000000000149E-2</v>
      </c>
      <c r="W14" s="30">
        <f>All!AA24-All!AA21</f>
        <v>-2.3689999999999998</v>
      </c>
      <c r="X14" s="30">
        <f>All!AB24-All!AB21</f>
        <v>-7.7999999999999986E-2</v>
      </c>
      <c r="Y14" s="30">
        <f>All!AC24-All!AC21</f>
        <v>2.6710000000000003</v>
      </c>
      <c r="Z14" s="30">
        <f>All!AD24-All!AD21</f>
        <v>-0.63700000000000001</v>
      </c>
    </row>
    <row r="15" spans="1:26" s="37" customFormat="1" x14ac:dyDescent="0.25">
      <c r="A15" s="38"/>
      <c r="E15" s="38"/>
      <c r="N15" s="39"/>
      <c r="Q15" s="38"/>
      <c r="U15" s="38"/>
      <c r="V15" s="38"/>
    </row>
    <row r="16" spans="1:26" ht="45" x14ac:dyDescent="0.25">
      <c r="A16" s="29" t="s">
        <v>38</v>
      </c>
      <c r="B16" s="30">
        <f>All!D26</f>
        <v>-4</v>
      </c>
      <c r="C16" s="30">
        <f>All!E26</f>
        <v>1</v>
      </c>
      <c r="D16" s="30" t="str">
        <f>All!F26</f>
        <v>log(20)</v>
      </c>
      <c r="E16" s="31">
        <f>All!G26</f>
        <v>0</v>
      </c>
      <c r="F16" s="30">
        <f>All!J30-All!J26</f>
        <v>-1.0399999999999998</v>
      </c>
      <c r="G16" s="30">
        <f>All!K30-All!K26</f>
        <v>0</v>
      </c>
      <c r="H16" s="30">
        <f>All!L30-All!L26</f>
        <v>0</v>
      </c>
      <c r="I16" s="30">
        <f>All!M30-All!M26</f>
        <v>0</v>
      </c>
      <c r="J16" s="30">
        <f>All!N30-All!N26</f>
        <v>-1.04</v>
      </c>
      <c r="K16" s="30">
        <f>All!O30-All!O26</f>
        <v>-1.0000000000000009E-2</v>
      </c>
      <c r="L16" s="30">
        <f>All!P30-All!P26</f>
        <v>1.0000000000000009E-2</v>
      </c>
      <c r="M16" s="30">
        <f>All!Q30-All!Q26</f>
        <v>0</v>
      </c>
      <c r="N16" s="35">
        <f t="shared" si="9"/>
        <v>0</v>
      </c>
      <c r="O16" s="30">
        <f t="shared" ref="O16:O19" si="14">G16-K16</f>
        <v>1.0000000000000009E-2</v>
      </c>
      <c r="P16" s="30">
        <f t="shared" ref="P16:P29" si="15">H16-L16</f>
        <v>-1.0000000000000009E-2</v>
      </c>
      <c r="Q16" s="31">
        <f t="shared" ref="Q16:Q29" si="16">I16-M16</f>
        <v>0</v>
      </c>
      <c r="R16" s="30">
        <f>All!V30-All!V26</f>
        <v>3.9399999999999999E-3</v>
      </c>
      <c r="S16" s="30">
        <f>All!W30-All!W26</f>
        <v>-1.0000000000000026E-5</v>
      </c>
      <c r="T16" s="30">
        <f>All!X30-All!X26</f>
        <v>-4.0000000000000452E-4</v>
      </c>
      <c r="U16" s="31">
        <f>All!Y30-All!Y26</f>
        <v>-1.0000000000000286E-4</v>
      </c>
      <c r="V16" s="31">
        <f t="shared" si="13"/>
        <v>3.4299999999999921E-3</v>
      </c>
      <c r="W16" s="30">
        <f>All!AA30-All!AA26</f>
        <v>-2.3999999999999994E-3</v>
      </c>
      <c r="X16" s="30">
        <f>All!AB30-All!AB26</f>
        <v>-9.9999999999995925E-5</v>
      </c>
      <c r="Y16" s="30">
        <f>All!AC30-All!AC26</f>
        <v>3.98E-3</v>
      </c>
      <c r="Z16" s="30">
        <f>All!AD30-All!AD26</f>
        <v>-5.0000000000000044E-4</v>
      </c>
    </row>
    <row r="17" spans="1:26" ht="45" x14ac:dyDescent="0.25">
      <c r="A17" s="29" t="s">
        <v>39</v>
      </c>
      <c r="B17" s="30">
        <f>All!D27</f>
        <v>-1</v>
      </c>
      <c r="C17" s="30">
        <f>All!E27</f>
        <v>1</v>
      </c>
      <c r="D17" s="30" t="str">
        <f>All!F27</f>
        <v>log(20)</v>
      </c>
      <c r="E17" s="31">
        <f>All!G27</f>
        <v>0</v>
      </c>
      <c r="F17" s="30">
        <f>All!J31-All!J27</f>
        <v>-1.17</v>
      </c>
      <c r="G17" s="30">
        <f>All!K31-All!K27</f>
        <v>2.9999999999999805E-2</v>
      </c>
      <c r="H17" s="30">
        <f>All!L31-All!L27</f>
        <v>0</v>
      </c>
      <c r="I17" s="30">
        <f>All!M31-All!M27</f>
        <v>-4.0000000000000036E-2</v>
      </c>
      <c r="J17" s="30">
        <f>All!N31-All!N27</f>
        <v>-1.22</v>
      </c>
      <c r="K17" s="30">
        <f>All!O31-All!O27</f>
        <v>-1.0000000000000009E-2</v>
      </c>
      <c r="L17" s="30">
        <f>All!P31-All!P27</f>
        <v>4.0000000000000036E-2</v>
      </c>
      <c r="M17" s="30">
        <f>All!Q31-All!Q27</f>
        <v>0</v>
      </c>
      <c r="N17" s="35">
        <f t="shared" si="9"/>
        <v>5.0000000000000044E-2</v>
      </c>
      <c r="O17" s="30">
        <f t="shared" si="14"/>
        <v>3.9999999999999813E-2</v>
      </c>
      <c r="P17" s="30">
        <f t="shared" si="15"/>
        <v>-4.0000000000000036E-2</v>
      </c>
      <c r="Q17" s="31">
        <f t="shared" si="16"/>
        <v>-4.0000000000000036E-2</v>
      </c>
      <c r="R17" s="30">
        <f>All!V31-All!V27</f>
        <v>4.5100000000000001E-2</v>
      </c>
      <c r="S17" s="30">
        <f>All!W31-All!W27</f>
        <v>-1.7999999999999995E-3</v>
      </c>
      <c r="T17" s="30">
        <f>All!X31-All!X27</f>
        <v>-1.0000000000000009E-2</v>
      </c>
      <c r="U17" s="31">
        <f>All!Y31-All!Y27</f>
        <v>-2.0000000000000018E-3</v>
      </c>
      <c r="V17" s="31">
        <f t="shared" si="13"/>
        <v>3.1299999999999994E-2</v>
      </c>
      <c r="W17" s="30">
        <f>All!AA31-All!AA27</f>
        <v>-3.5999999999999976E-2</v>
      </c>
      <c r="X17" s="30">
        <f>All!AB31-All!AB27</f>
        <v>-8.0000000000000071E-3</v>
      </c>
      <c r="Y17" s="30">
        <f>All!AC31-All!AC27</f>
        <v>4.9500000000000002E-2</v>
      </c>
      <c r="Z17" s="30">
        <f>All!AD31-All!AD27</f>
        <v>-3.400000000000003E-2</v>
      </c>
    </row>
    <row r="18" spans="1:26" ht="45" x14ac:dyDescent="0.25">
      <c r="A18" s="29" t="s">
        <v>44</v>
      </c>
      <c r="B18" s="30" t="str">
        <f>All!D28</f>
        <v>log(4)</v>
      </c>
      <c r="C18" s="30">
        <f>All!E28</f>
        <v>1</v>
      </c>
      <c r="D18" s="30" t="str">
        <f>All!F28</f>
        <v>log(20)</v>
      </c>
      <c r="E18" s="31">
        <f>All!G28</f>
        <v>0</v>
      </c>
      <c r="F18" s="30">
        <f>All!J32-All!J28</f>
        <v>-1.2799999999999998</v>
      </c>
      <c r="G18" s="30">
        <f>All!K32-All!K28</f>
        <v>5.0000000000000266E-2</v>
      </c>
      <c r="H18" s="30">
        <f>All!L32-All!L28</f>
        <v>-0.14000000000000057</v>
      </c>
      <c r="I18" s="30">
        <f>All!M32-All!M28</f>
        <v>-0.25</v>
      </c>
      <c r="J18" s="30">
        <f>All!N32-All!N28</f>
        <v>-1.46</v>
      </c>
      <c r="K18" s="30">
        <f>All!O32-All!O28</f>
        <v>-0.11999999999999988</v>
      </c>
      <c r="L18" s="30">
        <f>All!P32-All!P28</f>
        <v>9.9999999999999867E-2</v>
      </c>
      <c r="M18" s="30">
        <f>All!Q32-All!Q28</f>
        <v>-1.0000000000000009E-2</v>
      </c>
      <c r="N18" s="35">
        <f t="shared" si="9"/>
        <v>0.18000000000000016</v>
      </c>
      <c r="O18" s="30">
        <f t="shared" si="14"/>
        <v>0.17000000000000015</v>
      </c>
      <c r="P18" s="30">
        <f t="shared" si="15"/>
        <v>-0.24000000000000044</v>
      </c>
      <c r="Q18" s="31">
        <f t="shared" si="16"/>
        <v>-0.24</v>
      </c>
      <c r="R18" s="30">
        <f>All!V32-All!V28</f>
        <v>0.12870000000000001</v>
      </c>
      <c r="S18" s="30">
        <f>All!W32-All!W28</f>
        <v>-2.0800000000000006E-2</v>
      </c>
      <c r="T18" s="30">
        <f>All!X32-All!X28</f>
        <v>-3.6999999999999977E-2</v>
      </c>
      <c r="U18" s="31">
        <f>All!Y32-All!Y28</f>
        <v>-9.000000000000008E-3</v>
      </c>
      <c r="V18" s="31">
        <f t="shared" si="13"/>
        <v>6.1900000000000011E-2</v>
      </c>
      <c r="W18" s="30">
        <f>All!AA32-All!AA28</f>
        <v>-0.14800000000000002</v>
      </c>
      <c r="X18" s="30">
        <f>All!AB32-All!AB28</f>
        <v>-5.3000000000000047E-2</v>
      </c>
      <c r="Y18" s="30">
        <f>All!AC32-All!AC28</f>
        <v>0.17099999999999999</v>
      </c>
      <c r="Z18" s="30">
        <f>All!AD32-All!AD28</f>
        <v>-0.25</v>
      </c>
    </row>
    <row r="19" spans="1:26" ht="45" x14ac:dyDescent="0.25">
      <c r="A19" s="29" t="s">
        <v>40</v>
      </c>
      <c r="B19" s="30" t="str">
        <f>All!D29</f>
        <v>log(100)</v>
      </c>
      <c r="C19" s="30">
        <f>All!E29</f>
        <v>1</v>
      </c>
      <c r="D19" s="30" t="str">
        <f>All!F29</f>
        <v>log(20)</v>
      </c>
      <c r="E19" s="31">
        <f>All!G29</f>
        <v>0</v>
      </c>
      <c r="F19" s="30">
        <f>All!J33-All!J29</f>
        <v>-1.6300000000000001</v>
      </c>
      <c r="G19" s="30">
        <f>All!K33-All!K29</f>
        <v>-0.21000000000000041</v>
      </c>
      <c r="H19" s="30">
        <f>All!L33-All!L29</f>
        <v>-0.58000000000000007</v>
      </c>
      <c r="I19" s="30">
        <f>All!M33-All!M29</f>
        <v>-0.76000000000000068</v>
      </c>
      <c r="J19" s="30">
        <f>All!N33-All!N29</f>
        <v>-1.87</v>
      </c>
      <c r="K19" s="30">
        <f>All!O33-All!O29</f>
        <v>-0.45000000000000018</v>
      </c>
      <c r="L19" s="30">
        <f>All!P33-All!P29</f>
        <v>0.19000000000000017</v>
      </c>
      <c r="M19" s="30">
        <f>All!Q33-All!Q29</f>
        <v>0</v>
      </c>
      <c r="N19" s="35">
        <f t="shared" si="9"/>
        <v>0.24</v>
      </c>
      <c r="O19" s="30">
        <f t="shared" si="14"/>
        <v>0.23999999999999977</v>
      </c>
      <c r="P19" s="30">
        <f t="shared" si="15"/>
        <v>-0.77000000000000024</v>
      </c>
      <c r="Q19" s="31">
        <f t="shared" si="16"/>
        <v>-0.76000000000000068</v>
      </c>
      <c r="R19" s="30">
        <f>All!V33-All!V29</f>
        <v>0.16999999999999998</v>
      </c>
      <c r="S19" s="30">
        <f>All!W33-All!W29</f>
        <v>-6.0600000000000001E-2</v>
      </c>
      <c r="T19" s="30">
        <f>All!X33-All!X29</f>
        <v>-7.3999999999999955E-2</v>
      </c>
      <c r="U19" s="31">
        <f>All!Y33-All!Y29</f>
        <v>-1.799999999999996E-2</v>
      </c>
      <c r="V19" s="31">
        <f t="shared" si="13"/>
        <v>1.7400000000000068E-2</v>
      </c>
      <c r="W19" s="30">
        <f>All!AA33-All!AA29</f>
        <v>-0.34200000000000008</v>
      </c>
      <c r="X19" s="30">
        <f>All!AB33-All!AB29</f>
        <v>-0.17800000000000005</v>
      </c>
      <c r="Y19" s="30">
        <f>All!AC33-All!AC29</f>
        <v>0.24099999999999999</v>
      </c>
      <c r="Z19" s="30">
        <f>All!AD33-All!AD29</f>
        <v>-0.77</v>
      </c>
    </row>
    <row r="20" spans="1:26" s="53" customFormat="1" x14ac:dyDescent="0.25">
      <c r="A20" s="56"/>
      <c r="B20" s="50"/>
      <c r="C20" s="50"/>
      <c r="D20" s="50"/>
      <c r="E20" s="51"/>
      <c r="F20" s="50"/>
      <c r="G20" s="50"/>
      <c r="H20" s="50"/>
      <c r="I20" s="50"/>
      <c r="J20" s="50"/>
      <c r="K20" s="50"/>
      <c r="L20" s="50"/>
      <c r="M20" s="50"/>
      <c r="N20" s="52"/>
      <c r="O20" s="50"/>
      <c r="P20" s="50"/>
      <c r="Q20" s="51"/>
      <c r="R20" s="50"/>
      <c r="S20" s="50"/>
      <c r="T20" s="50"/>
      <c r="U20" s="51"/>
      <c r="V20" s="51"/>
      <c r="W20" s="50"/>
      <c r="X20" s="50"/>
      <c r="Y20" s="50"/>
      <c r="Z20" s="50"/>
    </row>
    <row r="21" spans="1:26" ht="45" x14ac:dyDescent="0.25">
      <c r="A21" s="13" t="s">
        <v>94</v>
      </c>
      <c r="B21" s="30">
        <f>All!D35</f>
        <v>-1</v>
      </c>
      <c r="C21" s="30">
        <f>All!E35</f>
        <v>1</v>
      </c>
      <c r="D21" s="30">
        <f>All!F35</f>
        <v>-4</v>
      </c>
      <c r="E21" s="31">
        <f>All!G35</f>
        <v>0</v>
      </c>
      <c r="F21" s="30">
        <f>All!J38-All!J35</f>
        <v>-1.01</v>
      </c>
      <c r="G21" s="30">
        <f>All!K38-All!K35</f>
        <v>5.0000000000000266E-2</v>
      </c>
      <c r="H21" s="30">
        <f>All!L38-All!L35</f>
        <v>0.12000000000000011</v>
      </c>
      <c r="I21" s="30">
        <f>All!M38-All!M35</f>
        <v>-2.0000000000000018E-2</v>
      </c>
      <c r="J21" s="30">
        <f>All!N38-All!N35</f>
        <v>-1.08</v>
      </c>
      <c r="K21" s="30">
        <f>All!O38-All!O35</f>
        <v>-1.0000000000000009E-2</v>
      </c>
      <c r="L21" s="30">
        <f>All!P38-All!P35</f>
        <v>0.11999999999999988</v>
      </c>
      <c r="M21" s="30">
        <f>All!Q38-All!Q35</f>
        <v>-1.0000000000000009E-2</v>
      </c>
      <c r="N21" s="35">
        <f t="shared" ref="N21" si="17">F21-J21</f>
        <v>7.0000000000000062E-2</v>
      </c>
      <c r="O21" s="30">
        <f t="shared" ref="O21" si="18">G21-K21</f>
        <v>6.0000000000000275E-2</v>
      </c>
      <c r="P21" s="30">
        <f t="shared" ref="P21" si="19">H21-L21</f>
        <v>2.2204460492503131E-16</v>
      </c>
      <c r="Q21" s="31">
        <f t="shared" ref="Q21" si="20">I21-M21</f>
        <v>-1.0000000000000009E-2</v>
      </c>
      <c r="R21" s="30">
        <f>All!V38-All!V35</f>
        <v>6.1200000000000004E-2</v>
      </c>
      <c r="S21" s="30">
        <f>All!W38-All!W35</f>
        <v>-4.4000000000000011E-3</v>
      </c>
      <c r="T21" s="30">
        <f>All!X38-All!X35</f>
        <v>-1.2899999999999999E-4</v>
      </c>
      <c r="U21" s="31">
        <f>All!Y38-All!Y35</f>
        <v>-3.9999999999999996E-5</v>
      </c>
      <c r="V21" s="31">
        <f t="shared" si="13"/>
        <v>5.6631000000000008E-2</v>
      </c>
      <c r="W21" s="30">
        <f>All!AA38-All!AA35</f>
        <v>-4.2722199999999995E-2</v>
      </c>
      <c r="X21" s="30">
        <f>All!AB38-All!AB35</f>
        <v>-4.9999999999999975E-3</v>
      </c>
      <c r="Y21" s="30">
        <f>All!AC38-All!AC35</f>
        <v>7.0800000000000002E-2</v>
      </c>
      <c r="Z21" s="30">
        <f>All!AD38-All!AD35</f>
        <v>-1.7000000000000001E-4</v>
      </c>
    </row>
    <row r="22" spans="1:26" ht="45" x14ac:dyDescent="0.25">
      <c r="A22" s="13" t="s">
        <v>93</v>
      </c>
      <c r="B22" s="30" t="str">
        <f>All!D36</f>
        <v>log(40)</v>
      </c>
      <c r="C22" s="30">
        <f>All!E36</f>
        <v>1</v>
      </c>
      <c r="D22" s="30">
        <f>All!F36</f>
        <v>-4</v>
      </c>
      <c r="E22" s="31">
        <f>All!G36</f>
        <v>0</v>
      </c>
      <c r="F22" s="30">
        <f>All!J39-All!J36</f>
        <v>-0.89999999999999991</v>
      </c>
      <c r="G22" s="30">
        <f>All!K39-All!K36</f>
        <v>0.36000000000000032</v>
      </c>
      <c r="H22" s="30">
        <f>All!L39-All!L36</f>
        <v>1.7499999999999996</v>
      </c>
      <c r="I22" s="30">
        <f>All!M39-All!M36</f>
        <v>-0.1599999999999997</v>
      </c>
      <c r="J22" s="30">
        <f>All!N39-All!N36</f>
        <v>-1.7</v>
      </c>
      <c r="K22" s="30">
        <f>All!O39-All!O36</f>
        <v>-0.44999999999999996</v>
      </c>
      <c r="L22" s="30">
        <f>All!P39-All!P36</f>
        <v>1.7799999999999998</v>
      </c>
      <c r="M22" s="30">
        <f>All!Q39-All!Q36</f>
        <v>-0.14000000000000012</v>
      </c>
      <c r="N22" s="35">
        <f t="shared" ref="N22:N23" si="21">F22-J22</f>
        <v>0.8</v>
      </c>
      <c r="O22" s="30">
        <f t="shared" ref="O22:O23" si="22">G22-K22</f>
        <v>0.81000000000000028</v>
      </c>
      <c r="P22" s="30">
        <f t="shared" ref="P22:P23" si="23">H22-L22</f>
        <v>-3.0000000000000249E-2</v>
      </c>
      <c r="Q22" s="31">
        <f t="shared" ref="Q22:Q23" si="24">I22-M22</f>
        <v>-1.9999999999999574E-2</v>
      </c>
      <c r="R22" s="30">
        <f>All!V39-All!V36</f>
        <v>0.24500000000000005</v>
      </c>
      <c r="S22" s="30">
        <f>All!W39-All!W36</f>
        <v>-0.13199999999999998</v>
      </c>
      <c r="T22" s="30">
        <f>All!X39-All!X36</f>
        <v>-2.332E-2</v>
      </c>
      <c r="U22" s="31">
        <f>All!Y39-All!Y36</f>
        <v>-2.6000000000000016E-3</v>
      </c>
      <c r="V22" s="31">
        <f t="shared" si="13"/>
        <v>8.708000000000006E-2</v>
      </c>
      <c r="W22" s="30">
        <f>All!AA39-All!AA36</f>
        <v>-4.0399999999999998E-2</v>
      </c>
      <c r="X22" s="30">
        <f>All!AB39-All!AB36</f>
        <v>0.16550000000000001</v>
      </c>
      <c r="Y22" s="30">
        <f>All!AC39-All!AC36</f>
        <v>0.81</v>
      </c>
      <c r="Z22" s="30">
        <f>All!AD39-All!AD36</f>
        <v>-2.8100000000000003E-2</v>
      </c>
    </row>
    <row r="23" spans="1:26" ht="45" x14ac:dyDescent="0.25">
      <c r="A23" s="13" t="s">
        <v>91</v>
      </c>
      <c r="B23" s="30" t="str">
        <f>All!D37</f>
        <v>log(1000)</v>
      </c>
      <c r="C23" s="30">
        <f>All!E37</f>
        <v>1</v>
      </c>
      <c r="D23" s="30">
        <f>All!F37</f>
        <v>-4</v>
      </c>
      <c r="E23" s="31">
        <f>All!G37</f>
        <v>0</v>
      </c>
      <c r="F23" s="30">
        <f>All!J40-All!J37</f>
        <v>-0.47000000000000064</v>
      </c>
      <c r="G23" s="30">
        <f>All!K40-All!K37</f>
        <v>0.83000000000000007</v>
      </c>
      <c r="H23" s="30">
        <f>All!L40-All!L37</f>
        <v>3.0100000000000002</v>
      </c>
      <c r="I23" s="30">
        <f>All!M40-All!M37</f>
        <v>6.999999999999984E-2</v>
      </c>
      <c r="J23" s="30">
        <f>All!N40-All!N37</f>
        <v>-1.93</v>
      </c>
      <c r="K23" s="30">
        <f>All!O40-All!O37</f>
        <v>-0.62999999999999989</v>
      </c>
      <c r="L23" s="30">
        <f>All!P40-All!P37</f>
        <v>3.13</v>
      </c>
      <c r="M23" s="30">
        <f>All!Q40-All!Q37</f>
        <v>0.19000000000000017</v>
      </c>
      <c r="N23" s="35">
        <f t="shared" si="21"/>
        <v>1.4599999999999993</v>
      </c>
      <c r="O23" s="30">
        <f t="shared" si="22"/>
        <v>1.46</v>
      </c>
      <c r="P23" s="30">
        <f t="shared" si="23"/>
        <v>-0.11999999999999966</v>
      </c>
      <c r="Q23" s="31">
        <f t="shared" si="24"/>
        <v>-0.12000000000000033</v>
      </c>
      <c r="R23" s="30">
        <f>All!V40-All!V37</f>
        <v>0.26900000000000002</v>
      </c>
      <c r="S23" s="30">
        <f>All!W40-All!W37</f>
        <v>-0.189</v>
      </c>
      <c r="T23" s="30">
        <f>All!X40-All!X37</f>
        <v>-8.8150000000000006E-2</v>
      </c>
      <c r="U23" s="31">
        <f>All!Y40-All!Y37</f>
        <v>6.999999999999923E-4</v>
      </c>
      <c r="V23" s="31">
        <f t="shared" si="13"/>
        <v>-7.4499999999999983E-3</v>
      </c>
      <c r="W23" s="30">
        <f>All!AA40-All!AA37</f>
        <v>-5.9300000000000005E-2</v>
      </c>
      <c r="X23" s="30">
        <f>All!AB40-All!AB37</f>
        <v>0.34400000000000003</v>
      </c>
      <c r="Y23" s="30">
        <f>All!AC40-All!AC37</f>
        <v>1.4599999999999995</v>
      </c>
      <c r="Z23" s="30">
        <f>All!AD40-All!AD37</f>
        <v>-0.11900000000000001</v>
      </c>
    </row>
    <row r="24" spans="1:26" s="37" customFormat="1" x14ac:dyDescent="0.25">
      <c r="A24" s="38"/>
      <c r="E24" s="38"/>
      <c r="N24" s="39"/>
      <c r="Q24" s="38"/>
      <c r="U24" s="38"/>
      <c r="V24" s="38"/>
    </row>
    <row r="25" spans="1:26" ht="60" x14ac:dyDescent="0.25">
      <c r="A25" s="29" t="s">
        <v>45</v>
      </c>
      <c r="B25" s="30">
        <f>All!D42</f>
        <v>-6</v>
      </c>
      <c r="C25" s="30">
        <f>All!E42</f>
        <v>1</v>
      </c>
      <c r="D25" s="30" t="str">
        <f>All!F42</f>
        <v>log(20)</v>
      </c>
      <c r="E25" s="31" t="str">
        <f>All!G42</f>
        <v>log(20)</v>
      </c>
      <c r="F25" s="30">
        <f>All!J47-All!J42</f>
        <v>-0.99999999999999978</v>
      </c>
      <c r="G25" s="30">
        <f>All!K47-All!K42</f>
        <v>-2.0000000000000018E-2</v>
      </c>
      <c r="H25" s="30">
        <f>All!L47-All!L42</f>
        <v>1.0000000000000231E-2</v>
      </c>
      <c r="I25" s="30">
        <f>All!M47-All!M42</f>
        <v>0</v>
      </c>
      <c r="J25" s="30">
        <f>All!N47-All!N42</f>
        <v>-1</v>
      </c>
      <c r="K25" s="30">
        <f>All!O47-All!O42</f>
        <v>-2.0000000000000018E-2</v>
      </c>
      <c r="L25" s="30">
        <f>All!P47-All!P42</f>
        <v>0</v>
      </c>
      <c r="M25" s="30">
        <f>All!Q47-All!Q42</f>
        <v>0</v>
      </c>
      <c r="N25" s="35">
        <f t="shared" ref="N25:N29" si="25">F25-J25</f>
        <v>0</v>
      </c>
      <c r="O25" s="30">
        <f t="shared" ref="O25:O29" si="26">G25-K25</f>
        <v>0</v>
      </c>
      <c r="P25" s="30">
        <f t="shared" si="15"/>
        <v>1.0000000000000231E-2</v>
      </c>
      <c r="Q25" s="31">
        <f t="shared" si="16"/>
        <v>0</v>
      </c>
      <c r="R25" s="30">
        <f>All!V47-All!V42</f>
        <v>5.1599999999999997E-4</v>
      </c>
      <c r="S25" s="30">
        <f>All!W47-All!W42</f>
        <v>8.000000000000021E-5</v>
      </c>
      <c r="T25" s="30">
        <f>All!X47-All!X42</f>
        <v>-3.0000000000000512E-5</v>
      </c>
      <c r="U25" s="31">
        <f>All!Y47-All!Y42</f>
        <v>-1.0000000000000286E-4</v>
      </c>
      <c r="V25" s="31">
        <f t="shared" si="13"/>
        <v>4.659999999999968E-4</v>
      </c>
      <c r="W25" s="30">
        <f>All!AA47-All!AA42</f>
        <v>-2.9999999999999992E-4</v>
      </c>
      <c r="X25" s="30">
        <f>All!AB47-All!AB42</f>
        <v>0</v>
      </c>
      <c r="Y25" s="30">
        <f>All!AC47-All!AC42</f>
        <v>5.9999999999999984E-4</v>
      </c>
      <c r="Z25" s="30">
        <f>All!AD47-All!AD42</f>
        <v>0</v>
      </c>
    </row>
    <row r="26" spans="1:26" ht="60" x14ac:dyDescent="0.25">
      <c r="A26" s="29" t="s">
        <v>49</v>
      </c>
      <c r="B26" s="30">
        <f>All!D43</f>
        <v>-4</v>
      </c>
      <c r="C26" s="30">
        <f>All!E43</f>
        <v>1</v>
      </c>
      <c r="D26" s="30" t="str">
        <f>All!F43</f>
        <v>log(20)</v>
      </c>
      <c r="E26" s="31" t="str">
        <f>All!G43</f>
        <v>log(20)</v>
      </c>
      <c r="F26" s="30">
        <f>All!J48-All!J43</f>
        <v>-0.99999999999999978</v>
      </c>
      <c r="G26" s="30">
        <f>All!K48-All!K43</f>
        <v>1.0000000000000231E-2</v>
      </c>
      <c r="H26" s="30">
        <f>All!L48-All!L43</f>
        <v>2.0000000000000018E-2</v>
      </c>
      <c r="I26" s="30">
        <f>All!M48-All!M43</f>
        <v>0</v>
      </c>
      <c r="J26" s="30">
        <f>All!N48-All!N43</f>
        <v>-1</v>
      </c>
      <c r="K26" s="30">
        <f>All!O48-All!O43</f>
        <v>0</v>
      </c>
      <c r="L26" s="30">
        <f>All!P48-All!P43</f>
        <v>2.0000000000000018E-2</v>
      </c>
      <c r="M26" s="30">
        <f>All!Q48-All!Q43</f>
        <v>0</v>
      </c>
      <c r="N26" s="35">
        <f t="shared" si="25"/>
        <v>0</v>
      </c>
      <c r="O26" s="30">
        <f t="shared" si="26"/>
        <v>1.0000000000000231E-2</v>
      </c>
      <c r="P26" s="30">
        <f t="shared" si="15"/>
        <v>0</v>
      </c>
      <c r="Q26" s="31">
        <f t="shared" si="16"/>
        <v>0</v>
      </c>
      <c r="R26" s="30">
        <f>All!V48-All!V43</f>
        <v>2.9399999999999999E-3</v>
      </c>
      <c r="S26" s="30">
        <f>All!W48-All!W43</f>
        <v>-1.9999999999999879E-4</v>
      </c>
      <c r="T26" s="30">
        <f>All!X48-All!X43</f>
        <v>-5.9999999999999984E-4</v>
      </c>
      <c r="U26" s="31">
        <f>All!Y48-All!Y43</f>
        <v>0</v>
      </c>
      <c r="V26" s="31">
        <f t="shared" si="13"/>
        <v>2.1400000000000013E-3</v>
      </c>
      <c r="W26" s="30">
        <f>All!AA48-All!AA43</f>
        <v>-1.7999999999999995E-3</v>
      </c>
      <c r="X26" s="30">
        <f>All!AB48-All!AB43</f>
        <v>-1.0000000000000009E-3</v>
      </c>
      <c r="Y26" s="30">
        <f>All!AC48-All!AC43</f>
        <v>2.8999999999999998E-3</v>
      </c>
      <c r="Z26" s="30">
        <f>All!AD48-All!AD43</f>
        <v>-2.0000000000000018E-3</v>
      </c>
    </row>
    <row r="27" spans="1:26" ht="60" x14ac:dyDescent="0.25">
      <c r="A27" s="29" t="s">
        <v>46</v>
      </c>
      <c r="B27" s="30">
        <f>All!D44</f>
        <v>-1</v>
      </c>
      <c r="C27" s="30">
        <f>All!E44</f>
        <v>1</v>
      </c>
      <c r="D27" s="30" t="str">
        <f>All!F44</f>
        <v>log(20)</v>
      </c>
      <c r="E27" s="31" t="str">
        <f>All!G44</f>
        <v>log(20)</v>
      </c>
      <c r="F27" s="30">
        <f>All!J49-All!J44</f>
        <v>-1.0600000000000003</v>
      </c>
      <c r="G27" s="30">
        <f>All!K49-All!K44</f>
        <v>-1.0000000000000231E-2</v>
      </c>
      <c r="H27" s="30">
        <f>All!L49-All!L44</f>
        <v>3.9999999999999591E-2</v>
      </c>
      <c r="I27" s="30">
        <f>All!M49-All!M44</f>
        <v>-3.0000000000000249E-2</v>
      </c>
      <c r="J27" s="30">
        <f>All!N49-All!N44</f>
        <v>-1.0900000000000001</v>
      </c>
      <c r="K27" s="30">
        <f>All!O49-All!O44</f>
        <v>-3.9999999999999813E-2</v>
      </c>
      <c r="L27" s="30">
        <f>All!P49-All!P44</f>
        <v>8.0000000000000071E-2</v>
      </c>
      <c r="M27" s="30">
        <f>All!Q49-All!Q44</f>
        <v>9.9999999999997868E-3</v>
      </c>
      <c r="N27" s="35">
        <f t="shared" si="25"/>
        <v>2.9999999999999805E-2</v>
      </c>
      <c r="O27" s="30">
        <f t="shared" si="26"/>
        <v>2.9999999999999583E-2</v>
      </c>
      <c r="P27" s="30">
        <f t="shared" si="15"/>
        <v>-4.000000000000048E-2</v>
      </c>
      <c r="Q27" s="31">
        <f t="shared" si="16"/>
        <v>-4.0000000000000036E-2</v>
      </c>
      <c r="R27" s="30">
        <f>All!V49-All!V44</f>
        <v>2.5299999999999996E-2</v>
      </c>
      <c r="S27" s="30">
        <f>All!W49-All!W44</f>
        <v>-3.0000000000000027E-3</v>
      </c>
      <c r="T27" s="30">
        <f>All!X49-All!X44</f>
        <v>-8.0999999999999961E-3</v>
      </c>
      <c r="U27" s="31">
        <f>All!Y49-All!Y44</f>
        <v>-1.0000000000000009E-3</v>
      </c>
      <c r="V27" s="31">
        <f t="shared" si="13"/>
        <v>1.3199999999999996E-2</v>
      </c>
      <c r="W27" s="30">
        <f>All!AA49-All!AA44</f>
        <v>-1.7000000000000015E-2</v>
      </c>
      <c r="X27" s="30">
        <f>All!AB49-All!AB44</f>
        <v>-1.9999999999999796E-2</v>
      </c>
      <c r="Y27" s="30">
        <f>All!AC49-All!AC44</f>
        <v>0.03</v>
      </c>
      <c r="Z27" s="30">
        <f>All!AD49-All!AD44</f>
        <v>-4.0000000000000036E-2</v>
      </c>
    </row>
    <row r="28" spans="1:26" ht="60" x14ac:dyDescent="0.25">
      <c r="A28" s="29" t="s">
        <v>47</v>
      </c>
      <c r="B28" s="30" t="str">
        <f>All!D45</f>
        <v>log(4)</v>
      </c>
      <c r="C28" s="30">
        <f>All!E45</f>
        <v>1</v>
      </c>
      <c r="D28" s="30" t="str">
        <f>All!F45</f>
        <v>log(20)</v>
      </c>
      <c r="E28" s="31" t="str">
        <f>All!G45</f>
        <v>log(20)</v>
      </c>
      <c r="F28" s="30">
        <f>All!J50-All!J45</f>
        <v>-1.1100000000000001</v>
      </c>
      <c r="G28" s="30">
        <f>All!K50-All!K45</f>
        <v>-0.16000000000000014</v>
      </c>
      <c r="H28" s="30">
        <f>All!L50-All!L45</f>
        <v>-6.0000000000000497E-2</v>
      </c>
      <c r="I28" s="30">
        <f>All!M50-All!M45</f>
        <v>-0.19000000000000039</v>
      </c>
      <c r="J28" s="30">
        <f>All!N50-All!N45</f>
        <v>-1.21</v>
      </c>
      <c r="K28" s="30">
        <f>All!O50-All!O45</f>
        <v>-0.27</v>
      </c>
      <c r="L28" s="30">
        <f>All!P50-All!P45</f>
        <v>0.14999999999999991</v>
      </c>
      <c r="M28" s="30">
        <f>All!Q50-All!Q45</f>
        <v>2.0000000000000018E-2</v>
      </c>
      <c r="N28" s="35">
        <f t="shared" si="25"/>
        <v>9.9999999999999867E-2</v>
      </c>
      <c r="O28" s="30">
        <f t="shared" si="26"/>
        <v>0.10999999999999988</v>
      </c>
      <c r="P28" s="30">
        <f t="shared" si="15"/>
        <v>-0.21000000000000041</v>
      </c>
      <c r="Q28" s="31">
        <f t="shared" si="16"/>
        <v>-0.21000000000000041</v>
      </c>
      <c r="R28" s="30">
        <f>All!V50-All!V45</f>
        <v>6.2399999999999997E-2</v>
      </c>
      <c r="S28" s="30">
        <f>All!W50-All!W45</f>
        <v>-7.0000000000000062E-3</v>
      </c>
      <c r="T28" s="30">
        <f>All!X50-All!X45</f>
        <v>-2.200000000000002E-2</v>
      </c>
      <c r="U28" s="31">
        <f>All!Y50-All!Y45</f>
        <v>-7.9999999999999516E-3</v>
      </c>
      <c r="V28" s="31">
        <f t="shared" si="13"/>
        <v>2.540000000000002E-2</v>
      </c>
      <c r="W28" s="30">
        <f>All!AA50-All!AA45</f>
        <v>-5.8000000000000024E-2</v>
      </c>
      <c r="X28" s="30">
        <f>All!AB50-All!AB45</f>
        <v>-8.0000000000000071E-2</v>
      </c>
      <c r="Y28" s="30">
        <f>All!AC50-All!AC45</f>
        <v>9.7000000000000031E-2</v>
      </c>
      <c r="Z28" s="30">
        <f>All!AD50-All!AD45</f>
        <v>-0.20999999999999996</v>
      </c>
    </row>
    <row r="29" spans="1:26" ht="60" x14ac:dyDescent="0.25">
      <c r="A29" s="29" t="s">
        <v>48</v>
      </c>
      <c r="B29" s="30" t="str">
        <f>All!D46</f>
        <v>log(100)</v>
      </c>
      <c r="C29" s="30">
        <f>All!E46</f>
        <v>1</v>
      </c>
      <c r="D29" s="30" t="str">
        <f>All!F46</f>
        <v>log(20)</v>
      </c>
      <c r="E29" s="31" t="str">
        <f>All!G46</f>
        <v>log(20)</v>
      </c>
      <c r="F29" s="30">
        <f>All!J51-All!J46</f>
        <v>-1.2299999999999998</v>
      </c>
      <c r="G29" s="30">
        <f>All!K51-All!K46</f>
        <v>-0.52000000000000046</v>
      </c>
      <c r="H29" s="30">
        <f>All!L51-All!L46</f>
        <v>-0.35999999999999943</v>
      </c>
      <c r="I29" s="30">
        <f>All!M51-All!M46</f>
        <v>-0.53000000000000025</v>
      </c>
      <c r="J29" s="30">
        <f>All!N51-All!N46</f>
        <v>-1.37</v>
      </c>
      <c r="K29" s="30">
        <f>All!O51-All!O46</f>
        <v>-0.66000000000000014</v>
      </c>
      <c r="L29" s="30">
        <f>All!P51-All!P46</f>
        <v>0.21000000000000019</v>
      </c>
      <c r="M29" s="30">
        <f>All!Q51-All!Q46</f>
        <v>2.9999999999999805E-2</v>
      </c>
      <c r="N29" s="35">
        <f t="shared" si="25"/>
        <v>0.14000000000000035</v>
      </c>
      <c r="O29" s="30">
        <f t="shared" si="26"/>
        <v>0.13999999999999968</v>
      </c>
      <c r="P29" s="30">
        <f t="shared" si="15"/>
        <v>-0.56999999999999962</v>
      </c>
      <c r="Q29" s="31">
        <f t="shared" si="16"/>
        <v>-0.56000000000000005</v>
      </c>
      <c r="R29" s="30">
        <f>All!V51-All!V46</f>
        <v>7.279999999999999E-2</v>
      </c>
      <c r="S29" s="30">
        <f>All!W51-All!W46</f>
        <v>-8.9999999999999802E-3</v>
      </c>
      <c r="T29" s="30">
        <f>All!X51-All!X46</f>
        <v>-3.8000000000000006E-2</v>
      </c>
      <c r="U29" s="31">
        <f>All!Y51-All!Y46</f>
        <v>-2.0000000000000018E-2</v>
      </c>
      <c r="V29" s="31">
        <f t="shared" si="13"/>
        <v>5.7999999999999857E-3</v>
      </c>
      <c r="W29" s="30">
        <f>All!AA51-All!AA46</f>
        <v>-0.126</v>
      </c>
      <c r="X29" s="30">
        <f>All!AB51-All!AB46</f>
        <v>-0.20999999999999996</v>
      </c>
      <c r="Y29" s="30">
        <f>All!AC51-All!AC46</f>
        <v>0.13500000000000001</v>
      </c>
      <c r="Z29" s="30">
        <f>All!AD51-All!AD46</f>
        <v>-0.57000000000000006</v>
      </c>
    </row>
    <row r="30" spans="1:26" s="53" customFormat="1" x14ac:dyDescent="0.25">
      <c r="A30" s="54"/>
      <c r="E30" s="54"/>
      <c r="Q30" s="54"/>
      <c r="U30" s="54"/>
      <c r="V30" s="54"/>
    </row>
    <row r="31" spans="1:26" ht="60" x14ac:dyDescent="0.25">
      <c r="A31" s="13" t="s">
        <v>95</v>
      </c>
      <c r="B31" s="14">
        <v>-1</v>
      </c>
      <c r="C31" s="14">
        <v>1</v>
      </c>
      <c r="D31" s="14">
        <v>-3</v>
      </c>
      <c r="E31" s="15">
        <v>3</v>
      </c>
      <c r="F31" s="30">
        <f>All!J56-All!J53</f>
        <v>-0.9800000000000002</v>
      </c>
      <c r="G31" s="30">
        <f>All!K56-All!K53</f>
        <v>-1.0000000000000231E-2</v>
      </c>
      <c r="H31" s="30">
        <f>All!L56-All!L53</f>
        <v>0.38000000000000034</v>
      </c>
      <c r="I31" s="30">
        <f>All!M56-All!M53</f>
        <v>-4.0000000000000036E-2</v>
      </c>
      <c r="J31" s="30">
        <f>All!N56-All!N53</f>
        <v>-1.04</v>
      </c>
      <c r="K31" s="30">
        <f>All!O56-All!O53</f>
        <v>-6.0000000000000053E-2</v>
      </c>
      <c r="L31" s="30">
        <f>All!P56-All!P53</f>
        <v>0.37999999999999989</v>
      </c>
      <c r="M31" s="30">
        <f>All!Q56-All!Q53</f>
        <v>-4.0000000000000036E-2</v>
      </c>
      <c r="N31" s="35">
        <f t="shared" ref="N31" si="27">F31-J31</f>
        <v>5.9999999999999831E-2</v>
      </c>
      <c r="O31" s="30">
        <f t="shared" ref="O31" si="28">G31-K31</f>
        <v>4.9999999999999822E-2</v>
      </c>
      <c r="P31" s="30">
        <f t="shared" ref="P31" si="29">H31-L31</f>
        <v>4.4408920985006262E-16</v>
      </c>
      <c r="Q31" s="31">
        <f t="shared" ref="Q31" si="30">I31-M31</f>
        <v>0</v>
      </c>
      <c r="R31" s="30">
        <f>All!V56-All!V53</f>
        <v>3.7400000000000003E-2</v>
      </c>
      <c r="S31" s="30">
        <f>All!W56-All!W53</f>
        <v>-8.9999999999999802E-3</v>
      </c>
      <c r="T31" s="30">
        <f>All!X56-All!X53</f>
        <v>-5.8E-4</v>
      </c>
      <c r="U31" s="31">
        <f>All!Y56-All!Y53</f>
        <v>0</v>
      </c>
      <c r="V31" s="31">
        <f t="shared" ref="V31" si="31">SUM(R31:U31)</f>
        <v>2.7820000000000022E-2</v>
      </c>
      <c r="W31" s="30">
        <f>All!AA56-All!AA53</f>
        <v>-2.5049999999999999E-2</v>
      </c>
      <c r="X31" s="30">
        <f>All!AB56-All!AB53</f>
        <v>-2.9000000000000026E-2</v>
      </c>
      <c r="Y31" s="30">
        <f>All!AC56-All!AC53</f>
        <v>5.5999999999999994E-2</v>
      </c>
      <c r="Z31" s="30">
        <f>All!AD56-All!AD53</f>
        <v>-5.9999999999999984E-4</v>
      </c>
    </row>
    <row r="32" spans="1:26" ht="60" x14ac:dyDescent="0.25">
      <c r="A32" s="13" t="s">
        <v>96</v>
      </c>
      <c r="B32" s="14" t="s">
        <v>32</v>
      </c>
      <c r="C32" s="14">
        <v>1</v>
      </c>
      <c r="D32" s="14">
        <v>-3</v>
      </c>
      <c r="E32" s="15">
        <v>3</v>
      </c>
      <c r="F32" s="30">
        <f>All!J57-All!J54</f>
        <v>-0.87999999999999989</v>
      </c>
      <c r="G32" s="30">
        <f>All!K57-All!K54</f>
        <v>-8.9999999999999858E-2</v>
      </c>
      <c r="H32" s="30">
        <f>All!L57-All!L54</f>
        <v>0.94999999999999973</v>
      </c>
      <c r="I32" s="30">
        <f>All!M57-All!M54</f>
        <v>-0.15000000000000036</v>
      </c>
      <c r="J32" s="30">
        <f>All!N57-All!N54</f>
        <v>-1.1499999999999999</v>
      </c>
      <c r="K32" s="30">
        <f>All!O57-All!O54</f>
        <v>-0.35999999999999988</v>
      </c>
      <c r="L32" s="30">
        <f>All!P57-All!P54</f>
        <v>0.95999999999999974</v>
      </c>
      <c r="M32" s="30">
        <f>All!Q57-All!Q54</f>
        <v>-0.14000000000000012</v>
      </c>
      <c r="N32" s="35">
        <f t="shared" ref="N32:N33" si="32">F32-J32</f>
        <v>0.27</v>
      </c>
      <c r="O32" s="30">
        <f t="shared" ref="O32:O33" si="33">G32-K32</f>
        <v>0.27</v>
      </c>
      <c r="P32" s="30">
        <f t="shared" ref="P32:P33" si="34">H32-L32</f>
        <v>-1.0000000000000009E-2</v>
      </c>
      <c r="Q32" s="31">
        <f t="shared" ref="Q32:Q33" si="35">I32-M32</f>
        <v>-1.0000000000000231E-2</v>
      </c>
      <c r="R32" s="30">
        <f>All!V57-All!V54</f>
        <v>8.0099999999999991E-2</v>
      </c>
      <c r="S32" s="30">
        <f>All!W57-All!W54</f>
        <v>-2.300000000000002E-2</v>
      </c>
      <c r="T32" s="30">
        <f>All!X57-All!X54</f>
        <v>-6.3400000000000001E-3</v>
      </c>
      <c r="U32" s="31">
        <f>All!Y57-All!Y54</f>
        <v>-5.0000000000000044E-4</v>
      </c>
      <c r="V32" s="31">
        <f t="shared" ref="V32:V33" si="36">SUM(R32:U32)</f>
        <v>5.0259999999999971E-2</v>
      </c>
      <c r="W32" s="30">
        <f>All!AA57-All!AA54</f>
        <v>-0.10048</v>
      </c>
      <c r="X32" s="30">
        <f>All!AB57-All!AB54</f>
        <v>-0.20799999999999996</v>
      </c>
      <c r="Y32" s="30">
        <f>All!AC57-All!AC54</f>
        <v>0.27099999999999991</v>
      </c>
      <c r="Z32" s="30">
        <f>All!AD57-All!AD54</f>
        <v>-8.9999999999999941E-3</v>
      </c>
    </row>
    <row r="33" spans="1:26" ht="60" x14ac:dyDescent="0.25">
      <c r="A33" s="13" t="s">
        <v>97</v>
      </c>
      <c r="B33" s="14" t="s">
        <v>30</v>
      </c>
      <c r="C33" s="14">
        <v>1</v>
      </c>
      <c r="D33" s="14">
        <v>-3</v>
      </c>
      <c r="E33" s="15">
        <v>3</v>
      </c>
      <c r="F33" s="30">
        <f>All!J58-All!J55</f>
        <v>-0.63000000000000034</v>
      </c>
      <c r="G33" s="30">
        <f>All!K58-All!K55</f>
        <v>-4.9999999999999822E-2</v>
      </c>
      <c r="H33" s="30">
        <f>All!L58-All!L55</f>
        <v>1.9500000000000006</v>
      </c>
      <c r="I33" s="30">
        <f>All!M58-All!M55</f>
        <v>-5.0000000000000711E-2</v>
      </c>
      <c r="J33" s="30">
        <f>All!N58-All!N55</f>
        <v>-1.33</v>
      </c>
      <c r="K33" s="30">
        <f>All!O58-All!O55</f>
        <v>-0.75</v>
      </c>
      <c r="L33" s="30">
        <f>All!P58-All!P55</f>
        <v>2.04</v>
      </c>
      <c r="M33" s="30">
        <f>All!Q58-All!Q55</f>
        <v>2.9999999999999805E-2</v>
      </c>
      <c r="N33" s="35">
        <f t="shared" si="32"/>
        <v>0.69999999999999973</v>
      </c>
      <c r="O33" s="30">
        <f t="shared" si="33"/>
        <v>0.70000000000000018</v>
      </c>
      <c r="P33" s="30">
        <f t="shared" si="34"/>
        <v>-8.9999999999999414E-2</v>
      </c>
      <c r="Q33" s="31">
        <f t="shared" si="35"/>
        <v>-8.0000000000000515E-2</v>
      </c>
      <c r="R33" s="30">
        <f>All!V58-All!V55</f>
        <v>0.10999999999999999</v>
      </c>
      <c r="S33" s="30">
        <f>All!W58-All!W55</f>
        <v>-4.0999999999999981E-2</v>
      </c>
      <c r="T33" s="30">
        <f>All!X58-All!X55</f>
        <v>-3.993E-2</v>
      </c>
      <c r="U33" s="31">
        <f>All!Y58-All!Y55</f>
        <v>-1.4000000000000012E-2</v>
      </c>
      <c r="V33" s="31">
        <f t="shared" si="36"/>
        <v>1.5069999999999993E-2</v>
      </c>
      <c r="W33" s="30">
        <f>All!AA58-All!AA55</f>
        <v>-0.26649999999999996</v>
      </c>
      <c r="X33" s="30">
        <f>All!AB58-All!AB55</f>
        <v>-0.49999999999999978</v>
      </c>
      <c r="Y33" s="30">
        <f>All!AC58-All!AC55</f>
        <v>0.69999999999999973</v>
      </c>
      <c r="Z33" s="30">
        <f>All!AD58-All!AD55</f>
        <v>-8.5999999999999993E-2</v>
      </c>
    </row>
    <row r="34" spans="1:26" s="53" customFormat="1" x14ac:dyDescent="0.25">
      <c r="A34" s="54"/>
      <c r="E34" s="54"/>
      <c r="Q34" s="54"/>
      <c r="U34" s="54"/>
      <c r="V34" s="54"/>
    </row>
    <row r="35" spans="1:26" ht="60" x14ac:dyDescent="0.25">
      <c r="A35" s="13" t="s">
        <v>101</v>
      </c>
      <c r="B35" s="14">
        <v>-1</v>
      </c>
      <c r="C35" s="14">
        <v>1</v>
      </c>
      <c r="D35" s="14">
        <v>3</v>
      </c>
      <c r="E35" s="15">
        <v>-3</v>
      </c>
      <c r="F35" s="30">
        <f>All!J63-All!J60</f>
        <v>-1.3</v>
      </c>
      <c r="G35" s="30">
        <f>All!K63-All!K60</f>
        <v>2.9999999999999805E-2</v>
      </c>
      <c r="H35" s="30">
        <f>All!L63-All!L60</f>
        <v>-1.0000000000000231E-2</v>
      </c>
      <c r="I35" s="30">
        <f>All!M63-All!M60</f>
        <v>-3.0000000000000249E-2</v>
      </c>
      <c r="J35" s="30">
        <f>All!N63-All!N60</f>
        <v>-1.36</v>
      </c>
      <c r="K35" s="30">
        <f>All!O63-All!O60</f>
        <v>-3.3000000000000029E-2</v>
      </c>
      <c r="L35" s="30">
        <f>All!P63-All!P60</f>
        <v>2.0000000000000018E-2</v>
      </c>
      <c r="M35" s="30">
        <f>All!Q63-All!Q60</f>
        <v>0</v>
      </c>
      <c r="N35" s="35">
        <f t="shared" ref="N35:N37" si="37">F35-J35</f>
        <v>6.0000000000000053E-2</v>
      </c>
      <c r="O35" s="30">
        <f t="shared" ref="O35:O37" si="38">G35-K35</f>
        <v>6.2999999999999834E-2</v>
      </c>
      <c r="P35" s="30">
        <f t="shared" ref="P35:P37" si="39">H35-L35</f>
        <v>-3.0000000000000249E-2</v>
      </c>
      <c r="Q35" s="31">
        <f t="shared" ref="Q35:Q37" si="40">I35-M35</f>
        <v>-3.0000000000000249E-2</v>
      </c>
      <c r="R35" s="30">
        <f>All!V63-All!V60</f>
        <v>5.850000000000001E-2</v>
      </c>
      <c r="S35" s="30">
        <f>All!W63-All!W60</f>
        <v>-1.4999999999999996E-4</v>
      </c>
      <c r="T35" s="30">
        <f>All!X63-All!X60</f>
        <v>-1.2999999999999984E-2</v>
      </c>
      <c r="U35" s="31">
        <f>All!Y63-All!Y60</f>
        <v>-9.0000000000000149E-4</v>
      </c>
      <c r="V35" s="31">
        <f t="shared" ref="V35:V37" si="41">SUM(R35:U35)</f>
        <v>4.4450000000000031E-2</v>
      </c>
      <c r="W35" s="30">
        <f>All!AA63-All!AA60</f>
        <v>-5.1999999999999991E-2</v>
      </c>
      <c r="X35" s="30">
        <f>All!AB63-All!AB60</f>
        <v>-1.1000000000000003E-3</v>
      </c>
      <c r="Y35" s="30">
        <f>All!AC63-All!AC60</f>
        <v>6.5400000000000014E-2</v>
      </c>
      <c r="Z35" s="30">
        <f>All!AD63-All!AD60</f>
        <v>-2.5999999999999968E-2</v>
      </c>
    </row>
    <row r="36" spans="1:26" ht="60" x14ac:dyDescent="0.25">
      <c r="A36" s="13" t="s">
        <v>102</v>
      </c>
      <c r="B36" s="14" t="s">
        <v>32</v>
      </c>
      <c r="C36" s="14">
        <v>1</v>
      </c>
      <c r="D36" s="14">
        <v>3</v>
      </c>
      <c r="E36" s="15">
        <v>-3</v>
      </c>
      <c r="F36" s="30">
        <f>All!J64-All!J61</f>
        <v>-1.5400000000000003</v>
      </c>
      <c r="G36" s="30">
        <f>All!K64-All!K61</f>
        <v>0.31999999999999984</v>
      </c>
      <c r="H36" s="30">
        <f>All!L64-All!L61</f>
        <v>-0.16999999999999993</v>
      </c>
      <c r="I36" s="30">
        <f>All!M64-All!M61</f>
        <v>-0.22999999999999998</v>
      </c>
      <c r="J36" s="30">
        <f>All!N64-All!N61</f>
        <v>-1.86</v>
      </c>
      <c r="K36" s="30">
        <f>All!O64-All!O61</f>
        <v>0</v>
      </c>
      <c r="L36" s="30">
        <f>All!P64-All!P61</f>
        <v>6.0000000000000053E-2</v>
      </c>
      <c r="M36" s="30">
        <f>All!Q64-All!Q61</f>
        <v>0</v>
      </c>
      <c r="N36" s="35">
        <f t="shared" si="37"/>
        <v>0.31999999999999984</v>
      </c>
      <c r="O36" s="30">
        <f t="shared" si="38"/>
        <v>0.31999999999999984</v>
      </c>
      <c r="P36" s="30">
        <f t="shared" si="39"/>
        <v>-0.22999999999999998</v>
      </c>
      <c r="Q36" s="31">
        <f t="shared" si="40"/>
        <v>-0.22999999999999998</v>
      </c>
      <c r="R36" s="30">
        <f>All!V64-All!V61</f>
        <v>0.20469999999999999</v>
      </c>
      <c r="S36" s="30">
        <f>All!W64-All!W61</f>
        <v>-4.5999999999999999E-3</v>
      </c>
      <c r="T36" s="30">
        <f>All!X64-All!X61</f>
        <v>-6.4000000000000001E-2</v>
      </c>
      <c r="U36" s="31">
        <f>All!Y64-All!Y61</f>
        <v>-9.1999999999999998E-3</v>
      </c>
      <c r="V36" s="31">
        <f t="shared" si="41"/>
        <v>0.12690000000000001</v>
      </c>
      <c r="W36" s="30">
        <f>All!AA64-All!AA61</f>
        <v>-0.31899999999999995</v>
      </c>
      <c r="X36" s="30">
        <f>All!AB64-All!AB61</f>
        <v>-1.6100000000000003E-2</v>
      </c>
      <c r="Y36" s="30">
        <f>All!AC64-All!AC61</f>
        <v>0.317</v>
      </c>
      <c r="Z36" s="30">
        <f>All!AD64-All!AD61</f>
        <v>-0.22599999999999998</v>
      </c>
    </row>
    <row r="37" spans="1:26" ht="60" x14ac:dyDescent="0.25">
      <c r="A37" s="13" t="s">
        <v>103</v>
      </c>
      <c r="B37" s="14" t="s">
        <v>30</v>
      </c>
      <c r="C37" s="14">
        <v>1</v>
      </c>
      <c r="D37" s="14">
        <v>3</v>
      </c>
      <c r="E37" s="15">
        <v>-3</v>
      </c>
      <c r="F37" s="30">
        <f>All!J65-All!J62</f>
        <v>-2.1000000000000005</v>
      </c>
      <c r="G37" s="30">
        <f>All!K65-All!K62</f>
        <v>0.60000000000000009</v>
      </c>
      <c r="H37" s="30">
        <f>All!L65-All!L62</f>
        <v>-0.70000000000000018</v>
      </c>
      <c r="I37" s="30">
        <f>All!M65-All!M62</f>
        <v>-0.99000000000000021</v>
      </c>
      <c r="J37" s="30">
        <f>All!N65-All!N62</f>
        <v>-2.81</v>
      </c>
      <c r="K37" s="30">
        <f>All!O65-All!O62</f>
        <v>-9.9999999999999867E-2</v>
      </c>
      <c r="L37" s="30">
        <f>All!P65-All!P62</f>
        <v>0.32000000000000028</v>
      </c>
      <c r="M37" s="30">
        <f>All!Q65-All!Q62</f>
        <v>3.0000000000000027E-2</v>
      </c>
      <c r="N37" s="35">
        <f t="shared" si="37"/>
        <v>0.70999999999999952</v>
      </c>
      <c r="O37" s="30">
        <f t="shared" si="38"/>
        <v>0.7</v>
      </c>
      <c r="P37" s="30">
        <f t="shared" si="39"/>
        <v>-1.0200000000000005</v>
      </c>
      <c r="Q37" s="31">
        <f t="shared" si="40"/>
        <v>-1.0200000000000002</v>
      </c>
      <c r="R37" s="30">
        <f>All!V65-All!V62</f>
        <v>0.307</v>
      </c>
      <c r="S37" s="30">
        <f>All!W65-All!W62</f>
        <v>-3.755E-2</v>
      </c>
      <c r="T37" s="30">
        <f>All!X65-All!X62</f>
        <v>-0.16899999999999998</v>
      </c>
      <c r="U37" s="31">
        <f>All!Y65-All!Y62</f>
        <v>-2.2999999999999993E-2</v>
      </c>
      <c r="V37" s="31">
        <f t="shared" si="41"/>
        <v>7.7449999999999991E-2</v>
      </c>
      <c r="W37" s="30">
        <f>All!AA65-All!AA62</f>
        <v>-0.98</v>
      </c>
      <c r="X37" s="30">
        <f>All!AB65-All!AB62</f>
        <v>-7.3999999999999982E-2</v>
      </c>
      <c r="Y37" s="30">
        <f>All!AC65-All!AC62</f>
        <v>0.70500000000000007</v>
      </c>
      <c r="Z37" s="30">
        <f>All!AD65-All!AD62</f>
        <v>-1.0170000000000001</v>
      </c>
    </row>
    <row r="38" spans="1:26" s="53" customFormat="1" x14ac:dyDescent="0.25">
      <c r="A38" s="54"/>
      <c r="E38" s="54"/>
      <c r="Q38" s="54"/>
      <c r="U38" s="54"/>
      <c r="V38" s="54"/>
    </row>
    <row r="39" spans="1:26" ht="60" x14ac:dyDescent="0.25">
      <c r="A39" s="13" t="s">
        <v>99</v>
      </c>
      <c r="B39" s="14">
        <v>-1</v>
      </c>
      <c r="C39" s="14">
        <v>1</v>
      </c>
      <c r="D39" s="14">
        <v>-3</v>
      </c>
      <c r="E39" s="15">
        <v>-3</v>
      </c>
      <c r="F39" s="35">
        <f>All!J70-All!J67</f>
        <v>-1.02</v>
      </c>
      <c r="G39" s="30">
        <f>All!K70-All!K67</f>
        <v>8.0000000000000071E-2</v>
      </c>
      <c r="H39" s="30">
        <f>All!L70-All!L67</f>
        <v>6.999999999999984E-2</v>
      </c>
      <c r="I39" s="30">
        <f>All!M70-All!M67</f>
        <v>-0.24</v>
      </c>
      <c r="J39" s="30">
        <f>All!N70-All!N67</f>
        <v>-1.0900000000000001</v>
      </c>
      <c r="K39" s="30">
        <f>All!O70-All!O67</f>
        <v>0</v>
      </c>
      <c r="L39" s="30">
        <f>All!P70-All!P67</f>
        <v>6.999999999999984E-2</v>
      </c>
      <c r="M39" s="31">
        <f>All!Q70-All!Q67</f>
        <v>-0.247</v>
      </c>
      <c r="N39" s="35">
        <f t="shared" ref="N39:N41" si="42">F39-J39</f>
        <v>7.0000000000000062E-2</v>
      </c>
      <c r="O39" s="30">
        <f t="shared" ref="O39:O41" si="43">G39-K39</f>
        <v>8.0000000000000071E-2</v>
      </c>
      <c r="P39" s="30">
        <f t="shared" ref="P39:P41" si="44">H39-L39</f>
        <v>0</v>
      </c>
      <c r="Q39" s="31">
        <f t="shared" ref="Q39:Q41" si="45">I39-M39</f>
        <v>7.0000000000000062E-3</v>
      </c>
      <c r="R39" s="35">
        <f>All!V70-All!V67</f>
        <v>6.5599999999999992E-2</v>
      </c>
      <c r="S39" s="30">
        <f>All!W70-All!W67</f>
        <v>-3.0999999999999973E-4</v>
      </c>
      <c r="T39" s="30">
        <f>All!X70-All!X67</f>
        <v>-2.9000000000000011E-4</v>
      </c>
      <c r="U39" s="31">
        <f>All!Y70-All!Y67</f>
        <v>2.3000000000000003E-5</v>
      </c>
      <c r="V39" s="31">
        <f t="shared" ref="V39:V41" si="46">SUM(R39:U39)</f>
        <v>6.5022999999999984E-2</v>
      </c>
      <c r="W39" s="30">
        <f>All!AA70-All!AA67</f>
        <v>-4.5420000000000002E-2</v>
      </c>
      <c r="X39" s="30">
        <f>All!AB70-All!AB67</f>
        <v>-3.1999999999999997E-4</v>
      </c>
      <c r="Y39" s="30">
        <f>All!AC70-All!AC67</f>
        <v>7.6300000000000007E-2</v>
      </c>
      <c r="Z39" s="30">
        <f>All!AD70-All!AD67</f>
        <v>-2.7000000000000027E-4</v>
      </c>
    </row>
    <row r="40" spans="1:26" ht="60" x14ac:dyDescent="0.25">
      <c r="A40" s="13" t="s">
        <v>100</v>
      </c>
      <c r="B40" s="14" t="s">
        <v>85</v>
      </c>
      <c r="C40" s="14">
        <v>1</v>
      </c>
      <c r="D40" s="14">
        <v>-3</v>
      </c>
      <c r="E40" s="15">
        <v>-3</v>
      </c>
      <c r="F40" s="35">
        <f>All!J71-All!J68</f>
        <v>-1.1000000000000001</v>
      </c>
      <c r="G40" s="30">
        <f>All!K71-All!K68</f>
        <v>1.1999999999999997</v>
      </c>
      <c r="H40" s="30">
        <f>All!L71-All!L68</f>
        <v>1.3000000000000003</v>
      </c>
      <c r="I40" s="30">
        <f>All!M71-All!M68</f>
        <v>-0.11000000000000032</v>
      </c>
      <c r="J40" s="30">
        <f>All!N71-All!N68</f>
        <v>-2.38</v>
      </c>
      <c r="K40" s="30">
        <f>All!O71-All!O68</f>
        <v>-8.0000000000000071E-2</v>
      </c>
      <c r="L40" s="30">
        <f>All!P71-All!P68</f>
        <v>1.36</v>
      </c>
      <c r="M40" s="31">
        <f>All!Q71-All!Q68</f>
        <v>-4.0000000000000036E-2</v>
      </c>
      <c r="N40" s="35">
        <f t="shared" si="42"/>
        <v>1.2799999999999998</v>
      </c>
      <c r="O40" s="30">
        <f t="shared" si="43"/>
        <v>1.2799999999999998</v>
      </c>
      <c r="P40" s="30">
        <f t="shared" si="44"/>
        <v>-5.9999999999999831E-2</v>
      </c>
      <c r="Q40" s="31">
        <f t="shared" si="45"/>
        <v>-7.0000000000000284E-2</v>
      </c>
      <c r="R40" s="35">
        <f>All!V71-All!V68</f>
        <v>0.30400000000000005</v>
      </c>
      <c r="S40" s="30">
        <f>All!W71-All!W68</f>
        <v>-5.0700000000000002E-2</v>
      </c>
      <c r="T40" s="30">
        <f>All!X71-All!X68</f>
        <v>-5.3600000000000002E-2</v>
      </c>
      <c r="U40" s="31">
        <f>All!Y71-All!Y68</f>
        <v>-1.8700000000000001E-3</v>
      </c>
      <c r="V40" s="31">
        <f t="shared" si="46"/>
        <v>0.19783000000000001</v>
      </c>
      <c r="W40" s="30">
        <f>All!AA71-All!AA68</f>
        <v>-0.90879999999999994</v>
      </c>
      <c r="X40" s="30">
        <f>All!AB71-All!AB68</f>
        <v>-5.9299999999999999E-2</v>
      </c>
      <c r="Y40" s="30">
        <f>All!AC71-All!AC68</f>
        <v>1.2810000000000001</v>
      </c>
      <c r="Z40" s="30">
        <f>All!AD71-All!AD68</f>
        <v>-7.1720000000000006E-2</v>
      </c>
    </row>
    <row r="41" spans="1:26" ht="60" x14ac:dyDescent="0.25">
      <c r="A41" s="13" t="s">
        <v>98</v>
      </c>
      <c r="B41" s="14" t="s">
        <v>86</v>
      </c>
      <c r="C41" s="14">
        <v>1</v>
      </c>
      <c r="D41" s="14">
        <v>-3</v>
      </c>
      <c r="E41" s="15">
        <v>-3</v>
      </c>
      <c r="F41" s="35">
        <f>All!J72-All!J69</f>
        <v>-0.67999999999999972</v>
      </c>
      <c r="G41" s="30">
        <f>All!K72-All!K69</f>
        <v>2.2800000000000002</v>
      </c>
      <c r="H41" s="30">
        <f>All!L72-All!L69</f>
        <v>2.5299999999999998</v>
      </c>
      <c r="I41" s="30">
        <f>All!M72-All!M69</f>
        <v>-0.17000000000000037</v>
      </c>
      <c r="J41" s="30">
        <f>All!N72-All!N69</f>
        <v>-3.22</v>
      </c>
      <c r="K41" s="30">
        <f>All!O72-All!O69</f>
        <v>-0.26</v>
      </c>
      <c r="L41" s="30">
        <f>All!P72-All!P69</f>
        <v>2.75</v>
      </c>
      <c r="M41" s="31">
        <f>All!Q72-All!Q69</f>
        <v>5.0000000000000044E-2</v>
      </c>
      <c r="N41" s="35">
        <f t="shared" si="42"/>
        <v>2.5400000000000005</v>
      </c>
      <c r="O41" s="30">
        <f t="shared" si="43"/>
        <v>2.54</v>
      </c>
      <c r="P41" s="30">
        <f t="shared" si="44"/>
        <v>-0.2200000000000002</v>
      </c>
      <c r="Q41" s="31">
        <f t="shared" si="45"/>
        <v>-0.22000000000000042</v>
      </c>
      <c r="R41" s="35">
        <f>All!V72-All!V69</f>
        <v>0.32800000000000001</v>
      </c>
      <c r="S41" s="30">
        <f>All!W72-All!W69</f>
        <v>-0.14399999999999999</v>
      </c>
      <c r="T41" s="30">
        <f>All!X72-All!X69</f>
        <v>-0.16299999999999998</v>
      </c>
      <c r="U41" s="31">
        <f>All!Y72-All!Y69</f>
        <v>1.1000000000000038E-3</v>
      </c>
      <c r="V41" s="31">
        <f t="shared" si="46"/>
        <v>2.210000000000005E-2</v>
      </c>
      <c r="W41" s="30">
        <f>All!AA72-All!AA69</f>
        <v>-1.8860999999999999</v>
      </c>
      <c r="X41" s="30">
        <f>All!AB72-All!AB69</f>
        <v>-0.18759999999999999</v>
      </c>
      <c r="Y41" s="30">
        <f>All!AC72-All!AC69</f>
        <v>2.54</v>
      </c>
      <c r="Z41" s="30">
        <f>All!AD72-All!AD69</f>
        <v>-0.21500000000000002</v>
      </c>
    </row>
  </sheetData>
  <mergeCells count="4">
    <mergeCell ref="B1:E1"/>
    <mergeCell ref="F1:Q1"/>
    <mergeCell ref="R1:U1"/>
    <mergeCell ref="W1:Z1"/>
  </mergeCells>
  <conditionalFormatting sqref="V1:V11 V15:V30 V42:V1048576">
    <cfRule type="colorScale" priority="95">
      <colorScale>
        <cfvo type="min"/>
        <cfvo type="max"/>
        <color theme="0"/>
        <color theme="9"/>
      </colorScale>
    </cfRule>
  </conditionalFormatting>
  <conditionalFormatting sqref="F12:Z14">
    <cfRule type="colorScale" priority="93">
      <colorScale>
        <cfvo type="min"/>
        <cfvo type="num" val="0"/>
        <cfvo type="max"/>
        <color rgb="FFF8696B"/>
        <color theme="0"/>
        <color rgb="FF63BE7B"/>
      </colorScale>
    </cfRule>
    <cfRule type="cellIs" dxfId="10" priority="94" operator="greaterThan">
      <formula>2</formula>
    </cfRule>
  </conditionalFormatting>
  <conditionalFormatting sqref="F3:M11 F15:M29">
    <cfRule type="colorScale" priority="101">
      <colorScale>
        <cfvo type="min"/>
        <cfvo type="num" val="0"/>
        <cfvo type="max"/>
        <color rgb="FFF8696B"/>
        <color theme="0"/>
        <color rgb="FF63BE7B"/>
      </colorScale>
    </cfRule>
    <cfRule type="cellIs" dxfId="9" priority="102" operator="greaterThan">
      <formula>2</formula>
    </cfRule>
  </conditionalFormatting>
  <conditionalFormatting sqref="N3:Q11 N15:Q29">
    <cfRule type="colorScale" priority="10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:U11 R15:U20 R24:U29">
    <cfRule type="colorScale" priority="10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:Z11 W15:Z20 W24:Z29">
    <cfRule type="colorScale" priority="10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21:T23">
    <cfRule type="colorScale" priority="87">
      <colorScale>
        <cfvo type="min"/>
        <cfvo type="num" val="0"/>
        <cfvo type="max"/>
        <color rgb="FFF8696B"/>
        <color theme="0"/>
        <color rgb="FF63BE7B"/>
      </colorScale>
    </cfRule>
    <cfRule type="cellIs" dxfId="8" priority="88" operator="greaterThan">
      <formula>2</formula>
    </cfRule>
  </conditionalFormatting>
  <conditionalFormatting sqref="U21:U23">
    <cfRule type="colorScale" priority="85">
      <colorScale>
        <cfvo type="min"/>
        <cfvo type="num" val="0"/>
        <cfvo type="max"/>
        <color rgb="FFF8696B"/>
        <color theme="0"/>
        <color rgb="FF63BE7B"/>
      </colorScale>
    </cfRule>
    <cfRule type="cellIs" dxfId="7" priority="86" operator="greaterThan">
      <formula>2</formula>
    </cfRule>
  </conditionalFormatting>
  <conditionalFormatting sqref="W21:Z23">
    <cfRule type="colorScale" priority="82">
      <colorScale>
        <cfvo type="min"/>
        <cfvo type="num" val="0"/>
        <cfvo type="max"/>
        <color rgb="FFF8696B"/>
        <color theme="0"/>
        <color rgb="FF63BE7B"/>
      </colorScale>
    </cfRule>
    <cfRule type="cellIs" dxfId="6" priority="83" operator="greaterThan">
      <formula>2</formula>
    </cfRule>
  </conditionalFormatting>
  <conditionalFormatting sqref="F1:I30 F42:I1048576">
    <cfRule type="colorScale" priority="8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1:M30 J42:M1048576">
    <cfRule type="colorScale" priority="8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1:Q30 N42:Q1048576">
    <cfRule type="colorScale" priority="7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1:U30 R42:U1048576">
    <cfRule type="colorScale" priority="7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1:V30 V42:V1048576">
    <cfRule type="colorScale" priority="7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1:Z30 W42:Z1048576">
    <cfRule type="colorScale" priority="7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1:V33">
    <cfRule type="colorScale" priority="70">
      <colorScale>
        <cfvo type="min"/>
        <cfvo type="max"/>
        <color theme="0"/>
        <color theme="9"/>
      </colorScale>
    </cfRule>
  </conditionalFormatting>
  <conditionalFormatting sqref="F31:M33">
    <cfRule type="colorScale" priority="71">
      <colorScale>
        <cfvo type="min"/>
        <cfvo type="num" val="0"/>
        <cfvo type="max"/>
        <color rgb="FFF8696B"/>
        <color theme="0"/>
        <color rgb="FF63BE7B"/>
      </colorScale>
    </cfRule>
    <cfRule type="cellIs" dxfId="5" priority="72" operator="greaterThan">
      <formula>2</formula>
    </cfRule>
  </conditionalFormatting>
  <conditionalFormatting sqref="N31:Q33">
    <cfRule type="colorScale" priority="7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1:U33">
    <cfRule type="colorScale" priority="7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1:Z33">
    <cfRule type="colorScale" priority="7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1:M33">
    <cfRule type="colorScale" priority="6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1:M33">
    <cfRule type="colorScale" priority="6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1:Q33">
    <cfRule type="colorScale" priority="6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1:U33">
    <cfRule type="colorScale" priority="6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1:V33">
    <cfRule type="colorScale" priority="6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1:Z33">
    <cfRule type="colorScale" priority="6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4">
    <cfRule type="colorScale" priority="63">
      <colorScale>
        <cfvo type="min"/>
        <cfvo type="max"/>
        <color theme="0"/>
        <color theme="9"/>
      </colorScale>
    </cfRule>
  </conditionalFormatting>
  <conditionalFormatting sqref="F34:I34">
    <cfRule type="colorScale" priority="6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4:M34">
    <cfRule type="colorScale" priority="6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4:Q34">
    <cfRule type="colorScale" priority="6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4:U34">
    <cfRule type="colorScale" priority="5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4">
    <cfRule type="colorScale" priority="5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4:Z34">
    <cfRule type="colorScale" priority="5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5:V37">
    <cfRule type="colorScale" priority="51">
      <colorScale>
        <cfvo type="min"/>
        <cfvo type="max"/>
        <color theme="0"/>
        <color theme="9"/>
      </colorScale>
    </cfRule>
  </conditionalFormatting>
  <conditionalFormatting sqref="F35:L37">
    <cfRule type="colorScale" priority="52">
      <colorScale>
        <cfvo type="min"/>
        <cfvo type="num" val="0"/>
        <cfvo type="max"/>
        <color rgb="FFF8696B"/>
        <color theme="0"/>
        <color rgb="FF63BE7B"/>
      </colorScale>
    </cfRule>
    <cfRule type="cellIs" dxfId="4" priority="53" operator="greaterThan">
      <formula>2</formula>
    </cfRule>
  </conditionalFormatting>
  <conditionalFormatting sqref="N35:Q37">
    <cfRule type="colorScale" priority="5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5:U37">
    <cfRule type="colorScale" priority="5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5:L37">
    <cfRule type="colorScale" priority="5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5:L37">
    <cfRule type="colorScale" priority="4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5:Q37">
    <cfRule type="colorScale" priority="4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5:U37">
    <cfRule type="colorScale" priority="4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5:V37">
    <cfRule type="colorScale" priority="4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M35:M37">
    <cfRule type="colorScale" priority="43">
      <colorScale>
        <cfvo type="min"/>
        <cfvo type="num" val="0"/>
        <cfvo type="max"/>
        <color rgb="FFF8696B"/>
        <color theme="0"/>
        <color rgb="FF63BE7B"/>
      </colorScale>
    </cfRule>
    <cfRule type="cellIs" dxfId="3" priority="44" operator="greaterThan">
      <formula>2</formula>
    </cfRule>
  </conditionalFormatting>
  <conditionalFormatting sqref="M35:M37">
    <cfRule type="colorScale" priority="4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M35:M37">
    <cfRule type="colorScale" priority="4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W35:Z37">
    <cfRule type="colorScale" priority="4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5:Z37">
    <cfRule type="colorScale" priority="3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8">
    <cfRule type="colorScale" priority="38">
      <colorScale>
        <cfvo type="min"/>
        <cfvo type="max"/>
        <color theme="0"/>
        <color theme="9"/>
      </colorScale>
    </cfRule>
  </conditionalFormatting>
  <conditionalFormatting sqref="F38:I38">
    <cfRule type="colorScale" priority="3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8:M38">
    <cfRule type="colorScale" priority="3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8:Q38">
    <cfRule type="colorScale" priority="3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8:U38">
    <cfRule type="colorScale" priority="3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8">
    <cfRule type="colorScale" priority="3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8:Z38">
    <cfRule type="colorScale" priority="3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9:V41">
    <cfRule type="colorScale" priority="27">
      <colorScale>
        <cfvo type="min"/>
        <cfvo type="max"/>
        <color theme="0"/>
        <color theme="9"/>
      </colorScale>
    </cfRule>
  </conditionalFormatting>
  <conditionalFormatting sqref="F39:M41">
    <cfRule type="colorScale" priority="28">
      <colorScale>
        <cfvo type="min"/>
        <cfvo type="num" val="0"/>
        <cfvo type="max"/>
        <color rgb="FFF8696B"/>
        <color theme="0"/>
        <color rgb="FF63BE7B"/>
      </colorScale>
    </cfRule>
    <cfRule type="cellIs" dxfId="2" priority="29" operator="greaterThan">
      <formula>2</formula>
    </cfRule>
  </conditionalFormatting>
  <conditionalFormatting sqref="N39:Q41">
    <cfRule type="colorScale" priority="3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9:M41">
    <cfRule type="colorScale" priority="2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9:Q41">
    <cfRule type="colorScale" priority="2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9:V41">
    <cfRule type="colorScale" priority="2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9:U41">
    <cfRule type="colorScale" priority="14">
      <colorScale>
        <cfvo type="min"/>
        <cfvo type="num" val="0"/>
        <cfvo type="max"/>
        <color rgb="FFF8696B"/>
        <color theme="0"/>
        <color rgb="FF63BE7B"/>
      </colorScale>
    </cfRule>
    <cfRule type="cellIs" dxfId="1" priority="15" operator="greaterThan">
      <formula>2</formula>
    </cfRule>
  </conditionalFormatting>
  <conditionalFormatting sqref="R39:U41">
    <cfRule type="colorScale" priority="1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W39:Z41"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  <cfRule type="cellIs" dxfId="0" priority="9" operator="greaterThan">
      <formula>2</formula>
    </cfRule>
  </conditionalFormatting>
  <conditionalFormatting sqref="W39:Z41">
    <cfRule type="colorScale" priority="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F1:I1048576"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1:M1048576">
    <cfRule type="colorScale" priority="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N1:Q1048576"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1:U1048576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1:V1048576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1:Z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F778-FDDF-4685-8D38-AA1A357085F1}">
  <dimension ref="A1:AD33"/>
  <sheetViews>
    <sheetView topLeftCell="B1" workbookViewId="0">
      <selection activeCell="D29" sqref="D29"/>
    </sheetView>
  </sheetViews>
  <sheetFormatPr defaultRowHeight="15" x14ac:dyDescent="0.25"/>
  <cols>
    <col min="1" max="1" width="13.85546875" customWidth="1"/>
    <col min="3" max="3" width="29.7109375" customWidth="1"/>
  </cols>
  <sheetData>
    <row r="1" spans="1:30" x14ac:dyDescent="0.25">
      <c r="A1" t="s">
        <v>50</v>
      </c>
    </row>
    <row r="2" spans="1:30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77</v>
      </c>
      <c r="I2" s="5" t="s">
        <v>78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24</v>
      </c>
      <c r="S2" s="5" t="s">
        <v>25</v>
      </c>
      <c r="T2" s="5" t="s">
        <v>26</v>
      </c>
      <c r="U2" s="6" t="s">
        <v>27</v>
      </c>
      <c r="V2" s="5" t="s">
        <v>19</v>
      </c>
      <c r="W2" s="5" t="s">
        <v>21</v>
      </c>
      <c r="X2" s="5" t="s">
        <v>20</v>
      </c>
      <c r="Y2" s="5" t="s">
        <v>22</v>
      </c>
      <c r="Z2" s="4" t="s">
        <v>42</v>
      </c>
      <c r="AA2" s="5" t="s">
        <v>17</v>
      </c>
      <c r="AB2" s="5" t="s">
        <v>18</v>
      </c>
      <c r="AC2" s="5">
        <v>1</v>
      </c>
      <c r="AD2" s="5">
        <v>2</v>
      </c>
    </row>
    <row r="3" spans="1:30" s="14" customFormat="1" ht="45.75" thickTop="1" x14ac:dyDescent="0.25">
      <c r="B3" s="14">
        <v>1</v>
      </c>
      <c r="C3" s="13" t="s">
        <v>41</v>
      </c>
      <c r="D3" s="14">
        <f>LN(100)</f>
        <v>4.6051701859880918</v>
      </c>
      <c r="E3" s="14">
        <v>1</v>
      </c>
      <c r="F3" s="14">
        <f>LN(20)</f>
        <v>2.9957322735539909</v>
      </c>
      <c r="G3" s="15">
        <v>0</v>
      </c>
      <c r="H3" s="14">
        <v>0</v>
      </c>
      <c r="I3" s="14">
        <v>0</v>
      </c>
      <c r="J3" s="14">
        <v>1.61</v>
      </c>
      <c r="K3" s="14">
        <v>3.03</v>
      </c>
      <c r="L3" s="14">
        <v>4.7</v>
      </c>
      <c r="M3" s="14">
        <v>4.5199999999999996</v>
      </c>
      <c r="N3" s="14">
        <v>0</v>
      </c>
      <c r="O3" s="14">
        <v>1.42</v>
      </c>
      <c r="P3" s="14">
        <v>2.16</v>
      </c>
      <c r="Q3" s="14">
        <v>1.97</v>
      </c>
      <c r="R3" s="14">
        <f t="shared" ref="R3:S3" si="0">J3-N3-$H3</f>
        <v>1.61</v>
      </c>
      <c r="S3" s="14">
        <f t="shared" si="0"/>
        <v>1.6099999999999999</v>
      </c>
      <c r="T3" s="14">
        <f t="shared" ref="T3:U3" si="1">L3-P3-$I3</f>
        <v>2.54</v>
      </c>
      <c r="U3" s="15">
        <f t="shared" si="1"/>
        <v>2.5499999999999998</v>
      </c>
      <c r="V3" s="14">
        <v>0.30399999999999999</v>
      </c>
      <c r="W3" s="14">
        <v>7.3400000000000007E-2</v>
      </c>
      <c r="X3" s="14">
        <v>0.27500000000000002</v>
      </c>
      <c r="Y3" s="14">
        <v>0.33100000000000002</v>
      </c>
      <c r="Z3" s="17">
        <f t="shared" ref="Z3" si="2">SUM(V3:Y3)</f>
        <v>0.98340000000000005</v>
      </c>
      <c r="AA3" s="14">
        <v>0.59499999999999997</v>
      </c>
      <c r="AB3" s="14">
        <v>0.75900000000000001</v>
      </c>
      <c r="AC3" s="14">
        <v>0.60699999999999998</v>
      </c>
      <c r="AD3" s="14">
        <v>1.54</v>
      </c>
    </row>
    <row r="11" spans="1:30" x14ac:dyDescent="0.25">
      <c r="C11" s="3" t="s">
        <v>68</v>
      </c>
      <c r="L11" t="s">
        <v>62</v>
      </c>
      <c r="M11">
        <f>J12+J13+J14+J15</f>
        <v>64.788926760621777</v>
      </c>
    </row>
    <row r="12" spans="1:30" x14ac:dyDescent="0.25">
      <c r="C12" t="s">
        <v>7</v>
      </c>
      <c r="D12">
        <f>J3</f>
        <v>1.61</v>
      </c>
      <c r="F12" t="s">
        <v>9</v>
      </c>
      <c r="G12">
        <f>L3</f>
        <v>4.7</v>
      </c>
      <c r="I12" t="s">
        <v>54</v>
      </c>
      <c r="J12">
        <f>EXP(D3 - J3*E3)</f>
        <v>19.988761407514453</v>
      </c>
      <c r="L12" t="s">
        <v>58</v>
      </c>
      <c r="M12">
        <f>J12/(1 + $M$11)</f>
        <v>0.30383169921961406</v>
      </c>
    </row>
    <row r="13" spans="1:30" x14ac:dyDescent="0.25">
      <c r="C13" t="s">
        <v>11</v>
      </c>
      <c r="D13">
        <f>N3</f>
        <v>0</v>
      </c>
      <c r="F13" t="s">
        <v>13</v>
      </c>
      <c r="G13">
        <f>P3</f>
        <v>2.16</v>
      </c>
      <c r="I13" t="s">
        <v>55</v>
      </c>
      <c r="J13">
        <f>EXP(D3 - E3*K3 + G3)</f>
        <v>4.831563812606781</v>
      </c>
      <c r="L13" t="s">
        <v>59</v>
      </c>
      <c r="M13">
        <f t="shared" ref="M13:M15" si="3">J13/(1 + $M$11)</f>
        <v>7.3440380479025125E-2</v>
      </c>
    </row>
    <row r="14" spans="1:30" x14ac:dyDescent="0.25">
      <c r="C14" t="s">
        <v>51</v>
      </c>
      <c r="D14">
        <f>V3</f>
        <v>0.30399999999999999</v>
      </c>
      <c r="F14" t="s">
        <v>71</v>
      </c>
      <c r="G14">
        <f>X3</f>
        <v>0.27500000000000002</v>
      </c>
      <c r="I14" t="s">
        <v>56</v>
      </c>
      <c r="J14">
        <f>EXP(D3 - E3*L3 + F3)</f>
        <v>18.190554203391635</v>
      </c>
      <c r="L14" t="s">
        <v>60</v>
      </c>
      <c r="M14">
        <f t="shared" si="3"/>
        <v>0.2764987224913914</v>
      </c>
    </row>
    <row r="15" spans="1:30" x14ac:dyDescent="0.25">
      <c r="C15" t="s">
        <v>8</v>
      </c>
      <c r="D15">
        <f>K3</f>
        <v>3.03</v>
      </c>
      <c r="F15" t="s">
        <v>10</v>
      </c>
      <c r="G15">
        <f>M3</f>
        <v>4.5199999999999996</v>
      </c>
      <c r="I15" t="s">
        <v>57</v>
      </c>
      <c r="J15">
        <f>EXP(D3 - E3*M3 + F3 + G3)</f>
        <v>21.778047337108909</v>
      </c>
      <c r="L15" t="s">
        <v>61</v>
      </c>
      <c r="M15">
        <f t="shared" si="3"/>
        <v>0.331029071447693</v>
      </c>
    </row>
    <row r="16" spans="1:30" x14ac:dyDescent="0.25">
      <c r="C16" t="s">
        <v>12</v>
      </c>
      <c r="D16">
        <f>O3</f>
        <v>1.42</v>
      </c>
      <c r="F16" t="s">
        <v>14</v>
      </c>
      <c r="G16">
        <f>Q3</f>
        <v>1.97</v>
      </c>
    </row>
    <row r="17" spans="3:7" x14ac:dyDescent="0.25">
      <c r="C17" t="s">
        <v>52</v>
      </c>
      <c r="D17">
        <f>W3</f>
        <v>7.3400000000000007E-2</v>
      </c>
      <c r="F17" t="s">
        <v>72</v>
      </c>
      <c r="G17">
        <f>Y3</f>
        <v>0.33100000000000002</v>
      </c>
    </row>
    <row r="18" spans="3:7" x14ac:dyDescent="0.25">
      <c r="C18" t="s">
        <v>77</v>
      </c>
      <c r="D18">
        <f>H3</f>
        <v>0</v>
      </c>
      <c r="F18" t="s">
        <v>78</v>
      </c>
      <c r="G18">
        <f>I3</f>
        <v>0</v>
      </c>
    </row>
    <row r="19" spans="3:7" x14ac:dyDescent="0.25">
      <c r="C19" s="3" t="s">
        <v>67</v>
      </c>
    </row>
    <row r="20" spans="3:7" x14ac:dyDescent="0.25">
      <c r="C20" t="s">
        <v>53</v>
      </c>
      <c r="D20" s="41">
        <v>-0.21099999999999999</v>
      </c>
      <c r="E20" t="s">
        <v>66</v>
      </c>
    </row>
    <row r="21" spans="3:7" x14ac:dyDescent="0.25">
      <c r="C21" t="s">
        <v>65</v>
      </c>
      <c r="D21" s="41">
        <v>2.23E-2</v>
      </c>
    </row>
    <row r="22" spans="3:7" x14ac:dyDescent="0.25">
      <c r="C22" t="s">
        <v>64</v>
      </c>
      <c r="D22" s="42">
        <v>-6.8000000000000005E-2</v>
      </c>
    </row>
    <row r="23" spans="3:7" x14ac:dyDescent="0.25">
      <c r="D23" s="42"/>
    </row>
    <row r="24" spans="3:7" x14ac:dyDescent="0.25">
      <c r="C24" t="s">
        <v>73</v>
      </c>
      <c r="D24" s="42">
        <v>-0.1996</v>
      </c>
    </row>
    <row r="25" spans="3:7" x14ac:dyDescent="0.25">
      <c r="C25" t="s">
        <v>74</v>
      </c>
      <c r="D25" s="42">
        <v>9.1300000000000006E-2</v>
      </c>
    </row>
    <row r="26" spans="3:7" x14ac:dyDescent="0.25">
      <c r="C26" t="s">
        <v>75</v>
      </c>
      <c r="D26" s="42">
        <v>-0.22159999999999999</v>
      </c>
    </row>
    <row r="28" spans="3:7" x14ac:dyDescent="0.25">
      <c r="C28" s="3" t="s">
        <v>63</v>
      </c>
    </row>
    <row r="29" spans="3:7" x14ac:dyDescent="0.25">
      <c r="C29" t="s">
        <v>7</v>
      </c>
      <c r="D29">
        <f>(D13*D20 - (D15 - D16)*D21 - D14)/D20</f>
        <v>1.6109146919431281</v>
      </c>
      <c r="E29" t="s">
        <v>69</v>
      </c>
    </row>
    <row r="30" spans="3:7" x14ac:dyDescent="0.25">
      <c r="C30" t="s">
        <v>8</v>
      </c>
      <c r="D30">
        <f>(D16*D22 - (D12-D13)*D21 - D17)/D22</f>
        <v>3.0273970588235293</v>
      </c>
    </row>
    <row r="32" spans="3:7" x14ac:dyDescent="0.25">
      <c r="C32" t="s">
        <v>9</v>
      </c>
      <c r="D32">
        <f>(G13*D24 - (G15 - G16)*D25 - G14)/D24</f>
        <v>4.7041633266533065</v>
      </c>
    </row>
    <row r="33" spans="3:4" x14ac:dyDescent="0.25">
      <c r="C33" t="s">
        <v>10</v>
      </c>
      <c r="D33">
        <f>(G16*D26 - (G12-G13)*D25 - G17)/D26</f>
        <v>4.5101714801444048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All data (take 2)</vt:lpstr>
      <vt:lpstr>Differences</vt:lpstr>
      <vt:lpstr>FOC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2019-02-27T19:44:09Z</dcterms:created>
  <dcterms:modified xsi:type="dcterms:W3CDTF">2019-04-09T03:17:40Z</dcterms:modified>
</cp:coreProperties>
</file>